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lnajar\Mis documentos\CONTABILIDAD\TRANSFERENCIAS\SISTEMA GENENRAL\JUNIO\"/>
    </mc:Choice>
  </mc:AlternateContent>
  <bookViews>
    <workbookView xWindow="-15" yWindow="5295" windowWidth="20730" windowHeight="4440"/>
  </bookViews>
  <sheets>
    <sheet name="SGP" sheetId="1" r:id="rId1"/>
    <sheet name="Hoja1" sheetId="12" r:id="rId2"/>
    <sheet name="Hoja8" sheetId="9" r:id="rId3"/>
    <sheet name="Hoja6" sheetId="7" r:id="rId4"/>
    <sheet name="Hoja3" sheetId="14" r:id="rId5"/>
    <sheet name="Hoja4" sheetId="15" r:id="rId6"/>
  </sheets>
  <externalReferences>
    <externalReference r:id="rId7"/>
    <externalReference r:id="rId8"/>
  </externalReferences>
  <definedNames>
    <definedName name="_DIS2008" localSheetId="0">#REF!</definedName>
    <definedName name="_DIS2008">#REF!</definedName>
    <definedName name="_xlnm._FilterDatabase" localSheetId="0" hidden="1">SGP!$A$3:$DY$1138</definedName>
    <definedName name="CERTIAPORTES12008" localSheetId="0">#REF!</definedName>
    <definedName name="CERTIAPORTES12008">#REF!</definedName>
    <definedName name="CERTIAPORTES22008" localSheetId="0">#REF!</definedName>
    <definedName name="CERTIAPORTES22008">#REF!</definedName>
    <definedName name="CERTICALIDAD2008" localSheetId="0">#REF!</definedName>
    <definedName name="CERTICALIDAD2008">#REF!</definedName>
    <definedName name="CERTIDEUDA2008" localSheetId="0">#REF!</definedName>
    <definedName name="CERTIDEUDA2008">#REF!</definedName>
    <definedName name="CERTIFICADOS2008" localSheetId="0">#REF!</definedName>
    <definedName name="CERTIFICADOS2008">#REF!</definedName>
    <definedName name="CERTISERVICIOS2008" localSheetId="0">#REF!</definedName>
    <definedName name="CERTISERVICIOS2008">#REF!</definedName>
    <definedName name="DEPTOS2008" localSheetId="0">SGP!#REF!</definedName>
    <definedName name="DEPTOSAPORTES12008" localSheetId="0">SGP!#REF!</definedName>
    <definedName name="DEPTOSAPORTES22008" localSheetId="0">SGP!#REF!</definedName>
    <definedName name="DEPTOSDEUDA2008" localSheetId="0">SGP!#REF!</definedName>
    <definedName name="DEPTOSPENSION2008" localSheetId="0">SGP!#REF!</definedName>
    <definedName name="DEPTOSSERVICIOS2008" localSheetId="0">SGP!#REF!</definedName>
    <definedName name="DISAPORTES12008" localSheetId="0">#REF!</definedName>
    <definedName name="DISAPORTES12008">#REF!</definedName>
    <definedName name="DISAPORTES22008" localSheetId="0">#REF!</definedName>
    <definedName name="DISAPORTES22008">#REF!</definedName>
    <definedName name="DISCALIDAD2008" localSheetId="0">#REF!</definedName>
    <definedName name="DISCALIDAD2008">#REF!</definedName>
    <definedName name="DISDEUDA2008" localSheetId="0">#REF!</definedName>
    <definedName name="DISDEUDA2008">#REF!</definedName>
    <definedName name="DISPENSION2008" localSheetId="0">#REF!</definedName>
    <definedName name="DISPENSION2008">#REF!</definedName>
    <definedName name="DISSERVICIOS2008" localSheetId="0">#REF!</definedName>
    <definedName name="DISSERVICIOS2008">#REF!</definedName>
    <definedName name="nit" localSheetId="0">SGP!#REF!</definedName>
    <definedName name="nit">#REF!</definedName>
    <definedName name="NOCERTICALIDAD" localSheetId="0">#REF!</definedName>
    <definedName name="NOCERTICALIDAD">#REF!</definedName>
    <definedName name="NOCERTIFICADOS2008" localSheetId="0">#REF!</definedName>
    <definedName name="NOCERTIFICADOS2008">#REF!</definedName>
  </definedNames>
  <calcPr calcId="152511"/>
</workbook>
</file>

<file path=xl/calcChain.xml><?xml version="1.0" encoding="utf-8"?>
<calcChain xmlns="http://schemas.openxmlformats.org/spreadsheetml/2006/main">
  <c r="BG338" i="1" l="1"/>
  <c r="BG331" i="1"/>
  <c r="BI1145" i="1" l="1"/>
  <c r="BJ965" i="1" l="1"/>
  <c r="AD80" i="1"/>
  <c r="BP1138" i="1"/>
  <c r="BQ1138" i="1" l="1"/>
  <c r="BJ80" i="1"/>
  <c r="DY1136" i="1" l="1"/>
  <c r="DY1135" i="1"/>
  <c r="DY1134" i="1"/>
  <c r="DY1133" i="1"/>
  <c r="DY1132" i="1"/>
  <c r="DY1131" i="1"/>
  <c r="DY1130" i="1"/>
  <c r="DY1129" i="1"/>
  <c r="DY1128" i="1"/>
  <c r="DY1127" i="1"/>
  <c r="DY1126" i="1"/>
  <c r="DY1125" i="1"/>
  <c r="DY1124" i="1"/>
  <c r="DY1123" i="1"/>
  <c r="DY1122" i="1"/>
  <c r="DY1121" i="1"/>
  <c r="DY1120" i="1"/>
  <c r="DY1119" i="1"/>
  <c r="DY1118" i="1"/>
  <c r="DY1117" i="1"/>
  <c r="DY1116" i="1"/>
  <c r="DY1115" i="1"/>
  <c r="DY1114" i="1"/>
  <c r="DY1113" i="1"/>
  <c r="DY1112" i="1"/>
  <c r="DY1111" i="1"/>
  <c r="DY1110" i="1"/>
  <c r="DY1109" i="1"/>
  <c r="DY1108" i="1"/>
  <c r="DY1107" i="1"/>
  <c r="DY1106" i="1"/>
  <c r="DY1105" i="1"/>
  <c r="DY1104" i="1"/>
  <c r="DY1103" i="1"/>
  <c r="DY1102" i="1"/>
  <c r="DY1101" i="1"/>
  <c r="DY1100" i="1"/>
  <c r="DY1099" i="1"/>
  <c r="DY1098" i="1"/>
  <c r="DY1097" i="1"/>
  <c r="DY1096" i="1"/>
  <c r="DY1095" i="1"/>
  <c r="DY1094" i="1"/>
  <c r="DY1093" i="1"/>
  <c r="DY1092" i="1"/>
  <c r="DY1091" i="1"/>
  <c r="DY1090" i="1"/>
  <c r="DY1089" i="1"/>
  <c r="DY1088" i="1"/>
  <c r="DY1087" i="1"/>
  <c r="DY1086" i="1"/>
  <c r="DY1085" i="1"/>
  <c r="DY1084" i="1"/>
  <c r="DY1083" i="1"/>
  <c r="DY1082" i="1"/>
  <c r="DY1081" i="1"/>
  <c r="DY1080" i="1"/>
  <c r="DY1079" i="1"/>
  <c r="DY1078" i="1"/>
  <c r="DY1077" i="1"/>
  <c r="DY1076" i="1"/>
  <c r="DY1075" i="1"/>
  <c r="DY1074" i="1"/>
  <c r="DY1073" i="1"/>
  <c r="DY1072" i="1"/>
  <c r="DY1071" i="1"/>
  <c r="DY1070" i="1"/>
  <c r="DY1069" i="1"/>
  <c r="DY1068" i="1"/>
  <c r="DY1067" i="1"/>
  <c r="DY1066" i="1"/>
  <c r="DY1065" i="1"/>
  <c r="DY1064" i="1"/>
  <c r="DY1063" i="1"/>
  <c r="DY1062" i="1"/>
  <c r="DY1061" i="1"/>
  <c r="DY1060" i="1"/>
  <c r="DY1059" i="1"/>
  <c r="DY1058" i="1"/>
  <c r="DY1057" i="1"/>
  <c r="DY1056" i="1"/>
  <c r="DY1055" i="1"/>
  <c r="DY1054" i="1"/>
  <c r="DY1053" i="1"/>
  <c r="DY1052" i="1"/>
  <c r="DY1051" i="1"/>
  <c r="DY1050" i="1"/>
  <c r="DY1049" i="1"/>
  <c r="DY1048" i="1"/>
  <c r="DY1047" i="1"/>
  <c r="DY1046" i="1"/>
  <c r="DY1045" i="1"/>
  <c r="DY1044" i="1"/>
  <c r="DY1043" i="1"/>
  <c r="DY1042" i="1"/>
  <c r="DY1041" i="1"/>
  <c r="DY1040" i="1"/>
  <c r="DY1039" i="1"/>
  <c r="DY1038" i="1"/>
  <c r="DY1037" i="1"/>
  <c r="DY1036" i="1"/>
  <c r="DY1035" i="1"/>
  <c r="DY1033" i="1"/>
  <c r="DY1032" i="1"/>
  <c r="DY1031" i="1"/>
  <c r="DY1030" i="1"/>
  <c r="DY1029" i="1"/>
  <c r="DY1028" i="1"/>
  <c r="DY1027" i="1"/>
  <c r="DY1026" i="1"/>
  <c r="DY1025" i="1"/>
  <c r="DY1024" i="1"/>
  <c r="DY1023" i="1"/>
  <c r="DY1022" i="1"/>
  <c r="DY1021" i="1"/>
  <c r="DY1020" i="1"/>
  <c r="DY1019" i="1"/>
  <c r="DY1018" i="1"/>
  <c r="DY1017" i="1"/>
  <c r="DY1016" i="1"/>
  <c r="DY1015" i="1"/>
  <c r="DY1014" i="1"/>
  <c r="DY1013" i="1"/>
  <c r="DY1012" i="1"/>
  <c r="DY1011" i="1"/>
  <c r="DY1010" i="1"/>
  <c r="DY1009" i="1"/>
  <c r="DY1008" i="1"/>
  <c r="DY1007" i="1"/>
  <c r="DY1006" i="1"/>
  <c r="DY1005" i="1"/>
  <c r="DY1004" i="1"/>
  <c r="DY1003" i="1"/>
  <c r="DY1002" i="1"/>
  <c r="DY1001" i="1"/>
  <c r="DY1000" i="1"/>
  <c r="DY999" i="1"/>
  <c r="DY998" i="1"/>
  <c r="DY997" i="1"/>
  <c r="DY996" i="1"/>
  <c r="DY995" i="1"/>
  <c r="DY994" i="1"/>
  <c r="DY993" i="1"/>
  <c r="DY992" i="1"/>
  <c r="DY991" i="1"/>
  <c r="DY990" i="1"/>
  <c r="DY989" i="1"/>
  <c r="DY988" i="1"/>
  <c r="DY987" i="1"/>
  <c r="DY986" i="1"/>
  <c r="DY985" i="1"/>
  <c r="DY984" i="1"/>
  <c r="DY983" i="1"/>
  <c r="DY982" i="1"/>
  <c r="DY981" i="1"/>
  <c r="DY980" i="1"/>
  <c r="DY979" i="1"/>
  <c r="DY978" i="1"/>
  <c r="DY977" i="1"/>
  <c r="DY976" i="1"/>
  <c r="DY975" i="1"/>
  <c r="DY974" i="1"/>
  <c r="DY973" i="1"/>
  <c r="DY972" i="1"/>
  <c r="DY971" i="1"/>
  <c r="DY970" i="1"/>
  <c r="DY969" i="1"/>
  <c r="DY968" i="1"/>
  <c r="DY967" i="1"/>
  <c r="DY966" i="1"/>
  <c r="DY965" i="1"/>
  <c r="DY964" i="1"/>
  <c r="DY963" i="1"/>
  <c r="DY962" i="1"/>
  <c r="DY961" i="1"/>
  <c r="DY960" i="1"/>
  <c r="DY959" i="1"/>
  <c r="DY958" i="1"/>
  <c r="DY957" i="1"/>
  <c r="DY956" i="1"/>
  <c r="DY955" i="1"/>
  <c r="DY954" i="1"/>
  <c r="DY953" i="1"/>
  <c r="DY952" i="1"/>
  <c r="DY951" i="1"/>
  <c r="DY950" i="1"/>
  <c r="DY949" i="1"/>
  <c r="DY948" i="1"/>
  <c r="DY947" i="1"/>
  <c r="DY946" i="1"/>
  <c r="DY945" i="1"/>
  <c r="DY944" i="1"/>
  <c r="DY943" i="1"/>
  <c r="DY942" i="1"/>
  <c r="DY941" i="1"/>
  <c r="DY940" i="1"/>
  <c r="DY939" i="1"/>
  <c r="DY938" i="1"/>
  <c r="DY937" i="1"/>
  <c r="DY936" i="1"/>
  <c r="DY935" i="1"/>
  <c r="DY934" i="1"/>
  <c r="DY933" i="1"/>
  <c r="DY932" i="1"/>
  <c r="DY931" i="1"/>
  <c r="DY930" i="1"/>
  <c r="DY929" i="1"/>
  <c r="DY928" i="1"/>
  <c r="DY927" i="1"/>
  <c r="DY926" i="1"/>
  <c r="DY925" i="1"/>
  <c r="DY924" i="1"/>
  <c r="DY922" i="1"/>
  <c r="DY921" i="1"/>
  <c r="DY920" i="1"/>
  <c r="DY919" i="1"/>
  <c r="DY918" i="1"/>
  <c r="DY917" i="1"/>
  <c r="DY916" i="1"/>
  <c r="DY915" i="1"/>
  <c r="DY914" i="1"/>
  <c r="DY913" i="1"/>
  <c r="DY912" i="1"/>
  <c r="DY911" i="1"/>
  <c r="DY910" i="1"/>
  <c r="DY909" i="1"/>
  <c r="DY908" i="1"/>
  <c r="DY907" i="1"/>
  <c r="DY906" i="1"/>
  <c r="DY905" i="1"/>
  <c r="DY904" i="1"/>
  <c r="DY903" i="1"/>
  <c r="DY902" i="1"/>
  <c r="DY901" i="1"/>
  <c r="DY900" i="1"/>
  <c r="DY899" i="1"/>
  <c r="DY898" i="1"/>
  <c r="DY897" i="1"/>
  <c r="DY896" i="1"/>
  <c r="DY895" i="1"/>
  <c r="DY894" i="1"/>
  <c r="DY893" i="1"/>
  <c r="DY892" i="1"/>
  <c r="DY891" i="1"/>
  <c r="DY890" i="1"/>
  <c r="DY889" i="1"/>
  <c r="DY888" i="1"/>
  <c r="DY887" i="1"/>
  <c r="DY886" i="1"/>
  <c r="DY885" i="1"/>
  <c r="DY884" i="1"/>
  <c r="DY883" i="1"/>
  <c r="DY882" i="1"/>
  <c r="DY881" i="1"/>
  <c r="DY880" i="1"/>
  <c r="DY879" i="1"/>
  <c r="DY878" i="1"/>
  <c r="DY877" i="1"/>
  <c r="DY876" i="1"/>
  <c r="DY875" i="1"/>
  <c r="DY874" i="1"/>
  <c r="DY873" i="1"/>
  <c r="DY872" i="1"/>
  <c r="DY871" i="1"/>
  <c r="DY870" i="1"/>
  <c r="DY869" i="1"/>
  <c r="DY868" i="1"/>
  <c r="DY867" i="1"/>
  <c r="DY866" i="1"/>
  <c r="DY865" i="1"/>
  <c r="DY864" i="1"/>
  <c r="DY863" i="1"/>
  <c r="DY862" i="1"/>
  <c r="DY861" i="1"/>
  <c r="DY860" i="1"/>
  <c r="DY859" i="1"/>
  <c r="DY858" i="1"/>
  <c r="DY857" i="1"/>
  <c r="DY856" i="1"/>
  <c r="DY855" i="1"/>
  <c r="DY854" i="1"/>
  <c r="DY853" i="1"/>
  <c r="DY852" i="1"/>
  <c r="DY851" i="1"/>
  <c r="DY850" i="1"/>
  <c r="DY849" i="1"/>
  <c r="DY848" i="1"/>
  <c r="DY847" i="1"/>
  <c r="DY846" i="1"/>
  <c r="DY845" i="1"/>
  <c r="DY844" i="1"/>
  <c r="DY843" i="1"/>
  <c r="DY842" i="1"/>
  <c r="DY841" i="1"/>
  <c r="DY840" i="1"/>
  <c r="DY839" i="1"/>
  <c r="DY838" i="1"/>
  <c r="DY837" i="1"/>
  <c r="DY836" i="1"/>
  <c r="DY835" i="1"/>
  <c r="DY834" i="1"/>
  <c r="DY833" i="1"/>
  <c r="DY832" i="1"/>
  <c r="DY831" i="1"/>
  <c r="DY830" i="1"/>
  <c r="DY829" i="1"/>
  <c r="DY828" i="1"/>
  <c r="DY827" i="1"/>
  <c r="DY826" i="1"/>
  <c r="DY825" i="1"/>
  <c r="DY824" i="1"/>
  <c r="DY823" i="1"/>
  <c r="DY822" i="1"/>
  <c r="DY821" i="1"/>
  <c r="DY820" i="1"/>
  <c r="DY819" i="1"/>
  <c r="DY818" i="1"/>
  <c r="DY817" i="1"/>
  <c r="DY816" i="1"/>
  <c r="DY815" i="1"/>
  <c r="DY814" i="1"/>
  <c r="DY813" i="1"/>
  <c r="DY812" i="1"/>
  <c r="DY811" i="1"/>
  <c r="DY810" i="1"/>
  <c r="DY809" i="1"/>
  <c r="DY808" i="1"/>
  <c r="DY807" i="1"/>
  <c r="DY806" i="1"/>
  <c r="DY805" i="1"/>
  <c r="DY804" i="1"/>
  <c r="DY803" i="1"/>
  <c r="DY802" i="1"/>
  <c r="DY801" i="1"/>
  <c r="DY800" i="1"/>
  <c r="DY799" i="1"/>
  <c r="DY798" i="1"/>
  <c r="DY797" i="1"/>
  <c r="DY796" i="1"/>
  <c r="DY795" i="1"/>
  <c r="DY794" i="1"/>
  <c r="DY793" i="1"/>
  <c r="DY792" i="1"/>
  <c r="DY791" i="1"/>
  <c r="DY790" i="1"/>
  <c r="DY789" i="1"/>
  <c r="DY788" i="1"/>
  <c r="DY787" i="1"/>
  <c r="DY786" i="1"/>
  <c r="DY785" i="1"/>
  <c r="DY784" i="1"/>
  <c r="DY783" i="1"/>
  <c r="DY782" i="1"/>
  <c r="DY781" i="1"/>
  <c r="DY780" i="1"/>
  <c r="DY779" i="1"/>
  <c r="DY778" i="1"/>
  <c r="DY777" i="1"/>
  <c r="DY776" i="1"/>
  <c r="DY775" i="1"/>
  <c r="DY774" i="1"/>
  <c r="DY773" i="1"/>
  <c r="DY772" i="1"/>
  <c r="DY771" i="1"/>
  <c r="DY770" i="1"/>
  <c r="DY769" i="1"/>
  <c r="DY768" i="1"/>
  <c r="DY767" i="1"/>
  <c r="DY766" i="1"/>
  <c r="DY765" i="1"/>
  <c r="DY764" i="1"/>
  <c r="DY763" i="1"/>
  <c r="DY762" i="1"/>
  <c r="DY761" i="1"/>
  <c r="DY760" i="1"/>
  <c r="DY759" i="1"/>
  <c r="DY758" i="1"/>
  <c r="DY757" i="1"/>
  <c r="DY756" i="1"/>
  <c r="DY755" i="1"/>
  <c r="DY754" i="1"/>
  <c r="DY753" i="1"/>
  <c r="DY751" i="1"/>
  <c r="DY750" i="1"/>
  <c r="DY749" i="1"/>
  <c r="DY748" i="1"/>
  <c r="DY747" i="1"/>
  <c r="DY746" i="1"/>
  <c r="DY744" i="1"/>
  <c r="DY743" i="1"/>
  <c r="DY742" i="1"/>
  <c r="DY741" i="1"/>
  <c r="DY740" i="1"/>
  <c r="DY739" i="1"/>
  <c r="DY738" i="1"/>
  <c r="DY737" i="1"/>
  <c r="DY736" i="1"/>
  <c r="DY735" i="1"/>
  <c r="DY734" i="1"/>
  <c r="DY733" i="1"/>
  <c r="DY732" i="1"/>
  <c r="DY731" i="1"/>
  <c r="DY730" i="1"/>
  <c r="DY729" i="1"/>
  <c r="DY728" i="1"/>
  <c r="DY727" i="1"/>
  <c r="DY726" i="1"/>
  <c r="DY725" i="1"/>
  <c r="DY724" i="1"/>
  <c r="DY723" i="1"/>
  <c r="DY722" i="1"/>
  <c r="DY721" i="1"/>
  <c r="DY720" i="1"/>
  <c r="DY719" i="1"/>
  <c r="DY718" i="1"/>
  <c r="DY717" i="1"/>
  <c r="DY716" i="1"/>
  <c r="DY715" i="1"/>
  <c r="DY714" i="1"/>
  <c r="DY713" i="1"/>
  <c r="DY712" i="1"/>
  <c r="DY711" i="1"/>
  <c r="DY710" i="1"/>
  <c r="DY709" i="1"/>
  <c r="DY708" i="1"/>
  <c r="DY707" i="1"/>
  <c r="DY706" i="1"/>
  <c r="DY705" i="1"/>
  <c r="DY704" i="1"/>
  <c r="DY703" i="1"/>
  <c r="DY702" i="1"/>
  <c r="DY701" i="1"/>
  <c r="DY700" i="1"/>
  <c r="DY699" i="1"/>
  <c r="DY698" i="1"/>
  <c r="DY697" i="1"/>
  <c r="DY696" i="1"/>
  <c r="DY695" i="1"/>
  <c r="DY694" i="1"/>
  <c r="DY693" i="1"/>
  <c r="DY692" i="1"/>
  <c r="DY691" i="1"/>
  <c r="DY690" i="1"/>
  <c r="DY689" i="1"/>
  <c r="DY688" i="1"/>
  <c r="DY687" i="1"/>
  <c r="DY686" i="1"/>
  <c r="DY685" i="1"/>
  <c r="DY684" i="1"/>
  <c r="DY683" i="1"/>
  <c r="DY682" i="1"/>
  <c r="DY680" i="1"/>
  <c r="DY679" i="1"/>
  <c r="DY678" i="1"/>
  <c r="DY677" i="1"/>
  <c r="DY676" i="1"/>
  <c r="DY675" i="1"/>
  <c r="DY674" i="1"/>
  <c r="DY673" i="1"/>
  <c r="DY672" i="1"/>
  <c r="DY671" i="1"/>
  <c r="DY670" i="1"/>
  <c r="DY669" i="1"/>
  <c r="DY668" i="1"/>
  <c r="DY667" i="1"/>
  <c r="DY666" i="1"/>
  <c r="DY665" i="1"/>
  <c r="DY664" i="1"/>
  <c r="DY663" i="1"/>
  <c r="DY662" i="1"/>
  <c r="DY661" i="1"/>
  <c r="DY660" i="1"/>
  <c r="DY659" i="1"/>
  <c r="DY658" i="1"/>
  <c r="DY657" i="1"/>
  <c r="DY656" i="1"/>
  <c r="DY655" i="1"/>
  <c r="DY654" i="1"/>
  <c r="DY653" i="1"/>
  <c r="DY652" i="1"/>
  <c r="DY651" i="1"/>
  <c r="DY650" i="1"/>
  <c r="DY648" i="1"/>
  <c r="DY647" i="1"/>
  <c r="DY646" i="1"/>
  <c r="DY645" i="1"/>
  <c r="DY644" i="1"/>
  <c r="DY643" i="1"/>
  <c r="DY642" i="1"/>
  <c r="DY641" i="1"/>
  <c r="DY640" i="1"/>
  <c r="DY639" i="1"/>
  <c r="DY638" i="1"/>
  <c r="DY637" i="1"/>
  <c r="DY636" i="1"/>
  <c r="DY635" i="1"/>
  <c r="DY634" i="1"/>
  <c r="DY633" i="1"/>
  <c r="DY632" i="1"/>
  <c r="DY631" i="1"/>
  <c r="DY630" i="1"/>
  <c r="DY629" i="1"/>
  <c r="DY628" i="1"/>
  <c r="DY627" i="1"/>
  <c r="DY626" i="1"/>
  <c r="DY625" i="1"/>
  <c r="DY624" i="1"/>
  <c r="DY623" i="1"/>
  <c r="DY622" i="1"/>
  <c r="DY621" i="1"/>
  <c r="DY620" i="1"/>
  <c r="DY619" i="1"/>
  <c r="DY618" i="1"/>
  <c r="DY617" i="1"/>
  <c r="DY616" i="1"/>
  <c r="DY615" i="1"/>
  <c r="DY614" i="1"/>
  <c r="DY613" i="1"/>
  <c r="DY612" i="1"/>
  <c r="DY611" i="1"/>
  <c r="DY610" i="1"/>
  <c r="DY609" i="1"/>
  <c r="DY608" i="1"/>
  <c r="DY607" i="1"/>
  <c r="DY606" i="1"/>
  <c r="DY605" i="1"/>
  <c r="DY604" i="1"/>
  <c r="DY603" i="1"/>
  <c r="DY602" i="1"/>
  <c r="DY601" i="1"/>
  <c r="DY600" i="1"/>
  <c r="DY599" i="1"/>
  <c r="DY598" i="1"/>
  <c r="DY597" i="1"/>
  <c r="DY596" i="1"/>
  <c r="DY595" i="1"/>
  <c r="DY594" i="1"/>
  <c r="DY593" i="1"/>
  <c r="DY592" i="1"/>
  <c r="DY591" i="1"/>
  <c r="DY590" i="1"/>
  <c r="DY589" i="1"/>
  <c r="DY588" i="1"/>
  <c r="DY587" i="1"/>
  <c r="DY586" i="1"/>
  <c r="DY585" i="1"/>
  <c r="DY584" i="1"/>
  <c r="DY583" i="1"/>
  <c r="DY582" i="1"/>
  <c r="DY581" i="1"/>
  <c r="DY580" i="1"/>
  <c r="DY579" i="1"/>
  <c r="DY578" i="1"/>
  <c r="DY577" i="1"/>
  <c r="DY576" i="1"/>
  <c r="DY575" i="1"/>
  <c r="DY574" i="1"/>
  <c r="DY573" i="1"/>
  <c r="DY572" i="1"/>
  <c r="DY571" i="1"/>
  <c r="DY570" i="1"/>
  <c r="DY569" i="1"/>
  <c r="DY568" i="1"/>
  <c r="DY567" i="1"/>
  <c r="DY566" i="1"/>
  <c r="DY565" i="1"/>
  <c r="DY564" i="1"/>
  <c r="DY563" i="1"/>
  <c r="DY562" i="1"/>
  <c r="DY560" i="1"/>
  <c r="DY559" i="1"/>
  <c r="DY558" i="1"/>
  <c r="DY557" i="1"/>
  <c r="DY556" i="1"/>
  <c r="DY555" i="1"/>
  <c r="DY554" i="1"/>
  <c r="DY553" i="1"/>
  <c r="DY552" i="1"/>
  <c r="DY551" i="1"/>
  <c r="DY550" i="1"/>
  <c r="DY549" i="1"/>
  <c r="DY548" i="1"/>
  <c r="DY547" i="1"/>
  <c r="DY546" i="1"/>
  <c r="DY545" i="1"/>
  <c r="DY544" i="1"/>
  <c r="DY543" i="1"/>
  <c r="DY542" i="1"/>
  <c r="DY541" i="1"/>
  <c r="DY540" i="1"/>
  <c r="DY539" i="1"/>
  <c r="DY538" i="1"/>
  <c r="DY537" i="1"/>
  <c r="DY536" i="1"/>
  <c r="DY535" i="1"/>
  <c r="DY534" i="1"/>
  <c r="DY533" i="1"/>
  <c r="DY532" i="1"/>
  <c r="DY531" i="1"/>
  <c r="DY530" i="1"/>
  <c r="DY529" i="1"/>
  <c r="DY528" i="1"/>
  <c r="DY527" i="1"/>
  <c r="DY526" i="1"/>
  <c r="DY525" i="1"/>
  <c r="DY524" i="1"/>
  <c r="DY523" i="1"/>
  <c r="DY522" i="1"/>
  <c r="DY521" i="1"/>
  <c r="DY520" i="1"/>
  <c r="DY519" i="1"/>
  <c r="DY518" i="1"/>
  <c r="DY517" i="1"/>
  <c r="DY516" i="1"/>
  <c r="DY515" i="1"/>
  <c r="DY514" i="1"/>
  <c r="DY513" i="1"/>
  <c r="DY512" i="1"/>
  <c r="DY511" i="1"/>
  <c r="DY510" i="1"/>
  <c r="DY509" i="1"/>
  <c r="DY508" i="1"/>
  <c r="DY507" i="1"/>
  <c r="DY506" i="1"/>
  <c r="DY505" i="1"/>
  <c r="DY504" i="1"/>
  <c r="DY503" i="1"/>
  <c r="DY502" i="1"/>
  <c r="DY501" i="1"/>
  <c r="DY500" i="1"/>
  <c r="DY499" i="1"/>
  <c r="DY498" i="1"/>
  <c r="DY497" i="1"/>
  <c r="DY496" i="1"/>
  <c r="DY495" i="1"/>
  <c r="DY494" i="1"/>
  <c r="DY493" i="1"/>
  <c r="DY492" i="1"/>
  <c r="DY491" i="1"/>
  <c r="DY490" i="1"/>
  <c r="DY489" i="1"/>
  <c r="DY488" i="1"/>
  <c r="DY487" i="1"/>
  <c r="DY486" i="1"/>
  <c r="DY485" i="1"/>
  <c r="DY484" i="1"/>
  <c r="DY483" i="1"/>
  <c r="DY482" i="1"/>
  <c r="DY481" i="1"/>
  <c r="DY480" i="1"/>
  <c r="DY479" i="1"/>
  <c r="DY478" i="1"/>
  <c r="DY477" i="1"/>
  <c r="DY476" i="1"/>
  <c r="DY475" i="1"/>
  <c r="DY474" i="1"/>
  <c r="DY473" i="1"/>
  <c r="DY472" i="1"/>
  <c r="DY471" i="1"/>
  <c r="DY470" i="1"/>
  <c r="DY469" i="1"/>
  <c r="DY468" i="1"/>
  <c r="DY467" i="1"/>
  <c r="DY466" i="1"/>
  <c r="DY465" i="1"/>
  <c r="DY464" i="1"/>
  <c r="DY463" i="1"/>
  <c r="DY462" i="1"/>
  <c r="DY461" i="1"/>
  <c r="DY458" i="1"/>
  <c r="DY457" i="1"/>
  <c r="DY456" i="1"/>
  <c r="DY455" i="1"/>
  <c r="DY454" i="1"/>
  <c r="DY453" i="1"/>
  <c r="DY452" i="1"/>
  <c r="DY451" i="1"/>
  <c r="DY450" i="1"/>
  <c r="DY448" i="1"/>
  <c r="DY447" i="1"/>
  <c r="DY446" i="1"/>
  <c r="DY445" i="1"/>
  <c r="DY444" i="1"/>
  <c r="DY443" i="1"/>
  <c r="DY442" i="1"/>
  <c r="DY441" i="1"/>
  <c r="DY440" i="1"/>
  <c r="DY439" i="1"/>
  <c r="DY438" i="1"/>
  <c r="DY437" i="1"/>
  <c r="DY436" i="1"/>
  <c r="DY435" i="1"/>
  <c r="DY434" i="1"/>
  <c r="DY433" i="1"/>
  <c r="DY432" i="1"/>
  <c r="DY431" i="1"/>
  <c r="DY430" i="1"/>
  <c r="DY429" i="1"/>
  <c r="DY428" i="1"/>
  <c r="DY427" i="1"/>
  <c r="DY426" i="1"/>
  <c r="DY425" i="1"/>
  <c r="DY424" i="1"/>
  <c r="DY423" i="1"/>
  <c r="DY422" i="1"/>
  <c r="DY421" i="1"/>
  <c r="DY420" i="1"/>
  <c r="DY419" i="1"/>
  <c r="DY418" i="1"/>
  <c r="DY417" i="1"/>
  <c r="DY416" i="1"/>
  <c r="DY415" i="1"/>
  <c r="DY414" i="1"/>
  <c r="DY413" i="1"/>
  <c r="DY412" i="1"/>
  <c r="DY411" i="1"/>
  <c r="DY410" i="1"/>
  <c r="DY409" i="1"/>
  <c r="DY408" i="1"/>
  <c r="DY407" i="1"/>
  <c r="DY406" i="1"/>
  <c r="DY405" i="1"/>
  <c r="DY404" i="1"/>
  <c r="DY403" i="1"/>
  <c r="DY402" i="1"/>
  <c r="DY401" i="1"/>
  <c r="DY400" i="1"/>
  <c r="DY399" i="1"/>
  <c r="DY398" i="1"/>
  <c r="DY397" i="1"/>
  <c r="DY396" i="1"/>
  <c r="DY395" i="1"/>
  <c r="DY394" i="1"/>
  <c r="DY393" i="1"/>
  <c r="DY392" i="1"/>
  <c r="DY391" i="1"/>
  <c r="DY390" i="1"/>
  <c r="DY389" i="1"/>
  <c r="DY388" i="1"/>
  <c r="DY387" i="1"/>
  <c r="DY386" i="1"/>
  <c r="DY385" i="1"/>
  <c r="DY384" i="1"/>
  <c r="DY383" i="1"/>
  <c r="DY382" i="1"/>
  <c r="DY380" i="1"/>
  <c r="DY379" i="1"/>
  <c r="DY378" i="1"/>
  <c r="DY377" i="1"/>
  <c r="DY376" i="1"/>
  <c r="DY375" i="1"/>
  <c r="DY374" i="1"/>
  <c r="DY373" i="1"/>
  <c r="DY372" i="1"/>
  <c r="DY371" i="1"/>
  <c r="DY370" i="1"/>
  <c r="DY369" i="1"/>
  <c r="DY368" i="1"/>
  <c r="DY367" i="1"/>
  <c r="DY366" i="1"/>
  <c r="DY365" i="1"/>
  <c r="DY364" i="1"/>
  <c r="DY363" i="1"/>
  <c r="DY362" i="1"/>
  <c r="DY361" i="1"/>
  <c r="DY360" i="1"/>
  <c r="DY359" i="1"/>
  <c r="DY358" i="1"/>
  <c r="DY357" i="1"/>
  <c r="DY356" i="1"/>
  <c r="DY355" i="1"/>
  <c r="DY354" i="1"/>
  <c r="DY353" i="1"/>
  <c r="DY352" i="1"/>
  <c r="DY351" i="1"/>
  <c r="DY350" i="1"/>
  <c r="DY349" i="1"/>
  <c r="DY348" i="1"/>
  <c r="DY347" i="1"/>
  <c r="DY346" i="1"/>
  <c r="DY345" i="1"/>
  <c r="DY344" i="1"/>
  <c r="DY343" i="1"/>
  <c r="DY342" i="1"/>
  <c r="DY341" i="1"/>
  <c r="DY340" i="1"/>
  <c r="DY339" i="1"/>
  <c r="DY338" i="1"/>
  <c r="DY336" i="1"/>
  <c r="DY335" i="1"/>
  <c r="DY334" i="1"/>
  <c r="DY333" i="1"/>
  <c r="DY332" i="1"/>
  <c r="DY331" i="1"/>
  <c r="DY330" i="1"/>
  <c r="DY329" i="1"/>
  <c r="DY328" i="1"/>
  <c r="DY327" i="1"/>
  <c r="DY326" i="1"/>
  <c r="DY325" i="1"/>
  <c r="DY324" i="1"/>
  <c r="DY323" i="1"/>
  <c r="DY322" i="1"/>
  <c r="DY321" i="1"/>
  <c r="DY320" i="1"/>
  <c r="DY319" i="1"/>
  <c r="DY318" i="1"/>
  <c r="DY317" i="1"/>
  <c r="DY316" i="1"/>
  <c r="DY315" i="1"/>
  <c r="DY314" i="1"/>
  <c r="DY313" i="1"/>
  <c r="DY312" i="1"/>
  <c r="DY311" i="1"/>
  <c r="DY310" i="1"/>
  <c r="DY309" i="1"/>
  <c r="DY308" i="1"/>
  <c r="DY307" i="1"/>
  <c r="DY306" i="1"/>
  <c r="DY305" i="1"/>
  <c r="DY304" i="1"/>
  <c r="DY303" i="1"/>
  <c r="DY302" i="1"/>
  <c r="DY301" i="1"/>
  <c r="DY300" i="1"/>
  <c r="DY299" i="1"/>
  <c r="DY298" i="1"/>
  <c r="DY297" i="1"/>
  <c r="DY296" i="1"/>
  <c r="DY295" i="1"/>
  <c r="DY294" i="1"/>
  <c r="DY293" i="1"/>
  <c r="DY292" i="1"/>
  <c r="DY291" i="1"/>
  <c r="DY290" i="1"/>
  <c r="DY289" i="1"/>
  <c r="DY288" i="1"/>
  <c r="DY287" i="1"/>
  <c r="DY286" i="1"/>
  <c r="DY285" i="1"/>
  <c r="DY284" i="1"/>
  <c r="DY283" i="1"/>
  <c r="DY281" i="1"/>
  <c r="DY280" i="1"/>
  <c r="DY279" i="1"/>
  <c r="DY278" i="1"/>
  <c r="DY277" i="1"/>
  <c r="DY276" i="1"/>
  <c r="DY275" i="1"/>
  <c r="DY274" i="1"/>
  <c r="DY273" i="1"/>
  <c r="DY272" i="1"/>
  <c r="DY271" i="1"/>
  <c r="DY270" i="1"/>
  <c r="DY269" i="1"/>
  <c r="DY268" i="1"/>
  <c r="DY267" i="1"/>
  <c r="DY266" i="1"/>
  <c r="DY265" i="1"/>
  <c r="DY264" i="1"/>
  <c r="DY263" i="1"/>
  <c r="DY262" i="1"/>
  <c r="DY261" i="1"/>
  <c r="DY260" i="1"/>
  <c r="DY259" i="1"/>
  <c r="DY258" i="1"/>
  <c r="DY257" i="1"/>
  <c r="DY256" i="1"/>
  <c r="DY255" i="1"/>
  <c r="DY254" i="1"/>
  <c r="DY253" i="1"/>
  <c r="DY252" i="1"/>
  <c r="DY251" i="1"/>
  <c r="DY250" i="1"/>
  <c r="DY249" i="1"/>
  <c r="DY248" i="1"/>
  <c r="DY247" i="1"/>
  <c r="DY246" i="1"/>
  <c r="DY245" i="1"/>
  <c r="DY244" i="1"/>
  <c r="DY243" i="1"/>
  <c r="DY242" i="1"/>
  <c r="DY241" i="1"/>
  <c r="DY240" i="1"/>
  <c r="DY239" i="1"/>
  <c r="DY238" i="1"/>
  <c r="DY237" i="1"/>
  <c r="DY235" i="1"/>
  <c r="DY234" i="1"/>
  <c r="DY233" i="1"/>
  <c r="DY232" i="1"/>
  <c r="DY231" i="1"/>
  <c r="DY230" i="1"/>
  <c r="DY229" i="1"/>
  <c r="DY228" i="1"/>
  <c r="DY227" i="1"/>
  <c r="DY226" i="1"/>
  <c r="DY225" i="1"/>
  <c r="DY224" i="1"/>
  <c r="DY223" i="1"/>
  <c r="DY222" i="1"/>
  <c r="DY221" i="1"/>
  <c r="DY220" i="1"/>
  <c r="DY219" i="1"/>
  <c r="DY218" i="1"/>
  <c r="DY217" i="1"/>
  <c r="DY216" i="1"/>
  <c r="DY215" i="1"/>
  <c r="DY214" i="1"/>
  <c r="DY213" i="1"/>
  <c r="DY212" i="1"/>
  <c r="DY211" i="1"/>
  <c r="DY210" i="1"/>
  <c r="DY209" i="1"/>
  <c r="DY208" i="1"/>
  <c r="DY207" i="1"/>
  <c r="DY206" i="1"/>
  <c r="DY205" i="1"/>
  <c r="DY204" i="1"/>
  <c r="DY203" i="1"/>
  <c r="DY202" i="1"/>
  <c r="DY201" i="1"/>
  <c r="DY200" i="1"/>
  <c r="DY199" i="1"/>
  <c r="DY198" i="1"/>
  <c r="DY197" i="1"/>
  <c r="DY196" i="1"/>
  <c r="DY195" i="1"/>
  <c r="DY194" i="1"/>
  <c r="DY193" i="1"/>
  <c r="DY192" i="1"/>
  <c r="DY191" i="1"/>
  <c r="DY190" i="1"/>
  <c r="DY189" i="1"/>
  <c r="DY188" i="1"/>
  <c r="DY187" i="1"/>
  <c r="DY186" i="1"/>
  <c r="DY185" i="1"/>
  <c r="DY184" i="1"/>
  <c r="DY183" i="1"/>
  <c r="DY182" i="1"/>
  <c r="DY181" i="1"/>
  <c r="DY180" i="1"/>
  <c r="DY179" i="1"/>
  <c r="DY178" i="1"/>
  <c r="DY177" i="1"/>
  <c r="DY176" i="1"/>
  <c r="DY175" i="1"/>
  <c r="DY174" i="1"/>
  <c r="DY173" i="1"/>
  <c r="DY172" i="1"/>
  <c r="DY171" i="1"/>
  <c r="DY170" i="1"/>
  <c r="DY169" i="1"/>
  <c r="DY168" i="1"/>
  <c r="DY167" i="1"/>
  <c r="DY166" i="1"/>
  <c r="DY165" i="1"/>
  <c r="DY164" i="1"/>
  <c r="DY163" i="1"/>
  <c r="DY162" i="1"/>
  <c r="DY161" i="1"/>
  <c r="DY160" i="1"/>
  <c r="DY159" i="1"/>
  <c r="DY158" i="1"/>
  <c r="DY157" i="1"/>
  <c r="DY156" i="1"/>
  <c r="DY155" i="1"/>
  <c r="DY154" i="1"/>
  <c r="DY153" i="1"/>
  <c r="DY152" i="1"/>
  <c r="DY151" i="1"/>
  <c r="DY150" i="1"/>
  <c r="DY149" i="1"/>
  <c r="DY148" i="1"/>
  <c r="DY147" i="1"/>
  <c r="DY146" i="1"/>
  <c r="DY145" i="1"/>
  <c r="DY144" i="1"/>
  <c r="DY143" i="1"/>
  <c r="DY142" i="1"/>
  <c r="DY141" i="1"/>
  <c r="DY140" i="1"/>
  <c r="DY139" i="1"/>
  <c r="DY138" i="1"/>
  <c r="DY137" i="1"/>
  <c r="DY136" i="1"/>
  <c r="DY135" i="1"/>
  <c r="DY134" i="1"/>
  <c r="DY133" i="1"/>
  <c r="DY132" i="1"/>
  <c r="DY131" i="1"/>
  <c r="DY130" i="1"/>
  <c r="DY129" i="1"/>
  <c r="DY128" i="1"/>
  <c r="DY127" i="1"/>
  <c r="DY126" i="1"/>
  <c r="DY125" i="1"/>
  <c r="DY124" i="1"/>
  <c r="DY123" i="1"/>
  <c r="DY122" i="1"/>
  <c r="DY121" i="1"/>
  <c r="DY120" i="1"/>
  <c r="DY119" i="1"/>
  <c r="DY118" i="1"/>
  <c r="DY117" i="1"/>
  <c r="DY116" i="1"/>
  <c r="DY114" i="1"/>
  <c r="DY113" i="1"/>
  <c r="DY112" i="1"/>
  <c r="DY111" i="1"/>
  <c r="DY110" i="1"/>
  <c r="DY108" i="1"/>
  <c r="DY107" i="1"/>
  <c r="DY106" i="1"/>
  <c r="DY105" i="1"/>
  <c r="DY104" i="1"/>
  <c r="DY103" i="1"/>
  <c r="DY102" i="1"/>
  <c r="DY101" i="1"/>
  <c r="DY100" i="1"/>
  <c r="DY99" i="1"/>
  <c r="DY98" i="1"/>
  <c r="DY97" i="1"/>
  <c r="DY96" i="1"/>
  <c r="DY95" i="1"/>
  <c r="DY94" i="1"/>
  <c r="DY93" i="1"/>
  <c r="DY92" i="1"/>
  <c r="DY91" i="1"/>
  <c r="DY90" i="1"/>
  <c r="DY89" i="1"/>
  <c r="DY88" i="1"/>
  <c r="DY87" i="1"/>
  <c r="DY86" i="1"/>
  <c r="DY85" i="1"/>
  <c r="DY84" i="1"/>
  <c r="DY83" i="1"/>
  <c r="DY82" i="1"/>
  <c r="DY81" i="1"/>
  <c r="DY80" i="1"/>
  <c r="DY78" i="1"/>
  <c r="DY77" i="1"/>
  <c r="DY76" i="1"/>
  <c r="DY75" i="1"/>
  <c r="DY73" i="1"/>
  <c r="DY72" i="1"/>
  <c r="DY71" i="1"/>
  <c r="DY70" i="1"/>
  <c r="DY69" i="1"/>
  <c r="DY68" i="1"/>
  <c r="DY67" i="1"/>
  <c r="DY66" i="1"/>
  <c r="DY65" i="1"/>
  <c r="DY64" i="1"/>
  <c r="DY63" i="1"/>
  <c r="DY62" i="1"/>
  <c r="DY61" i="1"/>
  <c r="DY60" i="1"/>
  <c r="DY59" i="1"/>
  <c r="DY58" i="1"/>
  <c r="DY57" i="1"/>
  <c r="DY56" i="1"/>
  <c r="DY55" i="1"/>
  <c r="DY54" i="1"/>
  <c r="DY53" i="1"/>
  <c r="DY52" i="1"/>
  <c r="DY51" i="1"/>
  <c r="DY50" i="1"/>
  <c r="DY49" i="1"/>
  <c r="DY48" i="1"/>
  <c r="DY47" i="1"/>
  <c r="DY46" i="1"/>
  <c r="DY45" i="1"/>
  <c r="DY44" i="1"/>
  <c r="DY43" i="1"/>
  <c r="DY42" i="1"/>
  <c r="DY41" i="1"/>
  <c r="DY40" i="1"/>
  <c r="DY39" i="1"/>
  <c r="DY38" i="1"/>
  <c r="DY37" i="1"/>
  <c r="DY36" i="1"/>
  <c r="DY35" i="1"/>
  <c r="DY34" i="1"/>
  <c r="DY33" i="1"/>
  <c r="DY32" i="1"/>
  <c r="DY31" i="1"/>
  <c r="DY30" i="1"/>
  <c r="DY29" i="1"/>
  <c r="DY28" i="1"/>
  <c r="DY27" i="1"/>
  <c r="DY26" i="1"/>
  <c r="DY25" i="1"/>
  <c r="DY24" i="1"/>
  <c r="DY23" i="1"/>
  <c r="DY22" i="1"/>
  <c r="DY21" i="1"/>
  <c r="DY20" i="1"/>
  <c r="DY19" i="1"/>
  <c r="DY18" i="1"/>
  <c r="DY17" i="1"/>
  <c r="DY16" i="1"/>
  <c r="DY15" i="1"/>
  <c r="DY14" i="1"/>
  <c r="DY13" i="1"/>
  <c r="DY12" i="1"/>
  <c r="DY11" i="1"/>
  <c r="DY10" i="1"/>
  <c r="DY9" i="1"/>
  <c r="DY8" i="1"/>
  <c r="DY7" i="1"/>
  <c r="DY6" i="1"/>
  <c r="DY5" i="1"/>
  <c r="DY4" i="1"/>
  <c r="DY1137" i="1"/>
  <c r="DY282" i="1"/>
  <c r="DX5" i="1" l="1"/>
  <c r="DX6" i="1"/>
  <c r="DX7" i="1"/>
  <c r="DX8" i="1"/>
  <c r="DX9" i="1"/>
  <c r="DX10" i="1"/>
  <c r="DX11" i="1"/>
  <c r="DX12" i="1"/>
  <c r="DX13" i="1"/>
  <c r="DX14" i="1"/>
  <c r="DX15" i="1"/>
  <c r="DX16" i="1"/>
  <c r="DX17" i="1"/>
  <c r="DX18" i="1"/>
  <c r="DX19" i="1"/>
  <c r="DX20" i="1"/>
  <c r="DX21" i="1"/>
  <c r="DX22" i="1"/>
  <c r="DX23" i="1"/>
  <c r="DX24" i="1"/>
  <c r="DX25" i="1"/>
  <c r="DX26" i="1"/>
  <c r="DX27" i="1"/>
  <c r="DX28" i="1"/>
  <c r="DX30" i="1"/>
  <c r="DX31" i="1"/>
  <c r="DX32" i="1"/>
  <c r="DX33" i="1"/>
  <c r="DX34" i="1"/>
  <c r="DX35" i="1"/>
  <c r="DX36" i="1"/>
  <c r="DX37" i="1"/>
  <c r="DX38" i="1"/>
  <c r="DX39" i="1"/>
  <c r="DX40" i="1"/>
  <c r="DX41" i="1"/>
  <c r="DX42" i="1"/>
  <c r="DX43" i="1"/>
  <c r="DX44" i="1"/>
  <c r="DX45" i="1"/>
  <c r="DX46" i="1"/>
  <c r="DX47" i="1"/>
  <c r="DX48" i="1"/>
  <c r="DX49" i="1"/>
  <c r="DX50" i="1"/>
  <c r="DX51" i="1"/>
  <c r="DX52" i="1"/>
  <c r="DX53" i="1"/>
  <c r="DX54" i="1"/>
  <c r="DX55" i="1"/>
  <c r="DX56" i="1"/>
  <c r="DX57" i="1"/>
  <c r="DX58" i="1"/>
  <c r="DX59" i="1"/>
  <c r="DX60" i="1"/>
  <c r="DX61" i="1"/>
  <c r="DX62" i="1"/>
  <c r="DX63" i="1"/>
  <c r="DX64" i="1"/>
  <c r="DX65" i="1"/>
  <c r="DX66" i="1"/>
  <c r="DX67" i="1"/>
  <c r="DX68" i="1"/>
  <c r="DX69" i="1"/>
  <c r="DX70" i="1"/>
  <c r="DX71" i="1"/>
  <c r="DX72" i="1"/>
  <c r="DX73" i="1"/>
  <c r="DX74" i="1"/>
  <c r="DX75" i="1"/>
  <c r="DX76" i="1"/>
  <c r="DX77" i="1"/>
  <c r="DX78" i="1"/>
  <c r="DX79" i="1"/>
  <c r="DX80" i="1"/>
  <c r="DX81" i="1"/>
  <c r="DX82" i="1"/>
  <c r="DX83" i="1"/>
  <c r="DX84" i="1"/>
  <c r="DX85" i="1"/>
  <c r="DX86" i="1"/>
  <c r="DX87" i="1"/>
  <c r="DX88" i="1"/>
  <c r="DX89" i="1"/>
  <c r="DX90" i="1"/>
  <c r="DX91" i="1"/>
  <c r="DX92" i="1"/>
  <c r="DX93" i="1"/>
  <c r="DX94" i="1"/>
  <c r="DX95" i="1"/>
  <c r="DX96" i="1"/>
  <c r="DX97" i="1"/>
  <c r="DX98" i="1"/>
  <c r="DX99" i="1"/>
  <c r="DX100" i="1"/>
  <c r="DX101" i="1"/>
  <c r="DX102" i="1"/>
  <c r="DX103" i="1"/>
  <c r="DX104" i="1"/>
  <c r="DX105" i="1"/>
  <c r="DX106" i="1"/>
  <c r="DX107" i="1"/>
  <c r="DX108" i="1"/>
  <c r="DX109" i="1"/>
  <c r="DX110" i="1"/>
  <c r="DX111" i="1"/>
  <c r="DX112" i="1"/>
  <c r="DX113" i="1"/>
  <c r="DX114" i="1"/>
  <c r="DX115" i="1"/>
  <c r="DX116" i="1"/>
  <c r="DX117" i="1"/>
  <c r="DX118" i="1"/>
  <c r="DX119" i="1"/>
  <c r="DX120" i="1"/>
  <c r="DX121" i="1"/>
  <c r="DX122" i="1"/>
  <c r="DX123" i="1"/>
  <c r="DX124" i="1"/>
  <c r="DX125" i="1"/>
  <c r="DX126" i="1"/>
  <c r="DX127" i="1"/>
  <c r="DX128" i="1"/>
  <c r="DX129" i="1"/>
  <c r="DX130" i="1"/>
  <c r="DX131" i="1"/>
  <c r="DX132" i="1"/>
  <c r="DX133" i="1"/>
  <c r="DX134" i="1"/>
  <c r="DX135" i="1"/>
  <c r="DX136" i="1"/>
  <c r="DX137" i="1"/>
  <c r="DX138" i="1"/>
  <c r="DX139" i="1"/>
  <c r="DX140" i="1"/>
  <c r="DX141" i="1"/>
  <c r="DX142" i="1"/>
  <c r="DX143" i="1"/>
  <c r="DX144" i="1"/>
  <c r="DX145" i="1"/>
  <c r="DX146" i="1"/>
  <c r="DX147" i="1"/>
  <c r="DX148" i="1"/>
  <c r="DX149" i="1"/>
  <c r="DX150" i="1"/>
  <c r="DX151" i="1"/>
  <c r="DX152" i="1"/>
  <c r="DX153" i="1"/>
  <c r="DX154" i="1"/>
  <c r="DX155" i="1"/>
  <c r="DX156" i="1"/>
  <c r="DX157" i="1"/>
  <c r="DX158" i="1"/>
  <c r="DX159" i="1"/>
  <c r="DX160" i="1"/>
  <c r="DX161" i="1"/>
  <c r="DX162" i="1"/>
  <c r="DX163" i="1"/>
  <c r="DX164" i="1"/>
  <c r="DX165" i="1"/>
  <c r="DX166" i="1"/>
  <c r="DX167" i="1"/>
  <c r="DX168" i="1"/>
  <c r="DX169" i="1"/>
  <c r="DX170" i="1"/>
  <c r="DX171" i="1"/>
  <c r="DX172" i="1"/>
  <c r="DX173" i="1"/>
  <c r="DX175" i="1"/>
  <c r="DX176" i="1"/>
  <c r="DX177" i="1"/>
  <c r="DX178" i="1"/>
  <c r="DX179" i="1"/>
  <c r="DX180" i="1"/>
  <c r="DX181" i="1"/>
  <c r="DX182" i="1"/>
  <c r="DX183" i="1"/>
  <c r="DX184" i="1"/>
  <c r="DX185" i="1"/>
  <c r="DX186" i="1"/>
  <c r="DX187" i="1"/>
  <c r="DX188" i="1"/>
  <c r="DX189" i="1"/>
  <c r="DX190" i="1"/>
  <c r="DX191" i="1"/>
  <c r="DX192" i="1"/>
  <c r="DX193" i="1"/>
  <c r="DX194" i="1"/>
  <c r="DX195" i="1"/>
  <c r="DX196" i="1"/>
  <c r="DX197" i="1"/>
  <c r="DX198" i="1"/>
  <c r="DX199" i="1"/>
  <c r="DX200" i="1"/>
  <c r="DX201" i="1"/>
  <c r="DX202" i="1"/>
  <c r="DX203" i="1"/>
  <c r="DX204" i="1"/>
  <c r="DX205" i="1"/>
  <c r="DX206" i="1"/>
  <c r="DX207" i="1"/>
  <c r="DX208" i="1"/>
  <c r="DX209" i="1"/>
  <c r="DX210" i="1"/>
  <c r="DX211" i="1"/>
  <c r="DX212" i="1"/>
  <c r="DX213" i="1"/>
  <c r="DX214" i="1"/>
  <c r="DX215" i="1"/>
  <c r="DX216" i="1"/>
  <c r="DX217" i="1"/>
  <c r="DX218" i="1"/>
  <c r="DX219" i="1"/>
  <c r="DX220" i="1"/>
  <c r="DX221" i="1"/>
  <c r="DX222" i="1"/>
  <c r="DX223" i="1"/>
  <c r="DX224" i="1"/>
  <c r="DX225" i="1"/>
  <c r="DX226" i="1"/>
  <c r="DX227" i="1"/>
  <c r="DX228" i="1"/>
  <c r="DX229" i="1"/>
  <c r="DX230" i="1"/>
  <c r="DX231" i="1"/>
  <c r="DX232" i="1"/>
  <c r="DX233" i="1"/>
  <c r="DX234" i="1"/>
  <c r="DX235" i="1"/>
  <c r="DX236" i="1"/>
  <c r="DX237" i="1"/>
  <c r="DX238" i="1"/>
  <c r="DX239" i="1"/>
  <c r="DX240" i="1"/>
  <c r="DX241" i="1"/>
  <c r="DX242" i="1"/>
  <c r="DX243" i="1"/>
  <c r="DX244" i="1"/>
  <c r="DX245" i="1"/>
  <c r="DX246" i="1"/>
  <c r="DX247" i="1"/>
  <c r="DX248" i="1"/>
  <c r="DX249" i="1"/>
  <c r="DX250" i="1"/>
  <c r="DX251" i="1"/>
  <c r="DX252" i="1"/>
  <c r="DX253" i="1"/>
  <c r="DX254" i="1"/>
  <c r="DX255" i="1"/>
  <c r="DX256" i="1"/>
  <c r="DX257" i="1"/>
  <c r="DX258" i="1"/>
  <c r="DX259" i="1"/>
  <c r="DX260" i="1"/>
  <c r="DX261" i="1"/>
  <c r="DX262" i="1"/>
  <c r="DX263" i="1"/>
  <c r="DX264" i="1"/>
  <c r="DX265" i="1"/>
  <c r="DX266" i="1"/>
  <c r="DX267" i="1"/>
  <c r="DX268" i="1"/>
  <c r="DX269" i="1"/>
  <c r="DX270" i="1"/>
  <c r="DX271" i="1"/>
  <c r="DX272" i="1"/>
  <c r="DX273" i="1"/>
  <c r="DX274" i="1"/>
  <c r="DX275" i="1"/>
  <c r="DX276" i="1"/>
  <c r="DX277" i="1"/>
  <c r="DX278" i="1"/>
  <c r="DX279" i="1"/>
  <c r="DX280" i="1"/>
  <c r="DX281" i="1"/>
  <c r="DX282" i="1"/>
  <c r="DX283" i="1"/>
  <c r="DX284" i="1"/>
  <c r="DX285" i="1"/>
  <c r="DX286" i="1"/>
  <c r="DX287" i="1"/>
  <c r="DX288" i="1"/>
  <c r="DX289" i="1"/>
  <c r="DX290" i="1"/>
  <c r="DX291" i="1"/>
  <c r="DX292" i="1"/>
  <c r="DX293" i="1"/>
  <c r="DX294" i="1"/>
  <c r="DX295" i="1"/>
  <c r="DX296" i="1"/>
  <c r="DX297" i="1"/>
  <c r="DX298" i="1"/>
  <c r="DX299" i="1"/>
  <c r="DX300" i="1"/>
  <c r="DX301" i="1"/>
  <c r="DX302" i="1"/>
  <c r="DX303" i="1"/>
  <c r="DX304" i="1"/>
  <c r="DX305" i="1"/>
  <c r="DX306" i="1"/>
  <c r="DX307" i="1"/>
  <c r="DX308" i="1"/>
  <c r="DX309" i="1"/>
  <c r="DX310" i="1"/>
  <c r="DX311" i="1"/>
  <c r="DX312" i="1"/>
  <c r="DX313" i="1"/>
  <c r="DX314" i="1"/>
  <c r="DX315" i="1"/>
  <c r="DX316" i="1"/>
  <c r="DX317" i="1"/>
  <c r="DX318" i="1"/>
  <c r="DX319" i="1"/>
  <c r="DX320" i="1"/>
  <c r="DX321" i="1"/>
  <c r="DX322" i="1"/>
  <c r="DX323" i="1"/>
  <c r="DX324" i="1"/>
  <c r="DX325" i="1"/>
  <c r="DX326" i="1"/>
  <c r="DX327" i="1"/>
  <c r="DX328" i="1"/>
  <c r="DX329" i="1"/>
  <c r="DX330" i="1"/>
  <c r="DX331" i="1"/>
  <c r="DX332" i="1"/>
  <c r="DX333" i="1"/>
  <c r="DX334" i="1"/>
  <c r="DX335" i="1"/>
  <c r="DX336" i="1"/>
  <c r="DX337" i="1"/>
  <c r="DX338" i="1"/>
  <c r="DX339" i="1"/>
  <c r="DX340" i="1"/>
  <c r="DX341" i="1"/>
  <c r="DX342" i="1"/>
  <c r="DX343" i="1"/>
  <c r="DX344" i="1"/>
  <c r="DX345" i="1"/>
  <c r="DX346" i="1"/>
  <c r="DX347" i="1"/>
  <c r="DX348" i="1"/>
  <c r="DX349" i="1"/>
  <c r="DX350" i="1"/>
  <c r="DX351" i="1"/>
  <c r="DX352" i="1"/>
  <c r="DX353" i="1"/>
  <c r="DX354" i="1"/>
  <c r="DX355" i="1"/>
  <c r="DX356" i="1"/>
  <c r="DX357" i="1"/>
  <c r="DX358" i="1"/>
  <c r="DX359" i="1"/>
  <c r="DX360" i="1"/>
  <c r="DX361" i="1"/>
  <c r="DX362" i="1"/>
  <c r="DX363" i="1"/>
  <c r="DX364" i="1"/>
  <c r="DX365" i="1"/>
  <c r="DX366" i="1"/>
  <c r="DX367" i="1"/>
  <c r="DX368" i="1"/>
  <c r="DX369" i="1"/>
  <c r="DX370" i="1"/>
  <c r="DX371" i="1"/>
  <c r="DX372" i="1"/>
  <c r="DX373" i="1"/>
  <c r="DX374" i="1"/>
  <c r="DX375" i="1"/>
  <c r="DX376" i="1"/>
  <c r="DX377" i="1"/>
  <c r="DX378" i="1"/>
  <c r="DX379" i="1"/>
  <c r="DX380" i="1"/>
  <c r="DX381" i="1"/>
  <c r="DX382" i="1"/>
  <c r="DX383" i="1"/>
  <c r="DX384" i="1"/>
  <c r="DX385" i="1"/>
  <c r="DX386" i="1"/>
  <c r="DX387" i="1"/>
  <c r="DX388" i="1"/>
  <c r="DX389" i="1"/>
  <c r="DX390" i="1"/>
  <c r="DX391" i="1"/>
  <c r="DX392" i="1"/>
  <c r="DX393" i="1"/>
  <c r="DX394" i="1"/>
  <c r="DX395" i="1"/>
  <c r="DX396" i="1"/>
  <c r="DX397" i="1"/>
  <c r="DX398" i="1"/>
  <c r="DX399" i="1"/>
  <c r="DX400" i="1"/>
  <c r="DX401" i="1"/>
  <c r="DX402" i="1"/>
  <c r="DX403" i="1"/>
  <c r="DX404" i="1"/>
  <c r="DX405" i="1"/>
  <c r="DX406" i="1"/>
  <c r="DX407" i="1"/>
  <c r="DX408" i="1"/>
  <c r="DX409" i="1"/>
  <c r="DX410" i="1"/>
  <c r="DX411" i="1"/>
  <c r="DX412" i="1"/>
  <c r="DX413" i="1"/>
  <c r="DX414" i="1"/>
  <c r="DX415" i="1"/>
  <c r="DX416" i="1"/>
  <c r="DX417" i="1"/>
  <c r="DX418" i="1"/>
  <c r="DX419" i="1"/>
  <c r="DX420" i="1"/>
  <c r="DX421" i="1"/>
  <c r="DX422" i="1"/>
  <c r="DX423" i="1"/>
  <c r="DX424" i="1"/>
  <c r="DX425" i="1"/>
  <c r="DX426" i="1"/>
  <c r="DX427" i="1"/>
  <c r="DX428" i="1"/>
  <c r="DX429" i="1"/>
  <c r="DX430" i="1"/>
  <c r="DX431" i="1"/>
  <c r="DX433" i="1"/>
  <c r="DX434" i="1"/>
  <c r="DX435" i="1"/>
  <c r="DX436" i="1"/>
  <c r="DX437" i="1"/>
  <c r="DX438" i="1"/>
  <c r="DX439" i="1"/>
  <c r="DX440" i="1"/>
  <c r="DX441" i="1"/>
  <c r="DX442" i="1"/>
  <c r="DX443" i="1"/>
  <c r="DX444" i="1"/>
  <c r="DX445" i="1"/>
  <c r="DX446" i="1"/>
  <c r="DX447" i="1"/>
  <c r="DX448" i="1"/>
  <c r="DX449" i="1"/>
  <c r="DX450" i="1"/>
  <c r="DX451" i="1"/>
  <c r="DX452" i="1"/>
  <c r="DX453" i="1"/>
  <c r="DX454" i="1"/>
  <c r="DX455" i="1"/>
  <c r="DX456" i="1"/>
  <c r="DX457" i="1"/>
  <c r="DX458" i="1"/>
  <c r="DX459" i="1"/>
  <c r="DX460" i="1"/>
  <c r="DX461" i="1"/>
  <c r="DX462" i="1"/>
  <c r="DX463" i="1"/>
  <c r="DX464" i="1"/>
  <c r="DX465" i="1"/>
  <c r="DX466" i="1"/>
  <c r="DX467" i="1"/>
  <c r="DX468" i="1"/>
  <c r="DX469" i="1"/>
  <c r="DX470" i="1"/>
  <c r="DX471" i="1"/>
  <c r="DX472" i="1"/>
  <c r="DX473" i="1"/>
  <c r="DX474" i="1"/>
  <c r="DX475" i="1"/>
  <c r="DX476" i="1"/>
  <c r="DX477" i="1"/>
  <c r="DX478" i="1"/>
  <c r="DX479" i="1"/>
  <c r="DX480" i="1"/>
  <c r="DX481" i="1"/>
  <c r="DX482" i="1"/>
  <c r="DX483" i="1"/>
  <c r="DX484" i="1"/>
  <c r="DX485" i="1"/>
  <c r="DX486" i="1"/>
  <c r="DX487" i="1"/>
  <c r="DX488" i="1"/>
  <c r="DX489" i="1"/>
  <c r="DX490" i="1"/>
  <c r="DX491" i="1"/>
  <c r="DX492" i="1"/>
  <c r="DX493" i="1"/>
  <c r="DX494" i="1"/>
  <c r="DX495" i="1"/>
  <c r="DX496" i="1"/>
  <c r="DX497" i="1"/>
  <c r="DX498" i="1"/>
  <c r="DX499" i="1"/>
  <c r="DX500" i="1"/>
  <c r="DX501" i="1"/>
  <c r="DX502" i="1"/>
  <c r="DX503" i="1"/>
  <c r="DX504" i="1"/>
  <c r="DX505" i="1"/>
  <c r="DX506" i="1"/>
  <c r="DX507" i="1"/>
  <c r="DX508" i="1"/>
  <c r="DX509" i="1"/>
  <c r="DX510" i="1"/>
  <c r="DX511" i="1"/>
  <c r="DX512" i="1"/>
  <c r="DX513" i="1"/>
  <c r="DX514" i="1"/>
  <c r="DX515" i="1"/>
  <c r="DX516" i="1"/>
  <c r="DX517" i="1"/>
  <c r="DX518" i="1"/>
  <c r="DX519" i="1"/>
  <c r="DX520" i="1"/>
  <c r="DX521" i="1"/>
  <c r="DX523" i="1"/>
  <c r="DX524" i="1"/>
  <c r="DX525" i="1"/>
  <c r="DX526" i="1"/>
  <c r="DX527" i="1"/>
  <c r="DX528" i="1"/>
  <c r="DX529" i="1"/>
  <c r="DX530" i="1"/>
  <c r="DX531" i="1"/>
  <c r="DX532" i="1"/>
  <c r="DX533" i="1"/>
  <c r="DX534" i="1"/>
  <c r="DX535" i="1"/>
  <c r="DX536" i="1"/>
  <c r="DX537" i="1"/>
  <c r="DX538" i="1"/>
  <c r="DX539" i="1"/>
  <c r="DX540" i="1"/>
  <c r="DX541" i="1"/>
  <c r="DX542" i="1"/>
  <c r="DX543" i="1"/>
  <c r="DX544" i="1"/>
  <c r="DX545" i="1"/>
  <c r="DX546" i="1"/>
  <c r="DX547" i="1"/>
  <c r="DX548" i="1"/>
  <c r="DX549" i="1"/>
  <c r="DX550" i="1"/>
  <c r="DX551" i="1"/>
  <c r="DX552" i="1"/>
  <c r="DX553" i="1"/>
  <c r="DX554" i="1"/>
  <c r="DX555" i="1"/>
  <c r="DX556" i="1"/>
  <c r="DX557" i="1"/>
  <c r="DX558" i="1"/>
  <c r="DX559" i="1"/>
  <c r="DX560" i="1"/>
  <c r="DX561" i="1"/>
  <c r="DX562" i="1"/>
  <c r="DX563" i="1"/>
  <c r="DX564" i="1"/>
  <c r="DX565" i="1"/>
  <c r="DX566" i="1"/>
  <c r="DX567" i="1"/>
  <c r="DX568" i="1"/>
  <c r="DX569" i="1"/>
  <c r="DX570" i="1"/>
  <c r="DX571" i="1"/>
  <c r="DX572" i="1"/>
  <c r="DX573" i="1"/>
  <c r="DX574" i="1"/>
  <c r="DX575" i="1"/>
  <c r="DX576" i="1"/>
  <c r="DX577" i="1"/>
  <c r="DX578" i="1"/>
  <c r="DX579" i="1"/>
  <c r="DX580" i="1"/>
  <c r="DX581" i="1"/>
  <c r="DX582" i="1"/>
  <c r="DX583" i="1"/>
  <c r="DX584" i="1"/>
  <c r="DX585" i="1"/>
  <c r="DX586" i="1"/>
  <c r="DX587" i="1"/>
  <c r="DX588" i="1"/>
  <c r="DX589" i="1"/>
  <c r="DX590" i="1"/>
  <c r="DX591" i="1"/>
  <c r="DX592" i="1"/>
  <c r="DX593" i="1"/>
  <c r="DX594" i="1"/>
  <c r="DX595" i="1"/>
  <c r="DX596" i="1"/>
  <c r="DX597" i="1"/>
  <c r="DX598" i="1"/>
  <c r="DX599" i="1"/>
  <c r="DX600" i="1"/>
  <c r="DX601" i="1"/>
  <c r="DX602" i="1"/>
  <c r="DX603" i="1"/>
  <c r="DX604" i="1"/>
  <c r="DX605" i="1"/>
  <c r="DX606" i="1"/>
  <c r="DX607" i="1"/>
  <c r="DX608" i="1"/>
  <c r="DX609" i="1"/>
  <c r="DX610" i="1"/>
  <c r="DX611" i="1"/>
  <c r="DX612" i="1"/>
  <c r="DX613" i="1"/>
  <c r="DX614" i="1"/>
  <c r="DX615" i="1"/>
  <c r="DX616" i="1"/>
  <c r="DX617" i="1"/>
  <c r="DX618" i="1"/>
  <c r="DX619" i="1"/>
  <c r="DX620" i="1"/>
  <c r="DX621" i="1"/>
  <c r="DX622" i="1"/>
  <c r="DX623" i="1"/>
  <c r="DX624" i="1"/>
  <c r="DX625" i="1"/>
  <c r="DX626" i="1"/>
  <c r="DX627" i="1"/>
  <c r="DX628" i="1"/>
  <c r="DX629" i="1"/>
  <c r="DX630" i="1"/>
  <c r="DX631" i="1"/>
  <c r="DX632" i="1"/>
  <c r="DX633" i="1"/>
  <c r="DX634" i="1"/>
  <c r="DX635" i="1"/>
  <c r="DX636" i="1"/>
  <c r="DX637" i="1"/>
  <c r="DX638" i="1"/>
  <c r="DX639" i="1"/>
  <c r="DX640" i="1"/>
  <c r="DX641" i="1"/>
  <c r="DX642" i="1"/>
  <c r="DX643" i="1"/>
  <c r="DX644" i="1"/>
  <c r="DX645" i="1"/>
  <c r="DX646" i="1"/>
  <c r="DX647" i="1"/>
  <c r="DX648" i="1"/>
  <c r="DX649" i="1"/>
  <c r="DX650" i="1"/>
  <c r="DX651" i="1"/>
  <c r="DX652" i="1"/>
  <c r="DX653" i="1"/>
  <c r="DX654" i="1"/>
  <c r="DX655" i="1"/>
  <c r="DX656" i="1"/>
  <c r="DX657" i="1"/>
  <c r="DX658" i="1"/>
  <c r="DX659" i="1"/>
  <c r="DX660" i="1"/>
  <c r="DX661" i="1"/>
  <c r="DX662" i="1"/>
  <c r="DX663" i="1"/>
  <c r="DX664" i="1"/>
  <c r="DX665" i="1"/>
  <c r="DX666" i="1"/>
  <c r="DX667" i="1"/>
  <c r="DX668" i="1"/>
  <c r="DX669" i="1"/>
  <c r="DX670" i="1"/>
  <c r="DX671" i="1"/>
  <c r="DX672" i="1"/>
  <c r="DX673" i="1"/>
  <c r="DX674" i="1"/>
  <c r="DX675" i="1"/>
  <c r="DX676" i="1"/>
  <c r="DX677" i="1"/>
  <c r="DX678" i="1"/>
  <c r="DX679" i="1"/>
  <c r="DX680" i="1"/>
  <c r="DX681" i="1"/>
  <c r="DX682" i="1"/>
  <c r="DX683" i="1"/>
  <c r="DX684" i="1"/>
  <c r="DX685" i="1"/>
  <c r="DX686" i="1"/>
  <c r="DX687" i="1"/>
  <c r="DX688" i="1"/>
  <c r="DX689" i="1"/>
  <c r="DX690" i="1"/>
  <c r="DX691" i="1"/>
  <c r="DX692" i="1"/>
  <c r="DX693" i="1"/>
  <c r="DX694" i="1"/>
  <c r="DX695" i="1"/>
  <c r="DX696" i="1"/>
  <c r="DX697" i="1"/>
  <c r="DX698" i="1"/>
  <c r="DX699" i="1"/>
  <c r="DX700" i="1"/>
  <c r="DX701" i="1"/>
  <c r="DX702" i="1"/>
  <c r="DX703" i="1"/>
  <c r="DX704" i="1"/>
  <c r="DX705" i="1"/>
  <c r="DX706" i="1"/>
  <c r="DX707" i="1"/>
  <c r="DX708" i="1"/>
  <c r="DX709" i="1"/>
  <c r="DX710" i="1"/>
  <c r="DX711" i="1"/>
  <c r="DX712" i="1"/>
  <c r="DX713" i="1"/>
  <c r="DX714" i="1"/>
  <c r="DX715" i="1"/>
  <c r="DX716" i="1"/>
  <c r="DX717" i="1"/>
  <c r="DX718" i="1"/>
  <c r="DX719" i="1"/>
  <c r="DX720" i="1"/>
  <c r="DX721" i="1"/>
  <c r="DX722" i="1"/>
  <c r="DX724" i="1"/>
  <c r="DX725" i="1"/>
  <c r="DX726" i="1"/>
  <c r="DX727" i="1"/>
  <c r="DX728" i="1"/>
  <c r="DX729" i="1"/>
  <c r="DX730" i="1"/>
  <c r="DX731" i="1"/>
  <c r="DX732" i="1"/>
  <c r="DX733" i="1"/>
  <c r="DX734" i="1"/>
  <c r="DX735" i="1"/>
  <c r="DX736" i="1"/>
  <c r="DX737" i="1"/>
  <c r="DX738" i="1"/>
  <c r="DX739" i="1"/>
  <c r="DX740" i="1"/>
  <c r="DX741" i="1"/>
  <c r="DX742" i="1"/>
  <c r="DX743" i="1"/>
  <c r="DX744" i="1"/>
  <c r="DX745" i="1"/>
  <c r="DX746" i="1"/>
  <c r="DX747" i="1"/>
  <c r="DX748" i="1"/>
  <c r="DX749" i="1"/>
  <c r="DX750" i="1"/>
  <c r="DX751" i="1"/>
  <c r="DX752" i="1"/>
  <c r="DX753" i="1"/>
  <c r="DX754" i="1"/>
  <c r="DX755" i="1"/>
  <c r="DX756" i="1"/>
  <c r="DX757" i="1"/>
  <c r="DX758" i="1"/>
  <c r="DX759" i="1"/>
  <c r="DX760" i="1"/>
  <c r="DX762" i="1"/>
  <c r="DX763" i="1"/>
  <c r="DX764" i="1"/>
  <c r="DX765" i="1"/>
  <c r="DX766" i="1"/>
  <c r="DX767" i="1"/>
  <c r="DX768" i="1"/>
  <c r="DX769" i="1"/>
  <c r="DX770" i="1"/>
  <c r="DX771" i="1"/>
  <c r="DX773" i="1"/>
  <c r="DX774" i="1"/>
  <c r="DX775" i="1"/>
  <c r="DX776" i="1"/>
  <c r="DX777" i="1"/>
  <c r="DX778" i="1"/>
  <c r="DX779" i="1"/>
  <c r="DX780" i="1"/>
  <c r="DX781" i="1"/>
  <c r="DX782" i="1"/>
  <c r="DX783" i="1"/>
  <c r="DX784" i="1"/>
  <c r="DX785" i="1"/>
  <c r="DX786" i="1"/>
  <c r="DX787" i="1"/>
  <c r="DX788" i="1"/>
  <c r="DX789" i="1"/>
  <c r="DX790" i="1"/>
  <c r="DX791" i="1"/>
  <c r="DX792" i="1"/>
  <c r="DX793" i="1"/>
  <c r="DX794" i="1"/>
  <c r="DX795" i="1"/>
  <c r="DX796" i="1"/>
  <c r="DX797" i="1"/>
  <c r="DX798" i="1"/>
  <c r="DX799" i="1"/>
  <c r="DX800" i="1"/>
  <c r="DX801" i="1"/>
  <c r="DX802" i="1"/>
  <c r="DX803" i="1"/>
  <c r="DX804" i="1"/>
  <c r="DX805" i="1"/>
  <c r="DX806" i="1"/>
  <c r="DX807" i="1"/>
  <c r="DX808" i="1"/>
  <c r="DX809" i="1"/>
  <c r="DX810" i="1"/>
  <c r="DX811" i="1"/>
  <c r="DX812" i="1"/>
  <c r="DX813" i="1"/>
  <c r="DX814" i="1"/>
  <c r="DX815" i="1"/>
  <c r="DX816" i="1"/>
  <c r="DX817" i="1"/>
  <c r="DX818" i="1"/>
  <c r="DX819" i="1"/>
  <c r="DX820" i="1"/>
  <c r="DX821" i="1"/>
  <c r="DX822" i="1"/>
  <c r="DX823" i="1"/>
  <c r="DX824" i="1"/>
  <c r="DX825" i="1"/>
  <c r="DX826" i="1"/>
  <c r="DX827" i="1"/>
  <c r="DX828" i="1"/>
  <c r="DX830" i="1"/>
  <c r="DX831" i="1"/>
  <c r="DX832" i="1"/>
  <c r="DX833" i="1"/>
  <c r="DX834" i="1"/>
  <c r="DX835" i="1"/>
  <c r="DX836" i="1"/>
  <c r="DX837" i="1"/>
  <c r="DX838" i="1"/>
  <c r="DX839" i="1"/>
  <c r="DX840" i="1"/>
  <c r="DX841" i="1"/>
  <c r="DX842" i="1"/>
  <c r="DX843" i="1"/>
  <c r="DX844" i="1"/>
  <c r="DX845" i="1"/>
  <c r="DX846" i="1"/>
  <c r="DX847" i="1"/>
  <c r="DX848" i="1"/>
  <c r="DX849" i="1"/>
  <c r="DX850" i="1"/>
  <c r="DX851" i="1"/>
  <c r="DX852" i="1"/>
  <c r="DX853" i="1"/>
  <c r="DX854" i="1"/>
  <c r="DX855" i="1"/>
  <c r="DX856" i="1"/>
  <c r="DX857" i="1"/>
  <c r="DX858" i="1"/>
  <c r="DX859" i="1"/>
  <c r="DX860" i="1"/>
  <c r="DX861" i="1"/>
  <c r="DX862" i="1"/>
  <c r="DX863" i="1"/>
  <c r="DX864" i="1"/>
  <c r="DX865" i="1"/>
  <c r="DX866" i="1"/>
  <c r="DX867" i="1"/>
  <c r="DX868" i="1"/>
  <c r="DX869" i="1"/>
  <c r="DX870" i="1"/>
  <c r="DX871" i="1"/>
  <c r="DX872" i="1"/>
  <c r="DX873" i="1"/>
  <c r="DX874" i="1"/>
  <c r="DX875" i="1"/>
  <c r="DX876" i="1"/>
  <c r="DX877" i="1"/>
  <c r="DX878" i="1"/>
  <c r="DX879" i="1"/>
  <c r="DX880" i="1"/>
  <c r="DX881" i="1"/>
  <c r="DX882" i="1"/>
  <c r="DX883" i="1"/>
  <c r="DX884" i="1"/>
  <c r="DX885" i="1"/>
  <c r="DX886" i="1"/>
  <c r="DX887" i="1"/>
  <c r="DX888" i="1"/>
  <c r="DX889" i="1"/>
  <c r="DX890" i="1"/>
  <c r="DX891" i="1"/>
  <c r="DX892" i="1"/>
  <c r="DX893" i="1"/>
  <c r="DX894" i="1"/>
  <c r="DX896" i="1"/>
  <c r="DX897" i="1"/>
  <c r="DX898" i="1"/>
  <c r="DX899" i="1"/>
  <c r="DX900" i="1"/>
  <c r="DX901" i="1"/>
  <c r="DX902" i="1"/>
  <c r="DX903" i="1"/>
  <c r="DX904" i="1"/>
  <c r="DX905" i="1"/>
  <c r="DX906" i="1"/>
  <c r="DX908" i="1"/>
  <c r="DX909" i="1"/>
  <c r="DX910" i="1"/>
  <c r="DX911" i="1"/>
  <c r="DX912" i="1"/>
  <c r="DX913" i="1"/>
  <c r="DX914" i="1"/>
  <c r="DX915" i="1"/>
  <c r="DX916" i="1"/>
  <c r="DX917" i="1"/>
  <c r="DX918" i="1"/>
  <c r="DX919" i="1"/>
  <c r="DX920" i="1"/>
  <c r="DX921" i="1"/>
  <c r="DX922" i="1"/>
  <c r="DX923" i="1"/>
  <c r="DX924" i="1"/>
  <c r="DX925" i="1"/>
  <c r="DX926" i="1"/>
  <c r="DX927" i="1"/>
  <c r="DX928" i="1"/>
  <c r="DX929" i="1"/>
  <c r="DX930" i="1"/>
  <c r="DX931" i="1"/>
  <c r="DX932" i="1"/>
  <c r="DX933" i="1"/>
  <c r="DX934" i="1"/>
  <c r="DX935" i="1"/>
  <c r="DX936" i="1"/>
  <c r="DX937" i="1"/>
  <c r="DX938" i="1"/>
  <c r="DX939" i="1"/>
  <c r="DX940" i="1"/>
  <c r="DX941" i="1"/>
  <c r="DX942" i="1"/>
  <c r="DX943" i="1"/>
  <c r="DX944" i="1"/>
  <c r="DX945" i="1"/>
  <c r="DX946" i="1"/>
  <c r="DX947" i="1"/>
  <c r="DX948" i="1"/>
  <c r="DX949" i="1"/>
  <c r="DX950" i="1"/>
  <c r="DX951" i="1"/>
  <c r="DX952" i="1"/>
  <c r="DX953" i="1"/>
  <c r="DX954" i="1"/>
  <c r="DX955" i="1"/>
  <c r="DX956" i="1"/>
  <c r="DX957" i="1"/>
  <c r="DX958" i="1"/>
  <c r="DX959" i="1"/>
  <c r="DX960" i="1"/>
  <c r="DX961" i="1"/>
  <c r="DX962" i="1"/>
  <c r="DX963" i="1"/>
  <c r="DX964" i="1"/>
  <c r="DX965" i="1"/>
  <c r="DX966" i="1"/>
  <c r="DX967" i="1"/>
  <c r="DX968" i="1"/>
  <c r="DX969" i="1"/>
  <c r="DX970" i="1"/>
  <c r="DX971" i="1"/>
  <c r="DX972" i="1"/>
  <c r="DX973" i="1"/>
  <c r="DX974" i="1"/>
  <c r="DX975" i="1"/>
  <c r="DX976" i="1"/>
  <c r="DX977" i="1"/>
  <c r="DX978" i="1"/>
  <c r="DX979" i="1"/>
  <c r="DX980" i="1"/>
  <c r="DX981" i="1"/>
  <c r="DX982" i="1"/>
  <c r="DX983" i="1"/>
  <c r="DX984" i="1"/>
  <c r="DX985" i="1"/>
  <c r="DX986" i="1"/>
  <c r="DX987" i="1"/>
  <c r="DX988" i="1"/>
  <c r="DX989" i="1"/>
  <c r="DX990" i="1"/>
  <c r="DX991" i="1"/>
  <c r="DX992" i="1"/>
  <c r="DX993" i="1"/>
  <c r="DX994" i="1"/>
  <c r="DX995" i="1"/>
  <c r="DX996" i="1"/>
  <c r="DX997" i="1"/>
  <c r="DX998" i="1"/>
  <c r="DX999" i="1"/>
  <c r="DX1000" i="1"/>
  <c r="DX1001" i="1"/>
  <c r="DX1002" i="1"/>
  <c r="DX1003" i="1"/>
  <c r="DX1004" i="1"/>
  <c r="DX1005" i="1"/>
  <c r="DX1006" i="1"/>
  <c r="DX1007" i="1"/>
  <c r="DX1008" i="1"/>
  <c r="DX1009" i="1"/>
  <c r="DX1010" i="1"/>
  <c r="DX1011" i="1"/>
  <c r="DX1012" i="1"/>
  <c r="DX1013" i="1"/>
  <c r="DX1014" i="1"/>
  <c r="DX1015" i="1"/>
  <c r="DX1016" i="1"/>
  <c r="DX1017" i="1"/>
  <c r="DX1018" i="1"/>
  <c r="DX1019" i="1"/>
  <c r="DX1020" i="1"/>
  <c r="DX1021" i="1"/>
  <c r="DX1022" i="1"/>
  <c r="DX1023" i="1"/>
  <c r="DX1024" i="1"/>
  <c r="DX1025" i="1"/>
  <c r="DX1026" i="1"/>
  <c r="DX1027" i="1"/>
  <c r="DX1028" i="1"/>
  <c r="DX1029" i="1"/>
  <c r="DX1030" i="1"/>
  <c r="DX1031" i="1"/>
  <c r="DX1032" i="1"/>
  <c r="DX1033" i="1"/>
  <c r="DX1034" i="1"/>
  <c r="DX1035" i="1"/>
  <c r="DX1036" i="1"/>
  <c r="DX1037" i="1"/>
  <c r="DX1038" i="1"/>
  <c r="DX1039" i="1"/>
  <c r="DX1040" i="1"/>
  <c r="DX1041" i="1"/>
  <c r="DX1042" i="1"/>
  <c r="DX1043" i="1"/>
  <c r="DX1044" i="1"/>
  <c r="DX1045" i="1"/>
  <c r="DX1046" i="1"/>
  <c r="DX1047" i="1"/>
  <c r="DX1048" i="1"/>
  <c r="DX1049" i="1"/>
  <c r="DX1050" i="1"/>
  <c r="DX1051" i="1"/>
  <c r="DX1052" i="1"/>
  <c r="DX1053" i="1"/>
  <c r="DX1054" i="1"/>
  <c r="DX1055" i="1"/>
  <c r="DX1056" i="1"/>
  <c r="DX1057" i="1"/>
  <c r="DX1058" i="1"/>
  <c r="DX1059" i="1"/>
  <c r="DX1060" i="1"/>
  <c r="DX1061" i="1"/>
  <c r="DX1062" i="1"/>
  <c r="DX1063" i="1"/>
  <c r="DX1064" i="1"/>
  <c r="DX1065" i="1"/>
  <c r="DX1066" i="1"/>
  <c r="DX1067" i="1"/>
  <c r="DX1068" i="1"/>
  <c r="DX1069" i="1"/>
  <c r="DX1070" i="1"/>
  <c r="DX1071" i="1"/>
  <c r="DX1072" i="1"/>
  <c r="DX1073" i="1"/>
  <c r="DX1074" i="1"/>
  <c r="DX1075" i="1"/>
  <c r="DX1076" i="1"/>
  <c r="DX1077" i="1"/>
  <c r="DX1078" i="1"/>
  <c r="DX1079" i="1"/>
  <c r="DX1080" i="1"/>
  <c r="DX1081" i="1"/>
  <c r="DX1082" i="1"/>
  <c r="DX1083" i="1"/>
  <c r="DX1084" i="1"/>
  <c r="DX1085" i="1"/>
  <c r="DX1086" i="1"/>
  <c r="DX1087" i="1"/>
  <c r="DX1088" i="1"/>
  <c r="DX1089" i="1"/>
  <c r="DX1090" i="1"/>
  <c r="DX1091" i="1"/>
  <c r="DX1092" i="1"/>
  <c r="DX1093" i="1"/>
  <c r="DX1094" i="1"/>
  <c r="DX1095" i="1"/>
  <c r="DX1096" i="1"/>
  <c r="DX1097" i="1"/>
  <c r="DX1098" i="1"/>
  <c r="DX1100" i="1"/>
  <c r="DX1101" i="1"/>
  <c r="DX1102" i="1"/>
  <c r="DX1104" i="1"/>
  <c r="DX1105" i="1"/>
  <c r="DX1106" i="1"/>
  <c r="DX1107" i="1"/>
  <c r="DX1108" i="1"/>
  <c r="DX1109" i="1"/>
  <c r="DX1110" i="1"/>
  <c r="DX1111" i="1"/>
  <c r="DX1112" i="1"/>
  <c r="DX1113" i="1"/>
  <c r="DX1114" i="1"/>
  <c r="DX1115" i="1"/>
  <c r="DX1116" i="1"/>
  <c r="DX1117" i="1"/>
  <c r="DX1118" i="1"/>
  <c r="DX1119" i="1"/>
  <c r="DX1120" i="1"/>
  <c r="DX1121" i="1"/>
  <c r="DX1122" i="1"/>
  <c r="DX1123" i="1"/>
  <c r="DX1124" i="1"/>
  <c r="DX1125" i="1"/>
  <c r="DX1126" i="1"/>
  <c r="DX1127" i="1"/>
  <c r="DX1128" i="1"/>
  <c r="DX1129" i="1"/>
  <c r="DX1130" i="1"/>
  <c r="DX1131" i="1"/>
  <c r="DX1132" i="1"/>
  <c r="DX1133" i="1"/>
  <c r="DX1134" i="1"/>
  <c r="DX1135" i="1"/>
  <c r="DX1136" i="1"/>
  <c r="DX1137" i="1"/>
  <c r="DX4" i="1"/>
  <c r="DX1138" i="1" l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4" i="1"/>
  <c r="G1138" i="1" l="1"/>
  <c r="BL1138" i="1"/>
  <c r="BM1138" i="1"/>
  <c r="BS1138" i="1"/>
  <c r="BT1138" i="1"/>
  <c r="BU1138" i="1"/>
  <c r="BV1138" i="1"/>
  <c r="BW1138" i="1"/>
  <c r="BX1138" i="1"/>
  <c r="BY1138" i="1"/>
  <c r="BZ1138" i="1"/>
  <c r="BN1138" i="1" l="1"/>
  <c r="BO1138" i="1"/>
  <c r="BK1138" i="1"/>
  <c r="BJ1138" i="1"/>
  <c r="BI1138" i="1"/>
  <c r="BG460" i="1"/>
  <c r="DY460" i="1" s="1"/>
  <c r="BG236" i="1" l="1"/>
  <c r="DY236" i="1" s="1"/>
  <c r="BG681" i="1"/>
  <c r="DY681" i="1" s="1"/>
  <c r="BG923" i="1"/>
  <c r="DY923" i="1" s="1"/>
  <c r="BG1034" i="1"/>
  <c r="DY1034" i="1" s="1"/>
  <c r="BG109" i="1" l="1"/>
  <c r="DY109" i="1" s="1"/>
  <c r="BG381" i="1"/>
  <c r="DY381" i="1" s="1"/>
  <c r="BG561" i="1"/>
  <c r="DY561" i="1" s="1"/>
  <c r="BG1138" i="1" l="1"/>
  <c r="CB1138" i="1" l="1"/>
  <c r="CC1138" i="1"/>
  <c r="CD1138" i="1"/>
  <c r="CE1138" i="1"/>
  <c r="CF1138" i="1"/>
  <c r="CG1138" i="1"/>
  <c r="CH1138" i="1"/>
  <c r="CI1138" i="1"/>
  <c r="CK1138" i="1"/>
  <c r="CL1138" i="1"/>
  <c r="CM1138" i="1"/>
  <c r="CN1138" i="1"/>
  <c r="CO1138" i="1"/>
  <c r="CP1138" i="1"/>
  <c r="CQ1138" i="1"/>
  <c r="CR1138" i="1"/>
  <c r="CT1138" i="1"/>
  <c r="CU1138" i="1"/>
  <c r="CV1138" i="1"/>
  <c r="CW1138" i="1"/>
  <c r="CX1138" i="1"/>
  <c r="CY1138" i="1"/>
  <c r="CZ1138" i="1"/>
  <c r="DA1138" i="1"/>
  <c r="DC1138" i="1"/>
  <c r="DD1138" i="1"/>
  <c r="DE1138" i="1"/>
  <c r="DG1138" i="1"/>
  <c r="DH1138" i="1"/>
  <c r="DI1138" i="1"/>
  <c r="DJ1138" i="1"/>
  <c r="DL1138" i="1"/>
  <c r="DM1138" i="1"/>
  <c r="DN1138" i="1"/>
  <c r="DO1138" i="1"/>
  <c r="DP1138" i="1"/>
  <c r="DQ1138" i="1"/>
  <c r="DR1138" i="1"/>
  <c r="DS1138" i="1"/>
  <c r="DT1138" i="1"/>
  <c r="DU1138" i="1"/>
  <c r="DV1138" i="1"/>
  <c r="BF80" i="1"/>
  <c r="BF1138" i="1" s="1"/>
  <c r="BD1138" i="1" l="1"/>
  <c r="AT1138" i="1"/>
  <c r="BE1138" i="1"/>
  <c r="AZ1138" i="1" l="1"/>
  <c r="BB1138" i="1"/>
  <c r="AY1138" i="1"/>
  <c r="AX1138" i="1"/>
  <c r="AW1138" i="1"/>
  <c r="BC1138" i="1"/>
  <c r="BA1138" i="1" l="1"/>
  <c r="AD649" i="1" l="1"/>
  <c r="DY649" i="1" s="1"/>
  <c r="S459" i="1" l="1"/>
  <c r="DY459" i="1" s="1"/>
  <c r="S745" i="1"/>
  <c r="DY745" i="1" s="1"/>
  <c r="S449" i="1"/>
  <c r="DY449" i="1" s="1"/>
  <c r="S115" i="1"/>
  <c r="DY115" i="1" s="1"/>
  <c r="AU337" i="1" l="1"/>
  <c r="DY337" i="1" s="1"/>
  <c r="S752" i="1"/>
  <c r="DY752" i="1" s="1"/>
  <c r="AU79" i="1" l="1"/>
  <c r="DY79" i="1" s="1"/>
  <c r="AS1138" i="1" l="1"/>
  <c r="AN1138" i="1"/>
  <c r="AQ1138" i="1"/>
  <c r="AP1138" i="1" l="1"/>
  <c r="AK1138" i="1" l="1"/>
  <c r="AJ1138" i="1" l="1"/>
  <c r="AL1138" i="1"/>
  <c r="AO1138" i="1"/>
  <c r="AR1138" i="1"/>
  <c r="AU1138" i="1"/>
  <c r="N346" i="1" l="1"/>
  <c r="X346" i="1" s="1"/>
  <c r="AI346" i="1" s="1"/>
  <c r="AD1138" i="1" l="1"/>
  <c r="CA346" i="1" l="1"/>
  <c r="N451" i="1"/>
  <c r="X451" i="1" s="1"/>
  <c r="AI451" i="1" s="1"/>
  <c r="CJ346" i="1" l="1"/>
  <c r="CS346" i="1" s="1"/>
  <c r="DB346" i="1" s="1"/>
  <c r="DK346" i="1" s="1"/>
  <c r="DW346" i="1" s="1"/>
  <c r="S74" i="1"/>
  <c r="DY74" i="1" s="1"/>
  <c r="DY1138" i="1" l="1"/>
  <c r="DX1139" i="1" s="1"/>
  <c r="DX1140" i="1" s="1"/>
  <c r="CA451" i="1" l="1"/>
  <c r="AC1138" i="1"/>
  <c r="CJ451" i="1" l="1"/>
  <c r="CS451" i="1" s="1"/>
  <c r="DB451" i="1" s="1"/>
  <c r="DK451" i="1" s="1"/>
  <c r="DW451" i="1" s="1"/>
  <c r="W1138" i="1"/>
  <c r="V1138" i="1"/>
  <c r="U1138" i="1"/>
  <c r="R1138" i="1" l="1"/>
  <c r="N756" i="1"/>
  <c r="X756" i="1" s="1"/>
  <c r="AI756" i="1" s="1"/>
  <c r="O1138" i="1" l="1"/>
  <c r="P1138" i="1"/>
  <c r="Q1138" i="1"/>
  <c r="T1138" i="1"/>
  <c r="S1138" i="1" s="1"/>
  <c r="Z1138" i="1"/>
  <c r="AA1138" i="1"/>
  <c r="AB1138" i="1"/>
  <c r="AE1138" i="1"/>
  <c r="AF1138" i="1"/>
  <c r="AG1138" i="1"/>
  <c r="AH1138" i="1"/>
  <c r="J1138" i="1"/>
  <c r="K1138" i="1"/>
  <c r="L1138" i="1"/>
  <c r="M1138" i="1"/>
  <c r="H1138" i="1"/>
  <c r="I1138" i="1"/>
  <c r="N1005" i="1" l="1"/>
  <c r="N985" i="1"/>
  <c r="N971" i="1"/>
  <c r="N936" i="1"/>
  <c r="N928" i="1"/>
  <c r="N920" i="1"/>
  <c r="N905" i="1"/>
  <c r="N847" i="1"/>
  <c r="N778" i="1"/>
  <c r="N769" i="1"/>
  <c r="N760" i="1"/>
  <c r="N759" i="1"/>
  <c r="N758" i="1"/>
  <c r="N757" i="1"/>
  <c r="N754" i="1"/>
  <c r="N752" i="1"/>
  <c r="N751" i="1"/>
  <c r="N666" i="1"/>
  <c r="N663" i="1"/>
  <c r="N653" i="1"/>
  <c r="N650" i="1"/>
  <c r="N649" i="1"/>
  <c r="N645" i="1"/>
  <c r="X645" i="1" s="1"/>
  <c r="AI645" i="1" s="1"/>
  <c r="N638" i="1"/>
  <c r="N637" i="1"/>
  <c r="N636" i="1"/>
  <c r="N628" i="1"/>
  <c r="N618" i="1"/>
  <c r="N564" i="1"/>
  <c r="N562" i="1"/>
  <c r="N561" i="1"/>
  <c r="N557" i="1"/>
  <c r="N555" i="1"/>
  <c r="N537" i="1"/>
  <c r="N521" i="1"/>
  <c r="N509" i="1"/>
  <c r="N486" i="1"/>
  <c r="N485" i="1"/>
  <c r="N461" i="1"/>
  <c r="N460" i="1"/>
  <c r="N458" i="1"/>
  <c r="N447" i="1"/>
  <c r="N418" i="1"/>
  <c r="N337" i="1"/>
  <c r="N303" i="1"/>
  <c r="N301" i="1"/>
  <c r="N300" i="1"/>
  <c r="N299" i="1"/>
  <c r="N290" i="1"/>
  <c r="N285" i="1"/>
  <c r="N260" i="1"/>
  <c r="N259" i="1"/>
  <c r="N257" i="1"/>
  <c r="N256" i="1"/>
  <c r="N239" i="1"/>
  <c r="N236" i="1"/>
  <c r="N219" i="1"/>
  <c r="N218" i="1"/>
  <c r="N183" i="1"/>
  <c r="N182" i="1"/>
  <c r="N157" i="1"/>
  <c r="N152" i="1"/>
  <c r="N139" i="1"/>
  <c r="N134" i="1"/>
  <c r="N130" i="1"/>
  <c r="N119" i="1"/>
  <c r="N112" i="1"/>
  <c r="N110" i="1"/>
  <c r="N107" i="1"/>
  <c r="N95" i="1"/>
  <c r="N81" i="1"/>
  <c r="N80" i="1"/>
  <c r="N79" i="1"/>
  <c r="N78" i="1"/>
  <c r="N65" i="1"/>
  <c r="N29" i="1"/>
  <c r="N415" i="1"/>
  <c r="N412" i="1"/>
  <c r="N380" i="1"/>
  <c r="N405" i="1"/>
  <c r="N408" i="1"/>
  <c r="N444" i="1"/>
  <c r="N409" i="1"/>
  <c r="N397" i="1"/>
  <c r="N389" i="1"/>
  <c r="N455" i="1"/>
  <c r="N367" i="1"/>
  <c r="N449" i="1"/>
  <c r="N341" i="1"/>
  <c r="N404" i="1"/>
  <c r="N373" i="1"/>
  <c r="N441" i="1"/>
  <c r="N402" i="1"/>
  <c r="N434" i="1"/>
  <c r="N390" i="1"/>
  <c r="N446" i="1"/>
  <c r="N349" i="1"/>
  <c r="N370" i="1"/>
  <c r="N406" i="1"/>
  <c r="N354" i="1"/>
  <c r="N440" i="1"/>
  <c r="N396" i="1"/>
  <c r="N395" i="1"/>
  <c r="N420" i="1"/>
  <c r="N358" i="1"/>
  <c r="N343" i="1"/>
  <c r="N384" i="1"/>
  <c r="N359" i="1"/>
  <c r="N459" i="1"/>
  <c r="N426" i="1"/>
  <c r="N454" i="1"/>
  <c r="N347" i="1"/>
  <c r="N377" i="1"/>
  <c r="N394" i="1"/>
  <c r="N437" i="1"/>
  <c r="N450" i="1"/>
  <c r="N360" i="1"/>
  <c r="N383" i="1"/>
  <c r="N355" i="1"/>
  <c r="N399" i="1"/>
  <c r="N432" i="1"/>
  <c r="N379" i="1"/>
  <c r="N372" i="1"/>
  <c r="N433" i="1"/>
  <c r="N362" i="1"/>
  <c r="N376" i="1"/>
  <c r="N416" i="1"/>
  <c r="N400" i="1"/>
  <c r="N366" i="1"/>
  <c r="N388" i="1"/>
  <c r="N345" i="1"/>
  <c r="N393" i="1"/>
  <c r="N392" i="1"/>
  <c r="N424" i="1"/>
  <c r="N414" i="1"/>
  <c r="N435" i="1"/>
  <c r="N705" i="1"/>
  <c r="N401" i="1"/>
  <c r="N382" i="1"/>
  <c r="N428" i="1"/>
  <c r="N378" i="1"/>
  <c r="N419" i="1"/>
  <c r="N429" i="1"/>
  <c r="N386" i="1"/>
  <c r="N365" i="1"/>
  <c r="N342" i="1"/>
  <c r="N357" i="1"/>
  <c r="N430" i="1"/>
  <c r="N391" i="1"/>
  <c r="N422" i="1"/>
  <c r="N452" i="1"/>
  <c r="N425" i="1"/>
  <c r="N364" i="1"/>
  <c r="N351" i="1"/>
  <c r="N381" i="1"/>
  <c r="N457" i="1"/>
  <c r="N375" i="1"/>
  <c r="N445" i="1"/>
  <c r="N439" i="1"/>
  <c r="N403" i="1"/>
  <c r="N374" i="1"/>
  <c r="N1092" i="1"/>
  <c r="N453" i="1"/>
  <c r="N1093" i="1"/>
  <c r="N1120" i="1"/>
  <c r="N350" i="1"/>
  <c r="N363" i="1"/>
  <c r="N368" i="1"/>
  <c r="N398" i="1"/>
  <c r="N431" i="1"/>
  <c r="N387" i="1"/>
  <c r="N443" i="1"/>
  <c r="N407" i="1"/>
  <c r="N371" i="1"/>
  <c r="N369" i="1"/>
  <c r="N410" i="1"/>
  <c r="N442" i="1"/>
  <c r="N423" i="1"/>
  <c r="N413" i="1"/>
  <c r="N352" i="1"/>
  <c r="N385" i="1"/>
  <c r="N436" i="1"/>
  <c r="N411" i="1"/>
  <c r="N348" i="1"/>
  <c r="N456" i="1"/>
  <c r="N421" i="1"/>
  <c r="N356" i="1"/>
  <c r="N344" i="1"/>
  <c r="N438" i="1"/>
  <c r="N1095" i="1"/>
  <c r="N427" i="1"/>
  <c r="N448" i="1"/>
  <c r="N361" i="1"/>
  <c r="N353" i="1"/>
  <c r="N417" i="1"/>
  <c r="N644" i="1"/>
  <c r="N1000" i="1"/>
  <c r="N999" i="1"/>
  <c r="N648" i="1"/>
  <c r="N1033" i="1"/>
  <c r="N647" i="1"/>
  <c r="N643" i="1"/>
  <c r="N1104" i="1"/>
  <c r="N1002" i="1"/>
  <c r="N1001" i="1"/>
  <c r="N1023" i="1"/>
  <c r="N640" i="1"/>
  <c r="N1003" i="1"/>
  <c r="N646" i="1"/>
  <c r="N642" i="1"/>
  <c r="N981" i="1"/>
  <c r="N1103" i="1"/>
  <c r="N750" i="1"/>
  <c r="N641" i="1"/>
  <c r="N1045" i="1"/>
  <c r="N1004" i="1"/>
  <c r="N1060" i="1"/>
  <c r="N720" i="1"/>
  <c r="N711" i="1"/>
  <c r="N553" i="1"/>
  <c r="N709" i="1"/>
  <c r="N1114" i="1"/>
  <c r="N543" i="1"/>
  <c r="N723" i="1"/>
  <c r="N722" i="1"/>
  <c r="N1059" i="1"/>
  <c r="N715" i="1"/>
  <c r="N558" i="1"/>
  <c r="N547" i="1"/>
  <c r="N712" i="1"/>
  <c r="N717" i="1"/>
  <c r="N976" i="1"/>
  <c r="N977" i="1"/>
  <c r="N978" i="1"/>
  <c r="N721" i="1"/>
  <c r="N551" i="1"/>
  <c r="N552" i="1"/>
  <c r="N1056" i="1"/>
  <c r="N714" i="1"/>
  <c r="N542" i="1"/>
  <c r="N713" i="1"/>
  <c r="N546" i="1"/>
  <c r="N1063" i="1"/>
  <c r="N710" i="1"/>
  <c r="N1062" i="1"/>
  <c r="N1055" i="1"/>
  <c r="N554" i="1"/>
  <c r="N556" i="1"/>
  <c r="N544" i="1"/>
  <c r="N1053" i="1"/>
  <c r="N559" i="1"/>
  <c r="N1064" i="1"/>
  <c r="N975" i="1"/>
  <c r="N718" i="1"/>
  <c r="N550" i="1"/>
  <c r="N545" i="1"/>
  <c r="N548" i="1"/>
  <c r="N6" i="1"/>
  <c r="N549" i="1"/>
  <c r="N208" i="1"/>
  <c r="N1022" i="1"/>
  <c r="N1039" i="1"/>
  <c r="N861" i="1"/>
  <c r="N845" i="1"/>
  <c r="N1111" i="1"/>
  <c r="N171" i="1"/>
  <c r="N1091" i="1"/>
  <c r="N828" i="1"/>
  <c r="N187" i="1"/>
  <c r="N829" i="1"/>
  <c r="N196" i="1"/>
  <c r="N1082" i="1"/>
  <c r="N164" i="1"/>
  <c r="N204" i="1"/>
  <c r="N220" i="1"/>
  <c r="N1026" i="1"/>
  <c r="N193" i="1"/>
  <c r="N1067" i="1"/>
  <c r="N1117" i="1"/>
  <c r="N192" i="1"/>
  <c r="N194" i="1"/>
  <c r="N202" i="1"/>
  <c r="N177" i="1"/>
  <c r="N158" i="1"/>
  <c r="N862" i="1"/>
  <c r="N190" i="1"/>
  <c r="N176" i="1"/>
  <c r="N827" i="1"/>
  <c r="N746" i="1"/>
  <c r="N160" i="1"/>
  <c r="N1071" i="1"/>
  <c r="N172" i="1"/>
  <c r="N1086" i="1"/>
  <c r="N1097" i="1"/>
  <c r="N165" i="1"/>
  <c r="N1088" i="1"/>
  <c r="N1125" i="1"/>
  <c r="N1119" i="1"/>
  <c r="N216" i="1"/>
  <c r="N860" i="1"/>
  <c r="N175" i="1"/>
  <c r="N199" i="1"/>
  <c r="N167" i="1"/>
  <c r="N859" i="1"/>
  <c r="N832" i="1"/>
  <c r="N1131" i="1"/>
  <c r="N173" i="1"/>
  <c r="N210" i="1"/>
  <c r="N213" i="1"/>
  <c r="N1090" i="1"/>
  <c r="N1074" i="1"/>
  <c r="N178" i="1"/>
  <c r="N168" i="1"/>
  <c r="N833" i="1"/>
  <c r="N191" i="1"/>
  <c r="N1021" i="1"/>
  <c r="N180" i="1"/>
  <c r="N1068" i="1"/>
  <c r="N1087" i="1"/>
  <c r="N203" i="1"/>
  <c r="N1079" i="1"/>
  <c r="N1052" i="1"/>
  <c r="N212" i="1"/>
  <c r="N1036" i="1"/>
  <c r="N1126" i="1"/>
  <c r="N201" i="1"/>
  <c r="N1038" i="1"/>
  <c r="N186" i="1"/>
  <c r="N170" i="1"/>
  <c r="N1035" i="1"/>
  <c r="N221" i="1"/>
  <c r="N1075" i="1"/>
  <c r="N209" i="1"/>
  <c r="N211" i="1"/>
  <c r="N198" i="1"/>
  <c r="N1078" i="1"/>
  <c r="N1098" i="1"/>
  <c r="N1113" i="1"/>
  <c r="N207" i="1"/>
  <c r="N1017" i="1"/>
  <c r="N188" i="1"/>
  <c r="N163" i="1"/>
  <c r="N206" i="1"/>
  <c r="N200" i="1"/>
  <c r="N1094" i="1"/>
  <c r="N1076" i="1"/>
  <c r="N1058" i="1"/>
  <c r="N834" i="1"/>
  <c r="N1048" i="1"/>
  <c r="N841" i="1"/>
  <c r="N195" i="1"/>
  <c r="N185" i="1"/>
  <c r="N1084" i="1"/>
  <c r="N858" i="1"/>
  <c r="N1073" i="1"/>
  <c r="N1102" i="1"/>
  <c r="N214" i="1"/>
  <c r="N1115" i="1"/>
  <c r="N169" i="1"/>
  <c r="N1072" i="1"/>
  <c r="N1077" i="1"/>
  <c r="N174" i="1"/>
  <c r="N1100" i="1"/>
  <c r="N217" i="1"/>
  <c r="N179" i="1"/>
  <c r="N1080" i="1"/>
  <c r="N863" i="1"/>
  <c r="N835" i="1"/>
  <c r="N1040" i="1"/>
  <c r="N166" i="1"/>
  <c r="N1124" i="1"/>
  <c r="N836" i="1"/>
  <c r="N197" i="1"/>
  <c r="N1083" i="1"/>
  <c r="N837" i="1"/>
  <c r="N838" i="1"/>
  <c r="N215" i="1"/>
  <c r="N205" i="1"/>
  <c r="N189" i="1"/>
  <c r="N482" i="1"/>
  <c r="N476" i="1"/>
  <c r="N474" i="1"/>
  <c r="N463" i="1"/>
  <c r="N481" i="1"/>
  <c r="N472" i="1"/>
  <c r="N484" i="1"/>
  <c r="N462" i="1"/>
  <c r="N464" i="1"/>
  <c r="N471" i="1"/>
  <c r="N469" i="1"/>
  <c r="N470" i="1"/>
  <c r="N480" i="1"/>
  <c r="N706" i="1"/>
  <c r="N479" i="1"/>
  <c r="N475" i="1"/>
  <c r="N478" i="1"/>
  <c r="N477" i="1"/>
  <c r="N979" i="1"/>
  <c r="N483" i="1"/>
  <c r="N468" i="1"/>
  <c r="N707" i="1"/>
  <c r="N467" i="1"/>
  <c r="N466" i="1"/>
  <c r="N465" i="1"/>
  <c r="N1012" i="1"/>
  <c r="N306" i="1"/>
  <c r="N970" i="1"/>
  <c r="N969" i="1"/>
  <c r="N968" i="1"/>
  <c r="N967" i="1"/>
  <c r="N966" i="1"/>
  <c r="N965" i="1"/>
  <c r="N1034" i="1"/>
  <c r="N964" i="1"/>
  <c r="N963" i="1"/>
  <c r="N962" i="1"/>
  <c r="N961" i="1"/>
  <c r="N960" i="1"/>
  <c r="N959" i="1"/>
  <c r="N1049" i="1"/>
  <c r="N261" i="1"/>
  <c r="N281" i="1"/>
  <c r="N276" i="1"/>
  <c r="N958" i="1"/>
  <c r="N264" i="1"/>
  <c r="N277" i="1"/>
  <c r="N267" i="1"/>
  <c r="N268" i="1"/>
  <c r="N269" i="1"/>
  <c r="N274" i="1"/>
  <c r="N738" i="1"/>
  <c r="N7" i="1"/>
  <c r="N1015" i="1"/>
  <c r="N1133" i="1"/>
  <c r="N271" i="1"/>
  <c r="N266" i="1"/>
  <c r="N272" i="1"/>
  <c r="N1046" i="1"/>
  <c r="N263" i="1"/>
  <c r="N279" i="1"/>
  <c r="N273" i="1"/>
  <c r="N957" i="1"/>
  <c r="N956" i="1"/>
  <c r="N265" i="1"/>
  <c r="N700" i="1"/>
  <c r="N278" i="1"/>
  <c r="N283" i="1"/>
  <c r="N282" i="1"/>
  <c r="N955" i="1"/>
  <c r="N262" i="1"/>
  <c r="N284" i="1"/>
  <c r="N954" i="1"/>
  <c r="N953" i="1"/>
  <c r="N270" i="1"/>
  <c r="N749" i="1"/>
  <c r="N698" i="1"/>
  <c r="N280" i="1"/>
  <c r="N1047" i="1"/>
  <c r="N275" i="1"/>
  <c r="N1069" i="1"/>
  <c r="N699" i="1"/>
  <c r="N951" i="1"/>
  <c r="N952" i="1"/>
  <c r="N83" i="1"/>
  <c r="N950" i="1"/>
  <c r="N84" i="1"/>
  <c r="N86" i="1"/>
  <c r="N948" i="1"/>
  <c r="N949" i="1"/>
  <c r="N947" i="1"/>
  <c r="N946" i="1"/>
  <c r="N945" i="1"/>
  <c r="N944" i="1"/>
  <c r="N943" i="1"/>
  <c r="N753" i="1"/>
  <c r="N82" i="1"/>
  <c r="N941" i="1"/>
  <c r="N940" i="1"/>
  <c r="N676" i="1"/>
  <c r="N87" i="1"/>
  <c r="N942" i="1"/>
  <c r="N939" i="1"/>
  <c r="N938" i="1"/>
  <c r="N85" i="1"/>
  <c r="N937" i="1"/>
  <c r="N935" i="1"/>
  <c r="N934" i="1"/>
  <c r="N933" i="1"/>
  <c r="N932" i="1"/>
  <c r="N930" i="1"/>
  <c r="N929" i="1"/>
  <c r="N931" i="1"/>
  <c r="N704" i="1"/>
  <c r="N703" i="1"/>
  <c r="N927" i="1"/>
  <c r="N926" i="1"/>
  <c r="N925" i="1"/>
  <c r="N1037" i="1"/>
  <c r="N924" i="1"/>
  <c r="N923" i="1"/>
  <c r="N922" i="1"/>
  <c r="N921" i="1"/>
  <c r="N1019" i="1"/>
  <c r="N1025" i="1"/>
  <c r="N919" i="1"/>
  <c r="N918" i="1"/>
  <c r="N1024" i="1"/>
  <c r="N917" i="1"/>
  <c r="N916" i="1"/>
  <c r="N915" i="1"/>
  <c r="N514" i="1"/>
  <c r="N30" i="1"/>
  <c r="N517" i="1"/>
  <c r="N41" i="1"/>
  <c r="N1009" i="1"/>
  <c r="N997" i="1"/>
  <c r="N13" i="1"/>
  <c r="N998" i="1"/>
  <c r="N516" i="1"/>
  <c r="N1018" i="1"/>
  <c r="N26" i="1"/>
  <c r="N11" i="1"/>
  <c r="N27" i="1"/>
  <c r="N59" i="1"/>
  <c r="N51" i="1"/>
  <c r="N77" i="1"/>
  <c r="N24" i="1"/>
  <c r="N46" i="1"/>
  <c r="N63" i="1"/>
  <c r="N25" i="1"/>
  <c r="N15" i="1"/>
  <c r="N49" i="1"/>
  <c r="N512" i="1"/>
  <c r="N28" i="1"/>
  <c r="N669" i="1"/>
  <c r="N68" i="1"/>
  <c r="N61" i="1"/>
  <c r="N43" i="1"/>
  <c r="N36" i="1"/>
  <c r="N70" i="1"/>
  <c r="N996" i="1"/>
  <c r="N44" i="1"/>
  <c r="N66" i="1"/>
  <c r="N995" i="1"/>
  <c r="N670" i="1"/>
  <c r="N62" i="1"/>
  <c r="N17" i="1"/>
  <c r="N35" i="1"/>
  <c r="N1127" i="1"/>
  <c r="N53" i="1"/>
  <c r="N994" i="1"/>
  <c r="N993" i="1"/>
  <c r="N992" i="1"/>
  <c r="N1135" i="1"/>
  <c r="N991" i="1"/>
  <c r="N10" i="1"/>
  <c r="N520" i="1"/>
  <c r="N58" i="1"/>
  <c r="N8" i="1"/>
  <c r="N1028" i="1"/>
  <c r="N67" i="1"/>
  <c r="N50" i="1"/>
  <c r="N69" i="1"/>
  <c r="N990" i="1"/>
  <c r="N22" i="1"/>
  <c r="N64" i="1"/>
  <c r="N508" i="1"/>
  <c r="N60" i="1"/>
  <c r="N14" i="1"/>
  <c r="N989" i="1"/>
  <c r="N9" i="1"/>
  <c r="N518" i="1"/>
  <c r="N21" i="1"/>
  <c r="N16" i="1"/>
  <c r="N511" i="1"/>
  <c r="N1027" i="1"/>
  <c r="N513" i="1"/>
  <c r="N47" i="1"/>
  <c r="N1014" i="1"/>
  <c r="N37" i="1"/>
  <c r="N988" i="1"/>
  <c r="N38" i="1"/>
  <c r="N510" i="1"/>
  <c r="N519" i="1"/>
  <c r="N665" i="1"/>
  <c r="N1008" i="1"/>
  <c r="N987" i="1"/>
  <c r="N76" i="1"/>
  <c r="N42" i="1"/>
  <c r="N986" i="1"/>
  <c r="N45" i="1"/>
  <c r="N57" i="1"/>
  <c r="N507" i="1"/>
  <c r="N56" i="1"/>
  <c r="N23" i="1"/>
  <c r="N72" i="1"/>
  <c r="N39" i="1"/>
  <c r="N52" i="1"/>
  <c r="N18" i="1"/>
  <c r="N20" i="1"/>
  <c r="N34" i="1"/>
  <c r="N19" i="1"/>
  <c r="N1134" i="1"/>
  <c r="N980" i="1"/>
  <c r="N1109" i="1"/>
  <c r="N982" i="1"/>
  <c r="N1007" i="1"/>
  <c r="N40" i="1"/>
  <c r="N1029" i="1"/>
  <c r="N55" i="1"/>
  <c r="N974" i="1"/>
  <c r="N75" i="1"/>
  <c r="N54" i="1"/>
  <c r="N48" i="1"/>
  <c r="N31" i="1"/>
  <c r="N12" i="1"/>
  <c r="N32" i="1"/>
  <c r="N33" i="1"/>
  <c r="N73" i="1"/>
  <c r="N515" i="1"/>
  <c r="N984" i="1"/>
  <c r="N983" i="1"/>
  <c r="N71" i="1"/>
  <c r="N255" i="1"/>
  <c r="N258" i="1"/>
  <c r="N696" i="1"/>
  <c r="N254" i="1"/>
  <c r="N243" i="1"/>
  <c r="N973" i="1"/>
  <c r="N1032" i="1"/>
  <c r="N728" i="1"/>
  <c r="N688" i="1"/>
  <c r="N691" i="1"/>
  <c r="N253" i="1"/>
  <c r="N252" i="1"/>
  <c r="N697" i="1"/>
  <c r="N251" i="1"/>
  <c r="N242" i="1"/>
  <c r="N244" i="1"/>
  <c r="N693" i="1"/>
  <c r="N694" i="1"/>
  <c r="N689" i="1"/>
  <c r="N250" i="1"/>
  <c r="N249" i="1"/>
  <c r="N690" i="1"/>
  <c r="N695" i="1"/>
  <c r="N248" i="1"/>
  <c r="N247" i="1"/>
  <c r="N972" i="1"/>
  <c r="N246" i="1"/>
  <c r="N245" i="1"/>
  <c r="N692" i="1"/>
  <c r="N329" i="1"/>
  <c r="N321" i="1"/>
  <c r="N328" i="1"/>
  <c r="N333" i="1"/>
  <c r="N325" i="1"/>
  <c r="N313" i="1"/>
  <c r="N338" i="1"/>
  <c r="N332" i="1"/>
  <c r="N322" i="1"/>
  <c r="N334" i="1"/>
  <c r="N319" i="1"/>
  <c r="N318" i="1"/>
  <c r="N336" i="1"/>
  <c r="N323" i="1"/>
  <c r="N914" i="1"/>
  <c r="N308" i="1"/>
  <c r="N320" i="1"/>
  <c r="N339" i="1"/>
  <c r="N317" i="1"/>
  <c r="N310" i="1"/>
  <c r="N335" i="1"/>
  <c r="N340" i="1"/>
  <c r="N309" i="1"/>
  <c r="N326" i="1"/>
  <c r="N331" i="1"/>
  <c r="N316" i="1"/>
  <c r="N330" i="1"/>
  <c r="N327" i="1"/>
  <c r="N311" i="1"/>
  <c r="N307" i="1"/>
  <c r="N913" i="1"/>
  <c r="N324" i="1"/>
  <c r="N315" i="1"/>
  <c r="N314" i="1"/>
  <c r="N312" i="1"/>
  <c r="N912" i="1"/>
  <c r="N113" i="1"/>
  <c r="N668" i="1"/>
  <c r="N857" i="1"/>
  <c r="N675" i="1"/>
  <c r="N674" i="1"/>
  <c r="N1010" i="1"/>
  <c r="N106" i="1"/>
  <c r="N719" i="1"/>
  <c r="N673" i="1"/>
  <c r="N111" i="1"/>
  <c r="N109" i="1"/>
  <c r="N1043" i="1"/>
  <c r="N108" i="1"/>
  <c r="N685" i="1"/>
  <c r="N238" i="1"/>
  <c r="N241" i="1"/>
  <c r="N237" i="1"/>
  <c r="N1030" i="1"/>
  <c r="N683" i="1"/>
  <c r="N235" i="1"/>
  <c r="N231" i="1"/>
  <c r="N687" i="1"/>
  <c r="N234" i="1"/>
  <c r="N233" i="1"/>
  <c r="N679" i="1"/>
  <c r="N232" i="1"/>
  <c r="N686" i="1"/>
  <c r="N230" i="1"/>
  <c r="N229" i="1"/>
  <c r="N240" i="1"/>
  <c r="N228" i="1"/>
  <c r="N684" i="1"/>
  <c r="N227" i="1"/>
  <c r="N226" i="1"/>
  <c r="N225" i="1"/>
  <c r="N224" i="1"/>
  <c r="N680" i="1"/>
  <c r="N222" i="1"/>
  <c r="N223" i="1"/>
  <c r="N681" i="1"/>
  <c r="N682" i="1"/>
  <c r="N137" i="1"/>
  <c r="N740" i="1"/>
  <c r="N129" i="1"/>
  <c r="N911" i="1"/>
  <c r="N138" i="1"/>
  <c r="N131" i="1"/>
  <c r="N136" i="1"/>
  <c r="N123" i="1"/>
  <c r="N716" i="1"/>
  <c r="N132" i="1"/>
  <c r="N125" i="1"/>
  <c r="N910" i="1"/>
  <c r="N744" i="1"/>
  <c r="N120" i="1"/>
  <c r="N127" i="1"/>
  <c r="N747" i="1"/>
  <c r="N126" i="1"/>
  <c r="N739" i="1"/>
  <c r="N1020" i="1"/>
  <c r="N118" i="1"/>
  <c r="N121" i="1"/>
  <c r="N909" i="1"/>
  <c r="N908" i="1"/>
  <c r="N907" i="1"/>
  <c r="N906" i="1"/>
  <c r="N124" i="1"/>
  <c r="N114" i="1"/>
  <c r="N133" i="1"/>
  <c r="N903" i="1"/>
  <c r="N904" i="1"/>
  <c r="N902" i="1"/>
  <c r="N901" i="1"/>
  <c r="N900" i="1"/>
  <c r="N1065" i="1"/>
  <c r="N899" i="1"/>
  <c r="N1099" i="1"/>
  <c r="N1108" i="1"/>
  <c r="N898" i="1"/>
  <c r="N1066" i="1"/>
  <c r="N896" i="1"/>
  <c r="N897" i="1"/>
  <c r="N895" i="1"/>
  <c r="N734" i="1"/>
  <c r="N894" i="1"/>
  <c r="N702" i="1"/>
  <c r="N893" i="1"/>
  <c r="N892" i="1"/>
  <c r="N891" i="1"/>
  <c r="N889" i="1"/>
  <c r="N1116" i="1"/>
  <c r="N888" i="1"/>
  <c r="N1016" i="1"/>
  <c r="N887" i="1"/>
  <c r="N1107" i="1"/>
  <c r="N886" i="1"/>
  <c r="N885" i="1"/>
  <c r="N884" i="1"/>
  <c r="N741" i="1"/>
  <c r="N730" i="1"/>
  <c r="N883" i="1"/>
  <c r="N1106" i="1"/>
  <c r="N882" i="1"/>
  <c r="N1105" i="1"/>
  <c r="N881" i="1"/>
  <c r="N880" i="1"/>
  <c r="N879" i="1"/>
  <c r="N701" i="1"/>
  <c r="N878" i="1"/>
  <c r="N877" i="1"/>
  <c r="N890" i="1"/>
  <c r="N1096" i="1"/>
  <c r="N1061" i="1"/>
  <c r="N731" i="1"/>
  <c r="N876" i="1"/>
  <c r="N875" i="1"/>
  <c r="N874" i="1"/>
  <c r="N873" i="1"/>
  <c r="N872" i="1"/>
  <c r="N871" i="1"/>
  <c r="N735" i="1"/>
  <c r="N870" i="1"/>
  <c r="N869" i="1"/>
  <c r="N742" i="1"/>
  <c r="N868" i="1"/>
  <c r="N1101" i="1"/>
  <c r="N867" i="1"/>
  <c r="N1089" i="1"/>
  <c r="N866" i="1"/>
  <c r="N865" i="1"/>
  <c r="N864" i="1"/>
  <c r="N525" i="1"/>
  <c r="N536" i="1"/>
  <c r="N524" i="1"/>
  <c r="N527" i="1"/>
  <c r="N856" i="1"/>
  <c r="N534" i="1"/>
  <c r="N530" i="1"/>
  <c r="N538" i="1"/>
  <c r="N855" i="1"/>
  <c r="N1121" i="1"/>
  <c r="N854" i="1"/>
  <c r="N853" i="1"/>
  <c r="N743" i="1"/>
  <c r="N1057" i="1"/>
  <c r="N539" i="1"/>
  <c r="N852" i="1"/>
  <c r="N1132" i="1"/>
  <c r="N526" i="1"/>
  <c r="N726" i="1"/>
  <c r="N1137" i="1"/>
  <c r="N1054" i="1"/>
  <c r="N531" i="1"/>
  <c r="N529" i="1"/>
  <c r="N541" i="1"/>
  <c r="N1130" i="1"/>
  <c r="N523" i="1"/>
  <c r="N725" i="1"/>
  <c r="N851" i="1"/>
  <c r="N535" i="1"/>
  <c r="N850" i="1"/>
  <c r="N533" i="1"/>
  <c r="N849" i="1"/>
  <c r="N848" i="1"/>
  <c r="N522" i="1"/>
  <c r="N1112" i="1"/>
  <c r="N1031" i="1"/>
  <c r="N540" i="1"/>
  <c r="N532" i="1"/>
  <c r="N528" i="1"/>
  <c r="N652" i="1"/>
  <c r="N664" i="1"/>
  <c r="N658" i="1"/>
  <c r="N657" i="1"/>
  <c r="N654" i="1"/>
  <c r="N659" i="1"/>
  <c r="N662" i="1"/>
  <c r="N660" i="1"/>
  <c r="N655" i="1"/>
  <c r="N661" i="1"/>
  <c r="N656" i="1"/>
  <c r="N295" i="1"/>
  <c r="N473" i="1"/>
  <c r="N294" i="1"/>
  <c r="N293" i="1"/>
  <c r="N292" i="1"/>
  <c r="N291" i="1"/>
  <c r="N846" i="1"/>
  <c r="N1070" i="1"/>
  <c r="N289" i="1"/>
  <c r="N288" i="1"/>
  <c r="N287" i="1"/>
  <c r="N286" i="1"/>
  <c r="N576" i="1"/>
  <c r="N840" i="1"/>
  <c r="N614" i="1"/>
  <c r="N605" i="1"/>
  <c r="N575" i="1"/>
  <c r="N594" i="1"/>
  <c r="N577" i="1"/>
  <c r="N610" i="1"/>
  <c r="N567" i="1"/>
  <c r="N620" i="1"/>
  <c r="N574" i="1"/>
  <c r="N629" i="1"/>
  <c r="N583" i="1"/>
  <c r="N622" i="1"/>
  <c r="N598" i="1"/>
  <c r="N601" i="1"/>
  <c r="N595" i="1"/>
  <c r="N590" i="1"/>
  <c r="N755" i="1"/>
  <c r="N587" i="1"/>
  <c r="N604" i="1"/>
  <c r="N623" i="1"/>
  <c r="N839" i="1"/>
  <c r="N566" i="1"/>
  <c r="N612" i="1"/>
  <c r="N733" i="1"/>
  <c r="N592" i="1"/>
  <c r="N621" i="1"/>
  <c r="N584" i="1"/>
  <c r="N585" i="1"/>
  <c r="N599" i="1"/>
  <c r="N831" i="1"/>
  <c r="N591" i="1"/>
  <c r="N830" i="1"/>
  <c r="N626" i="1"/>
  <c r="N573" i="1"/>
  <c r="N596" i="1"/>
  <c r="N581" i="1"/>
  <c r="N572" i="1"/>
  <c r="N748" i="1"/>
  <c r="N580" i="1"/>
  <c r="N579" i="1"/>
  <c r="N616" i="1"/>
  <c r="N603" i="1"/>
  <c r="N632" i="1"/>
  <c r="N571" i="1"/>
  <c r="N617" i="1"/>
  <c r="N600" i="1"/>
  <c r="N608" i="1"/>
  <c r="N615" i="1"/>
  <c r="N619" i="1"/>
  <c r="N570" i="1"/>
  <c r="N593" i="1"/>
  <c r="N826" i="1"/>
  <c r="N1136" i="1"/>
  <c r="N825" i="1"/>
  <c r="N613" i="1"/>
  <c r="N633" i="1"/>
  <c r="N586" i="1"/>
  <c r="N1042" i="1"/>
  <c r="N639" i="1"/>
  <c r="N630" i="1"/>
  <c r="N631" i="1"/>
  <c r="N597" i="1"/>
  <c r="N582" i="1"/>
  <c r="N824" i="1"/>
  <c r="N589" i="1"/>
  <c r="N627" i="1"/>
  <c r="N569" i="1"/>
  <c r="N823" i="1"/>
  <c r="N606" i="1"/>
  <c r="N822" i="1"/>
  <c r="N588" i="1"/>
  <c r="N635" i="1"/>
  <c r="N625" i="1"/>
  <c r="N578" i="1"/>
  <c r="N624" i="1"/>
  <c r="N609" i="1"/>
  <c r="N611" i="1"/>
  <c r="N607" i="1"/>
  <c r="N568" i="1"/>
  <c r="N602" i="1"/>
  <c r="N634" i="1"/>
  <c r="N98" i="1"/>
  <c r="N105" i="1"/>
  <c r="N93" i="1"/>
  <c r="N94" i="1"/>
  <c r="N677" i="1"/>
  <c r="N101" i="1"/>
  <c r="N678" i="1"/>
  <c r="N1051" i="1"/>
  <c r="N1041" i="1"/>
  <c r="N1050" i="1"/>
  <c r="N97" i="1"/>
  <c r="N90" i="1"/>
  <c r="N96" i="1"/>
  <c r="N785" i="1"/>
  <c r="N104" i="1"/>
  <c r="N91" i="1"/>
  <c r="N92" i="1"/>
  <c r="N99" i="1"/>
  <c r="N103" i="1"/>
  <c r="N102" i="1"/>
  <c r="N88" i="1"/>
  <c r="N784" i="1"/>
  <c r="N89" i="1"/>
  <c r="N100" i="1"/>
  <c r="N783" i="1"/>
  <c r="N495" i="1"/>
  <c r="N502" i="1"/>
  <c r="N821" i="1"/>
  <c r="N494" i="1"/>
  <c r="N500" i="1"/>
  <c r="N820" i="1"/>
  <c r="N505" i="1"/>
  <c r="N819" i="1"/>
  <c r="N493" i="1"/>
  <c r="N816" i="1"/>
  <c r="N818" i="1"/>
  <c r="N492" i="1"/>
  <c r="N817" i="1"/>
  <c r="N491" i="1"/>
  <c r="N490" i="1"/>
  <c r="N815" i="1"/>
  <c r="N814" i="1"/>
  <c r="N813" i="1"/>
  <c r="N496" i="1"/>
  <c r="N812" i="1"/>
  <c r="N811" i="1"/>
  <c r="N810" i="1"/>
  <c r="N489" i="1"/>
  <c r="N809" i="1"/>
  <c r="N498" i="1"/>
  <c r="N497" i="1"/>
  <c r="N1128" i="1"/>
  <c r="N808" i="1"/>
  <c r="N503" i="1"/>
  <c r="N708" i="1"/>
  <c r="N807" i="1"/>
  <c r="N806" i="1"/>
  <c r="N488" i="1"/>
  <c r="N499" i="1"/>
  <c r="N487" i="1"/>
  <c r="N504" i="1"/>
  <c r="N805" i="1"/>
  <c r="N804" i="1"/>
  <c r="N803" i="1"/>
  <c r="N506" i="1"/>
  <c r="N651" i="1"/>
  <c r="N501" i="1"/>
  <c r="N802" i="1"/>
  <c r="N801" i="1"/>
  <c r="N800" i="1"/>
  <c r="N799" i="1"/>
  <c r="N144" i="1"/>
  <c r="N153" i="1"/>
  <c r="N787" i="1"/>
  <c r="N145" i="1"/>
  <c r="N147" i="1"/>
  <c r="N155" i="1"/>
  <c r="N150" i="1"/>
  <c r="N565" i="1"/>
  <c r="N298" i="1"/>
  <c r="N798" i="1"/>
  <c r="N796" i="1"/>
  <c r="N797" i="1"/>
  <c r="N786" i="1"/>
  <c r="N141" i="1"/>
  <c r="N795" i="1"/>
  <c r="N794" i="1"/>
  <c r="N297" i="1"/>
  <c r="N560" i="1"/>
  <c r="N793" i="1"/>
  <c r="N143" i="1"/>
  <c r="N792" i="1"/>
  <c r="N148" i="1"/>
  <c r="N296" i="1"/>
  <c r="N140" i="1"/>
  <c r="N154" i="1"/>
  <c r="N156" i="1"/>
  <c r="N791" i="1"/>
  <c r="N790" i="1"/>
  <c r="N146" i="1"/>
  <c r="N149" i="1"/>
  <c r="N789" i="1"/>
  <c r="N142" i="1"/>
  <c r="N727" i="1"/>
  <c r="N788" i="1"/>
  <c r="N563" i="1"/>
  <c r="N151" i="1"/>
  <c r="N782" i="1"/>
  <c r="N115" i="1"/>
  <c r="N1118" i="1"/>
  <c r="N745" i="1"/>
  <c r="N781" i="1"/>
  <c r="N780" i="1"/>
  <c r="N779" i="1"/>
  <c r="N184" i="1"/>
  <c r="N181" i="1"/>
  <c r="N1013" i="1"/>
  <c r="N1123" i="1"/>
  <c r="N765" i="1"/>
  <c r="N1129" i="1"/>
  <c r="N161" i="1"/>
  <c r="N844" i="1"/>
  <c r="N117" i="1"/>
  <c r="N764" i="1"/>
  <c r="N843" i="1"/>
  <c r="N763" i="1"/>
  <c r="N162" i="1"/>
  <c r="N762" i="1"/>
  <c r="N761" i="1"/>
  <c r="N842" i="1"/>
  <c r="N1122" i="1"/>
  <c r="N159" i="1"/>
  <c r="N116" i="1"/>
  <c r="N777" i="1"/>
  <c r="N1110" i="1"/>
  <c r="N776" i="1"/>
  <c r="N305" i="1"/>
  <c r="N729" i="1"/>
  <c r="N732" i="1"/>
  <c r="N304" i="1"/>
  <c r="N302" i="1"/>
  <c r="N775" i="1"/>
  <c r="N724" i="1"/>
  <c r="N774" i="1"/>
  <c r="N773" i="1"/>
  <c r="N1044" i="1"/>
  <c r="N772" i="1"/>
  <c r="N74" i="1"/>
  <c r="N771" i="1"/>
  <c r="N135" i="1"/>
  <c r="N770" i="1"/>
  <c r="N736" i="1"/>
  <c r="N737" i="1"/>
  <c r="N768" i="1"/>
  <c r="N128" i="1"/>
  <c r="N671" i="1"/>
  <c r="N672" i="1"/>
  <c r="N122" i="1"/>
  <c r="N767" i="1"/>
  <c r="N766" i="1"/>
  <c r="N667" i="1"/>
  <c r="N4" i="1"/>
  <c r="N5" i="1"/>
  <c r="N1011" i="1"/>
  <c r="N1006" i="1"/>
  <c r="N1081" i="1"/>
  <c r="X1081" i="1" s="1"/>
  <c r="AI1081" i="1" s="1"/>
  <c r="N1085" i="1"/>
  <c r="X1085" i="1" s="1"/>
  <c r="AI1085" i="1" s="1"/>
  <c r="X1110" i="1" l="1"/>
  <c r="AI1110" i="1" s="1"/>
  <c r="X142" i="1"/>
  <c r="AI142" i="1" s="1"/>
  <c r="X799" i="1"/>
  <c r="AI799" i="1" s="1"/>
  <c r="X491" i="1"/>
  <c r="AI491" i="1" s="1"/>
  <c r="X678" i="1"/>
  <c r="AI678" i="1" s="1"/>
  <c r="X824" i="1"/>
  <c r="AI824" i="1" s="1"/>
  <c r="X579" i="1"/>
  <c r="AI579" i="1" s="1"/>
  <c r="X620" i="1"/>
  <c r="AI620" i="1" s="1"/>
  <c r="X652" i="1"/>
  <c r="AI652" i="1" s="1"/>
  <c r="X852" i="1"/>
  <c r="AI852" i="1" s="1"/>
  <c r="X869" i="1"/>
  <c r="AI869" i="1" s="1"/>
  <c r="X1116" i="1"/>
  <c r="AI1116" i="1" s="1"/>
  <c r="X739" i="1"/>
  <c r="AI739" i="1" s="1"/>
  <c r="X740" i="1"/>
  <c r="AI740" i="1" s="1"/>
  <c r="X109" i="1"/>
  <c r="AI109" i="1" s="1"/>
  <c r="X309" i="1"/>
  <c r="AI309" i="1" s="1"/>
  <c r="X245" i="1"/>
  <c r="AI245" i="1" s="1"/>
  <c r="X254" i="1"/>
  <c r="AI254" i="1" s="1"/>
  <c r="X23" i="1"/>
  <c r="AI23" i="1" s="1"/>
  <c r="X69" i="1"/>
  <c r="AI69" i="1" s="1"/>
  <c r="X36" i="1"/>
  <c r="AI36" i="1" s="1"/>
  <c r="X1009" i="1"/>
  <c r="AI1009" i="1" s="1"/>
  <c r="X938" i="1"/>
  <c r="AI938" i="1" s="1"/>
  <c r="X284" i="1"/>
  <c r="AI284" i="1" s="1"/>
  <c r="X267" i="1"/>
  <c r="AI267" i="1" s="1"/>
  <c r="X966" i="1"/>
  <c r="AI966" i="1" s="1"/>
  <c r="X189" i="1"/>
  <c r="AI189" i="1" s="1"/>
  <c r="X1058" i="1"/>
  <c r="AI1058" i="1" s="1"/>
  <c r="X191" i="1"/>
  <c r="AI191" i="1" s="1"/>
  <c r="X177" i="1"/>
  <c r="AI177" i="1" s="1"/>
  <c r="X549" i="1"/>
  <c r="X721" i="1"/>
  <c r="AI721" i="1" s="1"/>
  <c r="X981" i="1"/>
  <c r="AI981" i="1" s="1"/>
  <c r="X413" i="1"/>
  <c r="AI413" i="1" s="1"/>
  <c r="X357" i="1"/>
  <c r="AI357" i="1" s="1"/>
  <c r="X393" i="1"/>
  <c r="AI393" i="1" s="1"/>
  <c r="X354" i="1"/>
  <c r="AI354" i="1" s="1"/>
  <c r="X29" i="1"/>
  <c r="AI29" i="1" s="1"/>
  <c r="X259" i="1"/>
  <c r="AI259" i="1" s="1"/>
  <c r="X920" i="1"/>
  <c r="AI920" i="1" s="1"/>
  <c r="X135" i="1"/>
  <c r="AI135" i="1" s="1"/>
  <c r="X1123" i="1"/>
  <c r="AI1123" i="1" s="1"/>
  <c r="X795" i="1"/>
  <c r="AI795" i="1" s="1"/>
  <c r="X805" i="1"/>
  <c r="AI805" i="1" s="1"/>
  <c r="X500" i="1"/>
  <c r="AI500" i="1" s="1"/>
  <c r="X101" i="1"/>
  <c r="AI101" i="1" s="1"/>
  <c r="X613" i="1"/>
  <c r="AI613" i="1" s="1"/>
  <c r="X591" i="1"/>
  <c r="AI591" i="1" s="1"/>
  <c r="X576" i="1"/>
  <c r="AI576" i="1" s="1"/>
  <c r="X533" i="1"/>
  <c r="AI533" i="1" s="1"/>
  <c r="X865" i="1"/>
  <c r="AI865" i="1" s="1"/>
  <c r="X880" i="1"/>
  <c r="AI880" i="1" s="1"/>
  <c r="X900" i="1"/>
  <c r="AI900" i="1" s="1"/>
  <c r="X137" i="1"/>
  <c r="AI137" i="1" s="1"/>
  <c r="X1030" i="1"/>
  <c r="AI1030" i="1" s="1"/>
  <c r="X307" i="1"/>
  <c r="AI307" i="1" s="1"/>
  <c r="X246" i="1"/>
  <c r="AI246" i="1" s="1"/>
  <c r="X696" i="1"/>
  <c r="AI696" i="1" s="1"/>
  <c r="X19" i="1"/>
  <c r="AI19" i="1" s="1"/>
  <c r="X989" i="1"/>
  <c r="AI989" i="1" s="1"/>
  <c r="X43" i="1"/>
  <c r="AI43" i="1" s="1"/>
  <c r="X918" i="1"/>
  <c r="AI918" i="1" s="1"/>
  <c r="X939" i="1"/>
  <c r="AI939" i="1" s="1"/>
  <c r="X262" i="1"/>
  <c r="AI262" i="1" s="1"/>
  <c r="X960" i="1"/>
  <c r="AI960" i="1" s="1"/>
  <c r="X484" i="1"/>
  <c r="AI484" i="1" s="1"/>
  <c r="X858" i="1"/>
  <c r="AI858" i="1" s="1"/>
  <c r="X1052" i="1"/>
  <c r="AI1052" i="1" s="1"/>
  <c r="X1119" i="1"/>
  <c r="AI1119" i="1" s="1"/>
  <c r="X171" i="1"/>
  <c r="AI171" i="1" s="1"/>
  <c r="X978" i="1"/>
  <c r="AI978" i="1" s="1"/>
  <c r="X643" i="1"/>
  <c r="AI643" i="1" s="1"/>
  <c r="X423" i="1"/>
  <c r="AI423" i="1" s="1"/>
  <c r="X342" i="1"/>
  <c r="AI342" i="1" s="1"/>
  <c r="X372" i="1"/>
  <c r="AI372" i="1" s="1"/>
  <c r="X373" i="1"/>
  <c r="AI373" i="1" s="1"/>
  <c r="X112" i="1"/>
  <c r="AI112" i="1" s="1"/>
  <c r="X260" i="1"/>
  <c r="AI260" i="1" s="1"/>
  <c r="X418" i="1"/>
  <c r="AI418" i="1" s="1"/>
  <c r="X509" i="1"/>
  <c r="AI509" i="1" s="1"/>
  <c r="X618" i="1"/>
  <c r="AI618" i="1" s="1"/>
  <c r="X667" i="1"/>
  <c r="AI667" i="1" s="1"/>
  <c r="X737" i="1"/>
  <c r="AI737" i="1" s="1"/>
  <c r="X773" i="1"/>
  <c r="AI773" i="1" s="1"/>
  <c r="X305" i="1"/>
  <c r="AI305" i="1" s="1"/>
  <c r="X761" i="1"/>
  <c r="AI761" i="1" s="1"/>
  <c r="X161" i="1"/>
  <c r="AI161" i="1" s="1"/>
  <c r="X780" i="1"/>
  <c r="AI780" i="1" s="1"/>
  <c r="X788" i="1"/>
  <c r="AI788" i="1" s="1"/>
  <c r="X156" i="1"/>
  <c r="AI156" i="1" s="1"/>
  <c r="X560" i="1"/>
  <c r="AI560" i="1" s="1"/>
  <c r="X798" i="1"/>
  <c r="AI798" i="1" s="1"/>
  <c r="X153" i="1"/>
  <c r="AI153" i="1" s="1"/>
  <c r="X506" i="1"/>
  <c r="AI506" i="1" s="1"/>
  <c r="X806" i="1"/>
  <c r="AI806" i="1" s="1"/>
  <c r="X809" i="1"/>
  <c r="AI809" i="1" s="1"/>
  <c r="X815" i="1"/>
  <c r="AI815" i="1" s="1"/>
  <c r="X819" i="1"/>
  <c r="AI819" i="1" s="1"/>
  <c r="X783" i="1"/>
  <c r="AI783" i="1" s="1"/>
  <c r="X92" i="1"/>
  <c r="AI92" i="1" s="1"/>
  <c r="X1041" i="1"/>
  <c r="AI1041" i="1" s="1"/>
  <c r="X98" i="1"/>
  <c r="AI98" i="1" s="1"/>
  <c r="X578" i="1"/>
  <c r="AI578" i="1" s="1"/>
  <c r="X627" i="1"/>
  <c r="AI627" i="1" s="1"/>
  <c r="X1042" i="1"/>
  <c r="AI1042" i="1" s="1"/>
  <c r="X570" i="1"/>
  <c r="AI570" i="1" s="1"/>
  <c r="X603" i="1"/>
  <c r="AI603" i="1" s="1"/>
  <c r="X573" i="1"/>
  <c r="AI573" i="1" s="1"/>
  <c r="X621" i="1"/>
  <c r="AI621" i="1" s="1"/>
  <c r="X587" i="1"/>
  <c r="AI587" i="1" s="1"/>
  <c r="X629" i="1"/>
  <c r="AI629" i="1" s="1"/>
  <c r="X605" i="1"/>
  <c r="AI605" i="1" s="1"/>
  <c r="X1070" i="1"/>
  <c r="AI1070" i="1" s="1"/>
  <c r="X656" i="1"/>
  <c r="AI656" i="1" s="1"/>
  <c r="X658" i="1"/>
  <c r="AI658" i="1" s="1"/>
  <c r="X522" i="1"/>
  <c r="AI522" i="1" s="1"/>
  <c r="X523" i="1"/>
  <c r="AI523" i="1" s="1"/>
  <c r="X526" i="1"/>
  <c r="AI526" i="1" s="1"/>
  <c r="X1121" i="1"/>
  <c r="AI1121" i="1" s="1"/>
  <c r="X536" i="1"/>
  <c r="AI536" i="1" s="1"/>
  <c r="X868" i="1"/>
  <c r="AI868" i="1" s="1"/>
  <c r="X874" i="1"/>
  <c r="AI874" i="1" s="1"/>
  <c r="X878" i="1"/>
  <c r="AI878" i="1" s="1"/>
  <c r="X883" i="1"/>
  <c r="AI883" i="1" s="1"/>
  <c r="X1016" i="1"/>
  <c r="AI1016" i="1" s="1"/>
  <c r="X894" i="1"/>
  <c r="AI894" i="1" s="1"/>
  <c r="X1099" i="1"/>
  <c r="AI1099" i="1" s="1"/>
  <c r="X133" i="1"/>
  <c r="AI133" i="1" s="1"/>
  <c r="X118" i="1"/>
  <c r="AI118" i="1" s="1"/>
  <c r="X910" i="1"/>
  <c r="AI910" i="1" s="1"/>
  <c r="X911" i="1"/>
  <c r="AI911" i="1" s="1"/>
  <c r="X680" i="1"/>
  <c r="AI680" i="1" s="1"/>
  <c r="X229" i="1"/>
  <c r="AI229" i="1" s="1"/>
  <c r="X231" i="1"/>
  <c r="AI231" i="1" s="1"/>
  <c r="X108" i="1"/>
  <c r="AI108" i="1" s="1"/>
  <c r="X674" i="1"/>
  <c r="AI674" i="1" s="1"/>
  <c r="X315" i="1"/>
  <c r="AI315" i="1" s="1"/>
  <c r="X331" i="1"/>
  <c r="AI331" i="1" s="1"/>
  <c r="X320" i="1"/>
  <c r="AI320" i="1" s="1"/>
  <c r="X322" i="1"/>
  <c r="AI322" i="1" s="1"/>
  <c r="X329" i="1"/>
  <c r="AI329" i="1" s="1"/>
  <c r="X690" i="1"/>
  <c r="AI690" i="1" s="1"/>
  <c r="X251" i="1"/>
  <c r="AI251" i="1" s="1"/>
  <c r="X973" i="1"/>
  <c r="AI973" i="1" s="1"/>
  <c r="X984" i="1"/>
  <c r="AI984" i="1" s="1"/>
  <c r="X54" i="1"/>
  <c r="AI54" i="1" s="1"/>
  <c r="X1109" i="1"/>
  <c r="AI1109" i="1" s="1"/>
  <c r="X39" i="1"/>
  <c r="AI39" i="1" s="1"/>
  <c r="X42" i="1"/>
  <c r="AI42" i="1" s="1"/>
  <c r="X988" i="1"/>
  <c r="AI988" i="1" s="1"/>
  <c r="X21" i="1"/>
  <c r="AI21" i="1" s="1"/>
  <c r="X22" i="1"/>
  <c r="AI22" i="1" s="1"/>
  <c r="X520" i="1"/>
  <c r="AI520" i="1" s="1"/>
  <c r="X1127" i="1"/>
  <c r="AI1127" i="1" s="1"/>
  <c r="X996" i="1"/>
  <c r="AI996" i="1" s="1"/>
  <c r="X512" i="1"/>
  <c r="AI512" i="1" s="1"/>
  <c r="X51" i="1"/>
  <c r="AI51" i="1" s="1"/>
  <c r="X13" i="1"/>
  <c r="AI13" i="1" s="1"/>
  <c r="X916" i="1"/>
  <c r="AI916" i="1" s="1"/>
  <c r="X922" i="1"/>
  <c r="AI922" i="1" s="1"/>
  <c r="X704" i="1"/>
  <c r="AI704" i="1" s="1"/>
  <c r="X937" i="1"/>
  <c r="AI937" i="1" s="1"/>
  <c r="X941" i="1"/>
  <c r="AI941" i="1" s="1"/>
  <c r="X949" i="1"/>
  <c r="AI949" i="1" s="1"/>
  <c r="X699" i="1"/>
  <c r="AI699" i="1" s="1"/>
  <c r="X953" i="1"/>
  <c r="AI953" i="1" s="1"/>
  <c r="X700" i="1"/>
  <c r="AI700" i="1" s="1"/>
  <c r="X272" i="1"/>
  <c r="AI272" i="1" s="1"/>
  <c r="X269" i="1"/>
  <c r="AI269" i="1" s="1"/>
  <c r="X261" i="1"/>
  <c r="AI261" i="1" s="1"/>
  <c r="X1034" i="1"/>
  <c r="AI1034" i="1" s="1"/>
  <c r="X1012" i="1"/>
  <c r="AI1012" i="1" s="1"/>
  <c r="X477" i="1"/>
  <c r="AI477" i="1" s="1"/>
  <c r="X471" i="1"/>
  <c r="AI471" i="1" s="1"/>
  <c r="X476" i="1"/>
  <c r="AI476" i="1" s="1"/>
  <c r="X197" i="1"/>
  <c r="AI197" i="1" s="1"/>
  <c r="X179" i="1"/>
  <c r="AI179" i="1" s="1"/>
  <c r="X214" i="1"/>
  <c r="AI214" i="1" s="1"/>
  <c r="X1048" i="1"/>
  <c r="AI1048" i="1" s="1"/>
  <c r="X188" i="1"/>
  <c r="AI188" i="1" s="1"/>
  <c r="X209" i="1"/>
  <c r="AI209" i="1" s="1"/>
  <c r="X1126" i="1"/>
  <c r="AI1126" i="1" s="1"/>
  <c r="X180" i="1"/>
  <c r="AI180" i="1" s="1"/>
  <c r="X213" i="1"/>
  <c r="AI213" i="1" s="1"/>
  <c r="X175" i="1"/>
  <c r="AI175" i="1" s="1"/>
  <c r="X1086" i="1"/>
  <c r="AI1086" i="1" s="1"/>
  <c r="X862" i="1"/>
  <c r="AI862" i="1" s="1"/>
  <c r="X193" i="1"/>
  <c r="AI193" i="1" s="1"/>
  <c r="X187" i="1"/>
  <c r="AI187" i="1" s="1"/>
  <c r="X1022" i="1"/>
  <c r="AI1022" i="1" s="1"/>
  <c r="X975" i="1"/>
  <c r="AI975" i="1" s="1"/>
  <c r="X1062" i="1"/>
  <c r="AI1062" i="1" s="1"/>
  <c r="X552" i="1"/>
  <c r="AI552" i="1" s="1"/>
  <c r="X547" i="1"/>
  <c r="AI547" i="1" s="1"/>
  <c r="X709" i="1"/>
  <c r="AI709" i="1" s="1"/>
  <c r="X750" i="1"/>
  <c r="AI750" i="1" s="1"/>
  <c r="X1001" i="1"/>
  <c r="AI1001" i="1" s="1"/>
  <c r="X1000" i="1"/>
  <c r="AI1000" i="1" s="1"/>
  <c r="X438" i="1"/>
  <c r="AI438" i="1" s="1"/>
  <c r="X385" i="1"/>
  <c r="AI385" i="1" s="1"/>
  <c r="X407" i="1"/>
  <c r="AI407" i="1" s="1"/>
  <c r="X1120" i="1"/>
  <c r="AI1120" i="1" s="1"/>
  <c r="X375" i="1"/>
  <c r="AI375" i="1" s="1"/>
  <c r="X391" i="1"/>
  <c r="AI391" i="1" s="1"/>
  <c r="X419" i="1"/>
  <c r="AI419" i="1" s="1"/>
  <c r="X424" i="1"/>
  <c r="AI424" i="1" s="1"/>
  <c r="X376" i="1"/>
  <c r="AI376" i="1" s="1"/>
  <c r="X383" i="1"/>
  <c r="AI383" i="1" s="1"/>
  <c r="X426" i="1"/>
  <c r="AI426" i="1" s="1"/>
  <c r="X396" i="1"/>
  <c r="AI396" i="1" s="1"/>
  <c r="X434" i="1"/>
  <c r="AI434" i="1" s="1"/>
  <c r="X455" i="1"/>
  <c r="AI455" i="1" s="1"/>
  <c r="X412" i="1"/>
  <c r="AI412" i="1" s="1"/>
  <c r="X95" i="1"/>
  <c r="AI95" i="1" s="1"/>
  <c r="X152" i="1"/>
  <c r="AI152" i="1" s="1"/>
  <c r="X256" i="1"/>
  <c r="AI256" i="1" s="1"/>
  <c r="X301" i="1"/>
  <c r="AI301" i="1" s="1"/>
  <c r="X461" i="1"/>
  <c r="AI461" i="1" s="1"/>
  <c r="X561" i="1"/>
  <c r="AI561" i="1" s="1"/>
  <c r="X754" i="1"/>
  <c r="AI754" i="1" s="1"/>
  <c r="X847" i="1"/>
  <c r="AI847" i="1" s="1"/>
  <c r="X766" i="1"/>
  <c r="AI766" i="1" s="1"/>
  <c r="X736" i="1"/>
  <c r="AI736" i="1" s="1"/>
  <c r="X774" i="1"/>
  <c r="AI774" i="1" s="1"/>
  <c r="X776" i="1"/>
  <c r="AI776" i="1" s="1"/>
  <c r="X762" i="1"/>
  <c r="AI762" i="1" s="1"/>
  <c r="X1129" i="1"/>
  <c r="AI1129" i="1" s="1"/>
  <c r="X781" i="1"/>
  <c r="AI781" i="1" s="1"/>
  <c r="X727" i="1"/>
  <c r="AI727" i="1" s="1"/>
  <c r="X154" i="1"/>
  <c r="AI154" i="1" s="1"/>
  <c r="X297" i="1"/>
  <c r="AI297" i="1" s="1"/>
  <c r="X298" i="1"/>
  <c r="AI298" i="1" s="1"/>
  <c r="X144" i="1"/>
  <c r="AI144" i="1" s="1"/>
  <c r="X803" i="1"/>
  <c r="AI803" i="1" s="1"/>
  <c r="X807" i="1"/>
  <c r="AI807" i="1" s="1"/>
  <c r="X489" i="1"/>
  <c r="AI489" i="1" s="1"/>
  <c r="X490" i="1"/>
  <c r="AI490" i="1" s="1"/>
  <c r="X505" i="1"/>
  <c r="AI505" i="1" s="1"/>
  <c r="X100" i="1"/>
  <c r="AI100" i="1" s="1"/>
  <c r="X91" i="1"/>
  <c r="AI91" i="1" s="1"/>
  <c r="X1051" i="1"/>
  <c r="AI1051" i="1" s="1"/>
  <c r="X634" i="1"/>
  <c r="AI634" i="1" s="1"/>
  <c r="X625" i="1"/>
  <c r="AI625" i="1" s="1"/>
  <c r="X589" i="1"/>
  <c r="AI589" i="1" s="1"/>
  <c r="X586" i="1"/>
  <c r="AI586" i="1" s="1"/>
  <c r="X619" i="1"/>
  <c r="AI619" i="1" s="1"/>
  <c r="X616" i="1"/>
  <c r="AI616" i="1" s="1"/>
  <c r="X626" i="1"/>
  <c r="AI626" i="1" s="1"/>
  <c r="X592" i="1"/>
  <c r="AI592" i="1" s="1"/>
  <c r="X755" i="1"/>
  <c r="AI755" i="1" s="1"/>
  <c r="X574" i="1"/>
  <c r="AI574" i="1" s="1"/>
  <c r="X614" i="1"/>
  <c r="AI614" i="1" s="1"/>
  <c r="X846" i="1"/>
  <c r="AI846" i="1" s="1"/>
  <c r="X661" i="1"/>
  <c r="AI661" i="1" s="1"/>
  <c r="X664" i="1"/>
  <c r="AI664" i="1" s="1"/>
  <c r="X848" i="1"/>
  <c r="AI848" i="1" s="1"/>
  <c r="X1130" i="1"/>
  <c r="AI1130" i="1" s="1"/>
  <c r="X1132" i="1"/>
  <c r="AI1132" i="1" s="1"/>
  <c r="X855" i="1"/>
  <c r="AI855" i="1" s="1"/>
  <c r="X525" i="1"/>
  <c r="AI525" i="1" s="1"/>
  <c r="X742" i="1"/>
  <c r="AI742" i="1" s="1"/>
  <c r="X875" i="1"/>
  <c r="AI875" i="1" s="1"/>
  <c r="X701" i="1"/>
  <c r="AI701" i="1" s="1"/>
  <c r="X730" i="1"/>
  <c r="AI730" i="1" s="1"/>
  <c r="X888" i="1"/>
  <c r="AI888" i="1" s="1"/>
  <c r="X734" i="1"/>
  <c r="AI734" i="1" s="1"/>
  <c r="X899" i="1"/>
  <c r="AI899" i="1" s="1"/>
  <c r="X114" i="1"/>
  <c r="AI114" i="1" s="1"/>
  <c r="X1020" i="1"/>
  <c r="AI1020" i="1" s="1"/>
  <c r="X125" i="1"/>
  <c r="AI125" i="1" s="1"/>
  <c r="X129" i="1"/>
  <c r="AI129" i="1" s="1"/>
  <c r="X224" i="1"/>
  <c r="AI224" i="1" s="1"/>
  <c r="X230" i="1"/>
  <c r="AI230" i="1" s="1"/>
  <c r="X235" i="1"/>
  <c r="AI235" i="1" s="1"/>
  <c r="X1043" i="1"/>
  <c r="AI1043" i="1" s="1"/>
  <c r="X675" i="1"/>
  <c r="AI675" i="1" s="1"/>
  <c r="X324" i="1"/>
  <c r="AI324" i="1" s="1"/>
  <c r="X326" i="1"/>
  <c r="AI326" i="1" s="1"/>
  <c r="X308" i="1"/>
  <c r="AI308" i="1" s="1"/>
  <c r="X332" i="1"/>
  <c r="AI332" i="1" s="1"/>
  <c r="X692" i="1"/>
  <c r="AI692" i="1" s="1"/>
  <c r="X249" i="1"/>
  <c r="AI249" i="1" s="1"/>
  <c r="X697" i="1"/>
  <c r="AI697" i="1" s="1"/>
  <c r="X243" i="1"/>
  <c r="AI243" i="1" s="1"/>
  <c r="X515" i="1"/>
  <c r="AI515" i="1" s="1"/>
  <c r="X75" i="1"/>
  <c r="AI75" i="1" s="1"/>
  <c r="X980" i="1"/>
  <c r="AI980" i="1" s="1"/>
  <c r="X72" i="1"/>
  <c r="AI72" i="1" s="1"/>
  <c r="X76" i="1"/>
  <c r="AI76" i="1" s="1"/>
  <c r="X37" i="1"/>
  <c r="AI37" i="1" s="1"/>
  <c r="X518" i="1"/>
  <c r="AI518" i="1" s="1"/>
  <c r="X990" i="1"/>
  <c r="AI990" i="1" s="1"/>
  <c r="X10" i="1"/>
  <c r="AI10" i="1" s="1"/>
  <c r="X35" i="1"/>
  <c r="AI35" i="1" s="1"/>
  <c r="X70" i="1"/>
  <c r="AI70" i="1" s="1"/>
  <c r="X49" i="1"/>
  <c r="AI49" i="1" s="1"/>
  <c r="X59" i="1"/>
  <c r="AI59" i="1" s="1"/>
  <c r="X997" i="1"/>
  <c r="AI997" i="1" s="1"/>
  <c r="X917" i="1"/>
  <c r="AI917" i="1" s="1"/>
  <c r="X923" i="1"/>
  <c r="AI923" i="1" s="1"/>
  <c r="X931" i="1"/>
  <c r="AI931" i="1" s="1"/>
  <c r="X85" i="1"/>
  <c r="AI85" i="1" s="1"/>
  <c r="X82" i="1"/>
  <c r="AI82" i="1" s="1"/>
  <c r="X948" i="1"/>
  <c r="AI948" i="1" s="1"/>
  <c r="X1069" i="1"/>
  <c r="AI1069" i="1" s="1"/>
  <c r="X954" i="1"/>
  <c r="AI954" i="1" s="1"/>
  <c r="X265" i="1"/>
  <c r="AI265" i="1" s="1"/>
  <c r="X266" i="1"/>
  <c r="AI266" i="1" s="1"/>
  <c r="X268" i="1"/>
  <c r="AI268" i="1" s="1"/>
  <c r="X1049" i="1"/>
  <c r="AI1049" i="1" s="1"/>
  <c r="X965" i="1"/>
  <c r="AI965" i="1" s="1"/>
  <c r="X465" i="1"/>
  <c r="AI465" i="1" s="1"/>
  <c r="X478" i="1"/>
  <c r="AI478" i="1" s="1"/>
  <c r="X464" i="1"/>
  <c r="AI464" i="1" s="1"/>
  <c r="X482" i="1"/>
  <c r="AI482" i="1" s="1"/>
  <c r="X836" i="1"/>
  <c r="AI836" i="1" s="1"/>
  <c r="X217" i="1"/>
  <c r="AI217" i="1" s="1"/>
  <c r="X1102" i="1"/>
  <c r="AI1102" i="1" s="1"/>
  <c r="X834" i="1"/>
  <c r="AI834" i="1" s="1"/>
  <c r="X1017" i="1"/>
  <c r="AI1017" i="1" s="1"/>
  <c r="X1075" i="1"/>
  <c r="AI1075" i="1" s="1"/>
  <c r="X1036" i="1"/>
  <c r="AI1036" i="1" s="1"/>
  <c r="X1021" i="1"/>
  <c r="AI1021" i="1" s="1"/>
  <c r="X210" i="1"/>
  <c r="AI210" i="1" s="1"/>
  <c r="X860" i="1"/>
  <c r="AI860" i="1" s="1"/>
  <c r="X172" i="1"/>
  <c r="AI172" i="1" s="1"/>
  <c r="X158" i="1"/>
  <c r="AI158" i="1" s="1"/>
  <c r="X1026" i="1"/>
  <c r="AI1026" i="1" s="1"/>
  <c r="X828" i="1"/>
  <c r="AI828" i="1" s="1"/>
  <c r="X208" i="1"/>
  <c r="AI208" i="1" s="1"/>
  <c r="X1064" i="1"/>
  <c r="AI1064" i="1" s="1"/>
  <c r="X710" i="1"/>
  <c r="AI710" i="1" s="1"/>
  <c r="X551" i="1"/>
  <c r="AI551" i="1" s="1"/>
  <c r="X558" i="1"/>
  <c r="AI558" i="1" s="1"/>
  <c r="X553" i="1"/>
  <c r="AI553" i="1" s="1"/>
  <c r="X1103" i="1"/>
  <c r="AI1103" i="1" s="1"/>
  <c r="X1002" i="1"/>
  <c r="AI1002" i="1" s="1"/>
  <c r="X644" i="1"/>
  <c r="AI644" i="1" s="1"/>
  <c r="X344" i="1"/>
  <c r="AI344" i="1" s="1"/>
  <c r="X352" i="1"/>
  <c r="AI352" i="1" s="1"/>
  <c r="X443" i="1"/>
  <c r="AI443" i="1" s="1"/>
  <c r="X1093" i="1"/>
  <c r="AI1093" i="1" s="1"/>
  <c r="X457" i="1"/>
  <c r="AI457" i="1" s="1"/>
  <c r="X430" i="1"/>
  <c r="AI430" i="1" s="1"/>
  <c r="X378" i="1"/>
  <c r="AI378" i="1" s="1"/>
  <c r="X392" i="1"/>
  <c r="AI392" i="1" s="1"/>
  <c r="X362" i="1"/>
  <c r="AI362" i="1" s="1"/>
  <c r="X360" i="1"/>
  <c r="AI360" i="1" s="1"/>
  <c r="X459" i="1"/>
  <c r="AI459" i="1" s="1"/>
  <c r="X440" i="1"/>
  <c r="AI440" i="1" s="1"/>
  <c r="X402" i="1"/>
  <c r="AI402" i="1" s="1"/>
  <c r="X389" i="1"/>
  <c r="AI389" i="1" s="1"/>
  <c r="X415" i="1"/>
  <c r="AI415" i="1" s="1"/>
  <c r="X107" i="1"/>
  <c r="AI107" i="1" s="1"/>
  <c r="X157" i="1"/>
  <c r="AI157" i="1" s="1"/>
  <c r="X257" i="1"/>
  <c r="AI257" i="1" s="1"/>
  <c r="X303" i="1"/>
  <c r="AI303" i="1" s="1"/>
  <c r="X485" i="1"/>
  <c r="AI485" i="1" s="1"/>
  <c r="X562" i="1"/>
  <c r="AI562" i="1" s="1"/>
  <c r="X649" i="1"/>
  <c r="X905" i="1"/>
  <c r="AI905" i="1" s="1"/>
  <c r="X767" i="1"/>
  <c r="AI767" i="1" s="1"/>
  <c r="X765" i="1"/>
  <c r="AI765" i="1" s="1"/>
  <c r="X794" i="1"/>
  <c r="AI794" i="1" s="1"/>
  <c r="X708" i="1"/>
  <c r="AI708" i="1" s="1"/>
  <c r="X104" i="1"/>
  <c r="AI104" i="1" s="1"/>
  <c r="X633" i="1"/>
  <c r="AI633" i="1" s="1"/>
  <c r="X830" i="1"/>
  <c r="AI830" i="1" s="1"/>
  <c r="X291" i="1"/>
  <c r="AI291" i="1" s="1"/>
  <c r="X541" i="1"/>
  <c r="AI541" i="1" s="1"/>
  <c r="X876" i="1"/>
  <c r="AI876" i="1" s="1"/>
  <c r="X1065" i="1"/>
  <c r="AI1065" i="1" s="1"/>
  <c r="X686" i="1"/>
  <c r="AI686" i="1" s="1"/>
  <c r="X913" i="1"/>
  <c r="AI913" i="1" s="1"/>
  <c r="X252" i="1"/>
  <c r="AI252" i="1" s="1"/>
  <c r="X1134" i="1"/>
  <c r="AI1134" i="1" s="1"/>
  <c r="X9" i="1"/>
  <c r="AI9" i="1" s="1"/>
  <c r="X15" i="1"/>
  <c r="AI15" i="1" s="1"/>
  <c r="X924" i="1"/>
  <c r="AI924" i="1" s="1"/>
  <c r="X86" i="1"/>
  <c r="AI86" i="1" s="1"/>
  <c r="X271" i="1"/>
  <c r="AI271" i="1" s="1"/>
  <c r="X475" i="1"/>
  <c r="AI475" i="1" s="1"/>
  <c r="X1124" i="1"/>
  <c r="AI1124" i="1" s="1"/>
  <c r="X207" i="1"/>
  <c r="AI207" i="1" s="1"/>
  <c r="X173" i="1"/>
  <c r="AI173" i="1" s="1"/>
  <c r="X220" i="1"/>
  <c r="AI220" i="1" s="1"/>
  <c r="X1063" i="1"/>
  <c r="AI1063" i="1" s="1"/>
  <c r="X1104" i="1"/>
  <c r="AI1104" i="1" s="1"/>
  <c r="X453" i="1"/>
  <c r="AI453" i="1" s="1"/>
  <c r="X359" i="1"/>
  <c r="AI359" i="1" s="1"/>
  <c r="X564" i="1"/>
  <c r="AI564" i="1" s="1"/>
  <c r="X763" i="1"/>
  <c r="AI763" i="1" s="1"/>
  <c r="X296" i="1"/>
  <c r="AI296" i="1" s="1"/>
  <c r="X503" i="1"/>
  <c r="AI503" i="1" s="1"/>
  <c r="X784" i="1"/>
  <c r="AI784" i="1" s="1"/>
  <c r="X588" i="1"/>
  <c r="AI588" i="1" s="1"/>
  <c r="X580" i="1"/>
  <c r="AI580" i="1" s="1"/>
  <c r="X567" i="1"/>
  <c r="AI567" i="1" s="1"/>
  <c r="X528" i="1"/>
  <c r="X530" i="1"/>
  <c r="AI530" i="1" s="1"/>
  <c r="X884" i="1"/>
  <c r="AI884" i="1" s="1"/>
  <c r="X126" i="1"/>
  <c r="AI126" i="1" s="1"/>
  <c r="X232" i="1"/>
  <c r="AI232" i="1" s="1"/>
  <c r="X340" i="1"/>
  <c r="AI340" i="1" s="1"/>
  <c r="X689" i="1"/>
  <c r="AI689" i="1" s="1"/>
  <c r="X56" i="1"/>
  <c r="AI56" i="1" s="1"/>
  <c r="X1135" i="1"/>
  <c r="AI1135" i="1" s="1"/>
  <c r="X41" i="1"/>
  <c r="AI41" i="1" s="1"/>
  <c r="X943" i="1"/>
  <c r="AI943" i="1" s="1"/>
  <c r="X957" i="1"/>
  <c r="AI957" i="1" s="1"/>
  <c r="X967" i="1"/>
  <c r="AI967" i="1" s="1"/>
  <c r="X205" i="1"/>
  <c r="AI205" i="1" s="1"/>
  <c r="X1076" i="1"/>
  <c r="AI1076" i="1" s="1"/>
  <c r="X160" i="1"/>
  <c r="AI160" i="1" s="1"/>
  <c r="X6" i="1"/>
  <c r="AI6" i="1" s="1"/>
  <c r="X720" i="1"/>
  <c r="AI720" i="1" s="1"/>
  <c r="X421" i="1"/>
  <c r="AI421" i="1" s="1"/>
  <c r="X351" i="1"/>
  <c r="AI351" i="1" s="1"/>
  <c r="X384" i="1"/>
  <c r="AI384" i="1" s="1"/>
  <c r="X183" i="1"/>
  <c r="AI183" i="1" s="1"/>
  <c r="X653" i="1"/>
  <c r="AI653" i="1" s="1"/>
  <c r="X1006" i="1"/>
  <c r="AI1006" i="1" s="1"/>
  <c r="X302" i="1"/>
  <c r="AI302" i="1" s="1"/>
  <c r="X1013" i="1"/>
  <c r="AI1013" i="1" s="1"/>
  <c r="X148" i="1"/>
  <c r="AI148" i="1" s="1"/>
  <c r="X801" i="1"/>
  <c r="AI801" i="1" s="1"/>
  <c r="X812" i="1"/>
  <c r="AI812" i="1" s="1"/>
  <c r="X88" i="1"/>
  <c r="AI88" i="1" s="1"/>
  <c r="X607" i="1"/>
  <c r="AI607" i="1" s="1"/>
  <c r="X825" i="1"/>
  <c r="AI825" i="1" s="1"/>
  <c r="X831" i="1"/>
  <c r="AI831" i="1" s="1"/>
  <c r="X610" i="1"/>
  <c r="AI610" i="1" s="1"/>
  <c r="X662" i="1"/>
  <c r="AI662" i="1" s="1"/>
  <c r="X531" i="1"/>
  <c r="AI531" i="1" s="1"/>
  <c r="X866" i="1"/>
  <c r="AI866" i="1" s="1"/>
  <c r="X885" i="1"/>
  <c r="AI885" i="1" s="1"/>
  <c r="X901" i="1"/>
  <c r="AI901" i="1" s="1"/>
  <c r="X123" i="1"/>
  <c r="AI123" i="1" s="1"/>
  <c r="X679" i="1"/>
  <c r="AI679" i="1" s="1"/>
  <c r="X113" i="1"/>
  <c r="AI113" i="1" s="1"/>
  <c r="X336" i="1"/>
  <c r="AI336" i="1" s="1"/>
  <c r="X694" i="1"/>
  <c r="AI694" i="1" s="1"/>
  <c r="X32" i="1"/>
  <c r="AI32" i="1" s="1"/>
  <c r="X507" i="1"/>
  <c r="AI507" i="1" s="1"/>
  <c r="X14" i="1"/>
  <c r="AI14" i="1" s="1"/>
  <c r="X670" i="1"/>
  <c r="AI670" i="1" s="1"/>
  <c r="X26" i="1"/>
  <c r="AI26" i="1" s="1"/>
  <c r="X925" i="1"/>
  <c r="AI925" i="1" s="1"/>
  <c r="X944" i="1"/>
  <c r="AI944" i="1" s="1"/>
  <c r="X955" i="1"/>
  <c r="AI955" i="1" s="1"/>
  <c r="X264" i="1"/>
  <c r="AI264" i="1" s="1"/>
  <c r="X706" i="1"/>
  <c r="AI706" i="1" s="1"/>
  <c r="X1040" i="1"/>
  <c r="AI1040" i="1" s="1"/>
  <c r="X1094" i="1"/>
  <c r="AI1094" i="1" s="1"/>
  <c r="X1079" i="1"/>
  <c r="AI1079" i="1" s="1"/>
  <c r="X1125" i="1"/>
  <c r="AI1125" i="1" s="1"/>
  <c r="X164" i="1"/>
  <c r="AI164" i="1" s="1"/>
  <c r="X713" i="1"/>
  <c r="AI713" i="1" s="1"/>
  <c r="X1060" i="1"/>
  <c r="AI1060" i="1" s="1"/>
  <c r="X361" i="1"/>
  <c r="AI361" i="1" s="1"/>
  <c r="X398" i="1"/>
  <c r="AI398" i="1" s="1"/>
  <c r="X401" i="1"/>
  <c r="AI401" i="1" s="1"/>
  <c r="X394" i="1"/>
  <c r="AI394" i="1" s="1"/>
  <c r="X404" i="1"/>
  <c r="AI404" i="1" s="1"/>
  <c r="X119" i="1"/>
  <c r="AI119" i="1" s="1"/>
  <c r="X521" i="1"/>
  <c r="AI521" i="1" s="1"/>
  <c r="X759" i="1"/>
  <c r="AI759" i="1" s="1"/>
  <c r="X74" i="1"/>
  <c r="AI74" i="1" s="1"/>
  <c r="X304" i="1"/>
  <c r="AI304" i="1" s="1"/>
  <c r="X159" i="1"/>
  <c r="AI159" i="1" s="1"/>
  <c r="X764" i="1"/>
  <c r="AI764" i="1" s="1"/>
  <c r="X181" i="1"/>
  <c r="AI181" i="1" s="1"/>
  <c r="X782" i="1"/>
  <c r="AI782" i="1" s="1"/>
  <c r="X146" i="1"/>
  <c r="AI146" i="1" s="1"/>
  <c r="X792" i="1"/>
  <c r="AI792" i="1" s="1"/>
  <c r="X786" i="1"/>
  <c r="AI786" i="1" s="1"/>
  <c r="X147" i="1"/>
  <c r="AI147" i="1" s="1"/>
  <c r="X802" i="1"/>
  <c r="AI802" i="1" s="1"/>
  <c r="X487" i="1"/>
  <c r="AI487" i="1" s="1"/>
  <c r="X1128" i="1"/>
  <c r="AI1128" i="1" s="1"/>
  <c r="X496" i="1"/>
  <c r="AI496" i="1" s="1"/>
  <c r="X818" i="1"/>
  <c r="AI818" i="1" s="1"/>
  <c r="X821" i="1"/>
  <c r="AI821" i="1" s="1"/>
  <c r="X102" i="1"/>
  <c r="AI102" i="1" s="1"/>
  <c r="X90" i="1"/>
  <c r="AI90" i="1" s="1"/>
  <c r="X94" i="1"/>
  <c r="AI94" i="1" s="1"/>
  <c r="X611" i="1"/>
  <c r="AI611" i="1" s="1"/>
  <c r="X606" i="1"/>
  <c r="AI606" i="1" s="1"/>
  <c r="X631" i="1"/>
  <c r="AI631" i="1" s="1"/>
  <c r="X1136" i="1"/>
  <c r="AI1136" i="1" s="1"/>
  <c r="X617" i="1"/>
  <c r="AI617" i="1" s="1"/>
  <c r="X572" i="1"/>
  <c r="AI572" i="1" s="1"/>
  <c r="X599" i="1"/>
  <c r="AI599" i="1" s="1"/>
  <c r="X839" i="1"/>
  <c r="AI839" i="1" s="1"/>
  <c r="X598" i="1"/>
  <c r="AI598" i="1" s="1"/>
  <c r="X577" i="1"/>
  <c r="AI577" i="1" s="1"/>
  <c r="X287" i="1"/>
  <c r="AI287" i="1" s="1"/>
  <c r="X294" i="1"/>
  <c r="AI294" i="1" s="1"/>
  <c r="X659" i="1"/>
  <c r="AI659" i="1" s="1"/>
  <c r="X540" i="1"/>
  <c r="AI540" i="1" s="1"/>
  <c r="X535" i="1"/>
  <c r="AI535" i="1" s="1"/>
  <c r="X1054" i="1"/>
  <c r="AI1054" i="1" s="1"/>
  <c r="X743" i="1"/>
  <c r="AI743" i="1" s="1"/>
  <c r="X856" i="1"/>
  <c r="AI856" i="1" s="1"/>
  <c r="X1089" i="1"/>
  <c r="AI1089" i="1" s="1"/>
  <c r="X871" i="1"/>
  <c r="AI871" i="1" s="1"/>
  <c r="X1096" i="1"/>
  <c r="AI1096" i="1" s="1"/>
  <c r="X1105" i="1"/>
  <c r="AI1105" i="1" s="1"/>
  <c r="X886" i="1"/>
  <c r="AI886" i="1" s="1"/>
  <c r="X892" i="1"/>
  <c r="AI892" i="1" s="1"/>
  <c r="X1066" i="1"/>
  <c r="AI1066" i="1" s="1"/>
  <c r="X902" i="1"/>
  <c r="AI902" i="1" s="1"/>
  <c r="X908" i="1"/>
  <c r="AI908" i="1" s="1"/>
  <c r="X127" i="1"/>
  <c r="AI127" i="1" s="1"/>
  <c r="X136" i="1"/>
  <c r="AI136" i="1" s="1"/>
  <c r="X681" i="1"/>
  <c r="AI681" i="1" s="1"/>
  <c r="X684" i="1"/>
  <c r="AI684" i="1" s="1"/>
  <c r="X233" i="1"/>
  <c r="AI233" i="1" s="1"/>
  <c r="X241" i="1"/>
  <c r="AI241" i="1" s="1"/>
  <c r="X719" i="1"/>
  <c r="AI719" i="1" s="1"/>
  <c r="X912" i="1"/>
  <c r="AI912" i="1" s="1"/>
  <c r="X327" i="1"/>
  <c r="AI327" i="1" s="1"/>
  <c r="X310" i="1"/>
  <c r="AI310" i="1" s="1"/>
  <c r="X318" i="1"/>
  <c r="AI318" i="1" s="1"/>
  <c r="X333" i="1"/>
  <c r="AI333" i="1" s="1"/>
  <c r="X247" i="1"/>
  <c r="AI247" i="1" s="1"/>
  <c r="X693" i="1"/>
  <c r="AI693" i="1" s="1"/>
  <c r="X688" i="1"/>
  <c r="AI688" i="1" s="1"/>
  <c r="X255" i="1"/>
  <c r="AI255" i="1" s="1"/>
  <c r="X12" i="1"/>
  <c r="AI12" i="1" s="1"/>
  <c r="X40" i="1"/>
  <c r="AI40" i="1" s="1"/>
  <c r="X20" i="1"/>
  <c r="AI20" i="1" s="1"/>
  <c r="X57" i="1"/>
  <c r="AI57" i="1" s="1"/>
  <c r="X519" i="1"/>
  <c r="AI519" i="1" s="1"/>
  <c r="X1027" i="1"/>
  <c r="AI1027" i="1" s="1"/>
  <c r="X60" i="1"/>
  <c r="AI60" i="1" s="1"/>
  <c r="X1028" i="1"/>
  <c r="AI1028" i="1" s="1"/>
  <c r="X993" i="1"/>
  <c r="AI993" i="1" s="1"/>
  <c r="X995" i="1"/>
  <c r="AI995" i="1" s="1"/>
  <c r="X68" i="1"/>
  <c r="AI68" i="1" s="1"/>
  <c r="X46" i="1"/>
  <c r="AI46" i="1" s="1"/>
  <c r="X1018" i="1"/>
  <c r="AI1018" i="1" s="1"/>
  <c r="X30" i="1"/>
  <c r="AI30" i="1" s="1"/>
  <c r="X1025" i="1"/>
  <c r="AI1025" i="1" s="1"/>
  <c r="X926" i="1"/>
  <c r="AI926" i="1" s="1"/>
  <c r="X933" i="1"/>
  <c r="AI933" i="1" s="1"/>
  <c r="X87" i="1"/>
  <c r="AI87" i="1" s="1"/>
  <c r="X945" i="1"/>
  <c r="AI945" i="1" s="1"/>
  <c r="X83" i="1"/>
  <c r="AI83" i="1" s="1"/>
  <c r="X698" i="1"/>
  <c r="AI698" i="1" s="1"/>
  <c r="X282" i="1"/>
  <c r="AI282" i="1" s="1"/>
  <c r="X279" i="1"/>
  <c r="AI279" i="1" s="1"/>
  <c r="X7" i="1"/>
  <c r="AI7" i="1" s="1"/>
  <c r="X958" i="1"/>
  <c r="AI958" i="1" s="1"/>
  <c r="X962" i="1"/>
  <c r="AI962" i="1" s="1"/>
  <c r="X969" i="1"/>
  <c r="AI969" i="1" s="1"/>
  <c r="X468" i="1"/>
  <c r="AI468" i="1" s="1"/>
  <c r="X480" i="1"/>
  <c r="AI480" i="1" s="1"/>
  <c r="X481" i="1"/>
  <c r="AI481" i="1" s="1"/>
  <c r="X838" i="1"/>
  <c r="AI838" i="1" s="1"/>
  <c r="X835" i="1"/>
  <c r="AI835" i="1" s="1"/>
  <c r="X1072" i="1"/>
  <c r="AI1072" i="1" s="1"/>
  <c r="X185" i="1"/>
  <c r="AI185" i="1" s="1"/>
  <c r="X200" i="1"/>
  <c r="AI200" i="1" s="1"/>
  <c r="X1078" i="1"/>
  <c r="AI1078" i="1" s="1"/>
  <c r="X186" i="1"/>
  <c r="AI186" i="1" s="1"/>
  <c r="X203" i="1"/>
  <c r="AI203" i="1" s="1"/>
  <c r="X178" i="1"/>
  <c r="AI178" i="1" s="1"/>
  <c r="X859" i="1"/>
  <c r="AI859" i="1" s="1"/>
  <c r="X1088" i="1"/>
  <c r="AI1088" i="1" s="1"/>
  <c r="X827" i="1"/>
  <c r="AI827" i="1" s="1"/>
  <c r="X192" i="1"/>
  <c r="AI192" i="1" s="1"/>
  <c r="X1082" i="1"/>
  <c r="AI1082" i="1" s="1"/>
  <c r="X845" i="1"/>
  <c r="AI845" i="1" s="1"/>
  <c r="X545" i="1"/>
  <c r="AI545" i="1" s="1"/>
  <c r="X556" i="1"/>
  <c r="AI556" i="1" s="1"/>
  <c r="X542" i="1"/>
  <c r="AI542" i="1" s="1"/>
  <c r="X976" i="1"/>
  <c r="AI976" i="1" s="1"/>
  <c r="X723" i="1"/>
  <c r="AI723" i="1" s="1"/>
  <c r="X1004" i="1"/>
  <c r="AI1004" i="1" s="1"/>
  <c r="X1003" i="1"/>
  <c r="AI1003" i="1" s="1"/>
  <c r="X1033" i="1"/>
  <c r="AI1033" i="1" s="1"/>
  <c r="X448" i="1"/>
  <c r="AI448" i="1" s="1"/>
  <c r="X348" i="1"/>
  <c r="AI348" i="1" s="1"/>
  <c r="X410" i="1"/>
  <c r="AI410" i="1" s="1"/>
  <c r="X368" i="1"/>
  <c r="AI368" i="1" s="1"/>
  <c r="X403" i="1"/>
  <c r="AI403" i="1" s="1"/>
  <c r="X425" i="1"/>
  <c r="AI425" i="1" s="1"/>
  <c r="X386" i="1"/>
  <c r="AI386" i="1" s="1"/>
  <c r="X705" i="1"/>
  <c r="AI705" i="1" s="1"/>
  <c r="X366" i="1"/>
  <c r="AI366" i="1" s="1"/>
  <c r="X432" i="1"/>
  <c r="AI432" i="1" s="1"/>
  <c r="X377" i="1"/>
  <c r="AI377" i="1" s="1"/>
  <c r="X358" i="1"/>
  <c r="AI358" i="1" s="1"/>
  <c r="X349" i="1"/>
  <c r="AI349" i="1" s="1"/>
  <c r="X341" i="1"/>
  <c r="AI341" i="1" s="1"/>
  <c r="X408" i="1"/>
  <c r="AI408" i="1" s="1"/>
  <c r="X79" i="1"/>
  <c r="X130" i="1"/>
  <c r="AI130" i="1" s="1"/>
  <c r="X219" i="1"/>
  <c r="AI219" i="1" s="1"/>
  <c r="X290" i="1"/>
  <c r="AI290" i="1" s="1"/>
  <c r="X537" i="1"/>
  <c r="AI537" i="1" s="1"/>
  <c r="X636" i="1"/>
  <c r="AI636" i="1" s="1"/>
  <c r="X666" i="1"/>
  <c r="AI666" i="1" s="1"/>
  <c r="X760" i="1"/>
  <c r="AI760" i="1" s="1"/>
  <c r="X971" i="1"/>
  <c r="AI971" i="1" s="1"/>
  <c r="X724" i="1"/>
  <c r="AI724" i="1" s="1"/>
  <c r="X745" i="1"/>
  <c r="AI745" i="1" s="1"/>
  <c r="X804" i="1"/>
  <c r="AI804" i="1" s="1"/>
  <c r="X820" i="1"/>
  <c r="AI820" i="1" s="1"/>
  <c r="X635" i="1"/>
  <c r="AI635" i="1" s="1"/>
  <c r="X733" i="1"/>
  <c r="AI733" i="1" s="1"/>
  <c r="X655" i="1"/>
  <c r="AI655" i="1" s="1"/>
  <c r="X538" i="1"/>
  <c r="AI538" i="1" s="1"/>
  <c r="X879" i="1"/>
  <c r="AI879" i="1" s="1"/>
  <c r="X124" i="1"/>
  <c r="AI124" i="1" s="1"/>
  <c r="X225" i="1"/>
  <c r="AI225" i="1" s="1"/>
  <c r="X857" i="1"/>
  <c r="AI857" i="1" s="1"/>
  <c r="X338" i="1"/>
  <c r="AI338" i="1" s="1"/>
  <c r="X974" i="1"/>
  <c r="AI974" i="1" s="1"/>
  <c r="X1014" i="1"/>
  <c r="AI1014" i="1" s="1"/>
  <c r="X17" i="1"/>
  <c r="AI17" i="1" s="1"/>
  <c r="X1024" i="1"/>
  <c r="AI1024" i="1" s="1"/>
  <c r="X753" i="1"/>
  <c r="AI753" i="1" s="1"/>
  <c r="X956" i="1"/>
  <c r="AI956" i="1" s="1"/>
  <c r="X466" i="1"/>
  <c r="AI466" i="1" s="1"/>
  <c r="X1100" i="1"/>
  <c r="AI1100" i="1" s="1"/>
  <c r="X221" i="1"/>
  <c r="AI221" i="1" s="1"/>
  <c r="X216" i="1"/>
  <c r="AI216" i="1" s="1"/>
  <c r="X1091" i="1"/>
  <c r="AI1091" i="1" s="1"/>
  <c r="X711" i="1"/>
  <c r="AI711" i="1" s="1"/>
  <c r="X356" i="1"/>
  <c r="AI356" i="1" s="1"/>
  <c r="X381" i="1"/>
  <c r="AI381" i="1" s="1"/>
  <c r="X433" i="1"/>
  <c r="AI433" i="1" s="1"/>
  <c r="X441" i="1"/>
  <c r="AI441" i="1" s="1"/>
  <c r="X110" i="1"/>
  <c r="AI110" i="1" s="1"/>
  <c r="X337" i="1"/>
  <c r="X757" i="1"/>
  <c r="AI757" i="1" s="1"/>
  <c r="X775" i="1"/>
  <c r="AI775" i="1" s="1"/>
  <c r="X1118" i="1"/>
  <c r="AI1118" i="1" s="1"/>
  <c r="X150" i="1"/>
  <c r="AI150" i="1" s="1"/>
  <c r="X811" i="1"/>
  <c r="AI811" i="1" s="1"/>
  <c r="X785" i="1"/>
  <c r="AI785" i="1" s="1"/>
  <c r="X582" i="1"/>
  <c r="AI582" i="1" s="1"/>
  <c r="X595" i="1"/>
  <c r="AI595" i="1" s="1"/>
  <c r="X660" i="1"/>
  <c r="AI660" i="1" s="1"/>
  <c r="X539" i="1"/>
  <c r="AI539" i="1" s="1"/>
  <c r="X731" i="1"/>
  <c r="AI731" i="1" s="1"/>
  <c r="X897" i="1"/>
  <c r="AI897" i="1" s="1"/>
  <c r="X716" i="1"/>
  <c r="AI716" i="1" s="1"/>
  <c r="X111" i="1"/>
  <c r="AI111" i="1" s="1"/>
  <c r="X313" i="1"/>
  <c r="AI313" i="1" s="1"/>
  <c r="X33" i="1"/>
  <c r="AI33" i="1" s="1"/>
  <c r="X1008" i="1"/>
  <c r="AI1008" i="1" s="1"/>
  <c r="X50" i="1"/>
  <c r="AI50" i="1" s="1"/>
  <c r="X25" i="1"/>
  <c r="AI25" i="1" s="1"/>
  <c r="X1037" i="1"/>
  <c r="AI1037" i="1" s="1"/>
  <c r="X84" i="1"/>
  <c r="AI84" i="1" s="1"/>
  <c r="X1133" i="1"/>
  <c r="AI1133" i="1" s="1"/>
  <c r="X467" i="1"/>
  <c r="AI467" i="1" s="1"/>
  <c r="X166" i="1"/>
  <c r="AI166" i="1" s="1"/>
  <c r="X1113" i="1"/>
  <c r="AI1113" i="1" s="1"/>
  <c r="X1131" i="1"/>
  <c r="AI1131" i="1" s="1"/>
  <c r="X204" i="1"/>
  <c r="AI204" i="1" s="1"/>
  <c r="X546" i="1"/>
  <c r="AI546" i="1" s="1"/>
  <c r="X642" i="1"/>
  <c r="AI642" i="1" s="1"/>
  <c r="X431" i="1"/>
  <c r="AI431" i="1" s="1"/>
  <c r="X345" i="1"/>
  <c r="AI345" i="1" s="1"/>
  <c r="X406" i="1"/>
  <c r="AI406" i="1" s="1"/>
  <c r="X65" i="1"/>
  <c r="AI65" i="1" s="1"/>
  <c r="X758" i="1"/>
  <c r="AI758" i="1" s="1"/>
  <c r="X771" i="1"/>
  <c r="AI771" i="1" s="1"/>
  <c r="X843" i="1"/>
  <c r="AI843" i="1" s="1"/>
  <c r="X149" i="1"/>
  <c r="AI149" i="1" s="1"/>
  <c r="X155" i="1"/>
  <c r="AI155" i="1" s="1"/>
  <c r="X808" i="1"/>
  <c r="AI808" i="1" s="1"/>
  <c r="X494" i="1"/>
  <c r="AI494" i="1" s="1"/>
  <c r="X677" i="1"/>
  <c r="AI677" i="1" s="1"/>
  <c r="X597" i="1"/>
  <c r="AI597" i="1" s="1"/>
  <c r="X748" i="1"/>
  <c r="AI748" i="1" s="1"/>
  <c r="X601" i="1"/>
  <c r="AI601" i="1" s="1"/>
  <c r="X293" i="1"/>
  <c r="AI293" i="1" s="1"/>
  <c r="X850" i="1"/>
  <c r="AI850" i="1" s="1"/>
  <c r="X534" i="1"/>
  <c r="AI534" i="1" s="1"/>
  <c r="X1061" i="1"/>
  <c r="AI1061" i="1" s="1"/>
  <c r="X891" i="1"/>
  <c r="AI891" i="1" s="1"/>
  <c r="X907" i="1"/>
  <c r="AI907" i="1" s="1"/>
  <c r="X227" i="1"/>
  <c r="AI227" i="1" s="1"/>
  <c r="X673" i="1"/>
  <c r="AI673" i="1" s="1"/>
  <c r="X335" i="1"/>
  <c r="AI335" i="1" s="1"/>
  <c r="X972" i="1"/>
  <c r="AI972" i="1" s="1"/>
  <c r="X258" i="1"/>
  <c r="AI258" i="1" s="1"/>
  <c r="X34" i="1"/>
  <c r="AI34" i="1" s="1"/>
  <c r="X513" i="1"/>
  <c r="AI513" i="1" s="1"/>
  <c r="X992" i="1"/>
  <c r="AI992" i="1" s="1"/>
  <c r="X63" i="1"/>
  <c r="AI63" i="1" s="1"/>
  <c r="X919" i="1"/>
  <c r="AI919" i="1" s="1"/>
  <c r="X942" i="1"/>
  <c r="AI942" i="1" s="1"/>
  <c r="X280" i="1"/>
  <c r="AI280" i="1" s="1"/>
  <c r="X1015" i="1"/>
  <c r="AI1015" i="1" s="1"/>
  <c r="X968" i="1"/>
  <c r="AI968" i="1" s="1"/>
  <c r="X472" i="1"/>
  <c r="AI472" i="1" s="1"/>
  <c r="X1077" i="1"/>
  <c r="AI1077" i="1" s="1"/>
  <c r="X1098" i="1"/>
  <c r="AI1098" i="1" s="1"/>
  <c r="X168" i="1"/>
  <c r="AI168" i="1" s="1"/>
  <c r="X746" i="1"/>
  <c r="AI746" i="1" s="1"/>
  <c r="X1111" i="1"/>
  <c r="AI1111" i="1" s="1"/>
  <c r="X544" i="1"/>
  <c r="AI544" i="1" s="1"/>
  <c r="X722" i="1"/>
  <c r="AI722" i="1" s="1"/>
  <c r="X647" i="1"/>
  <c r="AI647" i="1" s="1"/>
  <c r="X442" i="1"/>
  <c r="AI442" i="1" s="1"/>
  <c r="X365" i="1"/>
  <c r="AI365" i="1" s="1"/>
  <c r="X379" i="1"/>
  <c r="AI379" i="1" s="1"/>
  <c r="X370" i="1"/>
  <c r="AI370" i="1" s="1"/>
  <c r="X78" i="1"/>
  <c r="AI78" i="1" s="1"/>
  <c r="X285" i="1"/>
  <c r="AI285" i="1" s="1"/>
  <c r="X628" i="1"/>
  <c r="AI628" i="1" s="1"/>
  <c r="X663" i="1"/>
  <c r="AI663" i="1" s="1"/>
  <c r="X1011" i="1"/>
  <c r="AI1011" i="1" s="1"/>
  <c r="X5" i="1"/>
  <c r="AI5" i="1" s="1"/>
  <c r="X128" i="1"/>
  <c r="AI128" i="1" s="1"/>
  <c r="X772" i="1"/>
  <c r="AI772" i="1" s="1"/>
  <c r="X732" i="1"/>
  <c r="AI732" i="1" s="1"/>
  <c r="X1122" i="1"/>
  <c r="AI1122" i="1" s="1"/>
  <c r="X117" i="1"/>
  <c r="AI117" i="1" s="1"/>
  <c r="X184" i="1"/>
  <c r="AI184" i="1" s="1"/>
  <c r="X151" i="1"/>
  <c r="AI151" i="1" s="1"/>
  <c r="X790" i="1"/>
  <c r="AI790" i="1" s="1"/>
  <c r="X143" i="1"/>
  <c r="AI143" i="1" s="1"/>
  <c r="X797" i="1"/>
  <c r="AI797" i="1" s="1"/>
  <c r="X145" i="1"/>
  <c r="AI145" i="1" s="1"/>
  <c r="X501" i="1"/>
  <c r="AI501" i="1" s="1"/>
  <c r="X499" i="1"/>
  <c r="AI499" i="1" s="1"/>
  <c r="X497" i="1"/>
  <c r="AI497" i="1" s="1"/>
  <c r="X813" i="1"/>
  <c r="AI813" i="1" s="1"/>
  <c r="X816" i="1"/>
  <c r="AI816" i="1" s="1"/>
  <c r="X502" i="1"/>
  <c r="AI502" i="1" s="1"/>
  <c r="X103" i="1"/>
  <c r="AI103" i="1" s="1"/>
  <c r="X97" i="1"/>
  <c r="AI97" i="1" s="1"/>
  <c r="X93" i="1"/>
  <c r="AI93" i="1" s="1"/>
  <c r="X609" i="1"/>
  <c r="AI609" i="1" s="1"/>
  <c r="X823" i="1"/>
  <c r="AI823" i="1" s="1"/>
  <c r="X630" i="1"/>
  <c r="AI630" i="1" s="1"/>
  <c r="X826" i="1"/>
  <c r="AI826" i="1" s="1"/>
  <c r="X571" i="1"/>
  <c r="AI571" i="1" s="1"/>
  <c r="X581" i="1"/>
  <c r="AI581" i="1" s="1"/>
  <c r="X585" i="1"/>
  <c r="AI585" i="1" s="1"/>
  <c r="X623" i="1"/>
  <c r="AI623" i="1" s="1"/>
  <c r="X622" i="1"/>
  <c r="AI622" i="1" s="1"/>
  <c r="X594" i="1"/>
  <c r="AI594" i="1" s="1"/>
  <c r="X288" i="1"/>
  <c r="AI288" i="1" s="1"/>
  <c r="X473" i="1"/>
  <c r="AI473" i="1" s="1"/>
  <c r="X654" i="1"/>
  <c r="AI654" i="1" s="1"/>
  <c r="X1031" i="1"/>
  <c r="AI1031" i="1" s="1"/>
  <c r="X851" i="1"/>
  <c r="AI851" i="1" s="1"/>
  <c r="X1137" i="1"/>
  <c r="AI1137" i="1" s="1"/>
  <c r="X853" i="1"/>
  <c r="AI853" i="1" s="1"/>
  <c r="X527" i="1"/>
  <c r="AI527" i="1" s="1"/>
  <c r="X867" i="1"/>
  <c r="AI867" i="1" s="1"/>
  <c r="X872" i="1"/>
  <c r="AI872" i="1" s="1"/>
  <c r="X890" i="1"/>
  <c r="AI890" i="1" s="1"/>
  <c r="X882" i="1"/>
  <c r="AI882" i="1" s="1"/>
  <c r="X1107" i="1"/>
  <c r="AI1107" i="1" s="1"/>
  <c r="X893" i="1"/>
  <c r="AI893" i="1" s="1"/>
  <c r="X898" i="1"/>
  <c r="AI898" i="1" s="1"/>
  <c r="X904" i="1"/>
  <c r="AI904" i="1" s="1"/>
  <c r="X909" i="1"/>
  <c r="AI909" i="1" s="1"/>
  <c r="X120" i="1"/>
  <c r="AI120" i="1" s="1"/>
  <c r="X131" i="1"/>
  <c r="AI131" i="1" s="1"/>
  <c r="X223" i="1"/>
  <c r="AI223" i="1" s="1"/>
  <c r="X228" i="1"/>
  <c r="AI228" i="1" s="1"/>
  <c r="X234" i="1"/>
  <c r="AI234" i="1" s="1"/>
  <c r="X238" i="1"/>
  <c r="AI238" i="1" s="1"/>
  <c r="X106" i="1"/>
  <c r="AI106" i="1" s="1"/>
  <c r="X312" i="1"/>
  <c r="AI312" i="1" s="1"/>
  <c r="X330" i="1"/>
  <c r="AI330" i="1" s="1"/>
  <c r="X317" i="1"/>
  <c r="AI317" i="1" s="1"/>
  <c r="X319" i="1"/>
  <c r="AI319" i="1" s="1"/>
  <c r="X328" i="1"/>
  <c r="AI328" i="1" s="1"/>
  <c r="X248" i="1"/>
  <c r="AI248" i="1" s="1"/>
  <c r="X244" i="1"/>
  <c r="AI244" i="1" s="1"/>
  <c r="X728" i="1"/>
  <c r="AI728" i="1" s="1"/>
  <c r="X71" i="1"/>
  <c r="AI71" i="1" s="1"/>
  <c r="X31" i="1"/>
  <c r="AI31" i="1" s="1"/>
  <c r="X1007" i="1"/>
  <c r="AI1007" i="1" s="1"/>
  <c r="X18" i="1"/>
  <c r="AI18" i="1" s="1"/>
  <c r="X45" i="1"/>
  <c r="AI45" i="1" s="1"/>
  <c r="X510" i="1"/>
  <c r="AI510" i="1" s="1"/>
  <c r="X511" i="1"/>
  <c r="AI511" i="1" s="1"/>
  <c r="X508" i="1"/>
  <c r="AI508" i="1" s="1"/>
  <c r="X8" i="1"/>
  <c r="AI8" i="1" s="1"/>
  <c r="X994" i="1"/>
  <c r="AI994" i="1" s="1"/>
  <c r="X66" i="1"/>
  <c r="AI66" i="1" s="1"/>
  <c r="X669" i="1"/>
  <c r="AI669" i="1" s="1"/>
  <c r="X24" i="1"/>
  <c r="AI24" i="1" s="1"/>
  <c r="X516" i="1"/>
  <c r="AI516" i="1" s="1"/>
  <c r="X514" i="1"/>
  <c r="AI514" i="1" s="1"/>
  <c r="X1019" i="1"/>
  <c r="AI1019" i="1" s="1"/>
  <c r="X927" i="1"/>
  <c r="AI927" i="1" s="1"/>
  <c r="X934" i="1"/>
  <c r="AI934" i="1" s="1"/>
  <c r="X676" i="1"/>
  <c r="AI676" i="1" s="1"/>
  <c r="X946" i="1"/>
  <c r="AI946" i="1" s="1"/>
  <c r="X952" i="1"/>
  <c r="AI952" i="1" s="1"/>
  <c r="X749" i="1"/>
  <c r="AI749" i="1" s="1"/>
  <c r="X283" i="1"/>
  <c r="AI283" i="1" s="1"/>
  <c r="X263" i="1"/>
  <c r="AI263" i="1" s="1"/>
  <c r="X738" i="1"/>
  <c r="AI738" i="1" s="1"/>
  <c r="X276" i="1"/>
  <c r="AI276" i="1" s="1"/>
  <c r="X963" i="1"/>
  <c r="AI963" i="1" s="1"/>
  <c r="X970" i="1"/>
  <c r="AI970" i="1" s="1"/>
  <c r="X483" i="1"/>
  <c r="AI483" i="1" s="1"/>
  <c r="X470" i="1"/>
  <c r="AI470" i="1" s="1"/>
  <c r="X463" i="1"/>
  <c r="AI463" i="1" s="1"/>
  <c r="X837" i="1"/>
  <c r="AI837" i="1" s="1"/>
  <c r="X863" i="1"/>
  <c r="AI863" i="1" s="1"/>
  <c r="X169" i="1"/>
  <c r="AI169" i="1" s="1"/>
  <c r="X195" i="1"/>
  <c r="AI195" i="1" s="1"/>
  <c r="X206" i="1"/>
  <c r="AI206" i="1" s="1"/>
  <c r="X198" i="1"/>
  <c r="AI198" i="1" s="1"/>
  <c r="X1038" i="1"/>
  <c r="AI1038" i="1" s="1"/>
  <c r="X1087" i="1"/>
  <c r="AI1087" i="1" s="1"/>
  <c r="X1074" i="1"/>
  <c r="AI1074" i="1" s="1"/>
  <c r="X167" i="1"/>
  <c r="AI167" i="1" s="1"/>
  <c r="X165" i="1"/>
  <c r="AI165" i="1" s="1"/>
  <c r="X176" i="1"/>
  <c r="AI176" i="1" s="1"/>
  <c r="X1117" i="1"/>
  <c r="AI1117" i="1" s="1"/>
  <c r="X196" i="1"/>
  <c r="AI196" i="1" s="1"/>
  <c r="X861" i="1"/>
  <c r="AI861" i="1" s="1"/>
  <c r="X550" i="1"/>
  <c r="AI550" i="1" s="1"/>
  <c r="X554" i="1"/>
  <c r="AI554" i="1" s="1"/>
  <c r="X714" i="1"/>
  <c r="AI714" i="1" s="1"/>
  <c r="X717" i="1"/>
  <c r="AI717" i="1" s="1"/>
  <c r="X543" i="1"/>
  <c r="AI543" i="1" s="1"/>
  <c r="X1045" i="1"/>
  <c r="AI1045" i="1" s="1"/>
  <c r="X640" i="1"/>
  <c r="AI640" i="1" s="1"/>
  <c r="X648" i="1"/>
  <c r="AI648" i="1" s="1"/>
  <c r="X427" i="1"/>
  <c r="AI427" i="1" s="1"/>
  <c r="X411" i="1"/>
  <c r="AI411" i="1" s="1"/>
  <c r="X369" i="1"/>
  <c r="AI369" i="1" s="1"/>
  <c r="X363" i="1"/>
  <c r="AI363" i="1" s="1"/>
  <c r="X439" i="1"/>
  <c r="AI439" i="1" s="1"/>
  <c r="X452" i="1"/>
  <c r="AI452" i="1" s="1"/>
  <c r="X429" i="1"/>
  <c r="AI429" i="1" s="1"/>
  <c r="X435" i="1"/>
  <c r="AI435" i="1" s="1"/>
  <c r="X400" i="1"/>
  <c r="AI400" i="1" s="1"/>
  <c r="X399" i="1"/>
  <c r="AI399" i="1" s="1"/>
  <c r="X347" i="1"/>
  <c r="AI347" i="1" s="1"/>
  <c r="X420" i="1"/>
  <c r="AI420" i="1" s="1"/>
  <c r="X446" i="1"/>
  <c r="AI446" i="1" s="1"/>
  <c r="X449" i="1"/>
  <c r="AI449" i="1" s="1"/>
  <c r="X405" i="1"/>
  <c r="AI405" i="1" s="1"/>
  <c r="X80" i="1"/>
  <c r="X134" i="1"/>
  <c r="AI134" i="1" s="1"/>
  <c r="X236" i="1"/>
  <c r="AI236" i="1" s="1"/>
  <c r="X299" i="1"/>
  <c r="AI299" i="1" s="1"/>
  <c r="X458" i="1"/>
  <c r="AI458" i="1" s="1"/>
  <c r="X555" i="1"/>
  <c r="AI555" i="1" s="1"/>
  <c r="X637" i="1"/>
  <c r="AI637" i="1" s="1"/>
  <c r="X751" i="1"/>
  <c r="AI751" i="1" s="1"/>
  <c r="X769" i="1"/>
  <c r="AI769" i="1" s="1"/>
  <c r="X985" i="1"/>
  <c r="AI985" i="1" s="1"/>
  <c r="X770" i="1"/>
  <c r="AI770" i="1" s="1"/>
  <c r="X162" i="1"/>
  <c r="AI162" i="1" s="1"/>
  <c r="X140" i="1"/>
  <c r="AI140" i="1" s="1"/>
  <c r="X565" i="1"/>
  <c r="AI565" i="1" s="1"/>
  <c r="X810" i="1"/>
  <c r="AI810" i="1" s="1"/>
  <c r="X89" i="1"/>
  <c r="AI89" i="1" s="1"/>
  <c r="X602" i="1"/>
  <c r="AI602" i="1" s="1"/>
  <c r="X615" i="1"/>
  <c r="AI615" i="1" s="1"/>
  <c r="X590" i="1"/>
  <c r="AI590" i="1" s="1"/>
  <c r="X840" i="1"/>
  <c r="AI840" i="1" s="1"/>
  <c r="X849" i="1"/>
  <c r="AI849" i="1" s="1"/>
  <c r="X864" i="1"/>
  <c r="AI864" i="1" s="1"/>
  <c r="X741" i="1"/>
  <c r="AI741" i="1" s="1"/>
  <c r="X895" i="1"/>
  <c r="AI895" i="1" s="1"/>
  <c r="X132" i="1"/>
  <c r="AI132" i="1" s="1"/>
  <c r="X683" i="1"/>
  <c r="AI683" i="1" s="1"/>
  <c r="X914" i="1"/>
  <c r="AI914" i="1" s="1"/>
  <c r="X250" i="1"/>
  <c r="AI250" i="1" s="1"/>
  <c r="X73" i="1"/>
  <c r="AI73" i="1" s="1"/>
  <c r="X987" i="1"/>
  <c r="AI987" i="1" s="1"/>
  <c r="X991" i="1"/>
  <c r="AI991" i="1" s="1"/>
  <c r="X27" i="1"/>
  <c r="AI27" i="1" s="1"/>
  <c r="X929" i="1"/>
  <c r="AI929" i="1" s="1"/>
  <c r="X275" i="1"/>
  <c r="AI275" i="1" s="1"/>
  <c r="X959" i="1"/>
  <c r="AI959" i="1" s="1"/>
  <c r="X462" i="1"/>
  <c r="AI462" i="1" s="1"/>
  <c r="X1073" i="1"/>
  <c r="AI1073" i="1" s="1"/>
  <c r="X212" i="1"/>
  <c r="AI212" i="1" s="1"/>
  <c r="X1071" i="1"/>
  <c r="AI1071" i="1" s="1"/>
  <c r="X559" i="1"/>
  <c r="AI559" i="1" s="1"/>
  <c r="X715" i="1"/>
  <c r="AI715" i="1" s="1"/>
  <c r="X417" i="1"/>
  <c r="AI417" i="1" s="1"/>
  <c r="X387" i="1"/>
  <c r="AI387" i="1" s="1"/>
  <c r="X428" i="1"/>
  <c r="AI428" i="1" s="1"/>
  <c r="X450" i="1"/>
  <c r="AI450" i="1" s="1"/>
  <c r="X397" i="1"/>
  <c r="AI397" i="1" s="1"/>
  <c r="X182" i="1"/>
  <c r="AI182" i="1" s="1"/>
  <c r="X486" i="1"/>
  <c r="AI486" i="1" s="1"/>
  <c r="X650" i="1"/>
  <c r="AI650" i="1" s="1"/>
  <c r="X122" i="1"/>
  <c r="AI122" i="1" s="1"/>
  <c r="X777" i="1"/>
  <c r="AI777" i="1" s="1"/>
  <c r="X789" i="1"/>
  <c r="AI789" i="1" s="1"/>
  <c r="X800" i="1"/>
  <c r="AI800" i="1" s="1"/>
  <c r="X817" i="1"/>
  <c r="AI817" i="1" s="1"/>
  <c r="X568" i="1"/>
  <c r="AI568" i="1" s="1"/>
  <c r="X608" i="1"/>
  <c r="AI608" i="1" s="1"/>
  <c r="X612" i="1"/>
  <c r="AI612" i="1" s="1"/>
  <c r="X292" i="1"/>
  <c r="AI292" i="1" s="1"/>
  <c r="X529" i="1"/>
  <c r="AI529" i="1" s="1"/>
  <c r="X870" i="1"/>
  <c r="AI870" i="1" s="1"/>
  <c r="X889" i="1"/>
  <c r="AI889" i="1" s="1"/>
  <c r="X906" i="1"/>
  <c r="AI906" i="1" s="1"/>
  <c r="X226" i="1"/>
  <c r="AI226" i="1" s="1"/>
  <c r="X668" i="1"/>
  <c r="AI668" i="1" s="1"/>
  <c r="X323" i="1"/>
  <c r="AI323" i="1" s="1"/>
  <c r="X253" i="1"/>
  <c r="AI253" i="1" s="1"/>
  <c r="X55" i="1"/>
  <c r="AI55" i="1" s="1"/>
  <c r="X47" i="1"/>
  <c r="AI47" i="1" s="1"/>
  <c r="X62" i="1"/>
  <c r="AI62" i="1" s="1"/>
  <c r="X11" i="1"/>
  <c r="AI11" i="1" s="1"/>
  <c r="X930" i="1"/>
  <c r="AI930" i="1" s="1"/>
  <c r="X1047" i="1"/>
  <c r="AI1047" i="1" s="1"/>
  <c r="X277" i="1"/>
  <c r="AI277" i="1" s="1"/>
  <c r="X479" i="1"/>
  <c r="AI479" i="1" s="1"/>
  <c r="X174" i="1"/>
  <c r="AI174" i="1" s="1"/>
  <c r="X1035" i="1"/>
  <c r="AI1035" i="1" s="1"/>
  <c r="X833" i="1"/>
  <c r="AI833" i="1" s="1"/>
  <c r="X202" i="1"/>
  <c r="AI202" i="1" s="1"/>
  <c r="X1053" i="1"/>
  <c r="AI1053" i="1" s="1"/>
  <c r="X1059" i="1"/>
  <c r="AI1059" i="1" s="1"/>
  <c r="X353" i="1"/>
  <c r="AI353" i="1" s="1"/>
  <c r="X1092" i="1"/>
  <c r="AI1092" i="1" s="1"/>
  <c r="X382" i="1"/>
  <c r="AI382" i="1" s="1"/>
  <c r="X437" i="1"/>
  <c r="AI437" i="1" s="1"/>
  <c r="X409" i="1"/>
  <c r="AI409" i="1" s="1"/>
  <c r="X928" i="1"/>
  <c r="AI928" i="1" s="1"/>
  <c r="X672" i="1"/>
  <c r="AI672" i="1" s="1"/>
  <c r="X116" i="1"/>
  <c r="AI116" i="1" s="1"/>
  <c r="X115" i="1"/>
  <c r="AI115" i="1" s="1"/>
  <c r="X141" i="1"/>
  <c r="AI141" i="1" s="1"/>
  <c r="X504" i="1"/>
  <c r="AI504" i="1" s="1"/>
  <c r="X492" i="1"/>
  <c r="AI492" i="1" s="1"/>
  <c r="X96" i="1"/>
  <c r="AI96" i="1" s="1"/>
  <c r="X822" i="1"/>
  <c r="AI822" i="1" s="1"/>
  <c r="X600" i="1"/>
  <c r="AI600" i="1" s="1"/>
  <c r="X566" i="1"/>
  <c r="AI566" i="1" s="1"/>
  <c r="X286" i="1"/>
  <c r="AI286" i="1" s="1"/>
  <c r="X532" i="1"/>
  <c r="AI532" i="1" s="1"/>
  <c r="X1057" i="1"/>
  <c r="AI1057" i="1" s="1"/>
  <c r="X735" i="1"/>
  <c r="AI735" i="1" s="1"/>
  <c r="X881" i="1"/>
  <c r="AI881" i="1" s="1"/>
  <c r="X896" i="1"/>
  <c r="AI896" i="1" s="1"/>
  <c r="X747" i="1"/>
  <c r="AI747" i="1" s="1"/>
  <c r="X682" i="1"/>
  <c r="AI682" i="1" s="1"/>
  <c r="X237" i="1"/>
  <c r="AI237" i="1" s="1"/>
  <c r="X311" i="1"/>
  <c r="AI311" i="1" s="1"/>
  <c r="X325" i="1"/>
  <c r="AI325" i="1" s="1"/>
  <c r="X691" i="1"/>
  <c r="AI691" i="1" s="1"/>
  <c r="X1029" i="1"/>
  <c r="AI1029" i="1" s="1"/>
  <c r="X665" i="1"/>
  <c r="AI665" i="1" s="1"/>
  <c r="X67" i="1"/>
  <c r="AI67" i="1" s="1"/>
  <c r="X61" i="1"/>
  <c r="AI61" i="1" s="1"/>
  <c r="X517" i="1"/>
  <c r="AI517" i="1" s="1"/>
  <c r="X932" i="1"/>
  <c r="AI932" i="1" s="1"/>
  <c r="X950" i="1"/>
  <c r="AI950" i="1" s="1"/>
  <c r="X273" i="1"/>
  <c r="AI273" i="1" s="1"/>
  <c r="X961" i="1"/>
  <c r="AI961" i="1" s="1"/>
  <c r="X707" i="1"/>
  <c r="AI707" i="1" s="1"/>
  <c r="X215" i="1"/>
  <c r="AI215" i="1" s="1"/>
  <c r="X1084" i="1"/>
  <c r="AI1084" i="1" s="1"/>
  <c r="X170" i="1"/>
  <c r="AI170" i="1" s="1"/>
  <c r="X832" i="1"/>
  <c r="AI832" i="1" s="1"/>
  <c r="X194" i="1"/>
  <c r="AI194" i="1" s="1"/>
  <c r="X548" i="1"/>
  <c r="AI548" i="1" s="1"/>
  <c r="X977" i="1"/>
  <c r="AI977" i="1" s="1"/>
  <c r="X646" i="1"/>
  <c r="AI646" i="1" s="1"/>
  <c r="X456" i="1"/>
  <c r="AI456" i="1" s="1"/>
  <c r="X374" i="1"/>
  <c r="AI374" i="1" s="1"/>
  <c r="X364" i="1"/>
  <c r="AI364" i="1" s="1"/>
  <c r="X388" i="1"/>
  <c r="AI388" i="1" s="1"/>
  <c r="X343" i="1"/>
  <c r="AI343" i="1" s="1"/>
  <c r="X444" i="1"/>
  <c r="AI444" i="1" s="1"/>
  <c r="X218" i="1"/>
  <c r="AI218" i="1" s="1"/>
  <c r="X447" i="1"/>
  <c r="AI447" i="1" s="1"/>
  <c r="X936" i="1"/>
  <c r="AI936" i="1" s="1"/>
  <c r="X671" i="1"/>
  <c r="AI671" i="1" s="1"/>
  <c r="X4" i="1"/>
  <c r="AI4" i="1" s="1"/>
  <c r="X768" i="1"/>
  <c r="AI768" i="1" s="1"/>
  <c r="X1044" i="1"/>
  <c r="AI1044" i="1" s="1"/>
  <c r="X729" i="1"/>
  <c r="AI729" i="1" s="1"/>
  <c r="X842" i="1"/>
  <c r="AI842" i="1" s="1"/>
  <c r="X844" i="1"/>
  <c r="AI844" i="1" s="1"/>
  <c r="X779" i="1"/>
  <c r="AI779" i="1" s="1"/>
  <c r="X563" i="1"/>
  <c r="AI563" i="1" s="1"/>
  <c r="X791" i="1"/>
  <c r="AI791" i="1" s="1"/>
  <c r="X793" i="1"/>
  <c r="AI793" i="1" s="1"/>
  <c r="X796" i="1"/>
  <c r="AI796" i="1" s="1"/>
  <c r="X787" i="1"/>
  <c r="AI787" i="1" s="1"/>
  <c r="X651" i="1"/>
  <c r="AI651" i="1" s="1"/>
  <c r="X488" i="1"/>
  <c r="AI488" i="1" s="1"/>
  <c r="X498" i="1"/>
  <c r="AI498" i="1" s="1"/>
  <c r="X814" i="1"/>
  <c r="AI814" i="1" s="1"/>
  <c r="X493" i="1"/>
  <c r="AI493" i="1" s="1"/>
  <c r="X495" i="1"/>
  <c r="AI495" i="1" s="1"/>
  <c r="X99" i="1"/>
  <c r="AI99" i="1" s="1"/>
  <c r="X1050" i="1"/>
  <c r="AI1050" i="1" s="1"/>
  <c r="X105" i="1"/>
  <c r="AI105" i="1" s="1"/>
  <c r="X624" i="1"/>
  <c r="AI624" i="1" s="1"/>
  <c r="X569" i="1"/>
  <c r="AI569" i="1" s="1"/>
  <c r="X639" i="1"/>
  <c r="AI639" i="1" s="1"/>
  <c r="X593" i="1"/>
  <c r="AI593" i="1" s="1"/>
  <c r="X632" i="1"/>
  <c r="AI632" i="1" s="1"/>
  <c r="X596" i="1"/>
  <c r="AI596" i="1" s="1"/>
  <c r="X584" i="1"/>
  <c r="AI584" i="1" s="1"/>
  <c r="X604" i="1"/>
  <c r="AI604" i="1" s="1"/>
  <c r="X583" i="1"/>
  <c r="AI583" i="1" s="1"/>
  <c r="X575" i="1"/>
  <c r="AI575" i="1" s="1"/>
  <c r="X289" i="1"/>
  <c r="AI289" i="1" s="1"/>
  <c r="X295" i="1"/>
  <c r="AI295" i="1" s="1"/>
  <c r="X657" i="1"/>
  <c r="AI657" i="1" s="1"/>
  <c r="X1112" i="1"/>
  <c r="AI1112" i="1" s="1"/>
  <c r="X725" i="1"/>
  <c r="AI725" i="1" s="1"/>
  <c r="X726" i="1"/>
  <c r="AI726" i="1" s="1"/>
  <c r="X854" i="1"/>
  <c r="AI854" i="1" s="1"/>
  <c r="X524" i="1"/>
  <c r="AI524" i="1" s="1"/>
  <c r="X1101" i="1"/>
  <c r="AI1101" i="1" s="1"/>
  <c r="X873" i="1"/>
  <c r="AI873" i="1" s="1"/>
  <c r="X877" i="1"/>
  <c r="AI877" i="1" s="1"/>
  <c r="X1106" i="1"/>
  <c r="AI1106" i="1" s="1"/>
  <c r="X887" i="1"/>
  <c r="AI887" i="1" s="1"/>
  <c r="X702" i="1"/>
  <c r="AI702" i="1" s="1"/>
  <c r="X1108" i="1"/>
  <c r="AI1108" i="1" s="1"/>
  <c r="X903" i="1"/>
  <c r="AI903" i="1" s="1"/>
  <c r="X121" i="1"/>
  <c r="AI121" i="1" s="1"/>
  <c r="X744" i="1"/>
  <c r="AI744" i="1" s="1"/>
  <c r="X138" i="1"/>
  <c r="AI138" i="1" s="1"/>
  <c r="X222" i="1"/>
  <c r="AI222" i="1" s="1"/>
  <c r="X240" i="1"/>
  <c r="AI240" i="1" s="1"/>
  <c r="X687" i="1"/>
  <c r="AI687" i="1" s="1"/>
  <c r="X685" i="1"/>
  <c r="AI685" i="1" s="1"/>
  <c r="X1010" i="1"/>
  <c r="AI1010" i="1" s="1"/>
  <c r="X314" i="1"/>
  <c r="AI314" i="1" s="1"/>
  <c r="X316" i="1"/>
  <c r="AI316" i="1" s="1"/>
  <c r="X339" i="1"/>
  <c r="AI339" i="1" s="1"/>
  <c r="X334" i="1"/>
  <c r="AI334" i="1" s="1"/>
  <c r="X321" i="1"/>
  <c r="AI321" i="1" s="1"/>
  <c r="X695" i="1"/>
  <c r="AI695" i="1" s="1"/>
  <c r="X242" i="1"/>
  <c r="AI242" i="1" s="1"/>
  <c r="X1032" i="1"/>
  <c r="AI1032" i="1" s="1"/>
  <c r="X983" i="1"/>
  <c r="AI983" i="1" s="1"/>
  <c r="X48" i="1"/>
  <c r="AI48" i="1" s="1"/>
  <c r="X982" i="1"/>
  <c r="AI982" i="1" s="1"/>
  <c r="X52" i="1"/>
  <c r="AI52" i="1" s="1"/>
  <c r="X986" i="1"/>
  <c r="AI986" i="1" s="1"/>
  <c r="X38" i="1"/>
  <c r="AI38" i="1" s="1"/>
  <c r="X16" i="1"/>
  <c r="AI16" i="1" s="1"/>
  <c r="X64" i="1"/>
  <c r="AI64" i="1" s="1"/>
  <c r="X58" i="1"/>
  <c r="AI58" i="1" s="1"/>
  <c r="X53" i="1"/>
  <c r="AI53" i="1" s="1"/>
  <c r="X44" i="1"/>
  <c r="AI44" i="1" s="1"/>
  <c r="X28" i="1"/>
  <c r="AI28" i="1" s="1"/>
  <c r="X77" i="1"/>
  <c r="AI77" i="1" s="1"/>
  <c r="X998" i="1"/>
  <c r="AI998" i="1" s="1"/>
  <c r="X915" i="1"/>
  <c r="AI915" i="1" s="1"/>
  <c r="X921" i="1"/>
  <c r="AI921" i="1" s="1"/>
  <c r="X703" i="1"/>
  <c r="AI703" i="1" s="1"/>
  <c r="X935" i="1"/>
  <c r="AI935" i="1" s="1"/>
  <c r="X940" i="1"/>
  <c r="AI940" i="1" s="1"/>
  <c r="X947" i="1"/>
  <c r="AI947" i="1" s="1"/>
  <c r="X951" i="1"/>
  <c r="AI951" i="1" s="1"/>
  <c r="X270" i="1"/>
  <c r="AI270" i="1" s="1"/>
  <c r="X278" i="1"/>
  <c r="AI278" i="1" s="1"/>
  <c r="X1046" i="1"/>
  <c r="AI1046" i="1" s="1"/>
  <c r="X274" i="1"/>
  <c r="AI274" i="1" s="1"/>
  <c r="X281" i="1"/>
  <c r="AI281" i="1" s="1"/>
  <c r="X964" i="1"/>
  <c r="AI964" i="1" s="1"/>
  <c r="X306" i="1"/>
  <c r="AI306" i="1" s="1"/>
  <c r="X979" i="1"/>
  <c r="AI979" i="1" s="1"/>
  <c r="X469" i="1"/>
  <c r="AI469" i="1" s="1"/>
  <c r="X474" i="1"/>
  <c r="AI474" i="1" s="1"/>
  <c r="X1083" i="1"/>
  <c r="AI1083" i="1" s="1"/>
  <c r="X1080" i="1"/>
  <c r="AI1080" i="1" s="1"/>
  <c r="X1115" i="1"/>
  <c r="AI1115" i="1" s="1"/>
  <c r="X841" i="1"/>
  <c r="AI841" i="1" s="1"/>
  <c r="X163" i="1"/>
  <c r="AI163" i="1" s="1"/>
  <c r="X211" i="1"/>
  <c r="AI211" i="1" s="1"/>
  <c r="X201" i="1"/>
  <c r="AI201" i="1" s="1"/>
  <c r="X1068" i="1"/>
  <c r="AI1068" i="1" s="1"/>
  <c r="X1090" i="1"/>
  <c r="AI1090" i="1" s="1"/>
  <c r="X199" i="1"/>
  <c r="AI199" i="1" s="1"/>
  <c r="X1097" i="1"/>
  <c r="AI1097" i="1" s="1"/>
  <c r="X190" i="1"/>
  <c r="AI190" i="1" s="1"/>
  <c r="X1067" i="1"/>
  <c r="AI1067" i="1" s="1"/>
  <c r="X829" i="1"/>
  <c r="AI829" i="1" s="1"/>
  <c r="X1039" i="1"/>
  <c r="AI1039" i="1" s="1"/>
  <c r="X718" i="1"/>
  <c r="AI718" i="1" s="1"/>
  <c r="X1055" i="1"/>
  <c r="AI1055" i="1" s="1"/>
  <c r="X1056" i="1"/>
  <c r="AI1056" i="1" s="1"/>
  <c r="X712" i="1"/>
  <c r="AI712" i="1" s="1"/>
  <c r="X1114" i="1"/>
  <c r="AI1114" i="1" s="1"/>
  <c r="X641" i="1"/>
  <c r="AI641" i="1" s="1"/>
  <c r="X1023" i="1"/>
  <c r="AI1023" i="1" s="1"/>
  <c r="X999" i="1"/>
  <c r="AI999" i="1" s="1"/>
  <c r="X1095" i="1"/>
  <c r="AI1095" i="1" s="1"/>
  <c r="X436" i="1"/>
  <c r="AI436" i="1" s="1"/>
  <c r="X371" i="1"/>
  <c r="AI371" i="1" s="1"/>
  <c r="X350" i="1"/>
  <c r="AI350" i="1" s="1"/>
  <c r="X445" i="1"/>
  <c r="AI445" i="1" s="1"/>
  <c r="X422" i="1"/>
  <c r="AI422" i="1" s="1"/>
  <c r="X414" i="1"/>
  <c r="AI414" i="1" s="1"/>
  <c r="X416" i="1"/>
  <c r="AI416" i="1" s="1"/>
  <c r="X355" i="1"/>
  <c r="AI355" i="1" s="1"/>
  <c r="X454" i="1"/>
  <c r="AI454" i="1" s="1"/>
  <c r="X395" i="1"/>
  <c r="AI395" i="1" s="1"/>
  <c r="X390" i="1"/>
  <c r="AI390" i="1" s="1"/>
  <c r="X367" i="1"/>
  <c r="AI367" i="1" s="1"/>
  <c r="X380" i="1"/>
  <c r="AI380" i="1" s="1"/>
  <c r="X81" i="1"/>
  <c r="AI81" i="1" s="1"/>
  <c r="X139" i="1"/>
  <c r="AI139" i="1" s="1"/>
  <c r="X239" i="1"/>
  <c r="AI239" i="1" s="1"/>
  <c r="X300" i="1"/>
  <c r="AI300" i="1" s="1"/>
  <c r="X460" i="1"/>
  <c r="AI460" i="1" s="1"/>
  <c r="X557" i="1"/>
  <c r="AI557" i="1" s="1"/>
  <c r="X638" i="1"/>
  <c r="AI638" i="1" s="1"/>
  <c r="X752" i="1"/>
  <c r="X778" i="1"/>
  <c r="AI778" i="1" s="1"/>
  <c r="X1005" i="1"/>
  <c r="AI1005" i="1" s="1"/>
  <c r="N1138" i="1"/>
  <c r="AI528" i="1" l="1"/>
  <c r="AI79" i="1"/>
  <c r="AI649" i="1"/>
  <c r="AI752" i="1"/>
  <c r="AI337" i="1"/>
  <c r="AI549" i="1"/>
  <c r="AI80" i="1"/>
  <c r="DF125" i="1"/>
  <c r="DF1138" i="1" s="1"/>
  <c r="CA604" i="1" l="1"/>
  <c r="CJ604" i="1" l="1"/>
  <c r="CS604" i="1" s="1"/>
  <c r="DB604" i="1" s="1"/>
  <c r="DK604" i="1" s="1"/>
  <c r="DW604" i="1" s="1"/>
  <c r="AV1141" i="1"/>
  <c r="X1138" i="1"/>
  <c r="X1142" i="1" s="1"/>
  <c r="BH1141" i="1" l="1"/>
  <c r="CA920" i="1"/>
  <c r="CA978" i="1"/>
  <c r="CA987" i="1"/>
  <c r="CA770" i="1"/>
  <c r="CA1110" i="1"/>
  <c r="CA142" i="1"/>
  <c r="CA794" i="1"/>
  <c r="CA799" i="1"/>
  <c r="CA708" i="1"/>
  <c r="CA491" i="1"/>
  <c r="CA678" i="1"/>
  <c r="CA635" i="1"/>
  <c r="CA633" i="1"/>
  <c r="CA579" i="1"/>
  <c r="CA733" i="1"/>
  <c r="CA620" i="1"/>
  <c r="CA291" i="1"/>
  <c r="CA652" i="1"/>
  <c r="CA541" i="1"/>
  <c r="CA538" i="1"/>
  <c r="CA869" i="1"/>
  <c r="CA879" i="1"/>
  <c r="CA1116" i="1"/>
  <c r="CA1065" i="1"/>
  <c r="CA739" i="1"/>
  <c r="CA740" i="1"/>
  <c r="CA686" i="1"/>
  <c r="CA683" i="1"/>
  <c r="CA857" i="1"/>
  <c r="CA309" i="1"/>
  <c r="CA338" i="1"/>
  <c r="CA250" i="1"/>
  <c r="CA73" i="1"/>
  <c r="CA1014" i="1"/>
  <c r="CA724" i="1"/>
  <c r="CA765" i="1"/>
  <c r="CA140" i="1"/>
  <c r="CA565" i="1"/>
  <c r="CA804" i="1"/>
  <c r="CA810" i="1"/>
  <c r="CA820" i="1"/>
  <c r="CA602" i="1"/>
  <c r="CA824" i="1"/>
  <c r="CA615" i="1"/>
  <c r="CA830" i="1"/>
  <c r="CA590" i="1"/>
  <c r="CA840" i="1"/>
  <c r="CA655" i="1"/>
  <c r="CA849" i="1"/>
  <c r="CA852" i="1"/>
  <c r="CA864" i="1"/>
  <c r="CA876" i="1"/>
  <c r="CA741" i="1"/>
  <c r="CA895" i="1"/>
  <c r="CA124" i="1"/>
  <c r="CA132" i="1"/>
  <c r="CA225" i="1"/>
  <c r="CA109" i="1"/>
  <c r="CA913" i="1"/>
  <c r="CA914" i="1"/>
  <c r="CA245" i="1"/>
  <c r="CA252" i="1"/>
  <c r="CA254" i="1"/>
  <c r="CA974" i="1"/>
  <c r="CA1134" i="1"/>
  <c r="CA23" i="1"/>
  <c r="CA991" i="1"/>
  <c r="CA274" i="1"/>
  <c r="CA767" i="1"/>
  <c r="CA745" i="1"/>
  <c r="CA104" i="1"/>
  <c r="CA69" i="1"/>
  <c r="CA162" i="1"/>
  <c r="CA89" i="1"/>
  <c r="CA9" i="1"/>
  <c r="CA1059" i="1"/>
  <c r="CA720" i="1"/>
  <c r="CA642" i="1"/>
  <c r="CA643" i="1"/>
  <c r="CA353" i="1"/>
  <c r="CA421" i="1"/>
  <c r="CA423" i="1"/>
  <c r="CA431" i="1"/>
  <c r="CA1092" i="1"/>
  <c r="CA351" i="1"/>
  <c r="CA342" i="1"/>
  <c r="CA382" i="1"/>
  <c r="CA345" i="1"/>
  <c r="CA372" i="1"/>
  <c r="CA437" i="1"/>
  <c r="CA384" i="1"/>
  <c r="CA406" i="1"/>
  <c r="CA373" i="1"/>
  <c r="CA409" i="1"/>
  <c r="CA65" i="1"/>
  <c r="CA112" i="1"/>
  <c r="CA183" i="1"/>
  <c r="CA260" i="1"/>
  <c r="CA418" i="1"/>
  <c r="CA509" i="1"/>
  <c r="CA618" i="1"/>
  <c r="CA653" i="1"/>
  <c r="CA758" i="1"/>
  <c r="CA928" i="1"/>
  <c r="CA672" i="1"/>
  <c r="CA771" i="1"/>
  <c r="CA302" i="1"/>
  <c r="CA116" i="1"/>
  <c r="CA843" i="1"/>
  <c r="CA1013" i="1"/>
  <c r="CA115" i="1"/>
  <c r="CA149" i="1"/>
  <c r="CA148" i="1"/>
  <c r="CA141" i="1"/>
  <c r="CA155" i="1"/>
  <c r="CA801" i="1"/>
  <c r="CA504" i="1"/>
  <c r="CA808" i="1"/>
  <c r="CA812" i="1"/>
  <c r="CA492" i="1"/>
  <c r="CA494" i="1"/>
  <c r="CA88" i="1"/>
  <c r="CA96" i="1"/>
  <c r="CA677" i="1"/>
  <c r="CA607" i="1"/>
  <c r="CA822" i="1"/>
  <c r="CA597" i="1"/>
  <c r="CA825" i="1"/>
  <c r="CA600" i="1"/>
  <c r="CA748" i="1"/>
  <c r="CA831" i="1"/>
  <c r="CA566" i="1"/>
  <c r="CA601" i="1"/>
  <c r="CA610" i="1"/>
  <c r="CA286" i="1"/>
  <c r="CA293" i="1"/>
  <c r="CA662" i="1"/>
  <c r="CA532" i="1"/>
  <c r="CA850" i="1"/>
  <c r="CA531" i="1"/>
  <c r="CA1057" i="1"/>
  <c r="CA534" i="1"/>
  <c r="CA866" i="1"/>
  <c r="CA735" i="1"/>
  <c r="CA1061" i="1"/>
  <c r="CA881" i="1"/>
  <c r="CA885" i="1"/>
  <c r="CA891" i="1"/>
  <c r="CA896" i="1"/>
  <c r="CA901" i="1"/>
  <c r="CA907" i="1"/>
  <c r="CA747" i="1"/>
  <c r="CA123" i="1"/>
  <c r="CA682" i="1"/>
  <c r="CA227" i="1"/>
  <c r="CA679" i="1"/>
  <c r="CA237" i="1"/>
  <c r="CA673" i="1"/>
  <c r="CA113" i="1"/>
  <c r="CA311" i="1"/>
  <c r="CA335" i="1"/>
  <c r="CA336" i="1"/>
  <c r="CA325" i="1"/>
  <c r="CA972" i="1"/>
  <c r="CA694" i="1"/>
  <c r="CA691" i="1"/>
  <c r="CA258" i="1"/>
  <c r="CA32" i="1"/>
  <c r="CA1029" i="1"/>
  <c r="CA34" i="1"/>
  <c r="CA507" i="1"/>
  <c r="CA665" i="1"/>
  <c r="CA513" i="1"/>
  <c r="CA14" i="1"/>
  <c r="CA67" i="1"/>
  <c r="CA992" i="1"/>
  <c r="CA670" i="1"/>
  <c r="CA61" i="1"/>
  <c r="CA63" i="1"/>
  <c r="CA26" i="1"/>
  <c r="CA517" i="1"/>
  <c r="CA919" i="1"/>
  <c r="CA925" i="1"/>
  <c r="CA932" i="1"/>
  <c r="CA942" i="1"/>
  <c r="CA944" i="1"/>
  <c r="CA950" i="1"/>
  <c r="CA280" i="1"/>
  <c r="CA955" i="1"/>
  <c r="CA273" i="1"/>
  <c r="CA1015" i="1"/>
  <c r="CA264" i="1"/>
  <c r="CA961" i="1"/>
  <c r="CA968" i="1"/>
  <c r="CA707" i="1"/>
  <c r="CA706" i="1"/>
  <c r="CA472" i="1"/>
  <c r="CA215" i="1"/>
  <c r="CA1040" i="1"/>
  <c r="CA1077" i="1"/>
  <c r="CA1084" i="1"/>
  <c r="CA1094" i="1"/>
  <c r="CA1098" i="1"/>
  <c r="CA170" i="1"/>
  <c r="CA1079" i="1"/>
  <c r="CA168" i="1"/>
  <c r="CA832" i="1"/>
  <c r="CA1125" i="1"/>
  <c r="CA746" i="1"/>
  <c r="CA194" i="1"/>
  <c r="CA164" i="1"/>
  <c r="CA1111" i="1"/>
  <c r="CA548" i="1"/>
  <c r="CA544" i="1"/>
  <c r="CA713" i="1"/>
  <c r="CA977" i="1"/>
  <c r="CA722" i="1"/>
  <c r="CA1060" i="1"/>
  <c r="CA646" i="1"/>
  <c r="CA647" i="1"/>
  <c r="CA361" i="1"/>
  <c r="CA456" i="1"/>
  <c r="CA442" i="1"/>
  <c r="CA398" i="1"/>
  <c r="CA374" i="1"/>
  <c r="CA364" i="1"/>
  <c r="CA365" i="1"/>
  <c r="CA401" i="1"/>
  <c r="CA388" i="1"/>
  <c r="CA379" i="1"/>
  <c r="CA394" i="1"/>
  <c r="CA343" i="1"/>
  <c r="CA370" i="1"/>
  <c r="CA404" i="1"/>
  <c r="CA444" i="1"/>
  <c r="CA78" i="1"/>
  <c r="CA119" i="1"/>
  <c r="CA218" i="1"/>
  <c r="CA285" i="1"/>
  <c r="CA447" i="1"/>
  <c r="CA521" i="1"/>
  <c r="CA628" i="1"/>
  <c r="CA663" i="1"/>
  <c r="CA759" i="1"/>
  <c r="CA936" i="1"/>
  <c r="CA17" i="1"/>
  <c r="CA1009" i="1"/>
  <c r="CA938" i="1"/>
  <c r="CA271" i="1"/>
  <c r="CA466" i="1"/>
  <c r="CA1124" i="1"/>
  <c r="CA221" i="1"/>
  <c r="CA173" i="1"/>
  <c r="CA220" i="1"/>
  <c r="CA559" i="1"/>
  <c r="CA715" i="1"/>
  <c r="CA417" i="1"/>
  <c r="CA453" i="1"/>
  <c r="CA393" i="1"/>
  <c r="CA354" i="1"/>
  <c r="CA110" i="1"/>
  <c r="CA259" i="1"/>
  <c r="CA564" i="1"/>
  <c r="CA777" i="1"/>
  <c r="CA789" i="1"/>
  <c r="CA800" i="1"/>
  <c r="CA817" i="1"/>
  <c r="CA785" i="1"/>
  <c r="CA588" i="1"/>
  <c r="CA580" i="1"/>
  <c r="CA567" i="1"/>
  <c r="CA528" i="1"/>
  <c r="CA530" i="1"/>
  <c r="CA880" i="1"/>
  <c r="CA897" i="1"/>
  <c r="CA716" i="1"/>
  <c r="CA232" i="1"/>
  <c r="CA307" i="1"/>
  <c r="CA246" i="1"/>
  <c r="CA33" i="1"/>
  <c r="CA1008" i="1"/>
  <c r="CA1135" i="1"/>
  <c r="CA11" i="1"/>
  <c r="CA930" i="1"/>
  <c r="CA1047" i="1"/>
  <c r="CA277" i="1"/>
  <c r="CA479" i="1"/>
  <c r="CA174" i="1"/>
  <c r="CA1035" i="1"/>
  <c r="CA1131" i="1"/>
  <c r="CA160" i="1"/>
  <c r="CA204" i="1"/>
  <c r="CA6" i="1"/>
  <c r="CA671" i="1"/>
  <c r="CA304" i="1"/>
  <c r="CA181" i="1"/>
  <c r="CA146" i="1"/>
  <c r="CA786" i="1"/>
  <c r="CA802" i="1"/>
  <c r="CA1128" i="1"/>
  <c r="CA818" i="1"/>
  <c r="CA102" i="1"/>
  <c r="CA94" i="1"/>
  <c r="CA606" i="1"/>
  <c r="CA631" i="1"/>
  <c r="CA617" i="1"/>
  <c r="CA839" i="1"/>
  <c r="CA577" i="1"/>
  <c r="CA294" i="1"/>
  <c r="CA540" i="1"/>
  <c r="CA1054" i="1"/>
  <c r="CA856" i="1"/>
  <c r="CA871" i="1"/>
  <c r="CA1105" i="1"/>
  <c r="CA892" i="1"/>
  <c r="CA902" i="1"/>
  <c r="CA127" i="1"/>
  <c r="CA684" i="1"/>
  <c r="CA241" i="1"/>
  <c r="CA912" i="1"/>
  <c r="CA310" i="1"/>
  <c r="CA333" i="1"/>
  <c r="CA693" i="1"/>
  <c r="CA255" i="1"/>
  <c r="CA40" i="1"/>
  <c r="CA57" i="1"/>
  <c r="CA1027" i="1"/>
  <c r="CA1028" i="1"/>
  <c r="CA995" i="1"/>
  <c r="CA46" i="1"/>
  <c r="CA30" i="1"/>
  <c r="CA926" i="1"/>
  <c r="CA87" i="1"/>
  <c r="CA83" i="1"/>
  <c r="CA282" i="1"/>
  <c r="CA7" i="1"/>
  <c r="CA958" i="1"/>
  <c r="CA969" i="1"/>
  <c r="CA480" i="1"/>
  <c r="CA838" i="1"/>
  <c r="CA1072" i="1"/>
  <c r="CA200" i="1"/>
  <c r="CA186" i="1"/>
  <c r="CA178" i="1"/>
  <c r="CA1088" i="1"/>
  <c r="CA192" i="1"/>
  <c r="CA845" i="1"/>
  <c r="CA976" i="1"/>
  <c r="CA27" i="1"/>
  <c r="CA929" i="1"/>
  <c r="CA275" i="1"/>
  <c r="CA267" i="1"/>
  <c r="CA475" i="1"/>
  <c r="CA1100" i="1"/>
  <c r="CA207" i="1"/>
  <c r="CA191" i="1"/>
  <c r="CA1071" i="1"/>
  <c r="CA711" i="1"/>
  <c r="CA356" i="1"/>
  <c r="CA381" i="1"/>
  <c r="CA433" i="1"/>
  <c r="CA441" i="1"/>
  <c r="CA182" i="1"/>
  <c r="CA337" i="1"/>
  <c r="CA650" i="1"/>
  <c r="CA135" i="1"/>
  <c r="CA763" i="1"/>
  <c r="CA296" i="1"/>
  <c r="CA805" i="1"/>
  <c r="CA500" i="1"/>
  <c r="CA568" i="1"/>
  <c r="CA608" i="1"/>
  <c r="CA612" i="1"/>
  <c r="CA576" i="1"/>
  <c r="CA533" i="1"/>
  <c r="CA865" i="1"/>
  <c r="CA884" i="1"/>
  <c r="CA906" i="1"/>
  <c r="CA226" i="1"/>
  <c r="CA111" i="1"/>
  <c r="CA340" i="1"/>
  <c r="CA689" i="1"/>
  <c r="CA55" i="1"/>
  <c r="CA47" i="1"/>
  <c r="CA62" i="1"/>
  <c r="CA41" i="1"/>
  <c r="CA939" i="1"/>
  <c r="CA262" i="1"/>
  <c r="CA960" i="1"/>
  <c r="CA484" i="1"/>
  <c r="CA858" i="1"/>
  <c r="CA1052" i="1"/>
  <c r="CA1119" i="1"/>
  <c r="CA202" i="1"/>
  <c r="CA1053" i="1"/>
  <c r="CA74" i="1"/>
  <c r="CA159" i="1"/>
  <c r="CA764" i="1"/>
  <c r="CA782" i="1"/>
  <c r="CA792" i="1"/>
  <c r="CA147" i="1"/>
  <c r="CA487" i="1"/>
  <c r="CA496" i="1"/>
  <c r="CA821" i="1"/>
  <c r="CA90" i="1"/>
  <c r="CA611" i="1"/>
  <c r="CA1136" i="1"/>
  <c r="CA572" i="1"/>
  <c r="CA599" i="1"/>
  <c r="CA598" i="1"/>
  <c r="CA287" i="1"/>
  <c r="CA659" i="1"/>
  <c r="CA535" i="1"/>
  <c r="CA743" i="1"/>
  <c r="CA1089" i="1"/>
  <c r="CA1096" i="1"/>
  <c r="CA886" i="1"/>
  <c r="CA1066" i="1"/>
  <c r="CA908" i="1"/>
  <c r="CA136" i="1"/>
  <c r="CA681" i="1"/>
  <c r="CA233" i="1"/>
  <c r="CA719" i="1"/>
  <c r="CA327" i="1"/>
  <c r="CA318" i="1"/>
  <c r="CA247" i="1"/>
  <c r="CA688" i="1"/>
  <c r="CA12" i="1"/>
  <c r="CA20" i="1"/>
  <c r="CA519" i="1"/>
  <c r="CA60" i="1"/>
  <c r="CA993" i="1"/>
  <c r="CA68" i="1"/>
  <c r="CA1018" i="1"/>
  <c r="CA1025" i="1"/>
  <c r="CA933" i="1"/>
  <c r="CA945" i="1"/>
  <c r="CA698" i="1"/>
  <c r="CA279" i="1"/>
  <c r="CA962" i="1"/>
  <c r="CA468" i="1"/>
  <c r="CA481" i="1"/>
  <c r="CA835" i="1"/>
  <c r="CA185" i="1"/>
  <c r="CA1078" i="1"/>
  <c r="CA203" i="1"/>
  <c r="CA859" i="1"/>
  <c r="CA827" i="1"/>
  <c r="CA1082" i="1"/>
  <c r="CA545" i="1"/>
  <c r="CA556" i="1"/>
  <c r="CA542" i="1"/>
  <c r="CA723" i="1"/>
  <c r="CA1004" i="1"/>
  <c r="CA1003" i="1"/>
  <c r="CA1033" i="1"/>
  <c r="CA448" i="1"/>
  <c r="CA348" i="1"/>
  <c r="CA410" i="1"/>
  <c r="CA368" i="1"/>
  <c r="CA403" i="1"/>
  <c r="CA425" i="1"/>
  <c r="CA386" i="1"/>
  <c r="CA705" i="1"/>
  <c r="CA366" i="1"/>
  <c r="CA432" i="1"/>
  <c r="CA377" i="1"/>
  <c r="CA358" i="1"/>
  <c r="CA349" i="1"/>
  <c r="CA341" i="1"/>
  <c r="CA408" i="1"/>
  <c r="CA79" i="1"/>
  <c r="CA130" i="1"/>
  <c r="CA219" i="1"/>
  <c r="CA290" i="1"/>
  <c r="CA537" i="1"/>
  <c r="CA636" i="1"/>
  <c r="CA666" i="1"/>
  <c r="CA760" i="1"/>
  <c r="CA971" i="1"/>
  <c r="CA5" i="1"/>
  <c r="CA128" i="1"/>
  <c r="CA772" i="1"/>
  <c r="CA732" i="1"/>
  <c r="CA1122" i="1"/>
  <c r="CA117" i="1"/>
  <c r="CA184" i="1"/>
  <c r="CA151" i="1"/>
  <c r="CA790" i="1"/>
  <c r="CA143" i="1"/>
  <c r="CA797" i="1"/>
  <c r="CA145" i="1"/>
  <c r="CA501" i="1"/>
  <c r="CA499" i="1"/>
  <c r="CA497" i="1"/>
  <c r="CA813" i="1"/>
  <c r="CA816" i="1"/>
  <c r="CA502" i="1"/>
  <c r="CA103" i="1"/>
  <c r="CA97" i="1"/>
  <c r="CA93" i="1"/>
  <c r="CA609" i="1"/>
  <c r="CA823" i="1"/>
  <c r="CA630" i="1"/>
  <c r="CA826" i="1"/>
  <c r="CA571" i="1"/>
  <c r="CA581" i="1"/>
  <c r="CA585" i="1"/>
  <c r="CA623" i="1"/>
  <c r="CA622" i="1"/>
  <c r="CA594" i="1"/>
  <c r="CA288" i="1"/>
  <c r="CA473" i="1"/>
  <c r="CA654" i="1"/>
  <c r="CA1031" i="1"/>
  <c r="CA851" i="1"/>
  <c r="CA1137" i="1"/>
  <c r="CA853" i="1"/>
  <c r="CA527" i="1"/>
  <c r="CA867" i="1"/>
  <c r="CA872" i="1"/>
  <c r="CA890" i="1"/>
  <c r="CA882" i="1"/>
  <c r="CA1107" i="1"/>
  <c r="CA893" i="1"/>
  <c r="CA898" i="1"/>
  <c r="CA904" i="1"/>
  <c r="CA909" i="1"/>
  <c r="CA120" i="1"/>
  <c r="CA131" i="1"/>
  <c r="CA223" i="1"/>
  <c r="CA228" i="1"/>
  <c r="CA234" i="1"/>
  <c r="CA238" i="1"/>
  <c r="CA106" i="1"/>
  <c r="CA312" i="1"/>
  <c r="CA330" i="1"/>
  <c r="CA317" i="1"/>
  <c r="CA319" i="1"/>
  <c r="CA328" i="1"/>
  <c r="CA248" i="1"/>
  <c r="CA244" i="1"/>
  <c r="CA728" i="1"/>
  <c r="CA71" i="1"/>
  <c r="CA31" i="1"/>
  <c r="CA1007" i="1"/>
  <c r="CA18" i="1"/>
  <c r="CA45" i="1"/>
  <c r="CA510" i="1"/>
  <c r="CA511" i="1"/>
  <c r="CA508" i="1"/>
  <c r="CA8" i="1"/>
  <c r="CA994" i="1"/>
  <c r="CA66" i="1"/>
  <c r="CA669" i="1"/>
  <c r="CA24" i="1"/>
  <c r="CA516" i="1"/>
  <c r="CA514" i="1"/>
  <c r="CA1019" i="1"/>
  <c r="CA927" i="1"/>
  <c r="CA934" i="1"/>
  <c r="CA676" i="1"/>
  <c r="CA946" i="1"/>
  <c r="CA952" i="1"/>
  <c r="CA749" i="1"/>
  <c r="CA283" i="1"/>
  <c r="CA263" i="1"/>
  <c r="CA738" i="1"/>
  <c r="CA276" i="1"/>
  <c r="CA963" i="1"/>
  <c r="CA970" i="1"/>
  <c r="CA483" i="1"/>
  <c r="CA470" i="1"/>
  <c r="CA463" i="1"/>
  <c r="CA837" i="1"/>
  <c r="CA863" i="1"/>
  <c r="CA169" i="1"/>
  <c r="CA195" i="1"/>
  <c r="CA206" i="1"/>
  <c r="CA198" i="1"/>
  <c r="CA1038" i="1"/>
  <c r="CA1087" i="1"/>
  <c r="CA1074" i="1"/>
  <c r="CA167" i="1"/>
  <c r="CA165" i="1"/>
  <c r="CA176" i="1"/>
  <c r="CA1117" i="1"/>
  <c r="CA196" i="1"/>
  <c r="CA861" i="1"/>
  <c r="CA550" i="1"/>
  <c r="CA554" i="1"/>
  <c r="CA714" i="1"/>
  <c r="CA717" i="1"/>
  <c r="CA543" i="1"/>
  <c r="CA1045" i="1"/>
  <c r="CA640" i="1"/>
  <c r="CA648" i="1"/>
  <c r="CA427" i="1"/>
  <c r="CA411" i="1"/>
  <c r="CA369" i="1"/>
  <c r="CA363" i="1"/>
  <c r="CA439" i="1"/>
  <c r="CA452" i="1"/>
  <c r="CA429" i="1"/>
  <c r="CA435" i="1"/>
  <c r="CA400" i="1"/>
  <c r="CA399" i="1"/>
  <c r="CA347" i="1"/>
  <c r="CA420" i="1"/>
  <c r="CA446" i="1"/>
  <c r="CA449" i="1"/>
  <c r="CA405" i="1"/>
  <c r="CA80" i="1"/>
  <c r="CA134" i="1"/>
  <c r="CA236" i="1"/>
  <c r="CA299" i="1"/>
  <c r="CA458" i="1"/>
  <c r="CA555" i="1"/>
  <c r="CA637" i="1"/>
  <c r="CA751" i="1"/>
  <c r="CA985" i="1"/>
  <c r="CA36" i="1"/>
  <c r="CA1024" i="1"/>
  <c r="CA753" i="1"/>
  <c r="CA284" i="1"/>
  <c r="CA959" i="1"/>
  <c r="CA462" i="1"/>
  <c r="CA1058" i="1"/>
  <c r="CA216" i="1"/>
  <c r="CA1091" i="1"/>
  <c r="CA721" i="1"/>
  <c r="CA981" i="1"/>
  <c r="CA413" i="1"/>
  <c r="CA357" i="1"/>
  <c r="CA450" i="1"/>
  <c r="CA397" i="1"/>
  <c r="CA486" i="1"/>
  <c r="CA122" i="1"/>
  <c r="CA1123" i="1"/>
  <c r="CA795" i="1"/>
  <c r="CA503" i="1"/>
  <c r="CA784" i="1"/>
  <c r="CA613" i="1"/>
  <c r="CA595" i="1"/>
  <c r="CA660" i="1"/>
  <c r="CA539" i="1"/>
  <c r="CA731" i="1"/>
  <c r="CA900" i="1"/>
  <c r="CA137" i="1"/>
  <c r="CA668" i="1"/>
  <c r="CA313" i="1"/>
  <c r="CA696" i="1"/>
  <c r="CA56" i="1"/>
  <c r="CA50" i="1"/>
  <c r="CA25" i="1"/>
  <c r="CA1037" i="1"/>
  <c r="CA84" i="1"/>
  <c r="CA1133" i="1"/>
  <c r="CA467" i="1"/>
  <c r="CA205" i="1"/>
  <c r="CA1076" i="1"/>
  <c r="CA171" i="1"/>
  <c r="CA1044" i="1"/>
  <c r="CA842" i="1"/>
  <c r="CA779" i="1"/>
  <c r="CA791" i="1"/>
  <c r="CA796" i="1"/>
  <c r="CA651" i="1"/>
  <c r="CA498" i="1"/>
  <c r="CA493" i="1"/>
  <c r="CA99" i="1"/>
  <c r="CA105" i="1"/>
  <c r="CA569" i="1"/>
  <c r="CA593" i="1"/>
  <c r="CA596" i="1"/>
  <c r="CA575" i="1"/>
  <c r="CA295" i="1"/>
  <c r="CA1112" i="1"/>
  <c r="CA726" i="1"/>
  <c r="CA524" i="1"/>
  <c r="CA873" i="1"/>
  <c r="CA1106" i="1"/>
  <c r="CA702" i="1"/>
  <c r="CA903" i="1"/>
  <c r="CA744" i="1"/>
  <c r="CA222" i="1"/>
  <c r="CA687" i="1"/>
  <c r="CA1010" i="1"/>
  <c r="CA316" i="1"/>
  <c r="CA334" i="1"/>
  <c r="CA695" i="1"/>
  <c r="CA1032" i="1"/>
  <c r="CA48" i="1"/>
  <c r="CA52" i="1"/>
  <c r="CA38" i="1"/>
  <c r="CA64" i="1"/>
  <c r="CA53" i="1"/>
  <c r="CA28" i="1"/>
  <c r="CA998" i="1"/>
  <c r="CA921" i="1"/>
  <c r="CA935" i="1"/>
  <c r="CA947" i="1"/>
  <c r="CA270" i="1"/>
  <c r="CA1046" i="1"/>
  <c r="CA306" i="1"/>
  <c r="CA469" i="1"/>
  <c r="CA1083" i="1"/>
  <c r="CA1115" i="1"/>
  <c r="CA163" i="1"/>
  <c r="CA201" i="1"/>
  <c r="CA1090" i="1"/>
  <c r="CA1097" i="1"/>
  <c r="CA1067" i="1"/>
  <c r="CA1039" i="1"/>
  <c r="CA1055" i="1"/>
  <c r="CA712" i="1"/>
  <c r="CA641" i="1"/>
  <c r="CA999" i="1"/>
  <c r="CA436" i="1"/>
  <c r="CA350" i="1"/>
  <c r="CA422" i="1"/>
  <c r="CA414" i="1"/>
  <c r="CA355" i="1"/>
  <c r="CA395" i="1"/>
  <c r="CA367" i="1"/>
  <c r="CA81" i="1"/>
  <c r="CA239" i="1"/>
  <c r="CA460" i="1"/>
  <c r="CA638" i="1"/>
  <c r="CA1005" i="1"/>
  <c r="CA667" i="1"/>
  <c r="CA737" i="1"/>
  <c r="CA773" i="1"/>
  <c r="CA305" i="1"/>
  <c r="CA761" i="1"/>
  <c r="CA161" i="1"/>
  <c r="CA780" i="1"/>
  <c r="CA788" i="1"/>
  <c r="CA156" i="1"/>
  <c r="CA560" i="1"/>
  <c r="CA798" i="1"/>
  <c r="CA153" i="1"/>
  <c r="CA506" i="1"/>
  <c r="CA806" i="1"/>
  <c r="CA809" i="1"/>
  <c r="CA815" i="1"/>
  <c r="CA819" i="1"/>
  <c r="CA783" i="1"/>
  <c r="CA92" i="1"/>
  <c r="CA1041" i="1"/>
  <c r="CA98" i="1"/>
  <c r="CA578" i="1"/>
  <c r="CA627" i="1"/>
  <c r="CA1042" i="1"/>
  <c r="CA570" i="1"/>
  <c r="CA603" i="1"/>
  <c r="CA573" i="1"/>
  <c r="CA621" i="1"/>
  <c r="CA587" i="1"/>
  <c r="CA629" i="1"/>
  <c r="CA605" i="1"/>
  <c r="CA1070" i="1"/>
  <c r="CA656" i="1"/>
  <c r="CA658" i="1"/>
  <c r="CA522" i="1"/>
  <c r="CA523" i="1"/>
  <c r="CA526" i="1"/>
  <c r="CA1121" i="1"/>
  <c r="CA536" i="1"/>
  <c r="CA868" i="1"/>
  <c r="CA874" i="1"/>
  <c r="CA878" i="1"/>
  <c r="CA883" i="1"/>
  <c r="CA1016" i="1"/>
  <c r="CA894" i="1"/>
  <c r="CA1099" i="1"/>
  <c r="CA133" i="1"/>
  <c r="CA118" i="1"/>
  <c r="CA910" i="1"/>
  <c r="CA911" i="1"/>
  <c r="CA680" i="1"/>
  <c r="CA229" i="1"/>
  <c r="CA231" i="1"/>
  <c r="CA108" i="1"/>
  <c r="CA674" i="1"/>
  <c r="CA315" i="1"/>
  <c r="CA331" i="1"/>
  <c r="CA320" i="1"/>
  <c r="CA322" i="1"/>
  <c r="CA329" i="1"/>
  <c r="CA690" i="1"/>
  <c r="CA251" i="1"/>
  <c r="CA973" i="1"/>
  <c r="CA984" i="1"/>
  <c r="CA54" i="1"/>
  <c r="CA1109" i="1"/>
  <c r="CA39" i="1"/>
  <c r="CA42" i="1"/>
  <c r="CA988" i="1"/>
  <c r="CA21" i="1"/>
  <c r="CA22" i="1"/>
  <c r="CA520" i="1"/>
  <c r="CA1127" i="1"/>
  <c r="CA996" i="1"/>
  <c r="CA512" i="1"/>
  <c r="CA51" i="1"/>
  <c r="CA13" i="1"/>
  <c r="CA916" i="1"/>
  <c r="CA922" i="1"/>
  <c r="CA704" i="1"/>
  <c r="CA937" i="1"/>
  <c r="CA941" i="1"/>
  <c r="CA949" i="1"/>
  <c r="CA699" i="1"/>
  <c r="CA953" i="1"/>
  <c r="CA700" i="1"/>
  <c r="CA272" i="1"/>
  <c r="CA269" i="1"/>
  <c r="CA261" i="1"/>
  <c r="CA1034" i="1"/>
  <c r="CA1012" i="1"/>
  <c r="CA477" i="1"/>
  <c r="CA471" i="1"/>
  <c r="CA476" i="1"/>
  <c r="CA197" i="1"/>
  <c r="CA179" i="1"/>
  <c r="CA214" i="1"/>
  <c r="CA1048" i="1"/>
  <c r="CA188" i="1"/>
  <c r="CA209" i="1"/>
  <c r="CA1126" i="1"/>
  <c r="CA180" i="1"/>
  <c r="CA213" i="1"/>
  <c r="CA175" i="1"/>
  <c r="CA1086" i="1"/>
  <c r="CA862" i="1"/>
  <c r="CA193" i="1"/>
  <c r="CA187" i="1"/>
  <c r="CA1022" i="1"/>
  <c r="CA975" i="1"/>
  <c r="CA1062" i="1"/>
  <c r="CA552" i="1"/>
  <c r="CA547" i="1"/>
  <c r="CA709" i="1"/>
  <c r="CA750" i="1"/>
  <c r="CA1001" i="1"/>
  <c r="CA1000" i="1"/>
  <c r="CA438" i="1"/>
  <c r="CA385" i="1"/>
  <c r="CA407" i="1"/>
  <c r="CA1120" i="1"/>
  <c r="CA375" i="1"/>
  <c r="CA391" i="1"/>
  <c r="CA419" i="1"/>
  <c r="CA424" i="1"/>
  <c r="CA376" i="1"/>
  <c r="CA383" i="1"/>
  <c r="CA426" i="1"/>
  <c r="CA396" i="1"/>
  <c r="CA434" i="1"/>
  <c r="CA455" i="1"/>
  <c r="CA412" i="1"/>
  <c r="CA95" i="1"/>
  <c r="CA152" i="1"/>
  <c r="CA256" i="1"/>
  <c r="CA301" i="1"/>
  <c r="CA461" i="1"/>
  <c r="CA561" i="1"/>
  <c r="CA754" i="1"/>
  <c r="CA847" i="1"/>
  <c r="CA1006" i="1"/>
  <c r="CA15" i="1"/>
  <c r="CA924" i="1"/>
  <c r="CA86" i="1"/>
  <c r="CA956" i="1"/>
  <c r="CA966" i="1"/>
  <c r="CA189" i="1"/>
  <c r="CA1073" i="1"/>
  <c r="CA212" i="1"/>
  <c r="CA177" i="1"/>
  <c r="CA1063" i="1"/>
  <c r="CA1104" i="1"/>
  <c r="CA387" i="1"/>
  <c r="CA428" i="1"/>
  <c r="CA359" i="1"/>
  <c r="CA29" i="1"/>
  <c r="CA757" i="1"/>
  <c r="CA775" i="1"/>
  <c r="CA1118" i="1"/>
  <c r="CA150" i="1"/>
  <c r="CA811" i="1"/>
  <c r="CA101" i="1"/>
  <c r="CA582" i="1"/>
  <c r="CA591" i="1"/>
  <c r="CA292" i="1"/>
  <c r="CA529" i="1"/>
  <c r="CA870" i="1"/>
  <c r="CA889" i="1"/>
  <c r="CA126" i="1"/>
  <c r="CA1030" i="1"/>
  <c r="CA323" i="1"/>
  <c r="CA253" i="1"/>
  <c r="CA19" i="1"/>
  <c r="CA989" i="1"/>
  <c r="CA43" i="1"/>
  <c r="CA918" i="1"/>
  <c r="CA943" i="1"/>
  <c r="CA957" i="1"/>
  <c r="CA967" i="1"/>
  <c r="CA166" i="1"/>
  <c r="CA1113" i="1"/>
  <c r="CA833" i="1"/>
  <c r="CA546" i="1"/>
  <c r="CA768" i="1"/>
  <c r="CA729" i="1"/>
  <c r="CA844" i="1"/>
  <c r="CA563" i="1"/>
  <c r="CA793" i="1"/>
  <c r="CA787" i="1"/>
  <c r="CA488" i="1"/>
  <c r="CA814" i="1"/>
  <c r="CA495" i="1"/>
  <c r="CA1050" i="1"/>
  <c r="CA624" i="1"/>
  <c r="CA639" i="1"/>
  <c r="CA632" i="1"/>
  <c r="CA584" i="1"/>
  <c r="CA583" i="1"/>
  <c r="CA289" i="1"/>
  <c r="CA657" i="1"/>
  <c r="CA725" i="1"/>
  <c r="CA854" i="1"/>
  <c r="CA1101" i="1"/>
  <c r="CA877" i="1"/>
  <c r="CA887" i="1"/>
  <c r="CA1108" i="1"/>
  <c r="CA121" i="1"/>
  <c r="CA240" i="1"/>
  <c r="CA685" i="1"/>
  <c r="CA314" i="1"/>
  <c r="CA339" i="1"/>
  <c r="CA321" i="1"/>
  <c r="CA242" i="1"/>
  <c r="CA983" i="1"/>
  <c r="CA982" i="1"/>
  <c r="CA986" i="1"/>
  <c r="CA16" i="1"/>
  <c r="CA58" i="1"/>
  <c r="CA44" i="1"/>
  <c r="CA77" i="1"/>
  <c r="CA915" i="1"/>
  <c r="CA703" i="1"/>
  <c r="CA940" i="1"/>
  <c r="CA951" i="1"/>
  <c r="CA278" i="1"/>
  <c r="CA281" i="1"/>
  <c r="CA964" i="1"/>
  <c r="CA979" i="1"/>
  <c r="CA474" i="1"/>
  <c r="CA1080" i="1"/>
  <c r="CA841" i="1"/>
  <c r="CA211" i="1"/>
  <c r="CA1068" i="1"/>
  <c r="CA199" i="1"/>
  <c r="CA190" i="1"/>
  <c r="CA829" i="1"/>
  <c r="CA718" i="1"/>
  <c r="CA1056" i="1"/>
  <c r="CA1114" i="1"/>
  <c r="CA1023" i="1"/>
  <c r="CA1095" i="1"/>
  <c r="CA371" i="1"/>
  <c r="CA445" i="1"/>
  <c r="CA416" i="1"/>
  <c r="CA454" i="1"/>
  <c r="CA390" i="1"/>
  <c r="CA380" i="1"/>
  <c r="CA139" i="1"/>
  <c r="CA300" i="1"/>
  <c r="CA557" i="1"/>
  <c r="CA752" i="1"/>
  <c r="CA778" i="1"/>
  <c r="CA766" i="1"/>
  <c r="CA736" i="1"/>
  <c r="CA774" i="1"/>
  <c r="CA776" i="1"/>
  <c r="CA762" i="1"/>
  <c r="CA1129" i="1"/>
  <c r="CA781" i="1"/>
  <c r="CA727" i="1"/>
  <c r="CA154" i="1"/>
  <c r="CA297" i="1"/>
  <c r="CA298" i="1"/>
  <c r="CA144" i="1"/>
  <c r="CA803" i="1"/>
  <c r="CA807" i="1"/>
  <c r="CA489" i="1"/>
  <c r="CA490" i="1"/>
  <c r="CA505" i="1"/>
  <c r="CA100" i="1"/>
  <c r="CA91" i="1"/>
  <c r="CA1051" i="1"/>
  <c r="CA634" i="1"/>
  <c r="CA625" i="1"/>
  <c r="CA589" i="1"/>
  <c r="CA586" i="1"/>
  <c r="CA619" i="1"/>
  <c r="CA616" i="1"/>
  <c r="CA626" i="1"/>
  <c r="CA592" i="1"/>
  <c r="CA755" i="1"/>
  <c r="CA574" i="1"/>
  <c r="CA614" i="1"/>
  <c r="CA846" i="1"/>
  <c r="CA661" i="1"/>
  <c r="CA664" i="1"/>
  <c r="CA848" i="1"/>
  <c r="CA1130" i="1"/>
  <c r="CA1132" i="1"/>
  <c r="CA855" i="1"/>
  <c r="CA525" i="1"/>
  <c r="CA742" i="1"/>
  <c r="CA875" i="1"/>
  <c r="CA701" i="1"/>
  <c r="CA730" i="1"/>
  <c r="CA888" i="1"/>
  <c r="CA734" i="1"/>
  <c r="CA899" i="1"/>
  <c r="CA114" i="1"/>
  <c r="CA1020" i="1"/>
  <c r="CA125" i="1"/>
  <c r="CA129" i="1"/>
  <c r="CA224" i="1"/>
  <c r="CA230" i="1"/>
  <c r="CA235" i="1"/>
  <c r="CA1043" i="1"/>
  <c r="CA675" i="1"/>
  <c r="CA324" i="1"/>
  <c r="CA326" i="1"/>
  <c r="CA308" i="1"/>
  <c r="CA332" i="1"/>
  <c r="CA692" i="1"/>
  <c r="CA249" i="1"/>
  <c r="CA697" i="1"/>
  <c r="CA243" i="1"/>
  <c r="CA515" i="1"/>
  <c r="CA75" i="1"/>
  <c r="CA980" i="1"/>
  <c r="CA72" i="1"/>
  <c r="CA76" i="1"/>
  <c r="CA37" i="1"/>
  <c r="CA518" i="1"/>
  <c r="CA990" i="1"/>
  <c r="CA10" i="1"/>
  <c r="CA35" i="1"/>
  <c r="CA70" i="1"/>
  <c r="CA49" i="1"/>
  <c r="CA59" i="1"/>
  <c r="CA997" i="1"/>
  <c r="CA917" i="1"/>
  <c r="CA923" i="1"/>
  <c r="CA931" i="1"/>
  <c r="CA85" i="1"/>
  <c r="CA82" i="1"/>
  <c r="CA948" i="1"/>
  <c r="CA1069" i="1"/>
  <c r="CA954" i="1"/>
  <c r="CA265" i="1"/>
  <c r="CA266" i="1"/>
  <c r="CA268" i="1"/>
  <c r="CA1049" i="1"/>
  <c r="CA965" i="1"/>
  <c r="CA465" i="1"/>
  <c r="CA478" i="1"/>
  <c r="CA464" i="1"/>
  <c r="CA482" i="1"/>
  <c r="CA836" i="1"/>
  <c r="CA217" i="1"/>
  <c r="CA1102" i="1"/>
  <c r="CA834" i="1"/>
  <c r="CA1017" i="1"/>
  <c r="CA1075" i="1"/>
  <c r="CA1036" i="1"/>
  <c r="CA1021" i="1"/>
  <c r="CA210" i="1"/>
  <c r="CA860" i="1"/>
  <c r="CA172" i="1"/>
  <c r="CA158" i="1"/>
  <c r="CA1026" i="1"/>
  <c r="CA828" i="1"/>
  <c r="CA208" i="1"/>
  <c r="CA1064" i="1"/>
  <c r="CA710" i="1"/>
  <c r="CA551" i="1"/>
  <c r="CA558" i="1"/>
  <c r="CA553" i="1"/>
  <c r="CA1103" i="1"/>
  <c r="CA1002" i="1"/>
  <c r="CA644" i="1"/>
  <c r="CA344" i="1"/>
  <c r="CA352" i="1"/>
  <c r="CA443" i="1"/>
  <c r="CA1093" i="1"/>
  <c r="CA457" i="1"/>
  <c r="CA430" i="1"/>
  <c r="CA378" i="1"/>
  <c r="CA392" i="1"/>
  <c r="CA362" i="1"/>
  <c r="CA360" i="1"/>
  <c r="CA459" i="1"/>
  <c r="CA440" i="1"/>
  <c r="CA402" i="1"/>
  <c r="CA389" i="1"/>
  <c r="CA415" i="1"/>
  <c r="CA107" i="1"/>
  <c r="CA157" i="1"/>
  <c r="CA257" i="1"/>
  <c r="CA303" i="1"/>
  <c r="CA485" i="1"/>
  <c r="CA562" i="1"/>
  <c r="CA649" i="1"/>
  <c r="CA756" i="1"/>
  <c r="CA905" i="1"/>
  <c r="CA1011" i="1"/>
  <c r="CJ129" i="1" l="1"/>
  <c r="CS129" i="1" s="1"/>
  <c r="DB129" i="1" s="1"/>
  <c r="DK129" i="1" s="1"/>
  <c r="DW129" i="1" s="1"/>
  <c r="CJ983" i="1"/>
  <c r="CS983" i="1" s="1"/>
  <c r="DB983" i="1" s="1"/>
  <c r="DK983" i="1" s="1"/>
  <c r="DW983" i="1" s="1"/>
  <c r="CJ15" i="1"/>
  <c r="CS15" i="1" s="1"/>
  <c r="DB15" i="1" s="1"/>
  <c r="DK15" i="1" s="1"/>
  <c r="DW15" i="1" s="1"/>
  <c r="CJ916" i="1"/>
  <c r="CS916" i="1" s="1"/>
  <c r="DB916" i="1" s="1"/>
  <c r="DK916" i="1" s="1"/>
  <c r="DW916" i="1" s="1"/>
  <c r="CJ161" i="1"/>
  <c r="CS161" i="1" s="1"/>
  <c r="DB161" i="1" s="1"/>
  <c r="DK161" i="1" s="1"/>
  <c r="DW161" i="1" s="1"/>
  <c r="CJ105" i="1"/>
  <c r="CS105" i="1" s="1"/>
  <c r="DB105" i="1" s="1"/>
  <c r="DK105" i="1" s="1"/>
  <c r="DW105" i="1" s="1"/>
  <c r="CJ369" i="1"/>
  <c r="CS369" i="1" s="1"/>
  <c r="DB369" i="1" s="1"/>
  <c r="DK369" i="1" s="1"/>
  <c r="DW369" i="1" s="1"/>
  <c r="CJ71" i="1"/>
  <c r="CS71" i="1" s="1"/>
  <c r="DB71" i="1" s="1"/>
  <c r="DK71" i="1" s="1"/>
  <c r="DW71" i="1" s="1"/>
  <c r="CJ705" i="1"/>
  <c r="CS705" i="1" s="1"/>
  <c r="DB705" i="1" s="1"/>
  <c r="DK705" i="1" s="1"/>
  <c r="DW705" i="1" s="1"/>
  <c r="CJ1052" i="1"/>
  <c r="CS1052" i="1" s="1"/>
  <c r="DB1052" i="1" s="1"/>
  <c r="DK1052" i="1" s="1"/>
  <c r="DW1052" i="1" s="1"/>
  <c r="CJ856" i="1"/>
  <c r="CS856" i="1" s="1"/>
  <c r="DB856" i="1" s="1"/>
  <c r="DK856" i="1" s="1"/>
  <c r="DW856" i="1" s="1"/>
  <c r="CJ977" i="1"/>
  <c r="CS977" i="1" s="1"/>
  <c r="DB977" i="1" s="1"/>
  <c r="DK977" i="1" s="1"/>
  <c r="DW977" i="1" s="1"/>
  <c r="CJ1065" i="1"/>
  <c r="CS1065" i="1" s="1"/>
  <c r="DB1065" i="1" s="1"/>
  <c r="DK1065" i="1" s="1"/>
  <c r="DW1065" i="1" s="1"/>
  <c r="CJ558" i="1"/>
  <c r="CS558" i="1" s="1"/>
  <c r="DB558" i="1" s="1"/>
  <c r="DK558" i="1" s="1"/>
  <c r="DW558" i="1" s="1"/>
  <c r="CJ661" i="1"/>
  <c r="CS661" i="1" s="1"/>
  <c r="DB661" i="1" s="1"/>
  <c r="DK661" i="1" s="1"/>
  <c r="DW661" i="1" s="1"/>
  <c r="CJ242" i="1"/>
  <c r="CS242" i="1" s="1"/>
  <c r="DB242" i="1" s="1"/>
  <c r="DK242" i="1" s="1"/>
  <c r="DW242" i="1" s="1"/>
  <c r="CJ1006" i="1"/>
  <c r="CS1006" i="1" s="1"/>
  <c r="DB1006" i="1" s="1"/>
  <c r="DK1006" i="1" s="1"/>
  <c r="DW1006" i="1" s="1"/>
  <c r="CJ690" i="1"/>
  <c r="CS690" i="1" s="1"/>
  <c r="DB690" i="1" s="1"/>
  <c r="DK690" i="1" s="1"/>
  <c r="DW690" i="1" s="1"/>
  <c r="CJ270" i="1"/>
  <c r="CS270" i="1" s="1"/>
  <c r="DB270" i="1" s="1"/>
  <c r="DK270" i="1" s="1"/>
  <c r="DW270" i="1" s="1"/>
  <c r="CJ1024" i="1"/>
  <c r="CS1024" i="1" s="1"/>
  <c r="DB1024" i="1" s="1"/>
  <c r="DK1024" i="1" s="1"/>
  <c r="DW1024" i="1" s="1"/>
  <c r="CJ106" i="1"/>
  <c r="CS106" i="1" s="1"/>
  <c r="DB106" i="1" s="1"/>
  <c r="DK106" i="1" s="1"/>
  <c r="DW106" i="1" s="1"/>
  <c r="CJ859" i="1"/>
  <c r="CS859" i="1" s="1"/>
  <c r="DB859" i="1" s="1"/>
  <c r="DK859" i="1" s="1"/>
  <c r="DW859" i="1" s="1"/>
  <c r="CJ356" i="1"/>
  <c r="CS356" i="1" s="1"/>
  <c r="DB356" i="1" s="1"/>
  <c r="DK356" i="1" s="1"/>
  <c r="DW356" i="1" s="1"/>
  <c r="CJ1009" i="1"/>
  <c r="CS1009" i="1" s="1"/>
  <c r="DB1009" i="1" s="1"/>
  <c r="DK1009" i="1" s="1"/>
  <c r="DW1009" i="1" s="1"/>
  <c r="CJ338" i="1"/>
  <c r="CS338" i="1" s="1"/>
  <c r="DB338" i="1" s="1"/>
  <c r="DK338" i="1" s="1"/>
  <c r="DW338" i="1" s="1"/>
  <c r="CJ443" i="1"/>
  <c r="CS443" i="1" s="1"/>
  <c r="DB443" i="1" s="1"/>
  <c r="DK443" i="1" s="1"/>
  <c r="DW443" i="1" s="1"/>
  <c r="CJ742" i="1"/>
  <c r="CS742" i="1" s="1"/>
  <c r="DB742" i="1" s="1"/>
  <c r="DK742" i="1" s="1"/>
  <c r="DW742" i="1" s="1"/>
  <c r="CJ77" i="1"/>
  <c r="CS77" i="1" s="1"/>
  <c r="DB77" i="1" s="1"/>
  <c r="DK77" i="1" s="1"/>
  <c r="DW77" i="1" s="1"/>
  <c r="CJ29" i="1"/>
  <c r="CS29" i="1" s="1"/>
  <c r="DB29" i="1" s="1"/>
  <c r="DK29" i="1" s="1"/>
  <c r="DW29" i="1" s="1"/>
  <c r="CJ699" i="1"/>
  <c r="CS699" i="1" s="1"/>
  <c r="DB699" i="1" s="1"/>
  <c r="DK699" i="1" s="1"/>
  <c r="DW699" i="1" s="1"/>
  <c r="CJ153" i="1"/>
  <c r="CS153" i="1" s="1"/>
  <c r="DB153" i="1" s="1"/>
  <c r="DK153" i="1" s="1"/>
  <c r="DW153" i="1" s="1"/>
  <c r="CJ493" i="1"/>
  <c r="CS493" i="1" s="1"/>
  <c r="DB493" i="1" s="1"/>
  <c r="DK493" i="1" s="1"/>
  <c r="DW493" i="1" s="1"/>
  <c r="CJ550" i="1"/>
  <c r="CS550" i="1" s="1"/>
  <c r="DB550" i="1" s="1"/>
  <c r="DK550" i="1" s="1"/>
  <c r="DW550" i="1" s="1"/>
  <c r="CJ609" i="1"/>
  <c r="CS609" i="1" s="1"/>
  <c r="DB609" i="1" s="1"/>
  <c r="DK609" i="1" s="1"/>
  <c r="DW609" i="1" s="1"/>
  <c r="CJ519" i="1"/>
  <c r="CS519" i="1" s="1"/>
  <c r="DB519" i="1" s="1"/>
  <c r="DK519" i="1" s="1"/>
  <c r="DW519" i="1" s="1"/>
  <c r="CJ929" i="1"/>
  <c r="CS929" i="1" s="1"/>
  <c r="DB929" i="1" s="1"/>
  <c r="DK929" i="1" s="1"/>
  <c r="DW929" i="1" s="1"/>
  <c r="CJ17" i="1"/>
  <c r="CS17" i="1" s="1"/>
  <c r="DB17" i="1" s="1"/>
  <c r="DK17" i="1" s="1"/>
  <c r="DW17" i="1" s="1"/>
  <c r="CJ309" i="1"/>
  <c r="CS309" i="1" s="1"/>
  <c r="DB309" i="1" s="1"/>
  <c r="DK309" i="1" s="1"/>
  <c r="DW309" i="1" s="1"/>
  <c r="CJ210" i="1"/>
  <c r="CS210" i="1" s="1"/>
  <c r="DB210" i="1" s="1"/>
  <c r="DK210" i="1" s="1"/>
  <c r="DW210" i="1" s="1"/>
  <c r="CJ114" i="1"/>
  <c r="CS114" i="1" s="1"/>
  <c r="DB114" i="1" s="1"/>
  <c r="DK114" i="1" s="1"/>
  <c r="DW114" i="1" s="1"/>
  <c r="CJ964" i="1"/>
  <c r="CS964" i="1" s="1"/>
  <c r="DB964" i="1" s="1"/>
  <c r="DK964" i="1" s="1"/>
  <c r="DW964" i="1" s="1"/>
  <c r="CJ582" i="1"/>
  <c r="CS582" i="1" s="1"/>
  <c r="DB582" i="1" s="1"/>
  <c r="DK582" i="1" s="1"/>
  <c r="DW582" i="1" s="1"/>
  <c r="CJ949" i="1"/>
  <c r="CS949" i="1" s="1"/>
  <c r="DB949" i="1" s="1"/>
  <c r="DK949" i="1" s="1"/>
  <c r="DW949" i="1" s="1"/>
  <c r="CJ573" i="1"/>
  <c r="CS573" i="1" s="1"/>
  <c r="DB573" i="1" s="1"/>
  <c r="DK573" i="1" s="1"/>
  <c r="DW573" i="1" s="1"/>
  <c r="CJ935" i="1"/>
  <c r="CS935" i="1" s="1"/>
  <c r="DB935" i="1" s="1"/>
  <c r="DK935" i="1" s="1"/>
  <c r="DW935" i="1" s="1"/>
  <c r="CJ56" i="1"/>
  <c r="CS56" i="1" s="1"/>
  <c r="DB56" i="1" s="1"/>
  <c r="DK56" i="1" s="1"/>
  <c r="DW56" i="1" s="1"/>
  <c r="CJ648" i="1"/>
  <c r="CS648" i="1" s="1"/>
  <c r="DB648" i="1" s="1"/>
  <c r="DK648" i="1" s="1"/>
  <c r="DW648" i="1" s="1"/>
  <c r="CJ248" i="1"/>
  <c r="CS248" i="1" s="1"/>
  <c r="DB248" i="1" s="1"/>
  <c r="DK248" i="1" s="1"/>
  <c r="DW248" i="1" s="1"/>
  <c r="CJ1122" i="1"/>
  <c r="CS1122" i="1" s="1"/>
  <c r="DB1122" i="1" s="1"/>
  <c r="DK1122" i="1" s="1"/>
  <c r="DW1122" i="1" s="1"/>
  <c r="CJ1078" i="1"/>
  <c r="CS1078" i="1" s="1"/>
  <c r="DB1078" i="1" s="1"/>
  <c r="DK1078" i="1" s="1"/>
  <c r="DW1078" i="1" s="1"/>
  <c r="CJ159" i="1"/>
  <c r="CS159" i="1" s="1"/>
  <c r="DB159" i="1" s="1"/>
  <c r="DK159" i="1" s="1"/>
  <c r="DW159" i="1" s="1"/>
  <c r="CJ27" i="1"/>
  <c r="CS27" i="1" s="1"/>
  <c r="DB27" i="1" s="1"/>
  <c r="DK27" i="1" s="1"/>
  <c r="DW27" i="1" s="1"/>
  <c r="CJ818" i="1"/>
  <c r="CS818" i="1" s="1"/>
  <c r="DB818" i="1" s="1"/>
  <c r="DK818" i="1" s="1"/>
  <c r="DW818" i="1" s="1"/>
  <c r="CJ173" i="1"/>
  <c r="CS173" i="1" s="1"/>
  <c r="DB173" i="1" s="1"/>
  <c r="DK173" i="1" s="1"/>
  <c r="DW173" i="1" s="1"/>
  <c r="CJ548" i="1"/>
  <c r="CS548" i="1" s="1"/>
  <c r="DB548" i="1" s="1"/>
  <c r="DK548" i="1" s="1"/>
  <c r="DW548" i="1" s="1"/>
  <c r="CJ513" i="1"/>
  <c r="CS513" i="1" s="1"/>
  <c r="DB513" i="1" s="1"/>
  <c r="DK513" i="1" s="1"/>
  <c r="DW513" i="1" s="1"/>
  <c r="CJ601" i="1"/>
  <c r="CS601" i="1" s="1"/>
  <c r="DB601" i="1" s="1"/>
  <c r="DK601" i="1" s="1"/>
  <c r="DW601" i="1" s="1"/>
  <c r="CJ351" i="1"/>
  <c r="CS351" i="1" s="1"/>
  <c r="DB351" i="1" s="1"/>
  <c r="DK351" i="1" s="1"/>
  <c r="DW351" i="1" s="1"/>
  <c r="CJ857" i="1"/>
  <c r="CS857" i="1" s="1"/>
  <c r="DB857" i="1" s="1"/>
  <c r="DK857" i="1" s="1"/>
  <c r="DW857" i="1" s="1"/>
  <c r="CJ917" i="1"/>
  <c r="CS917" i="1" s="1"/>
  <c r="DB917" i="1" s="1"/>
  <c r="DK917" i="1" s="1"/>
  <c r="DW917" i="1" s="1"/>
  <c r="CJ557" i="1"/>
  <c r="CS557" i="1" s="1"/>
  <c r="DB557" i="1" s="1"/>
  <c r="DK557" i="1" s="1"/>
  <c r="DW557" i="1" s="1"/>
  <c r="CJ1030" i="1"/>
  <c r="CS1030" i="1" s="1"/>
  <c r="DB1030" i="1" s="1"/>
  <c r="DK1030" i="1" s="1"/>
  <c r="DW1030" i="1" s="1"/>
  <c r="CJ862" i="1"/>
  <c r="CS862" i="1" s="1"/>
  <c r="DB862" i="1" s="1"/>
  <c r="DK862" i="1" s="1"/>
  <c r="DW862" i="1" s="1"/>
  <c r="CJ320" i="1"/>
  <c r="CS320" i="1" s="1"/>
  <c r="DB320" i="1" s="1"/>
  <c r="DK320" i="1" s="1"/>
  <c r="DW320" i="1" s="1"/>
  <c r="CJ878" i="1"/>
  <c r="CS878" i="1" s="1"/>
  <c r="DB878" i="1" s="1"/>
  <c r="DK878" i="1" s="1"/>
  <c r="DW878" i="1" s="1"/>
  <c r="CJ658" i="1"/>
  <c r="CS658" i="1" s="1"/>
  <c r="DB658" i="1" s="1"/>
  <c r="DK658" i="1" s="1"/>
  <c r="DW658" i="1" s="1"/>
  <c r="CJ603" i="1"/>
  <c r="CS603" i="1" s="1"/>
  <c r="DB603" i="1" s="1"/>
  <c r="DK603" i="1" s="1"/>
  <c r="DW603" i="1" s="1"/>
  <c r="CJ395" i="1"/>
  <c r="CS395" i="1" s="1"/>
  <c r="DB395" i="1" s="1"/>
  <c r="DK395" i="1" s="1"/>
  <c r="DW395" i="1" s="1"/>
  <c r="CJ712" i="1"/>
  <c r="CS712" i="1" s="1"/>
  <c r="DB712" i="1" s="1"/>
  <c r="DK712" i="1" s="1"/>
  <c r="DW712" i="1" s="1"/>
  <c r="CJ1115" i="1"/>
  <c r="CS1115" i="1" s="1"/>
  <c r="DB1115" i="1" s="1"/>
  <c r="DK1115" i="1" s="1"/>
  <c r="DW1115" i="1" s="1"/>
  <c r="CJ921" i="1"/>
  <c r="CS921" i="1" s="1"/>
  <c r="DB921" i="1" s="1"/>
  <c r="DK921" i="1" s="1"/>
  <c r="DW921" i="1" s="1"/>
  <c r="CJ1032" i="1"/>
  <c r="CS1032" i="1" s="1"/>
  <c r="DB1032" i="1" s="1"/>
  <c r="DK1032" i="1" s="1"/>
  <c r="DW1032" i="1" s="1"/>
  <c r="CJ903" i="1"/>
  <c r="CS903" i="1" s="1"/>
  <c r="DB903" i="1" s="1"/>
  <c r="DK903" i="1" s="1"/>
  <c r="DW903" i="1" s="1"/>
  <c r="CJ575" i="1"/>
  <c r="CS575" i="1" s="1"/>
  <c r="DB575" i="1" s="1"/>
  <c r="DK575" i="1" s="1"/>
  <c r="DW575" i="1" s="1"/>
  <c r="CJ651" i="1"/>
  <c r="CS651" i="1" s="1"/>
  <c r="DB651" i="1" s="1"/>
  <c r="DK651" i="1" s="1"/>
  <c r="DW651" i="1" s="1"/>
  <c r="CJ205" i="1"/>
  <c r="CS205" i="1" s="1"/>
  <c r="DB205" i="1" s="1"/>
  <c r="DK205" i="1" s="1"/>
  <c r="DW205" i="1" s="1"/>
  <c r="CJ696" i="1"/>
  <c r="CS696" i="1" s="1"/>
  <c r="DB696" i="1" s="1"/>
  <c r="DK696" i="1" s="1"/>
  <c r="DW696" i="1" s="1"/>
  <c r="CJ595" i="1"/>
  <c r="CS595" i="1" s="1"/>
  <c r="DB595" i="1" s="1"/>
  <c r="DK595" i="1" s="1"/>
  <c r="DW595" i="1" s="1"/>
  <c r="CJ397" i="1"/>
  <c r="CS397" i="1" s="1"/>
  <c r="DB397" i="1" s="1"/>
  <c r="DK397" i="1" s="1"/>
  <c r="DW397" i="1" s="1"/>
  <c r="CJ1058" i="1"/>
  <c r="CS1058" i="1" s="1"/>
  <c r="DB1058" i="1" s="1"/>
  <c r="DK1058" i="1" s="1"/>
  <c r="DW1058" i="1" s="1"/>
  <c r="CJ751" i="1"/>
  <c r="CS751" i="1" s="1"/>
  <c r="DB751" i="1" s="1"/>
  <c r="DK751" i="1" s="1"/>
  <c r="DW751" i="1" s="1"/>
  <c r="CJ405" i="1"/>
  <c r="CS405" i="1" s="1"/>
  <c r="DB405" i="1" s="1"/>
  <c r="DK405" i="1" s="1"/>
  <c r="DW405" i="1" s="1"/>
  <c r="CJ429" i="1"/>
  <c r="CS429" i="1" s="1"/>
  <c r="DB429" i="1" s="1"/>
  <c r="DK429" i="1" s="1"/>
  <c r="DW429" i="1" s="1"/>
  <c r="CJ640" i="1"/>
  <c r="CS640" i="1" s="1"/>
  <c r="DB640" i="1" s="1"/>
  <c r="DK640" i="1" s="1"/>
  <c r="DW640" i="1" s="1"/>
  <c r="CJ196" i="1"/>
  <c r="CS196" i="1" s="1"/>
  <c r="DB196" i="1" s="1"/>
  <c r="DK196" i="1" s="1"/>
  <c r="DW196" i="1" s="1"/>
  <c r="CJ198" i="1"/>
  <c r="CS198" i="1" s="1"/>
  <c r="DB198" i="1" s="1"/>
  <c r="DK198" i="1" s="1"/>
  <c r="DW198" i="1" s="1"/>
  <c r="CJ483" i="1"/>
  <c r="CS483" i="1" s="1"/>
  <c r="DB483" i="1" s="1"/>
  <c r="DK483" i="1" s="1"/>
  <c r="DW483" i="1" s="1"/>
  <c r="CJ952" i="1"/>
  <c r="CS952" i="1" s="1"/>
  <c r="DB952" i="1" s="1"/>
  <c r="DK952" i="1" s="1"/>
  <c r="DW952" i="1" s="1"/>
  <c r="CJ24" i="1"/>
  <c r="CS24" i="1" s="1"/>
  <c r="DB24" i="1" s="1"/>
  <c r="DK24" i="1" s="1"/>
  <c r="DW24" i="1" s="1"/>
  <c r="CJ45" i="1"/>
  <c r="CS45" i="1" s="1"/>
  <c r="DB45" i="1" s="1"/>
  <c r="DK45" i="1" s="1"/>
  <c r="DW45" i="1" s="1"/>
  <c r="CJ328" i="1"/>
  <c r="CS328" i="1" s="1"/>
  <c r="DB328" i="1" s="1"/>
  <c r="DK328" i="1" s="1"/>
  <c r="DW328" i="1" s="1"/>
  <c r="CJ228" i="1"/>
  <c r="CS228" i="1" s="1"/>
  <c r="DB228" i="1" s="1"/>
  <c r="DK228" i="1" s="1"/>
  <c r="DW228" i="1" s="1"/>
  <c r="CJ1107" i="1"/>
  <c r="CS1107" i="1" s="1"/>
  <c r="DB1107" i="1" s="1"/>
  <c r="DK1107" i="1" s="1"/>
  <c r="DW1107" i="1" s="1"/>
  <c r="CJ851" i="1"/>
  <c r="CS851" i="1" s="1"/>
  <c r="DB851" i="1" s="1"/>
  <c r="DK851" i="1" s="1"/>
  <c r="DW851" i="1" s="1"/>
  <c r="CJ585" i="1"/>
  <c r="CS585" i="1" s="1"/>
  <c r="DB585" i="1" s="1"/>
  <c r="DK585" i="1" s="1"/>
  <c r="DW585" i="1" s="1"/>
  <c r="CJ97" i="1"/>
  <c r="CS97" i="1" s="1"/>
  <c r="DB97" i="1" s="1"/>
  <c r="DK97" i="1" s="1"/>
  <c r="DW97" i="1" s="1"/>
  <c r="CJ145" i="1"/>
  <c r="CS145" i="1" s="1"/>
  <c r="DB145" i="1" s="1"/>
  <c r="DK145" i="1" s="1"/>
  <c r="DW145" i="1" s="1"/>
  <c r="CJ732" i="1"/>
  <c r="CS732" i="1" s="1"/>
  <c r="DB732" i="1" s="1"/>
  <c r="DK732" i="1" s="1"/>
  <c r="DW732" i="1" s="1"/>
  <c r="CJ537" i="1"/>
  <c r="CS537" i="1" s="1"/>
  <c r="DB537" i="1" s="1"/>
  <c r="DK537" i="1" s="1"/>
  <c r="DW537" i="1" s="1"/>
  <c r="CJ358" i="1"/>
  <c r="CS358" i="1" s="1"/>
  <c r="DB358" i="1" s="1"/>
  <c r="DK358" i="1" s="1"/>
  <c r="DW358" i="1" s="1"/>
  <c r="CJ368" i="1"/>
  <c r="CS368" i="1" s="1"/>
  <c r="DB368" i="1" s="1"/>
  <c r="DK368" i="1" s="1"/>
  <c r="DW368" i="1" s="1"/>
  <c r="CJ542" i="1"/>
  <c r="CS542" i="1" s="1"/>
  <c r="DB542" i="1" s="1"/>
  <c r="DK542" i="1" s="1"/>
  <c r="DW542" i="1" s="1"/>
  <c r="CJ185" i="1"/>
  <c r="CS185" i="1" s="1"/>
  <c r="DB185" i="1" s="1"/>
  <c r="DK185" i="1" s="1"/>
  <c r="DW185" i="1" s="1"/>
  <c r="CJ933" i="1"/>
  <c r="CS933" i="1" s="1"/>
  <c r="DB933" i="1" s="1"/>
  <c r="DK933" i="1" s="1"/>
  <c r="DW933" i="1" s="1"/>
  <c r="CJ12" i="1"/>
  <c r="CS12" i="1" s="1"/>
  <c r="DB12" i="1" s="1"/>
  <c r="DK12" i="1" s="1"/>
  <c r="DW12" i="1" s="1"/>
  <c r="CJ136" i="1"/>
  <c r="CS136" i="1" s="1"/>
  <c r="DB136" i="1" s="1"/>
  <c r="DK136" i="1" s="1"/>
  <c r="DW136" i="1" s="1"/>
  <c r="CJ659" i="1"/>
  <c r="CS659" i="1" s="1"/>
  <c r="DB659" i="1" s="1"/>
  <c r="DK659" i="1" s="1"/>
  <c r="DW659" i="1" s="1"/>
  <c r="CJ821" i="1"/>
  <c r="CS821" i="1" s="1"/>
  <c r="DB821" i="1" s="1"/>
  <c r="DK821" i="1" s="1"/>
  <c r="DW821" i="1" s="1"/>
  <c r="CJ74" i="1"/>
  <c r="CS74" i="1" s="1"/>
  <c r="DB74" i="1" s="1"/>
  <c r="DK74" i="1" s="1"/>
  <c r="DW74" i="1" s="1"/>
  <c r="CJ262" i="1"/>
  <c r="CS262" i="1" s="1"/>
  <c r="DB262" i="1" s="1"/>
  <c r="DK262" i="1" s="1"/>
  <c r="DW262" i="1" s="1"/>
  <c r="CJ111" i="1"/>
  <c r="CS111" i="1" s="1"/>
  <c r="DB111" i="1" s="1"/>
  <c r="DK111" i="1" s="1"/>
  <c r="DW111" i="1" s="1"/>
  <c r="CJ608" i="1"/>
  <c r="CS608" i="1" s="1"/>
  <c r="DB608" i="1" s="1"/>
  <c r="DK608" i="1" s="1"/>
  <c r="DW608" i="1" s="1"/>
  <c r="CJ337" i="1"/>
  <c r="CS337" i="1" s="1"/>
  <c r="DB337" i="1" s="1"/>
  <c r="DK337" i="1" s="1"/>
  <c r="DW337" i="1" s="1"/>
  <c r="CJ191" i="1"/>
  <c r="CS191" i="1" s="1"/>
  <c r="DB191" i="1" s="1"/>
  <c r="DK191" i="1" s="1"/>
  <c r="DW191" i="1" s="1"/>
  <c r="CJ976" i="1"/>
  <c r="CS976" i="1" s="1"/>
  <c r="DB976" i="1" s="1"/>
  <c r="DK976" i="1" s="1"/>
  <c r="DW976" i="1" s="1"/>
  <c r="CJ838" i="1"/>
  <c r="CS838" i="1" s="1"/>
  <c r="DB838" i="1" s="1"/>
  <c r="DK838" i="1" s="1"/>
  <c r="DW838" i="1" s="1"/>
  <c r="CJ926" i="1"/>
  <c r="CS926" i="1" s="1"/>
  <c r="DB926" i="1" s="1"/>
  <c r="DK926" i="1" s="1"/>
  <c r="DW926" i="1" s="1"/>
  <c r="CJ255" i="1"/>
  <c r="CS255" i="1" s="1"/>
  <c r="DB255" i="1" s="1"/>
  <c r="DK255" i="1" s="1"/>
  <c r="DW255" i="1" s="1"/>
  <c r="CJ902" i="1"/>
  <c r="CS902" i="1" s="1"/>
  <c r="DB902" i="1" s="1"/>
  <c r="DK902" i="1" s="1"/>
  <c r="DW902" i="1" s="1"/>
  <c r="CJ577" i="1"/>
  <c r="CS577" i="1" s="1"/>
  <c r="DB577" i="1" s="1"/>
  <c r="DK577" i="1" s="1"/>
  <c r="DW577" i="1" s="1"/>
  <c r="CJ1128" i="1"/>
  <c r="CS1128" i="1" s="1"/>
  <c r="DB1128" i="1" s="1"/>
  <c r="DK1128" i="1" s="1"/>
  <c r="DW1128" i="1" s="1"/>
  <c r="CJ204" i="1"/>
  <c r="CS204" i="1" s="1"/>
  <c r="DB204" i="1" s="1"/>
  <c r="DK204" i="1" s="1"/>
  <c r="DW204" i="1" s="1"/>
  <c r="CJ930" i="1"/>
  <c r="CS930" i="1" s="1"/>
  <c r="DB930" i="1" s="1"/>
  <c r="DK930" i="1" s="1"/>
  <c r="DW930" i="1" s="1"/>
  <c r="CJ716" i="1"/>
  <c r="CS716" i="1" s="1"/>
  <c r="DB716" i="1" s="1"/>
  <c r="DK716" i="1" s="1"/>
  <c r="DW716" i="1" s="1"/>
  <c r="CJ785" i="1"/>
  <c r="CS785" i="1" s="1"/>
  <c r="DB785" i="1" s="1"/>
  <c r="DK785" i="1" s="1"/>
  <c r="DW785" i="1" s="1"/>
  <c r="CJ354" i="1"/>
  <c r="CS354" i="1" s="1"/>
  <c r="DB354" i="1" s="1"/>
  <c r="DK354" i="1" s="1"/>
  <c r="DW354" i="1" s="1"/>
  <c r="CJ221" i="1"/>
  <c r="CS221" i="1" s="1"/>
  <c r="DB221" i="1" s="1"/>
  <c r="DK221" i="1" s="1"/>
  <c r="DW221" i="1" s="1"/>
  <c r="CJ759" i="1"/>
  <c r="CS759" i="1" s="1"/>
  <c r="DB759" i="1" s="1"/>
  <c r="DK759" i="1" s="1"/>
  <c r="DW759" i="1" s="1"/>
  <c r="CJ78" i="1"/>
  <c r="CS78" i="1" s="1"/>
  <c r="DB78" i="1" s="1"/>
  <c r="DK78" i="1" s="1"/>
  <c r="DW78" i="1" s="1"/>
  <c r="CJ401" i="1"/>
  <c r="CS401" i="1" s="1"/>
  <c r="DB401" i="1" s="1"/>
  <c r="DK401" i="1" s="1"/>
  <c r="DW401" i="1" s="1"/>
  <c r="CJ647" i="1"/>
  <c r="CS647" i="1" s="1"/>
  <c r="DB647" i="1" s="1"/>
  <c r="DK647" i="1" s="1"/>
  <c r="DW647" i="1" s="1"/>
  <c r="CJ1111" i="1"/>
  <c r="CS1111" i="1" s="1"/>
  <c r="DB1111" i="1" s="1"/>
  <c r="DK1111" i="1" s="1"/>
  <c r="DW1111" i="1" s="1"/>
  <c r="CJ170" i="1"/>
  <c r="CS170" i="1" s="1"/>
  <c r="DB170" i="1" s="1"/>
  <c r="DK170" i="1" s="1"/>
  <c r="DW170" i="1" s="1"/>
  <c r="CJ706" i="1"/>
  <c r="CS706" i="1" s="1"/>
  <c r="DB706" i="1" s="1"/>
  <c r="DK706" i="1" s="1"/>
  <c r="DW706" i="1" s="1"/>
  <c r="CJ280" i="1"/>
  <c r="CS280" i="1" s="1"/>
  <c r="DB280" i="1" s="1"/>
  <c r="DK280" i="1" s="1"/>
  <c r="DW280" i="1" s="1"/>
  <c r="CJ26" i="1"/>
  <c r="CS26" i="1" s="1"/>
  <c r="DB26" i="1" s="1"/>
  <c r="DK26" i="1" s="1"/>
  <c r="DW26" i="1" s="1"/>
  <c r="CJ665" i="1"/>
  <c r="CS665" i="1" s="1"/>
  <c r="DB665" i="1" s="1"/>
  <c r="DK665" i="1" s="1"/>
  <c r="DW665" i="1" s="1"/>
  <c r="CJ972" i="1"/>
  <c r="CS972" i="1" s="1"/>
  <c r="DB972" i="1" s="1"/>
  <c r="DK972" i="1" s="1"/>
  <c r="DW972" i="1" s="1"/>
  <c r="CJ679" i="1"/>
  <c r="CS679" i="1" s="1"/>
  <c r="DB679" i="1" s="1"/>
  <c r="DK679" i="1" s="1"/>
  <c r="DW679" i="1" s="1"/>
  <c r="CJ891" i="1"/>
  <c r="CS891" i="1" s="1"/>
  <c r="DB891" i="1" s="1"/>
  <c r="DK891" i="1" s="1"/>
  <c r="DW891" i="1" s="1"/>
  <c r="CJ531" i="1"/>
  <c r="CS531" i="1" s="1"/>
  <c r="DB531" i="1" s="1"/>
  <c r="DK531" i="1" s="1"/>
  <c r="DW531" i="1" s="1"/>
  <c r="CJ566" i="1"/>
  <c r="CS566" i="1" s="1"/>
  <c r="DB566" i="1" s="1"/>
  <c r="DK566" i="1" s="1"/>
  <c r="DW566" i="1" s="1"/>
  <c r="CJ677" i="1"/>
  <c r="CS677" i="1" s="1"/>
  <c r="DB677" i="1" s="1"/>
  <c r="DK677" i="1" s="1"/>
  <c r="DW677" i="1" s="1"/>
  <c r="CJ801" i="1"/>
  <c r="CS801" i="1" s="1"/>
  <c r="DB801" i="1" s="1"/>
  <c r="DK801" i="1" s="1"/>
  <c r="DW801" i="1" s="1"/>
  <c r="CJ116" i="1"/>
  <c r="CS116" i="1" s="1"/>
  <c r="DB116" i="1" s="1"/>
  <c r="DK116" i="1" s="1"/>
  <c r="DW116" i="1" s="1"/>
  <c r="CJ509" i="1"/>
  <c r="CS509" i="1" s="1"/>
  <c r="DB509" i="1" s="1"/>
  <c r="DK509" i="1" s="1"/>
  <c r="DW509" i="1" s="1"/>
  <c r="CJ406" i="1"/>
  <c r="CS406" i="1" s="1"/>
  <c r="DB406" i="1" s="1"/>
  <c r="DK406" i="1" s="1"/>
  <c r="DW406" i="1" s="1"/>
  <c r="CJ1092" i="1"/>
  <c r="CS1092" i="1" s="1"/>
  <c r="DB1092" i="1" s="1"/>
  <c r="DK1092" i="1" s="1"/>
  <c r="DW1092" i="1" s="1"/>
  <c r="CJ1059" i="1"/>
  <c r="CS1059" i="1" s="1"/>
  <c r="DB1059" i="1" s="1"/>
  <c r="DK1059" i="1" s="1"/>
  <c r="DW1059" i="1" s="1"/>
  <c r="CJ274" i="1"/>
  <c r="CS274" i="1" s="1"/>
  <c r="DB274" i="1" s="1"/>
  <c r="DK274" i="1" s="1"/>
  <c r="DW274" i="1" s="1"/>
  <c r="CJ914" i="1"/>
  <c r="CS914" i="1" s="1"/>
  <c r="DB914" i="1" s="1"/>
  <c r="DK914" i="1" s="1"/>
  <c r="DW914" i="1" s="1"/>
  <c r="CJ876" i="1"/>
  <c r="CS876" i="1" s="1"/>
  <c r="DB876" i="1" s="1"/>
  <c r="DK876" i="1" s="1"/>
  <c r="DW876" i="1" s="1"/>
  <c r="CJ615" i="1"/>
  <c r="CS615" i="1" s="1"/>
  <c r="DB615" i="1" s="1"/>
  <c r="DK615" i="1" s="1"/>
  <c r="DW615" i="1" s="1"/>
  <c r="CJ765" i="1"/>
  <c r="CS765" i="1" s="1"/>
  <c r="DB765" i="1" s="1"/>
  <c r="DK765" i="1" s="1"/>
  <c r="DW765" i="1" s="1"/>
  <c r="CJ683" i="1"/>
  <c r="CS683" i="1" s="1"/>
  <c r="DB683" i="1" s="1"/>
  <c r="DK683" i="1" s="1"/>
  <c r="DW683" i="1" s="1"/>
  <c r="CJ538" i="1"/>
  <c r="CS538" i="1" s="1"/>
  <c r="DB538" i="1" s="1"/>
  <c r="DK538" i="1" s="1"/>
  <c r="DW538" i="1" s="1"/>
  <c r="CJ635" i="1"/>
  <c r="CS635" i="1" s="1"/>
  <c r="DB635" i="1" s="1"/>
  <c r="DK635" i="1" s="1"/>
  <c r="DW635" i="1" s="1"/>
  <c r="CJ770" i="1"/>
  <c r="CS770" i="1" s="1"/>
  <c r="DB770" i="1" s="1"/>
  <c r="DK770" i="1" s="1"/>
  <c r="DW770" i="1" s="1"/>
  <c r="CJ562" i="1"/>
  <c r="CS562" i="1" s="1"/>
  <c r="DB562" i="1" s="1"/>
  <c r="DK562" i="1" s="1"/>
  <c r="DW562" i="1" s="1"/>
  <c r="CJ553" i="1"/>
  <c r="CS553" i="1" s="1"/>
  <c r="DB553" i="1" s="1"/>
  <c r="DK553" i="1" s="1"/>
  <c r="DW553" i="1" s="1"/>
  <c r="CJ965" i="1"/>
  <c r="CS965" i="1" s="1"/>
  <c r="DB965" i="1" s="1"/>
  <c r="DK965" i="1" s="1"/>
  <c r="DW965" i="1" s="1"/>
  <c r="CJ308" i="1"/>
  <c r="CS308" i="1" s="1"/>
  <c r="DB308" i="1" s="1"/>
  <c r="DK308" i="1" s="1"/>
  <c r="DW308" i="1" s="1"/>
  <c r="CJ616" i="1"/>
  <c r="CS616" i="1" s="1"/>
  <c r="DB616" i="1" s="1"/>
  <c r="DK616" i="1" s="1"/>
  <c r="DW616" i="1" s="1"/>
  <c r="CJ736" i="1"/>
  <c r="CS736" i="1" s="1"/>
  <c r="DB736" i="1" s="1"/>
  <c r="DK736" i="1" s="1"/>
  <c r="DW736" i="1" s="1"/>
  <c r="CJ1080" i="1"/>
  <c r="CS1080" i="1" s="1"/>
  <c r="DB1080" i="1" s="1"/>
  <c r="DK1080" i="1" s="1"/>
  <c r="DW1080" i="1" s="1"/>
  <c r="CJ583" i="1"/>
  <c r="CS583" i="1" s="1"/>
  <c r="DB583" i="1" s="1"/>
  <c r="DK583" i="1" s="1"/>
  <c r="DW583" i="1" s="1"/>
  <c r="CJ989" i="1"/>
  <c r="CS989" i="1" s="1"/>
  <c r="DB989" i="1" s="1"/>
  <c r="DK989" i="1" s="1"/>
  <c r="DW989" i="1" s="1"/>
  <c r="CJ775" i="1"/>
  <c r="CS775" i="1" s="1"/>
  <c r="DB775" i="1" s="1"/>
  <c r="DK775" i="1" s="1"/>
  <c r="DW775" i="1" s="1"/>
  <c r="CJ376" i="1"/>
  <c r="CS376" i="1" s="1"/>
  <c r="DB376" i="1" s="1"/>
  <c r="DK376" i="1" s="1"/>
  <c r="DW376" i="1" s="1"/>
  <c r="CJ975" i="1"/>
  <c r="CS975" i="1" s="1"/>
  <c r="DB975" i="1" s="1"/>
  <c r="DK975" i="1" s="1"/>
  <c r="DW975" i="1" s="1"/>
  <c r="CJ700" i="1"/>
  <c r="CS700" i="1" s="1"/>
  <c r="DB700" i="1" s="1"/>
  <c r="DK700" i="1" s="1"/>
  <c r="DW700" i="1" s="1"/>
  <c r="CJ108" i="1"/>
  <c r="CS108" i="1" s="1"/>
  <c r="DB108" i="1" s="1"/>
  <c r="DK108" i="1" s="1"/>
  <c r="DW108" i="1" s="1"/>
  <c r="CJ578" i="1"/>
  <c r="CS578" i="1" s="1"/>
  <c r="DB578" i="1" s="1"/>
  <c r="DK578" i="1" s="1"/>
  <c r="DW578" i="1" s="1"/>
  <c r="CJ1097" i="1"/>
  <c r="CS1097" i="1" s="1"/>
  <c r="DB1097" i="1" s="1"/>
  <c r="DK1097" i="1" s="1"/>
  <c r="DW1097" i="1" s="1"/>
  <c r="CJ1010" i="1"/>
  <c r="CS1010" i="1" s="1"/>
  <c r="DB1010" i="1" s="1"/>
  <c r="DK1010" i="1" s="1"/>
  <c r="DW1010" i="1" s="1"/>
  <c r="CJ1037" i="1"/>
  <c r="CS1037" i="1" s="1"/>
  <c r="DB1037" i="1" s="1"/>
  <c r="DK1037" i="1" s="1"/>
  <c r="DW1037" i="1" s="1"/>
  <c r="CJ981" i="1"/>
  <c r="CS981" i="1" s="1"/>
  <c r="DB981" i="1" s="1"/>
  <c r="DK981" i="1" s="1"/>
  <c r="DW981" i="1" s="1"/>
  <c r="CJ299" i="1"/>
  <c r="CS299" i="1" s="1"/>
  <c r="DB299" i="1" s="1"/>
  <c r="DK299" i="1" s="1"/>
  <c r="DW299" i="1" s="1"/>
  <c r="CJ167" i="1"/>
  <c r="CS167" i="1" s="1"/>
  <c r="DB167" i="1" s="1"/>
  <c r="DK167" i="1" s="1"/>
  <c r="DW167" i="1" s="1"/>
  <c r="CJ8" i="1"/>
  <c r="CS8" i="1" s="1"/>
  <c r="DB8" i="1" s="1"/>
  <c r="DK8" i="1" s="1"/>
  <c r="DW8" i="1" s="1"/>
  <c r="CJ867" i="1"/>
  <c r="CS867" i="1" s="1"/>
  <c r="DB867" i="1" s="1"/>
  <c r="DK867" i="1" s="1"/>
  <c r="DW867" i="1" s="1"/>
  <c r="CJ151" i="1"/>
  <c r="CS151" i="1" s="1"/>
  <c r="DB151" i="1" s="1"/>
  <c r="DK151" i="1" s="1"/>
  <c r="DW151" i="1" s="1"/>
  <c r="CJ1033" i="1"/>
  <c r="CS1033" i="1" s="1"/>
  <c r="DB1033" i="1" s="1"/>
  <c r="DK1033" i="1" s="1"/>
  <c r="DW1033" i="1" s="1"/>
  <c r="CJ993" i="1"/>
  <c r="CS993" i="1" s="1"/>
  <c r="DB993" i="1" s="1"/>
  <c r="DK993" i="1" s="1"/>
  <c r="DW993" i="1" s="1"/>
  <c r="CJ1096" i="1"/>
  <c r="CS1096" i="1" s="1"/>
  <c r="DB1096" i="1" s="1"/>
  <c r="DK1096" i="1" s="1"/>
  <c r="DW1096" i="1" s="1"/>
  <c r="CJ47" i="1"/>
  <c r="CS47" i="1" s="1"/>
  <c r="DB47" i="1" s="1"/>
  <c r="DK47" i="1" s="1"/>
  <c r="DW47" i="1" s="1"/>
  <c r="CJ381" i="1"/>
  <c r="CS381" i="1" s="1"/>
  <c r="DB381" i="1" s="1"/>
  <c r="DK381" i="1" s="1"/>
  <c r="DW381" i="1" s="1"/>
  <c r="CJ7" i="1"/>
  <c r="CS7" i="1" s="1"/>
  <c r="DB7" i="1" s="1"/>
  <c r="DK7" i="1" s="1"/>
  <c r="DW7" i="1" s="1"/>
  <c r="CJ606" i="1"/>
  <c r="CS606" i="1" s="1"/>
  <c r="DB606" i="1" s="1"/>
  <c r="DK606" i="1" s="1"/>
  <c r="DW606" i="1" s="1"/>
  <c r="CJ33" i="1"/>
  <c r="CS33" i="1" s="1"/>
  <c r="DB33" i="1" s="1"/>
  <c r="DK33" i="1" s="1"/>
  <c r="DW33" i="1" s="1"/>
  <c r="CJ938" i="1"/>
  <c r="CS938" i="1" s="1"/>
  <c r="DB938" i="1" s="1"/>
  <c r="DK938" i="1" s="1"/>
  <c r="DW938" i="1" s="1"/>
  <c r="CJ398" i="1"/>
  <c r="CS398" i="1" s="1"/>
  <c r="DB398" i="1" s="1"/>
  <c r="DK398" i="1" s="1"/>
  <c r="DW398" i="1" s="1"/>
  <c r="CJ264" i="1"/>
  <c r="CS264" i="1" s="1"/>
  <c r="DB264" i="1" s="1"/>
  <c r="DK264" i="1" s="1"/>
  <c r="DW264" i="1" s="1"/>
  <c r="CJ992" i="1"/>
  <c r="CS992" i="1" s="1"/>
  <c r="DB992" i="1" s="1"/>
  <c r="DK992" i="1" s="1"/>
  <c r="DW992" i="1" s="1"/>
  <c r="CJ747" i="1"/>
  <c r="CS747" i="1" s="1"/>
  <c r="DB747" i="1" s="1"/>
  <c r="DK747" i="1" s="1"/>
  <c r="DW747" i="1" s="1"/>
  <c r="CJ825" i="1"/>
  <c r="CS825" i="1" s="1"/>
  <c r="DB825" i="1" s="1"/>
  <c r="DK825" i="1" s="1"/>
  <c r="DW825" i="1" s="1"/>
  <c r="CJ112" i="1"/>
  <c r="CS112" i="1" s="1"/>
  <c r="DB112" i="1" s="1"/>
  <c r="DK112" i="1" s="1"/>
  <c r="DW112" i="1" s="1"/>
  <c r="CJ69" i="1"/>
  <c r="CS69" i="1" s="1"/>
  <c r="DB69" i="1" s="1"/>
  <c r="DK69" i="1" s="1"/>
  <c r="DW69" i="1" s="1"/>
  <c r="CJ655" i="1"/>
  <c r="CS655" i="1" s="1"/>
  <c r="DB655" i="1" s="1"/>
  <c r="DK655" i="1" s="1"/>
  <c r="DW655" i="1" s="1"/>
  <c r="CJ250" i="1"/>
  <c r="CS250" i="1" s="1"/>
  <c r="DB250" i="1" s="1"/>
  <c r="DK250" i="1" s="1"/>
  <c r="DW250" i="1" s="1"/>
  <c r="CJ620" i="1"/>
  <c r="CS620" i="1" s="1"/>
  <c r="DB620" i="1" s="1"/>
  <c r="DK620" i="1" s="1"/>
  <c r="DW620" i="1" s="1"/>
  <c r="CJ440" i="1"/>
  <c r="CS440" i="1" s="1"/>
  <c r="DB440" i="1" s="1"/>
  <c r="DK440" i="1" s="1"/>
  <c r="DW440" i="1" s="1"/>
  <c r="CJ1102" i="1"/>
  <c r="CS1102" i="1" s="1"/>
  <c r="DB1102" i="1" s="1"/>
  <c r="DK1102" i="1" s="1"/>
  <c r="DW1102" i="1" s="1"/>
  <c r="CJ35" i="1"/>
  <c r="CS35" i="1" s="1"/>
  <c r="DB35" i="1" s="1"/>
  <c r="DK35" i="1" s="1"/>
  <c r="DW35" i="1" s="1"/>
  <c r="CJ125" i="1"/>
  <c r="CS125" i="1" s="1"/>
  <c r="DB125" i="1" s="1"/>
  <c r="DK125" i="1" s="1"/>
  <c r="DW125" i="1" s="1"/>
  <c r="CJ154" i="1"/>
  <c r="CS154" i="1" s="1"/>
  <c r="DB154" i="1" s="1"/>
  <c r="DK154" i="1" s="1"/>
  <c r="DW154" i="1" s="1"/>
  <c r="CJ718" i="1"/>
  <c r="CS718" i="1" s="1"/>
  <c r="DB718" i="1" s="1"/>
  <c r="DK718" i="1" s="1"/>
  <c r="DW718" i="1" s="1"/>
  <c r="CJ584" i="1"/>
  <c r="CS584" i="1" s="1"/>
  <c r="DB584" i="1" s="1"/>
  <c r="DK584" i="1" s="1"/>
  <c r="DW584" i="1" s="1"/>
  <c r="CJ19" i="1"/>
  <c r="CS19" i="1" s="1"/>
  <c r="DB19" i="1" s="1"/>
  <c r="DK19" i="1" s="1"/>
  <c r="DW19" i="1" s="1"/>
  <c r="CJ212" i="1"/>
  <c r="CS212" i="1" s="1"/>
  <c r="DB212" i="1" s="1"/>
  <c r="DK212" i="1" s="1"/>
  <c r="DW212" i="1" s="1"/>
  <c r="CJ1000" i="1"/>
  <c r="CS1000" i="1" s="1"/>
  <c r="DB1000" i="1" s="1"/>
  <c r="DK1000" i="1" s="1"/>
  <c r="DW1000" i="1" s="1"/>
  <c r="CJ953" i="1"/>
  <c r="CS953" i="1" s="1"/>
  <c r="DB953" i="1" s="1"/>
  <c r="DK953" i="1" s="1"/>
  <c r="DW953" i="1" s="1"/>
  <c r="CJ231" i="1"/>
  <c r="CS231" i="1" s="1"/>
  <c r="DB231" i="1" s="1"/>
  <c r="DK231" i="1" s="1"/>
  <c r="DW231" i="1" s="1"/>
  <c r="CJ98" i="1"/>
  <c r="CS98" i="1" s="1"/>
  <c r="DB98" i="1" s="1"/>
  <c r="DK98" i="1" s="1"/>
  <c r="DW98" i="1" s="1"/>
  <c r="CJ436" i="1"/>
  <c r="CS436" i="1" s="1"/>
  <c r="DB436" i="1" s="1"/>
  <c r="DK436" i="1" s="1"/>
  <c r="DW436" i="1" s="1"/>
  <c r="CJ726" i="1"/>
  <c r="CS726" i="1" s="1"/>
  <c r="DB726" i="1" s="1"/>
  <c r="DK726" i="1" s="1"/>
  <c r="DW726" i="1" s="1"/>
  <c r="CJ25" i="1"/>
  <c r="CS25" i="1" s="1"/>
  <c r="DB25" i="1" s="1"/>
  <c r="DK25" i="1" s="1"/>
  <c r="DW25" i="1" s="1"/>
  <c r="CJ721" i="1"/>
  <c r="CS721" i="1" s="1"/>
  <c r="DB721" i="1" s="1"/>
  <c r="DK721" i="1" s="1"/>
  <c r="DW721" i="1" s="1"/>
  <c r="CJ411" i="1"/>
  <c r="CS411" i="1" s="1"/>
  <c r="DB411" i="1" s="1"/>
  <c r="DK411" i="1" s="1"/>
  <c r="DW411" i="1" s="1"/>
  <c r="CJ837" i="1"/>
  <c r="CS837" i="1" s="1"/>
  <c r="DB837" i="1" s="1"/>
  <c r="DK837" i="1" s="1"/>
  <c r="DW837" i="1" s="1"/>
  <c r="CJ728" i="1"/>
  <c r="CS728" i="1" s="1"/>
  <c r="DB728" i="1" s="1"/>
  <c r="DK728" i="1" s="1"/>
  <c r="DW728" i="1" s="1"/>
  <c r="CJ594" i="1"/>
  <c r="CS594" i="1" s="1"/>
  <c r="DB594" i="1" s="1"/>
  <c r="DK594" i="1" s="1"/>
  <c r="DW594" i="1" s="1"/>
  <c r="CJ184" i="1"/>
  <c r="CS184" i="1" s="1"/>
  <c r="DB184" i="1" s="1"/>
  <c r="DK184" i="1" s="1"/>
  <c r="DW184" i="1" s="1"/>
  <c r="CJ1003" i="1"/>
  <c r="CS1003" i="1" s="1"/>
  <c r="DB1003" i="1" s="1"/>
  <c r="DK1003" i="1" s="1"/>
  <c r="DW1003" i="1" s="1"/>
  <c r="CJ719" i="1"/>
  <c r="CS719" i="1" s="1"/>
  <c r="DB719" i="1" s="1"/>
  <c r="DK719" i="1" s="1"/>
  <c r="DW719" i="1" s="1"/>
  <c r="CJ782" i="1"/>
  <c r="CS782" i="1" s="1"/>
  <c r="DB782" i="1" s="1"/>
  <c r="DK782" i="1" s="1"/>
  <c r="DW782" i="1" s="1"/>
  <c r="CJ55" i="1"/>
  <c r="CS55" i="1" s="1"/>
  <c r="DB55" i="1" s="1"/>
  <c r="DK55" i="1" s="1"/>
  <c r="DW55" i="1" s="1"/>
  <c r="CJ275" i="1"/>
  <c r="CS275" i="1" s="1"/>
  <c r="DB275" i="1" s="1"/>
  <c r="DK275" i="1" s="1"/>
  <c r="DW275" i="1" s="1"/>
  <c r="CJ241" i="1"/>
  <c r="CS241" i="1" s="1"/>
  <c r="DB241" i="1" s="1"/>
  <c r="DK241" i="1" s="1"/>
  <c r="DW241" i="1" s="1"/>
  <c r="CJ304" i="1"/>
  <c r="CS304" i="1" s="1"/>
  <c r="DB304" i="1" s="1"/>
  <c r="DK304" i="1" s="1"/>
  <c r="DW304" i="1" s="1"/>
  <c r="CJ567" i="1"/>
  <c r="CS567" i="1" s="1"/>
  <c r="DB567" i="1" s="1"/>
  <c r="DK567" i="1" s="1"/>
  <c r="DW567" i="1" s="1"/>
  <c r="CJ285" i="1"/>
  <c r="CS285" i="1" s="1"/>
  <c r="DB285" i="1" s="1"/>
  <c r="DK285" i="1" s="1"/>
  <c r="DW285" i="1" s="1"/>
  <c r="CJ832" i="1"/>
  <c r="CS832" i="1" s="1"/>
  <c r="DB832" i="1" s="1"/>
  <c r="DK832" i="1" s="1"/>
  <c r="DW832" i="1" s="1"/>
  <c r="CJ925" i="1"/>
  <c r="CS925" i="1" s="1"/>
  <c r="DB925" i="1" s="1"/>
  <c r="DK925" i="1" s="1"/>
  <c r="DW925" i="1" s="1"/>
  <c r="CJ113" i="1"/>
  <c r="CS113" i="1" s="1"/>
  <c r="DB113" i="1" s="1"/>
  <c r="DK113" i="1" s="1"/>
  <c r="DW113" i="1" s="1"/>
  <c r="CJ866" i="1"/>
  <c r="CS866" i="1" s="1"/>
  <c r="DB866" i="1" s="1"/>
  <c r="DK866" i="1" s="1"/>
  <c r="DW866" i="1" s="1"/>
  <c r="CJ597" i="1"/>
  <c r="CS597" i="1" s="1"/>
  <c r="DB597" i="1" s="1"/>
  <c r="DK597" i="1" s="1"/>
  <c r="DW597" i="1" s="1"/>
  <c r="CJ758" i="1"/>
  <c r="CS758" i="1" s="1"/>
  <c r="DB758" i="1" s="1"/>
  <c r="DK758" i="1" s="1"/>
  <c r="DW758" i="1" s="1"/>
  <c r="CJ643" i="1"/>
  <c r="CS643" i="1" s="1"/>
  <c r="DB643" i="1" s="1"/>
  <c r="DK643" i="1" s="1"/>
  <c r="DW643" i="1" s="1"/>
  <c r="CJ124" i="1"/>
  <c r="CS124" i="1" s="1"/>
  <c r="DB124" i="1" s="1"/>
  <c r="DK124" i="1" s="1"/>
  <c r="DW124" i="1" s="1"/>
  <c r="CJ733" i="1"/>
  <c r="CS733" i="1" s="1"/>
  <c r="DB733" i="1" s="1"/>
  <c r="DK733" i="1" s="1"/>
  <c r="DW733" i="1" s="1"/>
  <c r="CJ303" i="1"/>
  <c r="CS303" i="1" s="1"/>
  <c r="DB303" i="1" s="1"/>
  <c r="DK303" i="1" s="1"/>
  <c r="DW303" i="1" s="1"/>
  <c r="CJ860" i="1"/>
  <c r="CS860" i="1" s="1"/>
  <c r="DB860" i="1" s="1"/>
  <c r="DK860" i="1" s="1"/>
  <c r="DW860" i="1" s="1"/>
  <c r="CJ268" i="1"/>
  <c r="CS268" i="1" s="1"/>
  <c r="DB268" i="1" s="1"/>
  <c r="DK268" i="1" s="1"/>
  <c r="DW268" i="1" s="1"/>
  <c r="CJ515" i="1"/>
  <c r="CS515" i="1" s="1"/>
  <c r="DB515" i="1" s="1"/>
  <c r="DK515" i="1" s="1"/>
  <c r="DW515" i="1" s="1"/>
  <c r="CJ846" i="1"/>
  <c r="CS846" i="1" s="1"/>
  <c r="DB846" i="1" s="1"/>
  <c r="DK846" i="1" s="1"/>
  <c r="DW846" i="1" s="1"/>
  <c r="CJ727" i="1"/>
  <c r="CS727" i="1" s="1"/>
  <c r="DB727" i="1" s="1"/>
  <c r="DK727" i="1" s="1"/>
  <c r="DW727" i="1" s="1"/>
  <c r="CJ829" i="1"/>
  <c r="CS829" i="1" s="1"/>
  <c r="DB829" i="1" s="1"/>
  <c r="DK829" i="1" s="1"/>
  <c r="DW829" i="1" s="1"/>
  <c r="CJ877" i="1"/>
  <c r="CS877" i="1" s="1"/>
  <c r="DB877" i="1" s="1"/>
  <c r="DK877" i="1" s="1"/>
  <c r="DW877" i="1" s="1"/>
  <c r="CJ166" i="1"/>
  <c r="CS166" i="1" s="1"/>
  <c r="DB166" i="1" s="1"/>
  <c r="DK166" i="1" s="1"/>
  <c r="DW166" i="1" s="1"/>
  <c r="CJ1073" i="1"/>
  <c r="CS1073" i="1" s="1"/>
  <c r="DB1073" i="1" s="1"/>
  <c r="DK1073" i="1" s="1"/>
  <c r="DW1073" i="1" s="1"/>
  <c r="CJ419" i="1"/>
  <c r="CS419" i="1" s="1"/>
  <c r="DB419" i="1" s="1"/>
  <c r="DK419" i="1" s="1"/>
  <c r="DW419" i="1" s="1"/>
  <c r="CJ477" i="1"/>
  <c r="CS477" i="1" s="1"/>
  <c r="DB477" i="1" s="1"/>
  <c r="DK477" i="1" s="1"/>
  <c r="DW477" i="1" s="1"/>
  <c r="CJ42" i="1"/>
  <c r="CS42" i="1" s="1"/>
  <c r="DB42" i="1" s="1"/>
  <c r="DK42" i="1" s="1"/>
  <c r="DW42" i="1" s="1"/>
  <c r="CJ229" i="1"/>
  <c r="CS229" i="1" s="1"/>
  <c r="DB229" i="1" s="1"/>
  <c r="DK229" i="1" s="1"/>
  <c r="DW229" i="1" s="1"/>
  <c r="CJ621" i="1"/>
  <c r="CS621" i="1" s="1"/>
  <c r="DB621" i="1" s="1"/>
  <c r="DK621" i="1" s="1"/>
  <c r="DW621" i="1" s="1"/>
  <c r="CJ81" i="1"/>
  <c r="CS81" i="1" s="1"/>
  <c r="DB81" i="1" s="1"/>
  <c r="DK81" i="1" s="1"/>
  <c r="DW81" i="1" s="1"/>
  <c r="CJ947" i="1"/>
  <c r="CS947" i="1" s="1"/>
  <c r="DB947" i="1" s="1"/>
  <c r="DK947" i="1" s="1"/>
  <c r="DW947" i="1" s="1"/>
  <c r="CJ1112" i="1"/>
  <c r="CS1112" i="1" s="1"/>
  <c r="DB1112" i="1" s="1"/>
  <c r="DK1112" i="1" s="1"/>
  <c r="DW1112" i="1" s="1"/>
  <c r="CJ50" i="1"/>
  <c r="CS50" i="1" s="1"/>
  <c r="DB50" i="1" s="1"/>
  <c r="DK50" i="1" s="1"/>
  <c r="DW50" i="1" s="1"/>
  <c r="CJ122" i="1"/>
  <c r="CS122" i="1" s="1"/>
  <c r="DB122" i="1" s="1"/>
  <c r="DK122" i="1" s="1"/>
  <c r="DW122" i="1" s="1"/>
  <c r="CJ134" i="1"/>
  <c r="CS134" i="1" s="1"/>
  <c r="DB134" i="1" s="1"/>
  <c r="DK134" i="1" s="1"/>
  <c r="DW134" i="1" s="1"/>
  <c r="CJ427" i="1"/>
  <c r="CS427" i="1" s="1"/>
  <c r="DB427" i="1" s="1"/>
  <c r="DK427" i="1" s="1"/>
  <c r="DW427" i="1" s="1"/>
  <c r="CJ283" i="1"/>
  <c r="CS283" i="1" s="1"/>
  <c r="DB283" i="1" s="1"/>
  <c r="DK283" i="1" s="1"/>
  <c r="DW283" i="1" s="1"/>
  <c r="CJ511" i="1"/>
  <c r="CS511" i="1" s="1"/>
  <c r="DB511" i="1" s="1"/>
  <c r="DK511" i="1" s="1"/>
  <c r="DW511" i="1" s="1"/>
  <c r="CJ898" i="1"/>
  <c r="CS898" i="1" s="1"/>
  <c r="DB898" i="1" s="1"/>
  <c r="DK898" i="1" s="1"/>
  <c r="DW898" i="1" s="1"/>
  <c r="CJ499" i="1"/>
  <c r="CS499" i="1" s="1"/>
  <c r="DB499" i="1" s="1"/>
  <c r="DK499" i="1" s="1"/>
  <c r="DW499" i="1" s="1"/>
  <c r="CJ341" i="1"/>
  <c r="CS341" i="1" s="1"/>
  <c r="DB341" i="1" s="1"/>
  <c r="DK341" i="1" s="1"/>
  <c r="DW341" i="1" s="1"/>
  <c r="CJ1004" i="1"/>
  <c r="CS1004" i="1" s="1"/>
  <c r="DB1004" i="1" s="1"/>
  <c r="DK1004" i="1" s="1"/>
  <c r="DW1004" i="1" s="1"/>
  <c r="CJ233" i="1"/>
  <c r="CS233" i="1" s="1"/>
  <c r="DB233" i="1" s="1"/>
  <c r="DK233" i="1" s="1"/>
  <c r="DW233" i="1" s="1"/>
  <c r="CJ764" i="1"/>
  <c r="CS764" i="1" s="1"/>
  <c r="DB764" i="1" s="1"/>
  <c r="DK764" i="1" s="1"/>
  <c r="DW764" i="1" s="1"/>
  <c r="CJ576" i="1"/>
  <c r="CS576" i="1" s="1"/>
  <c r="DB576" i="1" s="1"/>
  <c r="DK576" i="1" s="1"/>
  <c r="DW576" i="1" s="1"/>
  <c r="CJ83" i="1"/>
  <c r="CS83" i="1" s="1"/>
  <c r="DB83" i="1" s="1"/>
  <c r="DK83" i="1" s="1"/>
  <c r="DW83" i="1" s="1"/>
  <c r="CJ540" i="1"/>
  <c r="CS540" i="1" s="1"/>
  <c r="DB540" i="1" s="1"/>
  <c r="DK540" i="1" s="1"/>
  <c r="DW540" i="1" s="1"/>
  <c r="CJ277" i="1"/>
  <c r="CS277" i="1" s="1"/>
  <c r="DB277" i="1" s="1"/>
  <c r="DK277" i="1" s="1"/>
  <c r="DW277" i="1" s="1"/>
  <c r="CJ259" i="1"/>
  <c r="CS259" i="1" s="1"/>
  <c r="DB259" i="1" s="1"/>
  <c r="DK259" i="1" s="1"/>
  <c r="DW259" i="1" s="1"/>
  <c r="CJ379" i="1"/>
  <c r="CS379" i="1" s="1"/>
  <c r="DB379" i="1" s="1"/>
  <c r="DK379" i="1" s="1"/>
  <c r="DW379" i="1" s="1"/>
  <c r="CJ168" i="1"/>
  <c r="CS168" i="1" s="1"/>
  <c r="DB168" i="1" s="1"/>
  <c r="DK168" i="1" s="1"/>
  <c r="DW168" i="1" s="1"/>
  <c r="CJ14" i="1"/>
  <c r="CS14" i="1" s="1"/>
  <c r="DB14" i="1" s="1"/>
  <c r="DK14" i="1" s="1"/>
  <c r="DW14" i="1" s="1"/>
  <c r="CJ534" i="1"/>
  <c r="CS534" i="1" s="1"/>
  <c r="DB534" i="1" s="1"/>
  <c r="DK534" i="1" s="1"/>
  <c r="DW534" i="1" s="1"/>
  <c r="CJ808" i="1"/>
  <c r="CS808" i="1" s="1"/>
  <c r="DB808" i="1" s="1"/>
  <c r="DK808" i="1" s="1"/>
  <c r="DW808" i="1" s="1"/>
  <c r="CJ342" i="1"/>
  <c r="CS342" i="1" s="1"/>
  <c r="DB342" i="1" s="1"/>
  <c r="DK342" i="1" s="1"/>
  <c r="DW342" i="1" s="1"/>
  <c r="CJ252" i="1"/>
  <c r="CS252" i="1" s="1"/>
  <c r="DB252" i="1" s="1"/>
  <c r="DK252" i="1" s="1"/>
  <c r="DW252" i="1" s="1"/>
  <c r="CJ565" i="1"/>
  <c r="CS565" i="1" s="1"/>
  <c r="DB565" i="1" s="1"/>
  <c r="DK565" i="1" s="1"/>
  <c r="DW565" i="1" s="1"/>
  <c r="CJ879" i="1"/>
  <c r="CS879" i="1" s="1"/>
  <c r="DB879" i="1" s="1"/>
  <c r="DK879" i="1" s="1"/>
  <c r="DW879" i="1" s="1"/>
  <c r="CJ257" i="1"/>
  <c r="CS257" i="1" s="1"/>
  <c r="DB257" i="1" s="1"/>
  <c r="DK257" i="1" s="1"/>
  <c r="DW257" i="1" s="1"/>
  <c r="CJ710" i="1"/>
  <c r="CS710" i="1" s="1"/>
  <c r="DB710" i="1" s="1"/>
  <c r="DK710" i="1" s="1"/>
  <c r="DW710" i="1" s="1"/>
  <c r="CJ923" i="1"/>
  <c r="CS923" i="1" s="1"/>
  <c r="DB923" i="1" s="1"/>
  <c r="DK923" i="1" s="1"/>
  <c r="DW923" i="1" s="1"/>
  <c r="CJ675" i="1"/>
  <c r="CS675" i="1" s="1"/>
  <c r="DB675" i="1" s="1"/>
  <c r="DK675" i="1" s="1"/>
  <c r="DW675" i="1" s="1"/>
  <c r="CJ589" i="1"/>
  <c r="CS589" i="1" s="1"/>
  <c r="DB589" i="1" s="1"/>
  <c r="DK589" i="1" s="1"/>
  <c r="DW589" i="1" s="1"/>
  <c r="CJ190" i="1"/>
  <c r="CS190" i="1" s="1"/>
  <c r="DB190" i="1" s="1"/>
  <c r="DK190" i="1" s="1"/>
  <c r="DW190" i="1" s="1"/>
  <c r="CJ1101" i="1"/>
  <c r="CS1101" i="1" s="1"/>
  <c r="DB1101" i="1" s="1"/>
  <c r="DK1101" i="1" s="1"/>
  <c r="DW1101" i="1" s="1"/>
  <c r="CJ967" i="1"/>
  <c r="CS967" i="1" s="1"/>
  <c r="DB967" i="1" s="1"/>
  <c r="DK967" i="1" s="1"/>
  <c r="DW967" i="1" s="1"/>
  <c r="CJ359" i="1"/>
  <c r="CS359" i="1" s="1"/>
  <c r="DB359" i="1" s="1"/>
  <c r="DK359" i="1" s="1"/>
  <c r="DW359" i="1" s="1"/>
  <c r="CJ455" i="1"/>
  <c r="CS455" i="1" s="1"/>
  <c r="DB455" i="1" s="1"/>
  <c r="DK455" i="1" s="1"/>
  <c r="DW455" i="1" s="1"/>
  <c r="CJ193" i="1"/>
  <c r="CS193" i="1" s="1"/>
  <c r="DB193" i="1" s="1"/>
  <c r="DK193" i="1" s="1"/>
  <c r="DW193" i="1" s="1"/>
  <c r="CJ39" i="1"/>
  <c r="CS39" i="1" s="1"/>
  <c r="DB39" i="1" s="1"/>
  <c r="DK39" i="1" s="1"/>
  <c r="DW39" i="1" s="1"/>
  <c r="CJ883" i="1"/>
  <c r="CS883" i="1" s="1"/>
  <c r="DB883" i="1" s="1"/>
  <c r="DK883" i="1" s="1"/>
  <c r="DW883" i="1" s="1"/>
  <c r="CJ773" i="1"/>
  <c r="CS773" i="1" s="1"/>
  <c r="DB773" i="1" s="1"/>
  <c r="DK773" i="1" s="1"/>
  <c r="DW773" i="1" s="1"/>
  <c r="CJ48" i="1"/>
  <c r="CS48" i="1" s="1"/>
  <c r="DB48" i="1" s="1"/>
  <c r="DK48" i="1" s="1"/>
  <c r="DW48" i="1" s="1"/>
  <c r="CJ1076" i="1"/>
  <c r="CS1076" i="1" s="1"/>
  <c r="DB1076" i="1" s="1"/>
  <c r="DK1076" i="1" s="1"/>
  <c r="DW1076" i="1" s="1"/>
  <c r="CJ435" i="1"/>
  <c r="CS435" i="1" s="1"/>
  <c r="DB435" i="1" s="1"/>
  <c r="DK435" i="1" s="1"/>
  <c r="DW435" i="1" s="1"/>
  <c r="CJ516" i="1"/>
  <c r="CS516" i="1" s="1"/>
  <c r="DB516" i="1" s="1"/>
  <c r="DK516" i="1" s="1"/>
  <c r="DW516" i="1" s="1"/>
  <c r="CJ893" i="1"/>
  <c r="CS893" i="1" s="1"/>
  <c r="DB893" i="1" s="1"/>
  <c r="DK893" i="1" s="1"/>
  <c r="DW893" i="1" s="1"/>
  <c r="CJ501" i="1"/>
  <c r="CS501" i="1" s="1"/>
  <c r="DB501" i="1" s="1"/>
  <c r="DK501" i="1" s="1"/>
  <c r="DW501" i="1" s="1"/>
  <c r="CJ723" i="1"/>
  <c r="CS723" i="1" s="1"/>
  <c r="DB723" i="1" s="1"/>
  <c r="DK723" i="1" s="1"/>
  <c r="DW723" i="1" s="1"/>
  <c r="CJ535" i="1"/>
  <c r="CS535" i="1" s="1"/>
  <c r="DB535" i="1" s="1"/>
  <c r="DK535" i="1" s="1"/>
  <c r="DW535" i="1" s="1"/>
  <c r="CJ340" i="1"/>
  <c r="CS340" i="1" s="1"/>
  <c r="DB340" i="1" s="1"/>
  <c r="DK340" i="1" s="1"/>
  <c r="DW340" i="1" s="1"/>
  <c r="CJ1071" i="1"/>
  <c r="CS1071" i="1" s="1"/>
  <c r="DB1071" i="1" s="1"/>
  <c r="DK1071" i="1" s="1"/>
  <c r="DW1071" i="1" s="1"/>
  <c r="CJ87" i="1"/>
  <c r="CS87" i="1" s="1"/>
  <c r="DB87" i="1" s="1"/>
  <c r="DK87" i="1" s="1"/>
  <c r="DW87" i="1" s="1"/>
  <c r="CJ294" i="1"/>
  <c r="CS294" i="1" s="1"/>
  <c r="DB294" i="1" s="1"/>
  <c r="DK294" i="1" s="1"/>
  <c r="DW294" i="1" s="1"/>
  <c r="CJ232" i="1"/>
  <c r="CS232" i="1" s="1"/>
  <c r="DB232" i="1" s="1"/>
  <c r="DK232" i="1" s="1"/>
  <c r="DW232" i="1" s="1"/>
  <c r="CJ936" i="1"/>
  <c r="CS936" i="1" s="1"/>
  <c r="DB936" i="1" s="1"/>
  <c r="DK936" i="1" s="1"/>
  <c r="DW936" i="1" s="1"/>
  <c r="CJ361" i="1"/>
  <c r="CS361" i="1" s="1"/>
  <c r="DB361" i="1" s="1"/>
  <c r="DK361" i="1" s="1"/>
  <c r="DW361" i="1" s="1"/>
  <c r="CJ955" i="1"/>
  <c r="CS955" i="1" s="1"/>
  <c r="DB955" i="1" s="1"/>
  <c r="DK955" i="1" s="1"/>
  <c r="DW955" i="1" s="1"/>
  <c r="CJ237" i="1"/>
  <c r="CS237" i="1" s="1"/>
  <c r="DB237" i="1" s="1"/>
  <c r="DK237" i="1" s="1"/>
  <c r="DW237" i="1" s="1"/>
  <c r="CJ607" i="1"/>
  <c r="CS607" i="1" s="1"/>
  <c r="DB607" i="1" s="1"/>
  <c r="DK607" i="1" s="1"/>
  <c r="DW607" i="1" s="1"/>
  <c r="CJ618" i="1"/>
  <c r="CS618" i="1" s="1"/>
  <c r="DB618" i="1" s="1"/>
  <c r="DK618" i="1" s="1"/>
  <c r="DW618" i="1" s="1"/>
  <c r="CJ767" i="1"/>
  <c r="CS767" i="1" s="1"/>
  <c r="DB767" i="1" s="1"/>
  <c r="DK767" i="1" s="1"/>
  <c r="DW767" i="1" s="1"/>
  <c r="CJ830" i="1"/>
  <c r="CS830" i="1" s="1"/>
  <c r="DB830" i="1" s="1"/>
  <c r="DK830" i="1" s="1"/>
  <c r="DW830" i="1" s="1"/>
  <c r="CJ869" i="1"/>
  <c r="CS869" i="1" s="1"/>
  <c r="DB869" i="1" s="1"/>
  <c r="DK869" i="1" s="1"/>
  <c r="DW869" i="1" s="1"/>
  <c r="CJ1011" i="1"/>
  <c r="CS1011" i="1" s="1"/>
  <c r="DB1011" i="1" s="1"/>
  <c r="DK1011" i="1" s="1"/>
  <c r="DW1011" i="1" s="1"/>
  <c r="CJ1064" i="1"/>
  <c r="CS1064" i="1" s="1"/>
  <c r="DB1064" i="1" s="1"/>
  <c r="DK1064" i="1" s="1"/>
  <c r="DW1064" i="1" s="1"/>
  <c r="CJ265" i="1"/>
  <c r="CS265" i="1" s="1"/>
  <c r="DB265" i="1" s="1"/>
  <c r="DK265" i="1" s="1"/>
  <c r="DW265" i="1" s="1"/>
  <c r="CJ1043" i="1"/>
  <c r="CS1043" i="1" s="1"/>
  <c r="DB1043" i="1" s="1"/>
  <c r="DK1043" i="1" s="1"/>
  <c r="DW1043" i="1" s="1"/>
  <c r="CJ855" i="1"/>
  <c r="CS855" i="1" s="1"/>
  <c r="DB855" i="1" s="1"/>
  <c r="DK855" i="1" s="1"/>
  <c r="DW855" i="1" s="1"/>
  <c r="CJ807" i="1"/>
  <c r="CS807" i="1" s="1"/>
  <c r="DB807" i="1" s="1"/>
  <c r="DK807" i="1" s="1"/>
  <c r="DW807" i="1" s="1"/>
  <c r="CJ199" i="1"/>
  <c r="CS199" i="1" s="1"/>
  <c r="DB199" i="1" s="1"/>
  <c r="DK199" i="1" s="1"/>
  <c r="DW199" i="1" s="1"/>
  <c r="CJ314" i="1"/>
  <c r="CS314" i="1" s="1"/>
  <c r="DB314" i="1" s="1"/>
  <c r="DK314" i="1" s="1"/>
  <c r="DW314" i="1" s="1"/>
  <c r="CJ844" i="1"/>
  <c r="CS844" i="1" s="1"/>
  <c r="DB844" i="1" s="1"/>
  <c r="DK844" i="1" s="1"/>
  <c r="DW844" i="1" s="1"/>
  <c r="CJ101" i="1"/>
  <c r="CS101" i="1" s="1"/>
  <c r="DB101" i="1" s="1"/>
  <c r="DK101" i="1" s="1"/>
  <c r="DW101" i="1" s="1"/>
  <c r="CJ434" i="1"/>
  <c r="CS434" i="1" s="1"/>
  <c r="DB434" i="1" s="1"/>
  <c r="DK434" i="1" s="1"/>
  <c r="DW434" i="1" s="1"/>
  <c r="CJ1034" i="1"/>
  <c r="CS1034" i="1" s="1"/>
  <c r="DB1034" i="1" s="1"/>
  <c r="DK1034" i="1" s="1"/>
  <c r="DW1034" i="1" s="1"/>
  <c r="CJ737" i="1"/>
  <c r="CS737" i="1" s="1"/>
  <c r="DB737" i="1" s="1"/>
  <c r="DK737" i="1" s="1"/>
  <c r="DW737" i="1" s="1"/>
  <c r="CJ905" i="1"/>
  <c r="CS905" i="1" s="1"/>
  <c r="DB905" i="1" s="1"/>
  <c r="DK905" i="1" s="1"/>
  <c r="DW905" i="1" s="1"/>
  <c r="CJ107" i="1"/>
  <c r="CS107" i="1" s="1"/>
  <c r="DB107" i="1" s="1"/>
  <c r="DK107" i="1" s="1"/>
  <c r="DW107" i="1" s="1"/>
  <c r="CJ392" i="1"/>
  <c r="CS392" i="1" s="1"/>
  <c r="DB392" i="1" s="1"/>
  <c r="DK392" i="1" s="1"/>
  <c r="DW392" i="1" s="1"/>
  <c r="CJ644" i="1"/>
  <c r="CS644" i="1" s="1"/>
  <c r="DB644" i="1" s="1"/>
  <c r="DK644" i="1" s="1"/>
  <c r="DW644" i="1" s="1"/>
  <c r="CJ208" i="1"/>
  <c r="CS208" i="1" s="1"/>
  <c r="DB208" i="1" s="1"/>
  <c r="DK208" i="1" s="1"/>
  <c r="DW208" i="1" s="1"/>
  <c r="CJ1036" i="1"/>
  <c r="CS1036" i="1" s="1"/>
  <c r="DB1036" i="1" s="1"/>
  <c r="DK1036" i="1" s="1"/>
  <c r="DW1036" i="1" s="1"/>
  <c r="CJ464" i="1"/>
  <c r="CS464" i="1" s="1"/>
  <c r="DB464" i="1" s="1"/>
  <c r="DK464" i="1" s="1"/>
  <c r="DW464" i="1" s="1"/>
  <c r="CJ954" i="1"/>
  <c r="CS954" i="1" s="1"/>
  <c r="DB954" i="1" s="1"/>
  <c r="DK954" i="1" s="1"/>
  <c r="DW954" i="1" s="1"/>
  <c r="CJ997" i="1"/>
  <c r="CS997" i="1" s="1"/>
  <c r="DB997" i="1" s="1"/>
  <c r="DK997" i="1" s="1"/>
  <c r="DW997" i="1" s="1"/>
  <c r="CJ37" i="1"/>
  <c r="CS37" i="1" s="1"/>
  <c r="DB37" i="1" s="1"/>
  <c r="DK37" i="1" s="1"/>
  <c r="DW37" i="1" s="1"/>
  <c r="CJ249" i="1"/>
  <c r="CS249" i="1" s="1"/>
  <c r="DB249" i="1" s="1"/>
  <c r="DK249" i="1" s="1"/>
  <c r="DW249" i="1" s="1"/>
  <c r="CJ235" i="1"/>
  <c r="CS235" i="1" s="1"/>
  <c r="DB235" i="1" s="1"/>
  <c r="DK235" i="1" s="1"/>
  <c r="DW235" i="1" s="1"/>
  <c r="CJ734" i="1"/>
  <c r="CS734" i="1" s="1"/>
  <c r="DB734" i="1" s="1"/>
  <c r="DK734" i="1" s="1"/>
  <c r="DW734" i="1" s="1"/>
  <c r="CJ1132" i="1"/>
  <c r="CS1132" i="1" s="1"/>
  <c r="DB1132" i="1" s="1"/>
  <c r="DK1132" i="1" s="1"/>
  <c r="DW1132" i="1" s="1"/>
  <c r="CJ755" i="1"/>
  <c r="CS755" i="1" s="1"/>
  <c r="DB755" i="1" s="1"/>
  <c r="DK755" i="1" s="1"/>
  <c r="DW755" i="1" s="1"/>
  <c r="CJ634" i="1"/>
  <c r="CS634" i="1" s="1"/>
  <c r="DB634" i="1" s="1"/>
  <c r="DK634" i="1" s="1"/>
  <c r="DW634" i="1" s="1"/>
  <c r="CJ803" i="1"/>
  <c r="CS803" i="1" s="1"/>
  <c r="DB803" i="1" s="1"/>
  <c r="DK803" i="1" s="1"/>
  <c r="DW803" i="1" s="1"/>
  <c r="CJ762" i="1"/>
  <c r="CS762" i="1" s="1"/>
  <c r="DB762" i="1" s="1"/>
  <c r="DK762" i="1" s="1"/>
  <c r="DW762" i="1" s="1"/>
  <c r="CJ300" i="1"/>
  <c r="CS300" i="1" s="1"/>
  <c r="DB300" i="1" s="1"/>
  <c r="DK300" i="1" s="1"/>
  <c r="DW300" i="1" s="1"/>
  <c r="CJ1095" i="1"/>
  <c r="CS1095" i="1" s="1"/>
  <c r="DB1095" i="1" s="1"/>
  <c r="DK1095" i="1" s="1"/>
  <c r="DW1095" i="1" s="1"/>
  <c r="CJ1068" i="1"/>
  <c r="CS1068" i="1" s="1"/>
  <c r="DB1068" i="1" s="1"/>
  <c r="DK1068" i="1" s="1"/>
  <c r="DW1068" i="1" s="1"/>
  <c r="CJ278" i="1"/>
  <c r="CS278" i="1" s="1"/>
  <c r="DB278" i="1" s="1"/>
  <c r="DK278" i="1" s="1"/>
  <c r="DW278" i="1" s="1"/>
  <c r="CJ16" i="1"/>
  <c r="CS16" i="1" s="1"/>
  <c r="DB16" i="1" s="1"/>
  <c r="DK16" i="1" s="1"/>
  <c r="DW16" i="1" s="1"/>
  <c r="CJ685" i="1"/>
  <c r="CS685" i="1" s="1"/>
  <c r="DB685" i="1" s="1"/>
  <c r="DK685" i="1" s="1"/>
  <c r="DW685" i="1" s="1"/>
  <c r="CJ725" i="1"/>
  <c r="CS725" i="1" s="1"/>
  <c r="DB725" i="1" s="1"/>
  <c r="DK725" i="1" s="1"/>
  <c r="DW725" i="1" s="1"/>
  <c r="CJ1050" i="1"/>
  <c r="CS1050" i="1" s="1"/>
  <c r="DB1050" i="1" s="1"/>
  <c r="DK1050" i="1" s="1"/>
  <c r="DW1050" i="1" s="1"/>
  <c r="CJ729" i="1"/>
  <c r="CS729" i="1" s="1"/>
  <c r="DB729" i="1" s="1"/>
  <c r="DK729" i="1" s="1"/>
  <c r="DW729" i="1" s="1"/>
  <c r="CJ943" i="1"/>
  <c r="CS943" i="1" s="1"/>
  <c r="DB943" i="1" s="1"/>
  <c r="DK943" i="1" s="1"/>
  <c r="DW943" i="1" s="1"/>
  <c r="CJ126" i="1"/>
  <c r="CS126" i="1" s="1"/>
  <c r="DB126" i="1" s="1"/>
  <c r="DK126" i="1" s="1"/>
  <c r="DW126" i="1" s="1"/>
  <c r="CJ811" i="1"/>
  <c r="CS811" i="1" s="1"/>
  <c r="DB811" i="1" s="1"/>
  <c r="DK811" i="1" s="1"/>
  <c r="DW811" i="1" s="1"/>
  <c r="CJ387" i="1"/>
  <c r="CS387" i="1" s="1"/>
  <c r="DB387" i="1" s="1"/>
  <c r="DK387" i="1" s="1"/>
  <c r="DW387" i="1" s="1"/>
  <c r="CJ956" i="1"/>
  <c r="CS956" i="1" s="1"/>
  <c r="DB956" i="1" s="1"/>
  <c r="DK956" i="1" s="1"/>
  <c r="DW956" i="1" s="1"/>
  <c r="CJ461" i="1"/>
  <c r="CS461" i="1" s="1"/>
  <c r="DB461" i="1" s="1"/>
  <c r="DK461" i="1" s="1"/>
  <c r="DW461" i="1" s="1"/>
  <c r="CJ396" i="1"/>
  <c r="CS396" i="1" s="1"/>
  <c r="DB396" i="1" s="1"/>
  <c r="DK396" i="1" s="1"/>
  <c r="DW396" i="1" s="1"/>
  <c r="CJ1120" i="1"/>
  <c r="CS1120" i="1" s="1"/>
  <c r="DB1120" i="1" s="1"/>
  <c r="DK1120" i="1" s="1"/>
  <c r="DW1120" i="1" s="1"/>
  <c r="CJ547" i="1"/>
  <c r="CS547" i="1" s="1"/>
  <c r="DB547" i="1" s="1"/>
  <c r="DK547" i="1" s="1"/>
  <c r="DW547" i="1" s="1"/>
  <c r="CJ1086" i="1"/>
  <c r="CS1086" i="1" s="1"/>
  <c r="DB1086" i="1" s="1"/>
  <c r="DK1086" i="1" s="1"/>
  <c r="DW1086" i="1" s="1"/>
  <c r="CJ214" i="1"/>
  <c r="CS214" i="1" s="1"/>
  <c r="DB214" i="1" s="1"/>
  <c r="DK214" i="1" s="1"/>
  <c r="DW214" i="1" s="1"/>
  <c r="CJ261" i="1"/>
  <c r="CS261" i="1" s="1"/>
  <c r="DB261" i="1" s="1"/>
  <c r="DK261" i="1" s="1"/>
  <c r="DW261" i="1" s="1"/>
  <c r="CJ937" i="1"/>
  <c r="CS937" i="1" s="1"/>
  <c r="DB937" i="1" s="1"/>
  <c r="DK937" i="1" s="1"/>
  <c r="DW937" i="1" s="1"/>
  <c r="CJ1127" i="1"/>
  <c r="CS1127" i="1" s="1"/>
  <c r="DB1127" i="1" s="1"/>
  <c r="DK1127" i="1" s="1"/>
  <c r="DW1127" i="1" s="1"/>
  <c r="CJ54" i="1"/>
  <c r="CS54" i="1" s="1"/>
  <c r="DB54" i="1" s="1"/>
  <c r="DK54" i="1" s="1"/>
  <c r="DW54" i="1" s="1"/>
  <c r="CJ331" i="1"/>
  <c r="CS331" i="1" s="1"/>
  <c r="DB331" i="1" s="1"/>
  <c r="DK331" i="1" s="1"/>
  <c r="DW331" i="1" s="1"/>
  <c r="CJ910" i="1"/>
  <c r="CS910" i="1" s="1"/>
  <c r="DB910" i="1" s="1"/>
  <c r="DK910" i="1" s="1"/>
  <c r="DW910" i="1" s="1"/>
  <c r="CJ874" i="1"/>
  <c r="CS874" i="1" s="1"/>
  <c r="DB874" i="1" s="1"/>
  <c r="DK874" i="1" s="1"/>
  <c r="DW874" i="1" s="1"/>
  <c r="CJ656" i="1"/>
  <c r="CS656" i="1" s="1"/>
  <c r="DB656" i="1" s="1"/>
  <c r="DK656" i="1" s="1"/>
  <c r="DW656" i="1" s="1"/>
  <c r="CJ570" i="1"/>
  <c r="CS570" i="1" s="1"/>
  <c r="DB570" i="1" s="1"/>
  <c r="DK570" i="1" s="1"/>
  <c r="DW570" i="1" s="1"/>
  <c r="CJ819" i="1"/>
  <c r="CS819" i="1" s="1"/>
  <c r="DB819" i="1" s="1"/>
  <c r="DK819" i="1" s="1"/>
  <c r="DW819" i="1" s="1"/>
  <c r="CJ156" i="1"/>
  <c r="CS156" i="1" s="1"/>
  <c r="DB156" i="1" s="1"/>
  <c r="DK156" i="1" s="1"/>
  <c r="DW156" i="1" s="1"/>
  <c r="CJ667" i="1"/>
  <c r="CS667" i="1" s="1"/>
  <c r="DB667" i="1" s="1"/>
  <c r="DK667" i="1" s="1"/>
  <c r="DW667" i="1" s="1"/>
  <c r="CJ355" i="1"/>
  <c r="CS355" i="1" s="1"/>
  <c r="DB355" i="1" s="1"/>
  <c r="DK355" i="1" s="1"/>
  <c r="DW355" i="1" s="1"/>
  <c r="CJ1055" i="1"/>
  <c r="CS1055" i="1" s="1"/>
  <c r="DB1055" i="1" s="1"/>
  <c r="DK1055" i="1" s="1"/>
  <c r="DW1055" i="1" s="1"/>
  <c r="CJ1083" i="1"/>
  <c r="CS1083" i="1" s="1"/>
  <c r="DB1083" i="1" s="1"/>
  <c r="DK1083" i="1" s="1"/>
  <c r="DW1083" i="1" s="1"/>
  <c r="CJ998" i="1"/>
  <c r="CS998" i="1" s="1"/>
  <c r="DB998" i="1" s="1"/>
  <c r="DK998" i="1" s="1"/>
  <c r="DW998" i="1" s="1"/>
  <c r="CJ695" i="1"/>
  <c r="CS695" i="1" s="1"/>
  <c r="DB695" i="1" s="1"/>
  <c r="DK695" i="1" s="1"/>
  <c r="DW695" i="1" s="1"/>
  <c r="CJ702" i="1"/>
  <c r="CS702" i="1" s="1"/>
  <c r="DB702" i="1" s="1"/>
  <c r="DK702" i="1" s="1"/>
  <c r="DW702" i="1" s="1"/>
  <c r="CJ596" i="1"/>
  <c r="CS596" i="1" s="1"/>
  <c r="DB596" i="1" s="1"/>
  <c r="DK596" i="1" s="1"/>
  <c r="DW596" i="1" s="1"/>
  <c r="CJ796" i="1"/>
  <c r="CS796" i="1" s="1"/>
  <c r="DB796" i="1" s="1"/>
  <c r="DK796" i="1" s="1"/>
  <c r="DW796" i="1" s="1"/>
  <c r="CJ467" i="1"/>
  <c r="CS467" i="1" s="1"/>
  <c r="DB467" i="1" s="1"/>
  <c r="DK467" i="1" s="1"/>
  <c r="DW467" i="1" s="1"/>
  <c r="CJ313" i="1"/>
  <c r="CS313" i="1" s="1"/>
  <c r="DB313" i="1" s="1"/>
  <c r="DK313" i="1" s="1"/>
  <c r="DW313" i="1" s="1"/>
  <c r="CJ613" i="1"/>
  <c r="CS613" i="1" s="1"/>
  <c r="DB613" i="1" s="1"/>
  <c r="DK613" i="1" s="1"/>
  <c r="DW613" i="1" s="1"/>
  <c r="CJ450" i="1"/>
  <c r="CS450" i="1" s="1"/>
  <c r="DB450" i="1" s="1"/>
  <c r="DK450" i="1" s="1"/>
  <c r="DW450" i="1" s="1"/>
  <c r="CJ462" i="1"/>
  <c r="CS462" i="1" s="1"/>
  <c r="DB462" i="1" s="1"/>
  <c r="DK462" i="1" s="1"/>
  <c r="DW462" i="1" s="1"/>
  <c r="CJ637" i="1"/>
  <c r="CS637" i="1" s="1"/>
  <c r="DB637" i="1" s="1"/>
  <c r="DK637" i="1" s="1"/>
  <c r="DW637" i="1" s="1"/>
  <c r="CJ449" i="1"/>
  <c r="CS449" i="1" s="1"/>
  <c r="DB449" i="1" s="1"/>
  <c r="DK449" i="1" s="1"/>
  <c r="DW449" i="1" s="1"/>
  <c r="CJ452" i="1"/>
  <c r="CS452" i="1" s="1"/>
  <c r="DB452" i="1" s="1"/>
  <c r="DK452" i="1" s="1"/>
  <c r="DW452" i="1" s="1"/>
  <c r="CJ1045" i="1"/>
  <c r="CS1045" i="1" s="1"/>
  <c r="DB1045" i="1" s="1"/>
  <c r="DK1045" i="1" s="1"/>
  <c r="DW1045" i="1" s="1"/>
  <c r="CJ1117" i="1"/>
  <c r="CS1117" i="1" s="1"/>
  <c r="DB1117" i="1" s="1"/>
  <c r="DK1117" i="1" s="1"/>
  <c r="DW1117" i="1" s="1"/>
  <c r="CJ206" i="1"/>
  <c r="CS206" i="1" s="1"/>
  <c r="DB206" i="1" s="1"/>
  <c r="DK206" i="1" s="1"/>
  <c r="DW206" i="1" s="1"/>
  <c r="CJ970" i="1"/>
  <c r="CS970" i="1" s="1"/>
  <c r="DB970" i="1" s="1"/>
  <c r="DK970" i="1" s="1"/>
  <c r="DW970" i="1" s="1"/>
  <c r="CJ946" i="1"/>
  <c r="CS946" i="1" s="1"/>
  <c r="DB946" i="1" s="1"/>
  <c r="DK946" i="1" s="1"/>
  <c r="DW946" i="1" s="1"/>
  <c r="CJ669" i="1"/>
  <c r="CS669" i="1" s="1"/>
  <c r="DB669" i="1" s="1"/>
  <c r="DK669" i="1" s="1"/>
  <c r="DW669" i="1" s="1"/>
  <c r="CJ18" i="1"/>
  <c r="CS18" i="1" s="1"/>
  <c r="DB18" i="1" s="1"/>
  <c r="DK18" i="1" s="1"/>
  <c r="DW18" i="1" s="1"/>
  <c r="CJ319" i="1"/>
  <c r="CS319" i="1" s="1"/>
  <c r="DB319" i="1" s="1"/>
  <c r="DK319" i="1" s="1"/>
  <c r="DW319" i="1" s="1"/>
  <c r="CJ223" i="1"/>
  <c r="CS223" i="1" s="1"/>
  <c r="DB223" i="1" s="1"/>
  <c r="DK223" i="1" s="1"/>
  <c r="DW223" i="1" s="1"/>
  <c r="CJ882" i="1"/>
  <c r="CS882" i="1" s="1"/>
  <c r="DB882" i="1" s="1"/>
  <c r="DK882" i="1" s="1"/>
  <c r="DW882" i="1" s="1"/>
  <c r="CJ1031" i="1"/>
  <c r="CS1031" i="1" s="1"/>
  <c r="DB1031" i="1" s="1"/>
  <c r="DK1031" i="1" s="1"/>
  <c r="DW1031" i="1" s="1"/>
  <c r="CJ581" i="1"/>
  <c r="CS581" i="1" s="1"/>
  <c r="DB581" i="1" s="1"/>
  <c r="DK581" i="1" s="1"/>
  <c r="DW581" i="1" s="1"/>
  <c r="CJ103" i="1"/>
  <c r="CS103" i="1" s="1"/>
  <c r="DB103" i="1" s="1"/>
  <c r="DK103" i="1" s="1"/>
  <c r="DW103" i="1" s="1"/>
  <c r="CJ797" i="1"/>
  <c r="CS797" i="1" s="1"/>
  <c r="DB797" i="1" s="1"/>
  <c r="DK797" i="1" s="1"/>
  <c r="DW797" i="1" s="1"/>
  <c r="CJ772" i="1"/>
  <c r="CS772" i="1" s="1"/>
  <c r="DB772" i="1" s="1"/>
  <c r="DK772" i="1" s="1"/>
  <c r="DW772" i="1" s="1"/>
  <c r="CJ290" i="1"/>
  <c r="CS290" i="1" s="1"/>
  <c r="DB290" i="1" s="1"/>
  <c r="DK290" i="1" s="1"/>
  <c r="DW290" i="1" s="1"/>
  <c r="CJ377" i="1"/>
  <c r="CS377" i="1" s="1"/>
  <c r="DB377" i="1" s="1"/>
  <c r="DK377" i="1" s="1"/>
  <c r="DW377" i="1" s="1"/>
  <c r="CJ410" i="1"/>
  <c r="CS410" i="1" s="1"/>
  <c r="DB410" i="1" s="1"/>
  <c r="DK410" i="1" s="1"/>
  <c r="DW410" i="1" s="1"/>
  <c r="CJ556" i="1"/>
  <c r="CS556" i="1" s="1"/>
  <c r="DB556" i="1" s="1"/>
  <c r="DK556" i="1" s="1"/>
  <c r="DW556" i="1" s="1"/>
  <c r="CJ835" i="1"/>
  <c r="CS835" i="1" s="1"/>
  <c r="DB835" i="1" s="1"/>
  <c r="DK835" i="1" s="1"/>
  <c r="DW835" i="1" s="1"/>
  <c r="CJ1025" i="1"/>
  <c r="CS1025" i="1" s="1"/>
  <c r="DB1025" i="1" s="1"/>
  <c r="DK1025" i="1" s="1"/>
  <c r="DW1025" i="1" s="1"/>
  <c r="CJ688" i="1"/>
  <c r="CS688" i="1" s="1"/>
  <c r="DB688" i="1" s="1"/>
  <c r="DK688" i="1" s="1"/>
  <c r="DW688" i="1" s="1"/>
  <c r="CJ908" i="1"/>
  <c r="CS908" i="1" s="1"/>
  <c r="DB908" i="1" s="1"/>
  <c r="DK908" i="1" s="1"/>
  <c r="DW908" i="1" s="1"/>
  <c r="CJ287" i="1"/>
  <c r="CS287" i="1" s="1"/>
  <c r="DB287" i="1" s="1"/>
  <c r="DK287" i="1" s="1"/>
  <c r="DW287" i="1" s="1"/>
  <c r="CJ496" i="1"/>
  <c r="CS496" i="1" s="1"/>
  <c r="DB496" i="1" s="1"/>
  <c r="DK496" i="1" s="1"/>
  <c r="DW496" i="1" s="1"/>
  <c r="CJ1053" i="1"/>
  <c r="CS1053" i="1" s="1"/>
  <c r="DB1053" i="1" s="1"/>
  <c r="DK1053" i="1" s="1"/>
  <c r="DW1053" i="1" s="1"/>
  <c r="CJ939" i="1"/>
  <c r="CS939" i="1" s="1"/>
  <c r="DB939" i="1" s="1"/>
  <c r="DK939" i="1" s="1"/>
  <c r="DW939" i="1" s="1"/>
  <c r="CJ226" i="1"/>
  <c r="CS226" i="1" s="1"/>
  <c r="DB226" i="1" s="1"/>
  <c r="DK226" i="1" s="1"/>
  <c r="DW226" i="1" s="1"/>
  <c r="CJ568" i="1"/>
  <c r="CS568" i="1" s="1"/>
  <c r="DB568" i="1" s="1"/>
  <c r="DK568" i="1" s="1"/>
  <c r="DW568" i="1" s="1"/>
  <c r="CJ182" i="1"/>
  <c r="CS182" i="1" s="1"/>
  <c r="DB182" i="1" s="1"/>
  <c r="DK182" i="1" s="1"/>
  <c r="DW182" i="1" s="1"/>
  <c r="CJ207" i="1"/>
  <c r="CS207" i="1" s="1"/>
  <c r="DB207" i="1" s="1"/>
  <c r="DK207" i="1" s="1"/>
  <c r="DW207" i="1" s="1"/>
  <c r="CJ845" i="1"/>
  <c r="CS845" i="1" s="1"/>
  <c r="DB845" i="1" s="1"/>
  <c r="DK845" i="1" s="1"/>
  <c r="DW845" i="1" s="1"/>
  <c r="CJ480" i="1"/>
  <c r="CS480" i="1" s="1"/>
  <c r="DB480" i="1" s="1"/>
  <c r="DK480" i="1" s="1"/>
  <c r="DW480" i="1" s="1"/>
  <c r="CJ30" i="1"/>
  <c r="CS30" i="1" s="1"/>
  <c r="DB30" i="1" s="1"/>
  <c r="DK30" i="1" s="1"/>
  <c r="DW30" i="1" s="1"/>
  <c r="CJ693" i="1"/>
  <c r="CS693" i="1" s="1"/>
  <c r="DB693" i="1" s="1"/>
  <c r="DK693" i="1" s="1"/>
  <c r="DW693" i="1" s="1"/>
  <c r="CJ892" i="1"/>
  <c r="CS892" i="1" s="1"/>
  <c r="DB892" i="1" s="1"/>
  <c r="DK892" i="1" s="1"/>
  <c r="DW892" i="1" s="1"/>
  <c r="CJ839" i="1"/>
  <c r="CS839" i="1" s="1"/>
  <c r="DB839" i="1" s="1"/>
  <c r="DK839" i="1" s="1"/>
  <c r="DW839" i="1" s="1"/>
  <c r="CJ802" i="1"/>
  <c r="CS802" i="1" s="1"/>
  <c r="DB802" i="1" s="1"/>
  <c r="DK802" i="1" s="1"/>
  <c r="DW802" i="1" s="1"/>
  <c r="CJ160" i="1"/>
  <c r="CS160" i="1" s="1"/>
  <c r="DB160" i="1" s="1"/>
  <c r="DK160" i="1" s="1"/>
  <c r="DW160" i="1" s="1"/>
  <c r="CJ11" i="1"/>
  <c r="CS11" i="1" s="1"/>
  <c r="DB11" i="1" s="1"/>
  <c r="DK11" i="1" s="1"/>
  <c r="DW11" i="1" s="1"/>
  <c r="CJ897" i="1"/>
  <c r="CS897" i="1" s="1"/>
  <c r="DB897" i="1" s="1"/>
  <c r="DK897" i="1" s="1"/>
  <c r="DW897" i="1" s="1"/>
  <c r="CJ817" i="1"/>
  <c r="CS817" i="1" s="1"/>
  <c r="DB817" i="1" s="1"/>
  <c r="DK817" i="1" s="1"/>
  <c r="DW817" i="1" s="1"/>
  <c r="CJ393" i="1"/>
  <c r="CS393" i="1" s="1"/>
  <c r="DB393" i="1" s="1"/>
  <c r="DK393" i="1" s="1"/>
  <c r="DW393" i="1" s="1"/>
  <c r="CJ1124" i="1"/>
  <c r="CS1124" i="1" s="1"/>
  <c r="DB1124" i="1" s="1"/>
  <c r="DK1124" i="1" s="1"/>
  <c r="DW1124" i="1" s="1"/>
  <c r="CJ663" i="1"/>
  <c r="CS663" i="1" s="1"/>
  <c r="DB663" i="1" s="1"/>
  <c r="DK663" i="1" s="1"/>
  <c r="DW663" i="1" s="1"/>
  <c r="CJ444" i="1"/>
  <c r="CS444" i="1" s="1"/>
  <c r="DB444" i="1" s="1"/>
  <c r="DK444" i="1" s="1"/>
  <c r="DW444" i="1" s="1"/>
  <c r="CJ365" i="1"/>
  <c r="CS365" i="1" s="1"/>
  <c r="DB365" i="1" s="1"/>
  <c r="DK365" i="1" s="1"/>
  <c r="DW365" i="1" s="1"/>
  <c r="CJ646" i="1"/>
  <c r="CS646" i="1" s="1"/>
  <c r="DB646" i="1" s="1"/>
  <c r="DK646" i="1" s="1"/>
  <c r="DW646" i="1" s="1"/>
  <c r="CJ164" i="1"/>
  <c r="CS164" i="1" s="1"/>
  <c r="DB164" i="1" s="1"/>
  <c r="DK164" i="1" s="1"/>
  <c r="DW164" i="1" s="1"/>
  <c r="CJ1098" i="1"/>
  <c r="CS1098" i="1" s="1"/>
  <c r="DB1098" i="1" s="1"/>
  <c r="DK1098" i="1" s="1"/>
  <c r="DW1098" i="1" s="1"/>
  <c r="CJ707" i="1"/>
  <c r="CS707" i="1" s="1"/>
  <c r="DB707" i="1" s="1"/>
  <c r="DK707" i="1" s="1"/>
  <c r="DW707" i="1" s="1"/>
  <c r="CJ950" i="1"/>
  <c r="CS950" i="1" s="1"/>
  <c r="DB950" i="1" s="1"/>
  <c r="DK950" i="1" s="1"/>
  <c r="DW950" i="1" s="1"/>
  <c r="CJ63" i="1"/>
  <c r="CS63" i="1" s="1"/>
  <c r="DB63" i="1" s="1"/>
  <c r="DK63" i="1" s="1"/>
  <c r="DW63" i="1" s="1"/>
  <c r="CJ507" i="1"/>
  <c r="CS507" i="1" s="1"/>
  <c r="DB507" i="1" s="1"/>
  <c r="DK507" i="1" s="1"/>
  <c r="DW507" i="1" s="1"/>
  <c r="CJ325" i="1"/>
  <c r="CS325" i="1" s="1"/>
  <c r="DB325" i="1" s="1"/>
  <c r="DK325" i="1" s="1"/>
  <c r="DW325" i="1" s="1"/>
  <c r="CJ227" i="1"/>
  <c r="CS227" i="1" s="1"/>
  <c r="DB227" i="1" s="1"/>
  <c r="DK227" i="1" s="1"/>
  <c r="DW227" i="1" s="1"/>
  <c r="CJ885" i="1"/>
  <c r="CS885" i="1" s="1"/>
  <c r="DB885" i="1" s="1"/>
  <c r="DK885" i="1" s="1"/>
  <c r="DW885" i="1" s="1"/>
  <c r="CJ850" i="1"/>
  <c r="CS850" i="1" s="1"/>
  <c r="DB850" i="1" s="1"/>
  <c r="DK850" i="1" s="1"/>
  <c r="DW850" i="1" s="1"/>
  <c r="CJ831" i="1"/>
  <c r="CS831" i="1" s="1"/>
  <c r="DB831" i="1" s="1"/>
  <c r="DK831" i="1" s="1"/>
  <c r="DW831" i="1" s="1"/>
  <c r="CJ96" i="1"/>
  <c r="CS96" i="1" s="1"/>
  <c r="DB96" i="1" s="1"/>
  <c r="DK96" i="1" s="1"/>
  <c r="DW96" i="1" s="1"/>
  <c r="CJ155" i="1"/>
  <c r="CS155" i="1" s="1"/>
  <c r="DB155" i="1" s="1"/>
  <c r="DK155" i="1" s="1"/>
  <c r="DW155" i="1" s="1"/>
  <c r="CJ302" i="1"/>
  <c r="CS302" i="1" s="1"/>
  <c r="DB302" i="1" s="1"/>
  <c r="DK302" i="1" s="1"/>
  <c r="DW302" i="1" s="1"/>
  <c r="CJ418" i="1"/>
  <c r="CS418" i="1" s="1"/>
  <c r="DB418" i="1" s="1"/>
  <c r="DK418" i="1" s="1"/>
  <c r="DW418" i="1" s="1"/>
  <c r="CJ384" i="1"/>
  <c r="CS384" i="1" s="1"/>
  <c r="DB384" i="1" s="1"/>
  <c r="DK384" i="1" s="1"/>
  <c r="DW384" i="1" s="1"/>
  <c r="CJ431" i="1"/>
  <c r="CS431" i="1" s="1"/>
  <c r="DB431" i="1" s="1"/>
  <c r="DK431" i="1" s="1"/>
  <c r="DW431" i="1" s="1"/>
  <c r="CJ9" i="1"/>
  <c r="CS9" i="1" s="1"/>
  <c r="DB9" i="1" s="1"/>
  <c r="DK9" i="1" s="1"/>
  <c r="DW9" i="1" s="1"/>
  <c r="CJ991" i="1"/>
  <c r="CS991" i="1" s="1"/>
  <c r="DB991" i="1" s="1"/>
  <c r="DK991" i="1" s="1"/>
  <c r="DW991" i="1" s="1"/>
  <c r="CJ913" i="1"/>
  <c r="CS913" i="1" s="1"/>
  <c r="DB913" i="1" s="1"/>
  <c r="DK913" i="1" s="1"/>
  <c r="DW913" i="1" s="1"/>
  <c r="CJ864" i="1"/>
  <c r="CS864" i="1" s="1"/>
  <c r="DB864" i="1" s="1"/>
  <c r="DK864" i="1" s="1"/>
  <c r="DW864" i="1" s="1"/>
  <c r="CJ824" i="1"/>
  <c r="CS824" i="1" s="1"/>
  <c r="DB824" i="1" s="1"/>
  <c r="DK824" i="1" s="1"/>
  <c r="DW824" i="1" s="1"/>
  <c r="CJ724" i="1"/>
  <c r="CS724" i="1" s="1"/>
  <c r="DB724" i="1" s="1"/>
  <c r="DK724" i="1" s="1"/>
  <c r="DW724" i="1" s="1"/>
  <c r="CJ686" i="1"/>
  <c r="CS686" i="1" s="1"/>
  <c r="DB686" i="1" s="1"/>
  <c r="DK686" i="1" s="1"/>
  <c r="DW686" i="1" s="1"/>
  <c r="CJ541" i="1"/>
  <c r="CS541" i="1" s="1"/>
  <c r="DB541" i="1" s="1"/>
  <c r="DK541" i="1" s="1"/>
  <c r="DW541" i="1" s="1"/>
  <c r="CJ678" i="1"/>
  <c r="CS678" i="1" s="1"/>
  <c r="DB678" i="1" s="1"/>
  <c r="DK678" i="1" s="1"/>
  <c r="DW678" i="1" s="1"/>
  <c r="CJ987" i="1"/>
  <c r="CS987" i="1" s="1"/>
  <c r="DB987" i="1" s="1"/>
  <c r="DK987" i="1" s="1"/>
  <c r="DW987" i="1" s="1"/>
  <c r="CJ457" i="1"/>
  <c r="CS457" i="1" s="1"/>
  <c r="DB457" i="1" s="1"/>
  <c r="DK457" i="1" s="1"/>
  <c r="DW457" i="1" s="1"/>
  <c r="CJ834" i="1"/>
  <c r="CS834" i="1" s="1"/>
  <c r="DB834" i="1" s="1"/>
  <c r="DK834" i="1" s="1"/>
  <c r="DW834" i="1" s="1"/>
  <c r="CJ70" i="1"/>
  <c r="CS70" i="1" s="1"/>
  <c r="DB70" i="1" s="1"/>
  <c r="DK70" i="1" s="1"/>
  <c r="DW70" i="1" s="1"/>
  <c r="CJ701" i="1"/>
  <c r="CS701" i="1" s="1"/>
  <c r="DB701" i="1" s="1"/>
  <c r="DK701" i="1" s="1"/>
  <c r="DW701" i="1" s="1"/>
  <c r="CJ297" i="1"/>
  <c r="CS297" i="1" s="1"/>
  <c r="DB297" i="1" s="1"/>
  <c r="DK297" i="1" s="1"/>
  <c r="DW297" i="1" s="1"/>
  <c r="CJ1056" i="1"/>
  <c r="CS1056" i="1" s="1"/>
  <c r="DB1056" i="1" s="1"/>
  <c r="DK1056" i="1" s="1"/>
  <c r="DW1056" i="1" s="1"/>
  <c r="CJ1108" i="1"/>
  <c r="CS1108" i="1" s="1"/>
  <c r="DB1108" i="1" s="1"/>
  <c r="DK1108" i="1" s="1"/>
  <c r="DW1108" i="1" s="1"/>
  <c r="CJ833" i="1"/>
  <c r="CS833" i="1" s="1"/>
  <c r="DB833" i="1" s="1"/>
  <c r="DK833" i="1" s="1"/>
  <c r="DW833" i="1" s="1"/>
  <c r="CJ529" i="1"/>
  <c r="CS529" i="1" s="1"/>
  <c r="DB529" i="1" s="1"/>
  <c r="DK529" i="1" s="1"/>
  <c r="DW529" i="1" s="1"/>
  <c r="CJ152" i="1"/>
  <c r="CS152" i="1" s="1"/>
  <c r="DB152" i="1" s="1"/>
  <c r="DK152" i="1" s="1"/>
  <c r="DW152" i="1" s="1"/>
  <c r="CJ180" i="1"/>
  <c r="CS180" i="1" s="1"/>
  <c r="DB180" i="1" s="1"/>
  <c r="DK180" i="1" s="1"/>
  <c r="DW180" i="1" s="1"/>
  <c r="CJ21" i="1"/>
  <c r="CS21" i="1" s="1"/>
  <c r="DB21" i="1" s="1"/>
  <c r="DK21" i="1" s="1"/>
  <c r="DW21" i="1" s="1"/>
  <c r="CJ1099" i="1"/>
  <c r="CS1099" i="1" s="1"/>
  <c r="DB1099" i="1" s="1"/>
  <c r="DK1099" i="1" s="1"/>
  <c r="DW1099" i="1" s="1"/>
  <c r="CJ629" i="1"/>
  <c r="CS629" i="1" s="1"/>
  <c r="DB629" i="1" s="1"/>
  <c r="DK629" i="1" s="1"/>
  <c r="DW629" i="1" s="1"/>
  <c r="CJ460" i="1"/>
  <c r="CS460" i="1" s="1"/>
  <c r="DB460" i="1" s="1"/>
  <c r="DK460" i="1" s="1"/>
  <c r="DW460" i="1" s="1"/>
  <c r="CJ1046" i="1"/>
  <c r="CS1046" i="1" s="1"/>
  <c r="DB1046" i="1" s="1"/>
  <c r="DK1046" i="1" s="1"/>
  <c r="DW1046" i="1" s="1"/>
  <c r="CJ524" i="1"/>
  <c r="CS524" i="1" s="1"/>
  <c r="DB524" i="1" s="1"/>
  <c r="DK524" i="1" s="1"/>
  <c r="DW524" i="1" s="1"/>
  <c r="CJ900" i="1"/>
  <c r="CS900" i="1" s="1"/>
  <c r="DB900" i="1" s="1"/>
  <c r="DK900" i="1" s="1"/>
  <c r="DW900" i="1" s="1"/>
  <c r="CJ347" i="1"/>
  <c r="CS347" i="1" s="1"/>
  <c r="DB347" i="1" s="1"/>
  <c r="DK347" i="1" s="1"/>
  <c r="DW347" i="1" s="1"/>
  <c r="CJ863" i="1"/>
  <c r="CS863" i="1" s="1"/>
  <c r="DB863" i="1" s="1"/>
  <c r="DK863" i="1" s="1"/>
  <c r="DW863" i="1" s="1"/>
  <c r="CJ738" i="1"/>
  <c r="CS738" i="1" s="1"/>
  <c r="DB738" i="1" s="1"/>
  <c r="DK738" i="1" s="1"/>
  <c r="DW738" i="1" s="1"/>
  <c r="CJ312" i="1"/>
  <c r="CS312" i="1" s="1"/>
  <c r="DB312" i="1" s="1"/>
  <c r="DK312" i="1" s="1"/>
  <c r="DW312" i="1" s="1"/>
  <c r="CJ288" i="1"/>
  <c r="CS288" i="1" s="1"/>
  <c r="DB288" i="1" s="1"/>
  <c r="DK288" i="1" s="1"/>
  <c r="DW288" i="1" s="1"/>
  <c r="CJ813" i="1"/>
  <c r="CS813" i="1" s="1"/>
  <c r="DB813" i="1" s="1"/>
  <c r="DK813" i="1" s="1"/>
  <c r="DW813" i="1" s="1"/>
  <c r="CJ79" i="1"/>
  <c r="CS79" i="1" s="1"/>
  <c r="DB79" i="1" s="1"/>
  <c r="DK79" i="1" s="1"/>
  <c r="DW79" i="1" s="1"/>
  <c r="CJ827" i="1"/>
  <c r="CS827" i="1" s="1"/>
  <c r="DB827" i="1" s="1"/>
  <c r="DK827" i="1" s="1"/>
  <c r="DW827" i="1" s="1"/>
  <c r="CJ327" i="1"/>
  <c r="CS327" i="1" s="1"/>
  <c r="DB327" i="1" s="1"/>
  <c r="DK327" i="1" s="1"/>
  <c r="DW327" i="1" s="1"/>
  <c r="CJ792" i="1"/>
  <c r="CS792" i="1" s="1"/>
  <c r="DB792" i="1" s="1"/>
  <c r="DK792" i="1" s="1"/>
  <c r="DW792" i="1" s="1"/>
  <c r="CJ296" i="1"/>
  <c r="CS296" i="1" s="1"/>
  <c r="DB296" i="1" s="1"/>
  <c r="DK296" i="1" s="1"/>
  <c r="DW296" i="1" s="1"/>
  <c r="CJ178" i="1"/>
  <c r="CS178" i="1" s="1"/>
  <c r="DB178" i="1" s="1"/>
  <c r="DK178" i="1" s="1"/>
  <c r="DW178" i="1" s="1"/>
  <c r="CJ912" i="1"/>
  <c r="CS912" i="1" s="1"/>
  <c r="DB912" i="1" s="1"/>
  <c r="DK912" i="1" s="1"/>
  <c r="DW912" i="1" s="1"/>
  <c r="CJ174" i="1"/>
  <c r="CS174" i="1" s="1"/>
  <c r="DB174" i="1" s="1"/>
  <c r="DK174" i="1" s="1"/>
  <c r="DW174" i="1" s="1"/>
  <c r="CJ777" i="1"/>
  <c r="CS777" i="1" s="1"/>
  <c r="DB777" i="1" s="1"/>
  <c r="DK777" i="1" s="1"/>
  <c r="DW777" i="1" s="1"/>
  <c r="CJ447" i="1"/>
  <c r="CS447" i="1" s="1"/>
  <c r="DB447" i="1" s="1"/>
  <c r="DK447" i="1" s="1"/>
  <c r="DW447" i="1" s="1"/>
  <c r="CJ1077" i="1"/>
  <c r="CS1077" i="1" s="1"/>
  <c r="DB1077" i="1" s="1"/>
  <c r="DK1077" i="1" s="1"/>
  <c r="DW1077" i="1" s="1"/>
  <c r="CJ32" i="1"/>
  <c r="CS32" i="1" s="1"/>
  <c r="DB32" i="1" s="1"/>
  <c r="DK32" i="1" s="1"/>
  <c r="DW32" i="1" s="1"/>
  <c r="CJ735" i="1"/>
  <c r="CS735" i="1" s="1"/>
  <c r="DB735" i="1" s="1"/>
  <c r="DK735" i="1" s="1"/>
  <c r="DW735" i="1" s="1"/>
  <c r="CJ492" i="1"/>
  <c r="CS492" i="1" s="1"/>
  <c r="DB492" i="1" s="1"/>
  <c r="DK492" i="1" s="1"/>
  <c r="DW492" i="1" s="1"/>
  <c r="CJ928" i="1"/>
  <c r="CS928" i="1" s="1"/>
  <c r="DB928" i="1" s="1"/>
  <c r="DK928" i="1" s="1"/>
  <c r="DW928" i="1" s="1"/>
  <c r="CJ353" i="1"/>
  <c r="CS353" i="1" s="1"/>
  <c r="DB353" i="1" s="1"/>
  <c r="DK353" i="1" s="1"/>
  <c r="DW353" i="1" s="1"/>
  <c r="CJ974" i="1"/>
  <c r="CS974" i="1" s="1"/>
  <c r="DB974" i="1" s="1"/>
  <c r="DK974" i="1" s="1"/>
  <c r="DW974" i="1" s="1"/>
  <c r="CJ810" i="1"/>
  <c r="CS810" i="1" s="1"/>
  <c r="DB810" i="1" s="1"/>
  <c r="DK810" i="1" s="1"/>
  <c r="DW810" i="1" s="1"/>
  <c r="CJ799" i="1"/>
  <c r="CS799" i="1" s="1"/>
  <c r="DB799" i="1" s="1"/>
  <c r="DK799" i="1" s="1"/>
  <c r="DW799" i="1" s="1"/>
  <c r="CJ485" i="1"/>
  <c r="CS485" i="1" s="1"/>
  <c r="DB485" i="1" s="1"/>
  <c r="DK485" i="1" s="1"/>
  <c r="DW485" i="1" s="1"/>
  <c r="CJ172" i="1"/>
  <c r="CS172" i="1" s="1"/>
  <c r="DB172" i="1" s="1"/>
  <c r="DK172" i="1" s="1"/>
  <c r="DW172" i="1" s="1"/>
  <c r="CJ85" i="1"/>
  <c r="CS85" i="1" s="1"/>
  <c r="DB85" i="1" s="1"/>
  <c r="DK85" i="1" s="1"/>
  <c r="DW85" i="1" s="1"/>
  <c r="CJ326" i="1"/>
  <c r="CS326" i="1" s="1"/>
  <c r="DB326" i="1" s="1"/>
  <c r="DK326" i="1" s="1"/>
  <c r="DW326" i="1" s="1"/>
  <c r="CJ619" i="1"/>
  <c r="CS619" i="1" s="1"/>
  <c r="DB619" i="1" s="1"/>
  <c r="DK619" i="1" s="1"/>
  <c r="DW619" i="1" s="1"/>
  <c r="CJ454" i="1"/>
  <c r="CS454" i="1" s="1"/>
  <c r="DB454" i="1" s="1"/>
  <c r="DK454" i="1" s="1"/>
  <c r="DW454" i="1" s="1"/>
  <c r="CJ915" i="1"/>
  <c r="CS915" i="1" s="1"/>
  <c r="DB915" i="1" s="1"/>
  <c r="DK915" i="1" s="1"/>
  <c r="DW915" i="1" s="1"/>
  <c r="CJ787" i="1"/>
  <c r="CS787" i="1" s="1"/>
  <c r="DB787" i="1" s="1"/>
  <c r="DK787" i="1" s="1"/>
  <c r="DW787" i="1" s="1"/>
  <c r="CJ292" i="1"/>
  <c r="CS292" i="1" s="1"/>
  <c r="DB292" i="1" s="1"/>
  <c r="DK292" i="1" s="1"/>
  <c r="DW292" i="1" s="1"/>
  <c r="CJ424" i="1"/>
  <c r="CS424" i="1" s="1"/>
  <c r="DB424" i="1" s="1"/>
  <c r="DK424" i="1" s="1"/>
  <c r="DW424" i="1" s="1"/>
  <c r="CJ1126" i="1"/>
  <c r="CS1126" i="1" s="1"/>
  <c r="DB1126" i="1" s="1"/>
  <c r="DK1126" i="1" s="1"/>
  <c r="DW1126" i="1" s="1"/>
  <c r="CJ13" i="1"/>
  <c r="CS13" i="1" s="1"/>
  <c r="DB13" i="1" s="1"/>
  <c r="DK13" i="1" s="1"/>
  <c r="DW13" i="1" s="1"/>
  <c r="CJ526" i="1"/>
  <c r="CS526" i="1" s="1"/>
  <c r="DB526" i="1" s="1"/>
  <c r="DK526" i="1" s="1"/>
  <c r="DW526" i="1" s="1"/>
  <c r="CJ761" i="1"/>
  <c r="CS761" i="1" s="1"/>
  <c r="DB761" i="1" s="1"/>
  <c r="DK761" i="1" s="1"/>
  <c r="DW761" i="1" s="1"/>
  <c r="CJ1090" i="1"/>
  <c r="CS1090" i="1" s="1"/>
  <c r="DB1090" i="1" s="1"/>
  <c r="DK1090" i="1" s="1"/>
  <c r="DW1090" i="1" s="1"/>
  <c r="CJ687" i="1"/>
  <c r="CS687" i="1" s="1"/>
  <c r="DB687" i="1" s="1"/>
  <c r="DK687" i="1" s="1"/>
  <c r="DW687" i="1" s="1"/>
  <c r="CJ99" i="1"/>
  <c r="CS99" i="1" s="1"/>
  <c r="DB99" i="1" s="1"/>
  <c r="DK99" i="1" s="1"/>
  <c r="DW99" i="1" s="1"/>
  <c r="CJ731" i="1"/>
  <c r="CS731" i="1" s="1"/>
  <c r="DB731" i="1" s="1"/>
  <c r="DK731" i="1" s="1"/>
  <c r="DW731" i="1" s="1"/>
  <c r="CJ236" i="1"/>
  <c r="CS236" i="1" s="1"/>
  <c r="DB236" i="1" s="1"/>
  <c r="DK236" i="1" s="1"/>
  <c r="DW236" i="1" s="1"/>
  <c r="CJ554" i="1"/>
  <c r="CS554" i="1" s="1"/>
  <c r="DB554" i="1" s="1"/>
  <c r="DK554" i="1" s="1"/>
  <c r="DW554" i="1" s="1"/>
  <c r="CJ263" i="1"/>
  <c r="CS263" i="1" s="1"/>
  <c r="DB263" i="1" s="1"/>
  <c r="DK263" i="1" s="1"/>
  <c r="DW263" i="1" s="1"/>
  <c r="CJ508" i="1"/>
  <c r="CS508" i="1" s="1"/>
  <c r="DB508" i="1" s="1"/>
  <c r="DK508" i="1" s="1"/>
  <c r="DW508" i="1" s="1"/>
  <c r="CJ527" i="1"/>
  <c r="CS527" i="1" s="1"/>
  <c r="DB527" i="1" s="1"/>
  <c r="DK527" i="1" s="1"/>
  <c r="DW527" i="1" s="1"/>
  <c r="CJ497" i="1"/>
  <c r="CS497" i="1" s="1"/>
  <c r="DB497" i="1" s="1"/>
  <c r="DK497" i="1" s="1"/>
  <c r="DW497" i="1" s="1"/>
  <c r="CJ408" i="1"/>
  <c r="CS408" i="1" s="1"/>
  <c r="DB408" i="1" s="1"/>
  <c r="DK408" i="1" s="1"/>
  <c r="DW408" i="1" s="1"/>
  <c r="CJ279" i="1"/>
  <c r="CS279" i="1" s="1"/>
  <c r="DB279" i="1" s="1"/>
  <c r="DK279" i="1" s="1"/>
  <c r="DW279" i="1" s="1"/>
  <c r="CJ1136" i="1"/>
  <c r="CS1136" i="1" s="1"/>
  <c r="DB1136" i="1" s="1"/>
  <c r="DK1136" i="1" s="1"/>
  <c r="DW1136" i="1" s="1"/>
  <c r="CJ533" i="1"/>
  <c r="CS533" i="1" s="1"/>
  <c r="DB533" i="1" s="1"/>
  <c r="DK533" i="1" s="1"/>
  <c r="DW533" i="1" s="1"/>
  <c r="CJ282" i="1"/>
  <c r="CS282" i="1" s="1"/>
  <c r="DB282" i="1" s="1"/>
  <c r="DK282" i="1" s="1"/>
  <c r="DW282" i="1" s="1"/>
  <c r="CJ1054" i="1"/>
  <c r="CS1054" i="1" s="1"/>
  <c r="DB1054" i="1" s="1"/>
  <c r="DK1054" i="1" s="1"/>
  <c r="DW1054" i="1" s="1"/>
  <c r="CJ479" i="1"/>
  <c r="CS479" i="1" s="1"/>
  <c r="DB479" i="1" s="1"/>
  <c r="DK479" i="1" s="1"/>
  <c r="DW479" i="1" s="1"/>
  <c r="CJ559" i="1"/>
  <c r="CS559" i="1" s="1"/>
  <c r="DB559" i="1" s="1"/>
  <c r="DK559" i="1" s="1"/>
  <c r="DW559" i="1" s="1"/>
  <c r="CJ442" i="1"/>
  <c r="CS442" i="1" s="1"/>
  <c r="DB442" i="1" s="1"/>
  <c r="DK442" i="1" s="1"/>
  <c r="DW442" i="1" s="1"/>
  <c r="CJ1040" i="1"/>
  <c r="CS1040" i="1" s="1"/>
  <c r="DB1040" i="1" s="1"/>
  <c r="DK1040" i="1" s="1"/>
  <c r="DW1040" i="1" s="1"/>
  <c r="CJ67" i="1"/>
  <c r="CS67" i="1" s="1"/>
  <c r="DB67" i="1" s="1"/>
  <c r="DK67" i="1" s="1"/>
  <c r="DW67" i="1" s="1"/>
  <c r="CJ907" i="1"/>
  <c r="CS907" i="1" s="1"/>
  <c r="DB907" i="1" s="1"/>
  <c r="DK907" i="1" s="1"/>
  <c r="DW907" i="1" s="1"/>
  <c r="CJ812" i="1"/>
  <c r="CS812" i="1" s="1"/>
  <c r="DB812" i="1" s="1"/>
  <c r="DK812" i="1" s="1"/>
  <c r="DW812" i="1" s="1"/>
  <c r="CJ65" i="1"/>
  <c r="CS65" i="1" s="1"/>
  <c r="DB65" i="1" s="1"/>
  <c r="DK65" i="1" s="1"/>
  <c r="DW65" i="1" s="1"/>
  <c r="CJ104" i="1"/>
  <c r="CS104" i="1" s="1"/>
  <c r="DB104" i="1" s="1"/>
  <c r="DK104" i="1" s="1"/>
  <c r="DW104" i="1" s="1"/>
  <c r="CJ804" i="1"/>
  <c r="CS804" i="1" s="1"/>
  <c r="DB804" i="1" s="1"/>
  <c r="DK804" i="1" s="1"/>
  <c r="DW804" i="1" s="1"/>
  <c r="CJ794" i="1"/>
  <c r="CS794" i="1" s="1"/>
  <c r="DB794" i="1" s="1"/>
  <c r="DK794" i="1" s="1"/>
  <c r="DW794" i="1" s="1"/>
  <c r="CJ551" i="1"/>
  <c r="CS551" i="1" s="1"/>
  <c r="DB551" i="1" s="1"/>
  <c r="DK551" i="1" s="1"/>
  <c r="DW551" i="1" s="1"/>
  <c r="CJ931" i="1"/>
  <c r="CS931" i="1" s="1"/>
  <c r="DB931" i="1" s="1"/>
  <c r="DK931" i="1" s="1"/>
  <c r="DW931" i="1" s="1"/>
  <c r="CJ1020" i="1"/>
  <c r="CS1020" i="1" s="1"/>
  <c r="DB1020" i="1" s="1"/>
  <c r="DK1020" i="1" s="1"/>
  <c r="DW1020" i="1" s="1"/>
  <c r="CJ490" i="1"/>
  <c r="CS490" i="1" s="1"/>
  <c r="DB490" i="1" s="1"/>
  <c r="DK490" i="1" s="1"/>
  <c r="DW490" i="1" s="1"/>
  <c r="CJ416" i="1"/>
  <c r="CS416" i="1" s="1"/>
  <c r="DB416" i="1" s="1"/>
  <c r="DK416" i="1" s="1"/>
  <c r="DW416" i="1" s="1"/>
  <c r="CJ632" i="1"/>
  <c r="CS632" i="1" s="1"/>
  <c r="DB632" i="1" s="1"/>
  <c r="DK632" i="1" s="1"/>
  <c r="DW632" i="1" s="1"/>
  <c r="CJ591" i="1"/>
  <c r="CS591" i="1" s="1"/>
  <c r="DB591" i="1" s="1"/>
  <c r="DK591" i="1" s="1"/>
  <c r="DW591" i="1" s="1"/>
  <c r="CJ412" i="1"/>
  <c r="CS412" i="1" s="1"/>
  <c r="DB412" i="1" s="1"/>
  <c r="DK412" i="1" s="1"/>
  <c r="DW412" i="1" s="1"/>
  <c r="CJ187" i="1"/>
  <c r="CS187" i="1" s="1"/>
  <c r="DB187" i="1" s="1"/>
  <c r="DK187" i="1" s="1"/>
  <c r="DW187" i="1" s="1"/>
  <c r="CJ51" i="1"/>
  <c r="CS51" i="1" s="1"/>
  <c r="DB51" i="1" s="1"/>
  <c r="DK51" i="1" s="1"/>
  <c r="DW51" i="1" s="1"/>
  <c r="CJ1016" i="1"/>
  <c r="CS1016" i="1" s="1"/>
  <c r="DB1016" i="1" s="1"/>
  <c r="DK1016" i="1" s="1"/>
  <c r="DW1016" i="1" s="1"/>
  <c r="CJ1041" i="1"/>
  <c r="CS1041" i="1" s="1"/>
  <c r="DB1041" i="1" s="1"/>
  <c r="DK1041" i="1" s="1"/>
  <c r="DW1041" i="1" s="1"/>
  <c r="CJ999" i="1"/>
  <c r="CS999" i="1" s="1"/>
  <c r="DB999" i="1" s="1"/>
  <c r="DK999" i="1" s="1"/>
  <c r="DW999" i="1" s="1"/>
  <c r="CJ52" i="1"/>
  <c r="CS52" i="1" s="1"/>
  <c r="DB52" i="1" s="1"/>
  <c r="DK52" i="1" s="1"/>
  <c r="DW52" i="1" s="1"/>
  <c r="CJ171" i="1"/>
  <c r="CS171" i="1" s="1"/>
  <c r="DB171" i="1" s="1"/>
  <c r="DK171" i="1" s="1"/>
  <c r="DW171" i="1" s="1"/>
  <c r="CJ36" i="1"/>
  <c r="CS36" i="1" s="1"/>
  <c r="DB36" i="1" s="1"/>
  <c r="DK36" i="1" s="1"/>
  <c r="DW36" i="1" s="1"/>
  <c r="CJ1087" i="1"/>
  <c r="CS1087" i="1" s="1"/>
  <c r="DB1087" i="1" s="1"/>
  <c r="DK1087" i="1" s="1"/>
  <c r="DW1087" i="1" s="1"/>
  <c r="CJ244" i="1"/>
  <c r="CS244" i="1" s="1"/>
  <c r="DB244" i="1" s="1"/>
  <c r="DK244" i="1" s="1"/>
  <c r="DW244" i="1" s="1"/>
  <c r="CJ853" i="1"/>
  <c r="CS853" i="1" s="1"/>
  <c r="DB853" i="1" s="1"/>
  <c r="DK853" i="1" s="1"/>
  <c r="DW853" i="1" s="1"/>
  <c r="CJ117" i="1"/>
  <c r="CS117" i="1" s="1"/>
  <c r="DB117" i="1" s="1"/>
  <c r="DK117" i="1" s="1"/>
  <c r="DW117" i="1" s="1"/>
  <c r="CJ425" i="1"/>
  <c r="CS425" i="1" s="1"/>
  <c r="DB425" i="1" s="1"/>
  <c r="DK425" i="1" s="1"/>
  <c r="DW425" i="1" s="1"/>
  <c r="CJ698" i="1"/>
  <c r="CS698" i="1" s="1"/>
  <c r="DB698" i="1" s="1"/>
  <c r="DK698" i="1" s="1"/>
  <c r="DW698" i="1" s="1"/>
  <c r="CJ743" i="1"/>
  <c r="CS743" i="1" s="1"/>
  <c r="DB743" i="1" s="1"/>
  <c r="DK743" i="1" s="1"/>
  <c r="DW743" i="1" s="1"/>
  <c r="CJ484" i="1"/>
  <c r="CS484" i="1" s="1"/>
  <c r="DB484" i="1" s="1"/>
  <c r="DK484" i="1" s="1"/>
  <c r="DW484" i="1" s="1"/>
  <c r="CJ135" i="1"/>
  <c r="CS135" i="1" s="1"/>
  <c r="DB135" i="1" s="1"/>
  <c r="DK135" i="1" s="1"/>
  <c r="DW135" i="1" s="1"/>
  <c r="CJ200" i="1"/>
  <c r="CS200" i="1" s="1"/>
  <c r="DB200" i="1" s="1"/>
  <c r="DK200" i="1" s="1"/>
  <c r="DW200" i="1" s="1"/>
  <c r="CJ684" i="1"/>
  <c r="CS684" i="1" s="1"/>
  <c r="DB684" i="1" s="1"/>
  <c r="DK684" i="1" s="1"/>
  <c r="DW684" i="1" s="1"/>
  <c r="CJ671" i="1"/>
  <c r="CS671" i="1" s="1"/>
  <c r="DB671" i="1" s="1"/>
  <c r="DK671" i="1" s="1"/>
  <c r="DW671" i="1" s="1"/>
  <c r="CJ580" i="1"/>
  <c r="CS580" i="1" s="1"/>
  <c r="DB580" i="1" s="1"/>
  <c r="DK580" i="1" s="1"/>
  <c r="DW580" i="1" s="1"/>
  <c r="CJ218" i="1"/>
  <c r="CS218" i="1" s="1"/>
  <c r="DB218" i="1" s="1"/>
  <c r="DK218" i="1" s="1"/>
  <c r="DW218" i="1" s="1"/>
  <c r="CJ544" i="1"/>
  <c r="CS544" i="1" s="1"/>
  <c r="DB544" i="1" s="1"/>
  <c r="DK544" i="1" s="1"/>
  <c r="DW544" i="1" s="1"/>
  <c r="CJ215" i="1"/>
  <c r="CS215" i="1" s="1"/>
  <c r="DB215" i="1" s="1"/>
  <c r="DK215" i="1" s="1"/>
  <c r="DW215" i="1" s="1"/>
  <c r="CJ919" i="1"/>
  <c r="CS919" i="1" s="1"/>
  <c r="DB919" i="1" s="1"/>
  <c r="DK919" i="1" s="1"/>
  <c r="DW919" i="1" s="1"/>
  <c r="CJ673" i="1"/>
  <c r="CS673" i="1" s="1"/>
  <c r="DB673" i="1" s="1"/>
  <c r="DK673" i="1" s="1"/>
  <c r="DW673" i="1" s="1"/>
  <c r="CJ610" i="1"/>
  <c r="CS610" i="1" s="1"/>
  <c r="DB610" i="1" s="1"/>
  <c r="DK610" i="1" s="1"/>
  <c r="DW610" i="1" s="1"/>
  <c r="CJ1013" i="1"/>
  <c r="CS1013" i="1" s="1"/>
  <c r="DB1013" i="1" s="1"/>
  <c r="DK1013" i="1" s="1"/>
  <c r="DW1013" i="1" s="1"/>
  <c r="CJ409" i="1"/>
  <c r="CS409" i="1" s="1"/>
  <c r="DB409" i="1" s="1"/>
  <c r="DK409" i="1" s="1"/>
  <c r="DW409" i="1" s="1"/>
  <c r="CJ642" i="1"/>
  <c r="CS642" i="1" s="1"/>
  <c r="DB642" i="1" s="1"/>
  <c r="DK642" i="1" s="1"/>
  <c r="DW642" i="1" s="1"/>
  <c r="CJ895" i="1"/>
  <c r="CS895" i="1" s="1"/>
  <c r="DB895" i="1" s="1"/>
  <c r="DK895" i="1" s="1"/>
  <c r="DW895" i="1" s="1"/>
  <c r="CJ142" i="1"/>
  <c r="CS142" i="1" s="1"/>
  <c r="DB142" i="1" s="1"/>
  <c r="DK142" i="1" s="1"/>
  <c r="DW142" i="1" s="1"/>
  <c r="CJ360" i="1"/>
  <c r="CS360" i="1" s="1"/>
  <c r="DB360" i="1" s="1"/>
  <c r="DK360" i="1" s="1"/>
  <c r="DW360" i="1" s="1"/>
  <c r="CJ836" i="1"/>
  <c r="CS836" i="1" s="1"/>
  <c r="DB836" i="1" s="1"/>
  <c r="DK836" i="1" s="1"/>
  <c r="DW836" i="1" s="1"/>
  <c r="CJ990" i="1"/>
  <c r="CS990" i="1" s="1"/>
  <c r="DB990" i="1" s="1"/>
  <c r="DK990" i="1" s="1"/>
  <c r="DW990" i="1" s="1"/>
  <c r="CJ525" i="1"/>
  <c r="CS525" i="1" s="1"/>
  <c r="DB525" i="1" s="1"/>
  <c r="DK525" i="1" s="1"/>
  <c r="DW525" i="1" s="1"/>
  <c r="CJ489" i="1"/>
  <c r="CS489" i="1" s="1"/>
  <c r="DB489" i="1" s="1"/>
  <c r="DK489" i="1" s="1"/>
  <c r="DW489" i="1" s="1"/>
  <c r="CJ752" i="1"/>
  <c r="CS752" i="1" s="1"/>
  <c r="DB752" i="1" s="1"/>
  <c r="DK752" i="1" s="1"/>
  <c r="DW752" i="1" s="1"/>
  <c r="CJ44" i="1"/>
  <c r="CS44" i="1" s="1"/>
  <c r="DB44" i="1" s="1"/>
  <c r="DK44" i="1" s="1"/>
  <c r="DW44" i="1" s="1"/>
  <c r="CJ639" i="1"/>
  <c r="CS639" i="1" s="1"/>
  <c r="DB639" i="1" s="1"/>
  <c r="DK639" i="1" s="1"/>
  <c r="DW639" i="1" s="1"/>
  <c r="CJ323" i="1"/>
  <c r="CS323" i="1" s="1"/>
  <c r="DB323" i="1" s="1"/>
  <c r="DK323" i="1" s="1"/>
  <c r="DW323" i="1" s="1"/>
  <c r="CJ754" i="1"/>
  <c r="CS754" i="1" s="1"/>
  <c r="DB754" i="1" s="1"/>
  <c r="DK754" i="1" s="1"/>
  <c r="DW754" i="1" s="1"/>
  <c r="CJ750" i="1"/>
  <c r="CS750" i="1" s="1"/>
  <c r="DB750" i="1" s="1"/>
  <c r="DK750" i="1" s="1"/>
  <c r="DW750" i="1" s="1"/>
  <c r="CJ188" i="1"/>
  <c r="CS188" i="1" s="1"/>
  <c r="DB188" i="1" s="1"/>
  <c r="DK188" i="1" s="1"/>
  <c r="DW188" i="1" s="1"/>
  <c r="CJ512" i="1"/>
  <c r="CS512" i="1" s="1"/>
  <c r="DB512" i="1" s="1"/>
  <c r="DK512" i="1" s="1"/>
  <c r="DW512" i="1" s="1"/>
  <c r="CJ322" i="1"/>
  <c r="CS322" i="1" s="1"/>
  <c r="DB322" i="1" s="1"/>
  <c r="DK322" i="1" s="1"/>
  <c r="DW322" i="1" s="1"/>
  <c r="CJ522" i="1"/>
  <c r="CS522" i="1" s="1"/>
  <c r="DB522" i="1" s="1"/>
  <c r="DK522" i="1" s="1"/>
  <c r="DW522" i="1" s="1"/>
  <c r="CJ798" i="1"/>
  <c r="CS798" i="1" s="1"/>
  <c r="DB798" i="1" s="1"/>
  <c r="DK798" i="1" s="1"/>
  <c r="DW798" i="1" s="1"/>
  <c r="CJ641" i="1"/>
  <c r="CS641" i="1" s="1"/>
  <c r="DB641" i="1" s="1"/>
  <c r="DK641" i="1" s="1"/>
  <c r="DW641" i="1" s="1"/>
  <c r="CJ295" i="1"/>
  <c r="CS295" i="1" s="1"/>
  <c r="DB295" i="1" s="1"/>
  <c r="DK295" i="1" s="1"/>
  <c r="DW295" i="1" s="1"/>
  <c r="CJ660" i="1"/>
  <c r="CS660" i="1" s="1"/>
  <c r="DB660" i="1" s="1"/>
  <c r="DK660" i="1" s="1"/>
  <c r="DW660" i="1" s="1"/>
  <c r="CJ216" i="1"/>
  <c r="CS216" i="1" s="1"/>
  <c r="DB216" i="1" s="1"/>
  <c r="DK216" i="1" s="1"/>
  <c r="DW216" i="1" s="1"/>
  <c r="CJ80" i="1"/>
  <c r="CS80" i="1" s="1"/>
  <c r="DB80" i="1" s="1"/>
  <c r="DK80" i="1" s="1"/>
  <c r="DW80" i="1" s="1"/>
  <c r="CJ1038" i="1"/>
  <c r="CS1038" i="1" s="1"/>
  <c r="DB1038" i="1" s="1"/>
  <c r="DK1038" i="1" s="1"/>
  <c r="DW1038" i="1" s="1"/>
  <c r="CJ470" i="1"/>
  <c r="CS470" i="1" s="1"/>
  <c r="DB470" i="1" s="1"/>
  <c r="DK470" i="1" s="1"/>
  <c r="DW470" i="1" s="1"/>
  <c r="CJ510" i="1"/>
  <c r="CS510" i="1" s="1"/>
  <c r="DB510" i="1" s="1"/>
  <c r="DK510" i="1" s="1"/>
  <c r="DW510" i="1" s="1"/>
  <c r="CJ1137" i="1"/>
  <c r="CS1137" i="1" s="1"/>
  <c r="DB1137" i="1" s="1"/>
  <c r="DK1137" i="1" s="1"/>
  <c r="DW1137" i="1" s="1"/>
  <c r="CJ93" i="1"/>
  <c r="CS93" i="1" s="1"/>
  <c r="DB93" i="1" s="1"/>
  <c r="DK93" i="1" s="1"/>
  <c r="DW93" i="1" s="1"/>
  <c r="CJ349" i="1"/>
  <c r="CS349" i="1" s="1"/>
  <c r="DB349" i="1" s="1"/>
  <c r="DK349" i="1" s="1"/>
  <c r="DW349" i="1" s="1"/>
  <c r="CJ20" i="1"/>
  <c r="CS20" i="1" s="1"/>
  <c r="DB20" i="1" s="1"/>
  <c r="DK20" i="1" s="1"/>
  <c r="DW20" i="1" s="1"/>
  <c r="CJ90" i="1"/>
  <c r="CS90" i="1" s="1"/>
  <c r="DB90" i="1" s="1"/>
  <c r="DK90" i="1" s="1"/>
  <c r="DW90" i="1" s="1"/>
  <c r="CJ612" i="1"/>
  <c r="CS612" i="1" s="1"/>
  <c r="DB612" i="1" s="1"/>
  <c r="DK612" i="1" s="1"/>
  <c r="DW612" i="1" s="1"/>
  <c r="CJ40" i="1"/>
  <c r="CS40" i="1" s="1"/>
  <c r="DB40" i="1" s="1"/>
  <c r="DK40" i="1" s="1"/>
  <c r="DW40" i="1" s="1"/>
  <c r="CJ6" i="1"/>
  <c r="CS6" i="1" s="1"/>
  <c r="DB6" i="1" s="1"/>
  <c r="DK6" i="1" s="1"/>
  <c r="DW6" i="1" s="1"/>
  <c r="CJ588" i="1"/>
  <c r="CS588" i="1" s="1"/>
  <c r="DB588" i="1" s="1"/>
  <c r="DK588" i="1" s="1"/>
  <c r="DW588" i="1" s="1"/>
  <c r="CJ119" i="1"/>
  <c r="CS119" i="1" s="1"/>
  <c r="DB119" i="1" s="1"/>
  <c r="DK119" i="1" s="1"/>
  <c r="DW119" i="1" s="1"/>
  <c r="CJ1079" i="1"/>
  <c r="CS1079" i="1" s="1"/>
  <c r="DB1079" i="1" s="1"/>
  <c r="DK1079" i="1" s="1"/>
  <c r="DW1079" i="1" s="1"/>
  <c r="CJ517" i="1"/>
  <c r="CS517" i="1" s="1"/>
  <c r="DB517" i="1" s="1"/>
  <c r="DK517" i="1" s="1"/>
  <c r="DW517" i="1" s="1"/>
  <c r="CJ694" i="1"/>
  <c r="CS694" i="1" s="1"/>
  <c r="DB694" i="1" s="1"/>
  <c r="DK694" i="1" s="1"/>
  <c r="DW694" i="1" s="1"/>
  <c r="CJ1057" i="1"/>
  <c r="CS1057" i="1" s="1"/>
  <c r="DB1057" i="1" s="1"/>
  <c r="DK1057" i="1" s="1"/>
  <c r="DW1057" i="1" s="1"/>
  <c r="CJ843" i="1"/>
  <c r="CS843" i="1" s="1"/>
  <c r="DB843" i="1" s="1"/>
  <c r="DK843" i="1" s="1"/>
  <c r="DW843" i="1" s="1"/>
  <c r="CJ720" i="1"/>
  <c r="CS720" i="1" s="1"/>
  <c r="DB720" i="1" s="1"/>
  <c r="DK720" i="1" s="1"/>
  <c r="DW720" i="1" s="1"/>
  <c r="CJ741" i="1"/>
  <c r="CS741" i="1" s="1"/>
  <c r="DB741" i="1" s="1"/>
  <c r="DK741" i="1" s="1"/>
  <c r="DW741" i="1" s="1"/>
  <c r="CJ1110" i="1"/>
  <c r="CS1110" i="1" s="1"/>
  <c r="DB1110" i="1" s="1"/>
  <c r="DK1110" i="1" s="1"/>
  <c r="DW1110" i="1" s="1"/>
  <c r="CJ157" i="1"/>
  <c r="CS157" i="1" s="1"/>
  <c r="DB157" i="1" s="1"/>
  <c r="DK157" i="1" s="1"/>
  <c r="DW157" i="1" s="1"/>
  <c r="CJ344" i="1"/>
  <c r="CS344" i="1" s="1"/>
  <c r="DB344" i="1" s="1"/>
  <c r="DK344" i="1" s="1"/>
  <c r="DW344" i="1" s="1"/>
  <c r="CJ482" i="1"/>
  <c r="CS482" i="1" s="1"/>
  <c r="DB482" i="1" s="1"/>
  <c r="DK482" i="1" s="1"/>
  <c r="DW482" i="1" s="1"/>
  <c r="CJ518" i="1"/>
  <c r="CS518" i="1" s="1"/>
  <c r="DB518" i="1" s="1"/>
  <c r="DK518" i="1" s="1"/>
  <c r="DW518" i="1" s="1"/>
  <c r="CJ899" i="1"/>
  <c r="CS899" i="1" s="1"/>
  <c r="DB899" i="1" s="1"/>
  <c r="DK899" i="1" s="1"/>
  <c r="DW899" i="1" s="1"/>
  <c r="CJ625" i="1"/>
  <c r="CS625" i="1" s="1"/>
  <c r="DB625" i="1" s="1"/>
  <c r="DK625" i="1" s="1"/>
  <c r="DW625" i="1" s="1"/>
  <c r="CJ371" i="1"/>
  <c r="CS371" i="1" s="1"/>
  <c r="DB371" i="1" s="1"/>
  <c r="DK371" i="1" s="1"/>
  <c r="DW371" i="1" s="1"/>
  <c r="CJ58" i="1"/>
  <c r="CS58" i="1" s="1"/>
  <c r="DB58" i="1" s="1"/>
  <c r="DK58" i="1" s="1"/>
  <c r="DW58" i="1" s="1"/>
  <c r="CJ624" i="1"/>
  <c r="CS624" i="1" s="1"/>
  <c r="DB624" i="1" s="1"/>
  <c r="DK624" i="1" s="1"/>
  <c r="DW624" i="1" s="1"/>
  <c r="CJ428" i="1"/>
  <c r="CS428" i="1" s="1"/>
  <c r="DB428" i="1" s="1"/>
  <c r="DK428" i="1" s="1"/>
  <c r="DW428" i="1" s="1"/>
  <c r="CJ375" i="1"/>
  <c r="CS375" i="1" s="1"/>
  <c r="DB375" i="1" s="1"/>
  <c r="DK375" i="1" s="1"/>
  <c r="DW375" i="1" s="1"/>
  <c r="CJ941" i="1"/>
  <c r="CS941" i="1" s="1"/>
  <c r="DB941" i="1" s="1"/>
  <c r="DK941" i="1" s="1"/>
  <c r="DW941" i="1" s="1"/>
  <c r="CJ560" i="1"/>
  <c r="CS560" i="1" s="1"/>
  <c r="DB560" i="1" s="1"/>
  <c r="DK560" i="1" s="1"/>
  <c r="DW560" i="1" s="1"/>
  <c r="CJ756" i="1"/>
  <c r="CS756" i="1" s="1"/>
  <c r="DB756" i="1" s="1"/>
  <c r="DK756" i="1" s="1"/>
  <c r="DW756" i="1" s="1"/>
  <c r="CJ415" i="1"/>
  <c r="CS415" i="1" s="1"/>
  <c r="DB415" i="1" s="1"/>
  <c r="DK415" i="1" s="1"/>
  <c r="DW415" i="1" s="1"/>
  <c r="CJ378" i="1"/>
  <c r="CS378" i="1" s="1"/>
  <c r="DB378" i="1" s="1"/>
  <c r="DK378" i="1" s="1"/>
  <c r="DW378" i="1" s="1"/>
  <c r="CJ1002" i="1"/>
  <c r="CS1002" i="1" s="1"/>
  <c r="DB1002" i="1" s="1"/>
  <c r="DK1002" i="1" s="1"/>
  <c r="DW1002" i="1" s="1"/>
  <c r="CJ828" i="1"/>
  <c r="CS828" i="1" s="1"/>
  <c r="DB828" i="1" s="1"/>
  <c r="DK828" i="1" s="1"/>
  <c r="DW828" i="1" s="1"/>
  <c r="CJ1075" i="1"/>
  <c r="CS1075" i="1" s="1"/>
  <c r="DB1075" i="1" s="1"/>
  <c r="DK1075" i="1" s="1"/>
  <c r="DW1075" i="1" s="1"/>
  <c r="CJ478" i="1"/>
  <c r="CS478" i="1" s="1"/>
  <c r="DB478" i="1" s="1"/>
  <c r="DK478" i="1" s="1"/>
  <c r="DW478" i="1" s="1"/>
  <c r="CJ1069" i="1"/>
  <c r="CS1069" i="1" s="1"/>
  <c r="DB1069" i="1" s="1"/>
  <c r="DK1069" i="1" s="1"/>
  <c r="DW1069" i="1" s="1"/>
  <c r="CJ59" i="1"/>
  <c r="CS59" i="1" s="1"/>
  <c r="DB59" i="1" s="1"/>
  <c r="DK59" i="1" s="1"/>
  <c r="DW59" i="1" s="1"/>
  <c r="CJ76" i="1"/>
  <c r="CS76" i="1" s="1"/>
  <c r="DB76" i="1" s="1"/>
  <c r="DK76" i="1" s="1"/>
  <c r="DW76" i="1" s="1"/>
  <c r="CJ692" i="1"/>
  <c r="CS692" i="1" s="1"/>
  <c r="DB692" i="1" s="1"/>
  <c r="DK692" i="1" s="1"/>
  <c r="DW692" i="1" s="1"/>
  <c r="CJ230" i="1"/>
  <c r="CS230" i="1" s="1"/>
  <c r="DB230" i="1" s="1"/>
  <c r="DK230" i="1" s="1"/>
  <c r="DW230" i="1" s="1"/>
  <c r="CJ888" i="1"/>
  <c r="CS888" i="1" s="1"/>
  <c r="DB888" i="1" s="1"/>
  <c r="DK888" i="1" s="1"/>
  <c r="DW888" i="1" s="1"/>
  <c r="CJ1130" i="1"/>
  <c r="CS1130" i="1" s="1"/>
  <c r="DB1130" i="1" s="1"/>
  <c r="DK1130" i="1" s="1"/>
  <c r="DW1130" i="1" s="1"/>
  <c r="CJ592" i="1"/>
  <c r="CS592" i="1" s="1"/>
  <c r="DB592" i="1" s="1"/>
  <c r="DK592" i="1" s="1"/>
  <c r="DW592" i="1" s="1"/>
  <c r="CJ1051" i="1"/>
  <c r="CS1051" i="1" s="1"/>
  <c r="DB1051" i="1" s="1"/>
  <c r="DK1051" i="1" s="1"/>
  <c r="DW1051" i="1" s="1"/>
  <c r="CJ144" i="1"/>
  <c r="CS144" i="1" s="1"/>
  <c r="DB144" i="1" s="1"/>
  <c r="DK144" i="1" s="1"/>
  <c r="DW144" i="1" s="1"/>
  <c r="CJ776" i="1"/>
  <c r="CS776" i="1" s="1"/>
  <c r="DB776" i="1" s="1"/>
  <c r="DK776" i="1" s="1"/>
  <c r="DW776" i="1" s="1"/>
  <c r="CJ139" i="1"/>
  <c r="CS139" i="1" s="1"/>
  <c r="DB139" i="1" s="1"/>
  <c r="DK139" i="1" s="1"/>
  <c r="DW139" i="1" s="1"/>
  <c r="CJ1023" i="1"/>
  <c r="CS1023" i="1" s="1"/>
  <c r="DB1023" i="1" s="1"/>
  <c r="DK1023" i="1" s="1"/>
  <c r="DW1023" i="1" s="1"/>
  <c r="CJ211" i="1"/>
  <c r="CS211" i="1" s="1"/>
  <c r="DB211" i="1" s="1"/>
  <c r="DK211" i="1" s="1"/>
  <c r="DW211" i="1" s="1"/>
  <c r="CJ951" i="1"/>
  <c r="CS951" i="1" s="1"/>
  <c r="DB951" i="1" s="1"/>
  <c r="DK951" i="1" s="1"/>
  <c r="DW951" i="1" s="1"/>
  <c r="CJ986" i="1"/>
  <c r="CS986" i="1" s="1"/>
  <c r="DB986" i="1" s="1"/>
  <c r="DK986" i="1" s="1"/>
  <c r="DW986" i="1" s="1"/>
  <c r="CJ240" i="1"/>
  <c r="CS240" i="1" s="1"/>
  <c r="DB240" i="1" s="1"/>
  <c r="DK240" i="1" s="1"/>
  <c r="DW240" i="1" s="1"/>
  <c r="CJ657" i="1"/>
  <c r="CS657" i="1" s="1"/>
  <c r="DB657" i="1" s="1"/>
  <c r="DK657" i="1" s="1"/>
  <c r="DW657" i="1" s="1"/>
  <c r="CJ495" i="1"/>
  <c r="CS495" i="1" s="1"/>
  <c r="DB495" i="1" s="1"/>
  <c r="DK495" i="1" s="1"/>
  <c r="DW495" i="1" s="1"/>
  <c r="CJ768" i="1"/>
  <c r="CS768" i="1" s="1"/>
  <c r="DB768" i="1" s="1"/>
  <c r="DK768" i="1" s="1"/>
  <c r="DW768" i="1" s="1"/>
  <c r="CJ918" i="1"/>
  <c r="CS918" i="1" s="1"/>
  <c r="DB918" i="1" s="1"/>
  <c r="DK918" i="1" s="1"/>
  <c r="DW918" i="1" s="1"/>
  <c r="CJ889" i="1"/>
  <c r="CS889" i="1" s="1"/>
  <c r="DB889" i="1" s="1"/>
  <c r="DK889" i="1" s="1"/>
  <c r="DW889" i="1" s="1"/>
  <c r="CJ150" i="1"/>
  <c r="CS150" i="1" s="1"/>
  <c r="DB150" i="1" s="1"/>
  <c r="DK150" i="1" s="1"/>
  <c r="DW150" i="1" s="1"/>
  <c r="CJ1104" i="1"/>
  <c r="CS1104" i="1" s="1"/>
  <c r="DB1104" i="1" s="1"/>
  <c r="DK1104" i="1" s="1"/>
  <c r="DW1104" i="1" s="1"/>
  <c r="CJ86" i="1"/>
  <c r="CS86" i="1" s="1"/>
  <c r="DB86" i="1" s="1"/>
  <c r="DK86" i="1" s="1"/>
  <c r="DW86" i="1" s="1"/>
  <c r="CJ301" i="1"/>
  <c r="CS301" i="1" s="1"/>
  <c r="DB301" i="1" s="1"/>
  <c r="DK301" i="1" s="1"/>
  <c r="DW301" i="1" s="1"/>
  <c r="CJ426" i="1"/>
  <c r="CS426" i="1" s="1"/>
  <c r="DB426" i="1" s="1"/>
  <c r="DK426" i="1" s="1"/>
  <c r="DW426" i="1" s="1"/>
  <c r="CJ407" i="1"/>
  <c r="CS407" i="1" s="1"/>
  <c r="DB407" i="1" s="1"/>
  <c r="DK407" i="1" s="1"/>
  <c r="DW407" i="1" s="1"/>
  <c r="CJ552" i="1"/>
  <c r="CS552" i="1" s="1"/>
  <c r="DB552" i="1" s="1"/>
  <c r="DK552" i="1" s="1"/>
  <c r="DW552" i="1" s="1"/>
  <c r="CJ175" i="1"/>
  <c r="CS175" i="1" s="1"/>
  <c r="DB175" i="1" s="1"/>
  <c r="DK175" i="1" s="1"/>
  <c r="DW175" i="1" s="1"/>
  <c r="CJ179" i="1"/>
  <c r="CS179" i="1" s="1"/>
  <c r="DB179" i="1" s="1"/>
  <c r="DK179" i="1" s="1"/>
  <c r="DW179" i="1" s="1"/>
  <c r="CJ269" i="1"/>
  <c r="CS269" i="1" s="1"/>
  <c r="DB269" i="1" s="1"/>
  <c r="DK269" i="1" s="1"/>
  <c r="DW269" i="1" s="1"/>
  <c r="CJ704" i="1"/>
  <c r="CS704" i="1" s="1"/>
  <c r="DB704" i="1" s="1"/>
  <c r="DK704" i="1" s="1"/>
  <c r="DW704" i="1" s="1"/>
  <c r="CJ520" i="1"/>
  <c r="CS520" i="1" s="1"/>
  <c r="DB520" i="1" s="1"/>
  <c r="DK520" i="1" s="1"/>
  <c r="DW520" i="1" s="1"/>
  <c r="CJ984" i="1"/>
  <c r="CS984" i="1" s="1"/>
  <c r="DB984" i="1" s="1"/>
  <c r="DK984" i="1" s="1"/>
  <c r="DW984" i="1" s="1"/>
  <c r="CJ315" i="1"/>
  <c r="CS315" i="1" s="1"/>
  <c r="DB315" i="1" s="1"/>
  <c r="DK315" i="1" s="1"/>
  <c r="DW315" i="1" s="1"/>
  <c r="CJ118" i="1"/>
  <c r="CS118" i="1" s="1"/>
  <c r="DB118" i="1" s="1"/>
  <c r="DK118" i="1" s="1"/>
  <c r="DW118" i="1" s="1"/>
  <c r="CJ868" i="1"/>
  <c r="CS868" i="1" s="1"/>
  <c r="DB868" i="1" s="1"/>
  <c r="DK868" i="1" s="1"/>
  <c r="DW868" i="1" s="1"/>
  <c r="CJ1070" i="1"/>
  <c r="CS1070" i="1" s="1"/>
  <c r="DB1070" i="1" s="1"/>
  <c r="DK1070" i="1" s="1"/>
  <c r="DW1070" i="1" s="1"/>
  <c r="CJ1042" i="1"/>
  <c r="CS1042" i="1" s="1"/>
  <c r="DB1042" i="1" s="1"/>
  <c r="DK1042" i="1" s="1"/>
  <c r="DW1042" i="1" s="1"/>
  <c r="CJ815" i="1"/>
  <c r="CS815" i="1" s="1"/>
  <c r="DB815" i="1" s="1"/>
  <c r="DK815" i="1" s="1"/>
  <c r="DW815" i="1" s="1"/>
  <c r="CJ788" i="1"/>
  <c r="CS788" i="1" s="1"/>
  <c r="DB788" i="1" s="1"/>
  <c r="DK788" i="1" s="1"/>
  <c r="DW788" i="1" s="1"/>
  <c r="CJ1005" i="1"/>
  <c r="CS1005" i="1" s="1"/>
  <c r="DB1005" i="1" s="1"/>
  <c r="DK1005" i="1" s="1"/>
  <c r="DW1005" i="1" s="1"/>
  <c r="CJ414" i="1"/>
  <c r="CS414" i="1" s="1"/>
  <c r="DB414" i="1" s="1"/>
  <c r="DK414" i="1" s="1"/>
  <c r="DW414" i="1" s="1"/>
  <c r="CJ1039" i="1"/>
  <c r="CS1039" i="1" s="1"/>
  <c r="DB1039" i="1" s="1"/>
  <c r="DK1039" i="1" s="1"/>
  <c r="DW1039" i="1" s="1"/>
  <c r="CJ469" i="1"/>
  <c r="CS469" i="1" s="1"/>
  <c r="DB469" i="1" s="1"/>
  <c r="DK469" i="1" s="1"/>
  <c r="DW469" i="1" s="1"/>
  <c r="CJ28" i="1"/>
  <c r="CS28" i="1" s="1"/>
  <c r="DB28" i="1" s="1"/>
  <c r="DK28" i="1" s="1"/>
  <c r="DW28" i="1" s="1"/>
  <c r="CJ334" i="1"/>
  <c r="CS334" i="1" s="1"/>
  <c r="DB334" i="1" s="1"/>
  <c r="DK334" i="1" s="1"/>
  <c r="DW334" i="1" s="1"/>
  <c r="CJ1106" i="1"/>
  <c r="CS1106" i="1" s="1"/>
  <c r="DB1106" i="1" s="1"/>
  <c r="DK1106" i="1" s="1"/>
  <c r="DW1106" i="1" s="1"/>
  <c r="CJ593" i="1"/>
  <c r="CS593" i="1" s="1"/>
  <c r="DB593" i="1" s="1"/>
  <c r="DK593" i="1" s="1"/>
  <c r="DW593" i="1" s="1"/>
  <c r="CJ791" i="1"/>
  <c r="CS791" i="1" s="1"/>
  <c r="DB791" i="1" s="1"/>
  <c r="DK791" i="1" s="1"/>
  <c r="DW791" i="1" s="1"/>
  <c r="CJ1133" i="1"/>
  <c r="CS1133" i="1" s="1"/>
  <c r="DB1133" i="1" s="1"/>
  <c r="DK1133" i="1" s="1"/>
  <c r="DW1133" i="1" s="1"/>
  <c r="CJ668" i="1"/>
  <c r="CS668" i="1" s="1"/>
  <c r="DB668" i="1" s="1"/>
  <c r="DK668" i="1" s="1"/>
  <c r="DW668" i="1" s="1"/>
  <c r="CJ784" i="1"/>
  <c r="CS784" i="1" s="1"/>
  <c r="DB784" i="1" s="1"/>
  <c r="DK784" i="1" s="1"/>
  <c r="DW784" i="1" s="1"/>
  <c r="CJ357" i="1"/>
  <c r="CS357" i="1" s="1"/>
  <c r="DB357" i="1" s="1"/>
  <c r="DK357" i="1" s="1"/>
  <c r="DW357" i="1" s="1"/>
  <c r="CJ959" i="1"/>
  <c r="CS959" i="1" s="1"/>
  <c r="DB959" i="1" s="1"/>
  <c r="DK959" i="1" s="1"/>
  <c r="DW959" i="1" s="1"/>
  <c r="CJ555" i="1"/>
  <c r="CS555" i="1" s="1"/>
  <c r="DB555" i="1" s="1"/>
  <c r="DK555" i="1" s="1"/>
  <c r="DW555" i="1" s="1"/>
  <c r="CJ446" i="1"/>
  <c r="CS446" i="1" s="1"/>
  <c r="DB446" i="1" s="1"/>
  <c r="DK446" i="1" s="1"/>
  <c r="DW446" i="1" s="1"/>
  <c r="CJ439" i="1"/>
  <c r="CS439" i="1" s="1"/>
  <c r="DB439" i="1" s="1"/>
  <c r="DK439" i="1" s="1"/>
  <c r="DW439" i="1" s="1"/>
  <c r="CJ543" i="1"/>
  <c r="CS543" i="1" s="1"/>
  <c r="DB543" i="1" s="1"/>
  <c r="DK543" i="1" s="1"/>
  <c r="DW543" i="1" s="1"/>
  <c r="CJ176" i="1"/>
  <c r="CS176" i="1" s="1"/>
  <c r="DB176" i="1" s="1"/>
  <c r="DK176" i="1" s="1"/>
  <c r="DW176" i="1" s="1"/>
  <c r="CJ195" i="1"/>
  <c r="CS195" i="1" s="1"/>
  <c r="DB195" i="1" s="1"/>
  <c r="DK195" i="1" s="1"/>
  <c r="DW195" i="1" s="1"/>
  <c r="CJ963" i="1"/>
  <c r="CS963" i="1" s="1"/>
  <c r="DB963" i="1" s="1"/>
  <c r="DK963" i="1" s="1"/>
  <c r="DW963" i="1" s="1"/>
  <c r="CJ676" i="1"/>
  <c r="CS676" i="1" s="1"/>
  <c r="DB676" i="1" s="1"/>
  <c r="DK676" i="1" s="1"/>
  <c r="DW676" i="1" s="1"/>
  <c r="CJ66" i="1"/>
  <c r="CS66" i="1" s="1"/>
  <c r="DB66" i="1" s="1"/>
  <c r="DK66" i="1" s="1"/>
  <c r="DW66" i="1" s="1"/>
  <c r="CJ1007" i="1"/>
  <c r="CS1007" i="1" s="1"/>
  <c r="DB1007" i="1" s="1"/>
  <c r="DK1007" i="1" s="1"/>
  <c r="DW1007" i="1" s="1"/>
  <c r="CJ317" i="1"/>
  <c r="CS317" i="1" s="1"/>
  <c r="DB317" i="1" s="1"/>
  <c r="DK317" i="1" s="1"/>
  <c r="DW317" i="1" s="1"/>
  <c r="CJ131" i="1"/>
  <c r="CS131" i="1" s="1"/>
  <c r="DB131" i="1" s="1"/>
  <c r="DK131" i="1" s="1"/>
  <c r="DW131" i="1" s="1"/>
  <c r="CJ890" i="1"/>
  <c r="CS890" i="1" s="1"/>
  <c r="DB890" i="1" s="1"/>
  <c r="DK890" i="1" s="1"/>
  <c r="DW890" i="1" s="1"/>
  <c r="CJ654" i="1"/>
  <c r="CS654" i="1" s="1"/>
  <c r="DB654" i="1" s="1"/>
  <c r="DK654" i="1" s="1"/>
  <c r="DW654" i="1" s="1"/>
  <c r="CJ571" i="1"/>
  <c r="CS571" i="1" s="1"/>
  <c r="DB571" i="1" s="1"/>
  <c r="DK571" i="1" s="1"/>
  <c r="DW571" i="1" s="1"/>
  <c r="CJ502" i="1"/>
  <c r="CS502" i="1" s="1"/>
  <c r="DB502" i="1" s="1"/>
  <c r="DK502" i="1" s="1"/>
  <c r="DW502" i="1" s="1"/>
  <c r="CJ143" i="1"/>
  <c r="CS143" i="1" s="1"/>
  <c r="DB143" i="1" s="1"/>
  <c r="DK143" i="1" s="1"/>
  <c r="DW143" i="1" s="1"/>
  <c r="CJ128" i="1"/>
  <c r="CS128" i="1" s="1"/>
  <c r="DB128" i="1" s="1"/>
  <c r="DK128" i="1" s="1"/>
  <c r="DW128" i="1" s="1"/>
  <c r="CJ219" i="1"/>
  <c r="CS219" i="1" s="1"/>
  <c r="DB219" i="1" s="1"/>
  <c r="DK219" i="1" s="1"/>
  <c r="DW219" i="1" s="1"/>
  <c r="CJ432" i="1"/>
  <c r="CS432" i="1" s="1"/>
  <c r="DB432" i="1" s="1"/>
  <c r="DK432" i="1" s="1"/>
  <c r="DW432" i="1" s="1"/>
  <c r="CJ348" i="1"/>
  <c r="CS348" i="1" s="1"/>
  <c r="DB348" i="1" s="1"/>
  <c r="DK348" i="1" s="1"/>
  <c r="DW348" i="1" s="1"/>
  <c r="CJ545" i="1"/>
  <c r="CS545" i="1" s="1"/>
  <c r="DB545" i="1" s="1"/>
  <c r="DK545" i="1" s="1"/>
  <c r="DW545" i="1" s="1"/>
  <c r="CJ481" i="1"/>
  <c r="CS481" i="1" s="1"/>
  <c r="DB481" i="1" s="1"/>
  <c r="DK481" i="1" s="1"/>
  <c r="DW481" i="1" s="1"/>
  <c r="CJ1018" i="1"/>
  <c r="CS1018" i="1" s="1"/>
  <c r="DB1018" i="1" s="1"/>
  <c r="DK1018" i="1" s="1"/>
  <c r="DW1018" i="1" s="1"/>
  <c r="CJ247" i="1"/>
  <c r="CS247" i="1" s="1"/>
  <c r="DB247" i="1" s="1"/>
  <c r="DK247" i="1" s="1"/>
  <c r="DW247" i="1" s="1"/>
  <c r="CJ1066" i="1"/>
  <c r="CS1066" i="1" s="1"/>
  <c r="DB1066" i="1" s="1"/>
  <c r="DK1066" i="1" s="1"/>
  <c r="DW1066" i="1" s="1"/>
  <c r="CJ598" i="1"/>
  <c r="CS598" i="1" s="1"/>
  <c r="DB598" i="1" s="1"/>
  <c r="DK598" i="1" s="1"/>
  <c r="DW598" i="1" s="1"/>
  <c r="CJ487" i="1"/>
  <c r="CS487" i="1" s="1"/>
  <c r="DB487" i="1" s="1"/>
  <c r="DK487" i="1" s="1"/>
  <c r="DW487" i="1" s="1"/>
  <c r="CJ202" i="1"/>
  <c r="CS202" i="1" s="1"/>
  <c r="DB202" i="1" s="1"/>
  <c r="DK202" i="1" s="1"/>
  <c r="DW202" i="1" s="1"/>
  <c r="CJ41" i="1"/>
  <c r="CS41" i="1" s="1"/>
  <c r="DB41" i="1" s="1"/>
  <c r="DK41" i="1" s="1"/>
  <c r="DW41" i="1" s="1"/>
  <c r="CJ906" i="1"/>
  <c r="CS906" i="1" s="1"/>
  <c r="DB906" i="1" s="1"/>
  <c r="DK906" i="1" s="1"/>
  <c r="DW906" i="1" s="1"/>
  <c r="CJ500" i="1"/>
  <c r="CS500" i="1" s="1"/>
  <c r="DB500" i="1" s="1"/>
  <c r="DK500" i="1" s="1"/>
  <c r="DW500" i="1" s="1"/>
  <c r="CJ441" i="1"/>
  <c r="CS441" i="1" s="1"/>
  <c r="DB441" i="1" s="1"/>
  <c r="DK441" i="1" s="1"/>
  <c r="DW441" i="1" s="1"/>
  <c r="CJ1100" i="1"/>
  <c r="CS1100" i="1" s="1"/>
  <c r="DB1100" i="1" s="1"/>
  <c r="DK1100" i="1" s="1"/>
  <c r="DW1100" i="1" s="1"/>
  <c r="CJ192" i="1"/>
  <c r="CS192" i="1" s="1"/>
  <c r="DB192" i="1" s="1"/>
  <c r="DK192" i="1" s="1"/>
  <c r="DW192" i="1" s="1"/>
  <c r="CJ969" i="1"/>
  <c r="CS969" i="1" s="1"/>
  <c r="DB969" i="1" s="1"/>
  <c r="DK969" i="1" s="1"/>
  <c r="DW969" i="1" s="1"/>
  <c r="CJ46" i="1"/>
  <c r="CS46" i="1" s="1"/>
  <c r="DB46" i="1" s="1"/>
  <c r="DK46" i="1" s="1"/>
  <c r="DW46" i="1" s="1"/>
  <c r="CJ333" i="1"/>
  <c r="CS333" i="1" s="1"/>
  <c r="DB333" i="1" s="1"/>
  <c r="DK333" i="1" s="1"/>
  <c r="DW333" i="1" s="1"/>
  <c r="CJ1105" i="1"/>
  <c r="CS1105" i="1" s="1"/>
  <c r="DB1105" i="1" s="1"/>
  <c r="DK1105" i="1" s="1"/>
  <c r="DW1105" i="1" s="1"/>
  <c r="CJ617" i="1"/>
  <c r="CS617" i="1" s="1"/>
  <c r="DB617" i="1" s="1"/>
  <c r="DK617" i="1" s="1"/>
  <c r="DW617" i="1" s="1"/>
  <c r="CJ786" i="1"/>
  <c r="CS786" i="1" s="1"/>
  <c r="DB786" i="1" s="1"/>
  <c r="DK786" i="1" s="1"/>
  <c r="DW786" i="1" s="1"/>
  <c r="CJ1131" i="1"/>
  <c r="CS1131" i="1" s="1"/>
  <c r="DB1131" i="1" s="1"/>
  <c r="DK1131" i="1" s="1"/>
  <c r="DW1131" i="1" s="1"/>
  <c r="CJ1135" i="1"/>
  <c r="CS1135" i="1" s="1"/>
  <c r="DB1135" i="1" s="1"/>
  <c r="DK1135" i="1" s="1"/>
  <c r="DW1135" i="1" s="1"/>
  <c r="CJ880" i="1"/>
  <c r="CS880" i="1" s="1"/>
  <c r="DB880" i="1" s="1"/>
  <c r="DK880" i="1" s="1"/>
  <c r="DW880" i="1" s="1"/>
  <c r="CJ800" i="1"/>
  <c r="CS800" i="1" s="1"/>
  <c r="DB800" i="1" s="1"/>
  <c r="DK800" i="1" s="1"/>
  <c r="DW800" i="1" s="1"/>
  <c r="CJ453" i="1"/>
  <c r="CS453" i="1" s="1"/>
  <c r="DB453" i="1" s="1"/>
  <c r="DK453" i="1" s="1"/>
  <c r="DW453" i="1" s="1"/>
  <c r="CJ466" i="1"/>
  <c r="CS466" i="1" s="1"/>
  <c r="DB466" i="1" s="1"/>
  <c r="DK466" i="1" s="1"/>
  <c r="DW466" i="1" s="1"/>
  <c r="CJ628" i="1"/>
  <c r="CS628" i="1" s="1"/>
  <c r="DB628" i="1" s="1"/>
  <c r="DK628" i="1" s="1"/>
  <c r="DW628" i="1" s="1"/>
  <c r="CJ404" i="1"/>
  <c r="CS404" i="1" s="1"/>
  <c r="DB404" i="1" s="1"/>
  <c r="DK404" i="1" s="1"/>
  <c r="DW404" i="1" s="1"/>
  <c r="CJ364" i="1"/>
  <c r="CS364" i="1" s="1"/>
  <c r="DB364" i="1" s="1"/>
  <c r="DK364" i="1" s="1"/>
  <c r="DW364" i="1" s="1"/>
  <c r="CJ1060" i="1"/>
  <c r="CS1060" i="1" s="1"/>
  <c r="DB1060" i="1" s="1"/>
  <c r="DK1060" i="1" s="1"/>
  <c r="DW1060" i="1" s="1"/>
  <c r="CJ194" i="1"/>
  <c r="CS194" i="1" s="1"/>
  <c r="DB194" i="1" s="1"/>
  <c r="DK194" i="1" s="1"/>
  <c r="DW194" i="1" s="1"/>
  <c r="CJ1094" i="1"/>
  <c r="CS1094" i="1" s="1"/>
  <c r="DB1094" i="1" s="1"/>
  <c r="DK1094" i="1" s="1"/>
  <c r="DW1094" i="1" s="1"/>
  <c r="CJ968" i="1"/>
  <c r="CS968" i="1" s="1"/>
  <c r="DB968" i="1" s="1"/>
  <c r="DK968" i="1" s="1"/>
  <c r="DW968" i="1" s="1"/>
  <c r="CJ944" i="1"/>
  <c r="CS944" i="1" s="1"/>
  <c r="DB944" i="1" s="1"/>
  <c r="DK944" i="1" s="1"/>
  <c r="DW944" i="1" s="1"/>
  <c r="CJ61" i="1"/>
  <c r="CS61" i="1" s="1"/>
  <c r="DB61" i="1" s="1"/>
  <c r="DK61" i="1" s="1"/>
  <c r="DW61" i="1" s="1"/>
  <c r="CJ34" i="1"/>
  <c r="CS34" i="1" s="1"/>
  <c r="DB34" i="1" s="1"/>
  <c r="DK34" i="1" s="1"/>
  <c r="DW34" i="1" s="1"/>
  <c r="CJ336" i="1"/>
  <c r="CS336" i="1" s="1"/>
  <c r="DB336" i="1" s="1"/>
  <c r="DK336" i="1" s="1"/>
  <c r="DW336" i="1" s="1"/>
  <c r="CJ682" i="1"/>
  <c r="CS682" i="1" s="1"/>
  <c r="DB682" i="1" s="1"/>
  <c r="DK682" i="1" s="1"/>
  <c r="DW682" i="1" s="1"/>
  <c r="CJ881" i="1"/>
  <c r="CS881" i="1" s="1"/>
  <c r="DB881" i="1" s="1"/>
  <c r="DK881" i="1" s="1"/>
  <c r="DW881" i="1" s="1"/>
  <c r="CJ532" i="1"/>
  <c r="CS532" i="1" s="1"/>
  <c r="DB532" i="1" s="1"/>
  <c r="DK532" i="1" s="1"/>
  <c r="DW532" i="1" s="1"/>
  <c r="CJ748" i="1"/>
  <c r="CS748" i="1" s="1"/>
  <c r="DB748" i="1" s="1"/>
  <c r="DK748" i="1" s="1"/>
  <c r="DW748" i="1" s="1"/>
  <c r="CJ88" i="1"/>
  <c r="CS88" i="1" s="1"/>
  <c r="DB88" i="1" s="1"/>
  <c r="DK88" i="1" s="1"/>
  <c r="DW88" i="1" s="1"/>
  <c r="CJ141" i="1"/>
  <c r="CS141" i="1" s="1"/>
  <c r="DB141" i="1" s="1"/>
  <c r="DK141" i="1" s="1"/>
  <c r="DW141" i="1" s="1"/>
  <c r="CJ771" i="1"/>
  <c r="CS771" i="1" s="1"/>
  <c r="DB771" i="1" s="1"/>
  <c r="DK771" i="1" s="1"/>
  <c r="DW771" i="1" s="1"/>
  <c r="CJ260" i="1"/>
  <c r="CS260" i="1" s="1"/>
  <c r="DB260" i="1" s="1"/>
  <c r="DK260" i="1" s="1"/>
  <c r="DW260" i="1" s="1"/>
  <c r="CJ437" i="1"/>
  <c r="CS437" i="1" s="1"/>
  <c r="DB437" i="1" s="1"/>
  <c r="DK437" i="1" s="1"/>
  <c r="DW437" i="1" s="1"/>
  <c r="CJ423" i="1"/>
  <c r="CS423" i="1" s="1"/>
  <c r="DB423" i="1" s="1"/>
  <c r="DK423" i="1" s="1"/>
  <c r="DW423" i="1" s="1"/>
  <c r="CJ89" i="1"/>
  <c r="CS89" i="1" s="1"/>
  <c r="DB89" i="1" s="1"/>
  <c r="DK89" i="1" s="1"/>
  <c r="DW89" i="1" s="1"/>
  <c r="CJ23" i="1"/>
  <c r="CS23" i="1" s="1"/>
  <c r="DB23" i="1" s="1"/>
  <c r="DK23" i="1" s="1"/>
  <c r="DW23" i="1" s="1"/>
  <c r="CJ109" i="1"/>
  <c r="CS109" i="1" s="1"/>
  <c r="DB109" i="1" s="1"/>
  <c r="DK109" i="1" s="1"/>
  <c r="DW109" i="1" s="1"/>
  <c r="CJ852" i="1"/>
  <c r="CS852" i="1" s="1"/>
  <c r="DB852" i="1" s="1"/>
  <c r="DK852" i="1" s="1"/>
  <c r="DW852" i="1" s="1"/>
  <c r="CJ602" i="1"/>
  <c r="CS602" i="1" s="1"/>
  <c r="DB602" i="1" s="1"/>
  <c r="DK602" i="1" s="1"/>
  <c r="DW602" i="1" s="1"/>
  <c r="CJ1014" i="1"/>
  <c r="CS1014" i="1" s="1"/>
  <c r="DB1014" i="1" s="1"/>
  <c r="DK1014" i="1" s="1"/>
  <c r="DW1014" i="1" s="1"/>
  <c r="CJ740" i="1"/>
  <c r="CS740" i="1" s="1"/>
  <c r="DB740" i="1" s="1"/>
  <c r="DK740" i="1" s="1"/>
  <c r="DW740" i="1" s="1"/>
  <c r="CJ652" i="1"/>
  <c r="CS652" i="1" s="1"/>
  <c r="DB652" i="1" s="1"/>
  <c r="DK652" i="1" s="1"/>
  <c r="DW652" i="1" s="1"/>
  <c r="CJ491" i="1"/>
  <c r="CS491" i="1" s="1"/>
  <c r="DB491" i="1" s="1"/>
  <c r="DK491" i="1" s="1"/>
  <c r="DW491" i="1" s="1"/>
  <c r="CJ978" i="1"/>
  <c r="CS978" i="1" s="1"/>
  <c r="DB978" i="1" s="1"/>
  <c r="DK978" i="1" s="1"/>
  <c r="DW978" i="1" s="1"/>
  <c r="CJ402" i="1"/>
  <c r="CS402" i="1" s="1"/>
  <c r="DB402" i="1" s="1"/>
  <c r="DK402" i="1" s="1"/>
  <c r="DW402" i="1" s="1"/>
  <c r="CJ158" i="1"/>
  <c r="CS158" i="1" s="1"/>
  <c r="DB158" i="1" s="1"/>
  <c r="DK158" i="1" s="1"/>
  <c r="DW158" i="1" s="1"/>
  <c r="CJ82" i="1"/>
  <c r="CS82" i="1" s="1"/>
  <c r="DB82" i="1" s="1"/>
  <c r="DK82" i="1" s="1"/>
  <c r="DW82" i="1" s="1"/>
  <c r="CJ980" i="1"/>
  <c r="CS980" i="1" s="1"/>
  <c r="DB980" i="1" s="1"/>
  <c r="DK980" i="1" s="1"/>
  <c r="DW980" i="1" s="1"/>
  <c r="CJ664" i="1"/>
  <c r="CS664" i="1" s="1"/>
  <c r="DB664" i="1" s="1"/>
  <c r="DK664" i="1" s="1"/>
  <c r="DW664" i="1" s="1"/>
  <c r="CJ100" i="1"/>
  <c r="CS100" i="1" s="1"/>
  <c r="DB100" i="1" s="1"/>
  <c r="DK100" i="1" s="1"/>
  <c r="DW100" i="1" s="1"/>
  <c r="CJ390" i="1"/>
  <c r="CS390" i="1" s="1"/>
  <c r="DB390" i="1" s="1"/>
  <c r="DK390" i="1" s="1"/>
  <c r="DW390" i="1" s="1"/>
  <c r="CJ703" i="1"/>
  <c r="CS703" i="1" s="1"/>
  <c r="DB703" i="1" s="1"/>
  <c r="DK703" i="1" s="1"/>
  <c r="DW703" i="1" s="1"/>
  <c r="CJ488" i="1"/>
  <c r="CS488" i="1" s="1"/>
  <c r="DB488" i="1" s="1"/>
  <c r="DK488" i="1" s="1"/>
  <c r="DW488" i="1" s="1"/>
  <c r="CJ177" i="1"/>
  <c r="CS177" i="1" s="1"/>
  <c r="DB177" i="1" s="1"/>
  <c r="DK177" i="1" s="1"/>
  <c r="DW177" i="1" s="1"/>
  <c r="CJ438" i="1"/>
  <c r="CS438" i="1" s="1"/>
  <c r="DB438" i="1" s="1"/>
  <c r="DK438" i="1" s="1"/>
  <c r="DW438" i="1" s="1"/>
  <c r="CJ476" i="1"/>
  <c r="CS476" i="1" s="1"/>
  <c r="DB476" i="1" s="1"/>
  <c r="DK476" i="1" s="1"/>
  <c r="DW476" i="1" s="1"/>
  <c r="CJ251" i="1"/>
  <c r="CS251" i="1" s="1"/>
  <c r="DB251" i="1" s="1"/>
  <c r="DK251" i="1" s="1"/>
  <c r="DW251" i="1" s="1"/>
  <c r="CJ1121" i="1"/>
  <c r="CS1121" i="1" s="1"/>
  <c r="DB1121" i="1" s="1"/>
  <c r="DK1121" i="1" s="1"/>
  <c r="DW1121" i="1" s="1"/>
  <c r="CJ806" i="1"/>
  <c r="CS806" i="1" s="1"/>
  <c r="DB806" i="1" s="1"/>
  <c r="DK806" i="1" s="1"/>
  <c r="DW806" i="1" s="1"/>
  <c r="CJ350" i="1"/>
  <c r="CS350" i="1" s="1"/>
  <c r="DB350" i="1" s="1"/>
  <c r="DK350" i="1" s="1"/>
  <c r="DW350" i="1" s="1"/>
  <c r="CJ64" i="1"/>
  <c r="CS64" i="1" s="1"/>
  <c r="DB64" i="1" s="1"/>
  <c r="DK64" i="1" s="1"/>
  <c r="DW64" i="1" s="1"/>
  <c r="CJ842" i="1"/>
  <c r="CS842" i="1" s="1"/>
  <c r="DB842" i="1" s="1"/>
  <c r="DK842" i="1" s="1"/>
  <c r="DW842" i="1" s="1"/>
  <c r="CJ795" i="1"/>
  <c r="CS795" i="1" s="1"/>
  <c r="DB795" i="1" s="1"/>
  <c r="DK795" i="1" s="1"/>
  <c r="DW795" i="1" s="1"/>
  <c r="CJ753" i="1"/>
  <c r="CS753" i="1" s="1"/>
  <c r="DB753" i="1" s="1"/>
  <c r="DK753" i="1" s="1"/>
  <c r="DW753" i="1" s="1"/>
  <c r="CJ714" i="1"/>
  <c r="CS714" i="1" s="1"/>
  <c r="DB714" i="1" s="1"/>
  <c r="DK714" i="1" s="1"/>
  <c r="DW714" i="1" s="1"/>
  <c r="CJ927" i="1"/>
  <c r="CS927" i="1" s="1"/>
  <c r="DB927" i="1" s="1"/>
  <c r="DK927" i="1" s="1"/>
  <c r="DW927" i="1" s="1"/>
  <c r="CJ909" i="1"/>
  <c r="CS909" i="1" s="1"/>
  <c r="DB909" i="1" s="1"/>
  <c r="DK909" i="1" s="1"/>
  <c r="DW909" i="1" s="1"/>
  <c r="CJ630" i="1"/>
  <c r="CS630" i="1" s="1"/>
  <c r="DB630" i="1" s="1"/>
  <c r="DK630" i="1" s="1"/>
  <c r="DW630" i="1" s="1"/>
  <c r="CJ971" i="1"/>
  <c r="CS971" i="1" s="1"/>
  <c r="DB971" i="1" s="1"/>
  <c r="DK971" i="1" s="1"/>
  <c r="DW971" i="1" s="1"/>
  <c r="CJ962" i="1"/>
  <c r="CS962" i="1" s="1"/>
  <c r="DB962" i="1" s="1"/>
  <c r="DK962" i="1" s="1"/>
  <c r="DW962" i="1" s="1"/>
  <c r="CJ572" i="1"/>
  <c r="CS572" i="1" s="1"/>
  <c r="DB572" i="1" s="1"/>
  <c r="DK572" i="1" s="1"/>
  <c r="DW572" i="1" s="1"/>
  <c r="CJ865" i="1"/>
  <c r="CS865" i="1" s="1"/>
  <c r="DB865" i="1" s="1"/>
  <c r="DK865" i="1" s="1"/>
  <c r="DW865" i="1" s="1"/>
  <c r="CJ267" i="1"/>
  <c r="CS267" i="1" s="1"/>
  <c r="DB267" i="1" s="1"/>
  <c r="DK267" i="1" s="1"/>
  <c r="DW267" i="1" s="1"/>
  <c r="CJ1028" i="1"/>
  <c r="CS1028" i="1" s="1"/>
  <c r="DB1028" i="1" s="1"/>
  <c r="DK1028" i="1" s="1"/>
  <c r="DW1028" i="1" s="1"/>
  <c r="CJ181" i="1"/>
  <c r="CS181" i="1" s="1"/>
  <c r="DB181" i="1" s="1"/>
  <c r="DK181" i="1" s="1"/>
  <c r="DW181" i="1" s="1"/>
  <c r="CJ528" i="1"/>
  <c r="CS528" i="1" s="1"/>
  <c r="DB528" i="1" s="1"/>
  <c r="DK528" i="1" s="1"/>
  <c r="DW528" i="1" s="1"/>
  <c r="CJ715" i="1"/>
  <c r="CS715" i="1" s="1"/>
  <c r="DB715" i="1" s="1"/>
  <c r="DK715" i="1" s="1"/>
  <c r="DW715" i="1" s="1"/>
  <c r="CJ343" i="1"/>
  <c r="CS343" i="1" s="1"/>
  <c r="DB343" i="1" s="1"/>
  <c r="DK343" i="1" s="1"/>
  <c r="DW343" i="1" s="1"/>
  <c r="CJ1125" i="1"/>
  <c r="CS1125" i="1" s="1"/>
  <c r="DB1125" i="1" s="1"/>
  <c r="DK1125" i="1" s="1"/>
  <c r="DW1125" i="1" s="1"/>
  <c r="CJ932" i="1"/>
  <c r="CS932" i="1" s="1"/>
  <c r="DB932" i="1" s="1"/>
  <c r="DK932" i="1" s="1"/>
  <c r="DW932" i="1" s="1"/>
  <c r="CJ311" i="1"/>
  <c r="CS311" i="1" s="1"/>
  <c r="DB311" i="1" s="1"/>
  <c r="DK311" i="1" s="1"/>
  <c r="DW311" i="1" s="1"/>
  <c r="CJ293" i="1"/>
  <c r="CS293" i="1" s="1"/>
  <c r="DB293" i="1" s="1"/>
  <c r="DK293" i="1" s="1"/>
  <c r="DW293" i="1" s="1"/>
  <c r="CJ149" i="1"/>
  <c r="CS149" i="1" s="1"/>
  <c r="DB149" i="1" s="1"/>
  <c r="DK149" i="1" s="1"/>
  <c r="DW149" i="1" s="1"/>
  <c r="CJ345" i="1"/>
  <c r="CS345" i="1" s="1"/>
  <c r="DB345" i="1" s="1"/>
  <c r="DK345" i="1" s="1"/>
  <c r="DW345" i="1" s="1"/>
  <c r="CJ132" i="1"/>
  <c r="CS132" i="1" s="1"/>
  <c r="DB132" i="1" s="1"/>
  <c r="DK132" i="1" s="1"/>
  <c r="DW132" i="1" s="1"/>
  <c r="CJ1093" i="1"/>
  <c r="CS1093" i="1" s="1"/>
  <c r="DB1093" i="1" s="1"/>
  <c r="DK1093" i="1" s="1"/>
  <c r="DW1093" i="1" s="1"/>
  <c r="CJ1049" i="1"/>
  <c r="CS1049" i="1" s="1"/>
  <c r="DB1049" i="1" s="1"/>
  <c r="DK1049" i="1" s="1"/>
  <c r="DW1049" i="1" s="1"/>
  <c r="CJ75" i="1"/>
  <c r="CS75" i="1" s="1"/>
  <c r="DB75" i="1" s="1"/>
  <c r="DK75" i="1" s="1"/>
  <c r="DW75" i="1" s="1"/>
  <c r="CJ875" i="1"/>
  <c r="CS875" i="1" s="1"/>
  <c r="DB875" i="1" s="1"/>
  <c r="DK875" i="1" s="1"/>
  <c r="DW875" i="1" s="1"/>
  <c r="CJ505" i="1"/>
  <c r="CS505" i="1" s="1"/>
  <c r="DB505" i="1" s="1"/>
  <c r="DK505" i="1" s="1"/>
  <c r="DW505" i="1" s="1"/>
  <c r="CJ766" i="1"/>
  <c r="CS766" i="1" s="1"/>
  <c r="DB766" i="1" s="1"/>
  <c r="DK766" i="1" s="1"/>
  <c r="DW766" i="1" s="1"/>
  <c r="CJ474" i="1"/>
  <c r="CS474" i="1" s="1"/>
  <c r="DB474" i="1" s="1"/>
  <c r="DK474" i="1" s="1"/>
  <c r="DW474" i="1" s="1"/>
  <c r="CJ887" i="1"/>
  <c r="CS887" i="1" s="1"/>
  <c r="DB887" i="1" s="1"/>
  <c r="DK887" i="1" s="1"/>
  <c r="DW887" i="1" s="1"/>
  <c r="CJ1113" i="1"/>
  <c r="CS1113" i="1" s="1"/>
  <c r="DB1113" i="1" s="1"/>
  <c r="DK1113" i="1" s="1"/>
  <c r="DW1113" i="1" s="1"/>
  <c r="CJ757" i="1"/>
  <c r="CS757" i="1" s="1"/>
  <c r="DB757" i="1" s="1"/>
  <c r="DK757" i="1" s="1"/>
  <c r="DW757" i="1" s="1"/>
  <c r="CJ95" i="1"/>
  <c r="CS95" i="1" s="1"/>
  <c r="DB95" i="1" s="1"/>
  <c r="DK95" i="1" s="1"/>
  <c r="DW95" i="1" s="1"/>
  <c r="CJ1022" i="1"/>
  <c r="CS1022" i="1" s="1"/>
  <c r="DB1022" i="1" s="1"/>
  <c r="DK1022" i="1" s="1"/>
  <c r="DW1022" i="1" s="1"/>
  <c r="CJ471" i="1"/>
  <c r="CS471" i="1" s="1"/>
  <c r="DB471" i="1" s="1"/>
  <c r="DK471" i="1" s="1"/>
  <c r="DW471" i="1" s="1"/>
  <c r="CJ988" i="1"/>
  <c r="CS988" i="1" s="1"/>
  <c r="DB988" i="1" s="1"/>
  <c r="DK988" i="1" s="1"/>
  <c r="DW988" i="1" s="1"/>
  <c r="CJ894" i="1"/>
  <c r="CS894" i="1" s="1"/>
  <c r="DB894" i="1" s="1"/>
  <c r="DK894" i="1" s="1"/>
  <c r="DW894" i="1" s="1"/>
  <c r="CJ587" i="1"/>
  <c r="CS587" i="1" s="1"/>
  <c r="DB587" i="1" s="1"/>
  <c r="DK587" i="1" s="1"/>
  <c r="DW587" i="1" s="1"/>
  <c r="CJ506" i="1"/>
  <c r="CS506" i="1" s="1"/>
  <c r="DB506" i="1" s="1"/>
  <c r="DK506" i="1" s="1"/>
  <c r="DW506" i="1" s="1"/>
  <c r="CJ239" i="1"/>
  <c r="CS239" i="1" s="1"/>
  <c r="DB239" i="1" s="1"/>
  <c r="DK239" i="1" s="1"/>
  <c r="DW239" i="1" s="1"/>
  <c r="CJ38" i="1"/>
  <c r="CS38" i="1" s="1"/>
  <c r="DB38" i="1" s="1"/>
  <c r="DK38" i="1" s="1"/>
  <c r="DW38" i="1" s="1"/>
  <c r="CJ1044" i="1"/>
  <c r="CS1044" i="1" s="1"/>
  <c r="DB1044" i="1" s="1"/>
  <c r="DK1044" i="1" s="1"/>
  <c r="DW1044" i="1" s="1"/>
  <c r="CJ1123" i="1"/>
  <c r="CS1123" i="1" s="1"/>
  <c r="DB1123" i="1" s="1"/>
  <c r="DK1123" i="1" s="1"/>
  <c r="DW1123" i="1" s="1"/>
  <c r="CJ399" i="1"/>
  <c r="CS399" i="1" s="1"/>
  <c r="DB399" i="1" s="1"/>
  <c r="DK399" i="1" s="1"/>
  <c r="DW399" i="1" s="1"/>
  <c r="CJ1074" i="1"/>
  <c r="CS1074" i="1" s="1"/>
  <c r="DB1074" i="1" s="1"/>
  <c r="DK1074" i="1" s="1"/>
  <c r="DW1074" i="1" s="1"/>
  <c r="CJ1019" i="1"/>
  <c r="CS1019" i="1" s="1"/>
  <c r="DB1019" i="1" s="1"/>
  <c r="DK1019" i="1" s="1"/>
  <c r="DW1019" i="1" s="1"/>
  <c r="CJ904" i="1"/>
  <c r="CS904" i="1" s="1"/>
  <c r="DB904" i="1" s="1"/>
  <c r="DK904" i="1" s="1"/>
  <c r="DW904" i="1" s="1"/>
  <c r="CJ823" i="1"/>
  <c r="CS823" i="1" s="1"/>
  <c r="DB823" i="1" s="1"/>
  <c r="DK823" i="1" s="1"/>
  <c r="DW823" i="1" s="1"/>
  <c r="CJ760" i="1"/>
  <c r="CS760" i="1" s="1"/>
  <c r="DB760" i="1" s="1"/>
  <c r="DK760" i="1" s="1"/>
  <c r="DW760" i="1" s="1"/>
  <c r="CJ386" i="1"/>
  <c r="CS386" i="1" s="1"/>
  <c r="DB386" i="1" s="1"/>
  <c r="DK386" i="1" s="1"/>
  <c r="DW386" i="1" s="1"/>
  <c r="CJ60" i="1"/>
  <c r="CS60" i="1" s="1"/>
  <c r="DB60" i="1" s="1"/>
  <c r="DK60" i="1" s="1"/>
  <c r="DW60" i="1" s="1"/>
  <c r="CJ1089" i="1"/>
  <c r="CS1089" i="1" s="1"/>
  <c r="DB1089" i="1" s="1"/>
  <c r="DK1089" i="1" s="1"/>
  <c r="DW1089" i="1" s="1"/>
  <c r="CJ858" i="1"/>
  <c r="CS858" i="1" s="1"/>
  <c r="DB858" i="1" s="1"/>
  <c r="DK858" i="1" s="1"/>
  <c r="DW858" i="1" s="1"/>
  <c r="CJ763" i="1"/>
  <c r="CS763" i="1" s="1"/>
  <c r="DB763" i="1" s="1"/>
  <c r="DK763" i="1" s="1"/>
  <c r="DW763" i="1" s="1"/>
  <c r="CJ186" i="1"/>
  <c r="CS186" i="1" s="1"/>
  <c r="DB186" i="1" s="1"/>
  <c r="DK186" i="1" s="1"/>
  <c r="DW186" i="1" s="1"/>
  <c r="CJ1027" i="1"/>
  <c r="CS1027" i="1" s="1"/>
  <c r="DB1027" i="1" s="1"/>
  <c r="DK1027" i="1" s="1"/>
  <c r="DW1027" i="1" s="1"/>
  <c r="CJ94" i="1"/>
  <c r="CS94" i="1" s="1"/>
  <c r="DB94" i="1" s="1"/>
  <c r="DK94" i="1" s="1"/>
  <c r="DW94" i="1" s="1"/>
  <c r="CJ246" i="1"/>
  <c r="CS246" i="1" s="1"/>
  <c r="DB246" i="1" s="1"/>
  <c r="DK246" i="1" s="1"/>
  <c r="DW246" i="1" s="1"/>
  <c r="CJ564" i="1"/>
  <c r="CS564" i="1" s="1"/>
  <c r="DB564" i="1" s="1"/>
  <c r="DK564" i="1" s="1"/>
  <c r="DW564" i="1" s="1"/>
  <c r="CJ394" i="1"/>
  <c r="CS394" i="1" s="1"/>
  <c r="DB394" i="1" s="1"/>
  <c r="DK394" i="1" s="1"/>
  <c r="DW394" i="1" s="1"/>
  <c r="CJ713" i="1"/>
  <c r="CS713" i="1" s="1"/>
  <c r="DB713" i="1" s="1"/>
  <c r="DK713" i="1" s="1"/>
  <c r="DW713" i="1" s="1"/>
  <c r="CJ1015" i="1"/>
  <c r="CS1015" i="1" s="1"/>
  <c r="DB1015" i="1" s="1"/>
  <c r="DK1015" i="1" s="1"/>
  <c r="DW1015" i="1" s="1"/>
  <c r="CJ258" i="1"/>
  <c r="CS258" i="1" s="1"/>
  <c r="DB258" i="1" s="1"/>
  <c r="DK258" i="1" s="1"/>
  <c r="DW258" i="1" s="1"/>
  <c r="CJ286" i="1"/>
  <c r="CS286" i="1" s="1"/>
  <c r="DB286" i="1" s="1"/>
  <c r="DK286" i="1" s="1"/>
  <c r="DW286" i="1" s="1"/>
  <c r="CJ115" i="1"/>
  <c r="CS115" i="1" s="1"/>
  <c r="DB115" i="1" s="1"/>
  <c r="DK115" i="1" s="1"/>
  <c r="DW115" i="1" s="1"/>
  <c r="CJ382" i="1"/>
  <c r="CS382" i="1" s="1"/>
  <c r="DB382" i="1" s="1"/>
  <c r="DK382" i="1" s="1"/>
  <c r="DW382" i="1" s="1"/>
  <c r="CJ254" i="1"/>
  <c r="CS254" i="1" s="1"/>
  <c r="DB254" i="1" s="1"/>
  <c r="DK254" i="1" s="1"/>
  <c r="DW254" i="1" s="1"/>
  <c r="CJ840" i="1"/>
  <c r="CS840" i="1" s="1"/>
  <c r="DB840" i="1" s="1"/>
  <c r="DK840" i="1" s="1"/>
  <c r="DW840" i="1" s="1"/>
  <c r="CJ1116" i="1"/>
  <c r="CS1116" i="1" s="1"/>
  <c r="DB1116" i="1" s="1"/>
  <c r="DK1116" i="1" s="1"/>
  <c r="DW1116" i="1" s="1"/>
  <c r="CJ459" i="1"/>
  <c r="CS459" i="1" s="1"/>
  <c r="DB459" i="1" s="1"/>
  <c r="DK459" i="1" s="1"/>
  <c r="DW459" i="1" s="1"/>
  <c r="CJ217" i="1"/>
  <c r="CS217" i="1" s="1"/>
  <c r="DB217" i="1" s="1"/>
  <c r="DK217" i="1" s="1"/>
  <c r="DW217" i="1" s="1"/>
  <c r="CJ10" i="1"/>
  <c r="CS10" i="1" s="1"/>
  <c r="DB10" i="1" s="1"/>
  <c r="DK10" i="1" s="1"/>
  <c r="DW10" i="1" s="1"/>
  <c r="CJ324" i="1"/>
  <c r="CS324" i="1" s="1"/>
  <c r="DB324" i="1" s="1"/>
  <c r="DK324" i="1" s="1"/>
  <c r="DW324" i="1" s="1"/>
  <c r="CJ586" i="1"/>
  <c r="CS586" i="1" s="1"/>
  <c r="DB586" i="1" s="1"/>
  <c r="DK586" i="1" s="1"/>
  <c r="DW586" i="1" s="1"/>
  <c r="CJ778" i="1"/>
  <c r="CS778" i="1" s="1"/>
  <c r="DB778" i="1" s="1"/>
  <c r="DK778" i="1" s="1"/>
  <c r="DW778" i="1" s="1"/>
  <c r="CJ979" i="1"/>
  <c r="CS979" i="1" s="1"/>
  <c r="DB979" i="1" s="1"/>
  <c r="DK979" i="1" s="1"/>
  <c r="DW979" i="1" s="1"/>
  <c r="CJ321" i="1"/>
  <c r="CS321" i="1" s="1"/>
  <c r="DB321" i="1" s="1"/>
  <c r="DK321" i="1" s="1"/>
  <c r="DW321" i="1" s="1"/>
  <c r="CJ793" i="1"/>
  <c r="CS793" i="1" s="1"/>
  <c r="DB793" i="1" s="1"/>
  <c r="DK793" i="1" s="1"/>
  <c r="DW793" i="1" s="1"/>
  <c r="CJ253" i="1"/>
  <c r="CS253" i="1" s="1"/>
  <c r="DB253" i="1" s="1"/>
  <c r="DK253" i="1" s="1"/>
  <c r="DW253" i="1" s="1"/>
  <c r="CJ847" i="1"/>
  <c r="CS847" i="1" s="1"/>
  <c r="DB847" i="1" s="1"/>
  <c r="DK847" i="1" s="1"/>
  <c r="DW847" i="1" s="1"/>
  <c r="CJ1001" i="1"/>
  <c r="CS1001" i="1" s="1"/>
  <c r="DB1001" i="1" s="1"/>
  <c r="DK1001" i="1" s="1"/>
  <c r="DW1001" i="1" s="1"/>
  <c r="CJ209" i="1"/>
  <c r="CS209" i="1" s="1"/>
  <c r="DB209" i="1" s="1"/>
  <c r="DK209" i="1" s="1"/>
  <c r="DW209" i="1" s="1"/>
  <c r="CJ329" i="1"/>
  <c r="CS329" i="1" s="1"/>
  <c r="DB329" i="1" s="1"/>
  <c r="DK329" i="1" s="1"/>
  <c r="DW329" i="1" s="1"/>
  <c r="CJ523" i="1"/>
  <c r="CS523" i="1" s="1"/>
  <c r="DB523" i="1" s="1"/>
  <c r="DK523" i="1" s="1"/>
  <c r="DW523" i="1" s="1"/>
  <c r="CJ305" i="1"/>
  <c r="CS305" i="1" s="1"/>
  <c r="DB305" i="1" s="1"/>
  <c r="DK305" i="1" s="1"/>
  <c r="DW305" i="1" s="1"/>
  <c r="CJ201" i="1"/>
  <c r="CS201" i="1" s="1"/>
  <c r="DB201" i="1" s="1"/>
  <c r="DK201" i="1" s="1"/>
  <c r="DW201" i="1" s="1"/>
  <c r="CJ222" i="1"/>
  <c r="CS222" i="1" s="1"/>
  <c r="DB222" i="1" s="1"/>
  <c r="DK222" i="1" s="1"/>
  <c r="DW222" i="1" s="1"/>
  <c r="CJ539" i="1"/>
  <c r="CS539" i="1" s="1"/>
  <c r="DB539" i="1" s="1"/>
  <c r="DK539" i="1" s="1"/>
  <c r="DW539" i="1" s="1"/>
  <c r="CJ1091" i="1"/>
  <c r="CS1091" i="1" s="1"/>
  <c r="DB1091" i="1" s="1"/>
  <c r="DK1091" i="1" s="1"/>
  <c r="DW1091" i="1" s="1"/>
  <c r="CJ400" i="1"/>
  <c r="CS400" i="1" s="1"/>
  <c r="DB400" i="1" s="1"/>
  <c r="DK400" i="1" s="1"/>
  <c r="DW400" i="1" s="1"/>
  <c r="CJ463" i="1"/>
  <c r="CS463" i="1" s="1"/>
  <c r="DB463" i="1" s="1"/>
  <c r="DK463" i="1" s="1"/>
  <c r="DW463" i="1" s="1"/>
  <c r="CJ514" i="1"/>
  <c r="CS514" i="1" s="1"/>
  <c r="DB514" i="1" s="1"/>
  <c r="DK514" i="1" s="1"/>
  <c r="DW514" i="1" s="1"/>
  <c r="CJ238" i="1"/>
  <c r="CS238" i="1" s="1"/>
  <c r="DB238" i="1" s="1"/>
  <c r="DK238" i="1" s="1"/>
  <c r="DW238" i="1" s="1"/>
  <c r="CJ622" i="1"/>
  <c r="CS622" i="1" s="1"/>
  <c r="DB622" i="1" s="1"/>
  <c r="DK622" i="1" s="1"/>
  <c r="DW622" i="1" s="1"/>
  <c r="CJ666" i="1"/>
  <c r="CS666" i="1" s="1"/>
  <c r="DB666" i="1" s="1"/>
  <c r="DK666" i="1" s="1"/>
  <c r="DW666" i="1" s="1"/>
  <c r="CJ203" i="1"/>
  <c r="CS203" i="1" s="1"/>
  <c r="DB203" i="1" s="1"/>
  <c r="DK203" i="1" s="1"/>
  <c r="DW203" i="1" s="1"/>
  <c r="CJ611" i="1"/>
  <c r="CS611" i="1" s="1"/>
  <c r="DB611" i="1" s="1"/>
  <c r="DK611" i="1" s="1"/>
  <c r="DW611" i="1" s="1"/>
  <c r="CJ689" i="1"/>
  <c r="CS689" i="1" s="1"/>
  <c r="DB689" i="1" s="1"/>
  <c r="DK689" i="1" s="1"/>
  <c r="DW689" i="1" s="1"/>
  <c r="CJ711" i="1"/>
  <c r="CS711" i="1" s="1"/>
  <c r="DB711" i="1" s="1"/>
  <c r="DK711" i="1" s="1"/>
  <c r="DW711" i="1" s="1"/>
  <c r="CJ57" i="1"/>
  <c r="CS57" i="1" s="1"/>
  <c r="DB57" i="1" s="1"/>
  <c r="DK57" i="1" s="1"/>
  <c r="DW57" i="1" s="1"/>
  <c r="CJ102" i="1"/>
  <c r="CS102" i="1" s="1"/>
  <c r="DB102" i="1" s="1"/>
  <c r="DK102" i="1" s="1"/>
  <c r="DW102" i="1" s="1"/>
  <c r="CJ307" i="1"/>
  <c r="CS307" i="1" s="1"/>
  <c r="DB307" i="1" s="1"/>
  <c r="DK307" i="1" s="1"/>
  <c r="DW307" i="1" s="1"/>
  <c r="CJ220" i="1"/>
  <c r="CS220" i="1" s="1"/>
  <c r="DB220" i="1" s="1"/>
  <c r="DK220" i="1" s="1"/>
  <c r="DW220" i="1" s="1"/>
  <c r="CJ456" i="1"/>
  <c r="CS456" i="1" s="1"/>
  <c r="DB456" i="1" s="1"/>
  <c r="DK456" i="1" s="1"/>
  <c r="DW456" i="1" s="1"/>
  <c r="CJ273" i="1"/>
  <c r="CS273" i="1" s="1"/>
  <c r="DB273" i="1" s="1"/>
  <c r="DK273" i="1" s="1"/>
  <c r="DW273" i="1" s="1"/>
  <c r="CJ691" i="1"/>
  <c r="CS691" i="1" s="1"/>
  <c r="DB691" i="1" s="1"/>
  <c r="DK691" i="1" s="1"/>
  <c r="DW691" i="1" s="1"/>
  <c r="CJ901" i="1"/>
  <c r="CS901" i="1" s="1"/>
  <c r="DB901" i="1" s="1"/>
  <c r="DK901" i="1" s="1"/>
  <c r="DW901" i="1" s="1"/>
  <c r="CJ822" i="1"/>
  <c r="CS822" i="1" s="1"/>
  <c r="DB822" i="1" s="1"/>
  <c r="DK822" i="1" s="1"/>
  <c r="DW822" i="1" s="1"/>
  <c r="CJ653" i="1"/>
  <c r="CS653" i="1" s="1"/>
  <c r="DB653" i="1" s="1"/>
  <c r="DK653" i="1" s="1"/>
  <c r="DW653" i="1" s="1"/>
  <c r="CJ745" i="1"/>
  <c r="CS745" i="1" s="1"/>
  <c r="DB745" i="1" s="1"/>
  <c r="DK745" i="1" s="1"/>
  <c r="DW745" i="1" s="1"/>
  <c r="CJ590" i="1"/>
  <c r="CS590" i="1" s="1"/>
  <c r="DB590" i="1" s="1"/>
  <c r="DK590" i="1" s="1"/>
  <c r="DW590" i="1" s="1"/>
  <c r="CJ579" i="1"/>
  <c r="CS579" i="1" s="1"/>
  <c r="DB579" i="1" s="1"/>
  <c r="DK579" i="1" s="1"/>
  <c r="DW579" i="1" s="1"/>
  <c r="CJ352" i="1"/>
  <c r="CS352" i="1" s="1"/>
  <c r="DB352" i="1" s="1"/>
  <c r="DK352" i="1" s="1"/>
  <c r="DW352" i="1" s="1"/>
  <c r="CJ266" i="1"/>
  <c r="CS266" i="1" s="1"/>
  <c r="DB266" i="1" s="1"/>
  <c r="DK266" i="1" s="1"/>
  <c r="DW266" i="1" s="1"/>
  <c r="CJ243" i="1"/>
  <c r="CS243" i="1" s="1"/>
  <c r="DB243" i="1" s="1"/>
  <c r="DK243" i="1" s="1"/>
  <c r="DW243" i="1" s="1"/>
  <c r="CJ614" i="1"/>
  <c r="CS614" i="1" s="1"/>
  <c r="DB614" i="1" s="1"/>
  <c r="DK614" i="1" s="1"/>
  <c r="DW614" i="1" s="1"/>
  <c r="CJ781" i="1"/>
  <c r="CS781" i="1" s="1"/>
  <c r="DB781" i="1" s="1"/>
  <c r="DK781" i="1" s="1"/>
  <c r="DW781" i="1" s="1"/>
  <c r="CJ445" i="1"/>
  <c r="CS445" i="1" s="1"/>
  <c r="DB445" i="1" s="1"/>
  <c r="DK445" i="1" s="1"/>
  <c r="DW445" i="1" s="1"/>
  <c r="CJ339" i="1"/>
  <c r="CS339" i="1" s="1"/>
  <c r="DB339" i="1" s="1"/>
  <c r="DK339" i="1" s="1"/>
  <c r="DW339" i="1" s="1"/>
  <c r="CJ563" i="1"/>
  <c r="CS563" i="1" s="1"/>
  <c r="DB563" i="1" s="1"/>
  <c r="DK563" i="1" s="1"/>
  <c r="DW563" i="1" s="1"/>
  <c r="CJ189" i="1"/>
  <c r="CS189" i="1" s="1"/>
  <c r="DB189" i="1" s="1"/>
  <c r="DK189" i="1" s="1"/>
  <c r="DW189" i="1" s="1"/>
  <c r="CJ391" i="1"/>
  <c r="CS391" i="1" s="1"/>
  <c r="DB391" i="1" s="1"/>
  <c r="DK391" i="1" s="1"/>
  <c r="DW391" i="1" s="1"/>
  <c r="CJ1012" i="1"/>
  <c r="CS1012" i="1" s="1"/>
  <c r="DB1012" i="1" s="1"/>
  <c r="DK1012" i="1" s="1"/>
  <c r="DW1012" i="1" s="1"/>
  <c r="CJ680" i="1"/>
  <c r="CS680" i="1" s="1"/>
  <c r="DB680" i="1" s="1"/>
  <c r="DK680" i="1" s="1"/>
  <c r="DW680" i="1" s="1"/>
  <c r="CJ92" i="1"/>
  <c r="CS92" i="1" s="1"/>
  <c r="DB92" i="1" s="1"/>
  <c r="DK92" i="1" s="1"/>
  <c r="DW92" i="1" s="1"/>
  <c r="CJ367" i="1"/>
  <c r="CS367" i="1" s="1"/>
  <c r="DB367" i="1" s="1"/>
  <c r="DK367" i="1" s="1"/>
  <c r="DW367" i="1" s="1"/>
  <c r="CJ163" i="1"/>
  <c r="CS163" i="1" s="1"/>
  <c r="DB163" i="1" s="1"/>
  <c r="DK163" i="1" s="1"/>
  <c r="DW163" i="1" s="1"/>
  <c r="CJ744" i="1"/>
  <c r="CS744" i="1" s="1"/>
  <c r="DB744" i="1" s="1"/>
  <c r="DK744" i="1" s="1"/>
  <c r="DW744" i="1" s="1"/>
  <c r="CJ498" i="1"/>
  <c r="CS498" i="1" s="1"/>
  <c r="DB498" i="1" s="1"/>
  <c r="DK498" i="1" s="1"/>
  <c r="DW498" i="1" s="1"/>
  <c r="CJ486" i="1"/>
  <c r="CS486" i="1" s="1"/>
  <c r="DB486" i="1" s="1"/>
  <c r="DK486" i="1" s="1"/>
  <c r="DW486" i="1" s="1"/>
  <c r="CJ985" i="1"/>
  <c r="CS985" i="1" s="1"/>
  <c r="DB985" i="1" s="1"/>
  <c r="DK985" i="1" s="1"/>
  <c r="DW985" i="1" s="1"/>
  <c r="CJ861" i="1"/>
  <c r="CS861" i="1" s="1"/>
  <c r="DB861" i="1" s="1"/>
  <c r="DK861" i="1" s="1"/>
  <c r="DW861" i="1" s="1"/>
  <c r="CJ749" i="1"/>
  <c r="CS749" i="1" s="1"/>
  <c r="DB749" i="1" s="1"/>
  <c r="DK749" i="1" s="1"/>
  <c r="DW749" i="1" s="1"/>
  <c r="CJ234" i="1"/>
  <c r="CS234" i="1" s="1"/>
  <c r="DB234" i="1" s="1"/>
  <c r="DK234" i="1" s="1"/>
  <c r="DW234" i="1" s="1"/>
  <c r="CJ623" i="1"/>
  <c r="CS623" i="1" s="1"/>
  <c r="CJ636" i="1"/>
  <c r="CS636" i="1" s="1"/>
  <c r="DB636" i="1" s="1"/>
  <c r="DK636" i="1" s="1"/>
  <c r="DW636" i="1" s="1"/>
  <c r="CJ403" i="1"/>
  <c r="CS403" i="1" s="1"/>
  <c r="DB403" i="1" s="1"/>
  <c r="DK403" i="1" s="1"/>
  <c r="DW403" i="1" s="1"/>
  <c r="CJ945" i="1"/>
  <c r="CS945" i="1" s="1"/>
  <c r="DB945" i="1" s="1"/>
  <c r="DK945" i="1" s="1"/>
  <c r="DW945" i="1" s="1"/>
  <c r="CJ681" i="1"/>
  <c r="CS681" i="1" s="1"/>
  <c r="DB681" i="1" s="1"/>
  <c r="DK681" i="1" s="1"/>
  <c r="DW681" i="1" s="1"/>
  <c r="CJ960" i="1"/>
  <c r="CS960" i="1" s="1"/>
  <c r="DB960" i="1" s="1"/>
  <c r="DK960" i="1" s="1"/>
  <c r="DW960" i="1" s="1"/>
  <c r="CJ650" i="1"/>
  <c r="CS650" i="1" s="1"/>
  <c r="DB650" i="1" s="1"/>
  <c r="DK650" i="1" s="1"/>
  <c r="DW650" i="1" s="1"/>
  <c r="CJ1072" i="1"/>
  <c r="CS1072" i="1" s="1"/>
  <c r="DB1072" i="1" s="1"/>
  <c r="DK1072" i="1" s="1"/>
  <c r="DW1072" i="1" s="1"/>
  <c r="CJ127" i="1"/>
  <c r="CS127" i="1" s="1"/>
  <c r="DB127" i="1" s="1"/>
  <c r="DK127" i="1" s="1"/>
  <c r="DW127" i="1" s="1"/>
  <c r="CJ1047" i="1"/>
  <c r="CS1047" i="1" s="1"/>
  <c r="DB1047" i="1" s="1"/>
  <c r="DK1047" i="1" s="1"/>
  <c r="DW1047" i="1" s="1"/>
  <c r="CJ110" i="1"/>
  <c r="CS110" i="1" s="1"/>
  <c r="DB110" i="1" s="1"/>
  <c r="DK110" i="1" s="1"/>
  <c r="DW110" i="1" s="1"/>
  <c r="CJ388" i="1"/>
  <c r="CS388" i="1" s="1"/>
  <c r="DB388" i="1" s="1"/>
  <c r="DK388" i="1" s="1"/>
  <c r="DW388" i="1" s="1"/>
  <c r="CJ472" i="1"/>
  <c r="CS472" i="1" s="1"/>
  <c r="DB472" i="1" s="1"/>
  <c r="DK472" i="1" s="1"/>
  <c r="DW472" i="1" s="1"/>
  <c r="CJ896" i="1"/>
  <c r="CS896" i="1" s="1"/>
  <c r="DB896" i="1" s="1"/>
  <c r="DK896" i="1" s="1"/>
  <c r="DW896" i="1" s="1"/>
  <c r="CJ504" i="1"/>
  <c r="CS504" i="1" s="1"/>
  <c r="DB504" i="1" s="1"/>
  <c r="DK504" i="1" s="1"/>
  <c r="DW504" i="1" s="1"/>
  <c r="CJ373" i="1"/>
  <c r="CS373" i="1" s="1"/>
  <c r="DB373" i="1" s="1"/>
  <c r="DK373" i="1" s="1"/>
  <c r="DW373" i="1" s="1"/>
  <c r="CJ245" i="1"/>
  <c r="CS245" i="1" s="1"/>
  <c r="DB245" i="1" s="1"/>
  <c r="DK245" i="1" s="1"/>
  <c r="DW245" i="1" s="1"/>
  <c r="CJ140" i="1"/>
  <c r="CS140" i="1" s="1"/>
  <c r="DB140" i="1" s="1"/>
  <c r="DK140" i="1" s="1"/>
  <c r="DW140" i="1" s="1"/>
  <c r="CJ633" i="1"/>
  <c r="CS633" i="1" s="1"/>
  <c r="DB633" i="1" s="1"/>
  <c r="DK633" i="1" s="1"/>
  <c r="DW633" i="1" s="1"/>
  <c r="CJ362" i="1"/>
  <c r="CS362" i="1" s="1"/>
  <c r="DB362" i="1" s="1"/>
  <c r="DK362" i="1" s="1"/>
  <c r="DW362" i="1" s="1"/>
  <c r="CJ1021" i="1"/>
  <c r="CS1021" i="1" s="1"/>
  <c r="DB1021" i="1" s="1"/>
  <c r="DK1021" i="1" s="1"/>
  <c r="DW1021" i="1" s="1"/>
  <c r="CJ697" i="1"/>
  <c r="CS697" i="1" s="1"/>
  <c r="DB697" i="1" s="1"/>
  <c r="DK697" i="1" s="1"/>
  <c r="DW697" i="1" s="1"/>
  <c r="CJ574" i="1"/>
  <c r="CS574" i="1" s="1"/>
  <c r="DB574" i="1" s="1"/>
  <c r="DK574" i="1" s="1"/>
  <c r="DW574" i="1" s="1"/>
  <c r="CJ1129" i="1"/>
  <c r="CS1129" i="1" s="1"/>
  <c r="DB1129" i="1" s="1"/>
  <c r="DK1129" i="1" s="1"/>
  <c r="DW1129" i="1" s="1"/>
  <c r="CJ281" i="1"/>
  <c r="CS281" i="1" s="1"/>
  <c r="DB281" i="1" s="1"/>
  <c r="DK281" i="1" s="1"/>
  <c r="DW281" i="1" s="1"/>
  <c r="CJ854" i="1"/>
  <c r="CS854" i="1" s="1"/>
  <c r="DB854" i="1" s="1"/>
  <c r="DK854" i="1" s="1"/>
  <c r="DW854" i="1" s="1"/>
  <c r="CJ957" i="1"/>
  <c r="CS957" i="1" s="1"/>
  <c r="DB957" i="1" s="1"/>
  <c r="DK957" i="1" s="1"/>
  <c r="DW957" i="1" s="1"/>
  <c r="CJ966" i="1"/>
  <c r="CS966" i="1" s="1"/>
  <c r="DB966" i="1" s="1"/>
  <c r="DK966" i="1" s="1"/>
  <c r="DW966" i="1" s="1"/>
  <c r="CJ561" i="1"/>
  <c r="CS561" i="1" s="1"/>
  <c r="DB561" i="1" s="1"/>
  <c r="DK561" i="1" s="1"/>
  <c r="DW561" i="1" s="1"/>
  <c r="CJ709" i="1"/>
  <c r="CS709" i="1" s="1"/>
  <c r="DB709" i="1" s="1"/>
  <c r="DK709" i="1" s="1"/>
  <c r="DW709" i="1" s="1"/>
  <c r="CJ1048" i="1"/>
  <c r="CS1048" i="1" s="1"/>
  <c r="DB1048" i="1" s="1"/>
  <c r="DK1048" i="1" s="1"/>
  <c r="DW1048" i="1" s="1"/>
  <c r="CJ996" i="1"/>
  <c r="CS996" i="1" s="1"/>
  <c r="DB996" i="1" s="1"/>
  <c r="DK996" i="1" s="1"/>
  <c r="DW996" i="1" s="1"/>
  <c r="CJ1109" i="1"/>
  <c r="CS1109" i="1" s="1"/>
  <c r="DB1109" i="1" s="1"/>
  <c r="DK1109" i="1" s="1"/>
  <c r="DW1109" i="1" s="1"/>
  <c r="CJ911" i="1"/>
  <c r="CS911" i="1" s="1"/>
  <c r="DB911" i="1" s="1"/>
  <c r="DK911" i="1" s="1"/>
  <c r="DW911" i="1" s="1"/>
  <c r="CJ783" i="1"/>
  <c r="CS783" i="1" s="1"/>
  <c r="DB783" i="1" s="1"/>
  <c r="DK783" i="1" s="1"/>
  <c r="DW783" i="1" s="1"/>
  <c r="CJ649" i="1"/>
  <c r="CS649" i="1" s="1"/>
  <c r="DB649" i="1" s="1"/>
  <c r="DK649" i="1" s="1"/>
  <c r="DW649" i="1" s="1"/>
  <c r="CJ389" i="1"/>
  <c r="CS389" i="1" s="1"/>
  <c r="DB389" i="1" s="1"/>
  <c r="DK389" i="1" s="1"/>
  <c r="DW389" i="1" s="1"/>
  <c r="CJ430" i="1"/>
  <c r="CS430" i="1" s="1"/>
  <c r="DB430" i="1" s="1"/>
  <c r="DK430" i="1" s="1"/>
  <c r="DW430" i="1" s="1"/>
  <c r="CJ1103" i="1"/>
  <c r="CS1103" i="1" s="1"/>
  <c r="DB1103" i="1" s="1"/>
  <c r="DK1103" i="1" s="1"/>
  <c r="DW1103" i="1" s="1"/>
  <c r="CJ1026" i="1"/>
  <c r="CS1026" i="1" s="1"/>
  <c r="DB1026" i="1" s="1"/>
  <c r="DK1026" i="1" s="1"/>
  <c r="DW1026" i="1" s="1"/>
  <c r="CJ1017" i="1"/>
  <c r="CS1017" i="1" s="1"/>
  <c r="DB1017" i="1" s="1"/>
  <c r="DK1017" i="1" s="1"/>
  <c r="DW1017" i="1" s="1"/>
  <c r="CJ465" i="1"/>
  <c r="CS465" i="1" s="1"/>
  <c r="DB465" i="1" s="1"/>
  <c r="DK465" i="1" s="1"/>
  <c r="DW465" i="1" s="1"/>
  <c r="CJ948" i="1"/>
  <c r="CS948" i="1" s="1"/>
  <c r="DB948" i="1" s="1"/>
  <c r="DK948" i="1" s="1"/>
  <c r="DW948" i="1" s="1"/>
  <c r="CJ49" i="1"/>
  <c r="CS49" i="1" s="1"/>
  <c r="DB49" i="1" s="1"/>
  <c r="DK49" i="1" s="1"/>
  <c r="DW49" i="1" s="1"/>
  <c r="CJ72" i="1"/>
  <c r="CS72" i="1" s="1"/>
  <c r="DB72" i="1" s="1"/>
  <c r="DK72" i="1" s="1"/>
  <c r="DW72" i="1" s="1"/>
  <c r="CJ332" i="1"/>
  <c r="CS332" i="1" s="1"/>
  <c r="DB332" i="1" s="1"/>
  <c r="DK332" i="1" s="1"/>
  <c r="DW332" i="1" s="1"/>
  <c r="CJ224" i="1"/>
  <c r="CS224" i="1" s="1"/>
  <c r="DB224" i="1" s="1"/>
  <c r="DK224" i="1" s="1"/>
  <c r="DW224" i="1" s="1"/>
  <c r="CJ730" i="1"/>
  <c r="CS730" i="1" s="1"/>
  <c r="DB730" i="1" s="1"/>
  <c r="DK730" i="1" s="1"/>
  <c r="DW730" i="1" s="1"/>
  <c r="CJ848" i="1"/>
  <c r="CS848" i="1" s="1"/>
  <c r="DB848" i="1" s="1"/>
  <c r="DK848" i="1" s="1"/>
  <c r="DW848" i="1" s="1"/>
  <c r="CJ626" i="1"/>
  <c r="CS626" i="1" s="1"/>
  <c r="DB626" i="1" s="1"/>
  <c r="DK626" i="1" s="1"/>
  <c r="DW626" i="1" s="1"/>
  <c r="CJ91" i="1"/>
  <c r="CS91" i="1" s="1"/>
  <c r="DB91" i="1" s="1"/>
  <c r="DK91" i="1" s="1"/>
  <c r="DW91" i="1" s="1"/>
  <c r="CJ298" i="1"/>
  <c r="CS298" i="1" s="1"/>
  <c r="DB298" i="1" s="1"/>
  <c r="DK298" i="1" s="1"/>
  <c r="DW298" i="1" s="1"/>
  <c r="CJ774" i="1"/>
  <c r="CS774" i="1" s="1"/>
  <c r="DB774" i="1" s="1"/>
  <c r="DK774" i="1" s="1"/>
  <c r="DW774" i="1" s="1"/>
  <c r="CJ380" i="1"/>
  <c r="CS380" i="1" s="1"/>
  <c r="DB380" i="1" s="1"/>
  <c r="DK380" i="1" s="1"/>
  <c r="DW380" i="1" s="1"/>
  <c r="CJ1114" i="1"/>
  <c r="CS1114" i="1" s="1"/>
  <c r="DB1114" i="1" s="1"/>
  <c r="DK1114" i="1" s="1"/>
  <c r="DW1114" i="1" s="1"/>
  <c r="CJ841" i="1"/>
  <c r="CS841" i="1" s="1"/>
  <c r="DB841" i="1" s="1"/>
  <c r="DK841" i="1" s="1"/>
  <c r="DW841" i="1" s="1"/>
  <c r="CJ940" i="1"/>
  <c r="CS940" i="1" s="1"/>
  <c r="DB940" i="1" s="1"/>
  <c r="DK940" i="1" s="1"/>
  <c r="DW940" i="1" s="1"/>
  <c r="CJ982" i="1"/>
  <c r="CS982" i="1" s="1"/>
  <c r="DB982" i="1" s="1"/>
  <c r="DK982" i="1" s="1"/>
  <c r="DW982" i="1" s="1"/>
  <c r="CJ121" i="1"/>
  <c r="CS121" i="1" s="1"/>
  <c r="DB121" i="1" s="1"/>
  <c r="DK121" i="1" s="1"/>
  <c r="DW121" i="1" s="1"/>
  <c r="CJ289" i="1"/>
  <c r="CS289" i="1" s="1"/>
  <c r="DB289" i="1" s="1"/>
  <c r="DK289" i="1" s="1"/>
  <c r="DW289" i="1" s="1"/>
  <c r="CJ814" i="1"/>
  <c r="CS814" i="1" s="1"/>
  <c r="DB814" i="1" s="1"/>
  <c r="DK814" i="1" s="1"/>
  <c r="DW814" i="1" s="1"/>
  <c r="CJ546" i="1"/>
  <c r="CS546" i="1" s="1"/>
  <c r="DB546" i="1" s="1"/>
  <c r="DK546" i="1" s="1"/>
  <c r="DW546" i="1" s="1"/>
  <c r="CJ43" i="1"/>
  <c r="CS43" i="1" s="1"/>
  <c r="DB43" i="1" s="1"/>
  <c r="DK43" i="1" s="1"/>
  <c r="DW43" i="1" s="1"/>
  <c r="CJ870" i="1"/>
  <c r="CS870" i="1" s="1"/>
  <c r="DB870" i="1" s="1"/>
  <c r="DK870" i="1" s="1"/>
  <c r="DW870" i="1" s="1"/>
  <c r="CJ1118" i="1"/>
  <c r="CS1118" i="1" s="1"/>
  <c r="DB1118" i="1" s="1"/>
  <c r="DK1118" i="1" s="1"/>
  <c r="DW1118" i="1" s="1"/>
  <c r="CJ1063" i="1"/>
  <c r="CS1063" i="1" s="1"/>
  <c r="DB1063" i="1" s="1"/>
  <c r="DK1063" i="1" s="1"/>
  <c r="DW1063" i="1" s="1"/>
  <c r="CJ924" i="1"/>
  <c r="CS924" i="1" s="1"/>
  <c r="DB924" i="1" s="1"/>
  <c r="DK924" i="1" s="1"/>
  <c r="DW924" i="1" s="1"/>
  <c r="CJ256" i="1"/>
  <c r="CS256" i="1" s="1"/>
  <c r="DB256" i="1" s="1"/>
  <c r="DK256" i="1" s="1"/>
  <c r="DW256" i="1" s="1"/>
  <c r="CJ383" i="1"/>
  <c r="CS383" i="1" s="1"/>
  <c r="DB383" i="1" s="1"/>
  <c r="DK383" i="1" s="1"/>
  <c r="DW383" i="1" s="1"/>
  <c r="CJ385" i="1"/>
  <c r="CS385" i="1" s="1"/>
  <c r="DB385" i="1" s="1"/>
  <c r="DK385" i="1" s="1"/>
  <c r="DW385" i="1" s="1"/>
  <c r="CJ1062" i="1"/>
  <c r="CS1062" i="1" s="1"/>
  <c r="DB1062" i="1" s="1"/>
  <c r="DK1062" i="1" s="1"/>
  <c r="DW1062" i="1" s="1"/>
  <c r="CJ213" i="1"/>
  <c r="CS213" i="1" s="1"/>
  <c r="DB213" i="1" s="1"/>
  <c r="DK213" i="1" s="1"/>
  <c r="DW213" i="1" s="1"/>
  <c r="CJ197" i="1"/>
  <c r="CS197" i="1" s="1"/>
  <c r="DB197" i="1" s="1"/>
  <c r="DK197" i="1" s="1"/>
  <c r="DW197" i="1" s="1"/>
  <c r="CJ272" i="1"/>
  <c r="CS272" i="1" s="1"/>
  <c r="DB272" i="1" s="1"/>
  <c r="DK272" i="1" s="1"/>
  <c r="DW272" i="1" s="1"/>
  <c r="CJ922" i="1"/>
  <c r="CS922" i="1" s="1"/>
  <c r="DB922" i="1" s="1"/>
  <c r="DK922" i="1" s="1"/>
  <c r="DW922" i="1" s="1"/>
  <c r="CJ22" i="1"/>
  <c r="CS22" i="1" s="1"/>
  <c r="DB22" i="1" s="1"/>
  <c r="DK22" i="1" s="1"/>
  <c r="DW22" i="1" s="1"/>
  <c r="CJ973" i="1"/>
  <c r="CS973" i="1" s="1"/>
  <c r="DB973" i="1" s="1"/>
  <c r="DK973" i="1" s="1"/>
  <c r="DW973" i="1" s="1"/>
  <c r="CJ674" i="1"/>
  <c r="CS674" i="1" s="1"/>
  <c r="DB674" i="1" s="1"/>
  <c r="DK674" i="1" s="1"/>
  <c r="DW674" i="1" s="1"/>
  <c r="CJ133" i="1"/>
  <c r="CS133" i="1" s="1"/>
  <c r="DB133" i="1" s="1"/>
  <c r="DK133" i="1" s="1"/>
  <c r="DW133" i="1" s="1"/>
  <c r="CJ536" i="1"/>
  <c r="CS536" i="1" s="1"/>
  <c r="DB536" i="1" s="1"/>
  <c r="DK536" i="1" s="1"/>
  <c r="DW536" i="1" s="1"/>
  <c r="CJ605" i="1"/>
  <c r="CS605" i="1" s="1"/>
  <c r="DB605" i="1" s="1"/>
  <c r="DK605" i="1" s="1"/>
  <c r="DW605" i="1" s="1"/>
  <c r="CJ627" i="1"/>
  <c r="CS627" i="1" s="1"/>
  <c r="DB627" i="1" s="1"/>
  <c r="DK627" i="1" s="1"/>
  <c r="DW627" i="1" s="1"/>
  <c r="CJ809" i="1"/>
  <c r="CS809" i="1" s="1"/>
  <c r="DB809" i="1" s="1"/>
  <c r="DK809" i="1" s="1"/>
  <c r="DW809" i="1" s="1"/>
  <c r="CJ780" i="1"/>
  <c r="CS780" i="1" s="1"/>
  <c r="DB780" i="1" s="1"/>
  <c r="DK780" i="1" s="1"/>
  <c r="DW780" i="1" s="1"/>
  <c r="CJ638" i="1"/>
  <c r="CS638" i="1" s="1"/>
  <c r="DB638" i="1" s="1"/>
  <c r="DK638" i="1" s="1"/>
  <c r="DW638" i="1" s="1"/>
  <c r="CJ422" i="1"/>
  <c r="CS422" i="1" s="1"/>
  <c r="DB422" i="1" s="1"/>
  <c r="DK422" i="1" s="1"/>
  <c r="DW422" i="1" s="1"/>
  <c r="CJ1067" i="1"/>
  <c r="CS1067" i="1" s="1"/>
  <c r="DB1067" i="1" s="1"/>
  <c r="DK1067" i="1" s="1"/>
  <c r="DW1067" i="1" s="1"/>
  <c r="CJ306" i="1"/>
  <c r="CS306" i="1" s="1"/>
  <c r="DB306" i="1" s="1"/>
  <c r="DK306" i="1" s="1"/>
  <c r="DW306" i="1" s="1"/>
  <c r="CJ53" i="1"/>
  <c r="CS53" i="1" s="1"/>
  <c r="DB53" i="1" s="1"/>
  <c r="DK53" i="1" s="1"/>
  <c r="DW53" i="1" s="1"/>
  <c r="CJ316" i="1"/>
  <c r="CS316" i="1" s="1"/>
  <c r="DB316" i="1" s="1"/>
  <c r="DK316" i="1" s="1"/>
  <c r="DW316" i="1" s="1"/>
  <c r="CJ873" i="1"/>
  <c r="CS873" i="1" s="1"/>
  <c r="DB873" i="1" s="1"/>
  <c r="DK873" i="1" s="1"/>
  <c r="DW873" i="1" s="1"/>
  <c r="CJ569" i="1"/>
  <c r="CS569" i="1" s="1"/>
  <c r="DB569" i="1" s="1"/>
  <c r="DK569" i="1" s="1"/>
  <c r="DW569" i="1" s="1"/>
  <c r="CJ779" i="1"/>
  <c r="CS779" i="1" s="1"/>
  <c r="DB779" i="1" s="1"/>
  <c r="DK779" i="1" s="1"/>
  <c r="DW779" i="1" s="1"/>
  <c r="CJ84" i="1"/>
  <c r="CS84" i="1" s="1"/>
  <c r="DB84" i="1" s="1"/>
  <c r="DK84" i="1" s="1"/>
  <c r="DW84" i="1" s="1"/>
  <c r="CJ137" i="1"/>
  <c r="CS137" i="1" s="1"/>
  <c r="DB137" i="1" s="1"/>
  <c r="DK137" i="1" s="1"/>
  <c r="DW137" i="1" s="1"/>
  <c r="CJ503" i="1"/>
  <c r="CS503" i="1" s="1"/>
  <c r="DB503" i="1" s="1"/>
  <c r="DK503" i="1" s="1"/>
  <c r="DW503" i="1" s="1"/>
  <c r="CJ413" i="1"/>
  <c r="CS413" i="1" s="1"/>
  <c r="DB413" i="1" s="1"/>
  <c r="DK413" i="1" s="1"/>
  <c r="DW413" i="1" s="1"/>
  <c r="CJ284" i="1"/>
  <c r="CS284" i="1" s="1"/>
  <c r="DB284" i="1" s="1"/>
  <c r="DK284" i="1" s="1"/>
  <c r="DW284" i="1" s="1"/>
  <c r="CJ458" i="1"/>
  <c r="CS458" i="1" s="1"/>
  <c r="DB458" i="1" s="1"/>
  <c r="DK458" i="1" s="1"/>
  <c r="DW458" i="1" s="1"/>
  <c r="CJ420" i="1"/>
  <c r="CS420" i="1" s="1"/>
  <c r="DB420" i="1" s="1"/>
  <c r="DK420" i="1" s="1"/>
  <c r="DW420" i="1" s="1"/>
  <c r="CJ363" i="1"/>
  <c r="CS363" i="1" s="1"/>
  <c r="DB363" i="1" s="1"/>
  <c r="DK363" i="1" s="1"/>
  <c r="DW363" i="1" s="1"/>
  <c r="CJ717" i="1"/>
  <c r="CS717" i="1" s="1"/>
  <c r="DB717" i="1" s="1"/>
  <c r="DK717" i="1" s="1"/>
  <c r="DW717" i="1" s="1"/>
  <c r="CJ165" i="1"/>
  <c r="CS165" i="1" s="1"/>
  <c r="DB165" i="1" s="1"/>
  <c r="DK165" i="1" s="1"/>
  <c r="DW165" i="1" s="1"/>
  <c r="CJ169" i="1"/>
  <c r="CS169" i="1" s="1"/>
  <c r="DB169" i="1" s="1"/>
  <c r="DK169" i="1" s="1"/>
  <c r="DW169" i="1" s="1"/>
  <c r="CJ276" i="1"/>
  <c r="CS276" i="1" s="1"/>
  <c r="DB276" i="1" s="1"/>
  <c r="DK276" i="1" s="1"/>
  <c r="DW276" i="1" s="1"/>
  <c r="CJ934" i="1"/>
  <c r="CS934" i="1" s="1"/>
  <c r="DB934" i="1" s="1"/>
  <c r="DK934" i="1" s="1"/>
  <c r="DW934" i="1" s="1"/>
  <c r="CJ994" i="1"/>
  <c r="CS994" i="1" s="1"/>
  <c r="DB994" i="1" s="1"/>
  <c r="DK994" i="1" s="1"/>
  <c r="DW994" i="1" s="1"/>
  <c r="CJ31" i="1"/>
  <c r="CS31" i="1" s="1"/>
  <c r="DB31" i="1" s="1"/>
  <c r="DK31" i="1" s="1"/>
  <c r="DW31" i="1" s="1"/>
  <c r="CJ330" i="1"/>
  <c r="CS330" i="1" s="1"/>
  <c r="DB330" i="1" s="1"/>
  <c r="DK330" i="1" s="1"/>
  <c r="DW330" i="1" s="1"/>
  <c r="CJ120" i="1"/>
  <c r="CS120" i="1" s="1"/>
  <c r="DB120" i="1" s="1"/>
  <c r="DK120" i="1" s="1"/>
  <c r="DW120" i="1" s="1"/>
  <c r="CJ872" i="1"/>
  <c r="CS872" i="1" s="1"/>
  <c r="DB872" i="1" s="1"/>
  <c r="DK872" i="1" s="1"/>
  <c r="DW872" i="1" s="1"/>
  <c r="CJ473" i="1"/>
  <c r="CS473" i="1" s="1"/>
  <c r="DB473" i="1" s="1"/>
  <c r="DK473" i="1" s="1"/>
  <c r="DW473" i="1" s="1"/>
  <c r="CJ826" i="1"/>
  <c r="CS826" i="1" s="1"/>
  <c r="DB826" i="1" s="1"/>
  <c r="DK826" i="1" s="1"/>
  <c r="DW826" i="1" s="1"/>
  <c r="CJ816" i="1"/>
  <c r="CS816" i="1" s="1"/>
  <c r="DB816" i="1" s="1"/>
  <c r="DK816" i="1" s="1"/>
  <c r="DW816" i="1" s="1"/>
  <c r="CJ790" i="1"/>
  <c r="CS790" i="1" s="1"/>
  <c r="DB790" i="1" s="1"/>
  <c r="DK790" i="1" s="1"/>
  <c r="DW790" i="1" s="1"/>
  <c r="CJ5" i="1"/>
  <c r="CS5" i="1" s="1"/>
  <c r="DB5" i="1" s="1"/>
  <c r="DK5" i="1" s="1"/>
  <c r="DW5" i="1" s="1"/>
  <c r="CJ130" i="1"/>
  <c r="CS130" i="1" s="1"/>
  <c r="DB130" i="1" s="1"/>
  <c r="DK130" i="1" s="1"/>
  <c r="DW130" i="1" s="1"/>
  <c r="CJ366" i="1"/>
  <c r="CS366" i="1" s="1"/>
  <c r="DB366" i="1" s="1"/>
  <c r="DK366" i="1" s="1"/>
  <c r="DW366" i="1" s="1"/>
  <c r="CJ448" i="1"/>
  <c r="CS448" i="1" s="1"/>
  <c r="DB448" i="1" s="1"/>
  <c r="DK448" i="1" s="1"/>
  <c r="DW448" i="1" s="1"/>
  <c r="CJ1082" i="1"/>
  <c r="CS1082" i="1" s="1"/>
  <c r="DB1082" i="1" s="1"/>
  <c r="DK1082" i="1" s="1"/>
  <c r="DW1082" i="1" s="1"/>
  <c r="CJ468" i="1"/>
  <c r="CS468" i="1" s="1"/>
  <c r="DB468" i="1" s="1"/>
  <c r="DK468" i="1" s="1"/>
  <c r="DW468" i="1" s="1"/>
  <c r="CJ68" i="1"/>
  <c r="CS68" i="1" s="1"/>
  <c r="DB68" i="1" s="1"/>
  <c r="DK68" i="1" s="1"/>
  <c r="DW68" i="1" s="1"/>
  <c r="CJ318" i="1"/>
  <c r="CS318" i="1" s="1"/>
  <c r="DB318" i="1" s="1"/>
  <c r="DK318" i="1" s="1"/>
  <c r="DW318" i="1" s="1"/>
  <c r="CJ886" i="1"/>
  <c r="CS886" i="1" s="1"/>
  <c r="DB886" i="1" s="1"/>
  <c r="DK886" i="1" s="1"/>
  <c r="DW886" i="1" s="1"/>
  <c r="CJ599" i="1"/>
  <c r="CS599" i="1" s="1"/>
  <c r="DB599" i="1" s="1"/>
  <c r="DK599" i="1" s="1"/>
  <c r="DW599" i="1" s="1"/>
  <c r="CJ147" i="1"/>
  <c r="CS147" i="1" s="1"/>
  <c r="DB147" i="1" s="1"/>
  <c r="DK147" i="1" s="1"/>
  <c r="DW147" i="1" s="1"/>
  <c r="CJ1119" i="1"/>
  <c r="CS1119" i="1" s="1"/>
  <c r="DB1119" i="1" s="1"/>
  <c r="DK1119" i="1" s="1"/>
  <c r="DW1119" i="1" s="1"/>
  <c r="CJ62" i="1"/>
  <c r="CS62" i="1" s="1"/>
  <c r="DB62" i="1" s="1"/>
  <c r="DK62" i="1" s="1"/>
  <c r="DW62" i="1" s="1"/>
  <c r="CJ884" i="1"/>
  <c r="CS884" i="1" s="1"/>
  <c r="DB884" i="1" s="1"/>
  <c r="DK884" i="1" s="1"/>
  <c r="DW884" i="1" s="1"/>
  <c r="CJ805" i="1"/>
  <c r="CS805" i="1" s="1"/>
  <c r="DB805" i="1" s="1"/>
  <c r="DK805" i="1" s="1"/>
  <c r="DW805" i="1" s="1"/>
  <c r="CJ433" i="1"/>
  <c r="CS433" i="1" s="1"/>
  <c r="DB433" i="1" s="1"/>
  <c r="DK433" i="1" s="1"/>
  <c r="DW433" i="1" s="1"/>
  <c r="CJ475" i="1"/>
  <c r="CS475" i="1" s="1"/>
  <c r="DB475" i="1" s="1"/>
  <c r="DK475" i="1" s="1"/>
  <c r="DW475" i="1" s="1"/>
  <c r="CJ1088" i="1"/>
  <c r="CS1088" i="1" s="1"/>
  <c r="DB1088" i="1" s="1"/>
  <c r="DK1088" i="1" s="1"/>
  <c r="DW1088" i="1" s="1"/>
  <c r="CJ958" i="1"/>
  <c r="CS958" i="1" s="1"/>
  <c r="DB958" i="1" s="1"/>
  <c r="DK958" i="1" s="1"/>
  <c r="DW958" i="1" s="1"/>
  <c r="CJ995" i="1"/>
  <c r="CS995" i="1" s="1"/>
  <c r="DB995" i="1" s="1"/>
  <c r="DK995" i="1" s="1"/>
  <c r="DW995" i="1" s="1"/>
  <c r="CJ310" i="1"/>
  <c r="CS310" i="1" s="1"/>
  <c r="DB310" i="1" s="1"/>
  <c r="DK310" i="1" s="1"/>
  <c r="DW310" i="1" s="1"/>
  <c r="CJ871" i="1"/>
  <c r="CS871" i="1" s="1"/>
  <c r="DB871" i="1" s="1"/>
  <c r="DK871" i="1" s="1"/>
  <c r="DW871" i="1" s="1"/>
  <c r="CJ631" i="1"/>
  <c r="CS631" i="1" s="1"/>
  <c r="DB631" i="1" s="1"/>
  <c r="DK631" i="1" s="1"/>
  <c r="DW631" i="1" s="1"/>
  <c r="CJ146" i="1"/>
  <c r="CS146" i="1" s="1"/>
  <c r="DB146" i="1" s="1"/>
  <c r="DK146" i="1" s="1"/>
  <c r="DW146" i="1" s="1"/>
  <c r="CJ1035" i="1"/>
  <c r="CS1035" i="1" s="1"/>
  <c r="DB1035" i="1" s="1"/>
  <c r="DK1035" i="1" s="1"/>
  <c r="DW1035" i="1" s="1"/>
  <c r="CJ1008" i="1"/>
  <c r="CS1008" i="1" s="1"/>
  <c r="DB1008" i="1" s="1"/>
  <c r="DK1008" i="1" s="1"/>
  <c r="DW1008" i="1" s="1"/>
  <c r="CJ530" i="1"/>
  <c r="CS530" i="1" s="1"/>
  <c r="DB530" i="1" s="1"/>
  <c r="DK530" i="1" s="1"/>
  <c r="DW530" i="1" s="1"/>
  <c r="CJ789" i="1"/>
  <c r="CS789" i="1" s="1"/>
  <c r="DB789" i="1" s="1"/>
  <c r="DK789" i="1" s="1"/>
  <c r="DW789" i="1" s="1"/>
  <c r="CJ417" i="1"/>
  <c r="CS417" i="1" s="1"/>
  <c r="DB417" i="1" s="1"/>
  <c r="DK417" i="1" s="1"/>
  <c r="DW417" i="1" s="1"/>
  <c r="CJ271" i="1"/>
  <c r="CS271" i="1" s="1"/>
  <c r="DB271" i="1" s="1"/>
  <c r="DK271" i="1" s="1"/>
  <c r="DW271" i="1" s="1"/>
  <c r="CJ521" i="1"/>
  <c r="CS521" i="1" s="1"/>
  <c r="DB521" i="1" s="1"/>
  <c r="DK521" i="1" s="1"/>
  <c r="DW521" i="1" s="1"/>
  <c r="CJ370" i="1"/>
  <c r="CS370" i="1" s="1"/>
  <c r="DB370" i="1" s="1"/>
  <c r="DK370" i="1" s="1"/>
  <c r="DW370" i="1" s="1"/>
  <c r="CJ374" i="1"/>
  <c r="CS374" i="1" s="1"/>
  <c r="DB374" i="1" s="1"/>
  <c r="DK374" i="1" s="1"/>
  <c r="DW374" i="1" s="1"/>
  <c r="CJ722" i="1"/>
  <c r="CS722" i="1" s="1"/>
  <c r="DB722" i="1" s="1"/>
  <c r="DK722" i="1" s="1"/>
  <c r="DW722" i="1" s="1"/>
  <c r="CJ746" i="1"/>
  <c r="CS746" i="1" s="1"/>
  <c r="DB746" i="1" s="1"/>
  <c r="DK746" i="1" s="1"/>
  <c r="DW746" i="1" s="1"/>
  <c r="CJ1084" i="1"/>
  <c r="CS1084" i="1" s="1"/>
  <c r="DB1084" i="1" s="1"/>
  <c r="DK1084" i="1" s="1"/>
  <c r="DW1084" i="1" s="1"/>
  <c r="CJ961" i="1"/>
  <c r="CS961" i="1" s="1"/>
  <c r="DB961" i="1" s="1"/>
  <c r="DK961" i="1" s="1"/>
  <c r="DW961" i="1" s="1"/>
  <c r="CJ942" i="1"/>
  <c r="CS942" i="1" s="1"/>
  <c r="DB942" i="1" s="1"/>
  <c r="DK942" i="1" s="1"/>
  <c r="DW942" i="1" s="1"/>
  <c r="CJ670" i="1"/>
  <c r="CS670" i="1" s="1"/>
  <c r="DB670" i="1" s="1"/>
  <c r="DK670" i="1" s="1"/>
  <c r="DW670" i="1" s="1"/>
  <c r="CJ1029" i="1"/>
  <c r="CS1029" i="1" s="1"/>
  <c r="DB1029" i="1" s="1"/>
  <c r="DK1029" i="1" s="1"/>
  <c r="DW1029" i="1" s="1"/>
  <c r="CJ335" i="1"/>
  <c r="CS335" i="1" s="1"/>
  <c r="DB335" i="1" s="1"/>
  <c r="DK335" i="1" s="1"/>
  <c r="DW335" i="1" s="1"/>
  <c r="CJ123" i="1"/>
  <c r="CS123" i="1" s="1"/>
  <c r="DB123" i="1" s="1"/>
  <c r="DK123" i="1" s="1"/>
  <c r="DW123" i="1" s="1"/>
  <c r="CJ1061" i="1"/>
  <c r="CS1061" i="1" s="1"/>
  <c r="DB1061" i="1" s="1"/>
  <c r="DK1061" i="1" s="1"/>
  <c r="DW1061" i="1" s="1"/>
  <c r="CJ662" i="1"/>
  <c r="CS662" i="1" s="1"/>
  <c r="DB662" i="1" s="1"/>
  <c r="DK662" i="1" s="1"/>
  <c r="DW662" i="1" s="1"/>
  <c r="CJ600" i="1"/>
  <c r="CS600" i="1" s="1"/>
  <c r="DB600" i="1" s="1"/>
  <c r="DK600" i="1" s="1"/>
  <c r="DW600" i="1" s="1"/>
  <c r="CJ494" i="1"/>
  <c r="CS494" i="1" s="1"/>
  <c r="DB494" i="1" s="1"/>
  <c r="DK494" i="1" s="1"/>
  <c r="DW494" i="1" s="1"/>
  <c r="CJ148" i="1"/>
  <c r="CS148" i="1" s="1"/>
  <c r="DB148" i="1" s="1"/>
  <c r="DK148" i="1" s="1"/>
  <c r="DW148" i="1" s="1"/>
  <c r="CJ672" i="1"/>
  <c r="CS672" i="1" s="1"/>
  <c r="DB672" i="1" s="1"/>
  <c r="DK672" i="1" s="1"/>
  <c r="DW672" i="1" s="1"/>
  <c r="CJ183" i="1"/>
  <c r="CS183" i="1" s="1"/>
  <c r="DB183" i="1" s="1"/>
  <c r="DK183" i="1" s="1"/>
  <c r="DW183" i="1" s="1"/>
  <c r="CJ372" i="1"/>
  <c r="CS372" i="1" s="1"/>
  <c r="DB372" i="1" s="1"/>
  <c r="DK372" i="1" s="1"/>
  <c r="DW372" i="1" s="1"/>
  <c r="CJ421" i="1"/>
  <c r="CS421" i="1" s="1"/>
  <c r="DB421" i="1" s="1"/>
  <c r="DK421" i="1" s="1"/>
  <c r="DW421" i="1" s="1"/>
  <c r="CJ162" i="1"/>
  <c r="CS162" i="1" s="1"/>
  <c r="DB162" i="1" s="1"/>
  <c r="DK162" i="1" s="1"/>
  <c r="DW162" i="1" s="1"/>
  <c r="CJ1134" i="1"/>
  <c r="CS1134" i="1" s="1"/>
  <c r="DB1134" i="1" s="1"/>
  <c r="DK1134" i="1" s="1"/>
  <c r="DW1134" i="1" s="1"/>
  <c r="CJ225" i="1"/>
  <c r="CS225" i="1" s="1"/>
  <c r="DB225" i="1" s="1"/>
  <c r="DK225" i="1" s="1"/>
  <c r="DW225" i="1" s="1"/>
  <c r="CJ849" i="1"/>
  <c r="CS849" i="1" s="1"/>
  <c r="DB849" i="1" s="1"/>
  <c r="DK849" i="1" s="1"/>
  <c r="DW849" i="1" s="1"/>
  <c r="CJ820" i="1"/>
  <c r="CS820" i="1" s="1"/>
  <c r="DB820" i="1" s="1"/>
  <c r="DK820" i="1" s="1"/>
  <c r="DW820" i="1" s="1"/>
  <c r="CJ73" i="1"/>
  <c r="CS73" i="1" s="1"/>
  <c r="DB73" i="1" s="1"/>
  <c r="DK73" i="1" s="1"/>
  <c r="DW73" i="1" s="1"/>
  <c r="CJ739" i="1"/>
  <c r="CS739" i="1" s="1"/>
  <c r="DB739" i="1" s="1"/>
  <c r="DK739" i="1" s="1"/>
  <c r="DW739" i="1" s="1"/>
  <c r="CJ291" i="1"/>
  <c r="CS291" i="1" s="1"/>
  <c r="DB291" i="1" s="1"/>
  <c r="DK291" i="1" s="1"/>
  <c r="DW291" i="1" s="1"/>
  <c r="CJ708" i="1"/>
  <c r="CS708" i="1" s="1"/>
  <c r="DB708" i="1" s="1"/>
  <c r="DK708" i="1" s="1"/>
  <c r="DW708" i="1" s="1"/>
  <c r="CJ920" i="1"/>
  <c r="CS920" i="1" s="1"/>
  <c r="DB920" i="1" s="1"/>
  <c r="DK920" i="1" s="1"/>
  <c r="DW920" i="1" s="1"/>
  <c r="DB623" i="1"/>
  <c r="DK623" i="1" s="1"/>
  <c r="DW623" i="1" s="1"/>
  <c r="CA4" i="1" l="1"/>
  <c r="CA549" i="1"/>
  <c r="CA1081" i="1"/>
  <c r="CJ4" i="1" l="1"/>
  <c r="CJ549" i="1"/>
  <c r="CJ1081" i="1"/>
  <c r="CS4" i="1" l="1"/>
  <c r="CS549" i="1"/>
  <c r="CS1081" i="1"/>
  <c r="CA769" i="1"/>
  <c r="CA1085" i="1"/>
  <c r="DB4" i="1" l="1"/>
  <c r="DB549" i="1"/>
  <c r="CJ769" i="1"/>
  <c r="DB1081" i="1"/>
  <c r="CJ1085" i="1"/>
  <c r="DK4" i="1" l="1"/>
  <c r="DK549" i="1"/>
  <c r="DW549" i="1" s="1"/>
  <c r="CS1085" i="1"/>
  <c r="DK1081" i="1"/>
  <c r="DW1081" i="1" s="1"/>
  <c r="CS769" i="1"/>
  <c r="CA138" i="1"/>
  <c r="DW4" i="1" l="1"/>
  <c r="DB769" i="1"/>
  <c r="CJ138" i="1"/>
  <c r="DB1085" i="1"/>
  <c r="DK769" i="1" l="1"/>
  <c r="DW769" i="1" s="1"/>
  <c r="CS138" i="1"/>
  <c r="DK1085" i="1"/>
  <c r="DW1085" i="1" s="1"/>
  <c r="DB138" i="1" l="1"/>
  <c r="DK138" i="1" l="1"/>
  <c r="DW138" i="1" l="1"/>
  <c r="Y1138" i="1"/>
  <c r="AI1138" i="1" l="1"/>
  <c r="AI1141" i="1" s="1"/>
  <c r="CA645" i="1" l="1"/>
  <c r="CA1138" i="1" l="1"/>
  <c r="CJ645" i="1"/>
  <c r="CJ1138" i="1" s="1"/>
  <c r="CS645" i="1" l="1"/>
  <c r="CS1138" i="1" s="1"/>
  <c r="DB645" i="1" l="1"/>
  <c r="DB1138" i="1" s="1"/>
  <c r="DK645" i="1" l="1"/>
  <c r="DK1138" i="1" s="1"/>
  <c r="DW645" i="1" l="1"/>
  <c r="DW1138" i="1" s="1"/>
</calcChain>
</file>

<file path=xl/comments1.xml><?xml version="1.0" encoding="utf-8"?>
<comments xmlns="http://schemas.openxmlformats.org/spreadsheetml/2006/main">
  <authors>
    <author>Liliana Santos Cubides</author>
    <author>Gladys Liliana Najar Sarmiento</author>
    <author>Doris Patricia Herrera Reyes</author>
  </authors>
  <commentList>
    <comment ref="BD2" authorId="0" shapeId="0">
      <text>
        <r>
          <rPr>
            <b/>
            <sz val="9"/>
            <color indexed="81"/>
            <rFont val="Tahoma"/>
            <family val="2"/>
          </rPr>
          <t>Liliana Santos Cubides:</t>
        </r>
        <r>
          <rPr>
            <sz val="9"/>
            <color indexed="81"/>
            <rFont val="Tahoma"/>
            <family val="2"/>
          </rPr>
          <t xml:space="preserve">
CORRESPONDE AL CONPES 158 DE 2012. SE CAUSO EN 2012</t>
        </r>
      </text>
    </comment>
    <comment ref="BL2" authorId="0" shapeId="0">
      <text>
        <r>
          <rPr>
            <b/>
            <sz val="9"/>
            <color indexed="81"/>
            <rFont val="Tahoma"/>
            <family val="2"/>
          </rPr>
          <t>Liliana Santos Cubides:</t>
        </r>
        <r>
          <rPr>
            <sz val="9"/>
            <color indexed="81"/>
            <rFont val="Tahoma"/>
            <family val="2"/>
          </rPr>
          <t xml:space="preserve">
CORRESPONDE AL CONPES 158 DE 2012. SE CAUSO EN 2012</t>
        </r>
      </text>
    </comment>
    <comment ref="DX3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se pasa los saldos de las obligaciones del mes </t>
        </r>
      </text>
    </comment>
    <comment ref="AI65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Este valor no se giro por cuenta inactiva la causación se anuló en marzo INSTITUCION EDUCATIVA PUERTO ALEGRIA</t>
        </r>
      </text>
    </comment>
    <comment ref="AI74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61899509 este valor no se pago porque la cuenta no estaba inactiva la causación se anuló en marzo
 INSTITUCION EDUCATIVA MARIA AUXILIADORA</t>
        </r>
      </text>
    </comment>
    <comment ref="AI79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103,428,155 este valor no se pagó por cuenta inactiva la causación se anuló en marzo FONDO DE SERVICIOS DOCENTES I.E.D ARBORIZADORA ALTA</t>
        </r>
      </text>
    </comment>
    <comment ref="AV102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se anulló el valor de 19,766,949 CENTRO EDUCATIVO LABARCE
</t>
        </r>
      </text>
    </comment>
    <comment ref="S115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21,436,106 son de fortul makaguan se reta esta partida por no ser de arauquita
</t>
        </r>
      </text>
    </comment>
    <comment ref="AI118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8,233,884 este valor no se pagó por cuenta inactiva la causación se anuló en marzo Centro Educativo Maria Cristina</t>
        </r>
      </text>
    </comment>
    <comment ref="Q123" authorId="0" shapeId="0">
      <text>
        <r>
          <rPr>
            <b/>
            <sz val="9"/>
            <color indexed="81"/>
            <rFont val="Tahoma"/>
            <family val="2"/>
          </rPr>
          <t>Liliana Santos Cubides:</t>
        </r>
        <r>
          <rPr>
            <sz val="9"/>
            <color indexed="81"/>
            <rFont val="Tahoma"/>
            <family val="2"/>
          </rPr>
          <t xml:space="preserve">
Corresponde a la reserva
</t>
        </r>
      </text>
    </comment>
    <comment ref="AA123" authorId="0" shapeId="0">
      <text>
        <r>
          <rPr>
            <b/>
            <sz val="9"/>
            <color indexed="81"/>
            <rFont val="Tahoma"/>
            <family val="2"/>
          </rPr>
          <t>Liliana Santos Cubides:</t>
        </r>
        <r>
          <rPr>
            <sz val="9"/>
            <color indexed="81"/>
            <rFont val="Tahoma"/>
            <family val="2"/>
          </rPr>
          <t xml:space="preserve">
Corresponde a la reserva
</t>
        </r>
      </text>
    </comment>
    <comment ref="DF125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Reintegro Colegio Mariz Auxiliadora del Meta Obl 601715 Nov 30/15 y reintrego de la Institucion Educativa Instituto Agricola la Holanda de nov 25/15 según cbte ctable 215642
</t>
        </r>
      </text>
    </comment>
    <comment ref="AI136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este valor no se pagó por cuenta inactiva la causación se anuló en marzoInstitucion Educativa Juan Bautista Arnaud
</t>
        </r>
      </text>
    </comment>
    <comment ref="DN171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Levantamiento supensión de Giro RES. 4566 del 14/12/2015</t>
        </r>
      </text>
    </comment>
    <comment ref="DN206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Levantamiento suspensión de Giros Res. 4632 DEL16/12/2015
</t>
        </r>
      </text>
    </comment>
    <comment ref="AI239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26,588,605 este valor no se pagó por cuenta inactiva la causación se anuló en marzoFondo de Servicio Educativo IED Gabriela Mistral</t>
        </r>
      </text>
    </comment>
    <comment ref="AI251" authorId="2" shapeId="0">
      <text/>
    </comment>
    <comment ref="AI303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este valor no se pagó por cuenta inactiva la causación se anuló en marzo I.E. CIUDADELA TUMAC</t>
        </r>
      </text>
    </comment>
    <comment ref="AU305" authorId="1" shapeId="0">
      <text>
        <r>
          <rPr>
            <b/>
            <sz val="9"/>
            <color indexed="81"/>
            <rFont val="Tahoma"/>
            <family val="2"/>
          </rPr>
          <t>Gladys Liliana Najar Sarmiento:
Este valor se causo en abril y se anula en junio</t>
        </r>
        <r>
          <rPr>
            <sz val="9"/>
            <color indexed="81"/>
            <rFont val="Tahoma"/>
            <family val="2"/>
          </rPr>
          <t xml:space="preserve"> 37,886,701 CORRESPONDIENTE AL IE RUR CIUDAD SANTANA POR DEVOLUCION CUENTA BANCARIA NO HABILITADA
</t>
        </r>
      </text>
    </comment>
    <comment ref="AU337" authorId="1" shapeId="0">
      <text>
        <r>
          <rPr>
            <b/>
            <sz val="9"/>
            <color indexed="81"/>
            <rFont val="Tahoma"/>
            <family val="2"/>
          </rPr>
          <t xml:space="preserve">Gladys Liliana Najar Sarmiento
SE CREO OBLIGACION Y SE ANULO EN EL MISMO MES
$54,477,992
</t>
        </r>
      </text>
    </comment>
    <comment ref="AI346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27.267.476 no se giro por cuenta invalida se anuló la causación en marzo IE MURINDO - Murindó</t>
        </r>
      </text>
    </comment>
    <comment ref="AI437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este valor no se giro por cuenta inactiva se anuló la causación en marzo IE LA TRINIDAD - Copacabana</t>
        </r>
      </text>
    </comment>
    <comment ref="AU449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girado en el mes de marzo
C.E.R El Mariani</t>
        </r>
      </text>
    </comment>
    <comment ref="AI451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20580392 este valor no se pagó por cuenta inactiva la causación se anuló en marzo F.S.E. Institucion Educativa Juan Echeverry Abad</t>
        </r>
      </text>
    </comment>
    <comment ref="AI460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15,364,138 este valor no se pagó por cuenta inactiva la causación se anuló en marzo INST EDUC MARINA ORT</t>
        </r>
      </text>
    </comment>
    <comment ref="DN501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10,342,464 Giro normal
163,827,864 Levantamiento suspensión Giro Res. 4717 DEL 18/12/2015</t>
        </r>
      </text>
    </comment>
    <comment ref="AI528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140,870,961 este valor no se pagó por cuenta inactiva la causación se anuló en marzo COL LUIS GABRIEL CASTRO</t>
        </r>
      </text>
    </comment>
    <comment ref="AI530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este valor no se pagó por cuenta inactiva la causación se anuló en marzo CENTRO EDUCATIVO ISCALA SUR</t>
        </r>
      </text>
    </comment>
    <comment ref="AI534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este valor no se pagó por cuenta inactiva la causación se anuló en marzo CENTRO EDUCATIVO RURAL EL SILENCIO</t>
        </r>
      </text>
    </comment>
    <comment ref="AI538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este valor no se pagó por cuenta inactiva la causación se anuló en marzo centro educativo rural tane
</t>
        </r>
      </text>
    </comment>
    <comment ref="AI549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este valor no se pagó por cuenta inactiva la causación se anuló en marzo INSTITUCION EDUCATIVA TECNICA EN INFORMATICA ANIBAL NOGUERA MENDOZA</t>
        </r>
      </text>
    </comment>
    <comment ref="AI566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12,
848,426 este valor no se pagó por cuenta inactiva la causación se anuló en marzo FONDO DE SERVICIOS EDUCATIVOS</t>
        </r>
      </text>
    </comment>
    <comment ref="DN623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Levantamiento suspension de Giros Res 4607 DEL15/12/2015
</t>
        </r>
      </text>
    </comment>
    <comment ref="AI649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13.600.246 y 24.543.170 no se giraron en febrero por cuenta inactiva la causación se anuló en marzo Institucion Educativa Distrital del Caribe y Centro Educativo Distrital 062
</t>
        </r>
      </text>
    </comment>
    <comment ref="AV674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se anula el valor de 27,452,440 INSTITUCION EDUCATIVA RURAL DE BUENAVISTA
</t>
        </r>
      </text>
    </comment>
    <comment ref="AI712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este valor no se pagó por cuenta inactiva la causación se anuló en marzo INSTITUCION EDUCATIV DE EL PEÑOn</t>
        </r>
      </text>
    </comment>
    <comment ref="AI718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este valor no se giro por cuenta inactiva la causación se anuló en marzo INSTITUCION EDUCATIVA FRANCISCO DE PAULA SANTANDER</t>
        </r>
      </text>
    </comment>
    <comment ref="AI722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este valor no se pagó por cuenta inactiva la causación se anuló en marzo INSTITUCION EDUCATIVA SAN FRANCISCO DE LOBA</t>
        </r>
      </text>
    </comment>
    <comment ref="S745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21,436,106 son de fortul makaguan se reta esta partida por no ser de arauquita
</t>
        </r>
      </text>
    </comment>
    <comment ref="S752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154.199.208 este valor no se pago por que el pago no fue exitoso se anuló en el mismo mes de febrero FONDO DE SERVICIOS EDUCATIVOS INSTITUCION EDUCATIVA NORMAL SUPERIOR</t>
        </r>
      </text>
    </comment>
    <comment ref="AI752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28,900,073 y 37,390,600  estos valor no se pagaron por cuenta inactiva la causación se anuló en marzo INSTITUCION
 EDUCATIVA DARIO ECHANDIA Y FONDO DE SERVICIOS EDUCATIVOS INSTITUCION EDUCATIVA NELSY GARCIA OCAMPO </t>
        </r>
      </text>
    </comment>
    <comment ref="G756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33056911804 SE PAGAN EN FEBRERO
</t>
        </r>
      </text>
    </comment>
    <comment ref="AI798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este valor no se pagó por cuenta inactiva la causación se anuló en marzo I. E. SAN PEDRO CLAVER</t>
        </r>
      </text>
    </comment>
    <comment ref="DN832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Levantamiento suspensión de Giros Res 4718 DEL 18/12/2015</t>
        </r>
      </text>
    </comment>
    <comment ref="AI900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este valor no se pagó por cuenta inactiva la causación se anuló en marzo INSTITUCION EDUCATIVA EL DIVISO</t>
        </r>
      </text>
    </comment>
    <comment ref="BJ907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CUENTA INHABILITADA DEL MUNICPIO DE SAN CARLOS G-META
</t>
        </r>
      </text>
    </comment>
    <comment ref="AI929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este valor no se pagó por cuenta inactiva la causación se anuló en marzo INSTITUCION EDUCATIVA CACAOTAL</t>
        </r>
      </text>
    </comment>
    <comment ref="AI961" authorId="2" shapeId="0">
      <text>
        <r>
          <rPr>
            <sz val="9"/>
            <color indexed="81"/>
            <rFont val="Tahoma"/>
            <family val="2"/>
          </rPr>
          <t>7,794,153 este valor no se pagó por cuenta inactiva la causación se anuló en marzo ICOL. DIVINO SALVADO</t>
        </r>
      </text>
    </comment>
    <comment ref="BR965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se reintegra al direccion de tesori nacjonal el valor de $ 3,152,032 del centro educativo rural nit. 828,002,513
</t>
        </r>
      </text>
    </comment>
    <comment ref="AI972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este valor no se pagó por cuenta inactiva la causación se anuló en marzo Institución Educativa Liceo Agropecuario San Agustin - Fondo de Servicios Educativos</t>
        </r>
      </text>
    </comment>
    <comment ref="AI1059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este valor no se pagó por cuenta inactiva la causación se anuló en marzo I.E. SANTA LUCIA</t>
        </r>
      </text>
    </comment>
    <comment ref="DN1084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Levantamieento suspensión de Giro Res. 4631 DEL16/12/2015</t>
        </r>
      </text>
    </comment>
  </commentList>
</comments>
</file>

<file path=xl/sharedStrings.xml><?xml version="1.0" encoding="utf-8"?>
<sst xmlns="http://schemas.openxmlformats.org/spreadsheetml/2006/main" count="3540" uniqueCount="2315">
  <si>
    <t>Nit</t>
  </si>
  <si>
    <t>Codigo Contaduría</t>
  </si>
  <si>
    <t>Tercero</t>
  </si>
  <si>
    <t>CORREO ELECTRONICO</t>
  </si>
  <si>
    <t>Total 540818                (valor recíproco)</t>
  </si>
  <si>
    <t>Total 240314007               (valor recíproco)</t>
  </si>
  <si>
    <t>Total 540818 (valor recíproco)</t>
  </si>
  <si>
    <t>Total 240314007 (valor recíproco)</t>
  </si>
  <si>
    <t>Prestación de Servicios</t>
  </si>
  <si>
    <t>Calidad</t>
  </si>
  <si>
    <t>Pensión</t>
  </si>
  <si>
    <t>Aportes Docentes</t>
  </si>
  <si>
    <t>Aportes Patronales</t>
  </si>
  <si>
    <t>CONECTIVIDAD</t>
  </si>
  <si>
    <t>SAN JACINTO - BOLIVAR</t>
  </si>
  <si>
    <t>MAGANGUE - BOLIVAR</t>
  </si>
  <si>
    <t>DEPARTAMENTO DEL CAQUETA</t>
  </si>
  <si>
    <t>DEPARTAMENTO DE VICHADA</t>
  </si>
  <si>
    <t>DEPARTAMENTO DEL PUTUMAYO</t>
  </si>
  <si>
    <t>SOACHA - CUNDINAMARCA</t>
  </si>
  <si>
    <t>FLORENCIA - CAQUETA</t>
  </si>
  <si>
    <t>MONTERIA - CORDOBA</t>
  </si>
  <si>
    <t>LORICA - CORDOBA</t>
  </si>
  <si>
    <t>SAHAGUN - CORDOBA</t>
  </si>
  <si>
    <t>VALLEDUPAR CESAR</t>
  </si>
  <si>
    <t>DOSQUEBRADAS  RISARALDA</t>
  </si>
  <si>
    <t>DEPARTAMENTO DE ARAUCA</t>
  </si>
  <si>
    <t>DEPARTAMENTO DE GUAVIARE</t>
  </si>
  <si>
    <t>DEPARTAMENTO DEL HUILA</t>
  </si>
  <si>
    <t>DEPARTAMENTO DEL MAGDALENA</t>
  </si>
  <si>
    <t>DEPARTAMENTO DE NARIÑO</t>
  </si>
  <si>
    <t>DEPARTAMENTO DE NORTE DE SANTANDER</t>
  </si>
  <si>
    <t>DEPARTAMENTO DE CORDOBA</t>
  </si>
  <si>
    <t>SINCELEJO SUCRE</t>
  </si>
  <si>
    <t>IBAGUE - TOLIMA</t>
  </si>
  <si>
    <t>DEPARTAMENTO DEL TOLIMA</t>
  </si>
  <si>
    <t>DEPARTAMENTO DE VAUPES</t>
  </si>
  <si>
    <t>ARMENIA QUINDIO</t>
  </si>
  <si>
    <t>DEPARTAMENTO DEL QUINDIO</t>
  </si>
  <si>
    <t>DEPARTAMENTO DEL ATLANTICO</t>
  </si>
  <si>
    <t>DISTRITO TURISTICO Y CULTURAL DE BARRANQUILLA</t>
  </si>
  <si>
    <t>SOLEDAD - ATLANTICO</t>
  </si>
  <si>
    <t>BUCARAMANGA SANTANDER</t>
  </si>
  <si>
    <t>DEPARTAMENTO DE SANTANDER</t>
  </si>
  <si>
    <t>BARRANCABERMEJA SANTANDER</t>
  </si>
  <si>
    <t>GIRON SANTANDER</t>
  </si>
  <si>
    <t>FLORIDABLANCA - SANTANDER</t>
  </si>
  <si>
    <t>CALI - VALLE DEL CAUCA</t>
  </si>
  <si>
    <t>DEPARTAMENTO DEL VALLE</t>
  </si>
  <si>
    <t>BUENAVENTURA - VALLE DEL CAUCA</t>
  </si>
  <si>
    <t>DEPARTAMENTO DE BOLIVAR</t>
  </si>
  <si>
    <t>DISTRITO TURISTICO DE CARTAGENA BOLIVAR</t>
  </si>
  <si>
    <t>MUNICIPIO DE SAN JOSE DE CUCUTA</t>
  </si>
  <si>
    <t>UNIDAD MUNICIPAL DE ASISTENCIA TECNICA AMBIENTAL FUSAGASUGA - CUNDINAMARCA</t>
  </si>
  <si>
    <t>GIRARDOT - CUNDINAMARCA</t>
  </si>
  <si>
    <t>DEPARTAMENTO DE CALDAS</t>
  </si>
  <si>
    <t>MANIZALES - CALDAS</t>
  </si>
  <si>
    <t>DEPARTAMENTO DE ANTIOQUIA</t>
  </si>
  <si>
    <t>MEDELLIN - ANTIOQUIA</t>
  </si>
  <si>
    <t>ENVIGADO - ANTIOQUIA</t>
  </si>
  <si>
    <t>ITAGUI - ANTIOQUIA</t>
  </si>
  <si>
    <t>BELLO - ANTIOQUIA</t>
  </si>
  <si>
    <t>TURBO - ANTIOQUIA</t>
  </si>
  <si>
    <t>MUNICIPIO DE NEIVA</t>
  </si>
  <si>
    <t>TUMACO - NARINO</t>
  </si>
  <si>
    <t>PASTO NARINO</t>
  </si>
  <si>
    <t>PALMIRA - VALLE DEL CAUCA</t>
  </si>
  <si>
    <t>BUGA - VALLE DEL CAUCA</t>
  </si>
  <si>
    <t>PEREIRA RISARALDA</t>
  </si>
  <si>
    <t>DEPARTAMENTO DE RISARALDA</t>
  </si>
  <si>
    <t>POPAYAN - CAUCA</t>
  </si>
  <si>
    <t>DEPARTAMENTO DEL CAUCA</t>
  </si>
  <si>
    <t>DEPARTAMENTO DEL CHOCO</t>
  </si>
  <si>
    <t>QUIBDO - CHOCO</t>
  </si>
  <si>
    <t>DISTRITO TURISTICO DE SANTA MARTA MAGDALENA</t>
  </si>
  <si>
    <t>CIENAGA - MAGDALENA</t>
  </si>
  <si>
    <t>DEPARTAMENTO DE BOYACA</t>
  </si>
  <si>
    <t>TUNJA BOYACA</t>
  </si>
  <si>
    <t>SOGAMOSO - BOYACA</t>
  </si>
  <si>
    <t>DUITAMA - BOYACA</t>
  </si>
  <si>
    <t>TULUA - VALLE DEL CAUCA</t>
  </si>
  <si>
    <t>CARTAGO - VALLE DEL CAUCA</t>
  </si>
  <si>
    <t>DEPARTAMENTO DEL META</t>
  </si>
  <si>
    <t>DEPARTAMENTO DE GUAINIA</t>
  </si>
  <si>
    <t>DEPARTAMENTO DE CASANARE</t>
  </si>
  <si>
    <t>VILLAVICENCIO - META</t>
  </si>
  <si>
    <t>DEPARTAMENTO DE LA GUAJIRA</t>
  </si>
  <si>
    <t>URIBIA - GUAJIRA</t>
  </si>
  <si>
    <t>MAICAO - GUAJIRA</t>
  </si>
  <si>
    <t>DEPARTAMENTO DE SUCRE</t>
  </si>
  <si>
    <t>DEPARTAMENTO DEL CESAR</t>
  </si>
  <si>
    <t>DEPARTAMENTO DE SAN ANDRES Y PROVIDENCIA</t>
  </si>
  <si>
    <t>BOGOTA DISTRITO CAPITAL</t>
  </si>
  <si>
    <t>DEPARTAMENTO DE CUNDINAMARCA</t>
  </si>
  <si>
    <t>DEPARTAMENTO DEL AMAZONAS</t>
  </si>
  <si>
    <t>ABEJORRAL-ANTIOQUIA</t>
  </si>
  <si>
    <t>ABRIAQUI-ANTIOQUIA</t>
  </si>
  <si>
    <t>ALEJANDRIA-ANTIOQUIA</t>
  </si>
  <si>
    <t>AMAGA-ANTIOQUIA</t>
  </si>
  <si>
    <t>AMALFI-ANTIOQUIA</t>
  </si>
  <si>
    <t>ANDES-ANTIOQUIA</t>
  </si>
  <si>
    <t>ANGELOPOLIS-ANTIOQUIA</t>
  </si>
  <si>
    <t>ANGOSTURA-ANTIOQUIA</t>
  </si>
  <si>
    <t>ANORI-ANTIOQUIA</t>
  </si>
  <si>
    <t>ANTIOQUIA-ANTIOQUIA</t>
  </si>
  <si>
    <t>ANZA-ANTIOQUIA</t>
  </si>
  <si>
    <t>APARTADO-ANTIOQUIA</t>
  </si>
  <si>
    <t>ARBOLETES-ANTIOQUIA</t>
  </si>
  <si>
    <t>ARGELIA-ANTIOQUIA</t>
  </si>
  <si>
    <t>ARMENIA-ANTIOQUIA</t>
  </si>
  <si>
    <t>BARBOSA-ANTIOQUIA</t>
  </si>
  <si>
    <t>BELMIRA-ANTIOQUIA</t>
  </si>
  <si>
    <t>BETANIA-ANTIOQUIA</t>
  </si>
  <si>
    <t>BETULIA-ANTIOQUIA</t>
  </si>
  <si>
    <t>BOLIVAR-ANTIOQUIA</t>
  </si>
  <si>
    <t>BRICENO-ANTIOQUIA</t>
  </si>
  <si>
    <t>BURITICA-ANTIOQUIA</t>
  </si>
  <si>
    <t>CACERES-ANTIOQUIA</t>
  </si>
  <si>
    <t>CAICEDO-ANTIOQUIA</t>
  </si>
  <si>
    <t>CALDAS-ANTIOQUIA</t>
  </si>
  <si>
    <t>CAMPAMENTO-ANTIOQUIA</t>
  </si>
  <si>
    <t>CANASGORDAS-ANTIOQUIA</t>
  </si>
  <si>
    <t>CARACOLI-ANTIOQUIA</t>
  </si>
  <si>
    <t>CARAMANTA-ANTIOQUIA</t>
  </si>
  <si>
    <t>CAREPA-ANTIOQUIA</t>
  </si>
  <si>
    <t>CARMEN DE VIBORAL-ANTIOQUIA</t>
  </si>
  <si>
    <t>CAROLINA-ANTIOQUIA</t>
  </si>
  <si>
    <t>CAUCASIA-ANTIOQUIA</t>
  </si>
  <si>
    <t>CHIGORODO-ANTIOQUIA</t>
  </si>
  <si>
    <t>CISNEROS-ANTIOQUIA</t>
  </si>
  <si>
    <t>COCORNA-ANTIOQUIA</t>
  </si>
  <si>
    <t>CONCEPCION-ANTIOQUIA</t>
  </si>
  <si>
    <t>CONCORDIA-ANTIOQUIA</t>
  </si>
  <si>
    <t>COPACABANA-ANTIOQUIA</t>
  </si>
  <si>
    <t>DABEIBA-ANTIOQUIA</t>
  </si>
  <si>
    <t>DON MATIAS-ANTIOQUIA</t>
  </si>
  <si>
    <t>EBEJICO-ANTIOQUIA</t>
  </si>
  <si>
    <t>EL BAGRE-ANTIOQUIA</t>
  </si>
  <si>
    <t>ENTRERRIOS-ANTIOQUIA</t>
  </si>
  <si>
    <t>FREDONIA-ANTIOQUIA</t>
  </si>
  <si>
    <t>FRONTINO-ANTIOQUIA</t>
  </si>
  <si>
    <t>GIRALDO-ANTIOQUIA</t>
  </si>
  <si>
    <t>GIRARDOTA-ANTIOQUIA</t>
  </si>
  <si>
    <t>GOMEZ PLATA-ANTIOQUIA</t>
  </si>
  <si>
    <t>GRANADA-ANTIOQUIA</t>
  </si>
  <si>
    <t>GUADALUPE-ANTIOQUIA</t>
  </si>
  <si>
    <t>GUARNE-ANTIOQUIA</t>
  </si>
  <si>
    <t>GUATAPE-ANTIOQUIA</t>
  </si>
  <si>
    <t>HELICONIA-ANTIOQUIA</t>
  </si>
  <si>
    <t>HISPANIA-ANTIOQUIA</t>
  </si>
  <si>
    <t>ITUANGO-ANTIOQUIA</t>
  </si>
  <si>
    <t>JARDIN-ANTIOQUIA</t>
  </si>
  <si>
    <t>JERICO-ANTIOQUIA</t>
  </si>
  <si>
    <t>LA CEJA-ANTIOQUIA</t>
  </si>
  <si>
    <t>LA ESTRELLA-ANTIOQUIA</t>
  </si>
  <si>
    <t>LA PINTADA-ANTIOQUIA</t>
  </si>
  <si>
    <t>LA UNION-ANTIOQUIA</t>
  </si>
  <si>
    <t>LIBORINA-ANTIOQUIA</t>
  </si>
  <si>
    <t>MACEO-ANTIOQUIA</t>
  </si>
  <si>
    <t>MARINILLA-ANTIOQUIA</t>
  </si>
  <si>
    <t>MONTEBELLO-ANTIOQUIA</t>
  </si>
  <si>
    <t>MURINDO-ANTIOQUIA</t>
  </si>
  <si>
    <t>MUTATA-ANTIOQUIA</t>
  </si>
  <si>
    <t>NARINO-ANTIOQUIA</t>
  </si>
  <si>
    <t>NECOCLI-ANTIOQUIA</t>
  </si>
  <si>
    <t>NECHI-ANTIOQUIA</t>
  </si>
  <si>
    <t>OLAYA-ANTIOQUIA</t>
  </si>
  <si>
    <t>PENOL-ANTIOQUIA</t>
  </si>
  <si>
    <t>PEQUE-ANTIOQUIA</t>
  </si>
  <si>
    <t>PUEBLORRICO-ANTIOQUIA</t>
  </si>
  <si>
    <t>PUERTO BERRIO-ANTIOQUIA</t>
  </si>
  <si>
    <t>PUERTO NARE-ANTIOQUIA</t>
  </si>
  <si>
    <t>PUERTO TRIUNFO-ANTIOQUIA</t>
  </si>
  <si>
    <t>REMEDIOS-ANTIOQUIA</t>
  </si>
  <si>
    <t>RETIRO-ANTIOQUIA</t>
  </si>
  <si>
    <t>RIONEGRO-ANTIOQUIA</t>
  </si>
  <si>
    <t>SABANALARGA-ANTIOQUIA</t>
  </si>
  <si>
    <t>SABANETA-ANTIOQUIA</t>
  </si>
  <si>
    <t>SALGAR-ANTIOQUIA</t>
  </si>
  <si>
    <t>SAN ANDRES-ANTIOQUIA</t>
  </si>
  <si>
    <t>SAN CARLOS-ANTIOQUIA</t>
  </si>
  <si>
    <t>SAN FRANCISCO-ANTIOQUIA</t>
  </si>
  <si>
    <t>SAN JERONIMO-ANTIOQUIA</t>
  </si>
  <si>
    <t>SN JOSE D LA MONTANA-ANTIOQUIA</t>
  </si>
  <si>
    <t>SAN JUAN URABA-ANTIOQUIA</t>
  </si>
  <si>
    <t>SAN LUIS-ANTIOQUIA</t>
  </si>
  <si>
    <t>SAN PEDRO-ANTIOQUIA</t>
  </si>
  <si>
    <t>SAN PEDRO URABA-ANTIOQUIA</t>
  </si>
  <si>
    <t>SAN RAFAEL-ANTIOQUIA</t>
  </si>
  <si>
    <t>SAN ROQUE-ANTIOQUIA</t>
  </si>
  <si>
    <t>SAN VICENTE-ANTIOQUIA</t>
  </si>
  <si>
    <t>SANTA BARBARA-ANTIOQUIA</t>
  </si>
  <si>
    <t>SANTA ROSA DE OSOS-ANTIOQUIA</t>
  </si>
  <si>
    <t>SANTO DOMINGO-ANTIOQUIA</t>
  </si>
  <si>
    <t>EL SANTUARIO-ANTIOQUIA</t>
  </si>
  <si>
    <t>SEGOVIA-ANTIOQUIA</t>
  </si>
  <si>
    <t>SONSON-ANTIOQUIA</t>
  </si>
  <si>
    <t>SOPETRAN-ANTIOQUIA</t>
  </si>
  <si>
    <t>TAMESIS-ANTIOQUIA</t>
  </si>
  <si>
    <t>TARAZA-ANTIOQUIA</t>
  </si>
  <si>
    <t>TARSO-ANTIOQUIA</t>
  </si>
  <si>
    <t>TITIRIBI-ANTIOQUIA</t>
  </si>
  <si>
    <t>TOLEDO-ANTIOQUIA</t>
  </si>
  <si>
    <t>URAMITA-ANTIOQUIA</t>
  </si>
  <si>
    <t>URRAO-ANTIOQUIA</t>
  </si>
  <si>
    <t>VALDIVIA-ANTIOQUIA</t>
  </si>
  <si>
    <t>VALPARAISO-ANTIOQUIA</t>
  </si>
  <si>
    <t>VEGACHI-ANTIOQUIA</t>
  </si>
  <si>
    <t>VENECIA-ANTIOQUIA</t>
  </si>
  <si>
    <t>VIGIA DEL FUERTE-ANTIOQUIA</t>
  </si>
  <si>
    <t>YALI-ANTIOQUIA</t>
  </si>
  <si>
    <t>YARUMAL-ANTIOQUIA</t>
  </si>
  <si>
    <t>YOLOMBO-ANTIOQUIA</t>
  </si>
  <si>
    <t>YONDO-ANTIOQUIA</t>
  </si>
  <si>
    <t>ZARAGOZA-ANTIOQUIA</t>
  </si>
  <si>
    <t>BARANOA-ATLANTICO</t>
  </si>
  <si>
    <t>CAMPO DE LA CRUZ-ATLANTICO</t>
  </si>
  <si>
    <t>CANDELARIA-ATLANTICO</t>
  </si>
  <si>
    <t>GALAPA-ATLANTICO</t>
  </si>
  <si>
    <t>JUAN DE ACOSTA-ATLANTICO</t>
  </si>
  <si>
    <t>LURUACO-ATLANTICO</t>
  </si>
  <si>
    <t>MALAMBO-ATLANTICO</t>
  </si>
  <si>
    <t>MANATI-ATLANTICO</t>
  </si>
  <si>
    <t>PALMAR D VARELA-ATLANTICO</t>
  </si>
  <si>
    <t>PIOJO-ATLANTICO</t>
  </si>
  <si>
    <t>POLONUEVO-ATLANTICO</t>
  </si>
  <si>
    <t>PONEDERA-ATLANTICO</t>
  </si>
  <si>
    <t>PUERTO COLOMBIA-ATLANTICO</t>
  </si>
  <si>
    <t>REPELON-ATLANTICO</t>
  </si>
  <si>
    <t>SABANAGRANDE-ATLANTICO</t>
  </si>
  <si>
    <t>SABANALARGA-ATLANTICO</t>
  </si>
  <si>
    <t>SANTA LUCIA-ATLANTICO</t>
  </si>
  <si>
    <t>SANTO TOMAS-ATLANTICO</t>
  </si>
  <si>
    <t>SUAN-ATLANTICO</t>
  </si>
  <si>
    <t>TUBARA-ATLANTICO</t>
  </si>
  <si>
    <t>USIACURI-ATLANTICO</t>
  </si>
  <si>
    <t>ACHI-BOLIVAR</t>
  </si>
  <si>
    <t>ALTOS DEL ROSARIO-BOLIVAR</t>
  </si>
  <si>
    <t>ARENAL-BOLIVAR</t>
  </si>
  <si>
    <t>ARJONA-BOLIVAR</t>
  </si>
  <si>
    <t>ARROYO HONDO-BOLIVAR</t>
  </si>
  <si>
    <t>BARRANCO DE LOBA-BOLIVAR</t>
  </si>
  <si>
    <t>CALAMAR-BOLIVAR</t>
  </si>
  <si>
    <t>CANTAGALLO-BOLIVAR</t>
  </si>
  <si>
    <t>CICUCO-BOLIVAR</t>
  </si>
  <si>
    <t>CORDOBA-BOLIVAR</t>
  </si>
  <si>
    <t>CLEMENCIA-BOLIVAR</t>
  </si>
  <si>
    <t>EL CARMEN DE BOLIVAR-BOLIVAR</t>
  </si>
  <si>
    <t>EL GUAMO-BOLIVAR</t>
  </si>
  <si>
    <t>HATILLO DE LOBA-BOLIVAR</t>
  </si>
  <si>
    <t>MAHATES-BOLIVAR</t>
  </si>
  <si>
    <t>MARGARITA-BOLIVAR</t>
  </si>
  <si>
    <t>MARIA LA BAJA-BOLIVAR</t>
  </si>
  <si>
    <t>MONTECRISTO-BOLIVAR</t>
  </si>
  <si>
    <t>MOMPOS-BOLIVAR</t>
  </si>
  <si>
    <t>MORALES-BOLIVAR</t>
  </si>
  <si>
    <t>PINILLOS-BOLIVAR</t>
  </si>
  <si>
    <t>REGIDOR-BOLIVAR</t>
  </si>
  <si>
    <t>RIO VIEJO-BOLIVAR</t>
  </si>
  <si>
    <t>SAN CRISTOBAL-BOLIVAR</t>
  </si>
  <si>
    <t>SAN ESTANISLAO-BOLIVAR</t>
  </si>
  <si>
    <t>SAN FERNANDO-BOLIVAR</t>
  </si>
  <si>
    <t>S.JUAN NEPOMUCENO-BOLIVAR</t>
  </si>
  <si>
    <t>S.MARTIN DE LOBA-BOLIVAR</t>
  </si>
  <si>
    <t>SAN PABLO-BOLIVAR</t>
  </si>
  <si>
    <t>SANTA CATALINA-BOLIVAR</t>
  </si>
  <si>
    <t>SANTA ROSA-BOLIVAR</t>
  </si>
  <si>
    <t>SANTA ROSA SUR-BOLIVAR</t>
  </si>
  <si>
    <t>SIMITI-BOLIVAR</t>
  </si>
  <si>
    <t>SOPLAVIENTO-BOLIVAR</t>
  </si>
  <si>
    <t>TALAIGUA NUEVO-BOLIVAR</t>
  </si>
  <si>
    <t>TIQUISIO-BOLIVAR</t>
  </si>
  <si>
    <t>TURBACO-BOLIVAR</t>
  </si>
  <si>
    <t>TURBANA-BOLIVAR</t>
  </si>
  <si>
    <t>VILLANUEVA-BOLIVAR</t>
  </si>
  <si>
    <t>NOROSI-BOLIVAR</t>
  </si>
  <si>
    <t>ZAMBRANO-BOLIVAR</t>
  </si>
  <si>
    <t>ALMEIDA-BOYACA</t>
  </si>
  <si>
    <t>AQUITANIA-BOYACA</t>
  </si>
  <si>
    <t>ARCABUCO-BOYACA</t>
  </si>
  <si>
    <t>BELEN-BOYACA</t>
  </si>
  <si>
    <t>BERBEO-BOYACA</t>
  </si>
  <si>
    <t>BETEITIVA-BOYACA</t>
  </si>
  <si>
    <t>BOAVITA-BOYACA</t>
  </si>
  <si>
    <t>BOYACA-BOYACA</t>
  </si>
  <si>
    <t>BRICEÐO-BOYACA</t>
  </si>
  <si>
    <t>BUENAVISTA-BOYACA</t>
  </si>
  <si>
    <t>BUSBANZA-BOYACA</t>
  </si>
  <si>
    <t>CALDAS-BOYACA</t>
  </si>
  <si>
    <t>CAMPOHERMOSO-BOYACA</t>
  </si>
  <si>
    <t>CERINZA-BOYACA</t>
  </si>
  <si>
    <t>CHINAVITA-BOYACA</t>
  </si>
  <si>
    <t>CHIQUINQUIRA-BOYACA</t>
  </si>
  <si>
    <t>CHISCAS-BOYACA</t>
  </si>
  <si>
    <t>CHITA-BOYACA</t>
  </si>
  <si>
    <t>CHITARAQUE-BOYACA</t>
  </si>
  <si>
    <t>CHIVATA-BOYACA</t>
  </si>
  <si>
    <t>CIENAGA-BOYACA</t>
  </si>
  <si>
    <t>COMBITA-BOYACA</t>
  </si>
  <si>
    <t>COPER-BOYACA</t>
  </si>
  <si>
    <t>CORRALES-BOYACA</t>
  </si>
  <si>
    <t>COVARACHIA-BOYACA</t>
  </si>
  <si>
    <t>CUBARA-BOYACA</t>
  </si>
  <si>
    <t>CUCAITA-BOYACA</t>
  </si>
  <si>
    <t>CUITIVA-BOYACA</t>
  </si>
  <si>
    <t>CHIQUIZA-BOYACA</t>
  </si>
  <si>
    <t>CHIVOR-BOYACA</t>
  </si>
  <si>
    <t>EL COCUY-BOYACA</t>
  </si>
  <si>
    <t>EL ESPINO-BOYACA</t>
  </si>
  <si>
    <t>FIRAVITOBA-BOYACA</t>
  </si>
  <si>
    <t>FLORESTA-BOYACA</t>
  </si>
  <si>
    <t>GACHANTIVA-BOYACA</t>
  </si>
  <si>
    <t>GAMEZA-BOYACA</t>
  </si>
  <si>
    <t>GARAGOA-BOYACA</t>
  </si>
  <si>
    <t>GUACAMAYAS-BOYACA</t>
  </si>
  <si>
    <t>GUATEQUE-BOYACA</t>
  </si>
  <si>
    <t>GUAYATA-BOYACA</t>
  </si>
  <si>
    <t>GUICAN-BOYACA</t>
  </si>
  <si>
    <t>IZA-BOYACA</t>
  </si>
  <si>
    <t>JENESANO-BOYACA</t>
  </si>
  <si>
    <t>JERICO-BOYACA</t>
  </si>
  <si>
    <t>LABRANZAGRANDE-BOYACA</t>
  </si>
  <si>
    <t>LA CAPILLA-BOYACA</t>
  </si>
  <si>
    <t>LA VICTORIA-BOYACA</t>
  </si>
  <si>
    <t>LA UVITA-BOYACA</t>
  </si>
  <si>
    <t>VILLA DE LEYVA-BOYACA</t>
  </si>
  <si>
    <t>MACANAL-BOYACA</t>
  </si>
  <si>
    <t>MARIPI-BOYACA</t>
  </si>
  <si>
    <t>MIRAFLORES-BOYACA</t>
  </si>
  <si>
    <t>MONGUA-BOYACA</t>
  </si>
  <si>
    <t>MONGUI-BOYACA</t>
  </si>
  <si>
    <t>MONIQUIRA-BOYACA</t>
  </si>
  <si>
    <t>MOTAVITA-BOYACA</t>
  </si>
  <si>
    <t>MUZO-BOYACA</t>
  </si>
  <si>
    <t>NOBSA-BOYACA</t>
  </si>
  <si>
    <t>NUEVO COLON-BOYACA</t>
  </si>
  <si>
    <t>OICATA-BOYACA</t>
  </si>
  <si>
    <t>OTANCHE-BOYACA</t>
  </si>
  <si>
    <t>PACHAVITA-BOYACA</t>
  </si>
  <si>
    <t>PAEZ-BOYACA</t>
  </si>
  <si>
    <t>PAIPA-BOYACA</t>
  </si>
  <si>
    <t>PAJARITO-BOYACA</t>
  </si>
  <si>
    <t>PANQUEBA-BOYACA</t>
  </si>
  <si>
    <t>PAUNA-BOYACA</t>
  </si>
  <si>
    <t>PAYA-BOYACA</t>
  </si>
  <si>
    <t>PAZ DE RIO-BOYACA</t>
  </si>
  <si>
    <t>PESCA-BOYACA</t>
  </si>
  <si>
    <t>PISVA-BOYACA</t>
  </si>
  <si>
    <t>PUERTO BOYACA-BOYACA</t>
  </si>
  <si>
    <t>QUIPAMA-BOYACA</t>
  </si>
  <si>
    <t>RAMIRIQUI-BOYACA</t>
  </si>
  <si>
    <t>RAQUIRA-BOYACA</t>
  </si>
  <si>
    <t>RONDON-BOYACA</t>
  </si>
  <si>
    <t>SABOYA-BOYACA</t>
  </si>
  <si>
    <t>SACHICA-BOYACA</t>
  </si>
  <si>
    <t>SAMACA-BOYACA</t>
  </si>
  <si>
    <t>SAN EDUARDO-BOYACA</t>
  </si>
  <si>
    <t>SAN JOSE DE PARE-BOYACA</t>
  </si>
  <si>
    <t>SAN LUIS DE GACENO-BOYACA</t>
  </si>
  <si>
    <t>SAN MATEO-BOYACA</t>
  </si>
  <si>
    <t>SAN MIGUEL DE SEMA-BOYACA</t>
  </si>
  <si>
    <t>SAN PABLO DE BORBUR-BOYACA</t>
  </si>
  <si>
    <t>SANTANA-BOYACA</t>
  </si>
  <si>
    <t>SANTA MARIA-BOYACA</t>
  </si>
  <si>
    <t>SANTA ROSA DE VITERB-BOYACA</t>
  </si>
  <si>
    <t>SANTA SOFIA-BOYACA</t>
  </si>
  <si>
    <t>SATIVANORTE-BOYACA</t>
  </si>
  <si>
    <t>SATIVASUR-BOYACA</t>
  </si>
  <si>
    <t>SIACHOQUE-BOYACA</t>
  </si>
  <si>
    <t>SOATA-BOYACA</t>
  </si>
  <si>
    <t>SOCOTA-BOYACA</t>
  </si>
  <si>
    <t>SOCHA-BOYACA</t>
  </si>
  <si>
    <t>SOMONDOCO-BOYACA</t>
  </si>
  <si>
    <t>SORA-BOYACA</t>
  </si>
  <si>
    <t>SOTAQUIRA-BOYACA</t>
  </si>
  <si>
    <t>SORACA-BOYACA</t>
  </si>
  <si>
    <t>SUSACON-BOYACA</t>
  </si>
  <si>
    <t>SUTAMARCHAN-BOYACA</t>
  </si>
  <si>
    <t>SUTATENZA-BOYACA</t>
  </si>
  <si>
    <t>TASCO-BOYACA</t>
  </si>
  <si>
    <t>TENZA-BOYACA</t>
  </si>
  <si>
    <t>TIBANA-BOYACA</t>
  </si>
  <si>
    <t>TIBASOSA-BOYACA</t>
  </si>
  <si>
    <t>TINJACA-BOYACA</t>
  </si>
  <si>
    <t>TIPACOQUE-BOYACA</t>
  </si>
  <si>
    <t>TOCA-BOYACA</t>
  </si>
  <si>
    <t>TOGUI-BOYACA</t>
  </si>
  <si>
    <t>TOPAGA-BOYACA</t>
  </si>
  <si>
    <t>TOTA-BOYACA</t>
  </si>
  <si>
    <t>TUNUNGUA-BOYACA</t>
  </si>
  <si>
    <t>TURMEQUE-BOYACA</t>
  </si>
  <si>
    <t>TUTA-BOYACA</t>
  </si>
  <si>
    <t>TUTASA-BOYACA</t>
  </si>
  <si>
    <t>UMBITA-BOYACA</t>
  </si>
  <si>
    <t>VENTAQUEMADA-BOYACA</t>
  </si>
  <si>
    <t>VIRACACHA-BOYACA</t>
  </si>
  <si>
    <t>ZETAQUIRA-BOYACA</t>
  </si>
  <si>
    <t>AGUADAS-CALDAS</t>
  </si>
  <si>
    <t>ANSERMA-CALDAS</t>
  </si>
  <si>
    <t>ARANZAZU-CALDAS</t>
  </si>
  <si>
    <t>BELALCAZAR-CALDAS</t>
  </si>
  <si>
    <t>CHINCHINA-CALDAS</t>
  </si>
  <si>
    <t>FILADELFIA-CALDAS</t>
  </si>
  <si>
    <t>LA DORADA-CALDAS</t>
  </si>
  <si>
    <t>LA MERCED-CALDAS</t>
  </si>
  <si>
    <t>MANZANARES-CALDAS</t>
  </si>
  <si>
    <t>MARMATO-CALDAS</t>
  </si>
  <si>
    <t>MARQUETALIA-CALDAS</t>
  </si>
  <si>
    <t>MARULANDA-CALDAS</t>
  </si>
  <si>
    <t>NEIRA-CALDAS</t>
  </si>
  <si>
    <t>NORCASIA-CALDAS</t>
  </si>
  <si>
    <t>PACORA-CALDAS</t>
  </si>
  <si>
    <t>PALESTINA-CALDAS</t>
  </si>
  <si>
    <t>PENSILVANIA-CALDAS</t>
  </si>
  <si>
    <t>RIOSUCIO-CALDAS</t>
  </si>
  <si>
    <t>RISARALDA-CALDAS</t>
  </si>
  <si>
    <t>SALAMINA-CALDAS</t>
  </si>
  <si>
    <t>SAMANA-CALDAS</t>
  </si>
  <si>
    <t>SAN JOSE-CALDAS</t>
  </si>
  <si>
    <t>SUPIA-CALDAS</t>
  </si>
  <si>
    <t>VICTORIA-CALDAS</t>
  </si>
  <si>
    <t>VILLAMARIA-CALDAS</t>
  </si>
  <si>
    <t>VITERBO-CALDAS</t>
  </si>
  <si>
    <t>ALBANIA-CAQUETA</t>
  </si>
  <si>
    <t>BELEN DE LOS A.-CAQUETA</t>
  </si>
  <si>
    <t>CARTAGENA DEL CHAIRA-CAQUETA</t>
  </si>
  <si>
    <t>CURILLO-CAQUETA</t>
  </si>
  <si>
    <t>EL DONCELLO-CAQUETA</t>
  </si>
  <si>
    <t>EL PAUJIL-CAQUETA</t>
  </si>
  <si>
    <t>LA MONTANITA-CAQUETA</t>
  </si>
  <si>
    <t>MILAN-CAQUETA</t>
  </si>
  <si>
    <t>MORELIA-CAQUETA</t>
  </si>
  <si>
    <t>PUERTO RICO-CAQUETA</t>
  </si>
  <si>
    <t>SAN JOSE FRAGUA-CAQUETA</t>
  </si>
  <si>
    <t>SAN VICENTE CAGUAN-CAQUETA</t>
  </si>
  <si>
    <t>SOLANO-CAQUETA</t>
  </si>
  <si>
    <t>SOLITA-CAQUETA</t>
  </si>
  <si>
    <t>VALPARAISO-CAQUETA</t>
  </si>
  <si>
    <t>ALMAGUER-CAUCA</t>
  </si>
  <si>
    <t>ARGELIA-CAUCA</t>
  </si>
  <si>
    <t>BALBOA-CAUCA</t>
  </si>
  <si>
    <t>BOLIVAR-CAUCA</t>
  </si>
  <si>
    <t>BUENOS AIRES-CAUCA</t>
  </si>
  <si>
    <t>CAJIBIO-CAUCA</t>
  </si>
  <si>
    <t>CALDONO-CAUCA</t>
  </si>
  <si>
    <t>CALOTO-CAUCA</t>
  </si>
  <si>
    <t>CORINTO-CAUCA</t>
  </si>
  <si>
    <t>EL TAMBO-CAUCA</t>
  </si>
  <si>
    <t>FLORENCIA-CAUCA</t>
  </si>
  <si>
    <t>GUACHENE-CAUCA</t>
  </si>
  <si>
    <t>GUAPI-CAUCA</t>
  </si>
  <si>
    <t>INZA-CAUCA</t>
  </si>
  <si>
    <t>JAMBALO-CAUCA</t>
  </si>
  <si>
    <t>LA SIERRA-CAUCA</t>
  </si>
  <si>
    <t>LA VEGA-CAUCA</t>
  </si>
  <si>
    <t>LOPEZ DE MICAY-CAUCA</t>
  </si>
  <si>
    <t>MERCADERES-CAUCA</t>
  </si>
  <si>
    <t>MIRANDA-CAUCA</t>
  </si>
  <si>
    <t>MORALES-CAUCA</t>
  </si>
  <si>
    <t>PADILLA-CAUCA</t>
  </si>
  <si>
    <t>PAEZ-CAUCA</t>
  </si>
  <si>
    <t>PATIA (EL BORDO)-CAUCA</t>
  </si>
  <si>
    <t>PIAMONTE-CAUCA</t>
  </si>
  <si>
    <t>PIENDAMO-CAUCA</t>
  </si>
  <si>
    <t>PUERTO TEJADA-CAUCA</t>
  </si>
  <si>
    <t>PURACE-CAUCA</t>
  </si>
  <si>
    <t>ROSAS-CAUCA</t>
  </si>
  <si>
    <t>SAN SEBASTIAN-CAUCA</t>
  </si>
  <si>
    <t>SANTANDER DE Q.-CAUCA</t>
  </si>
  <si>
    <t>SANTA ROSA-CAUCA</t>
  </si>
  <si>
    <t>SILVIA-CAUCA</t>
  </si>
  <si>
    <t>SOTARA-CAUCA</t>
  </si>
  <si>
    <t>SUAREZ-CAUCA</t>
  </si>
  <si>
    <t>SUCRE-CAUCA</t>
  </si>
  <si>
    <t>TIMBIO-CAUCA</t>
  </si>
  <si>
    <t>TIMBIQUI-CAUCA</t>
  </si>
  <si>
    <t>TORIBIO-CAUCA</t>
  </si>
  <si>
    <t>TOTORO-CAUCA</t>
  </si>
  <si>
    <t>VILLA RICA-CAUCA</t>
  </si>
  <si>
    <t>AGUACHICA-CESAR</t>
  </si>
  <si>
    <t>AGUSTIN CODAZZI-CESAR</t>
  </si>
  <si>
    <t>ASTREA-CESAR</t>
  </si>
  <si>
    <t>BECERRIL-CESAR</t>
  </si>
  <si>
    <t>BOSCONIA-CESAR</t>
  </si>
  <si>
    <t>CHIMICHAGUA-CESAR</t>
  </si>
  <si>
    <t>CHIRIGUANA-CESAR</t>
  </si>
  <si>
    <t>CURUMANI-CESAR</t>
  </si>
  <si>
    <t>EL COPEY-CESAR</t>
  </si>
  <si>
    <t>EL PASO-CESAR</t>
  </si>
  <si>
    <t>GAMARRA-CESAR</t>
  </si>
  <si>
    <t>GONZALEZ-CESAR</t>
  </si>
  <si>
    <t>LA GLORIA-CESAR</t>
  </si>
  <si>
    <t>LA JAGUA DE IBIRICO-CESAR</t>
  </si>
  <si>
    <t>MANAURE-CESAR</t>
  </si>
  <si>
    <t>PAILITAS-CESAR</t>
  </si>
  <si>
    <t>PELAYA-CESAR</t>
  </si>
  <si>
    <t>PUEBLO BELLO-CESAR</t>
  </si>
  <si>
    <t>RIO DE ORO-CESAR</t>
  </si>
  <si>
    <t>LA PAZ-CESAR</t>
  </si>
  <si>
    <t>SAN ALBERTO-CESAR</t>
  </si>
  <si>
    <t>SAN DIEGO-CESAR</t>
  </si>
  <si>
    <t>SAN MARTIN-CESAR</t>
  </si>
  <si>
    <t>TAMALAMEQUE-CESAR</t>
  </si>
  <si>
    <t>AYAPEL-CORDOBA</t>
  </si>
  <si>
    <t>BUENAVISTA-CORDOBA</t>
  </si>
  <si>
    <t>CANALETE-CORDOBA</t>
  </si>
  <si>
    <t>CERETE-CORDOBA</t>
  </si>
  <si>
    <t>CHIMA-CORDOBA</t>
  </si>
  <si>
    <t>CHINU-CORDOBA</t>
  </si>
  <si>
    <t>CIENAGA DE ORO-CORDOBA</t>
  </si>
  <si>
    <t>COTORRA-CORDOBA</t>
  </si>
  <si>
    <t>LA APARTADA-CORDOBA</t>
  </si>
  <si>
    <t>LOS CORDOBAS-CORDOBA</t>
  </si>
  <si>
    <t>MOMIL-CORDOBA</t>
  </si>
  <si>
    <t>MONTELIBANO-CORDOBA</t>
  </si>
  <si>
    <t>MOÑITOS-CORDOBA</t>
  </si>
  <si>
    <t>PLANETA RICA-CORDOBA</t>
  </si>
  <si>
    <t>PUEBLO NUEVO-CORDOBA</t>
  </si>
  <si>
    <t>PUERTO ESCONDIDO-CORDOBA</t>
  </si>
  <si>
    <t>PUERTO LIBERTADOR-CORDOBA</t>
  </si>
  <si>
    <t>PURISIMA-CORDOBA</t>
  </si>
  <si>
    <t>SAN ANDRES D SOTAVEN-CORDOBA</t>
  </si>
  <si>
    <t>SAN ANTERO-CORDOBA</t>
  </si>
  <si>
    <t>SAN BERNARDO V.-CORDOBA</t>
  </si>
  <si>
    <t>SAN CARLOS-CORDOBA</t>
  </si>
  <si>
    <t>SAN PELAYO-CORDOBA</t>
  </si>
  <si>
    <t>TIERRALTA-CORDOBA</t>
  </si>
  <si>
    <t>VALENCIA-CORDOBA</t>
  </si>
  <si>
    <t>AGUA DE DIOS-CUNDINAMARCA</t>
  </si>
  <si>
    <t>ALBAN-CUNDINAMARCA</t>
  </si>
  <si>
    <t>ANAPOIMA-CUNDINAMARCA</t>
  </si>
  <si>
    <t>ANOLAIMA-CUNDINAMARCA</t>
  </si>
  <si>
    <t>ARBELAEZ-CUNDINAMARCA</t>
  </si>
  <si>
    <t>BELTRAN-CUNDINAMARCA</t>
  </si>
  <si>
    <t>BITUIMA-CUNDINAMARCA</t>
  </si>
  <si>
    <t>BOJACA-CUNDINAMARCA</t>
  </si>
  <si>
    <t>CABRERA-CUNDINAMARCA</t>
  </si>
  <si>
    <t>CACHIPAY-CUNDINAMARCA</t>
  </si>
  <si>
    <t>CAJICA-CUNDINAMARCA</t>
  </si>
  <si>
    <t>CAPARRAPI-CUNDINAMARCA</t>
  </si>
  <si>
    <t>CAQUEZA-CUNDINAMARCA</t>
  </si>
  <si>
    <t>CARMEN DE CARUPA-CUNDINAMARCA</t>
  </si>
  <si>
    <t>CHAGUANI-CUNDINAMARCA</t>
  </si>
  <si>
    <t>CHIA-CUNDINAMARCA</t>
  </si>
  <si>
    <t>CHIPAQUE-CUNDINAMARCA</t>
  </si>
  <si>
    <t>CHOACHI-CUNDINAMARCA</t>
  </si>
  <si>
    <t>CHOCONTA-CUNDINAMARCA</t>
  </si>
  <si>
    <t>COGUA-CUNDINAMARCA</t>
  </si>
  <si>
    <t>COTA-CUNDINAMARCA</t>
  </si>
  <si>
    <t>CUCUNUBA-CUNDINAMARCA</t>
  </si>
  <si>
    <t>EL COLEGIO-CUNDINAMARCA</t>
  </si>
  <si>
    <t>EL ROSAL-CUNDINAMARCA</t>
  </si>
  <si>
    <t>FACATATIVA-CUNDINAMARCA</t>
  </si>
  <si>
    <t>FOMEQUE-CUNDINAMARCA</t>
  </si>
  <si>
    <t>FOSCA-CUNDINAMARCA</t>
  </si>
  <si>
    <t>FUNZA-CUNDINAMARCA</t>
  </si>
  <si>
    <t>FUQUENE-CUNDINAMARCA</t>
  </si>
  <si>
    <t>GACHALA-CUNDINAMARCA</t>
  </si>
  <si>
    <t>GACHANCIPA-CUNDINAMARCA</t>
  </si>
  <si>
    <t>GACHETA-CUNDINAMARCA</t>
  </si>
  <si>
    <t>GAMA-CUNDINAMARCA</t>
  </si>
  <si>
    <t>GRANADA-CUNDINAMARCA</t>
  </si>
  <si>
    <t>GUACHETA-CUNDINAMARCA</t>
  </si>
  <si>
    <t>GUADUAS-CUNDINAMARCA</t>
  </si>
  <si>
    <t>GUASCA-CUNDINAMARCA</t>
  </si>
  <si>
    <t>GUATAQUI-CUNDINAMARCA</t>
  </si>
  <si>
    <t>GUATAVITA-CUNDINAMARCA</t>
  </si>
  <si>
    <t>GUAYABAL DE SIQUIMA-CUNDINAMARCA</t>
  </si>
  <si>
    <t>GUAYABETAL-CUNDINAMARCA</t>
  </si>
  <si>
    <t>GUTIERREZ-CUNDINAMARCA</t>
  </si>
  <si>
    <t>JERUSALEN-CUNDINAMARCA</t>
  </si>
  <si>
    <t>JUNIN-CUNDINAMARCA</t>
  </si>
  <si>
    <t>LA CALERA-CUNDINAMARCA</t>
  </si>
  <si>
    <t>LA MESA-CUNDINAMARCA</t>
  </si>
  <si>
    <t>LA PALMA-CUNDINAMARCA</t>
  </si>
  <si>
    <t>LA PEÑA-CUNDINAMARCA</t>
  </si>
  <si>
    <t>LA VEGA-CUNDINAMARCA</t>
  </si>
  <si>
    <t>LENGUAZAQUE-CUNDINAMARCA</t>
  </si>
  <si>
    <t>MACHETA-CUNDINAMARCA</t>
  </si>
  <si>
    <t>MADRID-CUNDINAMARCA</t>
  </si>
  <si>
    <t>MANTA-CUNDINAMARCA</t>
  </si>
  <si>
    <t>MEDINA-CUNDINAMARCA</t>
  </si>
  <si>
    <t>MOSQUERA-CUNDINAMARCA</t>
  </si>
  <si>
    <t>NARIÐO-CUNDINAMARCA</t>
  </si>
  <si>
    <t>NEMOCON-CUNDINAMARCA</t>
  </si>
  <si>
    <t>NILO-CUNDINAMARCA</t>
  </si>
  <si>
    <t>NIMAIMA-CUNDINAMARCA</t>
  </si>
  <si>
    <t>NOCAIMA-CUNDINAMARCA</t>
  </si>
  <si>
    <t>OSPINA PEREZ-CUNDINAMARCA</t>
  </si>
  <si>
    <t>PACHO-CUNDINAMARCA</t>
  </si>
  <si>
    <t>PAIME-CUNDINAMARCA</t>
  </si>
  <si>
    <t>PANDI-CUNDINAMARCA</t>
  </si>
  <si>
    <t>PARATEBUENO-CUNDINAMARCA</t>
  </si>
  <si>
    <t>PASCA-CUNDINAMARCA</t>
  </si>
  <si>
    <t>PUERTO SALGAR-CUNDINAMARCA</t>
  </si>
  <si>
    <t>PULI-CUNDINAMARCA</t>
  </si>
  <si>
    <t>QUEBRADANEGRA-CUNDINAMARCA</t>
  </si>
  <si>
    <t>QUETAME-CUNDINAMARCA</t>
  </si>
  <si>
    <t>QUIPILE-CUNDINAMARCA</t>
  </si>
  <si>
    <t>APULO-CUNDINAMARCA</t>
  </si>
  <si>
    <t>RICAURTE-CUNDINAMARCA</t>
  </si>
  <si>
    <t>SAN ANTONIO D TEQUEN-CUNDINAMARCA</t>
  </si>
  <si>
    <t>SAN BERNARDO-CUNDINAMARCA</t>
  </si>
  <si>
    <t>SAN CAYETANO-CUNDINAMARCA</t>
  </si>
  <si>
    <t>SAN FRANCISCO-CUNDINAMARCA</t>
  </si>
  <si>
    <t>SAN JUAN DE RIOSECO-CUNDINAMARCA</t>
  </si>
  <si>
    <t>SASAIMA-CUNDINAMARCA</t>
  </si>
  <si>
    <t>SESQUILE-CUNDINAMARCA</t>
  </si>
  <si>
    <t>SIBATE-CUNDINAMARCA</t>
  </si>
  <si>
    <t>SILVANIA-CUNDINAMARCA</t>
  </si>
  <si>
    <t>SIMIJACA-CUNDINAMARCA</t>
  </si>
  <si>
    <t>SOPO-CUNDINAMARCA</t>
  </si>
  <si>
    <t>SUBACHOQUE-CUNDINAMARCA</t>
  </si>
  <si>
    <t>SUESCA-CUNDINAMARCA</t>
  </si>
  <si>
    <t>SUPATA-CUNDINAMARCA</t>
  </si>
  <si>
    <t>SUSA-CUNDINAMARCA</t>
  </si>
  <si>
    <t>SUTATAUSA-CUNDINAMARCA</t>
  </si>
  <si>
    <t>TABIO-CUNDINAMARCA</t>
  </si>
  <si>
    <t>TAUSA-CUNDINAMARCA</t>
  </si>
  <si>
    <t>TENA-CUNDINAMARCA</t>
  </si>
  <si>
    <t>TENJO-CUNDINAMARCA</t>
  </si>
  <si>
    <t>TIBACUY-CUNDINAMARCA</t>
  </si>
  <si>
    <t>TIBIRITA-CUNDINAMARCA</t>
  </si>
  <si>
    <t>TOCAIMA-CUNDINAMARCA</t>
  </si>
  <si>
    <t>TOCANCIPA-CUNDINAMARCA</t>
  </si>
  <si>
    <t>TOPAIPI-CUNDINAMARCA</t>
  </si>
  <si>
    <t>UBALA-CUNDINAMARCA</t>
  </si>
  <si>
    <t>UBAQUE-CUNDINAMARCA</t>
  </si>
  <si>
    <t>UBATE-CUNDINAMARCA</t>
  </si>
  <si>
    <t>UNE-CUNDINAMARCA</t>
  </si>
  <si>
    <t>UTICA-CUNDINAMARCA</t>
  </si>
  <si>
    <t>VERGARA-CUNDINAMARCA</t>
  </si>
  <si>
    <t>VIANI-CUNDINAMARCA</t>
  </si>
  <si>
    <t>VILLAGOMEZ-CUNDINAMARCA</t>
  </si>
  <si>
    <t>VILLAPINZON-CUNDINAMARCA</t>
  </si>
  <si>
    <t>VILLETA-CUNDINAMARCA</t>
  </si>
  <si>
    <t>VIOTA-CUNDINAMARCA</t>
  </si>
  <si>
    <t>YACOPI-CUNDINAMARCA</t>
  </si>
  <si>
    <t>ZIPACON-CUNDINAMARCA</t>
  </si>
  <si>
    <t>ZIPAQUIRA-CUNDINAMARCA</t>
  </si>
  <si>
    <t>ACANDI-CHOCO</t>
  </si>
  <si>
    <t>ALTO BAUDO-CHOCO</t>
  </si>
  <si>
    <t>ATRATO-CHOCO</t>
  </si>
  <si>
    <t>BAGADO-CHOCO</t>
  </si>
  <si>
    <t>BAHIA SOLANO-CHOCO</t>
  </si>
  <si>
    <t>BAJO BAUDO-PIZA-CHOCO</t>
  </si>
  <si>
    <t>BOJAYA-CHOCO</t>
  </si>
  <si>
    <t>CANTON DEL SAN PABLO-CHOCO</t>
  </si>
  <si>
    <t>CARMEN DEL DARIEN-CHOCO</t>
  </si>
  <si>
    <t>CERTEGUI-CHOCO</t>
  </si>
  <si>
    <t>CONDOTO-CHOCO</t>
  </si>
  <si>
    <t>EL CARMEN-CHOCO</t>
  </si>
  <si>
    <t>LITORAL DEL SAN JUAN-CHOCO</t>
  </si>
  <si>
    <t>ITSMINA-CHOCO</t>
  </si>
  <si>
    <t>JURADO-CHOCO</t>
  </si>
  <si>
    <t>LLORO-CHOCO</t>
  </si>
  <si>
    <t>MEDIO ATRATO-CHOCO</t>
  </si>
  <si>
    <t>MEDIO BAUDO-CHOCO</t>
  </si>
  <si>
    <t>MEDIO SAN JUAN-CHOCO</t>
  </si>
  <si>
    <t>NOVITA-CHOCO</t>
  </si>
  <si>
    <t>NUQUI-CHOCO</t>
  </si>
  <si>
    <t>RIO IRO-CHOCO</t>
  </si>
  <si>
    <t>RIO QUITO-CHOCO</t>
  </si>
  <si>
    <t>RIO SUCIO-CHOCO</t>
  </si>
  <si>
    <t>SAN JOSE DE PALMAR-CHOCO</t>
  </si>
  <si>
    <t>SIPI-CHOCO</t>
  </si>
  <si>
    <t>TADO-CHOCO</t>
  </si>
  <si>
    <t>UNGUIA-CHOCO</t>
  </si>
  <si>
    <t>UNION PANAMERICANA-CHOCO</t>
  </si>
  <si>
    <t>ACEVEDO-HUILA</t>
  </si>
  <si>
    <t>AGRADO-HUILA</t>
  </si>
  <si>
    <t>AIPE-HUILA</t>
  </si>
  <si>
    <t>ALGECIRAS-HUILA</t>
  </si>
  <si>
    <t>ALTAMIRA-HUILA</t>
  </si>
  <si>
    <t>BARAYA-HUILA</t>
  </si>
  <si>
    <t>CAMPOALEGRE-HUILA</t>
  </si>
  <si>
    <t>COLOMBIA-HUILA</t>
  </si>
  <si>
    <t>ELIAS-HUILA</t>
  </si>
  <si>
    <t>GARZON-HUILA</t>
  </si>
  <si>
    <t>GIGANTE-HUILA</t>
  </si>
  <si>
    <t>GUADALUPE-HUILA</t>
  </si>
  <si>
    <t>HOBO-HUILA</t>
  </si>
  <si>
    <t>IQUIRA-HUILA</t>
  </si>
  <si>
    <t>ISNOS-HUILA</t>
  </si>
  <si>
    <t>LA ARGENTINA-HUILA</t>
  </si>
  <si>
    <t>LA PLATA-HUILA</t>
  </si>
  <si>
    <t>NATAGA-HUILA</t>
  </si>
  <si>
    <t>OPORAPA-HUILA</t>
  </si>
  <si>
    <t>PAICOL-HUILA</t>
  </si>
  <si>
    <t>PALERMO-HUILA</t>
  </si>
  <si>
    <t>PALESTINA-HUILA</t>
  </si>
  <si>
    <t>PITAL-HUILA</t>
  </si>
  <si>
    <t>PITALITO-HUILA</t>
  </si>
  <si>
    <t>RIVERA-HUILA</t>
  </si>
  <si>
    <t>SALADOBLANCO-HUILA</t>
  </si>
  <si>
    <t>SAN AGUSTIN-HUILA</t>
  </si>
  <si>
    <t>SANTA MARIA-HUILA</t>
  </si>
  <si>
    <t>SUAZA-HUILA</t>
  </si>
  <si>
    <t>TARQUI-HUILA</t>
  </si>
  <si>
    <t>TESALIA-HUILA</t>
  </si>
  <si>
    <t>TELLO-HUILA</t>
  </si>
  <si>
    <t>TERUEL-HUILA</t>
  </si>
  <si>
    <t>TIMANA-HUILA</t>
  </si>
  <si>
    <t>VILLA VIEJA-HUILA</t>
  </si>
  <si>
    <t>YAGUARA-HUILA</t>
  </si>
  <si>
    <t>RIOHACHA-GUAJIRA</t>
  </si>
  <si>
    <t>ALBANIA-GUAJIRA</t>
  </si>
  <si>
    <t>BARRANCAS-GUAJIRA</t>
  </si>
  <si>
    <t>DIBULLA-GUAJIRA</t>
  </si>
  <si>
    <t>DISTRACCION-GUAJIRA</t>
  </si>
  <si>
    <t>EL MOLINO-GUAJIRA</t>
  </si>
  <si>
    <t>FONSECA-GUAJIRA</t>
  </si>
  <si>
    <t>HATONUEVO-GUAJIRA</t>
  </si>
  <si>
    <t>LA JAGUA DEL MPILAR-GUAJIRA</t>
  </si>
  <si>
    <t>MANAURE-GUAJIRA</t>
  </si>
  <si>
    <t>SAN JUAN DEL C.-GUAJIRA</t>
  </si>
  <si>
    <t>URUMITA-GUAJIRA</t>
  </si>
  <si>
    <t>VILLANUEVA-GUAJIRA</t>
  </si>
  <si>
    <t>ALGARROBO-MAGDALENA</t>
  </si>
  <si>
    <t>ARACATACA-MAGDALENA</t>
  </si>
  <si>
    <t>ARIGUANI-MAGDALENA</t>
  </si>
  <si>
    <t>CERRO S.ANTONIO-MAGDALENA</t>
  </si>
  <si>
    <t>CHIBOLO-MAGDALENA</t>
  </si>
  <si>
    <t>CONCORDIA-MAGDALENA</t>
  </si>
  <si>
    <t>EL BANCO-MAGDALENA</t>
  </si>
  <si>
    <t>EL PIÑON-MAGDALENA</t>
  </si>
  <si>
    <t>EL RETEN-MAGDALENA</t>
  </si>
  <si>
    <t>FUNDACION-MAGDALENA</t>
  </si>
  <si>
    <t>GUAMAL-MAGDALENA</t>
  </si>
  <si>
    <t>NUEVA GRANADA-MAGDALENA</t>
  </si>
  <si>
    <t>PEDRAZA-MAGDALENA</t>
  </si>
  <si>
    <t>PIJIÐO DEL CARMEN-MAGDALENA</t>
  </si>
  <si>
    <t>PIVIJAY-MAGDALENA</t>
  </si>
  <si>
    <t>PLATO-MAGDALENA</t>
  </si>
  <si>
    <t>PUEBLO VIEJO-MAGDALENA</t>
  </si>
  <si>
    <t>REMOLINO-MAGDALENA</t>
  </si>
  <si>
    <t>SABANAS DE SAN ANGEL-MAGDALENA</t>
  </si>
  <si>
    <t>SALAMINA-MAGDALENA</t>
  </si>
  <si>
    <t>SAN SEBASTIAN-MAGDALENA</t>
  </si>
  <si>
    <t>SAN ZENON-MAGDALENA</t>
  </si>
  <si>
    <t>SANTA ANA-MAGDALENA</t>
  </si>
  <si>
    <t>SANTA BARBARA DE PINTO-MAGDALENA</t>
  </si>
  <si>
    <t>SITIONUEVO-MAGDALENA</t>
  </si>
  <si>
    <t>TENERIFE-MAGDALENA</t>
  </si>
  <si>
    <t>ZAPAYAN-MAGDALENA</t>
  </si>
  <si>
    <t>ZONA BANANERA-MAGDALENA</t>
  </si>
  <si>
    <t>ACACIAS-META</t>
  </si>
  <si>
    <t>BARRANCA DE UPIA-META</t>
  </si>
  <si>
    <t>CABUYARO-META</t>
  </si>
  <si>
    <t>CASTILLA NUEVA-META</t>
  </si>
  <si>
    <t>CUBARRAL-META</t>
  </si>
  <si>
    <t>CUMARAL-META</t>
  </si>
  <si>
    <t>EL CALVARIO-META</t>
  </si>
  <si>
    <t>EL CASTILLO-META</t>
  </si>
  <si>
    <t>EL DORADO-META</t>
  </si>
  <si>
    <t>FUENTE DE ORO-META</t>
  </si>
  <si>
    <t>GRANADA-META</t>
  </si>
  <si>
    <t>GUAMAL-META</t>
  </si>
  <si>
    <t>MAPIRIPAN-META</t>
  </si>
  <si>
    <t>MESETAS-META</t>
  </si>
  <si>
    <t>LA MACARENA-META</t>
  </si>
  <si>
    <t>LA URIBE-META</t>
  </si>
  <si>
    <t>LEJANIAS-META</t>
  </si>
  <si>
    <t>PUERTO CONCORDIA-META</t>
  </si>
  <si>
    <t>PUERTO GAITAN-META</t>
  </si>
  <si>
    <t>PUERTO LOPEZ-META</t>
  </si>
  <si>
    <t>PUERTO LLERAS-META</t>
  </si>
  <si>
    <t>PUERTO RICO-META</t>
  </si>
  <si>
    <t>RESTREPO-META</t>
  </si>
  <si>
    <t>SAN CARLOS DE G-META</t>
  </si>
  <si>
    <t>SAN JUAN DE ARAMA-META</t>
  </si>
  <si>
    <t>SAN JUANITO-META</t>
  </si>
  <si>
    <t>SAN MARTIN-META</t>
  </si>
  <si>
    <t>VISTA HERMOSA-META</t>
  </si>
  <si>
    <t>ALBAN-NARIÑO</t>
  </si>
  <si>
    <t>ALDANA-NARIÑO</t>
  </si>
  <si>
    <t>ANCUYA-NARIÑO</t>
  </si>
  <si>
    <t>ARBOLEDA-NARIÑO</t>
  </si>
  <si>
    <t>BARBACOAS-NARIÑO</t>
  </si>
  <si>
    <t>BELEN-NARIÑO</t>
  </si>
  <si>
    <t>BUESACO-NARIÑO</t>
  </si>
  <si>
    <t>COLON-GENOVA-NARIÑO</t>
  </si>
  <si>
    <t>CONSACA-NARIÑO</t>
  </si>
  <si>
    <t>CONTADERO-NARIÑO</t>
  </si>
  <si>
    <t>CORDOBA-NARIÑO</t>
  </si>
  <si>
    <t>CUASPUD-CARLOSAMA-NARIÑO</t>
  </si>
  <si>
    <t>CUMBAL-NARIÑO</t>
  </si>
  <si>
    <t>CUMBITARA-NARIÑO</t>
  </si>
  <si>
    <t>CHACHAGUI-NARIÑO</t>
  </si>
  <si>
    <t>EL CHARCO-NARIÑO</t>
  </si>
  <si>
    <t>EL ROSARIO-NARIÑO</t>
  </si>
  <si>
    <t>EL TABLON-NARIÑO</t>
  </si>
  <si>
    <t>EL TAMBO-NARIÑO</t>
  </si>
  <si>
    <t>FUNES-NARIÑO</t>
  </si>
  <si>
    <t>GUACHUCAL-NARIÑO</t>
  </si>
  <si>
    <t>GUAITARILLA-NARIÑO</t>
  </si>
  <si>
    <t>GUALMATAN-NARIÑO</t>
  </si>
  <si>
    <t>ILES-NARIÑO</t>
  </si>
  <si>
    <t>IMUES-NARIÑO</t>
  </si>
  <si>
    <t>IPIALES-NARIÑO</t>
  </si>
  <si>
    <t>LA CRUZ-NARIÑO</t>
  </si>
  <si>
    <t>LA FLORIDA-NARIÑO</t>
  </si>
  <si>
    <t>LA LLANADA-NARIÑO</t>
  </si>
  <si>
    <t>LA TOLA-NARIÑO</t>
  </si>
  <si>
    <t>LA UNION-NARIÑO</t>
  </si>
  <si>
    <t>LEIVA-NARIÑO</t>
  </si>
  <si>
    <t>LINARES-NARIÑO</t>
  </si>
  <si>
    <t>LOS ANDES-NARIÑO</t>
  </si>
  <si>
    <t>MAGUI-PAYAN-NARIÑO</t>
  </si>
  <si>
    <t>MALLAMA-NARIÑO</t>
  </si>
  <si>
    <t>MOSQUERA-NARIÑO</t>
  </si>
  <si>
    <t>NARIÐO-NARIÑO</t>
  </si>
  <si>
    <t>OLAYA HERRERA-NARIÑO</t>
  </si>
  <si>
    <t>OSPINA-NARIÑO</t>
  </si>
  <si>
    <t>FRANCISCO PIZARRO-NARIÑO</t>
  </si>
  <si>
    <t>POLICARPA-NARIÑO</t>
  </si>
  <si>
    <t>POTOSI-NARIÑO</t>
  </si>
  <si>
    <t>PROVIDENCIA-NARIÑO</t>
  </si>
  <si>
    <t>PUERRES-NARIÑO</t>
  </si>
  <si>
    <t>PUPIALES-NARIÑO</t>
  </si>
  <si>
    <t>RICAURTE-NARIÑO</t>
  </si>
  <si>
    <t>ROBERTO PAYAN-NARIÑO</t>
  </si>
  <si>
    <t>SAMANIEGO-NARIÑO</t>
  </si>
  <si>
    <t>SANDONA-NARIÑO</t>
  </si>
  <si>
    <t>SAN BERNARDO-NARIÑO</t>
  </si>
  <si>
    <t>SAN LORENZO-NARIÑO</t>
  </si>
  <si>
    <t>SAN PABLO-NARIÑO</t>
  </si>
  <si>
    <t>SAN PEDRO DE CARTAGO-NARIÑO</t>
  </si>
  <si>
    <t>SANTA BARBARA-NARIÑO</t>
  </si>
  <si>
    <t>SANTACRUZ-NARIÑO</t>
  </si>
  <si>
    <t>SAPUYES-NARIÑO</t>
  </si>
  <si>
    <t>TAMINANGO-NARIÑO</t>
  </si>
  <si>
    <t>TANGUA-NARIÑO</t>
  </si>
  <si>
    <t>TUQUERRES-NARIÑO</t>
  </si>
  <si>
    <t>YACUANQUER-NARIÑO</t>
  </si>
  <si>
    <t>ABREGO-NORTE DE SANTANDER</t>
  </si>
  <si>
    <t>ARBOLEDAS-NORTE DE SANTANDER</t>
  </si>
  <si>
    <t>BOCHALEMA-NORTE DE SANTANDER</t>
  </si>
  <si>
    <t>BUCARASICA-NORTE DE SANTANDER</t>
  </si>
  <si>
    <t>CACOTA-NORTE DE SANTANDER</t>
  </si>
  <si>
    <t>CACHIRA-NORTE DE SANTANDER</t>
  </si>
  <si>
    <t>CHINACOTA-NORTE DE SANTANDER</t>
  </si>
  <si>
    <t>CHITAGA-NORTE DE SANTANDER</t>
  </si>
  <si>
    <t>CONVENCION-NORTE DE SANTANDER</t>
  </si>
  <si>
    <t>CUCUTILLA-NORTE DE SANTANDER</t>
  </si>
  <si>
    <t>DURANIA-NORTE DE SANTANDER</t>
  </si>
  <si>
    <t>EL CARMEN-NORTE DE SANTANDER</t>
  </si>
  <si>
    <t>EL TARRA-NORTE DE SANTANDER</t>
  </si>
  <si>
    <t>EL ZULIA-NORTE DE SANTANDER</t>
  </si>
  <si>
    <t>GRAMALOTE-NORTE DE SANTANDER</t>
  </si>
  <si>
    <t>HACARI-NORTE DE SANTANDER</t>
  </si>
  <si>
    <t>HERRAN-NORTE DE SANTANDER</t>
  </si>
  <si>
    <t>LABATECA-NORTE DE SANTANDER</t>
  </si>
  <si>
    <t>LA ESPERANZA-NORTE DE SANTANDER</t>
  </si>
  <si>
    <t>LA PLAYA-NORTE DE SANTANDER</t>
  </si>
  <si>
    <t>LOS PATIOS-NORTE DE SANTANDER</t>
  </si>
  <si>
    <t>LOURDES-NORTE DE SANTANDER</t>
  </si>
  <si>
    <t>MUTISCUA-NORTE DE SANTANDER</t>
  </si>
  <si>
    <t>OCAÑA-NORTE DE SANTANDER</t>
  </si>
  <si>
    <t>PAMPLONA-NORTE DE SANTANDER</t>
  </si>
  <si>
    <t>PAMPLONITA-NORTE DE SANTANDER</t>
  </si>
  <si>
    <t>PUERTO SANTANDER-NORTE DE SANTANDER</t>
  </si>
  <si>
    <t>RAGONVALIA-NORTE DE SANTANDER</t>
  </si>
  <si>
    <t>SALAZAR-NORTE DE SANTANDER</t>
  </si>
  <si>
    <t>SAN CALIXTO-NORTE DE SANTANDER</t>
  </si>
  <si>
    <t>SAN CAYETANO-NORTE DE SANTANDER</t>
  </si>
  <si>
    <t>SANTIAGO-NORTE DE SANTANDER</t>
  </si>
  <si>
    <t>SARDINATA-NORTE DE SANTANDER</t>
  </si>
  <si>
    <t>SILOS-NORTE DE SANTANDER</t>
  </si>
  <si>
    <t>TEORAMA-NORTE DE SANTANDER</t>
  </si>
  <si>
    <t>TIBU-NORTE DE SANTANDER</t>
  </si>
  <si>
    <t>TOLEDO-NORTE DE SANTANDER</t>
  </si>
  <si>
    <t>VILLA CARO-NORTE DE SANTANDER</t>
  </si>
  <si>
    <t>VILLA ROSARIO-NORTE DE SANTANDER</t>
  </si>
  <si>
    <t>BUENAVISTA-QUINDIO</t>
  </si>
  <si>
    <t>CALARCA-QUINDIO</t>
  </si>
  <si>
    <t>CIRCASIA-QUINDIO</t>
  </si>
  <si>
    <t>CORDOBA-QUINDIO</t>
  </si>
  <si>
    <t>FILANDIA-QUINDIO</t>
  </si>
  <si>
    <t>GENOVA-QUINDIO</t>
  </si>
  <si>
    <t>LA TEBAIDA-QUINDIO</t>
  </si>
  <si>
    <t>MONTENEGRO-QUINDIO</t>
  </si>
  <si>
    <t>PIJAO-QUINDIO</t>
  </si>
  <si>
    <t>QUIMBAYA-QUINDIO</t>
  </si>
  <si>
    <t>SALENTO-QUINDIO</t>
  </si>
  <si>
    <t>APIA-RISARALDA</t>
  </si>
  <si>
    <t>BALBOA-RISARALDA</t>
  </si>
  <si>
    <t>BELEN DE UMBRIA-RISARALDA</t>
  </si>
  <si>
    <t>GUATICA-RISARALDA</t>
  </si>
  <si>
    <t>LA CELIA-RISARALDA</t>
  </si>
  <si>
    <t>LA VIRGINIA-RISARALDA</t>
  </si>
  <si>
    <t>MARSELLA-RISARALDA</t>
  </si>
  <si>
    <t>MISTRATO-RISARALDA</t>
  </si>
  <si>
    <t>PUEBLO RICO-RISARALDA</t>
  </si>
  <si>
    <t>QUINCHIA-RISARALDA</t>
  </si>
  <si>
    <t>SANTA ROSA DE CABAL-RISARALDA</t>
  </si>
  <si>
    <t>SANTUARIO-RISARALDA</t>
  </si>
  <si>
    <t>AGUADA-SANTANDER</t>
  </si>
  <si>
    <t>ALBANIA-SANTANDER</t>
  </si>
  <si>
    <t>ARATOCA-SANTANDER</t>
  </si>
  <si>
    <t>BARBOSA-SANTANDER</t>
  </si>
  <si>
    <t>BARICHARA-SANTANDER</t>
  </si>
  <si>
    <t>BETULIA-SANTANDER</t>
  </si>
  <si>
    <t>BOLIVAR-SANTANDER</t>
  </si>
  <si>
    <t>CABRERA-SANTANDER</t>
  </si>
  <si>
    <t>CALIFORNIA-SANTANDER</t>
  </si>
  <si>
    <t>CAPITANEJO-SANTANDER</t>
  </si>
  <si>
    <t>CARCASI-SANTANDER</t>
  </si>
  <si>
    <t>CEPITA-SANTANDER</t>
  </si>
  <si>
    <t>CERRITO-SANTANDER</t>
  </si>
  <si>
    <t>CHARALA-SANTANDER</t>
  </si>
  <si>
    <t>CHARTA-SANTANDER</t>
  </si>
  <si>
    <t>CHIMA-SANTANDER</t>
  </si>
  <si>
    <t>CHIPATA-SANTANDER</t>
  </si>
  <si>
    <t>CIMITARRA-SANTANDER</t>
  </si>
  <si>
    <t>CONCEPCION-SANTANDER</t>
  </si>
  <si>
    <t>CONFINES-SANTANDER</t>
  </si>
  <si>
    <t>CONTRATACION-SANTANDER</t>
  </si>
  <si>
    <t>COROMORO-SANTANDER</t>
  </si>
  <si>
    <t>CURITI-SANTANDER</t>
  </si>
  <si>
    <t>EL CARMEN-SANTANDER</t>
  </si>
  <si>
    <t>GUACAMAYO-SANTANDER</t>
  </si>
  <si>
    <t>EL PLAYON-SANTANDER</t>
  </si>
  <si>
    <t>ENCINO-SANTANDER</t>
  </si>
  <si>
    <t>ENCISO-SANTANDER</t>
  </si>
  <si>
    <t>FLORIAN-SANTANDER</t>
  </si>
  <si>
    <t>GALAN-SANTANDER</t>
  </si>
  <si>
    <t>GAMBITA-SANTANDER</t>
  </si>
  <si>
    <t>GUACA-SANTANDER</t>
  </si>
  <si>
    <t>GUADALUPE-SANTANDER</t>
  </si>
  <si>
    <t>GUAPOTA-SANTANDER</t>
  </si>
  <si>
    <t>GUAVATA-SANTANDER</t>
  </si>
  <si>
    <t>GUEPSA-SANTANDER</t>
  </si>
  <si>
    <t>HATO-SANTANDER</t>
  </si>
  <si>
    <t>JESUS MARIA-SANTANDER</t>
  </si>
  <si>
    <t>JORDAN-SANTANDER</t>
  </si>
  <si>
    <t>LA BELLEZA-SANTANDER</t>
  </si>
  <si>
    <t>LANDAZURI-SANTANDER</t>
  </si>
  <si>
    <t>LA PAZ-SANTANDER</t>
  </si>
  <si>
    <t>LEBRIJA-SANTANDER</t>
  </si>
  <si>
    <t>LOS SANTOS-SANTANDER</t>
  </si>
  <si>
    <t>MACARAVITA-SANTANDER</t>
  </si>
  <si>
    <t>MALAGA-SANTANDER</t>
  </si>
  <si>
    <t>MATANZA-SANTANDER</t>
  </si>
  <si>
    <t>MOGOTES-SANTANDER</t>
  </si>
  <si>
    <t>MOLAGAVITA-SANTANDER</t>
  </si>
  <si>
    <t>OCAMONTE-SANTANDER</t>
  </si>
  <si>
    <t>OIBA-SANTANDER</t>
  </si>
  <si>
    <t>ONZAGA-SANTANDER</t>
  </si>
  <si>
    <t>PALMAR-SANTANDER</t>
  </si>
  <si>
    <t>PALMAS DEL SOCORRO-SANTANDER</t>
  </si>
  <si>
    <t>PARAMO-SANTANDER</t>
  </si>
  <si>
    <t>PIEDECUESTA-SANTANDER</t>
  </si>
  <si>
    <t>PINCHOTE-SANTANDER</t>
  </si>
  <si>
    <t>PUENTE NACIONAL-SANTANDER</t>
  </si>
  <si>
    <t>PUERTO PARRA-SANTANDER</t>
  </si>
  <si>
    <t>PUERTO WILCHES-SANTANDER</t>
  </si>
  <si>
    <t>RIONEGRO-SANTANDER</t>
  </si>
  <si>
    <t>SABANA DE TORRES-SANTANDER</t>
  </si>
  <si>
    <t>SAN ANDRES-SANTANDER</t>
  </si>
  <si>
    <t>SAN BENITO-SANTANDER</t>
  </si>
  <si>
    <t>SAN GIL-SANTANDER</t>
  </si>
  <si>
    <t>SAN JOAQUIN-SANTANDER</t>
  </si>
  <si>
    <t>SAN JOSE MIRANDA-SANTANDER</t>
  </si>
  <si>
    <t>SAN MIGUEL-SANTANDER</t>
  </si>
  <si>
    <t>SAN VICENTE CHUCURI-SANTANDER</t>
  </si>
  <si>
    <t>SANTA BARBARA-SANTANDER</t>
  </si>
  <si>
    <t>SANTA HELENA-SANTANDER</t>
  </si>
  <si>
    <t>SIMACOTA-SANTANDER</t>
  </si>
  <si>
    <t>SOCORRO-SANTANDER</t>
  </si>
  <si>
    <t>SUAITA-SANTANDER</t>
  </si>
  <si>
    <t>SUCRE-SANTANDER</t>
  </si>
  <si>
    <t>SURATA-SANTANDER</t>
  </si>
  <si>
    <t>TONA-SANTANDER</t>
  </si>
  <si>
    <t>VALLE SAN JOSE-SANTANDER</t>
  </si>
  <si>
    <t>VELEZ-SANTANDER</t>
  </si>
  <si>
    <t>VETAS-SANTANDER</t>
  </si>
  <si>
    <t>VILLANUEVA-SANTANDER</t>
  </si>
  <si>
    <t>ZAPATOCA-SANTANDER</t>
  </si>
  <si>
    <t>BUENAVISTA-SUCRE</t>
  </si>
  <si>
    <t>CAIMITO-SUCRE</t>
  </si>
  <si>
    <t>COLOSO-SUCRE</t>
  </si>
  <si>
    <t>COROZAL-SUCRE</t>
  </si>
  <si>
    <t>COVEÑAS-SUCRE</t>
  </si>
  <si>
    <t>CHALAN-SUCRE</t>
  </si>
  <si>
    <t>EL ROBLE-SUCRE</t>
  </si>
  <si>
    <t>GALERAS-SUCRE</t>
  </si>
  <si>
    <t>GUARANDA-SUCRE</t>
  </si>
  <si>
    <t>LA UNION-SUCRE</t>
  </si>
  <si>
    <t>LOS PALMITOS-SUCRE</t>
  </si>
  <si>
    <t>MAJAGUAL-SUCRE</t>
  </si>
  <si>
    <t>MORROA-SUCRE</t>
  </si>
  <si>
    <t>OVEJAS-SUCRE</t>
  </si>
  <si>
    <t>PALMITO-SUCRE</t>
  </si>
  <si>
    <t>SAMPUES-SUCRE</t>
  </si>
  <si>
    <t>SAN BENITO ABAD-SUCRE</t>
  </si>
  <si>
    <t>SAN JUAN BETULIA-SUCRE</t>
  </si>
  <si>
    <t>SAN MARCOS-SUCRE</t>
  </si>
  <si>
    <t>SAN ONOFRE-SUCRE</t>
  </si>
  <si>
    <t>SAN PEDRO-SUCRE</t>
  </si>
  <si>
    <t>SINCE-SUCRE</t>
  </si>
  <si>
    <t>SUCRE-SUCRE</t>
  </si>
  <si>
    <t>TOLU-SUCRE</t>
  </si>
  <si>
    <t>TOLUVIEJO-SUCRE</t>
  </si>
  <si>
    <t xml:space="preserve">ALPUJARRA-TOLIMA </t>
  </si>
  <si>
    <t xml:space="preserve">ALVARADO-TOLIMA </t>
  </si>
  <si>
    <t xml:space="preserve">AMBALEMA-TOLIMA </t>
  </si>
  <si>
    <t xml:space="preserve">ANZOATEGUI-TOLIMA </t>
  </si>
  <si>
    <t xml:space="preserve">GUAYABAL-TOLIMA </t>
  </si>
  <si>
    <t xml:space="preserve">ATACO-TOLIMA </t>
  </si>
  <si>
    <t xml:space="preserve">CAJAMARCA-TOLIMA </t>
  </si>
  <si>
    <t xml:space="preserve">CARMEN DE APICALA-TOLIMA </t>
  </si>
  <si>
    <t xml:space="preserve">CASABIANCA-TOLIMA </t>
  </si>
  <si>
    <t xml:space="preserve">CHAPARRAL-TOLIMA </t>
  </si>
  <si>
    <t xml:space="preserve">COELLO-TOLIMA </t>
  </si>
  <si>
    <t xml:space="preserve">COYAIMA-TOLIMA </t>
  </si>
  <si>
    <t xml:space="preserve">CUNDAY-TOLIMA </t>
  </si>
  <si>
    <t xml:space="preserve">DOLORES-TOLIMA </t>
  </si>
  <si>
    <t xml:space="preserve">ESPINAL-TOLIMA </t>
  </si>
  <si>
    <t xml:space="preserve">FALAN-TOLIMA </t>
  </si>
  <si>
    <t xml:space="preserve">FLANDES-TOLIMA </t>
  </si>
  <si>
    <t xml:space="preserve">FRESNO-TOLIMA </t>
  </si>
  <si>
    <t xml:space="preserve">GUAMO-TOLIMA </t>
  </si>
  <si>
    <t xml:space="preserve">HERVEO-TOLIMA </t>
  </si>
  <si>
    <t xml:space="preserve">HONDA-TOLIMA </t>
  </si>
  <si>
    <t xml:space="preserve">ICONONZO-TOLIMA </t>
  </si>
  <si>
    <t xml:space="preserve">LERIDA-TOLIMA </t>
  </si>
  <si>
    <t xml:space="preserve">LIBANO-TOLIMA </t>
  </si>
  <si>
    <t xml:space="preserve">MARIQUITA-TOLIMA </t>
  </si>
  <si>
    <t xml:space="preserve">MELGAR-TOLIMA </t>
  </si>
  <si>
    <t xml:space="preserve">MURILLO-TOLIMA </t>
  </si>
  <si>
    <t xml:space="preserve">NATAGAIMA-TOLIMA </t>
  </si>
  <si>
    <t xml:space="preserve">ORTEGA-TOLIMA </t>
  </si>
  <si>
    <t xml:space="preserve">PALOCABILDO-TOLIMA </t>
  </si>
  <si>
    <t xml:space="preserve">PIEDRAS-TOLIMA </t>
  </si>
  <si>
    <t xml:space="preserve">PLANADAS-TOLIMA </t>
  </si>
  <si>
    <t xml:space="preserve">PRADO-TOLIMA </t>
  </si>
  <si>
    <t xml:space="preserve">PURIFICACION-TOLIMA </t>
  </si>
  <si>
    <t xml:space="preserve">RIOBLANCO-TOLIMA </t>
  </si>
  <si>
    <t xml:space="preserve">RONCESVALLES-TOLIMA </t>
  </si>
  <si>
    <t xml:space="preserve">ROVIRA-TOLIMA </t>
  </si>
  <si>
    <t xml:space="preserve">SALDAÐA-TOLIMA </t>
  </si>
  <si>
    <t xml:space="preserve">SAN ANTONIO-TOLIMA </t>
  </si>
  <si>
    <t xml:space="preserve">SAN LUIS-TOLIMA </t>
  </si>
  <si>
    <t xml:space="preserve">SANTA ISABEL-TOLIMA </t>
  </si>
  <si>
    <t xml:space="preserve">SUAREZ-TOLIMA </t>
  </si>
  <si>
    <t xml:space="preserve">VALLE DE S.JUAN-TOLIMA </t>
  </si>
  <si>
    <t xml:space="preserve">VENADILLO-TOLIMA </t>
  </si>
  <si>
    <t xml:space="preserve">VILLA HERMOSA-TOLIMA </t>
  </si>
  <si>
    <t xml:space="preserve">VILLARRICA-TOLIMA </t>
  </si>
  <si>
    <t>ALCALA-VALLE DEL CAUCA</t>
  </si>
  <si>
    <t>ANDALUCIA-VALLE DEL CAUCA</t>
  </si>
  <si>
    <t>ANSERMANUEVO-VALLE DEL CAUCA</t>
  </si>
  <si>
    <t>ARGELIA-VALLE DEL CAUCA</t>
  </si>
  <si>
    <t>BOLIVAR-VALLE DEL CAUCA</t>
  </si>
  <si>
    <t>BUGALAGRANDE-VALLE DEL CAUCA</t>
  </si>
  <si>
    <t>CAICEDONIA-VALLE DEL CAUCA</t>
  </si>
  <si>
    <t>CALIMA-DARIEN-VALLE DEL CAUCA</t>
  </si>
  <si>
    <t>CANDELARIA-VALLE DEL CAUCA</t>
  </si>
  <si>
    <t>DAGUA-VALLE DEL CAUCA</t>
  </si>
  <si>
    <t>EL AGUILA-VALLE DEL CAUCA</t>
  </si>
  <si>
    <t>EL CAIRO-VALLE DEL CAUCA</t>
  </si>
  <si>
    <t>EL CERRITO-VALLE DEL CAUCA</t>
  </si>
  <si>
    <t>EL DOVIO-VALLE DEL CAUCA</t>
  </si>
  <si>
    <t>FLORIDA-VALLE DEL CAUCA</t>
  </si>
  <si>
    <t>GINEBRA-VALLE DEL CAUCA</t>
  </si>
  <si>
    <t>GUACARI-VALLE DEL CAUCA</t>
  </si>
  <si>
    <t>JAMUNDI-VALLE DEL CAUCA</t>
  </si>
  <si>
    <t>LA CUMBRE-VALLE DEL CAUCA</t>
  </si>
  <si>
    <t>LA UNION-VALLE DEL CAUCA</t>
  </si>
  <si>
    <t>LA VICTORIA-VALLE DEL CAUCA</t>
  </si>
  <si>
    <t>OBANDO-VALLE DEL CAUCA</t>
  </si>
  <si>
    <t>PRADERA-VALLE DEL CAUCA</t>
  </si>
  <si>
    <t>RESTREPO-VALLE DEL CAUCA</t>
  </si>
  <si>
    <t>RIOFRIO-VALLE DEL CAUCA</t>
  </si>
  <si>
    <t>ROLDANILLO-VALLE DEL CAUCA</t>
  </si>
  <si>
    <t>SAN PEDRO-VALLE DEL CAUCA</t>
  </si>
  <si>
    <t>SEVILLA-VALLE DEL CAUCA</t>
  </si>
  <si>
    <t>TORO-VALLE DEL CAUCA</t>
  </si>
  <si>
    <t>TRUJILLO-VALLE DEL CAUCA</t>
  </si>
  <si>
    <t>ULLOA-VALLE DEL CAUCA</t>
  </si>
  <si>
    <t>VERSALLES-VALLE DEL CAUCA</t>
  </si>
  <si>
    <t>VIJES-VALLE DEL CAUCA</t>
  </si>
  <si>
    <t>YOTOCO-VALLE DEL CAUCA</t>
  </si>
  <si>
    <t>YUMBO-VALLE DEL CAUCA</t>
  </si>
  <si>
    <t>ZARZAL-VALLE DEL CAUCA</t>
  </si>
  <si>
    <t>ARAUCA-ARAUCA</t>
  </si>
  <si>
    <t>ARAUQUITA-ARAUCA</t>
  </si>
  <si>
    <t>CRAVO NORTE-ARAUCA</t>
  </si>
  <si>
    <t>FORTUL-ARAUCA</t>
  </si>
  <si>
    <t>PUERTO RONDON-ARAUCA</t>
  </si>
  <si>
    <t>SARAVENA-ARAUCA</t>
  </si>
  <si>
    <t>TAME-ARAUCA</t>
  </si>
  <si>
    <t>YOPAL-CASANARE</t>
  </si>
  <si>
    <t>AGUAZUL-CASANARE</t>
  </si>
  <si>
    <t>CHAMEZA-CASANARE</t>
  </si>
  <si>
    <t>HATO COROZAL-CASANARE</t>
  </si>
  <si>
    <t>LA SALINA-CASANARE</t>
  </si>
  <si>
    <t>MANI-CASANARE</t>
  </si>
  <si>
    <t>MONTERREY-CASANARE</t>
  </si>
  <si>
    <t>NUNCHIA-CASANARE</t>
  </si>
  <si>
    <t>OROCUE-CASANARE</t>
  </si>
  <si>
    <t>PAZ DE ARIPORO-CASANARE</t>
  </si>
  <si>
    <t>PORE-CASANARE</t>
  </si>
  <si>
    <t>RECETOR-CASANARE</t>
  </si>
  <si>
    <t>SABANALARGA-CASANARE</t>
  </si>
  <si>
    <t>SACAMA-CASANARE</t>
  </si>
  <si>
    <t>SAN LUIS DE PALENQUE-CASANARE</t>
  </si>
  <si>
    <t>TAMARA-CASANARE</t>
  </si>
  <si>
    <t>TAURAMENA-CASANARE</t>
  </si>
  <si>
    <t>TRINIDAD-CASANARE</t>
  </si>
  <si>
    <t>VILLANUEVA-CASANARE</t>
  </si>
  <si>
    <t>MOCOA-PUTUMAYO</t>
  </si>
  <si>
    <t>COLON-PUTUMAYO</t>
  </si>
  <si>
    <t>ORITO-PUTUMAYO</t>
  </si>
  <si>
    <t>PUERTO ASIS-PUTUMAYO</t>
  </si>
  <si>
    <t>PUERTO CAICEDO-PUTUMAYO</t>
  </si>
  <si>
    <t>PUERTO GUZMAN-PUTUMAYO</t>
  </si>
  <si>
    <t>PUERTO LEGUIZAMO-PUTUMAYO</t>
  </si>
  <si>
    <t>SIBUNDOY-PUTUMAYO</t>
  </si>
  <si>
    <t>SAN FRANCISCO-PUTUMAYO</t>
  </si>
  <si>
    <t>SAN MIGUEL-PUTUMAYO</t>
  </si>
  <si>
    <t>SANTIAGO-PUTUMAYO</t>
  </si>
  <si>
    <t>VALLE GUAMUEZ-PUTUMAYO</t>
  </si>
  <si>
    <t>VILLAGARZON-PUTUMAYO</t>
  </si>
  <si>
    <t>PROVIDENCIA Y SANTA CATALINA-SAN ANDRES</t>
  </si>
  <si>
    <t>LETICIA-AMAZONAS</t>
  </si>
  <si>
    <t>PUERTO NARINO-AMAZONAS</t>
  </si>
  <si>
    <t>INIRIDA-GUAINIA</t>
  </si>
  <si>
    <t>SAN JOSE DEL GUAVIAR-GUAVIARE</t>
  </si>
  <si>
    <t>CALAMAR-GUAVIARE</t>
  </si>
  <si>
    <t>EL RETORNO-GUAVIARE</t>
  </si>
  <si>
    <t>MIRAFLORES-GUAVIARE</t>
  </si>
  <si>
    <t>MITU-VAUPES</t>
  </si>
  <si>
    <t>CARURU-VAUPES</t>
  </si>
  <si>
    <t>TARAIRA-VAUPES</t>
  </si>
  <si>
    <t>PUERTO CARRENO-VICHADA</t>
  </si>
  <si>
    <t>LA PRIMAVERA-VICHADA</t>
  </si>
  <si>
    <t>SANTA ROSALIA-VICHADA</t>
  </si>
  <si>
    <t>CUMARIBO-VICHADA</t>
  </si>
  <si>
    <t>TUCHIN-CORDOBA</t>
  </si>
  <si>
    <t>SAN JOSE DE URE</t>
  </si>
  <si>
    <t>Total general</t>
  </si>
  <si>
    <t>Nit Sin DV</t>
  </si>
  <si>
    <t>SAN JACINTO DEL CAUCA</t>
  </si>
  <si>
    <t>EL PEÑON-BOLIVAR</t>
  </si>
  <si>
    <t>EL PEÑON-CUNDINAMARCA</t>
  </si>
  <si>
    <t>EL PEÑOL-NARIÑO</t>
  </si>
  <si>
    <t>EL PEÑON-SANTANDER</t>
  </si>
  <si>
    <t>CAUSACIONES CON NIT ENTES TERRITORIALES JUNIO DEL 2015</t>
  </si>
  <si>
    <t>CAUSACIONES CON NIT ENTES TERRITORIALES ANTICIPO JUNIO DEL 2015</t>
  </si>
  <si>
    <t>CAUSACIONES CON NIT ENTES TERRITORIALES JULIO DEL 2015</t>
  </si>
  <si>
    <t>CAUSACIONES CON NIT ENTES TERRITORIALES AGOSTO DEL 2015</t>
  </si>
  <si>
    <t>GRATUIDAD FEB</t>
  </si>
  <si>
    <t>GRATUIDAD MAR</t>
  </si>
  <si>
    <t>GRATUIDAD ABR</t>
  </si>
  <si>
    <t>GRATUIDAD MAY</t>
  </si>
  <si>
    <t>GRATUIDAD JUN</t>
  </si>
  <si>
    <t>GRATUIDAD JUL</t>
  </si>
  <si>
    <t>GRATUIDAD AGO</t>
  </si>
  <si>
    <t>GRATUIDAD SEP</t>
  </si>
  <si>
    <t>GRATUIDAD OCT</t>
  </si>
  <si>
    <t>CAUSACIONES CON NIT DE FIDUCIAS NOVIEMBRE DEL 2015</t>
  </si>
  <si>
    <t>GRATUIDAD NOV</t>
  </si>
  <si>
    <t>Anticipo Prestación de Servicios</t>
  </si>
  <si>
    <t>GRATUIDAD DIC</t>
  </si>
  <si>
    <t>Medida Cautelar Res 3656</t>
  </si>
  <si>
    <t>CAUSACIONES CON NIT DE FIDUCIAS ENERO DEL 2016</t>
  </si>
  <si>
    <t>CAUSACIONES CON NIT ENTES TERRITORIALES ENERO DEL 2016</t>
  </si>
  <si>
    <t>alcaldia@sanjacinto-bolivar.gov.co</t>
  </si>
  <si>
    <t>secretariadehacienda@magangue-bolivar.gov.co</t>
  </si>
  <si>
    <t>contabilidad@caqueta.gov.co</t>
  </si>
  <si>
    <t>presupuesto@gobvichada.gov.co</t>
  </si>
  <si>
    <t>contabilidad@putumayo.gov.co</t>
  </si>
  <si>
    <t>contabilidadsoacha@hotmail.com</t>
  </si>
  <si>
    <t>alcaldesa@florencia-caqueta.gov.co</t>
  </si>
  <si>
    <t>alcaldiamonteria@yahoo.es</t>
  </si>
  <si>
    <t>contactenos@santacruzdelorica-cordoba.gov.co</t>
  </si>
  <si>
    <t>alcaldia@sahagun-cordoba.gov.co</t>
  </si>
  <si>
    <t>contabilidad@valledupar-cesar.gov.co</t>
  </si>
  <si>
    <t>contadora@dosquebradas.gov.co</t>
  </si>
  <si>
    <t>secretariahacienda@arauca.gov.co</t>
  </si>
  <si>
    <t>contabilidad@guaviare.gov.co</t>
  </si>
  <si>
    <t>hector.galindo@huila.gov.co</t>
  </si>
  <si>
    <t>administrador@gobmagdalena.gov.co</t>
  </si>
  <si>
    <t>eduardomarcillo@narino.gov.co</t>
  </si>
  <si>
    <t>sechacienda@nortedesantander.gov.co</t>
  </si>
  <si>
    <t>contactenos@cordoba.gov.co</t>
  </si>
  <si>
    <t>profesionalesuniversitarios@sincelejo.gov.co</t>
  </si>
  <si>
    <t>sec.hacienda@alcaldiadeibague.gov.co</t>
  </si>
  <si>
    <t>luz.yara@tolima.gov.co</t>
  </si>
  <si>
    <t>fred0728@yahoo.com</t>
  </si>
  <si>
    <t>alcaldia@armenia.mult.net.co</t>
  </si>
  <si>
    <t>contabilidad@quindio.gov.co</t>
  </si>
  <si>
    <t>gobernador@atlantico.gov.co</t>
  </si>
  <si>
    <t>minervasalas@hotmail.com</t>
  </si>
  <si>
    <t>contactenos@bucaramanga.gov.co</t>
  </si>
  <si>
    <t>mbautista@santander.gov.co</t>
  </si>
  <si>
    <t>claudia.camargo@barrancabermeja-santander.gov.co</t>
  </si>
  <si>
    <t>contabilidad@giron-santander.gov.co</t>
  </si>
  <si>
    <t>candypabon@yahoo.es</t>
  </si>
  <si>
    <t>andres.uribe@cali.gov.co</t>
  </si>
  <si>
    <t>rgonzalez@valledelcauca.gov.co</t>
  </si>
  <si>
    <t>alcaldebtura7@msn.com</t>
  </si>
  <si>
    <t>contabilidad@bolivar.gov.co</t>
  </si>
  <si>
    <t>edmorales@cartagena.gov.co</t>
  </si>
  <si>
    <t>alcaldia@cucuta-nortedesantander.gov.co</t>
  </si>
  <si>
    <t>munifusa@fusagasuga.gov.co</t>
  </si>
  <si>
    <t>alcaldia@girardot-cundinamarca.gov.co</t>
  </si>
  <si>
    <t>vrrodriguez@gobernaciondecaldas.gov.co</t>
  </si>
  <si>
    <t>alcalde@manizales.gov.co</t>
  </si>
  <si>
    <t>nora.castano@antioquia.gov.co</t>
  </si>
  <si>
    <t>olga.gil@medellin.gov.co</t>
  </si>
  <si>
    <t>angela.franco@envigado.gov.co</t>
  </si>
  <si>
    <t>diana.montoya@itagui.gov.co</t>
  </si>
  <si>
    <t>claudia.vanegas@bello.gov.co</t>
  </si>
  <si>
    <t>alcalde@turbo.gov.co</t>
  </si>
  <si>
    <t>contactenos@tumaco-narino.gov.co</t>
  </si>
  <si>
    <t>despacho@haciendapasto.gov.co</t>
  </si>
  <si>
    <t>contabilidad@palmira.gov.co</t>
  </si>
  <si>
    <t>contabilidad@guadalajaradebuga-valle.gov.co</t>
  </si>
  <si>
    <t>monicaeugenia5000@yahoo.com</t>
  </si>
  <si>
    <t>contactenos@risaralda.gov.co</t>
  </si>
  <si>
    <t>sistemas@cauca.gov.co</t>
  </si>
  <si>
    <t>goberchoco@yahoo.es</t>
  </si>
  <si>
    <t>alcaldia@quibdo-choco.gov.co</t>
  </si>
  <si>
    <t>contabilidad@santamarta-magdalena.gov.co</t>
  </si>
  <si>
    <t>luisalbertotetealcalde@yahoo.es</t>
  </si>
  <si>
    <t>despacho.gobernador@boyaca.gov.co</t>
  </si>
  <si>
    <t>contabilidad@tunja.gov.co</t>
  </si>
  <si>
    <t>contador@sogamoso-boyaca.gov.co</t>
  </si>
  <si>
    <t>duitama@col1.telecom.com.co</t>
  </si>
  <si>
    <t>contabilidad@tulua.gov.co</t>
  </si>
  <si>
    <t>contabilidad@cartago.gov.co</t>
  </si>
  <si>
    <t>dgomezo@meta.gov.co</t>
  </si>
  <si>
    <t>contabilidadguainia@hotmail.com</t>
  </si>
  <si>
    <t>contabilidad@casanare.gov.co</t>
  </si>
  <si>
    <t>presupuesto@villavicencio.gov.co</t>
  </si>
  <si>
    <t>notificaciones@laguajira.gov.co</t>
  </si>
  <si>
    <t>denniswadydcorreamejia@yahoo.com</t>
  </si>
  <si>
    <t>secretariadehacienda@maicao-laguajria.gov.co</t>
  </si>
  <si>
    <t>contabilidad@sucre.gov.co</t>
  </si>
  <si>
    <t>contabilidad@cesar.gov.co</t>
  </si>
  <si>
    <t>servicioalciudadano@sanandres.gov.co</t>
  </si>
  <si>
    <t>contabilidad@shd.gov.co</t>
  </si>
  <si>
    <t>abermudez@cundinamarca.gov.co</t>
  </si>
  <si>
    <t>contabilidad@amazonas.gov.co</t>
  </si>
  <si>
    <t>atesoreria@edatel.net.co</t>
  </si>
  <si>
    <t>abriaqui97@yahoo.es</t>
  </si>
  <si>
    <t>carlos_zapata4@hotmail.com</t>
  </si>
  <si>
    <t>gestioncontable@epm.net.co</t>
  </si>
  <si>
    <t>alcalde@amalfi-antioquia.gov.go</t>
  </si>
  <si>
    <t>audicostos@une.net.co</t>
  </si>
  <si>
    <t>hacienda@angelopolis-antioquia.gov.co</t>
  </si>
  <si>
    <t>marycellyab@hotmaill.com</t>
  </si>
  <si>
    <t>gobierno@anori-antioquia.gov.co</t>
  </si>
  <si>
    <t>alcaldia@.santafedeantioquia-antioquia.gov.co</t>
  </si>
  <si>
    <t>hacienda@anza-antioquia.gov.co</t>
  </si>
  <si>
    <t>alcaldia@apartado-antioquia.gov.co</t>
  </si>
  <si>
    <t>hgiraldocontador@hotmail.com</t>
  </si>
  <si>
    <t>hacienda@argelia-antioquia.gov.co</t>
  </si>
  <si>
    <t>audicostos@epm.net.co</t>
  </si>
  <si>
    <t>alcaldia@barbosa.gov.co</t>
  </si>
  <si>
    <t>psai811@gmail.com</t>
  </si>
  <si>
    <t>secretariadehacienda@betania-antioquia.gov.co</t>
  </si>
  <si>
    <t>alcaldia@betulia-antioquia.gov.co</t>
  </si>
  <si>
    <t>luisbernardomorenov@hotmail.com</t>
  </si>
  <si>
    <t>hacienda@briceno-antioquia.gov.co</t>
  </si>
  <si>
    <t>hacienda@buritica-antioquia.gov.co</t>
  </si>
  <si>
    <t>benitoalcalde@gmail.com</t>
  </si>
  <si>
    <t>glorrfc@hotmail.com</t>
  </si>
  <si>
    <t>caldasfinanciera@une.net.co</t>
  </si>
  <si>
    <t>serviclascontaduria@yahoo.com</t>
  </si>
  <si>
    <t>glopezh126@gmail.com</t>
  </si>
  <si>
    <t>tesoreria@caracoli-antioquia.gov.co</t>
  </si>
  <si>
    <t>administracion@edatel.net.co</t>
  </si>
  <si>
    <t>hacienda@carepa-antioquia.gov.co</t>
  </si>
  <si>
    <t>alcaldia@elcarmendeviboral-antioquia.gov.co</t>
  </si>
  <si>
    <t>tesoreria@carolinadelprincipe-antioquia.gov.co</t>
  </si>
  <si>
    <t>informes@caucasia-antioquia.gov.co</t>
  </si>
  <si>
    <t>contactenos@chigorodo-antioquia.gov.co</t>
  </si>
  <si>
    <t>alcaldia@cisneros-antioquia.gov.co</t>
  </si>
  <si>
    <t>hacienda@cocorna-antioquia.gov.co</t>
  </si>
  <si>
    <t>concal01@edatel.net.co</t>
  </si>
  <si>
    <t>hacienda@concordia-antioquia.gov.co</t>
  </si>
  <si>
    <t>contabilidad@copacabana.gov.co</t>
  </si>
  <si>
    <t>samirva79@gmail.com</t>
  </si>
  <si>
    <t>contabilidad@donmatias-antioquia.gov.co</t>
  </si>
  <si>
    <t>hacienda@ebejico-antioquia.gov.co</t>
  </si>
  <si>
    <t>alcaldia@elbagre-antioquia.gov.co</t>
  </si>
  <si>
    <t>etikos@une.net.co</t>
  </si>
  <si>
    <t>fredonia05282@hotmail.com</t>
  </si>
  <si>
    <t>tesoreria@frontino-antioquia.gov.co</t>
  </si>
  <si>
    <t>tesoreria01@edatel.net.co</t>
  </si>
  <si>
    <t>shacienda@girardota.gov.co</t>
  </si>
  <si>
    <t>glori_fern@yahoo.com</t>
  </si>
  <si>
    <t>gobierno@granada-antioquia.gov.co</t>
  </si>
  <si>
    <t>luzma_aries@une.net.co</t>
  </si>
  <si>
    <t>contabilidad@guarne-antioquia.gov.co</t>
  </si>
  <si>
    <t>secretariadehacienda@guatape-antioquia.gov.co</t>
  </si>
  <si>
    <t>gestioncontable@une.net.co</t>
  </si>
  <si>
    <t>haciendahispania@hotmail.com</t>
  </si>
  <si>
    <t>hacienda@ituago-antioquia.gov.co</t>
  </si>
  <si>
    <t>gobierno@eljardin-antioquia.gov.co</t>
  </si>
  <si>
    <t>alcaldia@jerico-antioquia.gov.co</t>
  </si>
  <si>
    <t>contabilidad@laceja-antioquia.gov.co</t>
  </si>
  <si>
    <t>contabilidadest@laestrella.gov.co</t>
  </si>
  <si>
    <t>hacienda@lapintada-antioquia.gov.co</t>
  </si>
  <si>
    <t>gobierno@launion-antioquia.gov.co</t>
  </si>
  <si>
    <t>gobierno@liborina-antioquia.gov.co</t>
  </si>
  <si>
    <t>contabilidadmaceo@gmail.com</t>
  </si>
  <si>
    <t>contabilidad@marinilla-antioquia.gov.co</t>
  </si>
  <si>
    <t>consultenos@une.net.co</t>
  </si>
  <si>
    <t>tesoreriahacienda@gmail.com</t>
  </si>
  <si>
    <t>municipiodemutata@edatel.net.co</t>
  </si>
  <si>
    <t>tesoreria@narino-antioquia.gov.co</t>
  </si>
  <si>
    <t>necocli05490@hotmail.com</t>
  </si>
  <si>
    <t>narroyave923@hotmail.com</t>
  </si>
  <si>
    <t>alcaldia@elpenol-antioquia.gov.co</t>
  </si>
  <si>
    <t>alcaldia@peque-antioquia.gov.co</t>
  </si>
  <si>
    <t>dehincapie@soportesintegrales.com</t>
  </si>
  <si>
    <t>hacienda@puertoberrio-antioquia.gov.co</t>
  </si>
  <si>
    <t>a_suley_0607@hotmail.com</t>
  </si>
  <si>
    <t>tesoreria@puertotriunfo-antioquia.gov.co</t>
  </si>
  <si>
    <t>secretariadehacienda@elretiro-antioquia.gov.co</t>
  </si>
  <si>
    <t>contabilidad@rionegro.gov.co</t>
  </si>
  <si>
    <t>sabanalarga628@yahoo.es</t>
  </si>
  <si>
    <t>contabilidad@sabaneta.gov.co</t>
  </si>
  <si>
    <t>msalgar@edatel.net.co</t>
  </si>
  <si>
    <t>alcaldia@sancarlos.gov.co</t>
  </si>
  <si>
    <t>alcaldia@sanfrancisco-antioquia.gov.co</t>
  </si>
  <si>
    <t>jaimesd@une.net.co</t>
  </si>
  <si>
    <t>tesoreriasanjose@yahoo.es</t>
  </si>
  <si>
    <t>sanjuanura@yahoo.es</t>
  </si>
  <si>
    <t>contactenos@sanluis-antioquia.gov.co</t>
  </si>
  <si>
    <t>alcaldia@sanpedrodelosmilagros-antioquia.gov.co</t>
  </si>
  <si>
    <t>alcaldia@sanpedrodeuraba-antioquia.gov.co</t>
  </si>
  <si>
    <t>hacienda@sanroque-antioquia.gov.co</t>
  </si>
  <si>
    <t>hacienda@sanvicente-antioquia.gov.co</t>
  </si>
  <si>
    <t>contactenos@santabarbara-antioquia.gov.co</t>
  </si>
  <si>
    <t>contabilidad@santarosadeosos.gov.co</t>
  </si>
  <si>
    <t>gerenciacontable@une.net.co</t>
  </si>
  <si>
    <t>elsantuario@une.net.co</t>
  </si>
  <si>
    <t>alcaldesegovia@hotmail.com</t>
  </si>
  <si>
    <t>contactenos@sonson-antioquia.gov.co</t>
  </si>
  <si>
    <t>jwilmarvillaguerra@hotmail.com</t>
  </si>
  <si>
    <t>tameal01@edatel.net.co</t>
  </si>
  <si>
    <t>caespeciales@edatel.net.co</t>
  </si>
  <si>
    <t>tarso05792@hotmail.com</t>
  </si>
  <si>
    <t>usmajairo@hotmail.com</t>
  </si>
  <si>
    <t>shaciendatol12@gmail.com</t>
  </si>
  <si>
    <t>hacienda@uramita-antioquia.gov.co</t>
  </si>
  <si>
    <t>shacienda@urrao.gov.co</t>
  </si>
  <si>
    <t>asesoria@psasesoriasintegrales.com.co</t>
  </si>
  <si>
    <t>alcaldia@valparaiso-antioquia.gov.co</t>
  </si>
  <si>
    <t>audiocostos@epm.net.co</t>
  </si>
  <si>
    <t>tesoreria@venecia-antioquia.gov.co</t>
  </si>
  <si>
    <t>vigiafuerte@hotmail.com</t>
  </si>
  <si>
    <t>alcaldia@yali-antioquia.gov.co</t>
  </si>
  <si>
    <t>alcaldía@yarumal.gov.co</t>
  </si>
  <si>
    <t>shaciendayolombo@hotmail.com</t>
  </si>
  <si>
    <t>hacienda@zaragoza-antioquia.gov.co</t>
  </si>
  <si>
    <t>alcaldia@baranoa-atlantico.gov.co</t>
  </si>
  <si>
    <t>alcaldia.campodelacruz@gmail.com</t>
  </si>
  <si>
    <t>alcaldiacandelariaatlco@yahoo.es</t>
  </si>
  <si>
    <t>alcaldia@galapa-atlantico.gov.co</t>
  </si>
  <si>
    <t>padilla_sis@yahoo.es</t>
  </si>
  <si>
    <t>alcaldialuruaco@hotmail.com</t>
  </si>
  <si>
    <t>alcaldiademalambo@hotmail.com</t>
  </si>
  <si>
    <t>contacto@manati-atlantico.gov.co</t>
  </si>
  <si>
    <t>contactenos@palmardevarela-atlantico.gov.co</t>
  </si>
  <si>
    <t>mpiojoelvira@yahoo.es</t>
  </si>
  <si>
    <t>alcaldia@polonuevo-atlantico.gov.co</t>
  </si>
  <si>
    <t>alcaponedera@latinmail.com</t>
  </si>
  <si>
    <t>hacienda@puertocolombia-atlantico.gov.co</t>
  </si>
  <si>
    <t>contactenos@repelon-atlantico.gov.co</t>
  </si>
  <si>
    <t>alcaldia@sabanagrande-atlantico.gov.co</t>
  </si>
  <si>
    <t>alcaldia@sabanalarga-atlantico.gov.co</t>
  </si>
  <si>
    <t>contacto@santalucia-atlantico.gov.co</t>
  </si>
  <si>
    <t>contabilidad@santotomas-atlantico.gov.co</t>
  </si>
  <si>
    <t>alcaldia_suan@hotmail.com</t>
  </si>
  <si>
    <t>alcaldiatubara@hotmail.com</t>
  </si>
  <si>
    <t>contactenos@usiacuri-atlantico.gov.co</t>
  </si>
  <si>
    <t>alcaldiaachi@hotmail.com</t>
  </si>
  <si>
    <t>controlinterno@altosdelrosario-bolivar.gov.co</t>
  </si>
  <si>
    <t>aldomarpabuena@hotmail.com</t>
  </si>
  <si>
    <t>alcaldia@arjona-bolivar.gov.co</t>
  </si>
  <si>
    <t>alcaldia@arroyohondo-bolivar.gov.co</t>
  </si>
  <si>
    <t>contacto@barracodeloba-bolivar.gov.co</t>
  </si>
  <si>
    <t>jeavmo@hotmail.com</t>
  </si>
  <si>
    <t>arisbel21@yahoo.es</t>
  </si>
  <si>
    <t>secretariadehacienda@cicuco-bolivar.gov.co</t>
  </si>
  <si>
    <t>carcon-83@hotmail.com</t>
  </si>
  <si>
    <t>gibe0728@hotmail.com</t>
  </si>
  <si>
    <t>tesoreria@elcarmen-bolivar.gov.co</t>
  </si>
  <si>
    <t>contactenos@elguamo-bolivar.gov.co</t>
  </si>
  <si>
    <t>hernandorjs@hotmail.com</t>
  </si>
  <si>
    <t>alcaldia@hatillodeloba-bolivar.gov.co</t>
  </si>
  <si>
    <t>alcaldia@mahates-bolivar.gov.co</t>
  </si>
  <si>
    <t>afinanciera@margarita-bolivar.gov.co</t>
  </si>
  <si>
    <t>contactenos@marialabaja-bolivar.gov.co</t>
  </si>
  <si>
    <t>alcaldiampalmontecristo@hotmail.com</t>
  </si>
  <si>
    <t>haciendamompox@yahoo.es</t>
  </si>
  <si>
    <t>diomarcla09@yahoo.com</t>
  </si>
  <si>
    <t>alcaldia_municipal@hotmail.com</t>
  </si>
  <si>
    <t>liderandoprogreso@hotmail.com</t>
  </si>
  <si>
    <t>fguillenb123@hotmail.com</t>
  </si>
  <si>
    <t>niesve6@hotmail.com</t>
  </si>
  <si>
    <t>alcamunisanestanislao@yahoo.es</t>
  </si>
  <si>
    <t>alcaldia@sanfernando-bolivar.gov.co</t>
  </si>
  <si>
    <t>contactenos@sanjacintodelcauca-bolivar.gov.co</t>
  </si>
  <si>
    <t>contactenos@sanjuannepomuceno-bolivar.gov.co</t>
  </si>
  <si>
    <t>alcaldia@sanmartindeloba-bolivar.gov.co</t>
  </si>
  <si>
    <t>cristovanegasguarin@hotmail.com</t>
  </si>
  <si>
    <t>ronygomez4@hotmail.com</t>
  </si>
  <si>
    <t>contactenos@santarosadelnorte-bolivar.gov.co</t>
  </si>
  <si>
    <t>alcaldia@santarosadelsur-bolivar.gov.co</t>
  </si>
  <si>
    <t>mayobaron@hotmail.com</t>
  </si>
  <si>
    <t>germzalo@hotmail.com</t>
  </si>
  <si>
    <t>alcaldia@talaiguanuevo-bolivar.gov.co</t>
  </si>
  <si>
    <t>contactenos@tiquisio-bolivar.gov.co</t>
  </si>
  <si>
    <t>alcaldiaturbaco@yahoo.es</t>
  </si>
  <si>
    <t>marmolejorodrigueznelson@yahoo.com.co</t>
  </si>
  <si>
    <t>contabilidad@villanueva-bolivar.gov.co</t>
  </si>
  <si>
    <t>contacto@norosi-bolivar.gov.co</t>
  </si>
  <si>
    <t>munzambrano@zambrano.gov.co</t>
  </si>
  <si>
    <t>alcaldia@almeida-boyaca.gov.co</t>
  </si>
  <si>
    <t>ilmatbuitrago@yahoo.es</t>
  </si>
  <si>
    <t>alcaldia@arcabuco-boyaca.gov.co</t>
  </si>
  <si>
    <t>alcaldia@belen-boyaca.gov.co</t>
  </si>
  <si>
    <t>alcaldia@berbeo-boyaca.gov.co</t>
  </si>
  <si>
    <t>contactenos@beteitiva-boyaca.gov.co</t>
  </si>
  <si>
    <t>municipioboavita@gmail.com</t>
  </si>
  <si>
    <t>pancha5789@hotmail.com</t>
  </si>
  <si>
    <t>edgarcastillo2005@yahoo.com</t>
  </si>
  <si>
    <t>secdespacho@buenavista-boyaca.gov.co</t>
  </si>
  <si>
    <t>contactenos@busbanza-boyaca.gov.co</t>
  </si>
  <si>
    <t>contactenos@caldas-boyaca.gov.co</t>
  </si>
  <si>
    <t>campohermosoboy@yahoo.es</t>
  </si>
  <si>
    <t>alcaldia@cerinza-boyaca.gov.co</t>
  </si>
  <si>
    <t>sandraizr@gmail.com</t>
  </si>
  <si>
    <t>presupuestoycontabilidad@chiquinquira-boyaca.gov</t>
  </si>
  <si>
    <t>contactenos@chiscas-boyaca.gov.co</t>
  </si>
  <si>
    <t>municipiochita@yahoo.com</t>
  </si>
  <si>
    <t>tesoreria@chitaraque-boyaca.gov.co</t>
  </si>
  <si>
    <t>municipiodechivata@gmail.com</t>
  </si>
  <si>
    <t>alcaldia@combita-boyaca.gov.co</t>
  </si>
  <si>
    <t>municipiodecoper@yahoo.com</t>
  </si>
  <si>
    <t>tesoreria@corrales-boyaca.gov.co</t>
  </si>
  <si>
    <t>hacienda@covarachia-boyaca.gov.co</t>
  </si>
  <si>
    <t>alcaldia@cubara-boyaca.gov.co</t>
  </si>
  <si>
    <t>contactenos@cucaita-boyaca.gov.co</t>
  </si>
  <si>
    <t>contactenos@cuitiva-boyaca.gov.co</t>
  </si>
  <si>
    <t>carloseborras@hotmail.com</t>
  </si>
  <si>
    <t>chivormunicipio@yahoo.com</t>
  </si>
  <si>
    <t>alcaldia@elcocuy-boyaca.gov.co</t>
  </si>
  <si>
    <t>alcaldia@elespino-boyaca.gov.co</t>
  </si>
  <si>
    <t>alcaldiafiravitoba@yahoo.es</t>
  </si>
  <si>
    <t>smiledup@hotmail.com</t>
  </si>
  <si>
    <t>alcaldia@gachantiva-boyaca.gov.co</t>
  </si>
  <si>
    <t>beatriz.salamanca@sinfa.com.co</t>
  </si>
  <si>
    <t>alcaldia@garagoa-boyaca.gov.co</t>
  </si>
  <si>
    <t>merypinto25@hotmail.com</t>
  </si>
  <si>
    <t>contabilidadguateque@gmail.com</t>
  </si>
  <si>
    <t>cocadas2001@yahoo.com</t>
  </si>
  <si>
    <t>alcaldia@guican-boyaca.gov.co</t>
  </si>
  <si>
    <t>contactenos@iza-boyaca.gov.co</t>
  </si>
  <si>
    <t>aoaraque1@hotmail.com</t>
  </si>
  <si>
    <t>anyriao@yahoo.com</t>
  </si>
  <si>
    <t>alcaldialacapilla@yahoo.es</t>
  </si>
  <si>
    <t>contactenos@lavictoria-boyaca.gov.co</t>
  </si>
  <si>
    <t>alcaldia@lauvita-boyaca.gov.co</t>
  </si>
  <si>
    <t>hacienda@villadeleyva-boyaca.gov.co</t>
  </si>
  <si>
    <t>alcaldia@macanal-boyaca.gov.co</t>
  </si>
  <si>
    <t>municipiomaripi@yahoo.com</t>
  </si>
  <si>
    <t>mirafloresalcaldia@yahoo.com</t>
  </si>
  <si>
    <t>contactenos@mongua-boyaca.gov.co</t>
  </si>
  <si>
    <t>alcaldia@mongui_boyaca.gov.co</t>
  </si>
  <si>
    <t>moniquiramunicipal@hotmail.com</t>
  </si>
  <si>
    <t>contactenos@motavita-boyaca.gov.co</t>
  </si>
  <si>
    <t>municipiodemuzo@yahoo.es</t>
  </si>
  <si>
    <t>hacienda@nobsa-boyaca.gov.co</t>
  </si>
  <si>
    <t>merlymaranta@yahoo.com</t>
  </si>
  <si>
    <t>alcaldia@oicata-boyaca.gov.co</t>
  </si>
  <si>
    <t>contactenos@otanche-bo;aca.gov.co</t>
  </si>
  <si>
    <t>pachavitamunicipio@yahoo.com</t>
  </si>
  <si>
    <t>tesoreria@paez-boyaca.gov.co</t>
  </si>
  <si>
    <t>contabilidad@paipa-boyaca.gov.co</t>
  </si>
  <si>
    <t>alcaldia@pajarito-boyaca.gov.co</t>
  </si>
  <si>
    <t>tesoreria@panqueba-boyaca.gov.co</t>
  </si>
  <si>
    <t>alcaldiapaya@yahoo.com</t>
  </si>
  <si>
    <t>alcaldia@pazderio-boyaca.gov.co</t>
  </si>
  <si>
    <t>sandraizr2005@yahoo.es</t>
  </si>
  <si>
    <t>anyaripi@gmail.com</t>
  </si>
  <si>
    <t>sechacmpal@puertoboyaca-boyaca.gov.co</t>
  </si>
  <si>
    <t>tesoreria@quipama-boyaca.gov.co</t>
  </si>
  <si>
    <t>contactenos@alcaldia-raquira.gov.co</t>
  </si>
  <si>
    <t>Servicon_70@yahoo.com</t>
  </si>
  <si>
    <t>contadorabravo@yahoo.es</t>
  </si>
  <si>
    <t>auroracuervo77@hotmail.com</t>
  </si>
  <si>
    <t>contactenos@samaca-boyaca.gov.co</t>
  </si>
  <si>
    <t>hacienda.saneduardo@gmail.com</t>
  </si>
  <si>
    <t>alcaldiasanjosedepare@hotmail.com</t>
  </si>
  <si>
    <t>miguelacosta529@gmail.com</t>
  </si>
  <si>
    <t>alcaldia@sanmateo-boyaca.gov.co</t>
  </si>
  <si>
    <t>contactenos@sanmigueldesema-boyaca.gov.co</t>
  </si>
  <si>
    <t>miriamr266@yahoo.com</t>
  </si>
  <si>
    <t>contactenos@santana-boyaca.gov.co</t>
  </si>
  <si>
    <t>elsa_esguerra_salgado@hotmail.com</t>
  </si>
  <si>
    <t>starosaviterbo@gmail.com</t>
  </si>
  <si>
    <t>santasofiamunicipio@yahoo.com</t>
  </si>
  <si>
    <t>alcaldia@sativanorte-boyaca.gov.co</t>
  </si>
  <si>
    <t>tesoreriamunicipalsativasur@yahoo.es</t>
  </si>
  <si>
    <t>alcaldia@siachoque-boyaca.gov.co</t>
  </si>
  <si>
    <t>alcaldia@soata-boyaca.gov.co</t>
  </si>
  <si>
    <t>pablolizarazo.0403@hotmail.com</t>
  </si>
  <si>
    <t>alcaldia@socha-boyaca.gov.co</t>
  </si>
  <si>
    <t>alcaldia@somondoco-boyaca.gov.co</t>
  </si>
  <si>
    <t>patomania1504@yahoo.com</t>
  </si>
  <si>
    <t>albaluciamar@yahoo.es</t>
  </si>
  <si>
    <t>alcaldia@soraca-boyaca.gov.co</t>
  </si>
  <si>
    <t>alcaldia@susacon-boyaca.gov.co</t>
  </si>
  <si>
    <t>pfboy2008@hotmail.com</t>
  </si>
  <si>
    <t>alcaldiasutatenzaboy@colombia.com</t>
  </si>
  <si>
    <t>gcgloris88@yahoo.com.co</t>
  </si>
  <si>
    <t>alcaldia@tenza-boyaca.gov.co</t>
  </si>
  <si>
    <t>sabinacuervo@hotmail.com</t>
  </si>
  <si>
    <t>rruuiizz@gmail.com</t>
  </si>
  <si>
    <t>contafin81@yahoo.com</t>
  </si>
  <si>
    <t>contamargareth@gmail.com</t>
  </si>
  <si>
    <t>togui_b@hotmail.com</t>
  </si>
  <si>
    <t>alcaldia@topaga-boyaca.gov.co</t>
  </si>
  <si>
    <t>juveperez@hotmail.com</t>
  </si>
  <si>
    <t>contactenos@tunungua-boyaca.gov.co</t>
  </si>
  <si>
    <t>contactenos@turmeque-boyaca.gov.co</t>
  </si>
  <si>
    <t>secretariahacienda@tuta-boyaca.gov.co</t>
  </si>
  <si>
    <t>municipiodetutaza@gmail.com</t>
  </si>
  <si>
    <t>bacruz08@gmail.com</t>
  </si>
  <si>
    <t>alcaldia@ventaquemada-boyaca.gov.co</t>
  </si>
  <si>
    <t>alcaldia@viracacha-boyaca.gov.co</t>
  </si>
  <si>
    <t>alcaldia@zetaquira.gov.co</t>
  </si>
  <si>
    <t>monikda91@hotmail.com</t>
  </si>
  <si>
    <t>Alcaldia@anserma-caldas.gov.co</t>
  </si>
  <si>
    <t>alcaldia@aranzazu-caldas.gov.co</t>
  </si>
  <si>
    <t>belarcazarcald@telecom.com.co</t>
  </si>
  <si>
    <t>alcaldiachinchina@gmail.com</t>
  </si>
  <si>
    <t>alcaldiafiladelfia@yahoo.com</t>
  </si>
  <si>
    <t>alcaldia@ladorada-caldas.gov.co</t>
  </si>
  <si>
    <t>alcaldia@lamerced-caldas.gov.co</t>
  </si>
  <si>
    <t>hacienda@manzanares-caldas.gov.co</t>
  </si>
  <si>
    <t>alcaldia@marmato-caldas.gov.co</t>
  </si>
  <si>
    <t>contactenos@marquetalia-caldas.gov.co</t>
  </si>
  <si>
    <t>aagcsis@gmail.com</t>
  </si>
  <si>
    <t>contactenos@neira-caldas.gov.co</t>
  </si>
  <si>
    <t>alcaldia@norcasia-caldas.gov.co</t>
  </si>
  <si>
    <t>tesoreria@pacora-caldas.gov.co</t>
  </si>
  <si>
    <t>alcaldia@palestina-caldas@gov.co</t>
  </si>
  <si>
    <t>tesoreriapensil@yahoo.es</t>
  </si>
  <si>
    <t>alcaldiamunicipal@riosuciocaldas.gov.co</t>
  </si>
  <si>
    <t>municipioderisaralda@yahoo.com.mx</t>
  </si>
  <si>
    <t>dianasepulvedagallego@hotmail.com</t>
  </si>
  <si>
    <t>tesoreria@samana-caldas.gov.co</t>
  </si>
  <si>
    <t>alcaldia_sanjose@hotmail.com</t>
  </si>
  <si>
    <t>supiacaldas@telesat.com.co</t>
  </si>
  <si>
    <t>tesoreria@victoria-caldas.gov.co</t>
  </si>
  <si>
    <t>alcaldia@villamaria-caldas.gov.co</t>
  </si>
  <si>
    <t>hacienda@viterbo-caldas.gov.co</t>
  </si>
  <si>
    <t>contactenos@albania-caqueta.gov.co</t>
  </si>
  <si>
    <t>alcaldia@belendelosandaquies-caqueta.gov.co</t>
  </si>
  <si>
    <t>alcaldia@cartagenadelchaira-caqueta.gov.co</t>
  </si>
  <si>
    <t>alcaldia@curillo-caqueta.gov.co</t>
  </si>
  <si>
    <t>eldoncello247@yahoo.com</t>
  </si>
  <si>
    <t>tesoreriamunicipal@elpaujil-caqueta.gov.co</t>
  </si>
  <si>
    <t>haciendamonta@hotmail.com</t>
  </si>
  <si>
    <t>alcaldia@milan-caqueta.gov.co</t>
  </si>
  <si>
    <t>alcaldia@morelia-caqueta.gov.co</t>
  </si>
  <si>
    <t>despachoalcalde@puertorico-caqueta.gov.co</t>
  </si>
  <si>
    <t>alcaldia@sanjosedelfragua-caqueta.gov.co</t>
  </si>
  <si>
    <t>alcaldia@sanvicentedelcaguan-caqueta.gov.co</t>
  </si>
  <si>
    <t>alcaldia@solano-caqueta.gov.co</t>
  </si>
  <si>
    <t>alcaldiadesolita@hotmail.com</t>
  </si>
  <si>
    <t>contactenos@valparaiso-caqueta.gov.co</t>
  </si>
  <si>
    <t>contactenos@almaguer-cauca.gov.co</t>
  </si>
  <si>
    <t>alcaldia@argelia-cauca.gov.co</t>
  </si>
  <si>
    <t>silfacar@hotmail.com</t>
  </si>
  <si>
    <t>alcaldia@bolivar-cauca.gov.co</t>
  </si>
  <si>
    <t>buenosaires2008-2011@hotmail.com</t>
  </si>
  <si>
    <t>alcaldia@cajibio-cauca.gov.co</t>
  </si>
  <si>
    <t>contactenos@caldono-cauca.gov.co</t>
  </si>
  <si>
    <t>calotocauca@yahoo.com</t>
  </si>
  <si>
    <t>alcaldia@corinto-cauca.gov.co</t>
  </si>
  <si>
    <t>alcaldiamunicipalfloren@yahoo.es</t>
  </si>
  <si>
    <t>alcaldia_guachene@hotmail.com</t>
  </si>
  <si>
    <t>kike1015@hotmail.com</t>
  </si>
  <si>
    <t>alcaldia@inza-cauca.gov.co</t>
  </si>
  <si>
    <t>municipiojambalo@gmail.com</t>
  </si>
  <si>
    <t>tesoreria@lasierra-cauca.gov.co</t>
  </si>
  <si>
    <t>tesoreria@lavega-cauca.gov.co</t>
  </si>
  <si>
    <t>hrbpop@hotmail.com</t>
  </si>
  <si>
    <t>alcaldia@mercaderes-cauca.gov.co</t>
  </si>
  <si>
    <t>tesoreria@miranda-cauca.gov.co</t>
  </si>
  <si>
    <t>hacienda@morales-cauca.gov.co</t>
  </si>
  <si>
    <t>contabilidad@padilla-cauca.gov.co</t>
  </si>
  <si>
    <t>alcaldia@paez-cauca.gov.co</t>
  </si>
  <si>
    <t>alcaldia@patia-cauca.gov.co</t>
  </si>
  <si>
    <t>secretariafinanciera@piamonte-cauca.gov.co</t>
  </si>
  <si>
    <t>municipiodepiendamo@gmail.com</t>
  </si>
  <si>
    <t>alcaldia@puertotejada-cauca.gov.co</t>
  </si>
  <si>
    <t>javiergaviria65@hotmail.com</t>
  </si>
  <si>
    <t>alexbetancourtg@gmail.com</t>
  </si>
  <si>
    <t>armandogomezo@hotmail.com</t>
  </si>
  <si>
    <t>alcaldia@santanderdequilichao-cauca.gov.co</t>
  </si>
  <si>
    <t>contactenos@santarosa-cauca.gov.co</t>
  </si>
  <si>
    <t>contactenos@silvia-cauca.gov.co</t>
  </si>
  <si>
    <t>alcaldia@sotara-cauca.gov.co</t>
  </si>
  <si>
    <t>contactenos@suarez-cauca.gov.co</t>
  </si>
  <si>
    <t>municipiodesucrecauca@gmail.com</t>
  </si>
  <si>
    <t>milaflor20@hotmail.com</t>
  </si>
  <si>
    <t>contactenos@toribio-cauca.gov.co</t>
  </si>
  <si>
    <t>totorocauca@gmail.com</t>
  </si>
  <si>
    <t>alcaldia@villarica-cauca.gov.co</t>
  </si>
  <si>
    <t>contabilidad@aguachica-cesar.gov.co</t>
  </si>
  <si>
    <t>contacto@agustincodazzi-cesar.gov.co</t>
  </si>
  <si>
    <t>alcaldia@astrea-cesar.gov.co</t>
  </si>
  <si>
    <t>contacto@becerril-cesar.gov.co</t>
  </si>
  <si>
    <t>leisman300199@hotmail.com</t>
  </si>
  <si>
    <t>alcaldiadechimichagua@yahoo.es</t>
  </si>
  <si>
    <t>alcaldia@chiriguana-cesar.gov.co</t>
  </si>
  <si>
    <t>alcaldia@curumani-cesar.gov.co</t>
  </si>
  <si>
    <t>daiel_contadorpublico@yahoo.es</t>
  </si>
  <si>
    <t>alcaldiaelpasocesar@gmail.com</t>
  </si>
  <si>
    <t>chechar16@hotmail.com</t>
  </si>
  <si>
    <t>alcaldia@gonzalez-cesar.gov.co</t>
  </si>
  <si>
    <t>josalro19@yahoo.es</t>
  </si>
  <si>
    <t>alcaldia@lajaguadeibirico-cesar.gov.co</t>
  </si>
  <si>
    <t>alcaldia@manaurebalcondelcesar-cesar.gov.co</t>
  </si>
  <si>
    <t>raul.cardozo@hotmail.com</t>
  </si>
  <si>
    <t>hacienda.pelayacesar@hotmail.com</t>
  </si>
  <si>
    <t>msluquez@hotmail.com</t>
  </si>
  <si>
    <t>alcaldia@riodeoro-cesar.gov.co</t>
  </si>
  <si>
    <t>karentmartinezd@gmail.com</t>
  </si>
  <si>
    <t>despachomunicipal@sanalberto-cesar.gov.co</t>
  </si>
  <si>
    <t>alcalde@sandiegocesar.gov.co</t>
  </si>
  <si>
    <t>johnnsilva@hotmail.com</t>
  </si>
  <si>
    <t>alcaldia@tamalameque-cesar.gov.co</t>
  </si>
  <si>
    <t>alcaldia@ayapel-cordoba.gov.co</t>
  </si>
  <si>
    <t>contacto@buenavista-cordoba.gov.co</t>
  </si>
  <si>
    <t>sonbuel@gmail.com</t>
  </si>
  <si>
    <t>hacienda@cerete-cordoba.gov.co</t>
  </si>
  <si>
    <t>alcaldiachima@hotmail.com</t>
  </si>
  <si>
    <t>alcaldia@chinu-cordoba.gov.co</t>
  </si>
  <si>
    <t>alcaldia@cienagadeoro-cordoba.gov.co</t>
  </si>
  <si>
    <t>anaguz2008@hotmail.com</t>
  </si>
  <si>
    <t>la_apartadacordoba@latinmail.com</t>
  </si>
  <si>
    <t>contactenos@loscordobas-cordoba.gov.co</t>
  </si>
  <si>
    <t>controlinterno@momil-cordoba.gov.co</t>
  </si>
  <si>
    <t>contabilidad@montelibano-cordoba.gov.co</t>
  </si>
  <si>
    <t>contactenos@monitos-cordoba.gov.co</t>
  </si>
  <si>
    <t>hacienda@planetarica-cordoba.gov.co</t>
  </si>
  <si>
    <t>alcaldiapueblonuevo@hotmail.com</t>
  </si>
  <si>
    <t>juridica@puertoescondido-cordoba.gov.co</t>
  </si>
  <si>
    <t>contactenos@puertolibertador-cordoba.gov.co</t>
  </si>
  <si>
    <t>alcaldia@sanandresdesotavento-cordoba.gov.co</t>
  </si>
  <si>
    <t>alcaldia@sanantero-cordoba.gov.co</t>
  </si>
  <si>
    <t>alcaldia@sanbernardodelviento-cordoba.gov.co</t>
  </si>
  <si>
    <t>contactenos@sancarlos-cordoba.gov.co</t>
  </si>
  <si>
    <t>contactenos@sanpela;o-cordoba.gov.co</t>
  </si>
  <si>
    <t>contactenos@tierralta-cordoba.gov.co</t>
  </si>
  <si>
    <t>tesoreriavalencia@gmail.com</t>
  </si>
  <si>
    <t>gacb25@hotmail.com</t>
  </si>
  <si>
    <t>alcaldia@alban-cundinamarca.gov.co</t>
  </si>
  <si>
    <t>jsierragomez@yahoo.com</t>
  </si>
  <si>
    <t>osman_oso_@yahoo.es</t>
  </si>
  <si>
    <t>alcaldia@arbelaez-cundinamarca.gov.co</t>
  </si>
  <si>
    <t>tesoreria@beltran-cundinamarca.gov.co</t>
  </si>
  <si>
    <t>secretariadehacienda@bituima-cundinamarca.gov.co</t>
  </si>
  <si>
    <t>alcaldia@bojaca-cundinamarca.gov.co</t>
  </si>
  <si>
    <t>larojas_q@hotmail.com</t>
  </si>
  <si>
    <t>mabarbosa.alcalde@gmial.com</t>
  </si>
  <si>
    <t>gfcontabilidad@cajica-cundinamarca.gov.co</t>
  </si>
  <si>
    <t>tesoreria@caparrapi-cundinamarca.gov.co</t>
  </si>
  <si>
    <t>secrehaciendacaqueza@yahoo.es</t>
  </si>
  <si>
    <t>hacienda@carmendecarupa-cundinamarca.gov.co</t>
  </si>
  <si>
    <t>chaguani@cundinamarca.gov.co</t>
  </si>
  <si>
    <t>mariadelosangeles@chia.gov.co</t>
  </si>
  <si>
    <t>monicabuitrago3@hotmail.com</t>
  </si>
  <si>
    <t>alcaldia@choachi-cundinamarca.gov.co</t>
  </si>
  <si>
    <t>ecgchoconta@yahoo.es</t>
  </si>
  <si>
    <t>contactenos@cogua-cundinamarca.gov.co</t>
  </si>
  <si>
    <t>haciendacota@etb.net.co</t>
  </si>
  <si>
    <t>yoismil2@hotmail.com</t>
  </si>
  <si>
    <t>bibiana_rodriguezp@yahoo.com.co</t>
  </si>
  <si>
    <t>alcaldia@elpenon-cundinamarca.gov.co</t>
  </si>
  <si>
    <t>contadorpublicoucc@hotmail.com</t>
  </si>
  <si>
    <t>haciendafacatativa@yahoo.com</t>
  </si>
  <si>
    <t>alcaldia@fomeque-cundinamarca.gov.co</t>
  </si>
  <si>
    <t>ecorchuelo1205@yahoo.es</t>
  </si>
  <si>
    <t>funza@funza.gov.co</t>
  </si>
  <si>
    <t>hacienda@fuquene-cundinamarca.gov.co</t>
  </si>
  <si>
    <t>alcaldia@gachala-cundinamarca.gov.co</t>
  </si>
  <si>
    <t>maryoryzam@hotmail.com</t>
  </si>
  <si>
    <t>gacheta@yahoo.es</t>
  </si>
  <si>
    <t>alcaldiagama@colombia.com</t>
  </si>
  <si>
    <t>alcaldiagranadacun@telecom.com.co</t>
  </si>
  <si>
    <t>guacheta@cundinamarca.gov.co</t>
  </si>
  <si>
    <t>alcaldia@guaduas-cundinamarca.gov.co</t>
  </si>
  <si>
    <t>alcaldia@guasca-cundinamarca.gov.co</t>
  </si>
  <si>
    <t>jjannerh@hotmail.com</t>
  </si>
  <si>
    <t>tesoreriamunicipalguatavita@yahoo.es</t>
  </si>
  <si>
    <t>tesoreriaguayabal@yahoo.es</t>
  </si>
  <si>
    <t>haciendaguayabetal@yahoo.es</t>
  </si>
  <si>
    <t>contactenos@gutierrez-cundinamarca.gov.co</t>
  </si>
  <si>
    <t>mjerusalen368@hotmail.com</t>
  </si>
  <si>
    <t>alcaldia@junin-cundinamarca.gov.co</t>
  </si>
  <si>
    <t>contactenos@lacalera-cundinamarca.gov.co</t>
  </si>
  <si>
    <t>contabilidad@lamesa-cundinamarca.gov.co</t>
  </si>
  <si>
    <t>alcaldia@lapalma_cundinamarca.gov.co</t>
  </si>
  <si>
    <t>alcaldia@lapena-cundinamarca.gov.co</t>
  </si>
  <si>
    <t>lavega@cundinamarca.gov.co</t>
  </si>
  <si>
    <t>municipiodelenguazaque@yahoo.es</t>
  </si>
  <si>
    <t>contactenos@macheta-cundinamarca.gov.co</t>
  </si>
  <si>
    <t>alcaldia@madrid-cundinamarca.gov.co</t>
  </si>
  <si>
    <t>manta@cundinamarca.gov.co</t>
  </si>
  <si>
    <t>elsanovoa75@hotmail.com</t>
  </si>
  <si>
    <t>rnovoa72@yahoo.com</t>
  </si>
  <si>
    <t>contabilidad.narino@yahoo.com</t>
  </si>
  <si>
    <t>richard25ramirez@yahoo.com</t>
  </si>
  <si>
    <t>alcaldia@nilo-cundinamarca.gov.co</t>
  </si>
  <si>
    <t>contabilidad@nimaima-cundinamarca.gov.co</t>
  </si>
  <si>
    <t>tesoreria@nocaima.gov.co</t>
  </si>
  <si>
    <t>alcaldia@pacho-cundinamarca.gov.co</t>
  </si>
  <si>
    <t>alcaldia@paime-cundinamarca.gov.co</t>
  </si>
  <si>
    <t>haciendapandi@gmail.com</t>
  </si>
  <si>
    <t>lesus14@hotmail.com</t>
  </si>
  <si>
    <t>mjccaf@hotmail.com</t>
  </si>
  <si>
    <t>sistemas@puertosalgar-cundinamarca.gov.co</t>
  </si>
  <si>
    <t>contactenos@puli-cundinamarca.gov.co</t>
  </si>
  <si>
    <t>quebradanegra@cundinamarca.gov.co</t>
  </si>
  <si>
    <t>alcaldia@quetame-cundinamarca.gov.co</t>
  </si>
  <si>
    <t>edilbertobarrioscontreras@yahoo.com</t>
  </si>
  <si>
    <t>merysalamanca@hotmail.com</t>
  </si>
  <si>
    <t>dorisbc74@yahoo.es</t>
  </si>
  <si>
    <t>alcaldia@sanantoniodeltequendama-cundinamarca.gov.co</t>
  </si>
  <si>
    <t>alcaldia@sanbernardo-cundinamarca.gov.co</t>
  </si>
  <si>
    <t>yoly974@gmail.com</t>
  </si>
  <si>
    <t>alcaldiasanfrancisco@hotmail.com</t>
  </si>
  <si>
    <t>municipio.sanjuanderioseco@gmail.com</t>
  </si>
  <si>
    <t>alcaldia@sasaima-cundinamarca.gov.co</t>
  </si>
  <si>
    <t>sec.hacienda@sesquile-cundinamarca.gov.co</t>
  </si>
  <si>
    <t>alcaldia@sibate-cundinamarca.gov.co</t>
  </si>
  <si>
    <t>pequetita86@hotmail.com</t>
  </si>
  <si>
    <t>tesoreria.prof@sopo-cundinamarca.gov.co</t>
  </si>
  <si>
    <t>jaime2901@gmail.com</t>
  </si>
  <si>
    <t>sechacienda@suesca-cundinamarca.gov.co</t>
  </si>
  <si>
    <t>contactenos@supata-cundinamarca.gov.co</t>
  </si>
  <si>
    <t>alcaldia@susa-cundinamarca.gov.co</t>
  </si>
  <si>
    <t>sechacienda@sutatausa-cundinamarca.gov.co</t>
  </si>
  <si>
    <t>hacienda@tabio-cundinamarca.gov.co</t>
  </si>
  <si>
    <t>tausa@cundinamarca.gov.co</t>
  </si>
  <si>
    <t>contador@tenjo-cundinamarca.gov.co</t>
  </si>
  <si>
    <t>alcaldia@tibacuy-cundinamarca.gov.co</t>
  </si>
  <si>
    <t>alpe2308@hotmail.com</t>
  </si>
  <si>
    <t>contactenos@tocaima-cundinamarca.gov.co</t>
  </si>
  <si>
    <t>tocancip@cundinamarca.gov.co</t>
  </si>
  <si>
    <t>alcaldia@topaipi-cundinamarca.gov.co</t>
  </si>
  <si>
    <t>contacto@ubala-cundinamarca.gov.co</t>
  </si>
  <si>
    <t>contactenos@ubaque-cundinamarca.gov.co</t>
  </si>
  <si>
    <t>alcaldia@une_cundinamarca.gov.co</t>
  </si>
  <si>
    <t>alcaldia@utica-cundinamarca.gov.co</t>
  </si>
  <si>
    <t>hacienda@vergara-cundinamarca.gov.co</t>
  </si>
  <si>
    <t>luciaroasesor@etb.net.co</t>
  </si>
  <si>
    <t>alcaldia@villagomez-cundinamarca.gov.co</t>
  </si>
  <si>
    <t>contactenos@villapinzon-cundinamarca.gov.co</t>
  </si>
  <si>
    <t>villeta.cundinamarca@gmail.com</t>
  </si>
  <si>
    <t>jdh200566@gmail.com</t>
  </si>
  <si>
    <t>zipacon@cundinamarca.gov.co</t>
  </si>
  <si>
    <t>secretariafinanciera@yahoo.es</t>
  </si>
  <si>
    <t>alcaldia@acandi-choco.gov.co</t>
  </si>
  <si>
    <t>papolozano@hotmail.com</t>
  </si>
  <si>
    <t>ye.pacha@hotmail.com</t>
  </si>
  <si>
    <t>elimore2007@hotmail.com</t>
  </si>
  <si>
    <t>alcaldiamunicipal@hotmail.com</t>
  </si>
  <si>
    <t>alcaldiabajobaudo@yahoo.es</t>
  </si>
  <si>
    <t>alcaldia@Bojaya-choco.gov.co</t>
  </si>
  <si>
    <t>contactenos@elcantondesanpablo-choco.gov.co</t>
  </si>
  <si>
    <t>roamena@hotmail.com</t>
  </si>
  <si>
    <t>wmor72@hotmail.com</t>
  </si>
  <si>
    <t>alcaldia@condoto-choco.gov.co</t>
  </si>
  <si>
    <t>contactenos@elcarmendeatrato-choco.gov.co</t>
  </si>
  <si>
    <t>salcedojaimehumberto@hotmail.com</t>
  </si>
  <si>
    <t>yilennyleudo@hotmail.com</t>
  </si>
  <si>
    <t>municipiojurado@gmail.com</t>
  </si>
  <si>
    <t>contactenos@lloro-choco.gov.co</t>
  </si>
  <si>
    <t>medioatrato@hotmail.com</t>
  </si>
  <si>
    <t>contactenos@mediobaudo-choco.gov.co</t>
  </si>
  <si>
    <t>alcaldia@mediosanjuan-choco.gov.co</t>
  </si>
  <si>
    <t>contactenos@novita-choco.gov.co</t>
  </si>
  <si>
    <t>djimenez70@gmail.com</t>
  </si>
  <si>
    <t>rosibethpalacios@yahoo.es</t>
  </si>
  <si>
    <t>contactenos@rioquito-choco.gov.co</t>
  </si>
  <si>
    <t>menacontador@yahoo.es</t>
  </si>
  <si>
    <t>fdoda@msn.com</t>
  </si>
  <si>
    <t>alcaldia@tado-choco.gov.co</t>
  </si>
  <si>
    <t>contactenos@unguia-choco.gov.co</t>
  </si>
  <si>
    <t>municipiounionpanamerica@yahoo.es</t>
  </si>
  <si>
    <t>alcaldia@acevedo-huila.gov.co</t>
  </si>
  <si>
    <t>muniagrado37@yahoo.com</t>
  </si>
  <si>
    <t>alcaldia@aipe-huila.gov.co</t>
  </si>
  <si>
    <t>secretariageneral@algeciras-huila.gov.co</t>
  </si>
  <si>
    <t>altamirahuila@gmail.com</t>
  </si>
  <si>
    <t>elca;ar@hotmail.com</t>
  </si>
  <si>
    <t>contactenos@campoalegre-huila.gov.co</t>
  </si>
  <si>
    <t>colombiahuila@hacienda.gov.co</t>
  </si>
  <si>
    <t>municipioelias@yahoo.com</t>
  </si>
  <si>
    <t>mgarzonhc@hotmail.com</t>
  </si>
  <si>
    <t>alcaldia@gigante-huila.gov.co</t>
  </si>
  <si>
    <t>guadalupehuila@yahoo.com</t>
  </si>
  <si>
    <t>alcaldia@hobo-huila.gov.co</t>
  </si>
  <si>
    <t>kellys1584@yahoo.es</t>
  </si>
  <si>
    <t>secretariadehacienda@isnos-huila.gov.co</t>
  </si>
  <si>
    <t>alcaldia@laargentina-huila.gov.co</t>
  </si>
  <si>
    <t>gloriafcaupaz@gmail.com</t>
  </si>
  <si>
    <t>constanzacbc@hotmail.com</t>
  </si>
  <si>
    <t>contactenos@oporapa-huila.gov.co</t>
  </si>
  <si>
    <t>daduart34@hotmail.com</t>
  </si>
  <si>
    <t>felipechar@hotmail.com</t>
  </si>
  <si>
    <t>alcaldiapalestinahuila@yahoo.es</t>
  </si>
  <si>
    <t>alcaldia@elpitalhuila.gov.co</t>
  </si>
  <si>
    <t>secretariahaciendapitalito@gmail.com</t>
  </si>
  <si>
    <t>contacto@rivera-huila.gov.co</t>
  </si>
  <si>
    <t>contactenos@saladoblanco-huila.gov.co</t>
  </si>
  <si>
    <t>jimmyfer88@hotmail.com</t>
  </si>
  <si>
    <t>alcaldia@santamaria-huila.gov.co</t>
  </si>
  <si>
    <t>alcaldia@suaza-huila.gov.co</t>
  </si>
  <si>
    <t>alcaldiatarqui@hotmail.com</t>
  </si>
  <si>
    <t>contactenos@tesalia-huila.gov.co</t>
  </si>
  <si>
    <t>hacienda@tello-huila.gov.co</t>
  </si>
  <si>
    <t>alcaldiateruelh@yahoo.es</t>
  </si>
  <si>
    <t>diclar074@yahoo.es</t>
  </si>
  <si>
    <t>tesoreria@yaguara-huila.gov.co</t>
  </si>
  <si>
    <t>controlinterno@riohacha-laguajira.gov.co</t>
  </si>
  <si>
    <t>secretariahacienda@albania-laguajira.gov.co</t>
  </si>
  <si>
    <t>alcaldia@barrancas.gov.co</t>
  </si>
  <si>
    <t>despachodibulla@hotmail.es</t>
  </si>
  <si>
    <t>alcaldia@distraccion-laguajira.gov.co</t>
  </si>
  <si>
    <t>molinoguajira@yahoo.com</t>
  </si>
  <si>
    <t>alcaldia@fonseca-guajira.gov.co</t>
  </si>
  <si>
    <t>alcaldia@hatonuevo-laguajira.gov.co</t>
  </si>
  <si>
    <t>andrea2503m@hotmail.com</t>
  </si>
  <si>
    <t>rafaelmaya24@hotmail.com</t>
  </si>
  <si>
    <t>alcaldia@sanjuandelcesar-laguajira.gov.co</t>
  </si>
  <si>
    <t>alcaldia_urumita@hotmail.com</t>
  </si>
  <si>
    <t>avvaguajira@yahoo.es</t>
  </si>
  <si>
    <t>alcaldia@algarrobo-magdalena.gov.co</t>
  </si>
  <si>
    <t>tufuth.hatum@hotmail.com</t>
  </si>
  <si>
    <t>castillabuena@hotmail.com</t>
  </si>
  <si>
    <t>alcaldiadecerro@yahoo.com</t>
  </si>
  <si>
    <t>contacto@chibolo-magdalena.gov.co</t>
  </si>
  <si>
    <t>ivanruizb@hotmail.com</t>
  </si>
  <si>
    <t>alcaldiaelbanco@yahoo.com</t>
  </si>
  <si>
    <t>tesoreria@elpinon-magdalena.gov.co</t>
  </si>
  <si>
    <t>alcaldia@elreten-magdalena.gov.co</t>
  </si>
  <si>
    <t>alcaldia@fundacion-magdalena.gov.co</t>
  </si>
  <si>
    <t>alcaldia@guamal-magdalena.gov.co</t>
  </si>
  <si>
    <t>alcaldia@nuevagranada-magdalena.gov.co</t>
  </si>
  <si>
    <t>tesoreria@pedraza-magdalena.gov.co</t>
  </si>
  <si>
    <t>contactenos@pijinodelcarmen-magdalena.gov.co</t>
  </si>
  <si>
    <t>tesoreria@pivijay-magdalena.gov.co</t>
  </si>
  <si>
    <t>alcaldia@plato-magdalena.gov.co</t>
  </si>
  <si>
    <t>joselina670@hotmail.com</t>
  </si>
  <si>
    <t>manuelperezguardo@hotmail.com</t>
  </si>
  <si>
    <t>contabilidad@sabanasdesanangel-magdalena.gov.co</t>
  </si>
  <si>
    <t>alcaldia@salamina-magdalena.gov.co</t>
  </si>
  <si>
    <t>contactenos@sansebastiandebuenavista-magdalena.gov</t>
  </si>
  <si>
    <t>contactenos@sanzenon-magdalena.gov.co</t>
  </si>
  <si>
    <t>alcaldia@santaana-magdalena.gov.co</t>
  </si>
  <si>
    <t>hacienda@santabarbaradepinto-magdalena.gov.co</t>
  </si>
  <si>
    <t>alcaldiasitionuevo@gmail.com</t>
  </si>
  <si>
    <t>alcaldia@tenerife-magdalena.gov.co</t>
  </si>
  <si>
    <t>alcaldia@zapayan-magdalena.gov.co</t>
  </si>
  <si>
    <t>contactenos@zonabananera-magdalena.gov.co</t>
  </si>
  <si>
    <t>alcaldia@acacias-meta.gov.co</t>
  </si>
  <si>
    <t>alcaldia@barrancadeupia-meta.gov.co</t>
  </si>
  <si>
    <t>maosan_2306@hotmail.com</t>
  </si>
  <si>
    <t>alcaldiampal@castillalanueva.gov.co</t>
  </si>
  <si>
    <t>jitucho@hotmail.com</t>
  </si>
  <si>
    <t>alcaldia@cumaral-meta.gov.co</t>
  </si>
  <si>
    <t>harveytorresl@gmail.com</t>
  </si>
  <si>
    <t>alcaldia@elcastillo-meta.gov.co</t>
  </si>
  <si>
    <t>alcaldia@eldorado-meta.gov.co</t>
  </si>
  <si>
    <t>hacienda@fuentedeoro-meta.gov.co</t>
  </si>
  <si>
    <t>tesoreriagranadameta@hotmail.com</t>
  </si>
  <si>
    <t>alcaldia@guamal-meta.gov.co</t>
  </si>
  <si>
    <t>mapirifinanciero@hotmail.com</t>
  </si>
  <si>
    <t>despachoalcalde@mesetas-meta.gov.co</t>
  </si>
  <si>
    <t>alcaldia@lamacarena-meta.gov.co</t>
  </si>
  <si>
    <t>edeca6@hotmail.com</t>
  </si>
  <si>
    <t>oficinaharvey@hotmail.com</t>
  </si>
  <si>
    <t>shacienda@puertoconcordia-meta.gov.co</t>
  </si>
  <si>
    <t>haciendapuertogaitan@yahoo.com</t>
  </si>
  <si>
    <t>contaduria@puertolopez-meta.gov.co</t>
  </si>
  <si>
    <t>webpuertolleras@yahoo.es</t>
  </si>
  <si>
    <t>hacienda@puertorico-meta.gov.co</t>
  </si>
  <si>
    <t>alcaldia@restrepo-meta.gov.co</t>
  </si>
  <si>
    <t>contabilidad@sancarlosdeguaroa-meta.gov.co</t>
  </si>
  <si>
    <t>sanjuanarama@yahoo.es</t>
  </si>
  <si>
    <t>contadoraalcaldia@hotmail.com</t>
  </si>
  <si>
    <t>contabilidad@sanmartin-meta.gov.co</t>
  </si>
  <si>
    <t>tesoreria@vistahermosa-meta.gov.co</t>
  </si>
  <si>
    <t>contabyron@hotmail.com</t>
  </si>
  <si>
    <t>alcaldiadealdan@gmail.com</t>
  </si>
  <si>
    <t>lemusa07@gmail.com</t>
  </si>
  <si>
    <t>juanzu0713@gmail.com</t>
  </si>
  <si>
    <t>alcaldia@barbacoas-narino.gov.co</t>
  </si>
  <si>
    <t>alcaldia@belen-narino.gov.co</t>
  </si>
  <si>
    <t>wilsonhpabonl@gmail.com</t>
  </si>
  <si>
    <t>dianagomez72@yahoo.es</t>
  </si>
  <si>
    <t>germanr1969@gmail.com,lucymicha@hotmail.com</t>
  </si>
  <si>
    <t>elkinimbacuan@yahoo.es</t>
  </si>
  <si>
    <t>benavidessotelo@hotmail.com</t>
  </si>
  <si>
    <t>alcaldiacuaspud@yahoo.es</t>
  </si>
  <si>
    <t>alcaldia@cumbal-narino.gov.co</t>
  </si>
  <si>
    <t>rauldiaztrujillo@hotmail.com</t>
  </si>
  <si>
    <t>alcaldia@chachagui-nariño.gov.co</t>
  </si>
  <si>
    <t>majaesqu@gmail.com</t>
  </si>
  <si>
    <t>alcaldia@elpenol-narino.gov.co</t>
  </si>
  <si>
    <t>yolandagg1981@hotmail.com</t>
  </si>
  <si>
    <t>yenyordoez@hotmail.com</t>
  </si>
  <si>
    <t>fabiolatobar@hotmail.com</t>
  </si>
  <si>
    <t>alcaldia@funes-narino.gov.co</t>
  </si>
  <si>
    <t>alcaldiaguachucal@gmail.com</t>
  </si>
  <si>
    <t>maloguevy@hotmail.com</t>
  </si>
  <si>
    <t>alcgualmatan@yahoo.es</t>
  </si>
  <si>
    <t>contabilidadiles@gmail.com</t>
  </si>
  <si>
    <t>contabilidad@ipiales-narino.gov.co</t>
  </si>
  <si>
    <t>dorispantoja10@hotmail.com</t>
  </si>
  <si>
    <t>rhidalgo.rh@hotmail.com</t>
  </si>
  <si>
    <t>lilis.11@hotmail.com</t>
  </si>
  <si>
    <t>armenia.jas@hotmail.com</t>
  </si>
  <si>
    <t>alcaldia@launion-narino.gov.co</t>
  </si>
  <si>
    <t>contactenos@leiva-narino.gov.co</t>
  </si>
  <si>
    <t>alcaldia@linares-narino.gov.co</t>
  </si>
  <si>
    <t>munlosandes@gmail.com</t>
  </si>
  <si>
    <t>municipiodemagui2013@gmail.com</t>
  </si>
  <si>
    <t>alcaldia@mallama-nariño.gov.co</t>
  </si>
  <si>
    <t>mariofer-04@hotmail.com</t>
  </si>
  <si>
    <t>contacto@narino-narino.gov.co</t>
  </si>
  <si>
    <t>contactenos@olayaherrera-narino.gov.co</t>
  </si>
  <si>
    <t>uhtorquin@hotmail.com</t>
  </si>
  <si>
    <t>alcaldiafranciscopizarro@yahoo.es</t>
  </si>
  <si>
    <t>alcaldiadepolicarpa@yahoo.com</t>
  </si>
  <si>
    <t>contactenos@potosi-narino.gov.co</t>
  </si>
  <si>
    <t>contactenos@providencia-narino.gov.co</t>
  </si>
  <si>
    <t>alcaldia@puerres-narino.gov.co</t>
  </si>
  <si>
    <t>alcaldia@pupiales-narino.gov.co</t>
  </si>
  <si>
    <t>alcaldia@ricaurte-narino.gov.co</t>
  </si>
  <si>
    <t>marcelabuck1994@hotmail.com</t>
  </si>
  <si>
    <t>alcaldiasamaniego@hotmail.com</t>
  </si>
  <si>
    <t>alcaldia@sandona_narino.gov.co</t>
  </si>
  <si>
    <t>contactenos@sanlorenzo-narino.gov.co</t>
  </si>
  <si>
    <t>contactenos@sanpedrodecartago-narino.gov.co</t>
  </si>
  <si>
    <t>contactenos@santabarbara-narino.gov.co</t>
  </si>
  <si>
    <t>contabilidad@santacruz-narino.gov.co</t>
  </si>
  <si>
    <t>sapuyesnario@yahoo.es</t>
  </si>
  <si>
    <t>contactenos@taminango-narino.gov.co</t>
  </si>
  <si>
    <t>alcaldia@tangua-narino.gov.co</t>
  </si>
  <si>
    <t>contabilidad@tuquerres-narino.gov.co</t>
  </si>
  <si>
    <t>contactenos@yacuanquer-narino.gov.co</t>
  </si>
  <si>
    <t>mairameneses0903@gmail.com</t>
  </si>
  <si>
    <t>mpcioarboledas@hotmail.com</t>
  </si>
  <si>
    <t>tesoreriabochalema2012.2015@gmail.com</t>
  </si>
  <si>
    <t>alcaldiacacota@yahoo.es</t>
  </si>
  <si>
    <t>stto1971@hotmail.com</t>
  </si>
  <si>
    <t>cafr07@gmail.com</t>
  </si>
  <si>
    <t>luisjcarvajalprofe@hotmail.com</t>
  </si>
  <si>
    <t>convencion@hotmail.com</t>
  </si>
  <si>
    <t>cirocontreras13@gmail.com</t>
  </si>
  <si>
    <t>marlon_duran_a@walla.com</t>
  </si>
  <si>
    <t>anaarias55@hotmail.com</t>
  </si>
  <si>
    <t>contactenos@eltarra-nortedesantander.gov.co</t>
  </si>
  <si>
    <t>alcaldia@elzulia-nortedesantander.gov.co</t>
  </si>
  <si>
    <t>alcaldiagramalotens@hotmail.com</t>
  </si>
  <si>
    <t>cmireyarh@hotmail.com</t>
  </si>
  <si>
    <t>mpcioherran@hotmail.com</t>
  </si>
  <si>
    <t>contactenos@labateca-nortedesantander.gov.co</t>
  </si>
  <si>
    <t>municipiolaesperanza@hotmail.com</t>
  </si>
  <si>
    <t>alcaldia@laplayadebelen-nortedesantander.gov.co</t>
  </si>
  <si>
    <t>alcaldia@lospatios-nortedesantander.gov.co</t>
  </si>
  <si>
    <t>alcaldia@lourdes-nortedesantander.gov.co</t>
  </si>
  <si>
    <t>alcadia@mutiscua-nortedesantander.gov.co</t>
  </si>
  <si>
    <t>contactenos@ocana-nortedesantander.gov.co</t>
  </si>
  <si>
    <t>bwilches@hotmail.com</t>
  </si>
  <si>
    <t>alcaldia@pamplonita-nortedesantander.gov.co</t>
  </si>
  <si>
    <t>alcaldia@puertosantander-nortedesantander.gov.co</t>
  </si>
  <si>
    <t>alcaldia@ragonvalia-nortedesantander.gov.co</t>
  </si>
  <si>
    <t>sancalixto15@hotmail.com</t>
  </si>
  <si>
    <t>tesoreriasancayetano13@hotmail.com</t>
  </si>
  <si>
    <t>alcaldia@santiago-nortedesantander.gov.co</t>
  </si>
  <si>
    <t>alcaldia@sardinata-nortedesantander.gov.co</t>
  </si>
  <si>
    <t>tiliza@hotmail.com</t>
  </si>
  <si>
    <t>alcaldiateorama@yahoo.es</t>
  </si>
  <si>
    <t>tesotibu@hotmail.com</t>
  </si>
  <si>
    <t>alctoledo@nortedesantander.gov.co</t>
  </si>
  <si>
    <t>alcaldiavillacaro@yahoo.es</t>
  </si>
  <si>
    <t>alcaldia@villadelrosario-nortedesantander.gov.co</t>
  </si>
  <si>
    <t>hacienda@buenavista-quindio.gov.co</t>
  </si>
  <si>
    <t>anaisabelcelis1017@yahoo.es</t>
  </si>
  <si>
    <t>alcaldia@circasia-quindio.gov.co</t>
  </si>
  <si>
    <t>alcaldia@cordoba-quindio.gov.co</t>
  </si>
  <si>
    <t>hacienda@filandia-quindio.gov.co</t>
  </si>
  <si>
    <t>alcaldia@genova-quindio.gov.co</t>
  </si>
  <si>
    <t>alcaldia@latebaida-quindio.gov.co</t>
  </si>
  <si>
    <t>contactenos@montenegro-quindio.gov.co</t>
  </si>
  <si>
    <t>alcaldia@pijao-quindio.gov.co</t>
  </si>
  <si>
    <t>muniquimbaya@hotmail.com</t>
  </si>
  <si>
    <t>alcaldia@salento-quindio.gov.co</t>
  </si>
  <si>
    <t>alcaldia@apia-risaralda.gov.co</t>
  </si>
  <si>
    <t>alcaldia@balboa-risaralda.gov.co</t>
  </si>
  <si>
    <t>alcaldia@belendeumbria-risaralda.gov.co</t>
  </si>
  <si>
    <t>contador@guatica-risaralda.gov.co</t>
  </si>
  <si>
    <t>alcaldia@lacelia-risaralda.gov.co</t>
  </si>
  <si>
    <t>despacho@lavirginia-risaralda.gov.co</t>
  </si>
  <si>
    <t>hacienda@marsella-risaralda.gov.co</t>
  </si>
  <si>
    <t>alcaldia@mistrato-risaralda.gov.co</t>
  </si>
  <si>
    <t>daiantoro@gmail.com</t>
  </si>
  <si>
    <t>alcaldia.quinchia@risaralda.gov.co</t>
  </si>
  <si>
    <t>saliconta@hotmail.com</t>
  </si>
  <si>
    <t>hacienda@santuario-risaralda.gov.co</t>
  </si>
  <si>
    <t>alcaldia@aguada-santander.gov.co</t>
  </si>
  <si>
    <t>alcaldia@albania-santander.gov.co</t>
  </si>
  <si>
    <t>lufesama@hotmail.com</t>
  </si>
  <si>
    <t>barbosa_santander@hotmail.com</t>
  </si>
  <si>
    <t>alcaldia@barichara-santander.gov.co</t>
  </si>
  <si>
    <t>cuadrosrodrigueznayi@yahoo.es</t>
  </si>
  <si>
    <t>municipiodebolivar@hotmail.com</t>
  </si>
  <si>
    <t>marcal0324@hotmail.com</t>
  </si>
  <si>
    <t>leidy.abril@hotmail.com</t>
  </si>
  <si>
    <t>contactenos@carcasi-santander.gov.co</t>
  </si>
  <si>
    <t>minb08@hotmail.com</t>
  </si>
  <si>
    <t>cerrito2012-2015@hotmail.com</t>
  </si>
  <si>
    <t>fabioleon1964@hotmail.com</t>
  </si>
  <si>
    <t>inglilianita@gmail.com</t>
  </si>
  <si>
    <t>contactenos@chipata-santander.gov.co</t>
  </si>
  <si>
    <t>secretariahacienda@cimitarra-santander.gov.co</t>
  </si>
  <si>
    <t>slcalderon_88@hotmail.com</t>
  </si>
  <si>
    <t>marcospradaconfines@hotmail.com</t>
  </si>
  <si>
    <t>alcaldiadecontratacion@hotmail.com</t>
  </si>
  <si>
    <t>alcaldia@coromoro-santander.gov.co</t>
  </si>
  <si>
    <t>xicamo@gmail.com</t>
  </si>
  <si>
    <t>tesoreriaguacamayo_2011@yahoo.es</t>
  </si>
  <si>
    <t>anayolandaortiz@yahoo.com</t>
  </si>
  <si>
    <t>municipioelplayon@hotmail.com</t>
  </si>
  <si>
    <t>asesorias_contables2002@hotmail.com</t>
  </si>
  <si>
    <t>alcaldia@enciso-santander.gov.co</t>
  </si>
  <si>
    <t>carmenotiliacuadros@yahoo.com</t>
  </si>
  <si>
    <t>municipiodegalan@yahoo.com</t>
  </si>
  <si>
    <t>ramon.gerardo.carvajal@gmail.com</t>
  </si>
  <si>
    <t>alcaldiaguaca@hotmail.com</t>
  </si>
  <si>
    <t>alguadalupe@hotmail.es</t>
  </si>
  <si>
    <t>addisoncar@hotmail.com</t>
  </si>
  <si>
    <t>bapayoma@hotmail.com</t>
  </si>
  <si>
    <t>gonzalezalba06@gmail.com</t>
  </si>
  <si>
    <t>alcaldia@hato-santander.gov.co</t>
  </si>
  <si>
    <t>alcaldia@jesusmaria.gov.co</t>
  </si>
  <si>
    <t>municipiojordan@hotmail.com</t>
  </si>
  <si>
    <t>hacienda@landazuri-santander.gov.co</t>
  </si>
  <si>
    <t>alcaldia@lapaz-santander.gov.co</t>
  </si>
  <si>
    <t>alcaldia@lebrija-santander.gov.co</t>
  </si>
  <si>
    <t>alcaldia@lossantos-santander.gov.co</t>
  </si>
  <si>
    <t>miguelarturoblancos@gmail.com</t>
  </si>
  <si>
    <t>alcaldia@malaga-santander.gov.co</t>
  </si>
  <si>
    <t>sprconta@hotmail.com</t>
  </si>
  <si>
    <t>contactenos@mogotes-santander.gov.co</t>
  </si>
  <si>
    <t>contactenos@molagavita-santander.gov.co;patriciabo</t>
  </si>
  <si>
    <t>elarma10@gmail.com</t>
  </si>
  <si>
    <t>secretariageneral@oiba-santander.gov.co</t>
  </si>
  <si>
    <t>isauraplata@gmail.com</t>
  </si>
  <si>
    <t>alcaldia@palmar-santander.gov.co</t>
  </si>
  <si>
    <t>alcaldia@palmasdelsocorro-santander.gov.co</t>
  </si>
  <si>
    <t>tesoreria@paramo-santander.gov.co</t>
  </si>
  <si>
    <t>gonzalezalba06@yahoo.es</t>
  </si>
  <si>
    <t>hacienda_puentenal@yahoo.es</t>
  </si>
  <si>
    <t>daanmo23@hotmail.com</t>
  </si>
  <si>
    <t>asesorcontable@puertowilches-santander.gov.co</t>
  </si>
  <si>
    <t>secretariadehacienda_rionegro@hotmail.com</t>
  </si>
  <si>
    <t>contactenos@sabanadetorres-santander.gov.co</t>
  </si>
  <si>
    <t>alcaldia@sanandres-santander.gov.co</t>
  </si>
  <si>
    <t>alcaldia@sanbenito-santander.gov.co</t>
  </si>
  <si>
    <t>omaotesan@hotmail.com</t>
  </si>
  <si>
    <t>alcaldiasjmiranda@gmail.com</t>
  </si>
  <si>
    <t>noriegabaron2008@hotmail.com</t>
  </si>
  <si>
    <t>alcaldia@sanvicentdechucuri-santander.gov.co</t>
  </si>
  <si>
    <t>alcaldia@santabarbara-santander.gov.co</t>
  </si>
  <si>
    <t>clavijoalvaro@hotmail.com</t>
  </si>
  <si>
    <t>tesoreria@simacota-santander.gov.co</t>
  </si>
  <si>
    <t>alcaldia@socorro-santander.gov.co</t>
  </si>
  <si>
    <t>alcaldia@suaita-santander.gov.co</t>
  </si>
  <si>
    <t>alcaldia@sucre-santander.gov.co</t>
  </si>
  <si>
    <t>alcaldia@surata.gov.co</t>
  </si>
  <si>
    <t>tesorodetona@hotmail.com</t>
  </si>
  <si>
    <t>haciendavalle@hotmail.com</t>
  </si>
  <si>
    <t>livardu@gmail.com</t>
  </si>
  <si>
    <t>alcaldia@vetas-santander.gov.co</t>
  </si>
  <si>
    <t>tesoreria@villanueva-santander.gov.co</t>
  </si>
  <si>
    <t>alcaldia@buenavista-sucre.gov.co</t>
  </si>
  <si>
    <t>contacto@caimito-sucre.gov.co</t>
  </si>
  <si>
    <t>abertelc@yahoo.es</t>
  </si>
  <si>
    <t>contabilidad@corozal.gov.co</t>
  </si>
  <si>
    <t>fajaveflo@hotmail.com</t>
  </si>
  <si>
    <t>alcaldia@chalan-sucre.gov.co</t>
  </si>
  <si>
    <t>feveor3@hotmail.com</t>
  </si>
  <si>
    <t>alcaldiagaleras@gmail.com</t>
  </si>
  <si>
    <t>abertelc@hotmail.com</t>
  </si>
  <si>
    <t>marielismarsiglia@hotmail.com</t>
  </si>
  <si>
    <t>carlosadolfo14@yahoo.com</t>
  </si>
  <si>
    <t>buelvasromero@yahoo.es</t>
  </si>
  <si>
    <t>nev_2822@hotmail.com</t>
  </si>
  <si>
    <t>municipiodeovejas@hotmail.com</t>
  </si>
  <si>
    <t>alcaldiapalmitosucre@yahoo.es</t>
  </si>
  <si>
    <t>alcaldia@sampues-sucre.gov.co</t>
  </si>
  <si>
    <t>alcaldia@sanbenitoabad-sucre.gov.co</t>
  </si>
  <si>
    <t>contactenos@sanjuandebetulia-sucre.gov.co</t>
  </si>
  <si>
    <t>contactenos@sanmarcos-sucre.gov.co</t>
  </si>
  <si>
    <t>alcaldesanonofre@hotmail.com</t>
  </si>
  <si>
    <t>edwin690724@hotmail.com</t>
  </si>
  <si>
    <t>alcaldia@since-sucre.gov.co</t>
  </si>
  <si>
    <t>apoma1@hotmail.com</t>
  </si>
  <si>
    <t>edithsofia1@hotmail.co</t>
  </si>
  <si>
    <t>rajocar@hotmail.com</t>
  </si>
  <si>
    <t>alcaldia@alpujarra-tolima.gov.co</t>
  </si>
  <si>
    <t>hacienda@alvarado-tolima.gov.co</t>
  </si>
  <si>
    <t>alcaldiaambalema@yahoo.com</t>
  </si>
  <si>
    <t>gaqh1973@hotmail.com</t>
  </si>
  <si>
    <t>alcaldia@armeroguayabal-tolima.gov.co</t>
  </si>
  <si>
    <t>carolinaalcaldesa@gmail.com</t>
  </si>
  <si>
    <t>marthaherran@yahoo.com.co</t>
  </si>
  <si>
    <t>carmenapicala@hotmail.com</t>
  </si>
  <si>
    <t>alcaldia@casabianca-tolima.gov.co</t>
  </si>
  <si>
    <t>alcaldia@chaparral-tolima.gov.co</t>
  </si>
  <si>
    <t>contactenos@coello-tolima.gov.co</t>
  </si>
  <si>
    <t>despacho@coyaima-tolima.gov.co</t>
  </si>
  <si>
    <t>cegonta@gmail.com</t>
  </si>
  <si>
    <t>dolores2012-2015@dolores-tolima.gov.co</t>
  </si>
  <si>
    <t>calonso079@yahoo.es</t>
  </si>
  <si>
    <t>alcaldia@flandes-tolima.gov.co</t>
  </si>
  <si>
    <t>contactenos@fresno-tolima.gov.co</t>
  </si>
  <si>
    <t>alcaldia@elguamo-tolima.gov.co</t>
  </si>
  <si>
    <t>alcaldia@herveo-tolima.gov.co</t>
  </si>
  <si>
    <t>alcahonda@gmail.com</t>
  </si>
  <si>
    <t>alcaldiadeicononzo@yahoo.com</t>
  </si>
  <si>
    <t>secretariadehacienda@lerida-tolima.gov.co.</t>
  </si>
  <si>
    <t>secretaria_hacienda@libano-tolima.gov.co</t>
  </si>
  <si>
    <t>contabilidad@sansebastiandemariquita-tolima.gov.co</t>
  </si>
  <si>
    <t>contactenos@melgar-tolima.gov.co</t>
  </si>
  <si>
    <t>alcamurillotol@yahoo.es</t>
  </si>
  <si>
    <t>alcaldia@natagaima-tolima.gov.co</t>
  </si>
  <si>
    <t>secretariadehacienda@ortega-tolima.gov.co</t>
  </si>
  <si>
    <t>contactenos@palocabildo-tolima.gov.co</t>
  </si>
  <si>
    <t>luisfermoro@yahoo.es</t>
  </si>
  <si>
    <t>nereyda1008@yahoo.es</t>
  </si>
  <si>
    <t>tesoreriamunicipiodeprado@hotmail.com</t>
  </si>
  <si>
    <t>contactenos@purificacion-tolima.gov.co</t>
  </si>
  <si>
    <t>alcaldiarioblanco@hotmail.com</t>
  </si>
  <si>
    <t>alcaldia@roncesvalles-tolima.gov.co</t>
  </si>
  <si>
    <t>contabilidad@rovira-tolima.gov.co</t>
  </si>
  <si>
    <t>hacienda@saldana-tolima.gov.co</t>
  </si>
  <si>
    <t>tesoreria@sanantonio-tolima.gov.co</t>
  </si>
  <si>
    <t>alcaldia@sanluis-tolima.gov.co</t>
  </si>
  <si>
    <t>alcaldia@santaisabel-tolima.gov.co</t>
  </si>
  <si>
    <t>alcaldia@suarez-tolima.gov.co</t>
  </si>
  <si>
    <t>alcavsjt@hotmail.com</t>
  </si>
  <si>
    <t>alcaldia@venadillo-tolima.gov.co</t>
  </si>
  <si>
    <t>jblancogiraldo@yahoo.com</t>
  </si>
  <si>
    <t>alcaldiavillarrica@yahoo.es</t>
  </si>
  <si>
    <t>alcalde@alcala-valle.gov.co</t>
  </si>
  <si>
    <t>tesoreria@andalucia-valle.gov.co</t>
  </si>
  <si>
    <t>alcaldia@ansermanuevo-valle.gov.co</t>
  </si>
  <si>
    <t>contacto@argelia-valle.gov.co</t>
  </si>
  <si>
    <t>alcaldia@bolivar-valle.gov.co</t>
  </si>
  <si>
    <t>hacienda@bugalagrande-valle.gov.co</t>
  </si>
  <si>
    <t>alcaldia@caicedonia-valle.gov.co</t>
  </si>
  <si>
    <t>desarrollocalima@yahoo.com</t>
  </si>
  <si>
    <t>hacienda@candelaria-valle.gov.co</t>
  </si>
  <si>
    <t>contacto@dagua-valle.gov.co</t>
  </si>
  <si>
    <t>claudialosaldana@yahoo.es</t>
  </si>
  <si>
    <t>alcaldia@elcairo-valle.gov.co</t>
  </si>
  <si>
    <t>contabilidad@elcerrito-valle.gov.co</t>
  </si>
  <si>
    <t>tesoreria@eldovio-valle.gov.co</t>
  </si>
  <si>
    <t>hacienda@florida-valle.gov.co</t>
  </si>
  <si>
    <t>contactenos@ginebra-valle.gov.co</t>
  </si>
  <si>
    <t>contactenos@guacari-valle.gov.co</t>
  </si>
  <si>
    <t>secretariageneral@jamundi-valle.gov.co</t>
  </si>
  <si>
    <t>angeljgu@hotmail.com</t>
  </si>
  <si>
    <t>alcaldia@launion-valle.gov.co</t>
  </si>
  <si>
    <t>financiera@lavictoria-valle.gov.co</t>
  </si>
  <si>
    <t>contactenos@obando-valle.gov.co</t>
  </si>
  <si>
    <t>hacienda@pradera-valle.gov.co</t>
  </si>
  <si>
    <t>hacienda@restrepo-valle.gov.co</t>
  </si>
  <si>
    <t>contactenos@riofrio-valle.gov.co</t>
  </si>
  <si>
    <t>despachoalcalde@roldanillo-valle.gov.co</t>
  </si>
  <si>
    <t>tesoreriasanpedro@hotmail.com</t>
  </si>
  <si>
    <t>alcaldia@sevilla-valle.gov.co</t>
  </si>
  <si>
    <t>alcaldia@toro-valle.gov.co</t>
  </si>
  <si>
    <t>hacienda@trujillo-valle.gov.co</t>
  </si>
  <si>
    <t>alcaldia@ulloa-valle.gov.co</t>
  </si>
  <si>
    <t>financiera@versalles.gov.co</t>
  </si>
  <si>
    <t>alcaldia@vijes-valle.gov.co</t>
  </si>
  <si>
    <t>hacienda@yotoco-valle.gov.co</t>
  </si>
  <si>
    <t>luis.hernandez@yumbo.gov.co</t>
  </si>
  <si>
    <t>alcaldia@zarzal-valle.gov.co</t>
  </si>
  <si>
    <t>contabilidad@arauca-arauca.gov.co</t>
  </si>
  <si>
    <t>hacienda@arauquita-arauca.gov.co</t>
  </si>
  <si>
    <t>alcaldia@cravonorte-arauca.gov.co</t>
  </si>
  <si>
    <t>alcaldia@fortul-arauca.gov.co</t>
  </si>
  <si>
    <t>alcaldiapuertorondon@hotmail.com</t>
  </si>
  <si>
    <t>alcaldia@saravena-arauca.gov.co</t>
  </si>
  <si>
    <t>hacienda@tame-arauca.gov.co</t>
  </si>
  <si>
    <t>contabilidad@yopal-casanare.gov.co</t>
  </si>
  <si>
    <t>hacienda_contabilidad@aguazul-casanare.gov.co</t>
  </si>
  <si>
    <t>hacienda@chameza-casanare.gov.co</t>
  </si>
  <si>
    <t>alcaldia@hatocorozal-casanare.gov.co</t>
  </si>
  <si>
    <t>alcaldia@lasalina-casanare.gov.co</t>
  </si>
  <si>
    <t>contactenos@mani-casanare.gov.co</t>
  </si>
  <si>
    <t>contanu@hotmail.com</t>
  </si>
  <si>
    <t>contador@nunchia-casanare.gov.co</t>
  </si>
  <si>
    <t>contactenos@orocue-casanare.gov.co</t>
  </si>
  <si>
    <t>alcaldia@pazdeariporo-casanare.gov.co</t>
  </si>
  <si>
    <t>hacienda@pore-casanare.gov.co</t>
  </si>
  <si>
    <t>tesoreria@recetor-casanare.gov.co</t>
  </si>
  <si>
    <t>alcaldia@sabanalarga-casanare.gov.co</t>
  </si>
  <si>
    <t>alcaldia@sacama-casanare.gov.co</t>
  </si>
  <si>
    <t>hacienda@sanluisdepalenque-casanare.gov.co</t>
  </si>
  <si>
    <t>tesoreria@tamara-casanare.gov.co</t>
  </si>
  <si>
    <t>hacienda@tauramena-casanare.gov.co</t>
  </si>
  <si>
    <t>contacto@trinidad-casanare.gov.co</t>
  </si>
  <si>
    <t>tesoreria@villanueva-casanare.gov.co</t>
  </si>
  <si>
    <t>despachoalcalde@mocoa-putumayo.gov.co</t>
  </si>
  <si>
    <t>alcaldia@colon-putumayo.gov.co</t>
  </si>
  <si>
    <t>alcaldia@puertoasis-putumayo.gov.co</t>
  </si>
  <si>
    <t>alcaldia@puertocaicedo-putumayo.gov.co</t>
  </si>
  <si>
    <t>municipiopuertoguzman@yahoo.es</t>
  </si>
  <si>
    <t>contactenos@puertoleguizamo-putuma;o.gov.co</t>
  </si>
  <si>
    <t>financiera@sibundoy-putumayo.gov.co</t>
  </si>
  <si>
    <t>alcaldia@sanfrancisco-putumayo.gov.co</t>
  </si>
  <si>
    <t>contactenos@sanmiguel-putumayo.gov.co</t>
  </si>
  <si>
    <t>contadorsanfco@hotmail.com</t>
  </si>
  <si>
    <t>alcaldia@valledelguamuez-putumayo.gov.co</t>
  </si>
  <si>
    <t>despacho@villagarzon-putumayo.com.co</t>
  </si>
  <si>
    <t>contratacionpscislas@hotmail.com</t>
  </si>
  <si>
    <t>contacto@leticia-amazonas.gov.co</t>
  </si>
  <si>
    <t>contactenos@puertonarino-amazonas.gov.co</t>
  </si>
  <si>
    <t>secrehacienda@inirida-guainia.gov.co</t>
  </si>
  <si>
    <t>hacienda@sanjosedelguaviare-guaviare.gov.co</t>
  </si>
  <si>
    <t>rigiga1326@gmail.com</t>
  </si>
  <si>
    <t>alcaldia@elretorno-guaviare.gov.co</t>
  </si>
  <si>
    <t>sec.hacienda@miraflores-guaviare.gov.co</t>
  </si>
  <si>
    <t>alcaldia@mituvaupes.gov.co</t>
  </si>
  <si>
    <t>harvey236@hotmail.com</t>
  </si>
  <si>
    <t>Juanca_roli@yahoo.es</t>
  </si>
  <si>
    <t>contactenos@puertocarreno-vichada.gov.co</t>
  </si>
  <si>
    <t>alcaldialaprimavera@yahoo.com</t>
  </si>
  <si>
    <t>contactenos@santarosalia-vichada.gov.co</t>
  </si>
  <si>
    <t>argenisgamba27@hotmail.com</t>
  </si>
  <si>
    <t>contactenos@tuchin-cordoba.gov.co</t>
  </si>
  <si>
    <t>alcaldiasanjosedeure@gmail.com</t>
  </si>
  <si>
    <t>alcaldia@popayan-cauca.gov.co</t>
  </si>
  <si>
    <t>CAUSACIONES CON NIT ENTES TERRITORIALES FEBRERO DEL 2016</t>
  </si>
  <si>
    <t>CAUSACIONES CON NIT DE FIDUCIAS FEBRERO DEL 2016</t>
  </si>
  <si>
    <t>gratuidad</t>
  </si>
  <si>
    <t>Adicional Prestación deServicios</t>
  </si>
  <si>
    <t>CAUSACIONES CON NIT ENTES TERRITORIALES MARZO DEL 2016</t>
  </si>
  <si>
    <t>carmen.gil@alcaldianeiva.gov.co</t>
  </si>
  <si>
    <t>transferencias</t>
  </si>
  <si>
    <t>secretariahaciendacapitanejo@hotmail.com</t>
  </si>
  <si>
    <t>CAUSACIONES CON NIT DE FIDUCIAS MARZO DEL 2016</t>
  </si>
  <si>
    <t>CAUSACIONES CON NIT ENTES TERRITORIALES ABRIL DEL 2016</t>
  </si>
  <si>
    <t>CAUSACIONES CON NIT ENTES TERRITORIALES ANTICIPO ABRIL DEL 2016</t>
  </si>
  <si>
    <t>CAUSACIONES CON NIT ENTES TERRITORIALES DICIEMBRE 2016</t>
  </si>
  <si>
    <t>CAUSACIONES CON NIT DE FIDUCIAS DICIEMBRE DEL 2016</t>
  </si>
  <si>
    <t>CAUSACIONES CON NIT ENTES TERRITORIALES NOVIEMBRE 2016</t>
  </si>
  <si>
    <t>CAUSACIONES CON NIT DE FIDUCIAS OCTUBRE DEL 2016</t>
  </si>
  <si>
    <t>CAUSACIONES CON NIT ENTES TERRITORIALES OCTUBRE 2016</t>
  </si>
  <si>
    <t>CAUSACIONES CON NIT DE FIDUCIAS SEPTIEMBRE DEL 2016</t>
  </si>
  <si>
    <t>CAUSACIONES CON NIT ENTES TERRITORIALES SEPTIEMBRE DEL 2016</t>
  </si>
  <si>
    <t>CAUSACIONES CON NIT DE FIDUCIAS AGOSTO DEL 2016</t>
  </si>
  <si>
    <t>CAUSACIONES CON NIT ENTES TERRITORIALES AGOSTO DEL 2016</t>
  </si>
  <si>
    <t>CAUSACIONES CON NIT DE FIDUCIAS JULIO DEL 2016</t>
  </si>
  <si>
    <t>CAUSACIONES CON NIT ENTES TERRITORIALES JULIO DEL 2016</t>
  </si>
  <si>
    <t>CAUSACIONES CON NIT DE FIDUCIAS JUNIO DEL 2016</t>
  </si>
  <si>
    <t>CAUSACIONES CON NIT ENTES TERRITORIALES JUNIO DEL 2016</t>
  </si>
  <si>
    <t>CAUSACIONES CON NIT ENTES TERRITORIALES MAYO DEL 2016</t>
  </si>
  <si>
    <t>ANTICIPO MAYO DEL 2016</t>
  </si>
  <si>
    <t>CAUSACIONES CON NIT DE FIDUCIAS MAYO DEL 2016</t>
  </si>
  <si>
    <t>alcaldia@purisima-cordoba.gov.co</t>
  </si>
  <si>
    <t>hacienda@labelleza-santander.gov.co,</t>
  </si>
  <si>
    <t>tesoreria@yondo-antioquia.gov.co</t>
  </si>
  <si>
    <t>tesoreria@orito-putumayo.gov.co</t>
  </si>
  <si>
    <t>haciendamunicipal eltambo-cauca.gov.co</t>
  </si>
  <si>
    <t>ifragoso@barranquilla.gov.co</t>
  </si>
  <si>
    <t>contactenos@elespinal-tolima.gov.co</t>
  </si>
  <si>
    <t>Pensión y Cancelacion</t>
  </si>
  <si>
    <t>CAUSACIONES CON NIT ENTES TERRITORIALES ABRIL DEL 2016/DEPARTAMENTOS</t>
  </si>
  <si>
    <t>CAUSACIONES CON NIT DE FIDUCIAS ABRIL DEL 2016
DISTRITOS Y MUNIC. CERTIFICADOS</t>
  </si>
  <si>
    <t>SALDO AUXILIAR 540818 siff</t>
  </si>
  <si>
    <t xml:space="preserve"> </t>
  </si>
  <si>
    <t>observacion- VALOR</t>
  </si>
  <si>
    <t>ADICIONAL ANTICIPO DE MAYO PAGADO EN ABRIL
PRESTACION DE SERVICIOS</t>
  </si>
  <si>
    <t xml:space="preserve">    </t>
  </si>
  <si>
    <t>FUNCIONAMIENTO</t>
  </si>
  <si>
    <t>CALIDAD</t>
  </si>
  <si>
    <t>PENSION /CANCELACION</t>
  </si>
  <si>
    <t>okk</t>
  </si>
  <si>
    <t>okkk</t>
  </si>
  <si>
    <t>SALDOS SIFF</t>
  </si>
  <si>
    <t>SALDO SIFF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</si>
</sst>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_([$€-2]* #,##0.00_);_([$€-2]* \(#,##0.00\);_([$€-2]* &quot;-&quot;??_)"/>
    <numFmt numFmtId="167" formatCode="_ * #,##0.0_ ;_ * \-#,##0.0_ ;_ * &quot;-&quot;??_ ;_ @_ "/>
  </numFmts>
  <fonts count="14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8"/>
      <name val="MS Sans Serif"/>
      <family val="2"/>
    </font>
    <font>
      <sz val="11"/>
      <color rgb="FF000000"/>
      <name val="Calibri"/>
      <family val="2"/>
      <scheme val="minor"/>
    </font>
    <font>
      <sz val="10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00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3">
    <xf numFmtId="0" fontId="0" fillId="0" borderId="0"/>
    <xf numFmtId="164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6" fontId="6" fillId="0" borderId="0" applyFont="0" applyFill="0" applyBorder="0" applyAlignment="0" applyProtection="0">
      <alignment wrapText="1"/>
    </xf>
    <xf numFmtId="164" fontId="6" fillId="0" borderId="0" applyFont="0" applyFill="0" applyBorder="0" applyAlignment="0" applyProtection="0"/>
    <xf numFmtId="0" fontId="6" fillId="0" borderId="0">
      <alignment wrapText="1"/>
    </xf>
    <xf numFmtId="0" fontId="6" fillId="0" borderId="0"/>
    <xf numFmtId="0" fontId="11" fillId="0" borderId="0"/>
    <xf numFmtId="0" fontId="11" fillId="0" borderId="0"/>
    <xf numFmtId="0" fontId="12" fillId="0" borderId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110">
    <xf numFmtId="0" fontId="0" fillId="0" borderId="0" xfId="0"/>
    <xf numFmtId="164" fontId="6" fillId="0" borderId="0" xfId="1" applyFont="1" applyAlignment="1">
      <alignment wrapText="1"/>
    </xf>
    <xf numFmtId="165" fontId="0" fillId="0" borderId="0" xfId="0" applyNumberFormat="1"/>
    <xf numFmtId="0" fontId="0" fillId="0" borderId="0" xfId="0" applyFill="1"/>
    <xf numFmtId="165" fontId="8" fillId="2" borderId="1" xfId="1" applyNumberFormat="1" applyFont="1" applyFill="1" applyBorder="1"/>
    <xf numFmtId="165" fontId="0" fillId="0" borderId="0" xfId="1" applyNumberFormat="1" applyFont="1"/>
    <xf numFmtId="3" fontId="0" fillId="0" borderId="0" xfId="0" applyNumberFormat="1"/>
    <xf numFmtId="0" fontId="0" fillId="0" borderId="0" xfId="0" applyFont="1" applyAlignment="1">
      <alignment wrapText="1"/>
    </xf>
    <xf numFmtId="165" fontId="6" fillId="2" borderId="1" xfId="1" applyNumberFormat="1" applyFont="1" applyFill="1" applyBorder="1" applyAlignment="1">
      <alignment wrapText="1"/>
    </xf>
    <xf numFmtId="1" fontId="0" fillId="0" borderId="1" xfId="1" applyNumberFormat="1" applyFont="1" applyFill="1" applyBorder="1"/>
    <xf numFmtId="1" fontId="0" fillId="0" borderId="0" xfId="0" applyNumberFormat="1"/>
    <xf numFmtId="1" fontId="8" fillId="2" borderId="1" xfId="1" applyNumberFormat="1" applyFont="1" applyFill="1" applyBorder="1"/>
    <xf numFmtId="165" fontId="0" fillId="0" borderId="0" xfId="0" applyNumberFormat="1" applyFill="1"/>
    <xf numFmtId="3" fontId="0" fillId="0" borderId="0" xfId="0" applyNumberFormat="1" applyFill="1"/>
    <xf numFmtId="0" fontId="0" fillId="0" borderId="0" xfId="0" applyFill="1" applyAlignment="1">
      <alignment horizontal="center" vertical="center"/>
    </xf>
    <xf numFmtId="0" fontId="0" fillId="0" borderId="0" xfId="0" applyFont="1" applyFill="1" applyAlignment="1">
      <alignment horizontal="center" vertical="center" wrapText="1"/>
    </xf>
    <xf numFmtId="0" fontId="7" fillId="0" borderId="0" xfId="2" applyAlignment="1" applyProtection="1">
      <alignment horizontal="left"/>
    </xf>
    <xf numFmtId="165" fontId="8" fillId="2" borderId="1" xfId="1" applyNumberFormat="1" applyFont="1" applyFill="1" applyBorder="1" applyAlignment="1">
      <alignment horizontal="left" wrapText="1"/>
    </xf>
    <xf numFmtId="0" fontId="0" fillId="0" borderId="0" xfId="0" applyAlignment="1">
      <alignment horizontal="left" wrapText="1"/>
    </xf>
    <xf numFmtId="3" fontId="0" fillId="0" borderId="0" xfId="0" applyNumberFormat="1" applyAlignment="1">
      <alignment horizontal="right"/>
    </xf>
    <xf numFmtId="0" fontId="7" fillId="0" borderId="1" xfId="2" applyFill="1" applyBorder="1" applyAlignment="1" applyProtection="1">
      <alignment horizontal="left" wrapText="1"/>
    </xf>
    <xf numFmtId="0" fontId="0" fillId="0" borderId="1" xfId="0" applyFill="1" applyBorder="1" applyAlignment="1">
      <alignment wrapText="1"/>
    </xf>
    <xf numFmtId="165" fontId="6" fillId="0" borderId="1" xfId="1" applyNumberFormat="1" applyFont="1" applyFill="1" applyBorder="1" applyAlignment="1">
      <alignment wrapText="1"/>
    </xf>
    <xf numFmtId="165" fontId="6" fillId="0" borderId="6" xfId="1" applyNumberFormat="1" applyFont="1" applyFill="1" applyBorder="1" applyAlignment="1">
      <alignment wrapText="1"/>
    </xf>
    <xf numFmtId="165" fontId="6" fillId="0" borderId="6" xfId="1" applyNumberFormat="1" applyFont="1" applyFill="1" applyBorder="1" applyAlignment="1">
      <alignment horizontal="center" wrapText="1"/>
    </xf>
    <xf numFmtId="165" fontId="6" fillId="0" borderId="6" xfId="0" applyNumberFormat="1" applyFont="1" applyFill="1" applyBorder="1" applyAlignment="1">
      <alignment horizontal="center" wrapText="1"/>
    </xf>
    <xf numFmtId="3" fontId="6" fillId="0" borderId="6" xfId="0" applyNumberFormat="1" applyFont="1" applyFill="1" applyBorder="1" applyAlignment="1">
      <alignment horizontal="right" wrapText="1"/>
    </xf>
    <xf numFmtId="1" fontId="0" fillId="0" borderId="1" xfId="0" applyNumberFormat="1" applyFill="1" applyBorder="1"/>
    <xf numFmtId="3" fontId="6" fillId="0" borderId="1" xfId="1" applyNumberFormat="1" applyFont="1" applyFill="1" applyBorder="1" applyAlignment="1">
      <alignment wrapText="1"/>
    </xf>
    <xf numFmtId="164" fontId="0" fillId="0" borderId="6" xfId="1" applyFont="1" applyFill="1" applyBorder="1" applyAlignment="1">
      <alignment horizontal="right" wrapText="1"/>
    </xf>
    <xf numFmtId="1" fontId="6" fillId="0" borderId="1" xfId="1" applyNumberFormat="1" applyFont="1" applyFill="1" applyBorder="1"/>
    <xf numFmtId="3" fontId="6" fillId="0" borderId="6" xfId="1" applyNumberFormat="1" applyFont="1" applyFill="1" applyBorder="1" applyAlignment="1">
      <alignment wrapText="1"/>
    </xf>
    <xf numFmtId="165" fontId="0" fillId="0" borderId="1" xfId="1" applyNumberFormat="1" applyFont="1" applyFill="1" applyBorder="1" applyAlignment="1">
      <alignment wrapText="1"/>
    </xf>
    <xf numFmtId="0" fontId="0" fillId="0" borderId="1" xfId="0" applyFill="1" applyBorder="1" applyAlignment="1">
      <alignment horizontal="left" vertical="center" wrapText="1"/>
    </xf>
    <xf numFmtId="164" fontId="6" fillId="0" borderId="6" xfId="1" applyFont="1" applyFill="1" applyBorder="1" applyAlignment="1">
      <alignment wrapText="1"/>
    </xf>
    <xf numFmtId="165" fontId="6" fillId="0" borderId="0" xfId="1" applyNumberFormat="1" applyFont="1" applyFill="1" applyBorder="1" applyAlignment="1">
      <alignment wrapText="1"/>
    </xf>
    <xf numFmtId="0" fontId="7" fillId="6" borderId="1" xfId="2" applyFill="1" applyBorder="1" applyAlignment="1" applyProtection="1">
      <alignment horizontal="left" wrapText="1"/>
    </xf>
    <xf numFmtId="0" fontId="7" fillId="3" borderId="1" xfId="2" applyFill="1" applyBorder="1" applyAlignment="1" applyProtection="1">
      <alignment horizontal="left" wrapText="1"/>
    </xf>
    <xf numFmtId="0" fontId="0" fillId="6" borderId="0" xfId="0" applyFill="1"/>
    <xf numFmtId="0" fontId="7" fillId="0" borderId="1" xfId="2" applyBorder="1" applyAlignment="1" applyProtection="1"/>
    <xf numFmtId="0" fontId="7" fillId="0" borderId="0" xfId="2" applyFill="1" applyBorder="1" applyAlignment="1" applyProtection="1">
      <alignment horizontal="left" wrapText="1"/>
    </xf>
    <xf numFmtId="165" fontId="0" fillId="0" borderId="6" xfId="1" applyNumberFormat="1" applyFont="1" applyFill="1" applyBorder="1" applyAlignment="1">
      <alignment wrapText="1"/>
    </xf>
    <xf numFmtId="165" fontId="0" fillId="0" borderId="1" xfId="1" applyNumberFormat="1" applyFont="1" applyFill="1" applyBorder="1" applyAlignment="1">
      <alignment horizontal="right" wrapText="1"/>
    </xf>
    <xf numFmtId="0" fontId="0" fillId="8" borderId="0" xfId="0" applyFill="1"/>
    <xf numFmtId="0" fontId="0" fillId="4" borderId="0" xfId="0" applyFill="1"/>
    <xf numFmtId="165" fontId="0" fillId="0" borderId="6" xfId="0" applyNumberFormat="1" applyFont="1" applyFill="1" applyBorder="1" applyAlignment="1">
      <alignment horizontal="center" wrapText="1"/>
    </xf>
    <xf numFmtId="165" fontId="8" fillId="0" borderId="6" xfId="1" applyNumberFormat="1" applyFont="1" applyFill="1" applyBorder="1" applyAlignment="1">
      <alignment wrapText="1"/>
    </xf>
    <xf numFmtId="165" fontId="0" fillId="0" borderId="8" xfId="1" applyNumberFormat="1" applyFont="1" applyFill="1" applyBorder="1" applyAlignment="1">
      <alignment wrapText="1"/>
    </xf>
    <xf numFmtId="0" fontId="0" fillId="9" borderId="0" xfId="0" applyFill="1"/>
    <xf numFmtId="165" fontId="0" fillId="0" borderId="0" xfId="1" applyNumberFormat="1" applyFont="1" applyFill="1" applyBorder="1" applyAlignment="1">
      <alignment wrapText="1"/>
    </xf>
    <xf numFmtId="165" fontId="0" fillId="0" borderId="6" xfId="1" applyNumberFormat="1" applyFont="1" applyFill="1" applyBorder="1" applyAlignment="1">
      <alignment horizontal="right" wrapText="1"/>
    </xf>
    <xf numFmtId="165" fontId="6" fillId="0" borderId="1" xfId="0" applyNumberFormat="1" applyFont="1" applyFill="1" applyBorder="1" applyAlignment="1">
      <alignment horizontal="center" wrapText="1"/>
    </xf>
    <xf numFmtId="165" fontId="6" fillId="0" borderId="1" xfId="1" applyNumberFormat="1" applyFont="1" applyFill="1" applyBorder="1" applyAlignment="1">
      <alignment horizontal="center" wrapText="1"/>
    </xf>
    <xf numFmtId="1" fontId="0" fillId="0" borderId="6" xfId="1" applyNumberFormat="1" applyFont="1" applyFill="1" applyBorder="1" applyAlignment="1">
      <alignment horizontal="right" wrapText="1"/>
    </xf>
    <xf numFmtId="1" fontId="0" fillId="5" borderId="1" xfId="1" applyNumberFormat="1" applyFont="1" applyFill="1" applyBorder="1"/>
    <xf numFmtId="1" fontId="0" fillId="5" borderId="1" xfId="0" applyNumberFormat="1" applyFill="1" applyBorder="1"/>
    <xf numFmtId="0" fontId="0" fillId="5" borderId="1" xfId="0" applyFill="1" applyBorder="1" applyAlignment="1">
      <alignment wrapText="1"/>
    </xf>
    <xf numFmtId="0" fontId="7" fillId="5" borderId="1" xfId="2" applyFill="1" applyBorder="1" applyAlignment="1" applyProtection="1">
      <alignment horizontal="left" wrapText="1"/>
    </xf>
    <xf numFmtId="0" fontId="0" fillId="5" borderId="0" xfId="0" applyFill="1"/>
    <xf numFmtId="165" fontId="0" fillId="0" borderId="0" xfId="0" applyNumberFormat="1" applyFont="1" applyFill="1" applyBorder="1" applyAlignment="1">
      <alignment horizontal="center" wrapText="1"/>
    </xf>
    <xf numFmtId="1" fontId="13" fillId="0" borderId="1" xfId="1" applyNumberFormat="1" applyFont="1" applyFill="1" applyBorder="1"/>
    <xf numFmtId="1" fontId="13" fillId="0" borderId="1" xfId="0" applyNumberFormat="1" applyFont="1" applyFill="1" applyBorder="1"/>
    <xf numFmtId="0" fontId="13" fillId="0" borderId="1" xfId="0" applyFont="1" applyFill="1" applyBorder="1" applyAlignment="1">
      <alignment wrapText="1"/>
    </xf>
    <xf numFmtId="164" fontId="6" fillId="0" borderId="6" xfId="4" applyFont="1" applyFill="1" applyBorder="1" applyAlignment="1">
      <alignment horizontal="right"/>
    </xf>
    <xf numFmtId="165" fontId="13" fillId="0" borderId="6" xfId="1" applyNumberFormat="1" applyFont="1" applyFill="1" applyBorder="1" applyAlignment="1">
      <alignment wrapText="1"/>
    </xf>
    <xf numFmtId="165" fontId="0" fillId="0" borderId="6" xfId="1" applyNumberFormat="1" applyFont="1" applyFill="1" applyBorder="1" applyAlignment="1">
      <alignment horizontal="center" wrapText="1"/>
    </xf>
    <xf numFmtId="165" fontId="8" fillId="0" borderId="6" xfId="0" applyNumberFormat="1" applyFont="1" applyFill="1" applyBorder="1" applyAlignment="1">
      <alignment horizontal="center" wrapText="1"/>
    </xf>
    <xf numFmtId="165" fontId="8" fillId="0" borderId="1" xfId="1" applyNumberFormat="1" applyFont="1" applyFill="1" applyBorder="1" applyAlignment="1">
      <alignment wrapText="1"/>
    </xf>
    <xf numFmtId="3" fontId="8" fillId="0" borderId="1" xfId="1" applyNumberFormat="1" applyFont="1" applyFill="1" applyBorder="1" applyAlignment="1">
      <alignment wrapText="1"/>
    </xf>
    <xf numFmtId="164" fontId="6" fillId="0" borderId="0" xfId="1" applyFont="1" applyFill="1" applyAlignment="1">
      <alignment wrapText="1"/>
    </xf>
    <xf numFmtId="1" fontId="0" fillId="0" borderId="0" xfId="0" applyNumberFormat="1" applyFill="1"/>
    <xf numFmtId="3" fontId="0" fillId="0" borderId="0" xfId="0" applyNumberFormat="1" applyFill="1" applyAlignment="1">
      <alignment horizontal="right"/>
    </xf>
    <xf numFmtId="165" fontId="8" fillId="2" borderId="1" xfId="1" applyNumberFormat="1" applyFont="1" applyFill="1" applyBorder="1" applyAlignment="1">
      <alignment wrapText="1"/>
    </xf>
    <xf numFmtId="164" fontId="0" fillId="0" borderId="0" xfId="1" applyFont="1"/>
    <xf numFmtId="3" fontId="8" fillId="0" borderId="0" xfId="0" applyNumberFormat="1" applyFont="1" applyFill="1" applyBorder="1" applyAlignment="1">
      <alignment horizontal="right" wrapText="1"/>
    </xf>
    <xf numFmtId="0" fontId="0" fillId="0" borderId="0" xfId="0" applyBorder="1"/>
    <xf numFmtId="3" fontId="0" fillId="0" borderId="0" xfId="0" applyNumberFormat="1" applyBorder="1" applyAlignment="1">
      <alignment horizontal="right"/>
    </xf>
    <xf numFmtId="3" fontId="0" fillId="0" borderId="0" xfId="0" applyNumberFormat="1" applyFill="1" applyBorder="1"/>
    <xf numFmtId="3" fontId="0" fillId="0" borderId="0" xfId="0" applyNumberFormat="1" applyBorder="1"/>
    <xf numFmtId="165" fontId="0" fillId="0" borderId="0" xfId="0" applyNumberFormat="1" applyBorder="1"/>
    <xf numFmtId="0" fontId="8" fillId="0" borderId="0" xfId="0" applyFont="1"/>
    <xf numFmtId="167" fontId="0" fillId="10" borderId="1" xfId="4" applyNumberFormat="1" applyFont="1" applyFill="1" applyBorder="1" applyAlignment="1">
      <alignment horizontal="right"/>
    </xf>
    <xf numFmtId="165" fontId="8" fillId="2" borderId="2" xfId="1" applyNumberFormat="1" applyFont="1" applyFill="1" applyBorder="1" applyAlignment="1">
      <alignment wrapText="1"/>
    </xf>
    <xf numFmtId="1" fontId="0" fillId="11" borderId="1" xfId="1" applyNumberFormat="1" applyFont="1" applyFill="1" applyBorder="1"/>
    <xf numFmtId="3" fontId="6" fillId="0" borderId="0" xfId="0" applyNumberFormat="1" applyFont="1" applyFill="1" applyBorder="1" applyAlignment="1">
      <alignment horizontal="right" wrapText="1"/>
    </xf>
    <xf numFmtId="0" fontId="0" fillId="0" borderId="0" xfId="0" applyFont="1" applyFill="1" applyAlignment="1">
      <alignment wrapText="1"/>
    </xf>
    <xf numFmtId="0" fontId="0" fillId="0" borderId="0" xfId="0" applyFill="1" applyAlignment="1">
      <alignment horizontal="left" wrapText="1"/>
    </xf>
    <xf numFmtId="165" fontId="8" fillId="0" borderId="2" xfId="1" applyNumberFormat="1" applyFont="1" applyFill="1" applyBorder="1" applyAlignment="1">
      <alignment wrapText="1"/>
    </xf>
    <xf numFmtId="1" fontId="8" fillId="9" borderId="1" xfId="0" applyNumberFormat="1" applyFont="1" applyFill="1" applyBorder="1" applyAlignment="1">
      <alignment horizontal="center" vertical="center" wrapText="1"/>
    </xf>
    <xf numFmtId="0" fontId="8" fillId="9" borderId="4" xfId="0" applyFont="1" applyFill="1" applyBorder="1" applyAlignment="1">
      <alignment horizontal="center" vertical="center" wrapText="1"/>
    </xf>
    <xf numFmtId="164" fontId="8" fillId="9" borderId="3" xfId="1" applyFont="1" applyFill="1" applyBorder="1" applyAlignment="1">
      <alignment horizontal="center" vertical="center" wrapText="1"/>
    </xf>
    <xf numFmtId="164" fontId="8" fillId="9" borderId="1" xfId="1" applyFont="1" applyFill="1" applyBorder="1" applyAlignment="1">
      <alignment horizontal="center" vertical="center" wrapText="1"/>
    </xf>
    <xf numFmtId="164" fontId="8" fillId="9" borderId="3" xfId="1" applyFont="1" applyFill="1" applyBorder="1" applyAlignment="1">
      <alignment horizontal="center" vertical="center" wrapText="1"/>
    </xf>
    <xf numFmtId="3" fontId="8" fillId="9" borderId="1" xfId="1" applyNumberFormat="1" applyFont="1" applyFill="1" applyBorder="1" applyAlignment="1">
      <alignment horizontal="center" vertical="center" wrapText="1"/>
    </xf>
    <xf numFmtId="3" fontId="0" fillId="9" borderId="0" xfId="0" applyNumberFormat="1" applyFont="1" applyFill="1" applyAlignment="1">
      <alignment horizontal="center" vertical="center" wrapText="1"/>
    </xf>
    <xf numFmtId="3" fontId="8" fillId="9" borderId="7" xfId="0" applyNumberFormat="1" applyFont="1" applyFill="1" applyBorder="1" applyAlignment="1">
      <alignment horizontal="center" vertical="center"/>
    </xf>
    <xf numFmtId="3" fontId="8" fillId="9" borderId="0" xfId="0" applyNumberFormat="1" applyFont="1" applyFill="1" applyAlignment="1">
      <alignment horizontal="center" vertical="center"/>
    </xf>
    <xf numFmtId="164" fontId="8" fillId="9" borderId="3" xfId="1" applyFont="1" applyFill="1" applyBorder="1" applyAlignment="1">
      <alignment horizontal="center" vertical="center" wrapText="1"/>
    </xf>
    <xf numFmtId="164" fontId="8" fillId="9" borderId="4" xfId="1" applyFont="1" applyFill="1" applyBorder="1" applyAlignment="1">
      <alignment horizontal="center" vertical="center" wrapText="1"/>
    </xf>
    <xf numFmtId="164" fontId="8" fillId="9" borderId="5" xfId="1" applyFont="1" applyFill="1" applyBorder="1" applyAlignment="1">
      <alignment horizontal="center" vertical="center" wrapText="1"/>
    </xf>
    <xf numFmtId="0" fontId="8" fillId="9" borderId="3" xfId="0" applyFont="1" applyFill="1" applyBorder="1" applyAlignment="1">
      <alignment horizontal="center" vertical="center" wrapText="1"/>
    </xf>
    <xf numFmtId="0" fontId="8" fillId="9" borderId="4" xfId="0" applyFont="1" applyFill="1" applyBorder="1" applyAlignment="1">
      <alignment horizontal="center" vertical="center" wrapText="1"/>
    </xf>
    <xf numFmtId="0" fontId="8" fillId="9" borderId="5" xfId="0" applyFont="1" applyFill="1" applyBorder="1" applyAlignment="1">
      <alignment horizontal="center" vertical="center" wrapText="1"/>
    </xf>
    <xf numFmtId="3" fontId="8" fillId="9" borderId="1" xfId="0" applyNumberFormat="1" applyFont="1" applyFill="1" applyBorder="1" applyAlignment="1">
      <alignment horizontal="right" vertical="center" wrapText="1"/>
    </xf>
    <xf numFmtId="0" fontId="8" fillId="9" borderId="1" xfId="0" applyFont="1" applyFill="1" applyBorder="1" applyAlignment="1">
      <alignment horizontal="center" vertical="center" wrapText="1"/>
    </xf>
    <xf numFmtId="164" fontId="8" fillId="9" borderId="1" xfId="1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 wrapText="1"/>
    </xf>
    <xf numFmtId="0" fontId="8" fillId="9" borderId="2" xfId="0" applyFont="1" applyFill="1" applyBorder="1" applyAlignment="1">
      <alignment horizontal="left" vertical="center" wrapText="1"/>
    </xf>
    <xf numFmtId="0" fontId="8" fillId="9" borderId="6" xfId="0" applyFont="1" applyFill="1" applyBorder="1" applyAlignment="1">
      <alignment horizontal="left" vertical="center" wrapText="1"/>
    </xf>
    <xf numFmtId="1" fontId="8" fillId="9" borderId="1" xfId="0" applyNumberFormat="1" applyFont="1" applyFill="1" applyBorder="1" applyAlignment="1">
      <alignment horizontal="center" vertical="center" wrapText="1"/>
    </xf>
  </cellXfs>
  <cellStyles count="23">
    <cellStyle name="Euro" xfId="3"/>
    <cellStyle name="Hipervínculo" xfId="2" builtinId="8"/>
    <cellStyle name="Millares" xfId="1" builtinId="3"/>
    <cellStyle name="Millares 2" xfId="10"/>
    <cellStyle name="Millares 2 2" xfId="22"/>
    <cellStyle name="Millares 2 8" xfId="4"/>
    <cellStyle name="Millares 3" xfId="12"/>
    <cellStyle name="Millares 4" xfId="16"/>
    <cellStyle name="Millares 5" xfId="19"/>
    <cellStyle name="Moneda 2" xfId="13"/>
    <cellStyle name="Moneda 3" xfId="15"/>
    <cellStyle name="Moneda 4" xfId="18"/>
    <cellStyle name="Normal" xfId="0" builtinId="0"/>
    <cellStyle name="Normal 2" xfId="5"/>
    <cellStyle name="Normal 2 2" xfId="6"/>
    <cellStyle name="Normal 2 2 2" xfId="7"/>
    <cellStyle name="Normal 2 3" xfId="21"/>
    <cellStyle name="Normal 3" xfId="8"/>
    <cellStyle name="Normal 4" xfId="9"/>
    <cellStyle name="Normal 5" xfId="11"/>
    <cellStyle name="Normal 6" xfId="14"/>
    <cellStyle name="Normal 7" xfId="17"/>
    <cellStyle name="Normal 8" xfId="20"/>
  </cellStyles>
  <dxfs count="0"/>
  <tableStyles count="0" defaultTableStyle="TableStyleMedium2" defaultPivotStyle="PivotStyleLight16"/>
  <colors>
    <mruColors>
      <color rgb="FFFF0000"/>
      <color rgb="FFFF00FF"/>
      <color rgb="FFFFCCFF"/>
      <color rgb="FF00FF00"/>
      <color rgb="FF00CC99"/>
      <color rgb="FF99FF66"/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najar/Mis%20documentos/CONTABILIDAD/TRANSFERENCIAS/SISTEMA%20GENENRAL/MAYO/Saldo%20Operaciones%20Reciprocas%20SGP%20mayo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obligaciones%20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GP"/>
      <sheetName val="Hoja1"/>
      <sheetName val="Hoja8"/>
      <sheetName val="Hoja6"/>
      <sheetName val="Hoja3"/>
      <sheetName val="Hoja4"/>
    </sheetNames>
    <sheetDataSet>
      <sheetData sheetId="0">
        <row r="4">
          <cell r="A4">
            <v>9002201472</v>
          </cell>
          <cell r="B4">
            <v>900220147</v>
          </cell>
          <cell r="C4">
            <v>0</v>
          </cell>
          <cell r="D4">
            <v>923271490</v>
          </cell>
          <cell r="E4" t="str">
            <v>TUCHIN-CORDOBA</v>
          </cell>
          <cell r="F4" t="str">
            <v>contactenos@tuchin-cordoba.gov.co</v>
          </cell>
          <cell r="G4">
            <v>0</v>
          </cell>
        </row>
        <row r="5">
          <cell r="A5">
            <v>9002200618</v>
          </cell>
          <cell r="B5">
            <v>900220061</v>
          </cell>
          <cell r="C5">
            <v>0</v>
          </cell>
          <cell r="D5">
            <v>923271475</v>
          </cell>
          <cell r="E5" t="str">
            <v>SAN JOSE DE URE</v>
          </cell>
          <cell r="F5" t="str">
            <v>alcaldiasanjosedeure@gmail.com</v>
          </cell>
          <cell r="G5">
            <v>0</v>
          </cell>
        </row>
        <row r="6">
          <cell r="A6">
            <v>9001928336</v>
          </cell>
          <cell r="B6">
            <v>900192833</v>
          </cell>
          <cell r="C6">
            <v>0</v>
          </cell>
          <cell r="D6">
            <v>923271489</v>
          </cell>
          <cell r="E6" t="str">
            <v>NOROSI-BOLIVAR</v>
          </cell>
          <cell r="F6" t="str">
            <v>contacto@norosi-bolivar.gov.co</v>
          </cell>
          <cell r="G6">
            <v>0</v>
          </cell>
        </row>
        <row r="7">
          <cell r="A7">
            <v>9001271830</v>
          </cell>
          <cell r="B7">
            <v>900127183</v>
          </cell>
          <cell r="C7">
            <v>0</v>
          </cell>
          <cell r="D7">
            <v>923270346</v>
          </cell>
          <cell r="E7" t="str">
            <v>GUACHENE-CAUCA</v>
          </cell>
          <cell r="F7" t="str">
            <v>alcaldia_guachene@hotmail.com</v>
          </cell>
          <cell r="G7">
            <v>0</v>
          </cell>
        </row>
        <row r="8">
          <cell r="A8">
            <v>8999997211</v>
          </cell>
          <cell r="B8">
            <v>899999721</v>
          </cell>
          <cell r="C8">
            <v>0</v>
          </cell>
          <cell r="D8">
            <v>219825398</v>
          </cell>
          <cell r="E8" t="str">
            <v>LA PEÑA-CUNDINAMARCA</v>
          </cell>
          <cell r="F8" t="str">
            <v>alcaldia@lapena-cundinamarca.gov.co</v>
          </cell>
          <cell r="G8">
            <v>0</v>
          </cell>
        </row>
        <row r="9">
          <cell r="A9">
            <v>8999997189</v>
          </cell>
          <cell r="B9">
            <v>899999718</v>
          </cell>
          <cell r="C9">
            <v>0</v>
          </cell>
          <cell r="D9">
            <v>219125491</v>
          </cell>
          <cell r="E9" t="str">
            <v>NOCAIMA-CUNDINAMARCA</v>
          </cell>
          <cell r="F9" t="str">
            <v>tesoreria@nocaima.gov.co</v>
          </cell>
          <cell r="G9">
            <v>0</v>
          </cell>
        </row>
        <row r="10">
          <cell r="A10">
            <v>8999997125</v>
          </cell>
          <cell r="B10">
            <v>899999712</v>
          </cell>
          <cell r="C10">
            <v>0</v>
          </cell>
          <cell r="D10">
            <v>217725377</v>
          </cell>
          <cell r="E10" t="str">
            <v>LA CALERA-CUNDINAMARCA</v>
          </cell>
          <cell r="F10" t="str">
            <v>contactenos@lacalera-cundinamarca.gov.co</v>
          </cell>
          <cell r="G10">
            <v>0</v>
          </cell>
        </row>
        <row r="11">
          <cell r="A11">
            <v>8999997100</v>
          </cell>
          <cell r="B11">
            <v>899999710</v>
          </cell>
          <cell r="C11">
            <v>0</v>
          </cell>
          <cell r="D11">
            <v>214825148</v>
          </cell>
          <cell r="E11" t="str">
            <v>CAPARRAPI-CUNDINAMARCA</v>
          </cell>
          <cell r="F11" t="str">
            <v>tesoreria@caparrapi-cundinamarca.gov.co</v>
          </cell>
          <cell r="G11">
            <v>0</v>
          </cell>
        </row>
        <row r="12">
          <cell r="A12">
            <v>8999997092</v>
          </cell>
          <cell r="B12">
            <v>899999709</v>
          </cell>
          <cell r="C12">
            <v>0</v>
          </cell>
          <cell r="D12">
            <v>216725867</v>
          </cell>
          <cell r="E12" t="str">
            <v>VIANI-CUNDINAMARCA</v>
          </cell>
          <cell r="F12" t="str">
            <v>luciaroasesor@etb.net.co</v>
          </cell>
          <cell r="G12">
            <v>0</v>
          </cell>
        </row>
        <row r="13">
          <cell r="A13">
            <v>8999997085</v>
          </cell>
          <cell r="B13">
            <v>899999708</v>
          </cell>
          <cell r="C13">
            <v>0</v>
          </cell>
          <cell r="D13">
            <v>219525095</v>
          </cell>
          <cell r="E13" t="str">
            <v>BITUIMA-CUNDINAMARCA</v>
          </cell>
          <cell r="F13" t="str">
            <v>secretariadehacienda@bituima-cundinamarca.gov.co</v>
          </cell>
          <cell r="G13">
            <v>0</v>
          </cell>
        </row>
        <row r="14">
          <cell r="A14">
            <v>8999997078</v>
          </cell>
          <cell r="B14">
            <v>899999707</v>
          </cell>
          <cell r="C14">
            <v>0</v>
          </cell>
          <cell r="D14">
            <v>218825488</v>
          </cell>
          <cell r="E14" t="str">
            <v>NILO-CUNDINAMARCA</v>
          </cell>
          <cell r="F14" t="str">
            <v>alcaldia@nilo-cundinamarca.gov.co</v>
          </cell>
          <cell r="G14">
            <v>0</v>
          </cell>
        </row>
        <row r="15">
          <cell r="A15">
            <v>8999997053</v>
          </cell>
          <cell r="B15">
            <v>899999705</v>
          </cell>
          <cell r="C15">
            <v>0</v>
          </cell>
          <cell r="D15">
            <v>211425214</v>
          </cell>
          <cell r="E15" t="str">
            <v>COTA-CUNDINAMARCA</v>
          </cell>
          <cell r="F15" t="str">
            <v>haciendacota@etb.net.co</v>
          </cell>
          <cell r="G15">
            <v>0</v>
          </cell>
        </row>
        <row r="16">
          <cell r="A16">
            <v>8999997046</v>
          </cell>
          <cell r="B16">
            <v>899999704</v>
          </cell>
          <cell r="C16">
            <v>0</v>
          </cell>
          <cell r="D16">
            <v>211825518</v>
          </cell>
          <cell r="E16" t="str">
            <v>PAIME-CUNDINAMARCA</v>
          </cell>
          <cell r="F16" t="str">
            <v>alcaldia@paime-cundinamarca.gov.co</v>
          </cell>
          <cell r="G16">
            <v>0</v>
          </cell>
        </row>
        <row r="17">
          <cell r="A17">
            <v>8999997014</v>
          </cell>
          <cell r="B17">
            <v>899999701</v>
          </cell>
          <cell r="C17">
            <v>0</v>
          </cell>
          <cell r="D17">
            <v>212025320</v>
          </cell>
          <cell r="E17" t="str">
            <v>GUADUAS-CUNDINAMARCA</v>
          </cell>
          <cell r="F17" t="str">
            <v>alcaldia@guaduas-cundinamarca.gov.co</v>
          </cell>
          <cell r="G17">
            <v>0</v>
          </cell>
        </row>
        <row r="18">
          <cell r="A18">
            <v>8999997007</v>
          </cell>
          <cell r="B18">
            <v>899999700</v>
          </cell>
          <cell r="C18">
            <v>0</v>
          </cell>
          <cell r="D18">
            <v>217925779</v>
          </cell>
          <cell r="E18" t="str">
            <v>SUSA-CUNDINAMARCA</v>
          </cell>
          <cell r="F18" t="str">
            <v>alcaldia@susa-cundinamarca.gov.co</v>
          </cell>
          <cell r="G18">
            <v>0</v>
          </cell>
        </row>
        <row r="19">
          <cell r="A19">
            <v>8999994819</v>
          </cell>
          <cell r="B19">
            <v>899999481</v>
          </cell>
          <cell r="C19">
            <v>0</v>
          </cell>
          <cell r="D19">
            <v>219325793</v>
          </cell>
          <cell r="E19" t="str">
            <v>TAUSA-CUNDINAMARCA</v>
          </cell>
          <cell r="F19" t="str">
            <v>tausa@cundinamarca.gov.co</v>
          </cell>
          <cell r="G19">
            <v>0</v>
          </cell>
        </row>
        <row r="20">
          <cell r="A20">
            <v>8999994761</v>
          </cell>
          <cell r="B20">
            <v>899999476</v>
          </cell>
          <cell r="C20">
            <v>0</v>
          </cell>
          <cell r="D20">
            <v>218125781</v>
          </cell>
          <cell r="E20" t="str">
            <v>SUTATAUSA-CUNDINAMARCA</v>
          </cell>
          <cell r="F20" t="str">
            <v>sechacienda@sutatausa-cundinamarca.gov.co</v>
          </cell>
          <cell r="G20">
            <v>0</v>
          </cell>
        </row>
        <row r="21">
          <cell r="A21">
            <v>8999994754</v>
          </cell>
          <cell r="B21">
            <v>899999475</v>
          </cell>
          <cell r="C21">
            <v>0</v>
          </cell>
          <cell r="D21">
            <v>211325513</v>
          </cell>
          <cell r="E21" t="str">
            <v>PACHO-CUNDINAMARCA</v>
          </cell>
          <cell r="F21" t="str">
            <v>alcaldia@pacho-cundinamarca.gov.co</v>
          </cell>
          <cell r="G21">
            <v>0</v>
          </cell>
        </row>
        <row r="22">
          <cell r="A22">
            <v>8999994708</v>
          </cell>
          <cell r="B22">
            <v>899999470</v>
          </cell>
          <cell r="C22">
            <v>0</v>
          </cell>
          <cell r="D22">
            <v>213825438</v>
          </cell>
          <cell r="E22" t="str">
            <v>MEDINA-CUNDINAMARCA</v>
          </cell>
          <cell r="F22" t="str">
            <v>elsanovoa75@hotmail.com</v>
          </cell>
          <cell r="G22">
            <v>0</v>
          </cell>
        </row>
        <row r="23">
          <cell r="A23">
            <v>8999994682</v>
          </cell>
          <cell r="B23">
            <v>899999468</v>
          </cell>
          <cell r="C23">
            <v>0</v>
          </cell>
          <cell r="D23">
            <v>215825758</v>
          </cell>
          <cell r="E23" t="str">
            <v>SOPO-CUNDINAMARCA</v>
          </cell>
          <cell r="F23" t="str">
            <v>tesoreria.prof@sopo-cundinamarca.gov.co</v>
          </cell>
          <cell r="G23">
            <v>0</v>
          </cell>
        </row>
        <row r="24">
          <cell r="A24">
            <v>8999994675</v>
          </cell>
          <cell r="B24">
            <v>899999467</v>
          </cell>
          <cell r="C24">
            <v>0</v>
          </cell>
          <cell r="D24">
            <v>217825178</v>
          </cell>
          <cell r="E24" t="str">
            <v>CHIPAQUE-CUNDINAMARCA</v>
          </cell>
          <cell r="F24" t="str">
            <v>monicabuitrago3@hotmail.com</v>
          </cell>
          <cell r="G24">
            <v>0</v>
          </cell>
        </row>
        <row r="25">
          <cell r="A25">
            <v>8999994668</v>
          </cell>
          <cell r="B25">
            <v>899999466</v>
          </cell>
          <cell r="C25">
            <v>0</v>
          </cell>
          <cell r="D25">
            <v>210025200</v>
          </cell>
          <cell r="E25" t="str">
            <v>COGUA-CUNDINAMARCA</v>
          </cell>
          <cell r="F25" t="str">
            <v>contactenos@cogua-cundinamarca.gov.co</v>
          </cell>
          <cell r="G25">
            <v>0</v>
          </cell>
        </row>
        <row r="26">
          <cell r="A26">
            <v>8999994650</v>
          </cell>
          <cell r="B26">
            <v>899999465</v>
          </cell>
          <cell r="C26">
            <v>0</v>
          </cell>
          <cell r="D26">
            <v>212625126</v>
          </cell>
          <cell r="E26" t="str">
            <v>CAJICA-CUNDINAMARCA</v>
          </cell>
          <cell r="F26" t="str">
            <v>gfcontabilidad@cajica-cundinamarca.gov.co</v>
          </cell>
          <cell r="G26">
            <v>0</v>
          </cell>
        </row>
        <row r="27">
          <cell r="A27">
            <v>8999994629</v>
          </cell>
          <cell r="B27">
            <v>899999462</v>
          </cell>
          <cell r="C27">
            <v>0</v>
          </cell>
          <cell r="D27">
            <v>215125151</v>
          </cell>
          <cell r="E27" t="str">
            <v>CAQUEZA-CUNDINAMARCA</v>
          </cell>
          <cell r="F27" t="str">
            <v>secrehaciendacaqueza@yahoo.es</v>
          </cell>
          <cell r="G27">
            <v>0</v>
          </cell>
        </row>
        <row r="28">
          <cell r="A28">
            <v>8999994604</v>
          </cell>
          <cell r="B28">
            <v>899999460</v>
          </cell>
          <cell r="C28">
            <v>0</v>
          </cell>
          <cell r="D28">
            <v>215825258</v>
          </cell>
          <cell r="E28" t="str">
            <v>EL PEÑON-CUNDINAMARCA</v>
          </cell>
          <cell r="F28" t="str">
            <v>alcaldia@elpenon-cundinamarca.gov.co</v>
          </cell>
          <cell r="G28">
            <v>0</v>
          </cell>
        </row>
        <row r="29">
          <cell r="A29">
            <v>8999994589</v>
          </cell>
          <cell r="B29">
            <v>899999458</v>
          </cell>
          <cell r="C29">
            <v>0</v>
          </cell>
          <cell r="D29">
            <v>210111001</v>
          </cell>
          <cell r="E29" t="str">
            <v>BOGOTA DISTRITO CAPITAL</v>
          </cell>
          <cell r="F29" t="e">
            <v>#N/A</v>
          </cell>
          <cell r="G29">
            <v>0</v>
          </cell>
        </row>
        <row r="30">
          <cell r="A30">
            <v>8999994500</v>
          </cell>
          <cell r="B30">
            <v>899999450</v>
          </cell>
          <cell r="C30">
            <v>0</v>
          </cell>
          <cell r="D30">
            <v>211925019</v>
          </cell>
          <cell r="E30" t="str">
            <v>ALBAN-CUNDINAMARCA</v>
          </cell>
          <cell r="F30" t="str">
            <v>alcaldia@alban-cundinamarca.gov.co</v>
          </cell>
          <cell r="G30">
            <v>0</v>
          </cell>
        </row>
        <row r="31">
          <cell r="A31">
            <v>8999994485</v>
          </cell>
          <cell r="B31">
            <v>899999448</v>
          </cell>
          <cell r="C31">
            <v>0</v>
          </cell>
          <cell r="D31">
            <v>216225862</v>
          </cell>
          <cell r="E31" t="str">
            <v>VERGARA-CUNDINAMARCA</v>
          </cell>
          <cell r="F31" t="str">
            <v>hacienda@vergara-cundinamarca.gov.co</v>
          </cell>
          <cell r="G31">
            <v>0</v>
          </cell>
        </row>
        <row r="32">
          <cell r="A32">
            <v>8999994478</v>
          </cell>
          <cell r="B32">
            <v>899999447</v>
          </cell>
          <cell r="C32">
            <v>0</v>
          </cell>
          <cell r="D32">
            <v>217125871</v>
          </cell>
          <cell r="E32" t="str">
            <v>VILLAGOMEZ-CUNDINAMARCA</v>
          </cell>
          <cell r="F32" t="str">
            <v>alcaldia@villagomez-cundinamarca.gov.co</v>
          </cell>
          <cell r="G32">
            <v>0</v>
          </cell>
        </row>
        <row r="33">
          <cell r="A33">
            <v>8999994453</v>
          </cell>
          <cell r="B33">
            <v>899999445</v>
          </cell>
          <cell r="C33">
            <v>0</v>
          </cell>
          <cell r="D33">
            <v>217325873</v>
          </cell>
          <cell r="E33" t="str">
            <v>VILLAPINZON-CUNDINAMARCA</v>
          </cell>
          <cell r="F33" t="str">
            <v>contactenos@villapinzon-cundinamarca.gov.co</v>
          </cell>
          <cell r="G33">
            <v>0</v>
          </cell>
        </row>
        <row r="34">
          <cell r="A34">
            <v>8999994439</v>
          </cell>
          <cell r="B34">
            <v>899999443</v>
          </cell>
          <cell r="C34">
            <v>0</v>
          </cell>
          <cell r="D34">
            <v>218525785</v>
          </cell>
          <cell r="E34" t="str">
            <v>TABIO-CUNDINAMARCA</v>
          </cell>
          <cell r="F34" t="str">
            <v>hacienda@tabio-cundinamarca.gov.co</v>
          </cell>
          <cell r="G34">
            <v>0</v>
          </cell>
        </row>
        <row r="35">
          <cell r="A35">
            <v>8999994421</v>
          </cell>
          <cell r="B35">
            <v>899999442</v>
          </cell>
          <cell r="C35">
            <v>0</v>
          </cell>
          <cell r="D35">
            <v>212225322</v>
          </cell>
          <cell r="E35" t="str">
            <v>GUASCA-CUNDINAMARCA</v>
          </cell>
          <cell r="F35" t="str">
            <v>alcaldia@guasca-cundinamarca.gov.co</v>
          </cell>
          <cell r="G35">
            <v>0</v>
          </cell>
        </row>
        <row r="36">
          <cell r="A36">
            <v>8999994335</v>
          </cell>
          <cell r="B36">
            <v>899999433</v>
          </cell>
          <cell r="C36">
            <v>0</v>
          </cell>
          <cell r="D36">
            <v>218625286</v>
          </cell>
          <cell r="E36" t="str">
            <v>FUNZA-CUNDINAMARCA</v>
          </cell>
          <cell r="F36" t="str">
            <v>funza@funza.gov.co</v>
          </cell>
          <cell r="G36">
            <v>0</v>
          </cell>
        </row>
        <row r="37">
          <cell r="A37">
            <v>8999994328</v>
          </cell>
          <cell r="B37">
            <v>899999432</v>
          </cell>
          <cell r="C37">
            <v>0</v>
          </cell>
          <cell r="D37">
            <v>219225592</v>
          </cell>
          <cell r="E37" t="str">
            <v>QUEBRADANEGRA-CUNDINAMARCA</v>
          </cell>
          <cell r="F37" t="str">
            <v>quebradanegra@cundinamarca.gov.co</v>
          </cell>
          <cell r="G37">
            <v>0</v>
          </cell>
        </row>
        <row r="38">
          <cell r="A38">
            <v>8999994310</v>
          </cell>
          <cell r="B38">
            <v>899999431</v>
          </cell>
          <cell r="C38">
            <v>0</v>
          </cell>
          <cell r="D38">
            <v>219625596</v>
          </cell>
          <cell r="E38" t="str">
            <v>QUIPILE-CUNDINAMARCA</v>
          </cell>
          <cell r="F38" t="str">
            <v>edilbertobarrioscontreras@yahoo.com</v>
          </cell>
          <cell r="G38">
            <v>0</v>
          </cell>
        </row>
        <row r="39">
          <cell r="A39">
            <v>8999994303</v>
          </cell>
          <cell r="B39">
            <v>899999430</v>
          </cell>
          <cell r="C39">
            <v>0</v>
          </cell>
          <cell r="D39">
            <v>217225772</v>
          </cell>
          <cell r="E39" t="str">
            <v>SUESCA-CUNDINAMARCA</v>
          </cell>
          <cell r="F39" t="str">
            <v>sechacienda@suesca-cundinamarca.gov.co</v>
          </cell>
          <cell r="G39">
            <v>0</v>
          </cell>
        </row>
        <row r="40">
          <cell r="A40">
            <v>8999994288</v>
          </cell>
          <cell r="B40">
            <v>899999428</v>
          </cell>
          <cell r="C40">
            <v>0</v>
          </cell>
          <cell r="D40">
            <v>211725817</v>
          </cell>
          <cell r="E40" t="str">
            <v>TOCANCIPA-CUNDINAMARCA</v>
          </cell>
          <cell r="F40" t="str">
            <v>tocancip@cundinamarca.gov.co</v>
          </cell>
          <cell r="G40">
            <v>0</v>
          </cell>
        </row>
        <row r="41">
          <cell r="A41">
            <v>8999994263</v>
          </cell>
          <cell r="B41">
            <v>899999426</v>
          </cell>
          <cell r="C41">
            <v>0</v>
          </cell>
          <cell r="D41">
            <v>214025040</v>
          </cell>
          <cell r="E41" t="str">
            <v>ANOLAIMA-CUNDINAMARCA</v>
          </cell>
          <cell r="F41" t="str">
            <v>osman_oso_@yahoo.es</v>
          </cell>
          <cell r="G41">
            <v>0</v>
          </cell>
        </row>
        <row r="42">
          <cell r="A42">
            <v>8999994224</v>
          </cell>
          <cell r="B42">
            <v>899999422</v>
          </cell>
          <cell r="C42">
            <v>0</v>
          </cell>
          <cell r="D42">
            <v>216225662</v>
          </cell>
          <cell r="E42" t="str">
            <v>SAN JUAN DE RIOSECO-CUNDINAMARCA</v>
          </cell>
          <cell r="F42" t="str">
            <v>municipio.sanjuanderioseco@gmail.com</v>
          </cell>
          <cell r="G42">
            <v>0</v>
          </cell>
        </row>
        <row r="43">
          <cell r="A43">
            <v>8999994201</v>
          </cell>
          <cell r="B43">
            <v>899999420</v>
          </cell>
          <cell r="C43">
            <v>0</v>
          </cell>
          <cell r="D43">
            <v>218125281</v>
          </cell>
          <cell r="E43" t="str">
            <v>FOSCA-CUNDINAMARCA</v>
          </cell>
          <cell r="F43" t="str">
            <v>ecorchuelo1205@yahoo.es</v>
          </cell>
          <cell r="G43">
            <v>0</v>
          </cell>
        </row>
        <row r="44">
          <cell r="A44">
            <v>8999994191</v>
          </cell>
          <cell r="B44">
            <v>899999419</v>
          </cell>
          <cell r="C44">
            <v>0</v>
          </cell>
          <cell r="D44">
            <v>219525295</v>
          </cell>
          <cell r="E44" t="str">
            <v>GACHANCIPA-CUNDINAMARCA</v>
          </cell>
          <cell r="F44" t="str">
            <v>maryoryzam@hotmail.com</v>
          </cell>
          <cell r="G44">
            <v>0</v>
          </cell>
        </row>
        <row r="45">
          <cell r="A45">
            <v>8999994152</v>
          </cell>
          <cell r="B45">
            <v>899999415</v>
          </cell>
          <cell r="C45">
            <v>0</v>
          </cell>
          <cell r="D45">
            <v>213625736</v>
          </cell>
          <cell r="E45" t="str">
            <v>SESQUILE-CUNDINAMARCA</v>
          </cell>
          <cell r="F45" t="str">
            <v>sec.hacienda@sesquile-cundinamarca.gov.co</v>
          </cell>
          <cell r="G45">
            <v>0</v>
          </cell>
        </row>
        <row r="46">
          <cell r="A46">
            <v>8999994145</v>
          </cell>
          <cell r="B46">
            <v>899999414</v>
          </cell>
          <cell r="C46">
            <v>0</v>
          </cell>
          <cell r="D46">
            <v>218125181</v>
          </cell>
          <cell r="E46" t="str">
            <v>CHOACHI-CUNDINAMARCA</v>
          </cell>
          <cell r="F46" t="str">
            <v>alcaldia@choachi-cundinamarca.gov.co</v>
          </cell>
          <cell r="G46">
            <v>0</v>
          </cell>
        </row>
        <row r="47">
          <cell r="A47">
            <v>8999994138</v>
          </cell>
          <cell r="B47">
            <v>899999413</v>
          </cell>
          <cell r="C47">
            <v>0</v>
          </cell>
          <cell r="D47">
            <v>217225572</v>
          </cell>
          <cell r="E47" t="str">
            <v>PUERTO SALGAR-CUNDINAMARCA</v>
          </cell>
          <cell r="F47" t="str">
            <v>sistemas@puertosalgar-cundinamarca.gov.co</v>
          </cell>
          <cell r="G47">
            <v>0</v>
          </cell>
        </row>
        <row r="48">
          <cell r="A48">
            <v>8999994073</v>
          </cell>
          <cell r="B48">
            <v>899999407</v>
          </cell>
          <cell r="C48">
            <v>0</v>
          </cell>
          <cell r="D48">
            <v>215125851</v>
          </cell>
          <cell r="E48" t="str">
            <v>UTICA-CUNDINAMARCA</v>
          </cell>
          <cell r="F48" t="str">
            <v>alcaldia@utica-cundinamarca.gov.co</v>
          </cell>
          <cell r="G48">
            <v>0</v>
          </cell>
        </row>
        <row r="49">
          <cell r="A49">
            <v>8999994066</v>
          </cell>
          <cell r="B49">
            <v>899999406</v>
          </cell>
          <cell r="C49">
            <v>0</v>
          </cell>
          <cell r="D49">
            <v>212425224</v>
          </cell>
          <cell r="E49" t="str">
            <v>CUCUNUBA-CUNDINAMARCA</v>
          </cell>
          <cell r="F49" t="str">
            <v>yoismil2@hotmail.com</v>
          </cell>
          <cell r="G49">
            <v>0</v>
          </cell>
        </row>
        <row r="50">
          <cell r="A50">
            <v>8999994011</v>
          </cell>
          <cell r="B50">
            <v>899999401</v>
          </cell>
          <cell r="C50">
            <v>0</v>
          </cell>
          <cell r="D50">
            <v>212625426</v>
          </cell>
          <cell r="E50" t="str">
            <v>MACHETA-CUNDINAMARCA</v>
          </cell>
          <cell r="F50" t="str">
            <v>contactenos@macheta-cundinamarca.gov.co</v>
          </cell>
          <cell r="G50">
            <v>0</v>
          </cell>
        </row>
        <row r="51">
          <cell r="A51">
            <v>8999994002</v>
          </cell>
          <cell r="B51">
            <v>899999400</v>
          </cell>
          <cell r="C51">
            <v>0</v>
          </cell>
          <cell r="D51">
            <v>216825168</v>
          </cell>
          <cell r="E51" t="str">
            <v>CHAGUANI-CUNDINAMARCA</v>
          </cell>
          <cell r="F51" t="str">
            <v>chaguani@cundinamarca.gov.co</v>
          </cell>
          <cell r="G51">
            <v>0</v>
          </cell>
        </row>
        <row r="52">
          <cell r="A52">
            <v>8999993985</v>
          </cell>
          <cell r="B52">
            <v>899999398</v>
          </cell>
          <cell r="C52">
            <v>0</v>
          </cell>
          <cell r="D52">
            <v>217725777</v>
          </cell>
          <cell r="E52" t="str">
            <v>SUPATA-CUNDINAMARCA</v>
          </cell>
          <cell r="F52" t="str">
            <v>contactenos@supata-cundinamarca.gov.co</v>
          </cell>
          <cell r="G52">
            <v>0</v>
          </cell>
        </row>
        <row r="53">
          <cell r="A53">
            <v>8999993953</v>
          </cell>
          <cell r="B53">
            <v>899999395</v>
          </cell>
          <cell r="C53">
            <v>0</v>
          </cell>
          <cell r="D53">
            <v>212625326</v>
          </cell>
          <cell r="E53" t="str">
            <v>GUATAVITA-CUNDINAMARCA</v>
          </cell>
          <cell r="F53" t="str">
            <v>tesoreriamunicipalguatavita@yahoo.es</v>
          </cell>
          <cell r="G53">
            <v>0</v>
          </cell>
        </row>
        <row r="54">
          <cell r="A54">
            <v>8999993881</v>
          </cell>
          <cell r="B54">
            <v>899999388</v>
          </cell>
          <cell r="C54">
            <v>0</v>
          </cell>
          <cell r="D54">
            <v>214525845</v>
          </cell>
          <cell r="E54" t="str">
            <v>UNE-CUNDINAMARCA</v>
          </cell>
          <cell r="F54" t="str">
            <v>alcaldia@une_cundinamarca.gov.co</v>
          </cell>
          <cell r="G54">
            <v>0</v>
          </cell>
        </row>
        <row r="55">
          <cell r="A55">
            <v>8999993851</v>
          </cell>
          <cell r="B55">
            <v>899999385</v>
          </cell>
          <cell r="C55">
            <v>0</v>
          </cell>
          <cell r="D55">
            <v>213925839</v>
          </cell>
          <cell r="E55" t="str">
            <v>UBALA-CUNDINAMARCA</v>
          </cell>
          <cell r="F55" t="str">
            <v>contacto@ubala-cundinamarca.gov.co</v>
          </cell>
          <cell r="G55">
            <v>0</v>
          </cell>
        </row>
        <row r="56">
          <cell r="A56">
            <v>8999993842</v>
          </cell>
          <cell r="B56">
            <v>899999384</v>
          </cell>
          <cell r="C56">
            <v>0</v>
          </cell>
          <cell r="D56">
            <v>214525745</v>
          </cell>
          <cell r="E56" t="str">
            <v>SIMIJACA-CUNDINAMARCA</v>
          </cell>
          <cell r="F56" t="str">
            <v>contadorabravo@yahoo.es</v>
          </cell>
          <cell r="G56">
            <v>0</v>
          </cell>
        </row>
        <row r="57">
          <cell r="A57">
            <v>8999993724</v>
          </cell>
          <cell r="B57">
            <v>899999372</v>
          </cell>
          <cell r="C57">
            <v>0</v>
          </cell>
          <cell r="D57">
            <v>214025740</v>
          </cell>
          <cell r="E57" t="str">
            <v>SIBATE-CUNDINAMARCA</v>
          </cell>
          <cell r="F57" t="str">
            <v>alcaldia@sibate-cundinamarca.gov.co</v>
          </cell>
          <cell r="G57">
            <v>0</v>
          </cell>
        </row>
        <row r="58">
          <cell r="A58">
            <v>8999993691</v>
          </cell>
          <cell r="B58">
            <v>899999369</v>
          </cell>
          <cell r="C58">
            <v>0</v>
          </cell>
          <cell r="D58">
            <v>219425394</v>
          </cell>
          <cell r="E58" t="str">
            <v>LA PALMA-CUNDINAMARCA</v>
          </cell>
          <cell r="F58" t="str">
            <v>alcaldia@lapalma_cundinamarca.gov.co</v>
          </cell>
          <cell r="G58">
            <v>0</v>
          </cell>
        </row>
        <row r="59">
          <cell r="A59">
            <v>8999993677</v>
          </cell>
          <cell r="B59">
            <v>899999367</v>
          </cell>
          <cell r="C59">
            <v>0</v>
          </cell>
          <cell r="D59">
            <v>215425154</v>
          </cell>
          <cell r="E59" t="str">
            <v>CARMEN DE CARUPA-CUNDINAMARCA</v>
          </cell>
          <cell r="F59" t="str">
            <v>hacienda@carmendecarupa-cundinamarca.gov.co</v>
          </cell>
          <cell r="G59">
            <v>0</v>
          </cell>
        </row>
        <row r="60">
          <cell r="A60">
            <v>8999993661</v>
          </cell>
          <cell r="B60">
            <v>899999366</v>
          </cell>
          <cell r="C60">
            <v>0</v>
          </cell>
          <cell r="D60">
            <v>218625486</v>
          </cell>
          <cell r="E60" t="str">
            <v>NEMOCON-CUNDINAMARCA</v>
          </cell>
          <cell r="F60" t="str">
            <v>richard25ramirez@yahoo.com</v>
          </cell>
          <cell r="G60">
            <v>0</v>
          </cell>
        </row>
        <row r="61">
          <cell r="A61">
            <v>8999993645</v>
          </cell>
          <cell r="B61">
            <v>899999364</v>
          </cell>
          <cell r="C61">
            <v>0</v>
          </cell>
          <cell r="D61">
            <v>217925279</v>
          </cell>
          <cell r="E61" t="str">
            <v>FOMEQUE-CUNDINAMARCA</v>
          </cell>
          <cell r="F61" t="str">
            <v>alcaldia@fomeque-cundinamarca.gov.co</v>
          </cell>
          <cell r="G61">
            <v>0</v>
          </cell>
        </row>
        <row r="62">
          <cell r="A62">
            <v>8999993620</v>
          </cell>
          <cell r="B62">
            <v>899999362</v>
          </cell>
          <cell r="C62">
            <v>0</v>
          </cell>
          <cell r="D62">
            <v>211725317</v>
          </cell>
          <cell r="E62" t="str">
            <v>GUACHETA-CUNDINAMARCA</v>
          </cell>
          <cell r="F62" t="str">
            <v>guacheta@cundinamarca.gov.co</v>
          </cell>
          <cell r="G62">
            <v>0</v>
          </cell>
        </row>
        <row r="63">
          <cell r="A63">
            <v>8999993573</v>
          </cell>
          <cell r="B63">
            <v>899999357</v>
          </cell>
          <cell r="C63">
            <v>0</v>
          </cell>
          <cell r="D63">
            <v>218325183</v>
          </cell>
          <cell r="E63" t="str">
            <v>CHOCONTA-CUNDINAMARCA</v>
          </cell>
          <cell r="F63" t="str">
            <v>ecgchoconta@yahoo.es</v>
          </cell>
          <cell r="G63">
            <v>0</v>
          </cell>
        </row>
        <row r="64">
          <cell r="A64">
            <v>8999993423</v>
          </cell>
          <cell r="B64">
            <v>899999342</v>
          </cell>
          <cell r="C64">
            <v>0</v>
          </cell>
          <cell r="D64">
            <v>217325473</v>
          </cell>
          <cell r="E64" t="str">
            <v>MOSQUERA-CUNDINAMARCA</v>
          </cell>
          <cell r="F64" t="str">
            <v>rnovoa72@yahoo.com</v>
          </cell>
          <cell r="G64">
            <v>1534830283</v>
          </cell>
        </row>
        <row r="65">
          <cell r="A65">
            <v>8999993369</v>
          </cell>
          <cell r="B65">
            <v>899999336</v>
          </cell>
          <cell r="C65">
            <v>0</v>
          </cell>
          <cell r="D65">
            <v>119191000</v>
          </cell>
          <cell r="E65" t="str">
            <v>DEPARTAMENTO DEL AMAZONAS</v>
          </cell>
          <cell r="F65" t="str">
            <v>contabilidad@amazonas.gov.co</v>
          </cell>
          <cell r="G65">
            <v>3518379331</v>
          </cell>
        </row>
        <row r="66">
          <cell r="A66">
            <v>8999993312</v>
          </cell>
          <cell r="B66">
            <v>899999331</v>
          </cell>
          <cell r="C66">
            <v>0</v>
          </cell>
          <cell r="D66">
            <v>219725297</v>
          </cell>
          <cell r="E66" t="str">
            <v>GACHETA-CUNDINAMARCA</v>
          </cell>
          <cell r="F66" t="str">
            <v>gacheta@yahoo.es</v>
          </cell>
          <cell r="G66">
            <v>0</v>
          </cell>
        </row>
        <row r="67">
          <cell r="A67">
            <v>8999993305</v>
          </cell>
          <cell r="B67">
            <v>899999330</v>
          </cell>
          <cell r="C67">
            <v>0</v>
          </cell>
          <cell r="D67">
            <v>210725407</v>
          </cell>
          <cell r="E67" t="str">
            <v>LENGUAZAQUE-CUNDINAMARCA</v>
          </cell>
          <cell r="F67" t="str">
            <v>municipiodelenguazaque@yahoo.es</v>
          </cell>
          <cell r="G67">
            <v>0</v>
          </cell>
        </row>
        <row r="68">
          <cell r="A68">
            <v>8999993281</v>
          </cell>
          <cell r="B68">
            <v>899999328</v>
          </cell>
          <cell r="C68">
            <v>0</v>
          </cell>
          <cell r="D68">
            <v>216925269</v>
          </cell>
          <cell r="E68" t="str">
            <v>FACATATIVA-CUNDINAMARCA</v>
          </cell>
          <cell r="F68" t="str">
            <v>haciendafacatativa@yahoo.com</v>
          </cell>
          <cell r="G68">
            <v>2247796814</v>
          </cell>
        </row>
        <row r="69">
          <cell r="A69">
            <v>8999993258</v>
          </cell>
          <cell r="B69">
            <v>899999325</v>
          </cell>
          <cell r="C69">
            <v>0</v>
          </cell>
          <cell r="D69">
            <v>213025430</v>
          </cell>
          <cell r="E69" t="str">
            <v>MADRID-CUNDINAMARCA</v>
          </cell>
          <cell r="F69" t="str">
            <v>alcaldia@madrid-cundinamarca.gov.co</v>
          </cell>
          <cell r="G69">
            <v>0</v>
          </cell>
        </row>
        <row r="70">
          <cell r="A70">
            <v>8999993233</v>
          </cell>
          <cell r="B70">
            <v>899999323</v>
          </cell>
          <cell r="C70">
            <v>0</v>
          </cell>
          <cell r="D70">
            <v>218825288</v>
          </cell>
          <cell r="E70" t="str">
            <v>FUQUENE-CUNDINAMARCA</v>
          </cell>
          <cell r="F70" t="str">
            <v>hacienda@fuquene-cundinamarca.gov.co</v>
          </cell>
          <cell r="G70">
            <v>0</v>
          </cell>
        </row>
        <row r="71">
          <cell r="A71">
            <v>8999993186</v>
          </cell>
          <cell r="B71">
            <v>899999318</v>
          </cell>
          <cell r="C71">
            <v>0</v>
          </cell>
          <cell r="D71">
            <v>219925899</v>
          </cell>
          <cell r="E71" t="str">
            <v>ZIPAQUIRA-CUNDINAMARCA</v>
          </cell>
          <cell r="F71" t="str">
            <v>secretariafinanciera@yahoo.es</v>
          </cell>
          <cell r="G71">
            <v>1969073590</v>
          </cell>
        </row>
        <row r="72">
          <cell r="A72">
            <v>8999993147</v>
          </cell>
          <cell r="B72">
            <v>899999314</v>
          </cell>
          <cell r="C72">
            <v>0</v>
          </cell>
          <cell r="D72">
            <v>216925769</v>
          </cell>
          <cell r="E72" t="str">
            <v>SUBACHOQUE-CUNDINAMARCA</v>
          </cell>
          <cell r="F72" t="str">
            <v>jaime2901@gmail.com</v>
          </cell>
          <cell r="G72">
            <v>0</v>
          </cell>
        </row>
        <row r="73">
          <cell r="A73">
            <v>8999993122</v>
          </cell>
          <cell r="B73">
            <v>899999312</v>
          </cell>
          <cell r="C73">
            <v>0</v>
          </cell>
          <cell r="D73">
            <v>217525875</v>
          </cell>
          <cell r="E73" t="str">
            <v>VILLETA-CUNDINAMARCA</v>
          </cell>
          <cell r="F73" t="str">
            <v>villeta.cundinamarca@gmail.com</v>
          </cell>
          <cell r="G73">
            <v>0</v>
          </cell>
        </row>
        <row r="74">
          <cell r="A74">
            <v>8999993029</v>
          </cell>
          <cell r="B74">
            <v>899999302</v>
          </cell>
          <cell r="C74">
            <v>0</v>
          </cell>
          <cell r="D74">
            <v>210191001</v>
          </cell>
          <cell r="E74" t="str">
            <v>LETICIA-AMAZONAS</v>
          </cell>
          <cell r="F74" t="str">
            <v>contacto@leticia-amazonas.gov.co</v>
          </cell>
          <cell r="G74">
            <v>0</v>
          </cell>
        </row>
        <row r="75">
          <cell r="A75">
            <v>8999992812</v>
          </cell>
          <cell r="B75">
            <v>899999281</v>
          </cell>
          <cell r="C75">
            <v>0</v>
          </cell>
          <cell r="D75">
            <v>214325843</v>
          </cell>
          <cell r="E75" t="str">
            <v>UBATE-CUNDINAMARCA</v>
          </cell>
          <cell r="F75" t="str">
            <v>yoismil2@hotmail.com</v>
          </cell>
          <cell r="G75">
            <v>0</v>
          </cell>
        </row>
        <row r="76">
          <cell r="A76">
            <v>8999991735</v>
          </cell>
          <cell r="B76">
            <v>899999173</v>
          </cell>
          <cell r="C76">
            <v>0</v>
          </cell>
          <cell r="D76">
            <v>215825658</v>
          </cell>
          <cell r="E76" t="str">
            <v>SAN FRANCISCO-CUNDINAMARCA</v>
          </cell>
          <cell r="F76" t="str">
            <v>alcaldiasanfrancisco@hotmail.com</v>
          </cell>
          <cell r="G76">
            <v>0</v>
          </cell>
        </row>
        <row r="77">
          <cell r="A77">
            <v>8999991728</v>
          </cell>
          <cell r="B77">
            <v>899999172</v>
          </cell>
          <cell r="C77">
            <v>0</v>
          </cell>
          <cell r="D77">
            <v>217525175</v>
          </cell>
          <cell r="E77" t="str">
            <v>CHIA-CUNDINAMARCA</v>
          </cell>
          <cell r="F77" t="str">
            <v>mariadelosangeles@chia.gov.co</v>
          </cell>
          <cell r="G77">
            <v>1623115861</v>
          </cell>
        </row>
        <row r="78">
          <cell r="A78">
            <v>8999991140</v>
          </cell>
          <cell r="B78">
            <v>899999114</v>
          </cell>
          <cell r="C78">
            <v>0</v>
          </cell>
          <cell r="D78">
            <v>112525000</v>
          </cell>
          <cell r="E78" t="str">
            <v>DEPARTAMENTO DE CUNDINAMARCA</v>
          </cell>
          <cell r="F78" t="str">
            <v>abermudez@cundinamarca.gov.co</v>
          </cell>
          <cell r="G78">
            <v>34320365122</v>
          </cell>
        </row>
        <row r="79">
          <cell r="A79">
            <v>8999990619</v>
          </cell>
          <cell r="B79">
            <v>899999061</v>
          </cell>
          <cell r="C79">
            <v>0</v>
          </cell>
          <cell r="D79">
            <v>210111001</v>
          </cell>
          <cell r="E79" t="str">
            <v>BOGOTA DISTRITO CAPITAL</v>
          </cell>
          <cell r="F79" t="str">
            <v>contabilidad@shd.gov.co</v>
          </cell>
          <cell r="G79">
            <v>95310558899</v>
          </cell>
        </row>
        <row r="80">
          <cell r="A80">
            <v>8924000382</v>
          </cell>
          <cell r="B80">
            <v>892400038</v>
          </cell>
          <cell r="C80">
            <v>0</v>
          </cell>
          <cell r="D80">
            <v>118888000</v>
          </cell>
          <cell r="E80" t="str">
            <v>DEPARTAMENTO DE SAN ANDRES Y PROVIDENCIA</v>
          </cell>
          <cell r="F80" t="str">
            <v>servicioalciudadano@sanandres.gov.co</v>
          </cell>
          <cell r="G80">
            <v>1515054318</v>
          </cell>
        </row>
        <row r="81">
          <cell r="A81">
            <v>8923999991</v>
          </cell>
          <cell r="B81">
            <v>892399999</v>
          </cell>
          <cell r="C81">
            <v>0</v>
          </cell>
          <cell r="D81">
            <v>112020000</v>
          </cell>
          <cell r="E81" t="str">
            <v>DEPARTAMENTO DEL CESAR</v>
          </cell>
          <cell r="F81" t="str">
            <v>contabilidad@cesar.gov.co</v>
          </cell>
          <cell r="G81">
            <v>20884200135</v>
          </cell>
        </row>
        <row r="82">
          <cell r="A82">
            <v>8923017615</v>
          </cell>
          <cell r="B82">
            <v>892301761</v>
          </cell>
          <cell r="C82">
            <v>0</v>
          </cell>
          <cell r="D82">
            <v>214320443</v>
          </cell>
          <cell r="E82" t="str">
            <v>MANAURE-CESAR</v>
          </cell>
          <cell r="F82" t="str">
            <v>alcaldia@manaurebalcondelcesar-cesar.gov.co</v>
          </cell>
          <cell r="G82">
            <v>0</v>
          </cell>
        </row>
        <row r="83">
          <cell r="A83">
            <v>8923015411</v>
          </cell>
          <cell r="B83">
            <v>892301541</v>
          </cell>
          <cell r="C83">
            <v>0</v>
          </cell>
          <cell r="D83">
            <v>213220032</v>
          </cell>
          <cell r="E83" t="str">
            <v>ASTREA-CESAR</v>
          </cell>
          <cell r="F83" t="str">
            <v>alcaldia@astrea-cesar.gov.co</v>
          </cell>
          <cell r="G83">
            <v>0</v>
          </cell>
        </row>
        <row r="84">
          <cell r="A84">
            <v>8923011308</v>
          </cell>
          <cell r="B84">
            <v>892301130</v>
          </cell>
          <cell r="C84">
            <v>0</v>
          </cell>
          <cell r="D84">
            <v>216020060</v>
          </cell>
          <cell r="E84" t="str">
            <v>BOSCONIA-CESAR</v>
          </cell>
          <cell r="F84" t="str">
            <v>leisman300199@hotmail.com</v>
          </cell>
          <cell r="G84">
            <v>0</v>
          </cell>
        </row>
        <row r="85">
          <cell r="A85">
            <v>8923010933</v>
          </cell>
          <cell r="B85">
            <v>892301093</v>
          </cell>
          <cell r="C85">
            <v>0</v>
          </cell>
          <cell r="D85">
            <v>217020770</v>
          </cell>
          <cell r="E85" t="str">
            <v>SAN MARTIN-CESAR</v>
          </cell>
          <cell r="F85" t="str">
            <v>johnnsilva@hotmail.com</v>
          </cell>
          <cell r="G85">
            <v>0</v>
          </cell>
        </row>
        <row r="86">
          <cell r="A86">
            <v>8923008151</v>
          </cell>
          <cell r="B86">
            <v>892300815</v>
          </cell>
          <cell r="C86">
            <v>0</v>
          </cell>
          <cell r="D86">
            <v>217520175</v>
          </cell>
          <cell r="E86" t="str">
            <v>CHIMICHAGUA-CESAR</v>
          </cell>
          <cell r="F86" t="str">
            <v>alcaldiadechimichagua@yahoo.es</v>
          </cell>
          <cell r="G86">
            <v>0</v>
          </cell>
        </row>
        <row r="87">
          <cell r="A87">
            <v>8923001231</v>
          </cell>
          <cell r="B87">
            <v>892300123</v>
          </cell>
          <cell r="C87">
            <v>0</v>
          </cell>
          <cell r="D87">
            <v>211420614</v>
          </cell>
          <cell r="E87" t="str">
            <v>RIO DE ORO-CESAR</v>
          </cell>
          <cell r="F87" t="str">
            <v>alcaldia@riodeoro-cesar.gov.co</v>
          </cell>
          <cell r="G87">
            <v>0</v>
          </cell>
        </row>
        <row r="88">
          <cell r="A88">
            <v>8922800630</v>
          </cell>
          <cell r="B88">
            <v>892280063</v>
          </cell>
          <cell r="C88">
            <v>0</v>
          </cell>
          <cell r="D88">
            <v>211770717</v>
          </cell>
          <cell r="E88" t="str">
            <v>SAN PEDRO-SUCRE</v>
          </cell>
          <cell r="F88" t="str">
            <v>edwin690724@hotmail.com</v>
          </cell>
          <cell r="G88">
            <v>0</v>
          </cell>
        </row>
        <row r="89">
          <cell r="A89">
            <v>8922800616</v>
          </cell>
          <cell r="B89">
            <v>892280061</v>
          </cell>
          <cell r="C89">
            <v>0</v>
          </cell>
          <cell r="D89">
            <v>217170771</v>
          </cell>
          <cell r="E89" t="str">
            <v>SUCRE-SUCRE</v>
          </cell>
          <cell r="F89" t="str">
            <v>apoma1@hotmail.com</v>
          </cell>
          <cell r="G89">
            <v>0</v>
          </cell>
        </row>
        <row r="90">
          <cell r="A90">
            <v>8922800576</v>
          </cell>
          <cell r="B90">
            <v>892280057</v>
          </cell>
          <cell r="C90">
            <v>0</v>
          </cell>
          <cell r="D90">
            <v>212970429</v>
          </cell>
          <cell r="E90" t="str">
            <v>MAJAGUAL-SUCRE</v>
          </cell>
          <cell r="F90" t="str">
            <v>buelvasromero@yahoo.es</v>
          </cell>
          <cell r="G90">
            <v>0</v>
          </cell>
        </row>
        <row r="91">
          <cell r="A91">
            <v>8922800551</v>
          </cell>
          <cell r="B91">
            <v>892280055</v>
          </cell>
          <cell r="C91">
            <v>0</v>
          </cell>
          <cell r="D91">
            <v>217070670</v>
          </cell>
          <cell r="E91" t="str">
            <v>SAMPUES-SUCRE</v>
          </cell>
          <cell r="F91" t="str">
            <v>alcaldia@sampues-sucre.gov.co</v>
          </cell>
          <cell r="G91">
            <v>0</v>
          </cell>
        </row>
        <row r="92">
          <cell r="A92">
            <v>8922800544</v>
          </cell>
          <cell r="B92">
            <v>892280054</v>
          </cell>
          <cell r="C92">
            <v>0</v>
          </cell>
          <cell r="D92">
            <v>217870678</v>
          </cell>
          <cell r="E92" t="str">
            <v>SAN BENITO ABAD-SUCRE</v>
          </cell>
          <cell r="F92" t="str">
            <v>alcaldia@sanbenitoabad-sucre.gov.co</v>
          </cell>
          <cell r="G92">
            <v>0</v>
          </cell>
        </row>
        <row r="93">
          <cell r="A93">
            <v>8922800537</v>
          </cell>
          <cell r="B93">
            <v>892280053</v>
          </cell>
          <cell r="C93">
            <v>0</v>
          </cell>
          <cell r="D93">
            <v>210470204</v>
          </cell>
          <cell r="E93" t="str">
            <v>COLOSO-SUCRE</v>
          </cell>
          <cell r="F93" t="str">
            <v>abertelc@yahoo.es</v>
          </cell>
          <cell r="G93">
            <v>0</v>
          </cell>
        </row>
        <row r="94">
          <cell r="A94">
            <v>8922800322</v>
          </cell>
          <cell r="B94">
            <v>892280032</v>
          </cell>
          <cell r="C94">
            <v>0</v>
          </cell>
          <cell r="D94">
            <v>211570215</v>
          </cell>
          <cell r="E94" t="str">
            <v>COROZAL-SUCRE</v>
          </cell>
          <cell r="F94" t="str">
            <v>contabilidad@corozal.gov.co</v>
          </cell>
          <cell r="G94">
            <v>0</v>
          </cell>
        </row>
        <row r="95">
          <cell r="A95">
            <v>8922800211</v>
          </cell>
          <cell r="B95">
            <v>892280021</v>
          </cell>
          <cell r="C95">
            <v>0</v>
          </cell>
          <cell r="D95">
            <v>117070000</v>
          </cell>
          <cell r="E95" t="str">
            <v>DEPARTAMENTO DE SUCRE</v>
          </cell>
          <cell r="F95" t="str">
            <v>contabilidad@sucre.gov.co</v>
          </cell>
          <cell r="G95">
            <v>23644819220</v>
          </cell>
        </row>
        <row r="96">
          <cell r="A96">
            <v>8922012962</v>
          </cell>
          <cell r="B96">
            <v>892201296</v>
          </cell>
          <cell r="C96">
            <v>0</v>
          </cell>
          <cell r="D96">
            <v>217370473</v>
          </cell>
          <cell r="E96" t="str">
            <v>MORROA-SUCRE</v>
          </cell>
          <cell r="F96" t="str">
            <v>nev_2822@hotmail.com</v>
          </cell>
          <cell r="G96">
            <v>0</v>
          </cell>
        </row>
        <row r="97">
          <cell r="A97">
            <v>8922012876</v>
          </cell>
          <cell r="B97">
            <v>892201287</v>
          </cell>
          <cell r="C97">
            <v>0</v>
          </cell>
          <cell r="D97">
            <v>211870418</v>
          </cell>
          <cell r="E97" t="str">
            <v>LOS PALMITOS-SUCRE</v>
          </cell>
          <cell r="F97" t="str">
            <v>carlosadolfo14@yahoo.com</v>
          </cell>
          <cell r="G97">
            <v>0</v>
          </cell>
        </row>
        <row r="98">
          <cell r="A98">
            <v>8922012869</v>
          </cell>
          <cell r="B98">
            <v>892201286</v>
          </cell>
          <cell r="C98">
            <v>0</v>
          </cell>
          <cell r="D98">
            <v>211070110</v>
          </cell>
          <cell r="E98" t="str">
            <v>BUENAVISTA-SUCRE</v>
          </cell>
          <cell r="F98" t="str">
            <v>alcaldia@buenavista-sucre.gov.co</v>
          </cell>
          <cell r="G98">
            <v>0</v>
          </cell>
        </row>
        <row r="99">
          <cell r="A99">
            <v>8922012821</v>
          </cell>
          <cell r="B99">
            <v>892201282</v>
          </cell>
          <cell r="C99">
            <v>0</v>
          </cell>
          <cell r="D99">
            <v>210270702</v>
          </cell>
          <cell r="E99" t="str">
            <v>SAN JUAN BETULIA-SUCRE</v>
          </cell>
          <cell r="F99" t="str">
            <v>contactenos@sanjuandebetulia-sucre.gov.co</v>
          </cell>
          <cell r="G99">
            <v>0</v>
          </cell>
        </row>
        <row r="100">
          <cell r="A100">
            <v>8922008397</v>
          </cell>
          <cell r="B100">
            <v>892200839</v>
          </cell>
          <cell r="C100">
            <v>0</v>
          </cell>
          <cell r="D100">
            <v>212070820</v>
          </cell>
          <cell r="E100" t="str">
            <v>TOLU-SUCRE</v>
          </cell>
          <cell r="F100" t="str">
            <v>edithsofia1@hotmail.co</v>
          </cell>
          <cell r="G100">
            <v>0</v>
          </cell>
        </row>
        <row r="101">
          <cell r="A101">
            <v>8922007407</v>
          </cell>
          <cell r="B101">
            <v>892200740</v>
          </cell>
          <cell r="C101">
            <v>0</v>
          </cell>
          <cell r="D101">
            <v>213070230</v>
          </cell>
          <cell r="E101" t="str">
            <v>CHALAN-SUCRE</v>
          </cell>
          <cell r="F101" t="str">
            <v>alcaldia@chalan-sucre.gov.co</v>
          </cell>
          <cell r="G101">
            <v>0</v>
          </cell>
        </row>
        <row r="102">
          <cell r="A102">
            <v>8922005923</v>
          </cell>
          <cell r="B102">
            <v>892200592</v>
          </cell>
          <cell r="C102">
            <v>0</v>
          </cell>
          <cell r="D102">
            <v>211370713</v>
          </cell>
          <cell r="E102" t="str">
            <v>SAN ONOFRE-SUCRE</v>
          </cell>
          <cell r="F102" t="str">
            <v>alcaldesanonofre@hotmail.com</v>
          </cell>
          <cell r="G102">
            <v>0</v>
          </cell>
        </row>
        <row r="103">
          <cell r="A103">
            <v>8922005916</v>
          </cell>
          <cell r="B103">
            <v>892200591</v>
          </cell>
          <cell r="C103">
            <v>0</v>
          </cell>
          <cell r="D103">
            <v>210870708</v>
          </cell>
          <cell r="E103" t="str">
            <v>SAN MARCOS-SUCRE</v>
          </cell>
          <cell r="F103" t="str">
            <v>contactenos@sanmarcos-sucre.gov.co</v>
          </cell>
          <cell r="G103">
            <v>0</v>
          </cell>
        </row>
        <row r="104">
          <cell r="A104">
            <v>8922003128</v>
          </cell>
          <cell r="B104">
            <v>892200312</v>
          </cell>
          <cell r="C104">
            <v>0</v>
          </cell>
          <cell r="D104">
            <v>212370523</v>
          </cell>
          <cell r="E104" t="str">
            <v>PALMITO-SUCRE</v>
          </cell>
          <cell r="F104" t="str">
            <v>alcaldiapalmitosucre@yahoo.es</v>
          </cell>
          <cell r="G104">
            <v>0</v>
          </cell>
        </row>
        <row r="105">
          <cell r="A105">
            <v>8922000581</v>
          </cell>
          <cell r="B105">
            <v>892200058</v>
          </cell>
          <cell r="C105">
            <v>0</v>
          </cell>
          <cell r="D105">
            <v>212470124</v>
          </cell>
          <cell r="E105" t="str">
            <v>CAIMITO-SUCRE</v>
          </cell>
          <cell r="F105" t="str">
            <v>contacto@caimito-sucre.gov.co</v>
          </cell>
          <cell r="G105">
            <v>0</v>
          </cell>
        </row>
        <row r="106">
          <cell r="A106">
            <v>8921700083</v>
          </cell>
          <cell r="B106">
            <v>892170008</v>
          </cell>
          <cell r="C106">
            <v>0</v>
          </cell>
          <cell r="D106">
            <v>217944279</v>
          </cell>
          <cell r="E106" t="str">
            <v>FONSECA-GUAJIRA</v>
          </cell>
          <cell r="F106" t="str">
            <v>alcaldia@fonseca-guajira.gov.co</v>
          </cell>
          <cell r="G106">
            <v>0</v>
          </cell>
        </row>
        <row r="107">
          <cell r="A107">
            <v>8921200209</v>
          </cell>
          <cell r="B107">
            <v>892120020</v>
          </cell>
          <cell r="C107">
            <v>0</v>
          </cell>
          <cell r="D107">
            <v>213044430</v>
          </cell>
          <cell r="E107" t="str">
            <v>MAICAO - GUAJIRA</v>
          </cell>
          <cell r="F107" t="str">
            <v>secretariadehacienda@maicao-laguajria.gov.co</v>
          </cell>
          <cell r="G107">
            <v>4878104544</v>
          </cell>
        </row>
        <row r="108">
          <cell r="A108">
            <v>8921151980</v>
          </cell>
          <cell r="B108">
            <v>892115198</v>
          </cell>
          <cell r="C108">
            <v>0</v>
          </cell>
          <cell r="D108">
            <v>217444874</v>
          </cell>
          <cell r="E108" t="str">
            <v>VILLANUEVA-GUAJIRA</v>
          </cell>
          <cell r="F108" t="str">
            <v>avvaguajira@yahoo.es</v>
          </cell>
          <cell r="G108">
            <v>0</v>
          </cell>
        </row>
        <row r="109">
          <cell r="A109">
            <v>8921151790</v>
          </cell>
          <cell r="B109">
            <v>892115179</v>
          </cell>
          <cell r="C109">
            <v>0</v>
          </cell>
          <cell r="D109">
            <v>215044650</v>
          </cell>
          <cell r="E109" t="str">
            <v>SAN JUAN DEL C.-GUAJIRA</v>
          </cell>
          <cell r="F109" t="str">
            <v>alcaldia@sanjuandelcesar-laguajira.gov.co</v>
          </cell>
          <cell r="G109">
            <v>0</v>
          </cell>
        </row>
        <row r="110">
          <cell r="A110">
            <v>8921151554</v>
          </cell>
          <cell r="B110">
            <v>892115155</v>
          </cell>
          <cell r="C110">
            <v>0</v>
          </cell>
          <cell r="D110">
            <v>214744847</v>
          </cell>
          <cell r="E110" t="str">
            <v>URIBIA - GUAJIRA</v>
          </cell>
          <cell r="F110" t="str">
            <v>denniswadydcorreamejia@yahoo.com</v>
          </cell>
          <cell r="G110">
            <v>4264184898</v>
          </cell>
        </row>
        <row r="111">
          <cell r="A111">
            <v>8921150248</v>
          </cell>
          <cell r="B111">
            <v>892115024</v>
          </cell>
          <cell r="C111">
            <v>0</v>
          </cell>
          <cell r="D111">
            <v>216044560</v>
          </cell>
          <cell r="E111" t="str">
            <v>MANAURE-GUAJIRA</v>
          </cell>
          <cell r="F111" t="str">
            <v>rafaelmaya24@hotmail.com</v>
          </cell>
          <cell r="G111">
            <v>0</v>
          </cell>
        </row>
        <row r="112">
          <cell r="A112">
            <v>8921150151</v>
          </cell>
          <cell r="B112">
            <v>892115015</v>
          </cell>
          <cell r="C112">
            <v>0</v>
          </cell>
          <cell r="D112">
            <v>114444000</v>
          </cell>
          <cell r="E112" t="str">
            <v>DEPARTAMENTO DE LA GUAJIRA</v>
          </cell>
          <cell r="F112" t="str">
            <v>notificaciones@laguajira.gov.co</v>
          </cell>
          <cell r="G112">
            <v>9904231975</v>
          </cell>
        </row>
        <row r="113">
          <cell r="A113">
            <v>8921150072</v>
          </cell>
          <cell r="B113">
            <v>892115007</v>
          </cell>
          <cell r="C113">
            <v>0</v>
          </cell>
          <cell r="D113">
            <v>210144001</v>
          </cell>
          <cell r="E113" t="str">
            <v>RIOHACHA-GUAJIRA</v>
          </cell>
          <cell r="F113" t="str">
            <v>controlinterno@riohacha-laguajira.gov.co</v>
          </cell>
          <cell r="G113">
            <v>5251397200</v>
          </cell>
        </row>
        <row r="114">
          <cell r="A114">
            <v>8920995486</v>
          </cell>
          <cell r="B114">
            <v>892099548</v>
          </cell>
          <cell r="C114">
            <v>0</v>
          </cell>
          <cell r="D114">
            <v>218950689</v>
          </cell>
          <cell r="E114" t="str">
            <v>SAN MARTIN-META</v>
          </cell>
          <cell r="F114" t="str">
            <v>contabilidad@sanmartin-meta.gov.co</v>
          </cell>
          <cell r="G114">
            <v>0</v>
          </cell>
        </row>
        <row r="115">
          <cell r="A115">
            <v>8920994947</v>
          </cell>
          <cell r="B115">
            <v>892099494</v>
          </cell>
          <cell r="C115">
            <v>0</v>
          </cell>
          <cell r="D115">
            <v>216581065</v>
          </cell>
          <cell r="E115" t="str">
            <v>ARAUQUITA-ARAUCA</v>
          </cell>
          <cell r="F115" t="str">
            <v>hacienda@arauquita-arauca.gov.co</v>
          </cell>
          <cell r="G115">
            <v>0</v>
          </cell>
        </row>
        <row r="116">
          <cell r="A116">
            <v>8920994757</v>
          </cell>
          <cell r="B116">
            <v>892099475</v>
          </cell>
          <cell r="C116">
            <v>0</v>
          </cell>
          <cell r="D116">
            <v>214085440</v>
          </cell>
          <cell r="E116" t="str">
            <v>VILLANUEVA-CASANARE</v>
          </cell>
          <cell r="F116" t="str">
            <v>tesoreria@villanueva-casanare.gov.co</v>
          </cell>
          <cell r="G116">
            <v>0</v>
          </cell>
        </row>
        <row r="117">
          <cell r="A117">
            <v>8920993924</v>
          </cell>
          <cell r="B117">
            <v>892099392</v>
          </cell>
          <cell r="C117">
            <v>0</v>
          </cell>
          <cell r="D117">
            <v>213085230</v>
          </cell>
          <cell r="E117" t="str">
            <v>OROCUE-CASANARE</v>
          </cell>
          <cell r="F117" t="str">
            <v>contactenos@orocue-casanare.gov.co</v>
          </cell>
          <cell r="G117">
            <v>0</v>
          </cell>
        </row>
        <row r="118">
          <cell r="A118">
            <v>8920993250</v>
          </cell>
          <cell r="B118">
            <v>892099325</v>
          </cell>
          <cell r="C118">
            <v>0</v>
          </cell>
          <cell r="D118">
            <v>217350573</v>
          </cell>
          <cell r="E118" t="str">
            <v>PUERTO LOPEZ-META</v>
          </cell>
          <cell r="F118" t="str">
            <v>contaduria@puertolopez-meta.gov.co</v>
          </cell>
          <cell r="G118">
            <v>0</v>
          </cell>
        </row>
        <row r="119">
          <cell r="A119">
            <v>8920993243</v>
          </cell>
          <cell r="B119">
            <v>892099324</v>
          </cell>
          <cell r="C119">
            <v>0</v>
          </cell>
          <cell r="D119">
            <v>210150001</v>
          </cell>
          <cell r="E119" t="str">
            <v>VILLAVICENCIO - META</v>
          </cell>
          <cell r="F119" t="str">
            <v>presupuesto@villavicencio.gov.co</v>
          </cell>
          <cell r="G119">
            <v>9908639723</v>
          </cell>
        </row>
        <row r="120">
          <cell r="A120">
            <v>8920993171</v>
          </cell>
          <cell r="B120">
            <v>892099317</v>
          </cell>
          <cell r="C120">
            <v>0</v>
          </cell>
          <cell r="D120">
            <v>213050330</v>
          </cell>
          <cell r="E120" t="str">
            <v>MESETAS-META</v>
          </cell>
          <cell r="F120" t="str">
            <v>despachoalcalde@mesetas-meta.gov.co</v>
          </cell>
          <cell r="G120">
            <v>0</v>
          </cell>
        </row>
        <row r="121">
          <cell r="A121">
            <v>8920993092</v>
          </cell>
          <cell r="B121">
            <v>892099309</v>
          </cell>
          <cell r="C121">
            <v>0</v>
          </cell>
          <cell r="D121">
            <v>217750577</v>
          </cell>
          <cell r="E121" t="str">
            <v>PUERTO LLERAS-META</v>
          </cell>
          <cell r="F121" t="str">
            <v>webpuertolleras@yahoo.es</v>
          </cell>
          <cell r="G121">
            <v>0</v>
          </cell>
        </row>
        <row r="122">
          <cell r="A122">
            <v>8920993053</v>
          </cell>
          <cell r="B122">
            <v>892099305</v>
          </cell>
          <cell r="C122">
            <v>0</v>
          </cell>
          <cell r="D122">
            <v>210199001</v>
          </cell>
          <cell r="E122" t="str">
            <v>PUERTO CARRENO-VICHADA</v>
          </cell>
          <cell r="F122" t="str">
            <v>contactenos@puertocarreno-vichada.gov.co</v>
          </cell>
          <cell r="G122">
            <v>0</v>
          </cell>
        </row>
        <row r="123">
          <cell r="A123">
            <v>8920992782</v>
          </cell>
          <cell r="B123">
            <v>892099278</v>
          </cell>
          <cell r="C123">
            <v>0</v>
          </cell>
          <cell r="D123">
            <v>215150251</v>
          </cell>
          <cell r="E123" t="str">
            <v>EL CASTILLO-META</v>
          </cell>
          <cell r="F123" t="str">
            <v>alcaldia@elcastillo-meta.gov.co</v>
          </cell>
          <cell r="G123">
            <v>0</v>
          </cell>
        </row>
        <row r="124">
          <cell r="A124">
            <v>8920992467</v>
          </cell>
          <cell r="B124">
            <v>892099246</v>
          </cell>
          <cell r="C124">
            <v>0</v>
          </cell>
          <cell r="D124">
            <v>218650686</v>
          </cell>
          <cell r="E124" t="str">
            <v>SAN JUANITO-META</v>
          </cell>
          <cell r="F124" t="str">
            <v>contadoraalcaldia@hotmail.com</v>
          </cell>
          <cell r="G124">
            <v>0</v>
          </cell>
        </row>
        <row r="125">
          <cell r="A125">
            <v>8920992435</v>
          </cell>
          <cell r="B125">
            <v>892099243</v>
          </cell>
          <cell r="C125">
            <v>0</v>
          </cell>
          <cell r="D125">
            <v>211350313</v>
          </cell>
          <cell r="E125" t="str">
            <v>GRANADA-META</v>
          </cell>
          <cell r="F125" t="str">
            <v>tesoreriagranadameta@hotmail.com</v>
          </cell>
          <cell r="G125">
            <v>0</v>
          </cell>
        </row>
        <row r="126">
          <cell r="A126">
            <v>8920992428</v>
          </cell>
          <cell r="B126">
            <v>892099242</v>
          </cell>
          <cell r="C126">
            <v>0</v>
          </cell>
          <cell r="D126">
            <v>210050400</v>
          </cell>
          <cell r="E126" t="str">
            <v>LEJANIAS-META</v>
          </cell>
          <cell r="F126" t="str">
            <v>oficinaharvey@hotmail.com</v>
          </cell>
          <cell r="G126">
            <v>0</v>
          </cell>
        </row>
        <row r="127">
          <cell r="A127">
            <v>8920992349</v>
          </cell>
          <cell r="B127">
            <v>892099234</v>
          </cell>
          <cell r="C127">
            <v>0</v>
          </cell>
          <cell r="D127">
            <v>215050350</v>
          </cell>
          <cell r="E127" t="str">
            <v>LA MACARENA-META</v>
          </cell>
          <cell r="F127" t="str">
            <v>alcaldia@lamacarena-meta.gov.co</v>
          </cell>
          <cell r="G127">
            <v>0</v>
          </cell>
        </row>
        <row r="128">
          <cell r="A128">
            <v>8920992331</v>
          </cell>
          <cell r="B128">
            <v>892099233</v>
          </cell>
          <cell r="C128">
            <v>0</v>
          </cell>
          <cell r="D128">
            <v>210197001</v>
          </cell>
          <cell r="E128" t="str">
            <v>MITU-VAUPES</v>
          </cell>
          <cell r="F128" t="str">
            <v>alcaldia@mituvaupes.gov.co</v>
          </cell>
          <cell r="G128">
            <v>0</v>
          </cell>
        </row>
        <row r="129">
          <cell r="A129">
            <v>8920992324</v>
          </cell>
          <cell r="B129">
            <v>892099232</v>
          </cell>
          <cell r="C129">
            <v>0</v>
          </cell>
          <cell r="D129">
            <v>212450124</v>
          </cell>
          <cell r="E129" t="str">
            <v>CABUYARO-META</v>
          </cell>
          <cell r="F129" t="str">
            <v>maosan_2306@hotmail.com</v>
          </cell>
          <cell r="G129">
            <v>0</v>
          </cell>
        </row>
        <row r="130">
          <cell r="A130">
            <v>8920992166</v>
          </cell>
          <cell r="B130">
            <v>892099216</v>
          </cell>
          <cell r="C130">
            <v>0</v>
          </cell>
          <cell r="D130">
            <v>118585000</v>
          </cell>
          <cell r="E130" t="str">
            <v>DEPARTAMENTO DE CASANARE</v>
          </cell>
          <cell r="F130" t="str">
            <v>contabilidad@casanare.gov.co</v>
          </cell>
          <cell r="G130">
            <v>8435085876</v>
          </cell>
        </row>
        <row r="131">
          <cell r="A131">
            <v>8920991849</v>
          </cell>
          <cell r="B131">
            <v>892099184</v>
          </cell>
          <cell r="C131">
            <v>0</v>
          </cell>
          <cell r="D131">
            <v>212650226</v>
          </cell>
          <cell r="E131" t="str">
            <v>CUMARAL-META</v>
          </cell>
          <cell r="F131" t="str">
            <v>alcaldia@cumaral-meta.gov.co</v>
          </cell>
          <cell r="G131">
            <v>0</v>
          </cell>
        </row>
        <row r="132">
          <cell r="A132">
            <v>8920991831</v>
          </cell>
          <cell r="B132">
            <v>892099183</v>
          </cell>
          <cell r="C132">
            <v>0</v>
          </cell>
          <cell r="D132">
            <v>218750287</v>
          </cell>
          <cell r="E132" t="str">
            <v>FUENTE DE ORO-META</v>
          </cell>
          <cell r="F132" t="str">
            <v>hacienda@fuentedeoro-meta.gov.co</v>
          </cell>
          <cell r="G132">
            <v>0</v>
          </cell>
        </row>
        <row r="133">
          <cell r="A133">
            <v>8920991738</v>
          </cell>
          <cell r="B133">
            <v>892099173</v>
          </cell>
          <cell r="C133">
            <v>0</v>
          </cell>
          <cell r="D133">
            <v>211150711</v>
          </cell>
          <cell r="E133" t="str">
            <v>VISTA HERMOSA-META</v>
          </cell>
          <cell r="F133" t="str">
            <v>tesoreria@vistahermosa-meta.gov.co</v>
          </cell>
          <cell r="G133">
            <v>0</v>
          </cell>
        </row>
        <row r="134">
          <cell r="A134">
            <v>8920991490</v>
          </cell>
          <cell r="B134">
            <v>892099149</v>
          </cell>
          <cell r="C134">
            <v>0</v>
          </cell>
          <cell r="D134">
            <v>119494000</v>
          </cell>
          <cell r="E134" t="str">
            <v>DEPARTAMENTO DE GUAINIA</v>
          </cell>
          <cell r="F134" t="str">
            <v>contabilidadguainia@hotmail.com</v>
          </cell>
          <cell r="G134">
            <v>2324994158</v>
          </cell>
        </row>
        <row r="135">
          <cell r="A135">
            <v>8920991057</v>
          </cell>
          <cell r="B135">
            <v>892099105</v>
          </cell>
          <cell r="C135">
            <v>0</v>
          </cell>
          <cell r="D135">
            <v>210194001</v>
          </cell>
          <cell r="E135" t="str">
            <v>INIRIDA-GUAINIA</v>
          </cell>
          <cell r="F135" t="str">
            <v>secrehacienda@inirida-guainia.gov.co</v>
          </cell>
          <cell r="G135">
            <v>0</v>
          </cell>
        </row>
        <row r="136">
          <cell r="A136">
            <v>8920990011</v>
          </cell>
          <cell r="B136">
            <v>892099001</v>
          </cell>
          <cell r="C136">
            <v>0</v>
          </cell>
          <cell r="D136">
            <v>214550245</v>
          </cell>
          <cell r="E136" t="str">
            <v>EL CALVARIO-META</v>
          </cell>
          <cell r="F136" t="str">
            <v>harveytorresl@gmail.com</v>
          </cell>
          <cell r="G136">
            <v>0</v>
          </cell>
        </row>
        <row r="137">
          <cell r="A137">
            <v>8920014573</v>
          </cell>
          <cell r="B137">
            <v>892001457</v>
          </cell>
          <cell r="C137">
            <v>0</v>
          </cell>
          <cell r="D137">
            <v>210650006</v>
          </cell>
          <cell r="E137" t="str">
            <v>ACACIAS-META</v>
          </cell>
          <cell r="F137" t="str">
            <v>alcaldia@acacias-meta.gov.co</v>
          </cell>
          <cell r="G137">
            <v>0</v>
          </cell>
        </row>
        <row r="138">
          <cell r="A138">
            <v>8920008120</v>
          </cell>
          <cell r="B138">
            <v>892000812</v>
          </cell>
          <cell r="C138">
            <v>0</v>
          </cell>
          <cell r="D138">
            <v>212350223</v>
          </cell>
          <cell r="E138" t="str">
            <v>CUBARRAL-META</v>
          </cell>
          <cell r="F138" t="str">
            <v>jitucho@hotmail.com</v>
          </cell>
          <cell r="G138">
            <v>0</v>
          </cell>
        </row>
        <row r="139">
          <cell r="A139">
            <v>8920001488</v>
          </cell>
          <cell r="B139">
            <v>892000148</v>
          </cell>
          <cell r="C139">
            <v>0</v>
          </cell>
          <cell r="D139">
            <v>115050000</v>
          </cell>
          <cell r="E139" t="str">
            <v>DEPARTAMENTO DEL META</v>
          </cell>
          <cell r="F139" t="str">
            <v>dgomezo@meta.gov.co</v>
          </cell>
          <cell r="G139">
            <v>11944207474</v>
          </cell>
        </row>
        <row r="140">
          <cell r="A140">
            <v>8919021912</v>
          </cell>
          <cell r="B140">
            <v>891902191</v>
          </cell>
          <cell r="C140">
            <v>0</v>
          </cell>
          <cell r="D140">
            <v>210676606</v>
          </cell>
          <cell r="E140" t="str">
            <v>RESTREPO-VALLE DEL CAUCA</v>
          </cell>
          <cell r="F140" t="str">
            <v>hacienda@restrepo-valle.gov.co</v>
          </cell>
          <cell r="G140">
            <v>0</v>
          </cell>
        </row>
        <row r="141">
          <cell r="A141">
            <v>8919012235</v>
          </cell>
          <cell r="B141">
            <v>891901223</v>
          </cell>
          <cell r="C141">
            <v>0</v>
          </cell>
          <cell r="D141">
            <v>215076250</v>
          </cell>
          <cell r="E141" t="str">
            <v>EL DOVIO-VALLE DEL CAUCA</v>
          </cell>
          <cell r="F141" t="str">
            <v>tesoreria@eldovio-valle.gov.co</v>
          </cell>
          <cell r="G141">
            <v>0</v>
          </cell>
        </row>
        <row r="142">
          <cell r="A142">
            <v>8919011552</v>
          </cell>
          <cell r="B142">
            <v>891901155</v>
          </cell>
          <cell r="C142">
            <v>0</v>
          </cell>
          <cell r="D142">
            <v>216376863</v>
          </cell>
          <cell r="E142" t="str">
            <v>VERSALLES-VALLE DEL CAUCA</v>
          </cell>
          <cell r="F142" t="str">
            <v>financiera@versalles.gov.co</v>
          </cell>
          <cell r="G142">
            <v>0</v>
          </cell>
        </row>
        <row r="143">
          <cell r="A143">
            <v>8919011093</v>
          </cell>
          <cell r="B143">
            <v>891901109</v>
          </cell>
          <cell r="C143">
            <v>0</v>
          </cell>
          <cell r="D143">
            <v>210076400</v>
          </cell>
          <cell r="E143" t="str">
            <v>LA UNION-VALLE DEL CAUCA</v>
          </cell>
          <cell r="F143" t="str">
            <v>alcaldia@launion-valle.gov.co</v>
          </cell>
          <cell r="G143">
            <v>0</v>
          </cell>
        </row>
        <row r="144">
          <cell r="A144">
            <v>8919010790</v>
          </cell>
          <cell r="B144">
            <v>891901079</v>
          </cell>
          <cell r="C144">
            <v>0</v>
          </cell>
          <cell r="D144">
            <v>212076020</v>
          </cell>
          <cell r="E144" t="str">
            <v>ALCALA-VALLE DEL CAUCA</v>
          </cell>
          <cell r="F144" t="str">
            <v>alcalde@alcala-valle.gov.co</v>
          </cell>
          <cell r="G144">
            <v>0</v>
          </cell>
        </row>
        <row r="145">
          <cell r="A145">
            <v>8919010199</v>
          </cell>
          <cell r="B145">
            <v>891901019</v>
          </cell>
          <cell r="C145">
            <v>0</v>
          </cell>
          <cell r="D145">
            <v>215476054</v>
          </cell>
          <cell r="E145" t="str">
            <v>ARGELIA-VALLE DEL CAUCA</v>
          </cell>
          <cell r="F145" t="str">
            <v>contacto@argelia-valle.gov.co</v>
          </cell>
          <cell r="G145">
            <v>0</v>
          </cell>
        </row>
        <row r="146">
          <cell r="A146">
            <v>8919009854</v>
          </cell>
          <cell r="B146">
            <v>891900985</v>
          </cell>
          <cell r="C146">
            <v>0</v>
          </cell>
          <cell r="D146">
            <v>212376823</v>
          </cell>
          <cell r="E146" t="str">
            <v>TORO-VALLE DEL CAUCA</v>
          </cell>
          <cell r="F146" t="str">
            <v>alcaldia@toro-valle.gov.co</v>
          </cell>
          <cell r="G146">
            <v>0</v>
          </cell>
        </row>
        <row r="147">
          <cell r="A147">
            <v>8919009451</v>
          </cell>
          <cell r="B147">
            <v>891900945</v>
          </cell>
          <cell r="C147">
            <v>0</v>
          </cell>
          <cell r="D147">
            <v>210076100</v>
          </cell>
          <cell r="E147" t="str">
            <v>BOLIVAR-VALLE DEL CAUCA</v>
          </cell>
          <cell r="F147" t="str">
            <v>alcaldia@bolivar-valle.gov.co</v>
          </cell>
          <cell r="G147">
            <v>0</v>
          </cell>
        </row>
        <row r="148">
          <cell r="A148">
            <v>8919009023</v>
          </cell>
          <cell r="B148">
            <v>891900902</v>
          </cell>
          <cell r="C148">
            <v>0</v>
          </cell>
          <cell r="D148">
            <v>219776497</v>
          </cell>
          <cell r="E148" t="str">
            <v>OBANDO-VALLE DEL CAUCA</v>
          </cell>
          <cell r="F148" t="str">
            <v>contactenos@obando-valle.gov.co</v>
          </cell>
          <cell r="G148">
            <v>0</v>
          </cell>
        </row>
        <row r="149">
          <cell r="A149">
            <v>8919007643</v>
          </cell>
          <cell r="B149">
            <v>891900764</v>
          </cell>
          <cell r="C149">
            <v>0</v>
          </cell>
          <cell r="D149">
            <v>212876828</v>
          </cell>
          <cell r="E149" t="str">
            <v>TRUJILLO-VALLE DEL CAUCA</v>
          </cell>
          <cell r="F149" t="str">
            <v>hacienda@trujillo-valle.gov.co</v>
          </cell>
          <cell r="G149">
            <v>0</v>
          </cell>
        </row>
        <row r="150">
          <cell r="A150">
            <v>8919006606</v>
          </cell>
          <cell r="B150">
            <v>891900660</v>
          </cell>
          <cell r="C150">
            <v>0</v>
          </cell>
          <cell r="D150">
            <v>212276122</v>
          </cell>
          <cell r="E150" t="str">
            <v>CAICEDONIA-VALLE DEL CAUCA</v>
          </cell>
          <cell r="F150" t="str">
            <v>alcaldia@caicedonia-valle.gov.co</v>
          </cell>
          <cell r="G150">
            <v>0</v>
          </cell>
        </row>
        <row r="151">
          <cell r="A151">
            <v>8919006240</v>
          </cell>
          <cell r="B151">
            <v>891900624</v>
          </cell>
          <cell r="C151">
            <v>0</v>
          </cell>
          <cell r="D151">
            <v>219576895</v>
          </cell>
          <cell r="E151" t="str">
            <v>ZARZAL-VALLE DEL CAUCA</v>
          </cell>
          <cell r="F151" t="str">
            <v>alcaldia@zarzal-valle.gov.co</v>
          </cell>
          <cell r="G151">
            <v>0</v>
          </cell>
        </row>
        <row r="152">
          <cell r="A152">
            <v>8919004932</v>
          </cell>
          <cell r="B152">
            <v>891900493</v>
          </cell>
          <cell r="C152">
            <v>0</v>
          </cell>
          <cell r="D152">
            <v>214776147</v>
          </cell>
          <cell r="E152" t="str">
            <v>CARTAGO - VALLE DEL CAUCA</v>
          </cell>
          <cell r="F152" t="str">
            <v>contabilidad@cartago.gov.co</v>
          </cell>
          <cell r="G152">
            <v>2684638475</v>
          </cell>
        </row>
        <row r="153">
          <cell r="A153">
            <v>8919004434</v>
          </cell>
          <cell r="B153">
            <v>891900443</v>
          </cell>
          <cell r="C153">
            <v>0</v>
          </cell>
          <cell r="D153">
            <v>213676036</v>
          </cell>
          <cell r="E153" t="str">
            <v>ANDALUCIA-VALLE DEL CAUCA</v>
          </cell>
          <cell r="F153" t="str">
            <v>tesoreria@andalucia-valle.gov.co</v>
          </cell>
          <cell r="G153">
            <v>0</v>
          </cell>
        </row>
        <row r="154">
          <cell r="A154">
            <v>8919003579</v>
          </cell>
          <cell r="B154">
            <v>891900357</v>
          </cell>
          <cell r="C154">
            <v>0</v>
          </cell>
          <cell r="D154">
            <v>211676616</v>
          </cell>
          <cell r="E154" t="str">
            <v>RIOFRIO-VALLE DEL CAUCA</v>
          </cell>
          <cell r="F154" t="str">
            <v>contactenos@riofrio-valle.gov.co</v>
          </cell>
          <cell r="G154">
            <v>0</v>
          </cell>
        </row>
        <row r="155">
          <cell r="A155">
            <v>8919003531</v>
          </cell>
          <cell r="B155">
            <v>891900353</v>
          </cell>
          <cell r="C155">
            <v>0</v>
          </cell>
          <cell r="D155">
            <v>211376113</v>
          </cell>
          <cell r="E155" t="str">
            <v>BUGALAGRANDE-VALLE DEL CAUCA</v>
          </cell>
          <cell r="F155" t="str">
            <v>hacienda@bugalagrande-valle.gov.co</v>
          </cell>
          <cell r="G155">
            <v>0</v>
          </cell>
        </row>
        <row r="156">
          <cell r="A156">
            <v>8919002896</v>
          </cell>
          <cell r="B156">
            <v>891900289</v>
          </cell>
          <cell r="C156">
            <v>0</v>
          </cell>
          <cell r="D156">
            <v>212276622</v>
          </cell>
          <cell r="E156" t="str">
            <v>ROLDANILLO-VALLE DEL CAUCA</v>
          </cell>
          <cell r="F156" t="str">
            <v>despachoalcalde@roldanillo-valle.gov.co</v>
          </cell>
          <cell r="G156">
            <v>0</v>
          </cell>
        </row>
        <row r="157">
          <cell r="A157">
            <v>8919002721</v>
          </cell>
          <cell r="B157">
            <v>891900272</v>
          </cell>
          <cell r="C157">
            <v>0</v>
          </cell>
          <cell r="D157">
            <v>213476834</v>
          </cell>
          <cell r="E157" t="str">
            <v>TULUA - VALLE DEL CAUCA</v>
          </cell>
          <cell r="F157" t="str">
            <v>contabilidad@tulua.gov.co</v>
          </cell>
          <cell r="G157">
            <v>3702173004</v>
          </cell>
        </row>
        <row r="158">
          <cell r="A158">
            <v>8918579202</v>
          </cell>
          <cell r="B158">
            <v>891857920</v>
          </cell>
          <cell r="C158">
            <v>0</v>
          </cell>
          <cell r="D158">
            <v>211815218</v>
          </cell>
          <cell r="E158" t="str">
            <v>COVARACHIA-BOYACA</v>
          </cell>
          <cell r="F158" t="str">
            <v>hacienda@covarachia-boyaca.gov.co</v>
          </cell>
          <cell r="G158">
            <v>0</v>
          </cell>
        </row>
        <row r="159">
          <cell r="A159">
            <v>8918578616</v>
          </cell>
          <cell r="B159">
            <v>891857861</v>
          </cell>
          <cell r="C159">
            <v>0</v>
          </cell>
          <cell r="D159">
            <v>213085430</v>
          </cell>
          <cell r="E159" t="str">
            <v>TRINIDAD-CASANARE</v>
          </cell>
          <cell r="F159" t="str">
            <v>contacto@trinidad-casanare.gov.co</v>
          </cell>
          <cell r="G159">
            <v>0</v>
          </cell>
        </row>
        <row r="160">
          <cell r="A160">
            <v>8918578440</v>
          </cell>
          <cell r="B160">
            <v>891857844</v>
          </cell>
          <cell r="C160">
            <v>0</v>
          </cell>
          <cell r="D160">
            <v>214415244</v>
          </cell>
          <cell r="E160" t="str">
            <v>EL COCUY-BOYACA</v>
          </cell>
          <cell r="F160" t="str">
            <v>alcaldia@elcocuy-boyaca.gov.co</v>
          </cell>
          <cell r="G160">
            <v>0</v>
          </cell>
        </row>
        <row r="161">
          <cell r="A161">
            <v>8918578243</v>
          </cell>
          <cell r="B161">
            <v>891857824</v>
          </cell>
          <cell r="C161">
            <v>0</v>
          </cell>
          <cell r="D161">
            <v>216285162</v>
          </cell>
          <cell r="E161" t="str">
            <v>MONTERREY-CASANARE</v>
          </cell>
          <cell r="F161" t="str">
            <v>contanu@hotmail.com</v>
          </cell>
          <cell r="G161">
            <v>0</v>
          </cell>
        </row>
        <row r="162">
          <cell r="A162">
            <v>8918578236</v>
          </cell>
          <cell r="B162">
            <v>891857823</v>
          </cell>
          <cell r="C162">
            <v>0</v>
          </cell>
          <cell r="D162">
            <v>210085300</v>
          </cell>
          <cell r="E162" t="str">
            <v>SABANALARGA-CASANARE</v>
          </cell>
          <cell r="F162" t="str">
            <v>alcaldia@sabanalarga-casanare.gov.co</v>
          </cell>
          <cell r="G162">
            <v>0</v>
          </cell>
        </row>
        <row r="163">
          <cell r="A163">
            <v>8918578211</v>
          </cell>
          <cell r="B163">
            <v>891857821</v>
          </cell>
          <cell r="C163">
            <v>0</v>
          </cell>
          <cell r="D163">
            <v>217315673</v>
          </cell>
          <cell r="E163" t="str">
            <v>SAN MATEO-BOYACA</v>
          </cell>
          <cell r="F163" t="str">
            <v>alcaldia@sanmateo-boyaca.gov.co</v>
          </cell>
          <cell r="G163">
            <v>0</v>
          </cell>
        </row>
        <row r="164">
          <cell r="A164">
            <v>8918578053</v>
          </cell>
          <cell r="B164">
            <v>891857805</v>
          </cell>
          <cell r="C164">
            <v>0</v>
          </cell>
          <cell r="D164">
            <v>216215162</v>
          </cell>
          <cell r="E164" t="str">
            <v>CERINZA-BOYACA</v>
          </cell>
          <cell r="F164" t="str">
            <v>alcaldia@cerinza-boyaca.gov.co</v>
          </cell>
          <cell r="G164">
            <v>0</v>
          </cell>
        </row>
        <row r="165">
          <cell r="A165">
            <v>8918577641</v>
          </cell>
          <cell r="B165">
            <v>891857764</v>
          </cell>
          <cell r="C165">
            <v>0</v>
          </cell>
          <cell r="D165">
            <v>219615296</v>
          </cell>
          <cell r="E165" t="str">
            <v>GAMEZA-BOYACA</v>
          </cell>
          <cell r="F165" t="str">
            <v>beatriz.salamanca@sinfa.com.co</v>
          </cell>
          <cell r="G165">
            <v>0</v>
          </cell>
        </row>
        <row r="166">
          <cell r="A166">
            <v>8918566251</v>
          </cell>
          <cell r="B166">
            <v>891856625</v>
          </cell>
          <cell r="C166">
            <v>0</v>
          </cell>
          <cell r="D166">
            <v>212015820</v>
          </cell>
          <cell r="E166" t="str">
            <v>TOPAGA-BOYACA</v>
          </cell>
          <cell r="F166" t="str">
            <v>alcaldia@topaga-boyaca.gov.co</v>
          </cell>
          <cell r="G166">
            <v>0</v>
          </cell>
        </row>
        <row r="167">
          <cell r="A167">
            <v>8918565932</v>
          </cell>
          <cell r="B167">
            <v>891856593</v>
          </cell>
          <cell r="C167">
            <v>0</v>
          </cell>
          <cell r="D167">
            <v>216815368</v>
          </cell>
          <cell r="E167" t="str">
            <v>JERICO-BOYACA</v>
          </cell>
          <cell r="F167" t="str">
            <v>aoaraque1@hotmail.com</v>
          </cell>
          <cell r="G167">
            <v>0</v>
          </cell>
        </row>
        <row r="168">
          <cell r="A168">
            <v>8918565552</v>
          </cell>
          <cell r="B168">
            <v>891856555</v>
          </cell>
          <cell r="C168">
            <v>0</v>
          </cell>
          <cell r="D168">
            <v>216615466</v>
          </cell>
          <cell r="E168" t="str">
            <v>MONGUI-BOYACA</v>
          </cell>
          <cell r="F168" t="str">
            <v>alcaldia@mongui_boyaca.gov.co</v>
          </cell>
          <cell r="G168">
            <v>0</v>
          </cell>
        </row>
        <row r="169">
          <cell r="A169">
            <v>8918564721</v>
          </cell>
          <cell r="B169">
            <v>891856472</v>
          </cell>
          <cell r="C169">
            <v>0</v>
          </cell>
          <cell r="D169">
            <v>217415774</v>
          </cell>
          <cell r="E169" t="str">
            <v>SUSACON-BOYACA</v>
          </cell>
          <cell r="F169" t="str">
            <v>alcaldia@susacon-boyaca.gov.co</v>
          </cell>
          <cell r="G169">
            <v>0</v>
          </cell>
        </row>
        <row r="170">
          <cell r="A170">
            <v>8918564640</v>
          </cell>
          <cell r="B170">
            <v>891856464</v>
          </cell>
          <cell r="C170">
            <v>0</v>
          </cell>
          <cell r="D170">
            <v>214215542</v>
          </cell>
          <cell r="E170" t="str">
            <v>PESCA-BOYACA</v>
          </cell>
          <cell r="F170" t="str">
            <v>sandraizr2005@yahoo.es</v>
          </cell>
          <cell r="G170">
            <v>0</v>
          </cell>
        </row>
        <row r="171">
          <cell r="A171">
            <v>8918562945</v>
          </cell>
          <cell r="B171">
            <v>891856294</v>
          </cell>
          <cell r="C171">
            <v>0</v>
          </cell>
          <cell r="D171">
            <v>219715097</v>
          </cell>
          <cell r="E171" t="str">
            <v>BOAVITA-BOYACA</v>
          </cell>
          <cell r="F171" t="str">
            <v>municipioboavita@gmail.com</v>
          </cell>
          <cell r="G171">
            <v>0</v>
          </cell>
        </row>
        <row r="172">
          <cell r="A172">
            <v>8918562880</v>
          </cell>
          <cell r="B172">
            <v>891856288</v>
          </cell>
          <cell r="C172">
            <v>0</v>
          </cell>
          <cell r="D172">
            <v>217215272</v>
          </cell>
          <cell r="E172" t="str">
            <v>FIRAVITOBA-BOYACA</v>
          </cell>
          <cell r="F172" t="str">
            <v>alcaldiafiravitoba@yahoo.es</v>
          </cell>
          <cell r="G172">
            <v>0</v>
          </cell>
        </row>
        <row r="173">
          <cell r="A173">
            <v>8918562572</v>
          </cell>
          <cell r="B173">
            <v>891856257</v>
          </cell>
          <cell r="C173">
            <v>0</v>
          </cell>
          <cell r="D173">
            <v>210315403</v>
          </cell>
          <cell r="E173" t="str">
            <v>LA UVITA-BOYACA</v>
          </cell>
          <cell r="F173" t="str">
            <v>alcaldia@lauvita-boyaca.gov.co</v>
          </cell>
          <cell r="G173">
            <v>0</v>
          </cell>
        </row>
        <row r="174">
          <cell r="A174">
            <v>8918561313</v>
          </cell>
          <cell r="B174">
            <v>891856131</v>
          </cell>
          <cell r="C174">
            <v>0</v>
          </cell>
          <cell r="D174">
            <v>219015790</v>
          </cell>
          <cell r="E174" t="str">
            <v>TASCO-BOYACA</v>
          </cell>
          <cell r="F174" t="str">
            <v>gcgloris88@yahoo.com.co</v>
          </cell>
          <cell r="G174">
            <v>0</v>
          </cell>
        </row>
        <row r="175">
          <cell r="A175">
            <v>8918560773</v>
          </cell>
          <cell r="B175">
            <v>891856077</v>
          </cell>
          <cell r="C175">
            <v>0</v>
          </cell>
          <cell r="D175">
            <v>216215362</v>
          </cell>
          <cell r="E175" t="str">
            <v>IZA-BOYACA</v>
          </cell>
          <cell r="F175" t="str">
            <v>contactenos@iza-boyaca.gov.co</v>
          </cell>
          <cell r="G175">
            <v>0</v>
          </cell>
        </row>
        <row r="176">
          <cell r="A176">
            <v>8918557697</v>
          </cell>
          <cell r="B176">
            <v>891855769</v>
          </cell>
          <cell r="C176">
            <v>0</v>
          </cell>
          <cell r="D176">
            <v>212615226</v>
          </cell>
          <cell r="E176" t="str">
            <v>CUITIVA-BOYACA</v>
          </cell>
          <cell r="F176" t="str">
            <v>contactenos@cuitiva-boyaca.gov.co</v>
          </cell>
          <cell r="G176">
            <v>0</v>
          </cell>
        </row>
        <row r="177">
          <cell r="A177">
            <v>8918557482</v>
          </cell>
          <cell r="B177">
            <v>891855748</v>
          </cell>
          <cell r="C177">
            <v>0</v>
          </cell>
          <cell r="D177">
            <v>211515215</v>
          </cell>
          <cell r="E177" t="str">
            <v>CORRALES-BOYACA</v>
          </cell>
          <cell r="F177" t="str">
            <v>tesoreria@corrales-boyaca.gov.co</v>
          </cell>
          <cell r="G177">
            <v>0</v>
          </cell>
        </row>
        <row r="178">
          <cell r="A178">
            <v>8918557357</v>
          </cell>
          <cell r="B178">
            <v>891855735</v>
          </cell>
          <cell r="C178">
            <v>0</v>
          </cell>
          <cell r="D178">
            <v>216415464</v>
          </cell>
          <cell r="E178" t="str">
            <v>MONGUA-BOYACA</v>
          </cell>
          <cell r="F178" t="str">
            <v>contactenos@mongua-boyaca.gov.co</v>
          </cell>
          <cell r="G178">
            <v>0</v>
          </cell>
        </row>
        <row r="179">
          <cell r="A179">
            <v>8918553616</v>
          </cell>
          <cell r="B179">
            <v>891855361</v>
          </cell>
          <cell r="C179">
            <v>0</v>
          </cell>
          <cell r="D179">
            <v>210615806</v>
          </cell>
          <cell r="E179" t="str">
            <v>TIBASOSA-BOYACA</v>
          </cell>
          <cell r="F179" t="str">
            <v>rruuiizz@gmail.com</v>
          </cell>
          <cell r="G179">
            <v>0</v>
          </cell>
        </row>
        <row r="180">
          <cell r="A180">
            <v>8918552220</v>
          </cell>
          <cell r="B180">
            <v>891855222</v>
          </cell>
          <cell r="C180">
            <v>0</v>
          </cell>
          <cell r="D180">
            <v>219115491</v>
          </cell>
          <cell r="E180" t="str">
            <v>NOBSA-BOYACA</v>
          </cell>
          <cell r="F180" t="str">
            <v>hacienda@nobsa-boyaca.gov.co</v>
          </cell>
          <cell r="G180">
            <v>0</v>
          </cell>
        </row>
        <row r="181">
          <cell r="A181">
            <v>8918552009</v>
          </cell>
          <cell r="B181">
            <v>891855200</v>
          </cell>
          <cell r="C181">
            <v>0</v>
          </cell>
          <cell r="D181">
            <v>211085010</v>
          </cell>
          <cell r="E181" t="str">
            <v>AGUAZUL-CASANARE</v>
          </cell>
          <cell r="F181" t="str">
            <v>hacienda_contabilidad@aguazul-casanare.gov.co</v>
          </cell>
          <cell r="G181">
            <v>0</v>
          </cell>
        </row>
        <row r="182">
          <cell r="A182">
            <v>8918551381</v>
          </cell>
          <cell r="B182">
            <v>891855138</v>
          </cell>
          <cell r="C182">
            <v>0</v>
          </cell>
          <cell r="D182">
            <v>213815238</v>
          </cell>
          <cell r="E182" t="str">
            <v>DUITAMA - BOYACA</v>
          </cell>
          <cell r="F182" t="str">
            <v>duitama@col1.telecom.com.co</v>
          </cell>
          <cell r="G182">
            <v>2534099927</v>
          </cell>
        </row>
        <row r="183">
          <cell r="A183">
            <v>8918551301</v>
          </cell>
          <cell r="B183">
            <v>891855130</v>
          </cell>
          <cell r="C183">
            <v>0</v>
          </cell>
          <cell r="D183">
            <v>215915759</v>
          </cell>
          <cell r="E183" t="str">
            <v>SOGAMOSO - BOYACA</v>
          </cell>
          <cell r="F183" t="str">
            <v>contador@sogamoso-boyaca.gov.co</v>
          </cell>
          <cell r="G183">
            <v>2648288768</v>
          </cell>
        </row>
        <row r="184">
          <cell r="A184">
            <v>8918550177</v>
          </cell>
          <cell r="B184">
            <v>891855017</v>
          </cell>
          <cell r="C184">
            <v>0</v>
          </cell>
          <cell r="D184">
            <v>210185001</v>
          </cell>
          <cell r="E184" t="str">
            <v>YOPAL-CASANARE</v>
          </cell>
          <cell r="F184" t="str">
            <v>contabilidad@yopal-casanare.gov.co</v>
          </cell>
          <cell r="G184">
            <v>4262170969</v>
          </cell>
        </row>
        <row r="185">
          <cell r="A185">
            <v>8918550161</v>
          </cell>
          <cell r="B185">
            <v>891855016</v>
          </cell>
          <cell r="C185">
            <v>0</v>
          </cell>
          <cell r="D185">
            <v>215315753</v>
          </cell>
          <cell r="E185" t="str">
            <v>SOATA-BOYACA</v>
          </cell>
          <cell r="F185" t="str">
            <v>alcaldia@soata-boyaca.gov.co</v>
          </cell>
          <cell r="G185">
            <v>0</v>
          </cell>
        </row>
        <row r="186">
          <cell r="A186">
            <v>8918550152</v>
          </cell>
          <cell r="B186">
            <v>891855015</v>
          </cell>
          <cell r="C186">
            <v>0</v>
          </cell>
          <cell r="D186">
            <v>213715537</v>
          </cell>
          <cell r="E186" t="str">
            <v>PAZ DE RIO-BOYACA</v>
          </cell>
          <cell r="F186" t="str">
            <v>alcaldia@pazderio-boyaca.gov.co</v>
          </cell>
          <cell r="G186">
            <v>0</v>
          </cell>
        </row>
        <row r="187">
          <cell r="A187">
            <v>8918082600</v>
          </cell>
          <cell r="B187">
            <v>891808260</v>
          </cell>
          <cell r="C187">
            <v>0</v>
          </cell>
          <cell r="D187">
            <v>210915109</v>
          </cell>
          <cell r="E187" t="str">
            <v>BUENAVISTA-BOYACA</v>
          </cell>
          <cell r="F187" t="str">
            <v>secdespacho@buenavista-boyaca.gov.co</v>
          </cell>
          <cell r="G187">
            <v>0</v>
          </cell>
        </row>
        <row r="188">
          <cell r="A188">
            <v>8918021519</v>
          </cell>
          <cell r="B188">
            <v>891802151</v>
          </cell>
          <cell r="C188">
            <v>0</v>
          </cell>
          <cell r="D188">
            <v>216715667</v>
          </cell>
          <cell r="E188" t="str">
            <v>SAN LUIS DE GACENO-BOYACA</v>
          </cell>
          <cell r="F188" t="str">
            <v>miguelacosta529@gmail.com</v>
          </cell>
          <cell r="G188">
            <v>0</v>
          </cell>
        </row>
        <row r="189">
          <cell r="A189">
            <v>8918021067</v>
          </cell>
          <cell r="B189">
            <v>891802106</v>
          </cell>
          <cell r="C189">
            <v>0</v>
          </cell>
          <cell r="D189">
            <v>219715897</v>
          </cell>
          <cell r="E189" t="str">
            <v>ZETAQUIRA-BOYACA</v>
          </cell>
          <cell r="F189" t="str">
            <v>alcaldia@zetaquira.gov.co</v>
          </cell>
          <cell r="G189">
            <v>0</v>
          </cell>
        </row>
        <row r="190">
          <cell r="A190">
            <v>8918020891</v>
          </cell>
          <cell r="B190">
            <v>891802089</v>
          </cell>
          <cell r="C190">
            <v>0</v>
          </cell>
          <cell r="D190">
            <v>212415224</v>
          </cell>
          <cell r="E190" t="str">
            <v>CUCAITA-BOYACA</v>
          </cell>
          <cell r="F190" t="str">
            <v>contactenos@cucaita-boyaca.gov.co</v>
          </cell>
          <cell r="G190">
            <v>0</v>
          </cell>
        </row>
        <row r="191">
          <cell r="A191">
            <v>8918019946</v>
          </cell>
          <cell r="B191">
            <v>891801994</v>
          </cell>
          <cell r="C191">
            <v>0</v>
          </cell>
          <cell r="D191">
            <v>217615476</v>
          </cell>
          <cell r="E191" t="str">
            <v>MOTAVITA-BOYACA</v>
          </cell>
          <cell r="F191" t="str">
            <v>contactenos@motavita-boyaca.gov.co</v>
          </cell>
          <cell r="G191">
            <v>0</v>
          </cell>
        </row>
        <row r="192">
          <cell r="A192">
            <v>8918019881</v>
          </cell>
          <cell r="B192">
            <v>891801988</v>
          </cell>
          <cell r="C192">
            <v>0</v>
          </cell>
          <cell r="D192">
            <v>218915189</v>
          </cell>
          <cell r="E192" t="str">
            <v>CIENAGA-BOYACA</v>
          </cell>
          <cell r="F192" t="str">
            <v>pancha5789@hotmail.com</v>
          </cell>
          <cell r="G192">
            <v>0</v>
          </cell>
        </row>
        <row r="193">
          <cell r="A193">
            <v>8918019620</v>
          </cell>
          <cell r="B193">
            <v>891801962</v>
          </cell>
          <cell r="C193">
            <v>0</v>
          </cell>
          <cell r="D193">
            <v>218315183</v>
          </cell>
          <cell r="E193" t="str">
            <v>CHITA-BOYACA</v>
          </cell>
          <cell r="F193" t="str">
            <v>municipiochita@yahoo.com</v>
          </cell>
          <cell r="G193">
            <v>0</v>
          </cell>
        </row>
        <row r="194">
          <cell r="A194">
            <v>8918019321</v>
          </cell>
          <cell r="B194">
            <v>891801932</v>
          </cell>
          <cell r="C194">
            <v>0</v>
          </cell>
          <cell r="D194">
            <v>210415204</v>
          </cell>
          <cell r="E194" t="str">
            <v>COMBITA-BOYACA</v>
          </cell>
          <cell r="F194" t="str">
            <v>alcaldia@combita-boyaca.gov.co</v>
          </cell>
          <cell r="G194">
            <v>0</v>
          </cell>
        </row>
        <row r="195">
          <cell r="A195">
            <v>8918019115</v>
          </cell>
          <cell r="B195">
            <v>891801911</v>
          </cell>
          <cell r="C195">
            <v>0</v>
          </cell>
          <cell r="D195">
            <v>214015740</v>
          </cell>
          <cell r="E195" t="str">
            <v>SIACHOQUE-BOYACA</v>
          </cell>
          <cell r="F195" t="str">
            <v>alcaldia@siachoque-boyaca.gov.co</v>
          </cell>
          <cell r="G195">
            <v>0</v>
          </cell>
        </row>
        <row r="196">
          <cell r="A196">
            <v>8918017964</v>
          </cell>
          <cell r="B196">
            <v>891801796</v>
          </cell>
          <cell r="C196">
            <v>0</v>
          </cell>
          <cell r="D196">
            <v>213115131</v>
          </cell>
          <cell r="E196" t="str">
            <v>CALDAS-BOYACA</v>
          </cell>
          <cell r="F196" t="str">
            <v>contactenos@caldas-boyaca.gov.co</v>
          </cell>
          <cell r="G196">
            <v>0</v>
          </cell>
        </row>
        <row r="197">
          <cell r="A197">
            <v>8918017878</v>
          </cell>
          <cell r="B197">
            <v>891801787</v>
          </cell>
          <cell r="C197">
            <v>0</v>
          </cell>
          <cell r="D197">
            <v>213515835</v>
          </cell>
          <cell r="E197" t="str">
            <v>TURMEQUE-BOYACA</v>
          </cell>
          <cell r="F197" t="str">
            <v>contactenos@turmeque-boyaca.gov.co</v>
          </cell>
          <cell r="G197">
            <v>0</v>
          </cell>
        </row>
        <row r="198">
          <cell r="A198">
            <v>8918017703</v>
          </cell>
          <cell r="B198">
            <v>891801770</v>
          </cell>
          <cell r="C198">
            <v>0</v>
          </cell>
          <cell r="D198">
            <v>212115621</v>
          </cell>
          <cell r="E198" t="str">
            <v>RONDON-BOYACA</v>
          </cell>
          <cell r="F198" t="str">
            <v>Servicon_70@yahoo.com</v>
          </cell>
          <cell r="G198">
            <v>0</v>
          </cell>
        </row>
        <row r="199">
          <cell r="A199">
            <v>8918013764</v>
          </cell>
          <cell r="B199">
            <v>891801376</v>
          </cell>
          <cell r="C199">
            <v>0</v>
          </cell>
          <cell r="D199">
            <v>216715367</v>
          </cell>
          <cell r="E199" t="str">
            <v>JENESANO-BOYACA</v>
          </cell>
          <cell r="F199" t="str">
            <v>pancha5789@hotmail.com</v>
          </cell>
          <cell r="G199">
            <v>0</v>
          </cell>
        </row>
        <row r="200">
          <cell r="A200">
            <v>8918013692</v>
          </cell>
          <cell r="B200">
            <v>891801369</v>
          </cell>
          <cell r="C200">
            <v>0</v>
          </cell>
          <cell r="D200">
            <v>218115681</v>
          </cell>
          <cell r="E200" t="str">
            <v>SAN PABLO DE BORBUR-BOYACA</v>
          </cell>
          <cell r="F200" t="str">
            <v>miriamr266@yahoo.com</v>
          </cell>
          <cell r="G200">
            <v>0</v>
          </cell>
        </row>
        <row r="201">
          <cell r="A201">
            <v>8918013685</v>
          </cell>
          <cell r="B201">
            <v>891801368</v>
          </cell>
          <cell r="C201">
            <v>0</v>
          </cell>
          <cell r="D201">
            <v>213115531</v>
          </cell>
          <cell r="E201" t="str">
            <v>PAUNA-BOYACA</v>
          </cell>
          <cell r="F201" t="str">
            <v>ilmatbuitrago@yahoo.es</v>
          </cell>
          <cell r="G201">
            <v>0</v>
          </cell>
        </row>
        <row r="202">
          <cell r="A202">
            <v>8918013639</v>
          </cell>
          <cell r="B202">
            <v>891801363</v>
          </cell>
          <cell r="C202">
            <v>0</v>
          </cell>
          <cell r="D202">
            <v>211215212</v>
          </cell>
          <cell r="E202" t="str">
            <v>COPER-BOYACA</v>
          </cell>
          <cell r="F202" t="str">
            <v>municipiodecoper@yahoo.com</v>
          </cell>
          <cell r="G202">
            <v>0</v>
          </cell>
        </row>
        <row r="203">
          <cell r="A203">
            <v>8918013621</v>
          </cell>
          <cell r="B203">
            <v>891801362</v>
          </cell>
          <cell r="C203">
            <v>0</v>
          </cell>
          <cell r="D203">
            <v>210715507</v>
          </cell>
          <cell r="E203" t="str">
            <v>OTANCHE-BOYACA</v>
          </cell>
          <cell r="F203" t="str">
            <v>contactenos@otanche-bo;aca.gov.co</v>
          </cell>
          <cell r="G203">
            <v>0</v>
          </cell>
        </row>
        <row r="204">
          <cell r="A204">
            <v>8918013574</v>
          </cell>
          <cell r="B204">
            <v>891801357</v>
          </cell>
          <cell r="C204">
            <v>0</v>
          </cell>
          <cell r="D204">
            <v>217215172</v>
          </cell>
          <cell r="E204" t="str">
            <v>CHINAVITA-BOYACA</v>
          </cell>
          <cell r="F204" t="str">
            <v>sandraizr@gmail.com</v>
          </cell>
          <cell r="G204">
            <v>0</v>
          </cell>
        </row>
        <row r="205">
          <cell r="A205">
            <v>8918013470</v>
          </cell>
          <cell r="B205">
            <v>891801347</v>
          </cell>
          <cell r="C205">
            <v>0</v>
          </cell>
          <cell r="D205">
            <v>217915879</v>
          </cell>
          <cell r="E205" t="str">
            <v>VIRACACHA-BOYACA</v>
          </cell>
          <cell r="F205" t="str">
            <v>alcaldia@viracacha-boyaca.gov.co</v>
          </cell>
          <cell r="G205">
            <v>0</v>
          </cell>
        </row>
        <row r="206">
          <cell r="A206">
            <v>8918012861</v>
          </cell>
          <cell r="B206">
            <v>891801286</v>
          </cell>
          <cell r="C206">
            <v>0</v>
          </cell>
          <cell r="D206">
            <v>217615676</v>
          </cell>
          <cell r="E206" t="str">
            <v>SAN MIGUEL DE SEMA-BOYACA</v>
          </cell>
          <cell r="F206" t="str">
            <v>contactenos@sanmigueldesema-boyaca.gov.co</v>
          </cell>
          <cell r="G206">
            <v>0</v>
          </cell>
        </row>
        <row r="207">
          <cell r="A207">
            <v>8918012820</v>
          </cell>
          <cell r="B207">
            <v>891801282</v>
          </cell>
          <cell r="C207">
            <v>0</v>
          </cell>
          <cell r="D207">
            <v>216015660</v>
          </cell>
          <cell r="E207" t="str">
            <v>SAN EDUARDO-BOYACA</v>
          </cell>
          <cell r="F207" t="str">
            <v>hacienda.saneduardo@gmail.com</v>
          </cell>
          <cell r="G207">
            <v>0</v>
          </cell>
        </row>
        <row r="208">
          <cell r="A208">
            <v>8918012813</v>
          </cell>
          <cell r="B208">
            <v>891801281</v>
          </cell>
          <cell r="C208">
            <v>0</v>
          </cell>
          <cell r="D208">
            <v>212215022</v>
          </cell>
          <cell r="E208" t="str">
            <v>ALMEIDA-BOYACA</v>
          </cell>
          <cell r="F208" t="str">
            <v>alcaldia@almeida-boyaca.gov.co</v>
          </cell>
          <cell r="G208">
            <v>0</v>
          </cell>
        </row>
        <row r="209">
          <cell r="A209">
            <v>8918012806</v>
          </cell>
          <cell r="B209">
            <v>891801280</v>
          </cell>
          <cell r="C209">
            <v>0</v>
          </cell>
          <cell r="D209">
            <v>219915599</v>
          </cell>
          <cell r="E209" t="str">
            <v>RAMIRIQUI-BOYACA</v>
          </cell>
          <cell r="F209" t="str">
            <v>pancha5789@hotmail.com</v>
          </cell>
          <cell r="G209">
            <v>0</v>
          </cell>
        </row>
        <row r="210">
          <cell r="A210">
            <v>8918012687</v>
          </cell>
          <cell r="B210">
            <v>891801268</v>
          </cell>
          <cell r="C210">
            <v>0</v>
          </cell>
          <cell r="D210">
            <v>210715407</v>
          </cell>
          <cell r="E210" t="str">
            <v>VILLA DE LEYVA-BOYACA</v>
          </cell>
          <cell r="F210" t="str">
            <v>hacienda@villadeleyva-boyaca.gov.co</v>
          </cell>
          <cell r="G210">
            <v>0</v>
          </cell>
        </row>
        <row r="211">
          <cell r="A211">
            <v>8918012440</v>
          </cell>
          <cell r="B211">
            <v>891801244</v>
          </cell>
          <cell r="C211">
            <v>0</v>
          </cell>
          <cell r="D211">
            <v>210015600</v>
          </cell>
          <cell r="E211" t="str">
            <v>RAQUIRA-BOYACA</v>
          </cell>
          <cell r="F211" t="str">
            <v>contactenos@alcaldia-raquira.gov.co</v>
          </cell>
          <cell r="G211">
            <v>0</v>
          </cell>
        </row>
        <row r="212">
          <cell r="A212">
            <v>8918012401</v>
          </cell>
          <cell r="B212">
            <v>891801240</v>
          </cell>
          <cell r="C212">
            <v>0</v>
          </cell>
          <cell r="D212">
            <v>211615516</v>
          </cell>
          <cell r="E212" t="str">
            <v>PAIPA-BOYACA</v>
          </cell>
          <cell r="F212" t="str">
            <v>contabilidad@paipa-boyaca.gov.co</v>
          </cell>
          <cell r="G212">
            <v>0</v>
          </cell>
        </row>
        <row r="213">
          <cell r="A213">
            <v>8918011291</v>
          </cell>
          <cell r="B213">
            <v>891801129</v>
          </cell>
          <cell r="C213">
            <v>0</v>
          </cell>
          <cell r="D213">
            <v>212515425</v>
          </cell>
          <cell r="E213" t="str">
            <v>MACANAL-BOYACA</v>
          </cell>
          <cell r="F213" t="str">
            <v>alcaldia@macanal-boyaca.gov.co</v>
          </cell>
          <cell r="G213">
            <v>0</v>
          </cell>
        </row>
        <row r="214">
          <cell r="A214">
            <v>8918010611</v>
          </cell>
          <cell r="B214">
            <v>891801061</v>
          </cell>
          <cell r="C214">
            <v>0</v>
          </cell>
          <cell r="D214">
            <v>216315763</v>
          </cell>
          <cell r="E214" t="str">
            <v>SOTAQUIRA-BOYACA</v>
          </cell>
          <cell r="F214" t="str">
            <v>albaluciamar@yahoo.es</v>
          </cell>
          <cell r="G214">
            <v>0</v>
          </cell>
        </row>
        <row r="215">
          <cell r="A215">
            <v>8918009862</v>
          </cell>
          <cell r="B215">
            <v>891800986</v>
          </cell>
          <cell r="C215">
            <v>0</v>
          </cell>
          <cell r="D215">
            <v>216115861</v>
          </cell>
          <cell r="E215" t="str">
            <v>VENTAQUEMADA-BOYACA</v>
          </cell>
          <cell r="F215" t="str">
            <v>alcaldia@ventaquemada-boyaca.gov.co</v>
          </cell>
          <cell r="G215">
            <v>0</v>
          </cell>
        </row>
        <row r="216">
          <cell r="A216">
            <v>8918008968</v>
          </cell>
          <cell r="B216">
            <v>891800896</v>
          </cell>
          <cell r="C216">
            <v>0</v>
          </cell>
          <cell r="D216">
            <v>212515325</v>
          </cell>
          <cell r="E216" t="str">
            <v>GUAYATA-BOYACA</v>
          </cell>
          <cell r="F216" t="str">
            <v>cocadas2001@yahoo.com</v>
          </cell>
          <cell r="G216">
            <v>0</v>
          </cell>
        </row>
        <row r="217">
          <cell r="A217">
            <v>8918008603</v>
          </cell>
          <cell r="B217">
            <v>891800860</v>
          </cell>
          <cell r="C217">
            <v>0</v>
          </cell>
          <cell r="D217">
            <v>210415804</v>
          </cell>
          <cell r="E217" t="str">
            <v>TIBANA-BOYACA</v>
          </cell>
          <cell r="F217" t="str">
            <v>sabinacuervo@hotmail.com</v>
          </cell>
          <cell r="G217">
            <v>0</v>
          </cell>
        </row>
        <row r="218">
          <cell r="A218">
            <v>8918008461</v>
          </cell>
          <cell r="B218">
            <v>891800846</v>
          </cell>
          <cell r="C218">
            <v>0</v>
          </cell>
          <cell r="D218">
            <v>210115001</v>
          </cell>
          <cell r="E218" t="str">
            <v>TUNJA BOYACA</v>
          </cell>
          <cell r="F218" t="str">
            <v>contabilidad@tunja.gov.co</v>
          </cell>
          <cell r="G218">
            <v>3625769407</v>
          </cell>
        </row>
        <row r="219">
          <cell r="A219">
            <v>8918004981</v>
          </cell>
          <cell r="B219">
            <v>891800498</v>
          </cell>
          <cell r="C219">
            <v>0</v>
          </cell>
          <cell r="D219">
            <v>111515000</v>
          </cell>
          <cell r="E219" t="str">
            <v>DEPARTAMENTO DE BOYACA</v>
          </cell>
          <cell r="F219" t="str">
            <v>despacho.gobernador@boyaca.gov.co</v>
          </cell>
          <cell r="G219">
            <v>27850910969</v>
          </cell>
        </row>
        <row r="220">
          <cell r="A220">
            <v>8918004750</v>
          </cell>
          <cell r="B220">
            <v>891800475</v>
          </cell>
          <cell r="C220">
            <v>0</v>
          </cell>
          <cell r="D220">
            <v>217615176</v>
          </cell>
          <cell r="E220" t="str">
            <v>CHIQUINQUIRA-BOYACA</v>
          </cell>
          <cell r="F220" t="str">
            <v>presupuestoycontabilidad@chiquinquira-boyaca.gov</v>
          </cell>
          <cell r="G220">
            <v>0</v>
          </cell>
        </row>
        <row r="221">
          <cell r="A221">
            <v>8918004664</v>
          </cell>
          <cell r="B221">
            <v>891800466</v>
          </cell>
          <cell r="C221">
            <v>0</v>
          </cell>
          <cell r="D221">
            <v>217215572</v>
          </cell>
          <cell r="E221" t="str">
            <v>PUERTO BOYACA-BOYACA</v>
          </cell>
          <cell r="F221" t="str">
            <v>sechacmpal@puertoboyaca-boyaca.gov.co</v>
          </cell>
          <cell r="G221">
            <v>0</v>
          </cell>
        </row>
        <row r="222">
          <cell r="A222">
            <v>8917801039</v>
          </cell>
          <cell r="B222">
            <v>891780103</v>
          </cell>
          <cell r="C222">
            <v>0</v>
          </cell>
          <cell r="D222">
            <v>214547745</v>
          </cell>
          <cell r="E222" t="str">
            <v>SITIONUEVO-MAGDALENA</v>
          </cell>
          <cell r="F222" t="str">
            <v>alcaldiasitionuevo@gmail.com</v>
          </cell>
          <cell r="G222">
            <v>0</v>
          </cell>
        </row>
        <row r="223">
          <cell r="A223">
            <v>8917800578</v>
          </cell>
          <cell r="B223">
            <v>891780057</v>
          </cell>
          <cell r="C223">
            <v>0</v>
          </cell>
          <cell r="D223">
            <v>219847798</v>
          </cell>
          <cell r="E223" t="str">
            <v>TENERIFE-MAGDALENA</v>
          </cell>
          <cell r="F223" t="str">
            <v>alcaldia@tenerife-magdalena.gov.co</v>
          </cell>
          <cell r="G223">
            <v>0</v>
          </cell>
        </row>
        <row r="224">
          <cell r="A224">
            <v>8917800560</v>
          </cell>
          <cell r="B224">
            <v>891780056</v>
          </cell>
          <cell r="C224">
            <v>0</v>
          </cell>
          <cell r="D224">
            <v>210747707</v>
          </cell>
          <cell r="E224" t="str">
            <v>SANTA ANA-MAGDALENA</v>
          </cell>
          <cell r="F224" t="str">
            <v>alcaldia@santaana-magdalena.gov.co</v>
          </cell>
          <cell r="G224">
            <v>0</v>
          </cell>
        </row>
        <row r="225">
          <cell r="A225">
            <v>8917800553</v>
          </cell>
          <cell r="B225">
            <v>891780055</v>
          </cell>
          <cell r="C225">
            <v>0</v>
          </cell>
          <cell r="D225">
            <v>210347703</v>
          </cell>
          <cell r="E225" t="str">
            <v>SAN ZENON-MAGDALENA</v>
          </cell>
          <cell r="F225" t="str">
            <v>contactenos@sanzenon-magdalena.gov.co</v>
          </cell>
          <cell r="G225">
            <v>0</v>
          </cell>
        </row>
        <row r="226">
          <cell r="A226">
            <v>8917800546</v>
          </cell>
          <cell r="B226">
            <v>891780054</v>
          </cell>
          <cell r="C226">
            <v>0</v>
          </cell>
          <cell r="D226">
            <v>219247692</v>
          </cell>
          <cell r="E226" t="str">
            <v>SAN SEBASTIAN-MAGDALENA</v>
          </cell>
          <cell r="F226" t="str">
            <v>contactenos@sansebastiandebuenavista-magdalena.gov</v>
          </cell>
          <cell r="G226">
            <v>0</v>
          </cell>
        </row>
        <row r="227">
          <cell r="A227">
            <v>8917800539</v>
          </cell>
          <cell r="B227">
            <v>891780053</v>
          </cell>
          <cell r="C227">
            <v>0</v>
          </cell>
          <cell r="D227">
            <v>217547675</v>
          </cell>
          <cell r="E227" t="str">
            <v>SALAMINA-MAGDALENA</v>
          </cell>
          <cell r="F227" t="str">
            <v>alcaldia@salamina-magdalena.gov.co</v>
          </cell>
          <cell r="G227">
            <v>0</v>
          </cell>
        </row>
        <row r="228">
          <cell r="A228">
            <v>8917800521</v>
          </cell>
          <cell r="B228">
            <v>891780052</v>
          </cell>
          <cell r="C228">
            <v>0</v>
          </cell>
          <cell r="D228">
            <v>210547605</v>
          </cell>
          <cell r="E228" t="str">
            <v>REMOLINO-MAGDALENA</v>
          </cell>
          <cell r="F228" t="str">
            <v>manuelperezguardo@hotmail.com</v>
          </cell>
          <cell r="G228">
            <v>0</v>
          </cell>
        </row>
        <row r="229">
          <cell r="A229">
            <v>8917800514</v>
          </cell>
          <cell r="B229">
            <v>891780051</v>
          </cell>
          <cell r="C229">
            <v>0</v>
          </cell>
          <cell r="D229">
            <v>215547555</v>
          </cell>
          <cell r="E229" t="str">
            <v>PLATO-MAGDALENA</v>
          </cell>
          <cell r="F229" t="str">
            <v>alcaldia@plato-magdalena.gov.co</v>
          </cell>
          <cell r="G229">
            <v>0</v>
          </cell>
        </row>
        <row r="230">
          <cell r="A230">
            <v>8917800507</v>
          </cell>
          <cell r="B230">
            <v>891780050</v>
          </cell>
          <cell r="C230">
            <v>0</v>
          </cell>
          <cell r="D230">
            <v>215147551</v>
          </cell>
          <cell r="E230" t="str">
            <v>PIVIJAY-MAGDALENA</v>
          </cell>
          <cell r="F230" t="str">
            <v>tesoreria@pivijay-magdalena.gov.co</v>
          </cell>
          <cell r="G230">
            <v>0</v>
          </cell>
        </row>
        <row r="231">
          <cell r="A231">
            <v>8917800499</v>
          </cell>
          <cell r="B231">
            <v>891780049</v>
          </cell>
          <cell r="C231">
            <v>0</v>
          </cell>
          <cell r="D231">
            <v>215847258</v>
          </cell>
          <cell r="E231" t="str">
            <v>EL PIÑON-MAGDALENA</v>
          </cell>
          <cell r="F231" t="str">
            <v>tesoreria@elpinon-magdalena.gov.co</v>
          </cell>
          <cell r="G231">
            <v>0</v>
          </cell>
        </row>
        <row r="232">
          <cell r="A232">
            <v>8917800481</v>
          </cell>
          <cell r="B232">
            <v>891780048</v>
          </cell>
          <cell r="C232">
            <v>0</v>
          </cell>
          <cell r="D232">
            <v>214147541</v>
          </cell>
          <cell r="E232" t="str">
            <v>PEDRAZA-MAGDALENA</v>
          </cell>
          <cell r="F232" t="str">
            <v>tesoreria@pedraza-magdalena.gov.co</v>
          </cell>
          <cell r="G232">
            <v>0</v>
          </cell>
        </row>
        <row r="233">
          <cell r="A233">
            <v>8917800474</v>
          </cell>
          <cell r="B233">
            <v>891780047</v>
          </cell>
          <cell r="C233">
            <v>0</v>
          </cell>
          <cell r="D233">
            <v>211847318</v>
          </cell>
          <cell r="E233" t="str">
            <v>GUAMAL-MAGDALENA</v>
          </cell>
          <cell r="F233" t="str">
            <v>alcaldia@guamal-magdalena.gov.co</v>
          </cell>
          <cell r="G233">
            <v>0</v>
          </cell>
        </row>
        <row r="234">
          <cell r="A234">
            <v>8917800451</v>
          </cell>
          <cell r="B234">
            <v>891780045</v>
          </cell>
          <cell r="C234">
            <v>0</v>
          </cell>
          <cell r="D234">
            <v>218847288</v>
          </cell>
          <cell r="E234" t="str">
            <v>FUNDACION-MAGDALENA</v>
          </cell>
          <cell r="F234" t="str">
            <v>alcaldia@fundacion-magdalena.gov.co</v>
          </cell>
          <cell r="G234">
            <v>0</v>
          </cell>
        </row>
        <row r="235">
          <cell r="A235">
            <v>8917800442</v>
          </cell>
          <cell r="B235">
            <v>891780044</v>
          </cell>
          <cell r="C235">
            <v>0</v>
          </cell>
          <cell r="D235">
            <v>214547245</v>
          </cell>
          <cell r="E235" t="str">
            <v>EL BANCO-MAGDALENA</v>
          </cell>
          <cell r="F235" t="str">
            <v>alcaldiaelbanco@yahoo.com</v>
          </cell>
          <cell r="G235">
            <v>0</v>
          </cell>
        </row>
        <row r="236">
          <cell r="A236">
            <v>8917800435</v>
          </cell>
          <cell r="B236">
            <v>891780043</v>
          </cell>
          <cell r="C236">
            <v>0</v>
          </cell>
          <cell r="D236">
            <v>218947189</v>
          </cell>
          <cell r="E236" t="str">
            <v>CIENAGA - MAGDALENA</v>
          </cell>
          <cell r="F236" t="str">
            <v>luisalbertotetealcalde@yahoo.es</v>
          </cell>
          <cell r="G236">
            <v>4165920522</v>
          </cell>
        </row>
        <row r="237">
          <cell r="A237">
            <v>8917800428</v>
          </cell>
          <cell r="B237">
            <v>891780042</v>
          </cell>
          <cell r="C237">
            <v>0</v>
          </cell>
          <cell r="D237">
            <v>216147161</v>
          </cell>
          <cell r="E237" t="str">
            <v>CERRO S.ANTONIO-MAGDALENA</v>
          </cell>
          <cell r="F237" t="str">
            <v>alcaldiadecerro@yahoo.com</v>
          </cell>
          <cell r="G237">
            <v>0</v>
          </cell>
        </row>
        <row r="238">
          <cell r="A238">
            <v>8917800410</v>
          </cell>
          <cell r="B238">
            <v>891780041</v>
          </cell>
          <cell r="C238">
            <v>0</v>
          </cell>
          <cell r="D238">
            <v>215347053</v>
          </cell>
          <cell r="E238" t="str">
            <v>ARACATACA-MAGDALENA</v>
          </cell>
          <cell r="F238" t="str">
            <v>tufuth.hatum@hotmail.com</v>
          </cell>
          <cell r="G238">
            <v>0</v>
          </cell>
        </row>
        <row r="239">
          <cell r="A239">
            <v>8917800094</v>
          </cell>
          <cell r="B239">
            <v>891780009</v>
          </cell>
          <cell r="C239">
            <v>0</v>
          </cell>
          <cell r="D239">
            <v>210147001</v>
          </cell>
          <cell r="E239" t="str">
            <v>DISTRITO TURISTICO DE SANTA MARTA MAGDALENA</v>
          </cell>
          <cell r="F239" t="str">
            <v>contabilidad@santamarta-magdalena.gov.co</v>
          </cell>
          <cell r="G239">
            <v>11451289051</v>
          </cell>
        </row>
        <row r="240">
          <cell r="A240">
            <v>8917030451</v>
          </cell>
          <cell r="B240">
            <v>891703045</v>
          </cell>
          <cell r="C240">
            <v>0</v>
          </cell>
          <cell r="D240">
            <v>217047570</v>
          </cell>
          <cell r="E240" t="str">
            <v>PUEBLO VIEJO-MAGDALENA</v>
          </cell>
          <cell r="F240" t="str">
            <v>joselina670@hotmail.com</v>
          </cell>
          <cell r="G240">
            <v>0</v>
          </cell>
        </row>
        <row r="241">
          <cell r="A241">
            <v>8917021867</v>
          </cell>
          <cell r="B241">
            <v>891702186</v>
          </cell>
          <cell r="C241">
            <v>0</v>
          </cell>
          <cell r="D241">
            <v>215847058</v>
          </cell>
          <cell r="E241" t="str">
            <v>ARIGUANI-MAGDALENA</v>
          </cell>
          <cell r="F241" t="str">
            <v>castillabuena@hotmail.com</v>
          </cell>
          <cell r="G241">
            <v>0</v>
          </cell>
        </row>
        <row r="242">
          <cell r="A242">
            <v>8916804027</v>
          </cell>
          <cell r="B242">
            <v>891680402</v>
          </cell>
          <cell r="C242">
            <v>0</v>
          </cell>
          <cell r="D242">
            <v>217227372</v>
          </cell>
          <cell r="E242" t="str">
            <v>JURADO-CHOCO</v>
          </cell>
          <cell r="F242" t="str">
            <v>municipiojurado@gmail.com</v>
          </cell>
          <cell r="G242">
            <v>0</v>
          </cell>
        </row>
        <row r="243">
          <cell r="A243">
            <v>8916803953</v>
          </cell>
          <cell r="B243">
            <v>891680395</v>
          </cell>
          <cell r="C243">
            <v>0</v>
          </cell>
          <cell r="D243">
            <v>217527075</v>
          </cell>
          <cell r="E243" t="str">
            <v>BAHIA SOLANO-CHOCO</v>
          </cell>
          <cell r="F243" t="str">
            <v>alcaldiamunicipal@hotmail.com</v>
          </cell>
          <cell r="G243">
            <v>0</v>
          </cell>
        </row>
        <row r="244">
          <cell r="A244">
            <v>8916802812</v>
          </cell>
          <cell r="B244">
            <v>891680281</v>
          </cell>
          <cell r="C244">
            <v>0</v>
          </cell>
          <cell r="D244">
            <v>211327413</v>
          </cell>
          <cell r="E244" t="str">
            <v>LLORO-CHOCO</v>
          </cell>
          <cell r="F244" t="str">
            <v>contactenos@lloro-choco.gov.co</v>
          </cell>
          <cell r="G244">
            <v>0</v>
          </cell>
        </row>
        <row r="245">
          <cell r="A245">
            <v>8916801964</v>
          </cell>
          <cell r="B245">
            <v>891680196</v>
          </cell>
          <cell r="C245">
            <v>0</v>
          </cell>
          <cell r="D245">
            <v>210027800</v>
          </cell>
          <cell r="E245" t="str">
            <v>UNGUIA-CHOCO</v>
          </cell>
          <cell r="F245" t="str">
            <v>contactenos@unguia-choco.gov.co</v>
          </cell>
          <cell r="G245">
            <v>0</v>
          </cell>
        </row>
        <row r="246">
          <cell r="A246">
            <v>8916800816</v>
          </cell>
          <cell r="B246">
            <v>891680081</v>
          </cell>
          <cell r="C246">
            <v>0</v>
          </cell>
          <cell r="D246">
            <v>218727787</v>
          </cell>
          <cell r="E246" t="str">
            <v>TADO-CHOCO</v>
          </cell>
          <cell r="F246" t="str">
            <v>alcaldia@tado-choco.gov.co</v>
          </cell>
          <cell r="G246">
            <v>0</v>
          </cell>
        </row>
        <row r="247">
          <cell r="A247">
            <v>8916800809</v>
          </cell>
          <cell r="B247">
            <v>891680080</v>
          </cell>
          <cell r="C247">
            <v>0</v>
          </cell>
          <cell r="D247">
            <v>216027660</v>
          </cell>
          <cell r="E247" t="str">
            <v>SAN JOSE DE PALMAR-CHOCO</v>
          </cell>
          <cell r="F247" t="str">
            <v>fdoda@msn.com</v>
          </cell>
          <cell r="G247">
            <v>0</v>
          </cell>
        </row>
        <row r="248">
          <cell r="A248">
            <v>8916800790</v>
          </cell>
          <cell r="B248">
            <v>891680079</v>
          </cell>
          <cell r="C248">
            <v>0</v>
          </cell>
          <cell r="D248">
            <v>211527615</v>
          </cell>
          <cell r="E248" t="str">
            <v>RIO SUCIO-CHOCO</v>
          </cell>
          <cell r="F248" t="str">
            <v>menacontador@yahoo.es</v>
          </cell>
          <cell r="G248">
            <v>0</v>
          </cell>
        </row>
        <row r="249">
          <cell r="A249">
            <v>8916800769</v>
          </cell>
          <cell r="B249">
            <v>891680076</v>
          </cell>
          <cell r="C249">
            <v>0</v>
          </cell>
          <cell r="D249">
            <v>219527495</v>
          </cell>
          <cell r="E249" t="str">
            <v>NUQUI-CHOCO</v>
          </cell>
          <cell r="F249" t="str">
            <v>djimenez70@gmail.com</v>
          </cell>
          <cell r="G249">
            <v>0</v>
          </cell>
        </row>
        <row r="250">
          <cell r="A250">
            <v>8916800751</v>
          </cell>
          <cell r="B250">
            <v>891680075</v>
          </cell>
          <cell r="C250">
            <v>0</v>
          </cell>
          <cell r="D250">
            <v>219127491</v>
          </cell>
          <cell r="E250" t="str">
            <v>NOVITA-CHOCO</v>
          </cell>
          <cell r="F250" t="str">
            <v>contactenos@novita-choco.gov.co</v>
          </cell>
          <cell r="G250">
            <v>0</v>
          </cell>
        </row>
        <row r="251">
          <cell r="A251">
            <v>8916800672</v>
          </cell>
          <cell r="B251">
            <v>891680067</v>
          </cell>
          <cell r="C251">
            <v>0</v>
          </cell>
          <cell r="D251">
            <v>216127361</v>
          </cell>
          <cell r="E251" t="str">
            <v>ITSMINA-CHOCO</v>
          </cell>
          <cell r="F251" t="str">
            <v>yilennyleudo@hotmail.com</v>
          </cell>
          <cell r="G251">
            <v>0</v>
          </cell>
        </row>
        <row r="252">
          <cell r="A252">
            <v>8916800619</v>
          </cell>
          <cell r="B252">
            <v>891680061</v>
          </cell>
          <cell r="C252">
            <v>0</v>
          </cell>
          <cell r="D252">
            <v>214527245</v>
          </cell>
          <cell r="E252" t="str">
            <v>EL CARMEN-CHOCO</v>
          </cell>
          <cell r="F252" t="str">
            <v>contactenos@elcarmendeatrato-choco.gov.co</v>
          </cell>
          <cell r="G252">
            <v>0</v>
          </cell>
        </row>
        <row r="253">
          <cell r="A253">
            <v>8916800579</v>
          </cell>
          <cell r="B253">
            <v>891680057</v>
          </cell>
          <cell r="C253">
            <v>0</v>
          </cell>
          <cell r="D253">
            <v>210527205</v>
          </cell>
          <cell r="E253" t="str">
            <v>CONDOTO-CHOCO</v>
          </cell>
          <cell r="F253" t="str">
            <v>alcaldia@condoto-choco.gov.co</v>
          </cell>
          <cell r="G253">
            <v>0</v>
          </cell>
        </row>
        <row r="254">
          <cell r="A254">
            <v>8916800554</v>
          </cell>
          <cell r="B254">
            <v>891680055</v>
          </cell>
          <cell r="C254">
            <v>0</v>
          </cell>
          <cell r="D254">
            <v>217327073</v>
          </cell>
          <cell r="E254" t="str">
            <v>BAGADO-CHOCO</v>
          </cell>
          <cell r="F254" t="str">
            <v>elimore2007@hotmail.com</v>
          </cell>
          <cell r="G254">
            <v>0</v>
          </cell>
        </row>
        <row r="255">
          <cell r="A255">
            <v>8916800508</v>
          </cell>
          <cell r="B255">
            <v>891680050</v>
          </cell>
          <cell r="C255">
            <v>0</v>
          </cell>
          <cell r="D255">
            <v>210627006</v>
          </cell>
          <cell r="E255" t="str">
            <v>ACANDI-CHOCO</v>
          </cell>
          <cell r="F255" t="str">
            <v>alcaldia@acandi-choco.gov.co</v>
          </cell>
          <cell r="G255">
            <v>0</v>
          </cell>
        </row>
        <row r="256">
          <cell r="A256">
            <v>8916800110</v>
          </cell>
          <cell r="B256">
            <v>891680011</v>
          </cell>
          <cell r="C256">
            <v>0</v>
          </cell>
          <cell r="D256">
            <v>210127001</v>
          </cell>
          <cell r="E256" t="str">
            <v>QUIBDO - CHOCO</v>
          </cell>
          <cell r="F256" t="str">
            <v>alcaldia@quibdo-choco.gov.co</v>
          </cell>
          <cell r="G256">
            <v>5221550833</v>
          </cell>
        </row>
        <row r="257">
          <cell r="A257">
            <v>8916800103</v>
          </cell>
          <cell r="B257">
            <v>891680010</v>
          </cell>
          <cell r="C257">
            <v>0</v>
          </cell>
          <cell r="D257">
            <v>112727000</v>
          </cell>
          <cell r="E257" t="str">
            <v>DEPARTAMENTO DEL CHOCO</v>
          </cell>
          <cell r="F257" t="str">
            <v>goberchoco@yahoo.es</v>
          </cell>
          <cell r="G257">
            <v>12028929702</v>
          </cell>
        </row>
        <row r="258">
          <cell r="A258">
            <v>8916000624</v>
          </cell>
          <cell r="B258">
            <v>891600062</v>
          </cell>
          <cell r="C258">
            <v>0</v>
          </cell>
          <cell r="D258">
            <v>212527025</v>
          </cell>
          <cell r="E258" t="str">
            <v>ALTO BAUDO-CHOCO</v>
          </cell>
          <cell r="F258" t="str">
            <v>papolozano@hotmail.com</v>
          </cell>
          <cell r="G258">
            <v>0</v>
          </cell>
        </row>
        <row r="259">
          <cell r="A259">
            <v>8915800168</v>
          </cell>
          <cell r="B259">
            <v>891580016</v>
          </cell>
          <cell r="C259">
            <v>0</v>
          </cell>
          <cell r="D259">
            <v>111919000</v>
          </cell>
          <cell r="E259" t="str">
            <v>DEPARTAMENTO DEL CAUCA</v>
          </cell>
          <cell r="F259" t="str">
            <v>sistemas@cauca.gov.co</v>
          </cell>
          <cell r="G259">
            <v>32642033934</v>
          </cell>
        </row>
        <row r="260">
          <cell r="A260">
            <v>8915800064</v>
          </cell>
          <cell r="B260">
            <v>891580006</v>
          </cell>
          <cell r="C260">
            <v>0</v>
          </cell>
          <cell r="D260">
            <v>210119001</v>
          </cell>
          <cell r="E260" t="str">
            <v>POPAYAN - CAUCA</v>
          </cell>
          <cell r="F260" t="str">
            <v>alcaldia@popayan-cauca.gov.co</v>
          </cell>
          <cell r="G260">
            <v>6068100139</v>
          </cell>
        </row>
        <row r="261">
          <cell r="A261">
            <v>8915026648</v>
          </cell>
          <cell r="B261">
            <v>891502664</v>
          </cell>
          <cell r="C261">
            <v>0</v>
          </cell>
          <cell r="D261">
            <v>212219022</v>
          </cell>
          <cell r="E261" t="str">
            <v>ALMAGUER-CAUCA</v>
          </cell>
          <cell r="F261" t="str">
            <v>contactenos@almaguer-cauca.gov.co</v>
          </cell>
          <cell r="G261">
            <v>0</v>
          </cell>
        </row>
        <row r="262">
          <cell r="A262">
            <v>8915024824</v>
          </cell>
          <cell r="B262">
            <v>891502482</v>
          </cell>
          <cell r="C262">
            <v>0</v>
          </cell>
          <cell r="D262">
            <v>219319693</v>
          </cell>
          <cell r="E262" t="str">
            <v>SAN SEBASTIAN-CAUCA</v>
          </cell>
          <cell r="F262" t="str">
            <v>armandogomezo@hotmail.com</v>
          </cell>
          <cell r="G262">
            <v>0</v>
          </cell>
        </row>
        <row r="263">
          <cell r="A263">
            <v>8915023976</v>
          </cell>
          <cell r="B263">
            <v>891502397</v>
          </cell>
          <cell r="C263">
            <v>0</v>
          </cell>
          <cell r="D263">
            <v>215019450</v>
          </cell>
          <cell r="E263" t="str">
            <v>MERCADERES-CAUCA</v>
          </cell>
          <cell r="F263" t="str">
            <v>alcaldia@mercaderes-cauca.gov.co</v>
          </cell>
          <cell r="G263">
            <v>0</v>
          </cell>
        </row>
        <row r="264">
          <cell r="A264">
            <v>8915023073</v>
          </cell>
          <cell r="B264">
            <v>891502307</v>
          </cell>
          <cell r="C264">
            <v>0</v>
          </cell>
          <cell r="D264">
            <v>211019110</v>
          </cell>
          <cell r="E264" t="str">
            <v>BUENOS AIRES-CAUCA</v>
          </cell>
          <cell r="F264" t="str">
            <v>buenosaires2008-2011@hotmail.com</v>
          </cell>
          <cell r="G264">
            <v>0</v>
          </cell>
        </row>
        <row r="265">
          <cell r="A265">
            <v>8915021948</v>
          </cell>
          <cell r="B265">
            <v>891502194</v>
          </cell>
          <cell r="C265">
            <v>0</v>
          </cell>
          <cell r="D265">
            <v>213219532</v>
          </cell>
          <cell r="E265" t="str">
            <v>PATIA (EL BORDO)-CAUCA</v>
          </cell>
          <cell r="F265" t="str">
            <v>alcaldia@patia-cauca.gov.co</v>
          </cell>
          <cell r="G265">
            <v>0</v>
          </cell>
        </row>
        <row r="266">
          <cell r="A266">
            <v>8915021693</v>
          </cell>
          <cell r="B266">
            <v>891502169</v>
          </cell>
          <cell r="C266">
            <v>0</v>
          </cell>
          <cell r="D266">
            <v>219219392</v>
          </cell>
          <cell r="E266" t="str">
            <v>LA SIERRA-CAUCA</v>
          </cell>
          <cell r="F266" t="str">
            <v>tesoreria@lasierra-cauca.gov.co</v>
          </cell>
          <cell r="G266">
            <v>0</v>
          </cell>
        </row>
        <row r="267">
          <cell r="A267">
            <v>8915017231</v>
          </cell>
          <cell r="B267">
            <v>891501723</v>
          </cell>
          <cell r="C267">
            <v>0</v>
          </cell>
          <cell r="D267">
            <v>213719137</v>
          </cell>
          <cell r="E267" t="str">
            <v>CALDONO-CAUCA</v>
          </cell>
          <cell r="F267" t="str">
            <v>contactenos@caldono-cauca.gov.co</v>
          </cell>
          <cell r="G267">
            <v>0</v>
          </cell>
        </row>
        <row r="268">
          <cell r="A268">
            <v>8915012927</v>
          </cell>
          <cell r="B268">
            <v>891501292</v>
          </cell>
          <cell r="C268">
            <v>0</v>
          </cell>
          <cell r="D268">
            <v>214219142</v>
          </cell>
          <cell r="E268" t="str">
            <v>CALOTO-CAUCA</v>
          </cell>
          <cell r="F268" t="str">
            <v>calotocauca@yahoo.com</v>
          </cell>
          <cell r="G268">
            <v>0</v>
          </cell>
        </row>
        <row r="269">
          <cell r="A269">
            <v>8915012830</v>
          </cell>
          <cell r="B269">
            <v>891501283</v>
          </cell>
          <cell r="C269">
            <v>0</v>
          </cell>
          <cell r="D269">
            <v>211219212</v>
          </cell>
          <cell r="E269" t="str">
            <v>CORINTO-CAUCA</v>
          </cell>
          <cell r="F269" t="str">
            <v>alcaldia@corinto-cauca.gov.co</v>
          </cell>
          <cell r="G269">
            <v>0</v>
          </cell>
        </row>
        <row r="270">
          <cell r="A270">
            <v>8915012776</v>
          </cell>
          <cell r="B270">
            <v>891501277</v>
          </cell>
          <cell r="C270">
            <v>0</v>
          </cell>
          <cell r="D270">
            <v>216019760</v>
          </cell>
          <cell r="E270" t="str">
            <v>SOTARA-CAUCA</v>
          </cell>
          <cell r="F270" t="str">
            <v>alcaldia@sotara-cauca.gov.co</v>
          </cell>
          <cell r="G270">
            <v>0</v>
          </cell>
        </row>
        <row r="271">
          <cell r="A271">
            <v>8915010479</v>
          </cell>
          <cell r="B271">
            <v>891501047</v>
          </cell>
          <cell r="C271">
            <v>0</v>
          </cell>
          <cell r="D271">
            <v>216419364</v>
          </cell>
          <cell r="E271" t="str">
            <v>JAMBALO-CAUCA</v>
          </cell>
          <cell r="F271" t="str">
            <v>municipiojambalo@gmail.com</v>
          </cell>
          <cell r="G271">
            <v>0</v>
          </cell>
        </row>
        <row r="272">
          <cell r="A272">
            <v>8915009976</v>
          </cell>
          <cell r="B272">
            <v>891500997</v>
          </cell>
          <cell r="C272">
            <v>0</v>
          </cell>
          <cell r="D272">
            <v>219719397</v>
          </cell>
          <cell r="E272" t="str">
            <v>LA VEGA-CAUCA</v>
          </cell>
          <cell r="F272" t="str">
            <v>tesoreria@lavega-cauca.gov.co</v>
          </cell>
          <cell r="G272">
            <v>0</v>
          </cell>
        </row>
        <row r="273">
          <cell r="A273">
            <v>8915009826</v>
          </cell>
          <cell r="B273">
            <v>891500982</v>
          </cell>
          <cell r="C273">
            <v>0</v>
          </cell>
          <cell r="D273">
            <v>217319473</v>
          </cell>
          <cell r="E273" t="str">
            <v>MORALES-CAUCA</v>
          </cell>
          <cell r="F273" t="str">
            <v>hacienda@morales-cauca.gov.co</v>
          </cell>
          <cell r="G273">
            <v>0</v>
          </cell>
        </row>
        <row r="274">
          <cell r="A274">
            <v>8915009786</v>
          </cell>
          <cell r="B274">
            <v>891500978</v>
          </cell>
          <cell r="C274">
            <v>0</v>
          </cell>
          <cell r="D274">
            <v>215619256</v>
          </cell>
          <cell r="E274" t="str">
            <v>EL TAMBO-CAUCA</v>
          </cell>
          <cell r="F274" t="str">
            <v>haciendamunicipal eltambo-cauca.gov.co</v>
          </cell>
          <cell r="G274">
            <v>0</v>
          </cell>
        </row>
        <row r="275">
          <cell r="A275">
            <v>8915008874</v>
          </cell>
          <cell r="B275">
            <v>891500887</v>
          </cell>
          <cell r="C275">
            <v>0</v>
          </cell>
          <cell r="D275">
            <v>212119821</v>
          </cell>
          <cell r="E275" t="str">
            <v>TORIBIO-CAUCA</v>
          </cell>
          <cell r="F275" t="str">
            <v>contactenos@toribio-cauca.gov.co</v>
          </cell>
          <cell r="G275">
            <v>0</v>
          </cell>
        </row>
        <row r="276">
          <cell r="A276">
            <v>8915008691</v>
          </cell>
          <cell r="B276">
            <v>891500869</v>
          </cell>
          <cell r="C276">
            <v>0</v>
          </cell>
          <cell r="D276">
            <v>217519075</v>
          </cell>
          <cell r="E276" t="str">
            <v>BALBOA-CAUCA</v>
          </cell>
          <cell r="F276" t="str">
            <v>silfacar@hotmail.com</v>
          </cell>
          <cell r="G276">
            <v>0</v>
          </cell>
        </row>
        <row r="277">
          <cell r="A277">
            <v>8915008645</v>
          </cell>
          <cell r="B277">
            <v>891500864</v>
          </cell>
          <cell r="C277">
            <v>0</v>
          </cell>
          <cell r="D277">
            <v>213019130</v>
          </cell>
          <cell r="E277" t="str">
            <v>CAJIBIO-CAUCA</v>
          </cell>
          <cell r="F277" t="str">
            <v>alcaldia@cajibio-cauca.gov.co</v>
          </cell>
          <cell r="G277">
            <v>0</v>
          </cell>
        </row>
        <row r="278">
          <cell r="A278">
            <v>8915008566</v>
          </cell>
          <cell r="B278">
            <v>891500856</v>
          </cell>
          <cell r="C278">
            <v>0</v>
          </cell>
          <cell r="D278">
            <v>214819548</v>
          </cell>
          <cell r="E278" t="str">
            <v>PIENDAMO-CAUCA</v>
          </cell>
          <cell r="F278" t="str">
            <v>municipiodepiendamo@gmail.com</v>
          </cell>
          <cell r="G278">
            <v>0</v>
          </cell>
        </row>
        <row r="279">
          <cell r="A279">
            <v>8915008416</v>
          </cell>
          <cell r="B279">
            <v>891500841</v>
          </cell>
          <cell r="C279">
            <v>0</v>
          </cell>
          <cell r="D279">
            <v>215519455</v>
          </cell>
          <cell r="E279" t="str">
            <v>MIRANDA-CAUCA</v>
          </cell>
          <cell r="F279" t="str">
            <v>tesoreria@miranda-cauca.gov.co</v>
          </cell>
          <cell r="G279">
            <v>0</v>
          </cell>
        </row>
        <row r="280">
          <cell r="A280">
            <v>8915007425</v>
          </cell>
          <cell r="B280">
            <v>891500742</v>
          </cell>
          <cell r="C280">
            <v>0</v>
          </cell>
          <cell r="D280">
            <v>210719807</v>
          </cell>
          <cell r="E280" t="str">
            <v>TIMBIO-CAUCA</v>
          </cell>
          <cell r="F280" t="str">
            <v>armandogomezo@hotmail.com</v>
          </cell>
          <cell r="G280">
            <v>0</v>
          </cell>
        </row>
        <row r="281">
          <cell r="A281">
            <v>8915007251</v>
          </cell>
          <cell r="B281">
            <v>891500725</v>
          </cell>
          <cell r="C281">
            <v>0</v>
          </cell>
          <cell r="D281">
            <v>215019050</v>
          </cell>
          <cell r="E281" t="str">
            <v>ARGELIA-CAUCA</v>
          </cell>
          <cell r="F281" t="str">
            <v>alcaldia@argelia-cauca.gov.co</v>
          </cell>
          <cell r="G281">
            <v>0</v>
          </cell>
        </row>
        <row r="282">
          <cell r="A282">
            <v>8915007210</v>
          </cell>
          <cell r="B282">
            <v>891500721</v>
          </cell>
          <cell r="C282">
            <v>0</v>
          </cell>
          <cell r="D282">
            <v>218519585</v>
          </cell>
          <cell r="E282" t="str">
            <v>PURACE-CAUCA</v>
          </cell>
          <cell r="F282" t="str">
            <v>javiergaviria65@hotmail.com</v>
          </cell>
          <cell r="G282">
            <v>0</v>
          </cell>
        </row>
        <row r="283">
          <cell r="A283">
            <v>8915005809</v>
          </cell>
          <cell r="B283">
            <v>891500580</v>
          </cell>
          <cell r="C283">
            <v>0</v>
          </cell>
          <cell r="D283">
            <v>217319573</v>
          </cell>
          <cell r="E283" t="str">
            <v>PUERTO TEJADA-CAUCA</v>
          </cell>
          <cell r="F283" t="str">
            <v>alcaldia@puertotejada-cauca.gov.co</v>
          </cell>
          <cell r="G283">
            <v>0</v>
          </cell>
        </row>
        <row r="284">
          <cell r="A284">
            <v>8915002692</v>
          </cell>
          <cell r="B284">
            <v>891500269</v>
          </cell>
          <cell r="C284">
            <v>0</v>
          </cell>
          <cell r="D284">
            <v>219819698</v>
          </cell>
          <cell r="E284" t="str">
            <v>SANTANDER DE Q.-CAUCA</v>
          </cell>
          <cell r="F284" t="str">
            <v>alcaldia@santanderdequilichao-cauca.gov.co</v>
          </cell>
          <cell r="G284">
            <v>0</v>
          </cell>
        </row>
        <row r="285">
          <cell r="A285">
            <v>8914800857</v>
          </cell>
          <cell r="B285">
            <v>891480085</v>
          </cell>
          <cell r="C285">
            <v>0</v>
          </cell>
          <cell r="D285">
            <v>116666000</v>
          </cell>
          <cell r="E285" t="str">
            <v>DEPARTAMENTO DE RISARALDA</v>
          </cell>
          <cell r="F285" t="str">
            <v>contactenos@risaralda.gov.co</v>
          </cell>
          <cell r="G285">
            <v>7707578678</v>
          </cell>
        </row>
        <row r="286">
          <cell r="A286">
            <v>8914800341</v>
          </cell>
          <cell r="B286">
            <v>891480034</v>
          </cell>
          <cell r="C286">
            <v>0</v>
          </cell>
          <cell r="D286">
            <v>218766687</v>
          </cell>
          <cell r="E286" t="str">
            <v>SANTUARIO-RISARALDA</v>
          </cell>
          <cell r="F286" t="str">
            <v>hacienda@santuario-risaralda.gov.co</v>
          </cell>
          <cell r="G286">
            <v>0</v>
          </cell>
        </row>
        <row r="287">
          <cell r="A287">
            <v>8914800334</v>
          </cell>
          <cell r="B287">
            <v>891480033</v>
          </cell>
          <cell r="C287">
            <v>0</v>
          </cell>
          <cell r="D287">
            <v>218266682</v>
          </cell>
          <cell r="E287" t="str">
            <v>SANTA ROSA DE CABAL-RISARALDA</v>
          </cell>
          <cell r="F287" t="str">
            <v>saliconta@hotmail.com</v>
          </cell>
          <cell r="G287">
            <v>0</v>
          </cell>
        </row>
        <row r="288">
          <cell r="A288">
            <v>8914800327</v>
          </cell>
          <cell r="B288">
            <v>891480032</v>
          </cell>
          <cell r="C288">
            <v>0</v>
          </cell>
          <cell r="D288">
            <v>219466594</v>
          </cell>
          <cell r="E288" t="str">
            <v>QUINCHIA-RISARALDA</v>
          </cell>
          <cell r="F288" t="str">
            <v>alcaldia.quinchia@risaralda.gov.co</v>
          </cell>
          <cell r="G288">
            <v>0</v>
          </cell>
        </row>
        <row r="289">
          <cell r="A289">
            <v>8914800311</v>
          </cell>
          <cell r="B289">
            <v>891480031</v>
          </cell>
          <cell r="C289">
            <v>0</v>
          </cell>
          <cell r="D289">
            <v>217266572</v>
          </cell>
          <cell r="E289" t="str">
            <v>PUEBLO RICO-RISARALDA</v>
          </cell>
          <cell r="F289" t="str">
            <v>daiantoro@gmail.com</v>
          </cell>
          <cell r="G289">
            <v>0</v>
          </cell>
        </row>
        <row r="290">
          <cell r="A290">
            <v>8914800302</v>
          </cell>
          <cell r="B290">
            <v>891480030</v>
          </cell>
          <cell r="C290">
            <v>0</v>
          </cell>
          <cell r="D290">
            <v>210166001</v>
          </cell>
          <cell r="E290" t="str">
            <v>PEREIRA RISARALDA</v>
          </cell>
          <cell r="F290" t="str">
            <v>monicaeugenia5000@yahoo.com</v>
          </cell>
          <cell r="G290">
            <v>9893215559</v>
          </cell>
        </row>
        <row r="291">
          <cell r="A291">
            <v>8914800271</v>
          </cell>
          <cell r="B291">
            <v>891480027</v>
          </cell>
          <cell r="C291">
            <v>0</v>
          </cell>
          <cell r="D291">
            <v>210066400</v>
          </cell>
          <cell r="E291" t="str">
            <v>LA VIRGINIA-RISARALDA</v>
          </cell>
          <cell r="F291" t="str">
            <v>despacho@lavirginia-risaralda.gov.co</v>
          </cell>
          <cell r="G291">
            <v>0</v>
          </cell>
        </row>
        <row r="292">
          <cell r="A292">
            <v>8914800262</v>
          </cell>
          <cell r="B292">
            <v>891480026</v>
          </cell>
          <cell r="C292">
            <v>0</v>
          </cell>
          <cell r="D292">
            <v>218366383</v>
          </cell>
          <cell r="E292" t="str">
            <v>LA CELIA-RISARALDA</v>
          </cell>
          <cell r="F292" t="str">
            <v>alcaldia@lacelia-risaralda.gov.co</v>
          </cell>
          <cell r="G292">
            <v>0</v>
          </cell>
        </row>
        <row r="293">
          <cell r="A293">
            <v>8914800255</v>
          </cell>
          <cell r="B293">
            <v>891480025</v>
          </cell>
          <cell r="C293">
            <v>0</v>
          </cell>
          <cell r="D293">
            <v>211866318</v>
          </cell>
          <cell r="E293" t="str">
            <v>GUATICA-RISARALDA</v>
          </cell>
          <cell r="F293" t="str">
            <v>contador@guatica-risaralda.gov.co</v>
          </cell>
          <cell r="G293">
            <v>0</v>
          </cell>
        </row>
        <row r="294">
          <cell r="A294">
            <v>8914800248</v>
          </cell>
          <cell r="B294">
            <v>891480024</v>
          </cell>
          <cell r="C294">
            <v>0</v>
          </cell>
          <cell r="D294">
            <v>218866088</v>
          </cell>
          <cell r="E294" t="str">
            <v>BELEN DE UMBRIA-RISARALDA</v>
          </cell>
          <cell r="F294" t="str">
            <v>alcaldia@belendeumbria-risaralda.gov.co</v>
          </cell>
          <cell r="G294">
            <v>0</v>
          </cell>
        </row>
        <row r="295">
          <cell r="A295">
            <v>8914800223</v>
          </cell>
          <cell r="B295">
            <v>891480022</v>
          </cell>
          <cell r="C295">
            <v>0</v>
          </cell>
          <cell r="D295">
            <v>214566045</v>
          </cell>
          <cell r="E295" t="str">
            <v>APIA-RISARALDA</v>
          </cell>
          <cell r="F295" t="str">
            <v>alcaldia@apia-risaralda.gov.co</v>
          </cell>
          <cell r="G295">
            <v>0</v>
          </cell>
        </row>
        <row r="296">
          <cell r="A296">
            <v>8913801150</v>
          </cell>
          <cell r="B296">
            <v>891380115</v>
          </cell>
          <cell r="C296">
            <v>0</v>
          </cell>
          <cell r="D296">
            <v>216376563</v>
          </cell>
          <cell r="E296" t="str">
            <v>PRADERA-VALLE DEL CAUCA</v>
          </cell>
          <cell r="F296" t="str">
            <v>hacienda@pradera-valle.gov.co</v>
          </cell>
          <cell r="G296">
            <v>0</v>
          </cell>
        </row>
        <row r="297">
          <cell r="A297">
            <v>8913800897</v>
          </cell>
          <cell r="B297">
            <v>891380089</v>
          </cell>
          <cell r="C297">
            <v>0</v>
          </cell>
          <cell r="D297">
            <v>211876318</v>
          </cell>
          <cell r="E297" t="str">
            <v>GUACARI-VALLE DEL CAUCA</v>
          </cell>
          <cell r="F297" t="str">
            <v>contactenos@guacari-valle.gov.co</v>
          </cell>
          <cell r="G297">
            <v>0</v>
          </cell>
        </row>
        <row r="298">
          <cell r="A298">
            <v>8913800381</v>
          </cell>
          <cell r="B298">
            <v>891380038</v>
          </cell>
          <cell r="C298">
            <v>0</v>
          </cell>
          <cell r="D298">
            <v>213076130</v>
          </cell>
          <cell r="E298" t="str">
            <v>CANDELARIA-VALLE DEL CAUCA</v>
          </cell>
          <cell r="F298" t="str">
            <v>hacienda@candelaria-valle.gov.co</v>
          </cell>
          <cell r="G298">
            <v>0</v>
          </cell>
        </row>
        <row r="299">
          <cell r="A299">
            <v>8913800335</v>
          </cell>
          <cell r="B299">
            <v>891380033</v>
          </cell>
          <cell r="C299">
            <v>0</v>
          </cell>
          <cell r="D299">
            <v>211176111</v>
          </cell>
          <cell r="E299" t="str">
            <v>BUGA - VALLE DEL CAUCA</v>
          </cell>
          <cell r="F299" t="str">
            <v>contabilidad@guadalajaradebuga-valle.gov.co</v>
          </cell>
          <cell r="G299">
            <v>2393775089</v>
          </cell>
        </row>
        <row r="300">
          <cell r="A300">
            <v>8913800073</v>
          </cell>
          <cell r="B300">
            <v>891380007</v>
          </cell>
          <cell r="C300">
            <v>0</v>
          </cell>
          <cell r="D300">
            <v>212076520</v>
          </cell>
          <cell r="E300" t="str">
            <v>PALMIRA - VALLE DEL CAUCA</v>
          </cell>
          <cell r="F300" t="str">
            <v>contabilidad@palmira.gov.co</v>
          </cell>
          <cell r="G300">
            <v>5073624968</v>
          </cell>
        </row>
        <row r="301">
          <cell r="A301">
            <v>8912800003</v>
          </cell>
          <cell r="B301">
            <v>891280000</v>
          </cell>
          <cell r="C301">
            <v>0</v>
          </cell>
          <cell r="D301">
            <v>210152001</v>
          </cell>
          <cell r="E301" t="str">
            <v>PASTO NARINO</v>
          </cell>
          <cell r="F301" t="str">
            <v>despacho@haciendapasto.gov.co</v>
          </cell>
          <cell r="G301">
            <v>9442493955</v>
          </cell>
        </row>
        <row r="302">
          <cell r="A302">
            <v>8912016456</v>
          </cell>
          <cell r="B302">
            <v>891201645</v>
          </cell>
          <cell r="C302">
            <v>0</v>
          </cell>
          <cell r="D302">
            <v>214986749</v>
          </cell>
          <cell r="E302" t="str">
            <v>SIBUNDOY-PUTUMAYO</v>
          </cell>
          <cell r="F302" t="str">
            <v>financiera@sibundoy-putumayo.gov.co</v>
          </cell>
          <cell r="G302">
            <v>0</v>
          </cell>
        </row>
        <row r="303">
          <cell r="A303">
            <v>8912009162</v>
          </cell>
          <cell r="B303">
            <v>891200916</v>
          </cell>
          <cell r="C303">
            <v>0</v>
          </cell>
          <cell r="D303">
            <v>213552835</v>
          </cell>
          <cell r="E303" t="str">
            <v>TUMACO - NARINO</v>
          </cell>
          <cell r="F303" t="str">
            <v>contactenos@tumaco-narino.gov.co</v>
          </cell>
          <cell r="G303">
            <v>6676580436</v>
          </cell>
        </row>
        <row r="304">
          <cell r="A304">
            <v>8912005138</v>
          </cell>
          <cell r="B304">
            <v>891200513</v>
          </cell>
          <cell r="C304">
            <v>0</v>
          </cell>
          <cell r="D304">
            <v>217386573</v>
          </cell>
          <cell r="E304" t="str">
            <v>PUERTO LEGUIZAMO-PUTUMAYO</v>
          </cell>
          <cell r="F304" t="str">
            <v>contactenos@puertoleguizamo-putuma;o.gov.co</v>
          </cell>
          <cell r="G304">
            <v>0</v>
          </cell>
        </row>
        <row r="305">
          <cell r="A305">
            <v>8912004613</v>
          </cell>
          <cell r="B305">
            <v>891200461</v>
          </cell>
          <cell r="C305">
            <v>0</v>
          </cell>
          <cell r="D305">
            <v>216886568</v>
          </cell>
          <cell r="E305" t="str">
            <v>PUERTO ASIS-PUTUMAYO</v>
          </cell>
          <cell r="F305" t="str">
            <v>alcaldia@puertoasis-putumayo.gov.co</v>
          </cell>
          <cell r="G305">
            <v>0</v>
          </cell>
        </row>
        <row r="306">
          <cell r="A306">
            <v>8911904318</v>
          </cell>
          <cell r="B306">
            <v>891190431</v>
          </cell>
          <cell r="C306">
            <v>0</v>
          </cell>
          <cell r="D306">
            <v>212918029</v>
          </cell>
          <cell r="E306" t="str">
            <v>ALBANIA-CAQUETA</v>
          </cell>
          <cell r="F306" t="str">
            <v>contactenos@albania-caqueta.gov.co</v>
          </cell>
          <cell r="G306">
            <v>0</v>
          </cell>
        </row>
        <row r="307">
          <cell r="A307">
            <v>8911802111</v>
          </cell>
          <cell r="B307">
            <v>891180211</v>
          </cell>
          <cell r="C307">
            <v>0</v>
          </cell>
          <cell r="D307">
            <v>219141791</v>
          </cell>
          <cell r="E307" t="str">
            <v>TARQUI-HUILA</v>
          </cell>
          <cell r="F307" t="str">
            <v>alcaldiatarqui@hotmail.com</v>
          </cell>
          <cell r="G307">
            <v>0</v>
          </cell>
        </row>
        <row r="308">
          <cell r="A308">
            <v>8911802057</v>
          </cell>
          <cell r="B308">
            <v>891180205</v>
          </cell>
          <cell r="C308">
            <v>0</v>
          </cell>
          <cell r="D308">
            <v>217841378</v>
          </cell>
          <cell r="E308" t="str">
            <v>LA ARGENTINA-HUILA</v>
          </cell>
          <cell r="F308" t="str">
            <v>alcaldia@laargentina-huila.gov.co</v>
          </cell>
          <cell r="G308">
            <v>0</v>
          </cell>
        </row>
        <row r="309">
          <cell r="A309">
            <v>8911801990</v>
          </cell>
          <cell r="B309">
            <v>891180199</v>
          </cell>
          <cell r="C309">
            <v>0</v>
          </cell>
          <cell r="D309">
            <v>214841548</v>
          </cell>
          <cell r="E309" t="str">
            <v>PITAL-HUILA</v>
          </cell>
          <cell r="F309" t="str">
            <v>alcaldia@elpitalhuila.gov.co</v>
          </cell>
          <cell r="G309">
            <v>0</v>
          </cell>
        </row>
        <row r="310">
          <cell r="A310">
            <v>8911801944</v>
          </cell>
          <cell r="B310">
            <v>891180194</v>
          </cell>
          <cell r="C310">
            <v>0</v>
          </cell>
          <cell r="D310">
            <v>211841518</v>
          </cell>
          <cell r="E310" t="str">
            <v>PAICOL-HUILA</v>
          </cell>
          <cell r="F310" t="str">
            <v>daduart34@hotmail.com</v>
          </cell>
          <cell r="G310">
            <v>0</v>
          </cell>
        </row>
        <row r="311">
          <cell r="A311">
            <v>8911801912</v>
          </cell>
          <cell r="B311">
            <v>891180191</v>
          </cell>
          <cell r="C311">
            <v>0</v>
          </cell>
          <cell r="D311">
            <v>217041770</v>
          </cell>
          <cell r="E311" t="str">
            <v>SUAZA-HUILA</v>
          </cell>
          <cell r="F311" t="str">
            <v>alcaldia@suaza-huila.gov.co</v>
          </cell>
          <cell r="G311">
            <v>0</v>
          </cell>
        </row>
        <row r="312">
          <cell r="A312">
            <v>8911801872</v>
          </cell>
          <cell r="B312">
            <v>891180187</v>
          </cell>
          <cell r="C312">
            <v>0</v>
          </cell>
          <cell r="D312">
            <v>217241872</v>
          </cell>
          <cell r="E312" t="str">
            <v>VILLA VIEJA-HUILA</v>
          </cell>
          <cell r="F312" t="str">
            <v>felipechar@hotmail.com</v>
          </cell>
          <cell r="G312">
            <v>0</v>
          </cell>
        </row>
        <row r="313">
          <cell r="A313">
            <v>8911801833</v>
          </cell>
          <cell r="B313">
            <v>891180183</v>
          </cell>
          <cell r="C313">
            <v>0</v>
          </cell>
          <cell r="D313">
            <v>217841078</v>
          </cell>
          <cell r="E313" t="str">
            <v>BARAYA-HUILA</v>
          </cell>
          <cell r="F313" t="str">
            <v>elca;ar@hotmail.com</v>
          </cell>
          <cell r="G313">
            <v>0</v>
          </cell>
        </row>
        <row r="314">
          <cell r="A314">
            <v>8911801826</v>
          </cell>
          <cell r="B314">
            <v>891180182</v>
          </cell>
          <cell r="C314">
            <v>0</v>
          </cell>
          <cell r="D314">
            <v>210741807</v>
          </cell>
          <cell r="E314" t="str">
            <v>TIMANA-HUILA</v>
          </cell>
          <cell r="F314" t="str">
            <v>diclar074@yahoo.es</v>
          </cell>
          <cell r="G314">
            <v>0</v>
          </cell>
        </row>
        <row r="315">
          <cell r="A315">
            <v>8911801819</v>
          </cell>
          <cell r="B315">
            <v>891180181</v>
          </cell>
          <cell r="C315">
            <v>0</v>
          </cell>
          <cell r="D315">
            <v>210141801</v>
          </cell>
          <cell r="E315" t="str">
            <v>TERUEL-HUILA</v>
          </cell>
          <cell r="F315" t="str">
            <v>alcaldiateruelh@yahoo.es</v>
          </cell>
          <cell r="G315">
            <v>0</v>
          </cell>
        </row>
        <row r="316">
          <cell r="A316">
            <v>8911801801</v>
          </cell>
          <cell r="B316">
            <v>891180180</v>
          </cell>
          <cell r="C316">
            <v>0</v>
          </cell>
          <cell r="D316">
            <v>216041660</v>
          </cell>
          <cell r="E316" t="str">
            <v>SALADOBLANCO-HUILA</v>
          </cell>
          <cell r="F316" t="str">
            <v>contactenos@saladoblanco-huila.gov.co</v>
          </cell>
          <cell r="G316">
            <v>0</v>
          </cell>
        </row>
        <row r="317">
          <cell r="A317">
            <v>8911801793</v>
          </cell>
          <cell r="B317">
            <v>891180179</v>
          </cell>
          <cell r="C317">
            <v>0</v>
          </cell>
          <cell r="D317">
            <v>210341503</v>
          </cell>
          <cell r="E317" t="str">
            <v>OPORAPA-HUILA</v>
          </cell>
          <cell r="F317" t="str">
            <v>contactenos@oporapa-huila.gov.co</v>
          </cell>
          <cell r="G317">
            <v>0</v>
          </cell>
        </row>
        <row r="318">
          <cell r="A318">
            <v>8911801779</v>
          </cell>
          <cell r="B318">
            <v>891180177</v>
          </cell>
          <cell r="C318">
            <v>0</v>
          </cell>
          <cell r="D318">
            <v>211941319</v>
          </cell>
          <cell r="E318" t="str">
            <v>GUADALUPE-HUILA</v>
          </cell>
          <cell r="F318" t="str">
            <v>guadalupehuila@yahoo.com</v>
          </cell>
          <cell r="G318">
            <v>0</v>
          </cell>
        </row>
        <row r="319">
          <cell r="A319">
            <v>8911801761</v>
          </cell>
          <cell r="B319">
            <v>891180176</v>
          </cell>
          <cell r="C319">
            <v>0</v>
          </cell>
          <cell r="D319">
            <v>210641306</v>
          </cell>
          <cell r="E319" t="str">
            <v>GIGANTE-HUILA</v>
          </cell>
          <cell r="F319" t="str">
            <v>alcaldia@gigante-huila.gov.co</v>
          </cell>
          <cell r="G319">
            <v>0</v>
          </cell>
        </row>
        <row r="320">
          <cell r="A320">
            <v>8911801557</v>
          </cell>
          <cell r="B320">
            <v>891180155</v>
          </cell>
          <cell r="C320">
            <v>0</v>
          </cell>
          <cell r="D320">
            <v>219641396</v>
          </cell>
          <cell r="E320" t="str">
            <v>LA PLATA-HUILA</v>
          </cell>
          <cell r="F320" t="str">
            <v>gloriafcaupaz@gmail.com</v>
          </cell>
          <cell r="G320">
            <v>0</v>
          </cell>
        </row>
        <row r="321">
          <cell r="A321">
            <v>8911801399</v>
          </cell>
          <cell r="B321">
            <v>891180139</v>
          </cell>
          <cell r="C321">
            <v>0</v>
          </cell>
          <cell r="D321">
            <v>211341013</v>
          </cell>
          <cell r="E321" t="str">
            <v>AGRADO-HUILA</v>
          </cell>
          <cell r="F321" t="str">
            <v>muniagrado37@yahoo.com</v>
          </cell>
          <cell r="G321">
            <v>0</v>
          </cell>
        </row>
        <row r="322">
          <cell r="A322">
            <v>8911801328</v>
          </cell>
          <cell r="B322">
            <v>891180132</v>
          </cell>
          <cell r="C322">
            <v>0</v>
          </cell>
          <cell r="D322">
            <v>214441244</v>
          </cell>
          <cell r="E322" t="str">
            <v>ELIAS-HUILA</v>
          </cell>
          <cell r="F322" t="str">
            <v>municipioelias@yahoo.com</v>
          </cell>
          <cell r="G322">
            <v>0</v>
          </cell>
        </row>
        <row r="323">
          <cell r="A323">
            <v>8911801310</v>
          </cell>
          <cell r="B323">
            <v>891180131</v>
          </cell>
          <cell r="C323">
            <v>0</v>
          </cell>
          <cell r="D323">
            <v>215741357</v>
          </cell>
          <cell r="E323" t="str">
            <v>IQUIRA-HUILA</v>
          </cell>
          <cell r="F323" t="str">
            <v>kellys1584@yahoo.es</v>
          </cell>
          <cell r="G323">
            <v>0</v>
          </cell>
        </row>
        <row r="324">
          <cell r="A324">
            <v>8911801270</v>
          </cell>
          <cell r="B324">
            <v>891180127</v>
          </cell>
          <cell r="C324">
            <v>0</v>
          </cell>
          <cell r="D324">
            <v>219941799</v>
          </cell>
          <cell r="E324" t="str">
            <v>TELLO-HUILA</v>
          </cell>
          <cell r="F324" t="str">
            <v>hacienda@tello-huila.gov.co</v>
          </cell>
          <cell r="G324">
            <v>0</v>
          </cell>
        </row>
        <row r="325">
          <cell r="A325">
            <v>8911801184</v>
          </cell>
          <cell r="B325">
            <v>891180118</v>
          </cell>
          <cell r="C325">
            <v>0</v>
          </cell>
          <cell r="D325">
            <v>212641026</v>
          </cell>
          <cell r="E325" t="str">
            <v>ALTAMIRA-HUILA</v>
          </cell>
          <cell r="F325" t="str">
            <v>altamirahuila@gmail.com</v>
          </cell>
          <cell r="G325">
            <v>0</v>
          </cell>
        </row>
        <row r="326">
          <cell r="A326">
            <v>8911800770</v>
          </cell>
          <cell r="B326">
            <v>891180077</v>
          </cell>
          <cell r="C326">
            <v>0</v>
          </cell>
          <cell r="D326">
            <v>215141551</v>
          </cell>
          <cell r="E326" t="str">
            <v>PITALITO-HUILA</v>
          </cell>
          <cell r="F326" t="str">
            <v>secretariahaciendapitalito@gmail.com</v>
          </cell>
          <cell r="G326">
            <v>3822456845</v>
          </cell>
        </row>
        <row r="327">
          <cell r="A327">
            <v>8911800763</v>
          </cell>
          <cell r="B327">
            <v>891180076</v>
          </cell>
          <cell r="C327">
            <v>0</v>
          </cell>
          <cell r="D327">
            <v>217641676</v>
          </cell>
          <cell r="E327" t="str">
            <v>SANTA MARIA-HUILA</v>
          </cell>
          <cell r="F327" t="str">
            <v>alcaldia@santamaria-huila.gov.co</v>
          </cell>
          <cell r="G327">
            <v>0</v>
          </cell>
        </row>
        <row r="328">
          <cell r="A328">
            <v>8911800701</v>
          </cell>
          <cell r="B328">
            <v>891180070</v>
          </cell>
          <cell r="C328">
            <v>0</v>
          </cell>
          <cell r="D328">
            <v>211641016</v>
          </cell>
          <cell r="E328" t="str">
            <v>AIPE-HUILA</v>
          </cell>
          <cell r="F328" t="str">
            <v>alcaldia@aipe-huila.gov.co</v>
          </cell>
          <cell r="G328">
            <v>0</v>
          </cell>
        </row>
        <row r="329">
          <cell r="A329">
            <v>8911800691</v>
          </cell>
          <cell r="B329">
            <v>891180069</v>
          </cell>
          <cell r="C329">
            <v>0</v>
          </cell>
          <cell r="D329">
            <v>210641006</v>
          </cell>
          <cell r="E329" t="str">
            <v>ACEVEDO-HUILA</v>
          </cell>
          <cell r="F329" t="str">
            <v>alcaldia@acevedo-huila.gov.co</v>
          </cell>
          <cell r="G329">
            <v>0</v>
          </cell>
        </row>
        <row r="330">
          <cell r="A330">
            <v>8911800566</v>
          </cell>
          <cell r="B330">
            <v>891180056</v>
          </cell>
          <cell r="C330">
            <v>0</v>
          </cell>
          <cell r="D330">
            <v>216841668</v>
          </cell>
          <cell r="E330" t="str">
            <v>SAN AGUSTIN-HUILA</v>
          </cell>
          <cell r="F330" t="str">
            <v>jimmyfer88@hotmail.com</v>
          </cell>
          <cell r="G330">
            <v>0</v>
          </cell>
        </row>
        <row r="331">
          <cell r="A331">
            <v>8911800409</v>
          </cell>
          <cell r="B331">
            <v>891180040</v>
          </cell>
          <cell r="C331">
            <v>0</v>
          </cell>
          <cell r="D331">
            <v>211541615</v>
          </cell>
          <cell r="E331" t="str">
            <v>RIVERA-HUILA</v>
          </cell>
          <cell r="F331" t="str">
            <v>contacto@rivera-huila.gov.co</v>
          </cell>
          <cell r="G331">
            <v>0</v>
          </cell>
        </row>
        <row r="332">
          <cell r="A332">
            <v>8911800281</v>
          </cell>
          <cell r="B332">
            <v>891180028</v>
          </cell>
          <cell r="C332">
            <v>0</v>
          </cell>
          <cell r="D332">
            <v>210641206</v>
          </cell>
          <cell r="E332" t="str">
            <v>COLOMBIA-HUILA</v>
          </cell>
          <cell r="F332" t="str">
            <v>colombiahuila@hacienda.gov.co</v>
          </cell>
          <cell r="G332">
            <v>0</v>
          </cell>
        </row>
        <row r="333">
          <cell r="A333">
            <v>8911800240</v>
          </cell>
          <cell r="B333">
            <v>891180024</v>
          </cell>
          <cell r="C333">
            <v>0</v>
          </cell>
          <cell r="D333">
            <v>212041020</v>
          </cell>
          <cell r="E333" t="str">
            <v>ALGECIRAS-HUILA</v>
          </cell>
          <cell r="F333" t="str">
            <v>secretariageneral@algeciras-huila.gov.co</v>
          </cell>
          <cell r="G333">
            <v>0</v>
          </cell>
        </row>
        <row r="334">
          <cell r="A334">
            <v>8911800226</v>
          </cell>
          <cell r="B334">
            <v>891180022</v>
          </cell>
          <cell r="C334">
            <v>0</v>
          </cell>
          <cell r="D334">
            <v>219841298</v>
          </cell>
          <cell r="E334" t="str">
            <v>GARZON-HUILA</v>
          </cell>
          <cell r="F334" t="str">
            <v>mgarzonhc@hotmail.com</v>
          </cell>
          <cell r="G334">
            <v>0</v>
          </cell>
        </row>
        <row r="335">
          <cell r="A335">
            <v>8911800219</v>
          </cell>
          <cell r="B335">
            <v>891180021</v>
          </cell>
          <cell r="C335">
            <v>0</v>
          </cell>
          <cell r="D335">
            <v>212441524</v>
          </cell>
          <cell r="E335" t="str">
            <v>PALERMO-HUILA</v>
          </cell>
          <cell r="F335" t="str">
            <v>felipechar@hotmail.com</v>
          </cell>
          <cell r="G335">
            <v>0</v>
          </cell>
        </row>
        <row r="336">
          <cell r="A336">
            <v>8911800193</v>
          </cell>
          <cell r="B336">
            <v>891180019</v>
          </cell>
          <cell r="C336">
            <v>0</v>
          </cell>
          <cell r="D336">
            <v>214941349</v>
          </cell>
          <cell r="E336" t="str">
            <v>HOBO-HUILA</v>
          </cell>
          <cell r="F336" t="str">
            <v>alcaldia@hobo-huila.gov.co</v>
          </cell>
          <cell r="G336">
            <v>0</v>
          </cell>
        </row>
        <row r="337">
          <cell r="A337">
            <v>8911800091</v>
          </cell>
          <cell r="B337">
            <v>891180009</v>
          </cell>
          <cell r="C337">
            <v>0</v>
          </cell>
          <cell r="D337">
            <v>210141001</v>
          </cell>
          <cell r="E337" t="str">
            <v>MUNICIPIO DE NEIVA</v>
          </cell>
          <cell r="F337" t="str">
            <v>carmen.gil@alcaldianeiva.gov.co</v>
          </cell>
          <cell r="G337">
            <v>8702977683</v>
          </cell>
        </row>
        <row r="338">
          <cell r="A338">
            <v>8911181199</v>
          </cell>
          <cell r="B338">
            <v>891118119</v>
          </cell>
          <cell r="C338">
            <v>0</v>
          </cell>
          <cell r="D338">
            <v>213241132</v>
          </cell>
          <cell r="E338" t="str">
            <v>CAMPOALEGRE-HUILA</v>
          </cell>
          <cell r="F338" t="str">
            <v>contactenos@campoalegre-huila.gov.co</v>
          </cell>
          <cell r="G338">
            <v>0</v>
          </cell>
        </row>
        <row r="339">
          <cell r="A339">
            <v>8911028440</v>
          </cell>
          <cell r="B339">
            <v>891102844</v>
          </cell>
          <cell r="C339">
            <v>0</v>
          </cell>
          <cell r="D339">
            <v>218341483</v>
          </cell>
          <cell r="E339" t="str">
            <v>NATAGA-HUILA</v>
          </cell>
          <cell r="F339" t="str">
            <v>constanzacbc@hotmail.com</v>
          </cell>
          <cell r="G339">
            <v>0</v>
          </cell>
        </row>
        <row r="340">
          <cell r="A340">
            <v>8911027641</v>
          </cell>
          <cell r="B340">
            <v>891102764</v>
          </cell>
          <cell r="C340">
            <v>0</v>
          </cell>
          <cell r="D340">
            <v>213041530</v>
          </cell>
          <cell r="E340" t="str">
            <v>PALESTINA-HUILA</v>
          </cell>
          <cell r="F340" t="str">
            <v>alcaldiapalestinahuila@yahoo.es</v>
          </cell>
          <cell r="G340">
            <v>0</v>
          </cell>
        </row>
        <row r="341">
          <cell r="A341">
            <v>8909856234</v>
          </cell>
          <cell r="B341">
            <v>890985623</v>
          </cell>
          <cell r="C341">
            <v>0</v>
          </cell>
          <cell r="D341">
            <v>215105051</v>
          </cell>
          <cell r="E341" t="str">
            <v>ARBOLETES-ANTIOQUIA</v>
          </cell>
          <cell r="F341" t="str">
            <v>hgiraldocontador@hotmail.com</v>
          </cell>
          <cell r="G341">
            <v>0</v>
          </cell>
        </row>
        <row r="342">
          <cell r="A342">
            <v>8909853548</v>
          </cell>
          <cell r="B342">
            <v>890985354</v>
          </cell>
          <cell r="C342">
            <v>0</v>
          </cell>
          <cell r="D342">
            <v>219505495</v>
          </cell>
          <cell r="E342" t="str">
            <v>NECHI-ANTIOQUIA</v>
          </cell>
          <cell r="F342" t="str">
            <v>narroyave923@hotmail.com</v>
          </cell>
          <cell r="G342">
            <v>0</v>
          </cell>
        </row>
        <row r="343">
          <cell r="A343">
            <v>8909853168</v>
          </cell>
          <cell r="B343">
            <v>890985316</v>
          </cell>
          <cell r="C343">
            <v>0</v>
          </cell>
          <cell r="D343">
            <v>214705147</v>
          </cell>
          <cell r="E343" t="str">
            <v>CAREPA-ANTIOQUIA</v>
          </cell>
          <cell r="F343" t="str">
            <v>hacienda@carepa-antioquia.gov.co</v>
          </cell>
          <cell r="G343">
            <v>0</v>
          </cell>
        </row>
        <row r="344">
          <cell r="A344">
            <v>8909852858</v>
          </cell>
          <cell r="B344">
            <v>890985285</v>
          </cell>
          <cell r="C344">
            <v>0</v>
          </cell>
          <cell r="D344">
            <v>215805858</v>
          </cell>
          <cell r="E344" t="str">
            <v>VEGACHI-ANTIOQUIA</v>
          </cell>
          <cell r="F344" t="str">
            <v>audiocostos@epm.net.co</v>
          </cell>
          <cell r="G344">
            <v>0</v>
          </cell>
        </row>
        <row r="345">
          <cell r="A345">
            <v>8909849868</v>
          </cell>
          <cell r="B345">
            <v>890984986</v>
          </cell>
          <cell r="C345">
            <v>0</v>
          </cell>
          <cell r="D345">
            <v>215305353</v>
          </cell>
          <cell r="E345" t="str">
            <v>HISPANIA-ANTIOQUIA</v>
          </cell>
          <cell r="F345" t="str">
            <v>haciendahispania@hotmail.com</v>
          </cell>
          <cell r="G345">
            <v>0</v>
          </cell>
        </row>
        <row r="346">
          <cell r="A346">
            <v>8909848820</v>
          </cell>
          <cell r="B346">
            <v>890984882</v>
          </cell>
          <cell r="C346">
            <v>0</v>
          </cell>
          <cell r="D346">
            <v>217505475</v>
          </cell>
          <cell r="E346" t="str">
            <v>MURINDO-ANTIOQUIA</v>
          </cell>
          <cell r="F346" t="str">
            <v>tesoreriahacienda@gmail.com</v>
          </cell>
          <cell r="G346">
            <v>0</v>
          </cell>
        </row>
        <row r="347">
          <cell r="A347">
            <v>8909846340</v>
          </cell>
          <cell r="B347">
            <v>890984634</v>
          </cell>
          <cell r="C347">
            <v>0</v>
          </cell>
          <cell r="D347">
            <v>219705197</v>
          </cell>
          <cell r="E347" t="str">
            <v>COCORNA-ANTIOQUIA</v>
          </cell>
          <cell r="F347" t="str">
            <v>hacienda@cocorna-antioquia.gov.co</v>
          </cell>
          <cell r="G347">
            <v>0</v>
          </cell>
        </row>
        <row r="348">
          <cell r="A348">
            <v>8909845754</v>
          </cell>
          <cell r="B348">
            <v>890984575</v>
          </cell>
          <cell r="C348">
            <v>0</v>
          </cell>
          <cell r="D348">
            <v>214205842</v>
          </cell>
          <cell r="E348" t="str">
            <v>URAMITA-ANTIOQUIA</v>
          </cell>
          <cell r="F348" t="str">
            <v>hacienda@uramita-antioquia.gov.co</v>
          </cell>
          <cell r="G348">
            <v>0</v>
          </cell>
        </row>
        <row r="349">
          <cell r="A349">
            <v>8909844154</v>
          </cell>
          <cell r="B349">
            <v>890984415</v>
          </cell>
          <cell r="C349">
            <v>0</v>
          </cell>
          <cell r="D349">
            <v>210705107</v>
          </cell>
          <cell r="E349" t="str">
            <v>BRICENO-ANTIOQUIA</v>
          </cell>
          <cell r="F349" t="str">
            <v>hacienda@briceno-antioquia.gov.co</v>
          </cell>
          <cell r="G349">
            <v>0</v>
          </cell>
        </row>
        <row r="350">
          <cell r="A350">
            <v>8909843765</v>
          </cell>
          <cell r="B350">
            <v>890984376</v>
          </cell>
          <cell r="C350">
            <v>0</v>
          </cell>
          <cell r="D350">
            <v>216005660</v>
          </cell>
          <cell r="E350" t="str">
            <v>SAN LUIS-ANTIOQUIA</v>
          </cell>
          <cell r="F350" t="str">
            <v>contactenos@sanluis-antioquia.gov.co</v>
          </cell>
          <cell r="G350">
            <v>0</v>
          </cell>
        </row>
        <row r="351">
          <cell r="A351">
            <v>8909843124</v>
          </cell>
          <cell r="B351">
            <v>890984312</v>
          </cell>
          <cell r="C351">
            <v>0</v>
          </cell>
          <cell r="D351">
            <v>210405604</v>
          </cell>
          <cell r="E351" t="str">
            <v>REMEDIOS-ANTIOQUIA</v>
          </cell>
          <cell r="F351" t="str">
            <v>glori_fern@yahoo.com</v>
          </cell>
          <cell r="G351">
            <v>0</v>
          </cell>
        </row>
        <row r="352">
          <cell r="A352">
            <v>8909842957</v>
          </cell>
          <cell r="B352">
            <v>890984295</v>
          </cell>
          <cell r="C352">
            <v>0</v>
          </cell>
          <cell r="D352">
            <v>219005790</v>
          </cell>
          <cell r="E352" t="str">
            <v>TARAZA-ANTIOQUIA</v>
          </cell>
          <cell r="F352" t="str">
            <v>caespeciales@edatel.net.co</v>
          </cell>
          <cell r="G352">
            <v>0</v>
          </cell>
        </row>
        <row r="353">
          <cell r="A353">
            <v>8909842656</v>
          </cell>
          <cell r="B353">
            <v>890984265</v>
          </cell>
          <cell r="C353">
            <v>0</v>
          </cell>
          <cell r="D353">
            <v>219305893</v>
          </cell>
          <cell r="E353" t="str">
            <v>YONDO-ANTIOQUIA</v>
          </cell>
          <cell r="F353" t="str">
            <v>tesoreria@yondo-antioquia.gov.co</v>
          </cell>
          <cell r="G353">
            <v>0</v>
          </cell>
        </row>
        <row r="354">
          <cell r="A354">
            <v>8909842244</v>
          </cell>
          <cell r="B354">
            <v>890984224</v>
          </cell>
          <cell r="C354">
            <v>0</v>
          </cell>
          <cell r="D354">
            <v>212505125</v>
          </cell>
          <cell r="E354" t="str">
            <v>CAICEDO-ANTIOQUIA</v>
          </cell>
          <cell r="F354" t="str">
            <v>glorrfc@hotmail.com</v>
          </cell>
          <cell r="G354">
            <v>0</v>
          </cell>
        </row>
        <row r="355">
          <cell r="A355">
            <v>8909842212</v>
          </cell>
          <cell r="B355">
            <v>890984221</v>
          </cell>
          <cell r="C355">
            <v>0</v>
          </cell>
          <cell r="D355">
            <v>215005250</v>
          </cell>
          <cell r="E355" t="str">
            <v>EL BAGRE-ANTIOQUIA</v>
          </cell>
          <cell r="F355" t="str">
            <v>alcaldia@elbagre-antioquia.gov.co</v>
          </cell>
          <cell r="G355">
            <v>0</v>
          </cell>
        </row>
        <row r="356">
          <cell r="A356">
            <v>8909841862</v>
          </cell>
          <cell r="B356">
            <v>890984186</v>
          </cell>
          <cell r="C356">
            <v>0</v>
          </cell>
          <cell r="D356">
            <v>215605856</v>
          </cell>
          <cell r="E356" t="str">
            <v>VALPARAISO-ANTIOQUIA</v>
          </cell>
          <cell r="F356" t="str">
            <v>alcaldia@valparaiso-antioquia.gov.co</v>
          </cell>
          <cell r="G356">
            <v>0</v>
          </cell>
        </row>
        <row r="357">
          <cell r="A357">
            <v>8909841619</v>
          </cell>
          <cell r="B357">
            <v>890984161</v>
          </cell>
          <cell r="C357">
            <v>0</v>
          </cell>
          <cell r="D357">
            <v>210105501</v>
          </cell>
          <cell r="E357" t="str">
            <v>OLAYA-ANTIOQUIA</v>
          </cell>
          <cell r="F357" t="str">
            <v>glorrfc@hotmail.com</v>
          </cell>
          <cell r="G357">
            <v>0</v>
          </cell>
        </row>
        <row r="358">
          <cell r="A358">
            <v>8909841325</v>
          </cell>
          <cell r="B358">
            <v>890984132</v>
          </cell>
          <cell r="C358">
            <v>0</v>
          </cell>
          <cell r="D358">
            <v>214505145</v>
          </cell>
          <cell r="E358" t="str">
            <v>CARAMANTA-ANTIOQUIA</v>
          </cell>
          <cell r="F358" t="str">
            <v>administracion@edatel.net.co</v>
          </cell>
          <cell r="G358">
            <v>0</v>
          </cell>
        </row>
        <row r="359">
          <cell r="A359">
            <v>8909840681</v>
          </cell>
          <cell r="B359">
            <v>890984068</v>
          </cell>
          <cell r="C359">
            <v>0</v>
          </cell>
          <cell r="D359">
            <v>215005150</v>
          </cell>
          <cell r="E359" t="str">
            <v>CAROLINA-ANTIOQUIA</v>
          </cell>
          <cell r="F359" t="str">
            <v>tesoreria@carolinadelprincipe-antioquia.gov.co</v>
          </cell>
          <cell r="G359">
            <v>0</v>
          </cell>
        </row>
        <row r="360">
          <cell r="A360">
            <v>8909840438</v>
          </cell>
          <cell r="B360">
            <v>890984043</v>
          </cell>
          <cell r="C360">
            <v>0</v>
          </cell>
          <cell r="D360">
            <v>213705237</v>
          </cell>
          <cell r="E360" t="str">
            <v>DON MATIAS-ANTIOQUIA</v>
          </cell>
          <cell r="F360" t="str">
            <v>contabilidad@donmatias-antioquia.gov.co</v>
          </cell>
          <cell r="G360">
            <v>0</v>
          </cell>
        </row>
        <row r="361">
          <cell r="A361">
            <v>8909840302</v>
          </cell>
          <cell r="B361">
            <v>890984030</v>
          </cell>
          <cell r="C361">
            <v>0</v>
          </cell>
          <cell r="D361">
            <v>219005890</v>
          </cell>
          <cell r="E361" t="str">
            <v>YOLOMBO-ANTIOQUIA</v>
          </cell>
          <cell r="F361" t="str">
            <v>shaciendayolombo@hotmail.com</v>
          </cell>
          <cell r="G361">
            <v>0</v>
          </cell>
        </row>
        <row r="362">
          <cell r="A362">
            <v>8909839381</v>
          </cell>
          <cell r="B362">
            <v>890983938</v>
          </cell>
          <cell r="C362">
            <v>0</v>
          </cell>
          <cell r="D362">
            <v>211005310</v>
          </cell>
          <cell r="E362" t="str">
            <v>GOMEZ PLATA-ANTIOQUIA</v>
          </cell>
          <cell r="F362" t="str">
            <v>glori_fern@yahoo.com</v>
          </cell>
          <cell r="G362">
            <v>0</v>
          </cell>
        </row>
        <row r="363">
          <cell r="A363">
            <v>8909839222</v>
          </cell>
          <cell r="B363">
            <v>890983922</v>
          </cell>
          <cell r="C363">
            <v>0</v>
          </cell>
          <cell r="D363">
            <v>216405664</v>
          </cell>
          <cell r="E363" t="str">
            <v>SAN PEDRO-ANTIOQUIA</v>
          </cell>
          <cell r="F363" t="str">
            <v>alcaldia@sanpedrodelosmilagros-antioquia.gov.co</v>
          </cell>
          <cell r="G363">
            <v>0</v>
          </cell>
        </row>
        <row r="364">
          <cell r="A364">
            <v>8909839064</v>
          </cell>
          <cell r="B364">
            <v>890983906</v>
          </cell>
          <cell r="C364">
            <v>0</v>
          </cell>
          <cell r="D364">
            <v>219105591</v>
          </cell>
          <cell r="E364" t="str">
            <v>PUERTO TRIUNFO-ANTIOQUIA</v>
          </cell>
          <cell r="F364" t="str">
            <v>tesoreria@puertotriunfo-antioquia.gov.co</v>
          </cell>
          <cell r="G364">
            <v>0</v>
          </cell>
        </row>
        <row r="365">
          <cell r="A365">
            <v>8909838731</v>
          </cell>
          <cell r="B365">
            <v>890983873</v>
          </cell>
          <cell r="C365">
            <v>0</v>
          </cell>
          <cell r="D365">
            <v>219005490</v>
          </cell>
          <cell r="E365" t="str">
            <v>NECOCLI-ANTIOQUIA</v>
          </cell>
          <cell r="F365" t="str">
            <v>necocli05490@hotmail.com</v>
          </cell>
          <cell r="G365">
            <v>0</v>
          </cell>
        </row>
        <row r="366">
          <cell r="A366">
            <v>8909838303</v>
          </cell>
          <cell r="B366">
            <v>890983830</v>
          </cell>
          <cell r="C366">
            <v>0</v>
          </cell>
          <cell r="D366">
            <v>212105321</v>
          </cell>
          <cell r="E366" t="str">
            <v>GUATAPE-ANTIOQUIA</v>
          </cell>
          <cell r="F366" t="str">
            <v>secretariadehacienda@guatape-antioquia.gov.co</v>
          </cell>
          <cell r="G366">
            <v>0</v>
          </cell>
        </row>
        <row r="367">
          <cell r="A367">
            <v>8909838249</v>
          </cell>
          <cell r="B367">
            <v>890983824</v>
          </cell>
          <cell r="C367">
            <v>0</v>
          </cell>
          <cell r="D367">
            <v>214405044</v>
          </cell>
          <cell r="E367" t="str">
            <v>ANZA-ANTIOQUIA</v>
          </cell>
          <cell r="F367" t="str">
            <v>hacienda@anza-antioquia.gov.co</v>
          </cell>
          <cell r="G367">
            <v>0</v>
          </cell>
        </row>
        <row r="368">
          <cell r="A368">
            <v>8909838145</v>
          </cell>
          <cell r="B368">
            <v>890983814</v>
          </cell>
          <cell r="C368">
            <v>0</v>
          </cell>
          <cell r="D368">
            <v>216505665</v>
          </cell>
          <cell r="E368" t="str">
            <v>SAN PEDRO URABA-ANTIOQUIA</v>
          </cell>
          <cell r="F368" t="str">
            <v>alcaldia@sanpedrodeuraba-antioquia.gov.co</v>
          </cell>
          <cell r="G368">
            <v>0</v>
          </cell>
        </row>
        <row r="369">
          <cell r="A369">
            <v>8909838138</v>
          </cell>
          <cell r="B369">
            <v>890983813</v>
          </cell>
          <cell r="C369">
            <v>0</v>
          </cell>
          <cell r="D369">
            <v>219705697</v>
          </cell>
          <cell r="E369" t="str">
            <v>EL SANTUARIO-ANTIOQUIA</v>
          </cell>
          <cell r="F369" t="str">
            <v>elsantuario@une.net.co</v>
          </cell>
          <cell r="G369">
            <v>0</v>
          </cell>
        </row>
        <row r="370">
          <cell r="A370">
            <v>8909838080</v>
          </cell>
          <cell r="B370">
            <v>890983808</v>
          </cell>
          <cell r="C370">
            <v>0</v>
          </cell>
          <cell r="D370">
            <v>211305113</v>
          </cell>
          <cell r="E370" t="str">
            <v>BURITICA-ANTIOQUIA</v>
          </cell>
          <cell r="F370" t="str">
            <v>hacienda@buritica-antioquia.gov.co</v>
          </cell>
          <cell r="G370">
            <v>0</v>
          </cell>
        </row>
        <row r="371">
          <cell r="A371">
            <v>8909838034</v>
          </cell>
          <cell r="B371">
            <v>890983803</v>
          </cell>
          <cell r="C371">
            <v>0</v>
          </cell>
          <cell r="D371">
            <v>219005690</v>
          </cell>
          <cell r="E371" t="str">
            <v>SANTO DOMINGO-ANTIOQUIA</v>
          </cell>
          <cell r="F371" t="str">
            <v>gerenciacontable@une.net.co</v>
          </cell>
          <cell r="G371">
            <v>0</v>
          </cell>
        </row>
        <row r="372">
          <cell r="A372">
            <v>8909837867</v>
          </cell>
          <cell r="B372">
            <v>890983786</v>
          </cell>
          <cell r="C372">
            <v>0</v>
          </cell>
          <cell r="D372">
            <v>210605306</v>
          </cell>
          <cell r="E372" t="str">
            <v>GIRALDO-ANTIOQUIA</v>
          </cell>
          <cell r="F372" t="str">
            <v>tesoreria01@edatel.net.co</v>
          </cell>
          <cell r="G372">
            <v>0</v>
          </cell>
        </row>
        <row r="373">
          <cell r="A373">
            <v>8909837638</v>
          </cell>
          <cell r="B373">
            <v>890983763</v>
          </cell>
          <cell r="C373">
            <v>0</v>
          </cell>
          <cell r="D373">
            <v>215905059</v>
          </cell>
          <cell r="E373" t="str">
            <v>ARMENIA-ANTIOQUIA</v>
          </cell>
          <cell r="F373" t="str">
            <v>audicostos@epm.net.co</v>
          </cell>
          <cell r="G373">
            <v>0</v>
          </cell>
        </row>
        <row r="374">
          <cell r="A374">
            <v>8909837409</v>
          </cell>
          <cell r="B374">
            <v>890983740</v>
          </cell>
          <cell r="C374">
            <v>0</v>
          </cell>
          <cell r="D374">
            <v>214905649</v>
          </cell>
          <cell r="E374" t="str">
            <v>SAN CARLOS-ANTIOQUIA</v>
          </cell>
          <cell r="F374" t="str">
            <v>alcaldia@sancarlos.gov.co</v>
          </cell>
          <cell r="G374">
            <v>0</v>
          </cell>
        </row>
        <row r="375">
          <cell r="A375">
            <v>8909837369</v>
          </cell>
          <cell r="B375">
            <v>890983736</v>
          </cell>
          <cell r="C375">
            <v>0</v>
          </cell>
          <cell r="D375">
            <v>212805628</v>
          </cell>
          <cell r="E375" t="str">
            <v>SABANALARGA-ANTIOQUIA</v>
          </cell>
          <cell r="F375" t="str">
            <v>sabanalarga628@yahoo.es</v>
          </cell>
          <cell r="G375">
            <v>0</v>
          </cell>
        </row>
        <row r="376">
          <cell r="A376">
            <v>8909837281</v>
          </cell>
          <cell r="B376">
            <v>890983728</v>
          </cell>
          <cell r="C376">
            <v>0</v>
          </cell>
          <cell r="D376">
            <v>211305313</v>
          </cell>
          <cell r="E376" t="str">
            <v>GRANADA-ANTIOQUIA</v>
          </cell>
          <cell r="F376" t="str">
            <v>gobierno@granada-antioquia.gov.co</v>
          </cell>
          <cell r="G376">
            <v>0</v>
          </cell>
        </row>
        <row r="377">
          <cell r="A377">
            <v>8909837186</v>
          </cell>
          <cell r="B377">
            <v>890983718</v>
          </cell>
          <cell r="C377">
            <v>0</v>
          </cell>
          <cell r="D377">
            <v>210605206</v>
          </cell>
          <cell r="E377" t="str">
            <v>CONCEPCION-ANTIOQUIA</v>
          </cell>
          <cell r="F377" t="str">
            <v>concal01@edatel.net.co</v>
          </cell>
          <cell r="G377">
            <v>0</v>
          </cell>
        </row>
        <row r="378">
          <cell r="A378">
            <v>8909837161</v>
          </cell>
          <cell r="B378">
            <v>890983716</v>
          </cell>
          <cell r="C378">
            <v>0</v>
          </cell>
          <cell r="D378">
            <v>214005440</v>
          </cell>
          <cell r="E378" t="str">
            <v>MARINILLA-ANTIOQUIA</v>
          </cell>
          <cell r="F378" t="str">
            <v>contabilidad@marinilla-antioquia.gov.co</v>
          </cell>
          <cell r="G378">
            <v>0</v>
          </cell>
        </row>
        <row r="379">
          <cell r="A379">
            <v>8909837068</v>
          </cell>
          <cell r="B379">
            <v>890983706</v>
          </cell>
          <cell r="C379">
            <v>0</v>
          </cell>
          <cell r="D379">
            <v>218405284</v>
          </cell>
          <cell r="E379" t="str">
            <v>FRONTINO-ANTIOQUIA</v>
          </cell>
          <cell r="F379" t="str">
            <v>tesoreria@frontino-antioquia.gov.co</v>
          </cell>
          <cell r="G379">
            <v>0</v>
          </cell>
        </row>
        <row r="380">
          <cell r="A380">
            <v>8909837011</v>
          </cell>
          <cell r="B380">
            <v>890983701</v>
          </cell>
          <cell r="C380">
            <v>0</v>
          </cell>
          <cell r="D380">
            <v>212105021</v>
          </cell>
          <cell r="E380" t="str">
            <v>ALEJANDRIA-ANTIOQUIA</v>
          </cell>
          <cell r="F380" t="str">
            <v>carlos_zapata4@hotmail.com</v>
          </cell>
          <cell r="G380">
            <v>0</v>
          </cell>
        </row>
        <row r="381">
          <cell r="A381">
            <v>8909836740</v>
          </cell>
          <cell r="B381">
            <v>890983674</v>
          </cell>
          <cell r="C381">
            <v>0</v>
          </cell>
          <cell r="D381">
            <v>210705607</v>
          </cell>
          <cell r="E381" t="str">
            <v>RETIRO-ANTIOQUIA</v>
          </cell>
          <cell r="F381" t="str">
            <v>secretariadehacienda@elretiro-antioquia.gov.co</v>
          </cell>
          <cell r="G381">
            <v>0</v>
          </cell>
        </row>
        <row r="382">
          <cell r="A382">
            <v>8909836726</v>
          </cell>
          <cell r="B382">
            <v>890983672</v>
          </cell>
          <cell r="C382">
            <v>0</v>
          </cell>
          <cell r="D382">
            <v>211105411</v>
          </cell>
          <cell r="E382" t="str">
            <v>LIBORINA-ANTIOQUIA</v>
          </cell>
          <cell r="F382" t="str">
            <v>gobierno@liborina-antioquia.gov.co</v>
          </cell>
          <cell r="G382">
            <v>0</v>
          </cell>
        </row>
        <row r="383">
          <cell r="A383">
            <v>8909836647</v>
          </cell>
          <cell r="B383">
            <v>890983664</v>
          </cell>
          <cell r="C383">
            <v>0</v>
          </cell>
          <cell r="D383">
            <v>214005240</v>
          </cell>
          <cell r="E383" t="str">
            <v>EBEJICO-ANTIOQUIA</v>
          </cell>
          <cell r="F383" t="str">
            <v>hacienda@ebejico-antioquia.gov.co</v>
          </cell>
          <cell r="G383">
            <v>0</v>
          </cell>
        </row>
        <row r="384">
          <cell r="A384">
            <v>8909826169</v>
          </cell>
          <cell r="B384">
            <v>890982616</v>
          </cell>
          <cell r="C384">
            <v>0</v>
          </cell>
          <cell r="D384">
            <v>214805148</v>
          </cell>
          <cell r="E384" t="str">
            <v>CARMEN DE VIBORAL-ANTIOQUIA</v>
          </cell>
          <cell r="F384" t="str">
            <v>alcaldia@elcarmendeviboral-antioquia.gov.co</v>
          </cell>
          <cell r="G384">
            <v>0</v>
          </cell>
        </row>
        <row r="385">
          <cell r="A385">
            <v>8909825834</v>
          </cell>
          <cell r="B385">
            <v>890982583</v>
          </cell>
          <cell r="C385">
            <v>0</v>
          </cell>
          <cell r="D385">
            <v>219205792</v>
          </cell>
          <cell r="E385" t="str">
            <v>TARSO-ANTIOQUIA</v>
          </cell>
          <cell r="F385" t="str">
            <v>tarso05792@hotmail.com</v>
          </cell>
          <cell r="G385">
            <v>0</v>
          </cell>
        </row>
        <row r="386">
          <cell r="A386">
            <v>8909825669</v>
          </cell>
          <cell r="B386">
            <v>890982566</v>
          </cell>
          <cell r="C386">
            <v>0</v>
          </cell>
          <cell r="D386">
            <v>218305483</v>
          </cell>
          <cell r="E386" t="str">
            <v>NARINO-ANTIOQUIA</v>
          </cell>
          <cell r="F386" t="str">
            <v>tesoreria@narino-antioquia.gov.co</v>
          </cell>
          <cell r="G386">
            <v>0</v>
          </cell>
        </row>
        <row r="387">
          <cell r="A387">
            <v>8909825067</v>
          </cell>
          <cell r="B387">
            <v>890982506</v>
          </cell>
          <cell r="C387">
            <v>0</v>
          </cell>
          <cell r="D387">
            <v>217405674</v>
          </cell>
          <cell r="E387" t="str">
            <v>SAN VICENTE-ANTIOQUIA</v>
          </cell>
          <cell r="F387" t="str">
            <v>hacienda@sanvicente-antioquia.gov.co</v>
          </cell>
          <cell r="G387">
            <v>0</v>
          </cell>
        </row>
        <row r="388">
          <cell r="A388">
            <v>8909824947</v>
          </cell>
          <cell r="B388">
            <v>890982494</v>
          </cell>
          <cell r="C388">
            <v>0</v>
          </cell>
          <cell r="D388">
            <v>214705347</v>
          </cell>
          <cell r="E388" t="str">
            <v>HELICONIA-ANTIOQUIA</v>
          </cell>
          <cell r="F388" t="str">
            <v>gestioncontable@une.net.co</v>
          </cell>
          <cell r="G388">
            <v>0</v>
          </cell>
        </row>
        <row r="389">
          <cell r="A389">
            <v>8909824891</v>
          </cell>
          <cell r="B389">
            <v>890982489</v>
          </cell>
          <cell r="C389">
            <v>0</v>
          </cell>
          <cell r="D389">
            <v>214005040</v>
          </cell>
          <cell r="E389" t="str">
            <v>ANORI-ANTIOQUIA</v>
          </cell>
          <cell r="F389" t="str">
            <v>gobierno@anori-antioquia.gov.co</v>
          </cell>
          <cell r="G389">
            <v>0</v>
          </cell>
        </row>
        <row r="390">
          <cell r="A390">
            <v>8909823211</v>
          </cell>
          <cell r="B390">
            <v>890982321</v>
          </cell>
          <cell r="C390">
            <v>0</v>
          </cell>
          <cell r="D390">
            <v>219305093</v>
          </cell>
          <cell r="E390" t="str">
            <v>BETULIA-ANTIOQUIA</v>
          </cell>
          <cell r="F390" t="str">
            <v>alcaldia@betulia-antioquia.gov.co</v>
          </cell>
          <cell r="G390">
            <v>0</v>
          </cell>
        </row>
        <row r="391">
          <cell r="A391">
            <v>8909823014</v>
          </cell>
          <cell r="B391">
            <v>890982301</v>
          </cell>
          <cell r="C391">
            <v>0</v>
          </cell>
          <cell r="D391">
            <v>214305543</v>
          </cell>
          <cell r="E391" t="str">
            <v>PEQUE-ANTIOQUIA</v>
          </cell>
          <cell r="F391" t="str">
            <v>alcaldia@peque-antioquia.gov.co</v>
          </cell>
          <cell r="G391">
            <v>0</v>
          </cell>
        </row>
        <row r="392">
          <cell r="A392">
            <v>8909822940</v>
          </cell>
          <cell r="B392">
            <v>890982294</v>
          </cell>
          <cell r="C392">
            <v>0</v>
          </cell>
          <cell r="D392">
            <v>216405364</v>
          </cell>
          <cell r="E392" t="str">
            <v>JARDIN-ANTIOQUIA</v>
          </cell>
          <cell r="F392" t="str">
            <v>gobierno@eljardin-antioquia.gov.co</v>
          </cell>
          <cell r="G392">
            <v>0</v>
          </cell>
        </row>
        <row r="393">
          <cell r="A393">
            <v>8909822782</v>
          </cell>
          <cell r="B393">
            <v>890982278</v>
          </cell>
          <cell r="C393">
            <v>0</v>
          </cell>
          <cell r="D393">
            <v>216105361</v>
          </cell>
          <cell r="E393" t="str">
            <v>ITUANGO-ANTIOQUIA</v>
          </cell>
          <cell r="F393" t="str">
            <v>hacienda@ituago-antioquia.gov.co</v>
          </cell>
          <cell r="G393">
            <v>0</v>
          </cell>
        </row>
        <row r="394">
          <cell r="A394">
            <v>8909822618</v>
          </cell>
          <cell r="B394">
            <v>890982261</v>
          </cell>
          <cell r="C394">
            <v>0</v>
          </cell>
          <cell r="D394">
            <v>210905209</v>
          </cell>
          <cell r="E394" t="str">
            <v>CONCORDIA-ANTIOQUIA</v>
          </cell>
          <cell r="F394" t="str">
            <v>hacienda@concordia-antioquia.gov.co</v>
          </cell>
          <cell r="G394">
            <v>0</v>
          </cell>
        </row>
        <row r="395">
          <cell r="A395">
            <v>8909822388</v>
          </cell>
          <cell r="B395">
            <v>890982238</v>
          </cell>
          <cell r="C395">
            <v>0</v>
          </cell>
          <cell r="D395">
            <v>213805138</v>
          </cell>
          <cell r="E395" t="str">
            <v>CANASGORDAS-ANTIOQUIA</v>
          </cell>
          <cell r="F395" t="str">
            <v>glopezh126@gmail.com</v>
          </cell>
          <cell r="G395">
            <v>0</v>
          </cell>
        </row>
        <row r="396">
          <cell r="A396">
            <v>8909821476</v>
          </cell>
          <cell r="B396">
            <v>890982147</v>
          </cell>
          <cell r="C396">
            <v>0</v>
          </cell>
          <cell r="D396">
            <v>213405134</v>
          </cell>
          <cell r="E396" t="str">
            <v>CAMPAMENTO-ANTIOQUIA</v>
          </cell>
          <cell r="F396" t="str">
            <v>serviclascontaduria@yahoo.com</v>
          </cell>
          <cell r="G396">
            <v>0</v>
          </cell>
        </row>
        <row r="397">
          <cell r="A397">
            <v>8909821412</v>
          </cell>
          <cell r="B397">
            <v>890982141</v>
          </cell>
          <cell r="C397">
            <v>0</v>
          </cell>
          <cell r="D397">
            <v>213805038</v>
          </cell>
          <cell r="E397" t="str">
            <v>ANGOSTURA-ANTIOQUIA</v>
          </cell>
          <cell r="F397" t="str">
            <v>marycellyab@hotmaill.com</v>
          </cell>
          <cell r="G397">
            <v>0</v>
          </cell>
        </row>
        <row r="398">
          <cell r="A398">
            <v>8909821231</v>
          </cell>
          <cell r="B398">
            <v>890982123</v>
          </cell>
          <cell r="C398">
            <v>0</v>
          </cell>
          <cell r="D398">
            <v>216705667</v>
          </cell>
          <cell r="E398" t="str">
            <v>SAN RAFAEL-ANTIOQUIA</v>
          </cell>
          <cell r="F398" t="str">
            <v>etikos@une.net.co</v>
          </cell>
          <cell r="G398">
            <v>0</v>
          </cell>
        </row>
        <row r="399">
          <cell r="A399">
            <v>8909820682</v>
          </cell>
          <cell r="B399">
            <v>890982068</v>
          </cell>
          <cell r="C399">
            <v>0</v>
          </cell>
          <cell r="D399">
            <v>216405264</v>
          </cell>
          <cell r="E399" t="str">
            <v>ENTRERRIOS-ANTIOQUIA</v>
          </cell>
          <cell r="F399" t="str">
            <v>etikos@une.net.co</v>
          </cell>
          <cell r="G399">
            <v>0</v>
          </cell>
        </row>
        <row r="400">
          <cell r="A400">
            <v>8909820557</v>
          </cell>
          <cell r="B400">
            <v>890982055</v>
          </cell>
          <cell r="C400">
            <v>0</v>
          </cell>
          <cell r="D400">
            <v>211805318</v>
          </cell>
          <cell r="E400" t="str">
            <v>GUARNE-ANTIOQUIA</v>
          </cell>
          <cell r="F400" t="str">
            <v>contabilidad@guarne-antioquia.gov.co</v>
          </cell>
          <cell r="G400">
            <v>0</v>
          </cell>
        </row>
        <row r="401">
          <cell r="A401">
            <v>8909819950</v>
          </cell>
          <cell r="B401">
            <v>890981995</v>
          </cell>
          <cell r="C401">
            <v>0</v>
          </cell>
          <cell r="D401">
            <v>210005400</v>
          </cell>
          <cell r="E401" t="str">
            <v>LA UNION-ANTIOQUIA</v>
          </cell>
          <cell r="F401" t="str">
            <v>gobierno@launion-antioquia.gov.co</v>
          </cell>
          <cell r="G401">
            <v>0</v>
          </cell>
        </row>
        <row r="402">
          <cell r="A402">
            <v>8909818802</v>
          </cell>
          <cell r="B402">
            <v>890981880</v>
          </cell>
          <cell r="C402">
            <v>0</v>
          </cell>
          <cell r="D402">
            <v>218605086</v>
          </cell>
          <cell r="E402" t="str">
            <v>BELMIRA-ANTIOQUIA</v>
          </cell>
          <cell r="F402" t="str">
            <v>psai811@gmail.com</v>
          </cell>
          <cell r="G402">
            <v>0</v>
          </cell>
        </row>
        <row r="403">
          <cell r="A403">
            <v>8909818683</v>
          </cell>
          <cell r="B403">
            <v>890981868</v>
          </cell>
          <cell r="C403">
            <v>0</v>
          </cell>
          <cell r="D403">
            <v>214705647</v>
          </cell>
          <cell r="E403" t="str">
            <v>SAN ANDRES-ANTIOQUIA</v>
          </cell>
          <cell r="F403" t="str">
            <v>glori_fern@yahoo.com</v>
          </cell>
          <cell r="G403">
            <v>0</v>
          </cell>
        </row>
        <row r="404">
          <cell r="A404">
            <v>8909817868</v>
          </cell>
          <cell r="B404">
            <v>890981786</v>
          </cell>
          <cell r="C404">
            <v>0</v>
          </cell>
          <cell r="D404">
            <v>215505055</v>
          </cell>
          <cell r="E404" t="str">
            <v>ARGELIA-ANTIOQUIA</v>
          </cell>
          <cell r="F404" t="str">
            <v>hacienda@argelia-antioquia.gov.co</v>
          </cell>
          <cell r="G404">
            <v>0</v>
          </cell>
        </row>
        <row r="405">
          <cell r="A405">
            <v>8909817320</v>
          </cell>
          <cell r="B405">
            <v>890981732</v>
          </cell>
          <cell r="C405">
            <v>0</v>
          </cell>
          <cell r="D405">
            <v>213005030</v>
          </cell>
          <cell r="E405" t="str">
            <v>AMAGA-ANTIOQUIA</v>
          </cell>
          <cell r="F405" t="str">
            <v>gestioncontable@epm.net.co</v>
          </cell>
          <cell r="G405">
            <v>0</v>
          </cell>
        </row>
        <row r="406">
          <cell r="A406">
            <v>8909815671</v>
          </cell>
          <cell r="B406">
            <v>890981567</v>
          </cell>
          <cell r="C406">
            <v>0</v>
          </cell>
          <cell r="D406">
            <v>212005120</v>
          </cell>
          <cell r="E406" t="str">
            <v>CACERES-ANTIOQUIA</v>
          </cell>
          <cell r="F406" t="str">
            <v>benitoalcalde@gmail.com</v>
          </cell>
          <cell r="G406">
            <v>0</v>
          </cell>
        </row>
        <row r="407">
          <cell r="A407">
            <v>8909815546</v>
          </cell>
          <cell r="B407">
            <v>890981554</v>
          </cell>
          <cell r="C407">
            <v>0</v>
          </cell>
          <cell r="D407">
            <v>218605686</v>
          </cell>
          <cell r="E407" t="str">
            <v>SANTA ROSA DE OSOS-ANTIOQUIA</v>
          </cell>
          <cell r="F407" t="str">
            <v>contabilidad@santarosadeosos.gov.co</v>
          </cell>
          <cell r="G407">
            <v>0</v>
          </cell>
        </row>
        <row r="408">
          <cell r="A408">
            <v>8909815180</v>
          </cell>
          <cell r="B408">
            <v>890981518</v>
          </cell>
          <cell r="C408">
            <v>0</v>
          </cell>
          <cell r="D408">
            <v>213105031</v>
          </cell>
          <cell r="E408" t="str">
            <v>AMALFI-ANTIOQUIA</v>
          </cell>
          <cell r="F408" t="str">
            <v>alcalde@amalfi-antioquia.gov.go</v>
          </cell>
          <cell r="G408">
            <v>0</v>
          </cell>
        </row>
        <row r="409">
          <cell r="A409">
            <v>8909814935</v>
          </cell>
          <cell r="B409">
            <v>890981493</v>
          </cell>
          <cell r="C409">
            <v>0</v>
          </cell>
          <cell r="D409">
            <v>213605036</v>
          </cell>
          <cell r="E409" t="str">
            <v>ANGELOPOLIS-ANTIOQUIA</v>
          </cell>
          <cell r="F409" t="str">
            <v>hacienda@angelopolis-antioquia.gov.co</v>
          </cell>
          <cell r="G409">
            <v>0</v>
          </cell>
        </row>
        <row r="410">
          <cell r="A410">
            <v>8909813912</v>
          </cell>
          <cell r="B410">
            <v>890981391</v>
          </cell>
          <cell r="C410">
            <v>0</v>
          </cell>
          <cell r="D410">
            <v>213605736</v>
          </cell>
          <cell r="E410" t="str">
            <v>SEGOVIA-ANTIOQUIA</v>
          </cell>
          <cell r="F410" t="str">
            <v>alcaldesegovia@hotmail.com</v>
          </cell>
          <cell r="G410">
            <v>0</v>
          </cell>
        </row>
        <row r="411">
          <cell r="A411">
            <v>8909813675</v>
          </cell>
          <cell r="B411">
            <v>890981367</v>
          </cell>
          <cell r="C411">
            <v>0</v>
          </cell>
          <cell r="D411">
            <v>211905819</v>
          </cell>
          <cell r="E411" t="str">
            <v>TOLEDO-ANTIOQUIA</v>
          </cell>
          <cell r="F411" t="str">
            <v>shaciendatol12@gmail.com</v>
          </cell>
          <cell r="G411">
            <v>0</v>
          </cell>
        </row>
        <row r="412">
          <cell r="A412">
            <v>8909812511</v>
          </cell>
          <cell r="B412">
            <v>890981251</v>
          </cell>
          <cell r="C412">
            <v>0</v>
          </cell>
          <cell r="D412">
            <v>210405004</v>
          </cell>
          <cell r="E412" t="str">
            <v>ABRIAQUI-ANTIOQUIA</v>
          </cell>
          <cell r="F412" t="str">
            <v>abriaqui97@yahoo.es</v>
          </cell>
          <cell r="G412">
            <v>0</v>
          </cell>
        </row>
        <row r="413">
          <cell r="A413">
            <v>8909812383</v>
          </cell>
          <cell r="B413">
            <v>890981238</v>
          </cell>
          <cell r="C413">
            <v>0</v>
          </cell>
          <cell r="D413">
            <v>218905789</v>
          </cell>
          <cell r="E413" t="str">
            <v>TAMESIS-ANTIOQUIA</v>
          </cell>
          <cell r="F413" t="str">
            <v>tameal01@edatel.net.co</v>
          </cell>
          <cell r="G413">
            <v>0</v>
          </cell>
        </row>
        <row r="414">
          <cell r="A414">
            <v>8909812075</v>
          </cell>
          <cell r="B414">
            <v>890981207</v>
          </cell>
          <cell r="C414">
            <v>0</v>
          </cell>
          <cell r="D414">
            <v>217605376</v>
          </cell>
          <cell r="E414" t="str">
            <v>LA CEJA-ANTIOQUIA</v>
          </cell>
          <cell r="F414" t="str">
            <v>contabilidad@laceja-antioquia.gov.co</v>
          </cell>
          <cell r="G414">
            <v>0</v>
          </cell>
        </row>
        <row r="415">
          <cell r="A415">
            <v>8909811955</v>
          </cell>
          <cell r="B415">
            <v>890981195</v>
          </cell>
          <cell r="C415">
            <v>0</v>
          </cell>
          <cell r="D415">
            <v>210205002</v>
          </cell>
          <cell r="E415" t="str">
            <v>ABEJORRAL-ANTIOQUIA</v>
          </cell>
          <cell r="F415" t="str">
            <v>atesoreria@edatel.net.co</v>
          </cell>
          <cell r="G415">
            <v>0</v>
          </cell>
        </row>
        <row r="416">
          <cell r="A416">
            <v>8909811622</v>
          </cell>
          <cell r="B416">
            <v>890981162</v>
          </cell>
          <cell r="C416">
            <v>0</v>
          </cell>
          <cell r="D416">
            <v>211505315</v>
          </cell>
          <cell r="E416" t="str">
            <v>GUADALUPE-ANTIOQUIA</v>
          </cell>
          <cell r="F416" t="str">
            <v>luzma_aries@une.net.co</v>
          </cell>
          <cell r="G416">
            <v>0</v>
          </cell>
        </row>
        <row r="417">
          <cell r="A417">
            <v>8909811504</v>
          </cell>
          <cell r="B417">
            <v>890981150</v>
          </cell>
          <cell r="C417">
            <v>0</v>
          </cell>
          <cell r="D417">
            <v>219505895</v>
          </cell>
          <cell r="E417" t="str">
            <v>ZARAGOZA-ANTIOQUIA</v>
          </cell>
          <cell r="F417" t="str">
            <v>hacienda@zaragoza-antioquia.gov.co</v>
          </cell>
          <cell r="G417">
            <v>0</v>
          </cell>
        </row>
        <row r="418">
          <cell r="A418">
            <v>8909811385</v>
          </cell>
          <cell r="B418">
            <v>890981138</v>
          </cell>
          <cell r="C418">
            <v>0</v>
          </cell>
          <cell r="D418">
            <v>213705837</v>
          </cell>
          <cell r="E418" t="str">
            <v>TURBO - ANTIOQUIA</v>
          </cell>
          <cell r="F418" t="str">
            <v>alcalde@turbo.gov.co</v>
          </cell>
          <cell r="G418">
            <v>5129335066</v>
          </cell>
        </row>
        <row r="419">
          <cell r="A419">
            <v>8909811156</v>
          </cell>
          <cell r="B419">
            <v>890981115</v>
          </cell>
          <cell r="C419">
            <v>0</v>
          </cell>
          <cell r="D419">
            <v>216705467</v>
          </cell>
          <cell r="E419" t="str">
            <v>MONTEBELLO-ANTIOQUIA</v>
          </cell>
          <cell r="F419" t="str">
            <v>consultenos@une.net.co</v>
          </cell>
          <cell r="G419">
            <v>0</v>
          </cell>
        </row>
        <row r="420">
          <cell r="A420">
            <v>8909811077</v>
          </cell>
          <cell r="B420">
            <v>890981107</v>
          </cell>
          <cell r="C420">
            <v>0</v>
          </cell>
          <cell r="D420">
            <v>214205142</v>
          </cell>
          <cell r="E420" t="str">
            <v>CARACOLI-ANTIOQUIA</v>
          </cell>
          <cell r="F420" t="str">
            <v>tesoreria@caracoli-antioquia.gov.co</v>
          </cell>
          <cell r="G420">
            <v>0</v>
          </cell>
        </row>
        <row r="421">
          <cell r="A421">
            <v>8909811061</v>
          </cell>
          <cell r="B421">
            <v>890981106</v>
          </cell>
          <cell r="C421">
            <v>0</v>
          </cell>
          <cell r="D421">
            <v>215405854</v>
          </cell>
          <cell r="E421" t="str">
            <v>VALDIVIA-ANTIOQUIA</v>
          </cell>
          <cell r="F421" t="str">
            <v>asesoria@psasesoriasintegrales.com.co</v>
          </cell>
          <cell r="G421">
            <v>0</v>
          </cell>
        </row>
        <row r="422">
          <cell r="A422">
            <v>8909811052</v>
          </cell>
          <cell r="B422">
            <v>890981105</v>
          </cell>
          <cell r="C422">
            <v>0</v>
          </cell>
          <cell r="D422">
            <v>217605576</v>
          </cell>
          <cell r="E422" t="str">
            <v>PUEBLORRICO-ANTIOQUIA</v>
          </cell>
          <cell r="F422" t="str">
            <v>dehincapie@soportesintegrales.com</v>
          </cell>
          <cell r="G422">
            <v>0</v>
          </cell>
        </row>
        <row r="423">
          <cell r="A423">
            <v>8909810807</v>
          </cell>
          <cell r="B423">
            <v>890981080</v>
          </cell>
          <cell r="C423">
            <v>0</v>
          </cell>
          <cell r="D423">
            <v>216105761</v>
          </cell>
          <cell r="E423" t="str">
            <v>SOPETRAN-ANTIOQUIA</v>
          </cell>
          <cell r="F423" t="str">
            <v>jwilmarvillaguerra@hotmail.com</v>
          </cell>
          <cell r="G423">
            <v>0</v>
          </cell>
        </row>
        <row r="424">
          <cell r="A424">
            <v>8909810695</v>
          </cell>
          <cell r="B424">
            <v>890981069</v>
          </cell>
          <cell r="C424">
            <v>0</v>
          </cell>
          <cell r="D424">
            <v>216805368</v>
          </cell>
          <cell r="E424" t="str">
            <v>JERICO-ANTIOQUIA</v>
          </cell>
          <cell r="F424" t="str">
            <v>alcaldia@jerico-antioquia.gov.co</v>
          </cell>
          <cell r="G424">
            <v>0</v>
          </cell>
        </row>
        <row r="425">
          <cell r="A425">
            <v>8909810008</v>
          </cell>
          <cell r="B425">
            <v>890981000</v>
          </cell>
          <cell r="C425">
            <v>0</v>
          </cell>
          <cell r="D425">
            <v>218505585</v>
          </cell>
          <cell r="E425" t="str">
            <v>PUERTO NARE-ANTIOQUIA</v>
          </cell>
          <cell r="F425" t="str">
            <v>a_suley_0607@hotmail.com</v>
          </cell>
          <cell r="G425">
            <v>0</v>
          </cell>
        </row>
        <row r="426">
          <cell r="A426">
            <v>8909809988</v>
          </cell>
          <cell r="B426">
            <v>890980998</v>
          </cell>
          <cell r="C426">
            <v>0</v>
          </cell>
          <cell r="D426">
            <v>217205172</v>
          </cell>
          <cell r="E426" t="str">
            <v>CHIGORODO-ANTIOQUIA</v>
          </cell>
          <cell r="F426" t="str">
            <v>contactenos@chigorodo-antioquia.gov.co</v>
          </cell>
          <cell r="G426">
            <v>0</v>
          </cell>
        </row>
        <row r="427">
          <cell r="A427">
            <v>8909809648</v>
          </cell>
          <cell r="B427">
            <v>890980964</v>
          </cell>
          <cell r="C427">
            <v>0</v>
          </cell>
          <cell r="D427">
            <v>218505885</v>
          </cell>
          <cell r="E427" t="str">
            <v>YALI-ANTIOQUIA</v>
          </cell>
          <cell r="F427" t="str">
            <v>alcaldia@yali-antioquia.gov.co</v>
          </cell>
          <cell r="G427">
            <v>0</v>
          </cell>
        </row>
        <row r="428">
          <cell r="A428">
            <v>8909809583</v>
          </cell>
          <cell r="B428">
            <v>890980958</v>
          </cell>
          <cell r="C428">
            <v>0</v>
          </cell>
          <cell r="D428">
            <v>212505425</v>
          </cell>
          <cell r="E428" t="str">
            <v>MACEO-ANTIOQUIA</v>
          </cell>
          <cell r="F428" t="str">
            <v>contabilidadmaceo@gmail.com</v>
          </cell>
          <cell r="G428">
            <v>0</v>
          </cell>
        </row>
        <row r="429">
          <cell r="A429">
            <v>8909809505</v>
          </cell>
          <cell r="B429">
            <v>890980950</v>
          </cell>
          <cell r="C429">
            <v>0</v>
          </cell>
          <cell r="D429">
            <v>218005480</v>
          </cell>
          <cell r="E429" t="str">
            <v>MUTATA-ANTIOQUIA</v>
          </cell>
          <cell r="F429" t="str">
            <v>municipiodemutata@edatel.net.co</v>
          </cell>
          <cell r="G429">
            <v>0</v>
          </cell>
        </row>
        <row r="430">
          <cell r="A430">
            <v>8909809171</v>
          </cell>
          <cell r="B430">
            <v>890980917</v>
          </cell>
          <cell r="C430">
            <v>0</v>
          </cell>
          <cell r="D430">
            <v>214105541</v>
          </cell>
          <cell r="E430" t="str">
            <v>PENOL-ANTIOQUIA</v>
          </cell>
          <cell r="F430" t="str">
            <v>alcaldia@elpenol-antioquia.gov.co</v>
          </cell>
          <cell r="G430">
            <v>0</v>
          </cell>
        </row>
        <row r="431">
          <cell r="A431">
            <v>8909808507</v>
          </cell>
          <cell r="B431">
            <v>890980850</v>
          </cell>
          <cell r="C431">
            <v>0</v>
          </cell>
          <cell r="D431">
            <v>217005670</v>
          </cell>
          <cell r="E431" t="str">
            <v>SAN ROQUE-ANTIOQUIA</v>
          </cell>
          <cell r="F431" t="str">
            <v>hacienda@sanroque-antioquia.gov.co</v>
          </cell>
          <cell r="G431">
            <v>0</v>
          </cell>
        </row>
        <row r="432">
          <cell r="A432">
            <v>8909808481</v>
          </cell>
          <cell r="B432">
            <v>890980848</v>
          </cell>
          <cell r="C432">
            <v>0</v>
          </cell>
          <cell r="D432">
            <v>218205282</v>
          </cell>
          <cell r="E432" t="str">
            <v>FREDONIA-ANTIOQUIA</v>
          </cell>
          <cell r="F432" t="str">
            <v>fredonia05282@hotmail.com</v>
          </cell>
          <cell r="G432">
            <v>0</v>
          </cell>
        </row>
        <row r="433">
          <cell r="A433">
            <v>8909808071</v>
          </cell>
          <cell r="B433">
            <v>890980807</v>
          </cell>
          <cell r="C433">
            <v>0</v>
          </cell>
          <cell r="D433">
            <v>210805308</v>
          </cell>
          <cell r="E433" t="str">
            <v>GIRARDOTA-ANTIOQUIA</v>
          </cell>
          <cell r="F433" t="str">
            <v>shacienda@girardota.gov.co</v>
          </cell>
          <cell r="G433">
            <v>0</v>
          </cell>
        </row>
        <row r="434">
          <cell r="A434">
            <v>8909808023</v>
          </cell>
          <cell r="B434">
            <v>890980802</v>
          </cell>
          <cell r="C434">
            <v>0</v>
          </cell>
          <cell r="D434">
            <v>219105091</v>
          </cell>
          <cell r="E434" t="str">
            <v>BETANIA-ANTIOQUIA</v>
          </cell>
          <cell r="F434" t="str">
            <v>secretariadehacienda@betania-antioquia.gov.co</v>
          </cell>
          <cell r="G434">
            <v>0</v>
          </cell>
        </row>
        <row r="435">
          <cell r="A435">
            <v>8909807824</v>
          </cell>
          <cell r="B435">
            <v>890980782</v>
          </cell>
          <cell r="C435">
            <v>0</v>
          </cell>
          <cell r="D435">
            <v>218005380</v>
          </cell>
          <cell r="E435" t="str">
            <v>LA ESTRELLA-ANTIOQUIA</v>
          </cell>
          <cell r="F435" t="str">
            <v>contabilidadest@laestrella.gov.co</v>
          </cell>
          <cell r="G435">
            <v>0</v>
          </cell>
        </row>
        <row r="436">
          <cell r="A436">
            <v>8909807817</v>
          </cell>
          <cell r="B436">
            <v>890980781</v>
          </cell>
          <cell r="C436">
            <v>0</v>
          </cell>
          <cell r="D436">
            <v>210905809</v>
          </cell>
          <cell r="E436" t="str">
            <v>TITIRIBI-ANTIOQUIA</v>
          </cell>
          <cell r="F436" t="str">
            <v>usmajairo@hotmail.com</v>
          </cell>
          <cell r="G436">
            <v>0</v>
          </cell>
        </row>
        <row r="437">
          <cell r="A437">
            <v>8909807673</v>
          </cell>
          <cell r="B437">
            <v>890980767</v>
          </cell>
          <cell r="C437">
            <v>0</v>
          </cell>
          <cell r="D437">
            <v>211205212</v>
          </cell>
          <cell r="E437" t="str">
            <v>COPACABANA-ANTIOQUIA</v>
          </cell>
          <cell r="F437" t="str">
            <v>contabilidad@copacabana.gov.co</v>
          </cell>
          <cell r="G437">
            <v>0</v>
          </cell>
        </row>
        <row r="438">
          <cell r="A438">
            <v>8909807641</v>
          </cell>
          <cell r="B438">
            <v>890980764</v>
          </cell>
          <cell r="C438">
            <v>0</v>
          </cell>
          <cell r="D438">
            <v>216105861</v>
          </cell>
          <cell r="E438" t="str">
            <v>VENECIA-ANTIOQUIA</v>
          </cell>
          <cell r="F438" t="str">
            <v>tesoreria@venecia-antioquia.gov.co</v>
          </cell>
          <cell r="G438">
            <v>0</v>
          </cell>
        </row>
        <row r="439">
          <cell r="A439">
            <v>8909805770</v>
          </cell>
          <cell r="B439">
            <v>890980577</v>
          </cell>
          <cell r="C439">
            <v>0</v>
          </cell>
          <cell r="D439">
            <v>214205642</v>
          </cell>
          <cell r="E439" t="str">
            <v>SALGAR-ANTIOQUIA</v>
          </cell>
          <cell r="F439" t="str">
            <v>msalgar@edatel.net.co</v>
          </cell>
          <cell r="G439">
            <v>0</v>
          </cell>
        </row>
        <row r="440">
          <cell r="A440">
            <v>8909804471</v>
          </cell>
          <cell r="B440">
            <v>890980447</v>
          </cell>
          <cell r="C440">
            <v>0</v>
          </cell>
          <cell r="D440">
            <v>212905129</v>
          </cell>
          <cell r="E440" t="str">
            <v>CALDAS-ANTIOQUIA</v>
          </cell>
          <cell r="F440" t="str">
            <v>caldasfinanciera@une.net.co</v>
          </cell>
          <cell r="G440">
            <v>0</v>
          </cell>
        </row>
        <row r="441">
          <cell r="A441">
            <v>8909804457</v>
          </cell>
          <cell r="B441">
            <v>890980445</v>
          </cell>
          <cell r="C441">
            <v>0</v>
          </cell>
          <cell r="D441">
            <v>217905079</v>
          </cell>
          <cell r="E441" t="str">
            <v>BARBOSA-ANTIOQUIA</v>
          </cell>
          <cell r="F441" t="str">
            <v>alcaldia@barbosa.gov.co</v>
          </cell>
          <cell r="G441">
            <v>0</v>
          </cell>
        </row>
        <row r="442">
          <cell r="A442">
            <v>8909803577</v>
          </cell>
          <cell r="B442">
            <v>890980357</v>
          </cell>
          <cell r="C442">
            <v>0</v>
          </cell>
          <cell r="D442">
            <v>215605756</v>
          </cell>
          <cell r="E442" t="str">
            <v>SONSON-ANTIOQUIA</v>
          </cell>
          <cell r="F442" t="str">
            <v>contactenos@sonson-antioquia.gov.co</v>
          </cell>
          <cell r="G442">
            <v>0</v>
          </cell>
        </row>
        <row r="443">
          <cell r="A443">
            <v>8909803441</v>
          </cell>
          <cell r="B443">
            <v>890980344</v>
          </cell>
          <cell r="C443">
            <v>0</v>
          </cell>
          <cell r="D443">
            <v>217905679</v>
          </cell>
          <cell r="E443" t="str">
            <v>SANTA BARBARA-ANTIOQUIA</v>
          </cell>
          <cell r="F443" t="str">
            <v>contactenos@santabarbara-antioquia.gov.co</v>
          </cell>
          <cell r="G443">
            <v>0</v>
          </cell>
        </row>
        <row r="444">
          <cell r="A444">
            <v>8909803427</v>
          </cell>
          <cell r="B444">
            <v>890980342</v>
          </cell>
          <cell r="C444">
            <v>0</v>
          </cell>
          <cell r="D444">
            <v>213405034</v>
          </cell>
          <cell r="E444" t="str">
            <v>ANDES-ANTIOQUIA</v>
          </cell>
          <cell r="F444" t="str">
            <v>audicostos@une.net.co</v>
          </cell>
          <cell r="G444">
            <v>0</v>
          </cell>
        </row>
        <row r="445">
          <cell r="A445">
            <v>8909803316</v>
          </cell>
          <cell r="B445">
            <v>890980331</v>
          </cell>
          <cell r="C445">
            <v>0</v>
          </cell>
          <cell r="D445">
            <v>213105631</v>
          </cell>
          <cell r="E445" t="str">
            <v>SABANETA-ANTIOQUIA</v>
          </cell>
          <cell r="F445" t="str">
            <v>contabilidad@sabaneta.gov.co</v>
          </cell>
          <cell r="G445">
            <v>919019115</v>
          </cell>
        </row>
        <row r="446">
          <cell r="A446">
            <v>8909803309</v>
          </cell>
          <cell r="B446">
            <v>890980330</v>
          </cell>
          <cell r="C446">
            <v>0</v>
          </cell>
          <cell r="D446">
            <v>210105101</v>
          </cell>
          <cell r="E446" t="str">
            <v>BOLIVAR-ANTIOQUIA</v>
          </cell>
          <cell r="F446" t="str">
            <v>luisbernardomorenov@hotmail.com</v>
          </cell>
          <cell r="G446">
            <v>0</v>
          </cell>
        </row>
        <row r="447">
          <cell r="A447">
            <v>8909801121</v>
          </cell>
          <cell r="B447">
            <v>890980112</v>
          </cell>
          <cell r="C447">
            <v>0</v>
          </cell>
          <cell r="D447">
            <v>218805088</v>
          </cell>
          <cell r="E447" t="str">
            <v>BELLO - ANTIOQUIA</v>
          </cell>
          <cell r="F447" t="str">
            <v>claudia.vanegas@bello.gov.co</v>
          </cell>
          <cell r="G447">
            <v>7037465595</v>
          </cell>
        </row>
        <row r="448">
          <cell r="A448">
            <v>8909800961</v>
          </cell>
          <cell r="B448">
            <v>890980096</v>
          </cell>
          <cell r="C448">
            <v>0</v>
          </cell>
          <cell r="D448">
            <v>218705887</v>
          </cell>
          <cell r="E448" t="str">
            <v>YARUMAL-ANTIOQUIA</v>
          </cell>
          <cell r="F448" t="str">
            <v>alcaldía@yarumal.gov.co</v>
          </cell>
          <cell r="G448">
            <v>0</v>
          </cell>
        </row>
        <row r="449">
          <cell r="A449">
            <v>8909800952</v>
          </cell>
          <cell r="B449">
            <v>890980095</v>
          </cell>
          <cell r="C449">
            <v>0</v>
          </cell>
          <cell r="D449">
            <v>214505045</v>
          </cell>
          <cell r="E449" t="str">
            <v>APARTADO-ANTIOQUIA</v>
          </cell>
          <cell r="F449" t="str">
            <v>alcaldia@apartado-antioquia.gov.co</v>
          </cell>
          <cell r="G449">
            <v>3043889512</v>
          </cell>
        </row>
        <row r="450">
          <cell r="A450">
            <v>8909800945</v>
          </cell>
          <cell r="B450">
            <v>890980094</v>
          </cell>
          <cell r="C450">
            <v>0</v>
          </cell>
          <cell r="D450">
            <v>213405234</v>
          </cell>
          <cell r="E450" t="str">
            <v>DABEIBA-ANTIOQUIA</v>
          </cell>
          <cell r="F450" t="str">
            <v>samirva79@gmail.com</v>
          </cell>
          <cell r="G450">
            <v>0</v>
          </cell>
        </row>
        <row r="451">
          <cell r="A451">
            <v>8909800938</v>
          </cell>
          <cell r="B451">
            <v>890980093</v>
          </cell>
          <cell r="C451">
            <v>0</v>
          </cell>
          <cell r="D451">
            <v>216005360</v>
          </cell>
          <cell r="E451" t="str">
            <v>ITAGUI - ANTIOQUIA</v>
          </cell>
          <cell r="F451" t="str">
            <v>diana.montoya@itagui.gov.co</v>
          </cell>
          <cell r="G451">
            <v>3959071724</v>
          </cell>
        </row>
        <row r="452">
          <cell r="A452">
            <v>8909800493</v>
          </cell>
          <cell r="B452">
            <v>890980049</v>
          </cell>
          <cell r="C452">
            <v>0</v>
          </cell>
          <cell r="D452">
            <v>217905579</v>
          </cell>
          <cell r="E452" t="str">
            <v>PUERTO BERRIO-ANTIOQUIA</v>
          </cell>
          <cell r="F452" t="str">
            <v>hacienda@puertoberrio-antioquia.gov.co</v>
          </cell>
          <cell r="G452">
            <v>0</v>
          </cell>
        </row>
        <row r="453">
          <cell r="A453">
            <v>8909208145</v>
          </cell>
          <cell r="B453">
            <v>890920814</v>
          </cell>
          <cell r="C453">
            <v>0</v>
          </cell>
          <cell r="D453">
            <v>215605656</v>
          </cell>
          <cell r="E453" t="str">
            <v>SAN JERONIMO-ANTIOQUIA</v>
          </cell>
          <cell r="F453" t="str">
            <v>jaimesd@une.net.co</v>
          </cell>
          <cell r="G453">
            <v>0</v>
          </cell>
        </row>
        <row r="454">
          <cell r="A454">
            <v>8909109133</v>
          </cell>
          <cell r="B454">
            <v>890910913</v>
          </cell>
          <cell r="C454">
            <v>0</v>
          </cell>
          <cell r="D454">
            <v>219005190</v>
          </cell>
          <cell r="E454" t="str">
            <v>CISNEROS-ANTIOQUIA</v>
          </cell>
          <cell r="F454" t="str">
            <v>alcaldia@cisneros-antioquia.gov.co</v>
          </cell>
          <cell r="G454">
            <v>0</v>
          </cell>
        </row>
        <row r="455">
          <cell r="A455">
            <v>8909075691</v>
          </cell>
          <cell r="B455">
            <v>890907569</v>
          </cell>
          <cell r="C455">
            <v>0</v>
          </cell>
          <cell r="D455">
            <v>214205042</v>
          </cell>
          <cell r="E455" t="str">
            <v>ANTIOQUIA-ANTIOQUIA</v>
          </cell>
          <cell r="F455" t="str">
            <v>alcaldia@.santafedeantioquia-antioquia.gov.co</v>
          </cell>
          <cell r="G455">
            <v>0</v>
          </cell>
        </row>
        <row r="456">
          <cell r="A456">
            <v>8909075154</v>
          </cell>
          <cell r="B456">
            <v>890907515</v>
          </cell>
          <cell r="C456">
            <v>0</v>
          </cell>
          <cell r="D456">
            <v>214705847</v>
          </cell>
          <cell r="E456" t="str">
            <v>URRAO-ANTIOQUIA</v>
          </cell>
          <cell r="F456" t="str">
            <v>shacienda@urrao.gov.co</v>
          </cell>
          <cell r="G456">
            <v>0</v>
          </cell>
        </row>
        <row r="457">
          <cell r="A457">
            <v>8909073172</v>
          </cell>
          <cell r="B457">
            <v>890907317</v>
          </cell>
          <cell r="C457">
            <v>0</v>
          </cell>
          <cell r="D457">
            <v>211505615</v>
          </cell>
          <cell r="E457" t="str">
            <v>RIONEGRO-ANTIOQUIA</v>
          </cell>
          <cell r="F457" t="str">
            <v>contabilidad@rionegro.gov.co</v>
          </cell>
          <cell r="G457">
            <v>2456085271</v>
          </cell>
        </row>
        <row r="458">
          <cell r="A458">
            <v>8909071065</v>
          </cell>
          <cell r="B458">
            <v>890907106</v>
          </cell>
          <cell r="C458">
            <v>0</v>
          </cell>
          <cell r="D458">
            <v>216605266</v>
          </cell>
          <cell r="E458" t="str">
            <v>ENVIGADO - ANTIOQUIA</v>
          </cell>
          <cell r="F458" t="str">
            <v>angela.franco@envigado.gov.co</v>
          </cell>
          <cell r="G458">
            <v>2052587661</v>
          </cell>
        </row>
        <row r="459">
          <cell r="A459">
            <v>8909064452</v>
          </cell>
          <cell r="B459">
            <v>890906445</v>
          </cell>
          <cell r="C459">
            <v>0</v>
          </cell>
          <cell r="D459">
            <v>215405154</v>
          </cell>
          <cell r="E459" t="str">
            <v>CAUCASIA-ANTIOQUIA</v>
          </cell>
          <cell r="F459" t="str">
            <v>informes@caucasia-antioquia.gov.co</v>
          </cell>
          <cell r="G459">
            <v>0</v>
          </cell>
        </row>
        <row r="460">
          <cell r="A460">
            <v>8909052111</v>
          </cell>
          <cell r="B460">
            <v>890905211</v>
          </cell>
          <cell r="C460">
            <v>0</v>
          </cell>
          <cell r="D460">
            <v>210105001</v>
          </cell>
          <cell r="E460" t="str">
            <v>MEDELLIN - ANTIOQUIA</v>
          </cell>
          <cell r="F460" t="str">
            <v>olga.gil@medellin.gov.co</v>
          </cell>
          <cell r="G460">
            <v>38889280244</v>
          </cell>
        </row>
        <row r="461">
          <cell r="A461">
            <v>8909002860</v>
          </cell>
          <cell r="B461">
            <v>890900286</v>
          </cell>
          <cell r="C461">
            <v>0</v>
          </cell>
          <cell r="D461">
            <v>110505000</v>
          </cell>
          <cell r="E461" t="str">
            <v>DEPARTAMENTO DE ANTIOQUIA</v>
          </cell>
          <cell r="F461" t="str">
            <v>nora.castano@antioquia.gov.co</v>
          </cell>
          <cell r="G461">
            <v>62108813105</v>
          </cell>
        </row>
        <row r="462">
          <cell r="A462">
            <v>8908027958</v>
          </cell>
          <cell r="B462">
            <v>890802795</v>
          </cell>
          <cell r="C462">
            <v>0</v>
          </cell>
          <cell r="D462">
            <v>218817388</v>
          </cell>
          <cell r="E462" t="str">
            <v>LA MERCED-CALDAS</v>
          </cell>
          <cell r="F462" t="str">
            <v>alcaldia@lamerced-caldas.gov.co</v>
          </cell>
          <cell r="G462">
            <v>0</v>
          </cell>
        </row>
        <row r="463">
          <cell r="A463">
            <v>8908026509</v>
          </cell>
          <cell r="B463">
            <v>890802650</v>
          </cell>
          <cell r="C463">
            <v>0</v>
          </cell>
          <cell r="D463">
            <v>218817088</v>
          </cell>
          <cell r="E463" t="str">
            <v>BELALCAZAR-CALDAS</v>
          </cell>
          <cell r="F463" t="str">
            <v>belarcazarcald@telecom.com.co</v>
          </cell>
          <cell r="G463">
            <v>0</v>
          </cell>
        </row>
        <row r="464">
          <cell r="A464">
            <v>8908025059</v>
          </cell>
          <cell r="B464">
            <v>890802505</v>
          </cell>
          <cell r="C464">
            <v>0</v>
          </cell>
          <cell r="D464">
            <v>213317433</v>
          </cell>
          <cell r="E464" t="str">
            <v>MANZANARES-CALDAS</v>
          </cell>
          <cell r="F464" t="str">
            <v>hacienda@manzanares-caldas.gov.co</v>
          </cell>
          <cell r="G464">
            <v>0</v>
          </cell>
        </row>
        <row r="465">
          <cell r="A465">
            <v>8908011528</v>
          </cell>
          <cell r="B465">
            <v>890801152</v>
          </cell>
          <cell r="C465">
            <v>0</v>
          </cell>
          <cell r="D465">
            <v>217317873</v>
          </cell>
          <cell r="E465" t="str">
            <v>VILLAMARIA-CALDAS</v>
          </cell>
          <cell r="F465" t="str">
            <v>alcaldia@villamaria-caldas.gov.co</v>
          </cell>
          <cell r="G465">
            <v>0</v>
          </cell>
        </row>
        <row r="466">
          <cell r="A466">
            <v>8908011510</v>
          </cell>
          <cell r="B466">
            <v>890801151</v>
          </cell>
          <cell r="C466">
            <v>0</v>
          </cell>
          <cell r="D466">
            <v>216717867</v>
          </cell>
          <cell r="E466" t="str">
            <v>VICTORIA-CALDAS</v>
          </cell>
          <cell r="F466" t="str">
            <v>tesoreria@victoria-caldas.gov.co</v>
          </cell>
          <cell r="G466">
            <v>0</v>
          </cell>
        </row>
        <row r="467">
          <cell r="A467">
            <v>8908011503</v>
          </cell>
          <cell r="B467">
            <v>890801150</v>
          </cell>
          <cell r="C467">
            <v>0</v>
          </cell>
          <cell r="D467">
            <v>217717777</v>
          </cell>
          <cell r="E467" t="str">
            <v>SUPIA-CALDAS</v>
          </cell>
          <cell r="F467" t="str">
            <v>supiacaldas@telesat.com.co</v>
          </cell>
          <cell r="G467">
            <v>0</v>
          </cell>
        </row>
        <row r="468">
          <cell r="A468">
            <v>8908011495</v>
          </cell>
          <cell r="B468">
            <v>890801149</v>
          </cell>
          <cell r="C468">
            <v>0</v>
          </cell>
          <cell r="D468">
            <v>216217662</v>
          </cell>
          <cell r="E468" t="str">
            <v>SAMANA-CALDAS</v>
          </cell>
          <cell r="F468" t="str">
            <v>tesoreria@samana-caldas.gov.co</v>
          </cell>
          <cell r="G468">
            <v>0</v>
          </cell>
        </row>
        <row r="469">
          <cell r="A469">
            <v>8908011470</v>
          </cell>
          <cell r="B469">
            <v>890801147</v>
          </cell>
          <cell r="C469">
            <v>0</v>
          </cell>
          <cell r="D469">
            <v>214417444</v>
          </cell>
          <cell r="E469" t="str">
            <v>MARQUETALIA-CALDAS</v>
          </cell>
          <cell r="F469" t="str">
            <v>contactenos@marquetalia-caldas.gov.co</v>
          </cell>
          <cell r="G469">
            <v>0</v>
          </cell>
        </row>
        <row r="470">
          <cell r="A470">
            <v>8908011463</v>
          </cell>
          <cell r="B470">
            <v>890801146</v>
          </cell>
          <cell r="C470">
            <v>0</v>
          </cell>
          <cell r="D470">
            <v>214617446</v>
          </cell>
          <cell r="E470" t="str">
            <v>MARULANDA-CALDAS</v>
          </cell>
          <cell r="F470" t="str">
            <v>aagcsis@gmail.com</v>
          </cell>
          <cell r="G470">
            <v>0</v>
          </cell>
        </row>
        <row r="471">
          <cell r="A471">
            <v>8908011456</v>
          </cell>
          <cell r="B471">
            <v>890801145</v>
          </cell>
          <cell r="C471">
            <v>0</v>
          </cell>
          <cell r="D471">
            <v>214217442</v>
          </cell>
          <cell r="E471" t="str">
            <v>MARMATO-CALDAS</v>
          </cell>
          <cell r="F471" t="str">
            <v>alcaldia@marmato-caldas.gov.co</v>
          </cell>
          <cell r="G471">
            <v>0</v>
          </cell>
        </row>
        <row r="472">
          <cell r="A472">
            <v>8908011449</v>
          </cell>
          <cell r="B472">
            <v>890801144</v>
          </cell>
          <cell r="C472">
            <v>0</v>
          </cell>
          <cell r="D472">
            <v>217217272</v>
          </cell>
          <cell r="E472" t="str">
            <v>FILADELFIA-CALDAS</v>
          </cell>
          <cell r="F472" t="str">
            <v>alcaldiafiladelfia@yahoo.com</v>
          </cell>
          <cell r="G472">
            <v>0</v>
          </cell>
        </row>
        <row r="473">
          <cell r="A473">
            <v>8908011431</v>
          </cell>
          <cell r="B473">
            <v>890801143</v>
          </cell>
          <cell r="C473">
            <v>0</v>
          </cell>
          <cell r="D473">
            <v>217566075</v>
          </cell>
          <cell r="E473" t="str">
            <v>BALBOA-RISARALDA</v>
          </cell>
          <cell r="F473" t="str">
            <v>alcaldia@balboa-risaralda.gov.co</v>
          </cell>
          <cell r="G473">
            <v>0</v>
          </cell>
        </row>
        <row r="474">
          <cell r="A474">
            <v>8908011424</v>
          </cell>
          <cell r="B474">
            <v>890801142</v>
          </cell>
          <cell r="C474">
            <v>0</v>
          </cell>
          <cell r="D474">
            <v>215017050</v>
          </cell>
          <cell r="E474" t="str">
            <v>ARANZAZU-CALDAS</v>
          </cell>
          <cell r="F474" t="str">
            <v>alcaldia@aranzazu-caldas.gov.co</v>
          </cell>
          <cell r="G474">
            <v>0</v>
          </cell>
        </row>
        <row r="475">
          <cell r="A475">
            <v>8908011417</v>
          </cell>
          <cell r="B475">
            <v>890801141</v>
          </cell>
          <cell r="C475">
            <v>0</v>
          </cell>
          <cell r="D475">
            <v>212417524</v>
          </cell>
          <cell r="E475" t="str">
            <v>PALESTINA-CALDAS</v>
          </cell>
          <cell r="F475" t="str">
            <v>alcaldia@palestina-caldas@gov.co</v>
          </cell>
          <cell r="G475">
            <v>0</v>
          </cell>
        </row>
        <row r="476">
          <cell r="A476">
            <v>8908011391</v>
          </cell>
          <cell r="B476">
            <v>890801139</v>
          </cell>
          <cell r="C476">
            <v>0</v>
          </cell>
          <cell r="D476">
            <v>214217042</v>
          </cell>
          <cell r="E476" t="str">
            <v>ANSERMA-CALDAS</v>
          </cell>
          <cell r="F476" t="str">
            <v>Alcaldia@anserma-caldas.gov.co</v>
          </cell>
          <cell r="G476">
            <v>0</v>
          </cell>
        </row>
        <row r="477">
          <cell r="A477">
            <v>8908011384</v>
          </cell>
          <cell r="B477">
            <v>890801138</v>
          </cell>
          <cell r="C477">
            <v>0</v>
          </cell>
          <cell r="D477">
            <v>211417614</v>
          </cell>
          <cell r="E477" t="str">
            <v>RIOSUCIO-CALDAS</v>
          </cell>
          <cell r="F477" t="str">
            <v>alcaldiamunicipal@riosuciocaldas.gov.co</v>
          </cell>
          <cell r="G477">
            <v>0</v>
          </cell>
        </row>
        <row r="478">
          <cell r="A478">
            <v>8908011377</v>
          </cell>
          <cell r="B478">
            <v>890801137</v>
          </cell>
          <cell r="C478">
            <v>0</v>
          </cell>
          <cell r="D478">
            <v>214117541</v>
          </cell>
          <cell r="E478" t="str">
            <v>PENSILVANIA-CALDAS</v>
          </cell>
          <cell r="F478" t="str">
            <v>tesoreriapensil@yahoo.es</v>
          </cell>
          <cell r="G478">
            <v>0</v>
          </cell>
        </row>
        <row r="479">
          <cell r="A479">
            <v>8908011361</v>
          </cell>
          <cell r="B479">
            <v>890801136</v>
          </cell>
          <cell r="C479">
            <v>0</v>
          </cell>
          <cell r="D479">
            <v>211317513</v>
          </cell>
          <cell r="E479" t="str">
            <v>PACORA-CALDAS</v>
          </cell>
          <cell r="F479" t="str">
            <v>tesoreria@pacora-caldas.gov.co</v>
          </cell>
          <cell r="G479">
            <v>0</v>
          </cell>
        </row>
        <row r="480">
          <cell r="A480">
            <v>8908011352</v>
          </cell>
          <cell r="B480">
            <v>890801135</v>
          </cell>
          <cell r="C480">
            <v>0</v>
          </cell>
          <cell r="D480">
            <v>218617486</v>
          </cell>
          <cell r="E480" t="str">
            <v>NEIRA-CALDAS</v>
          </cell>
          <cell r="F480" t="str">
            <v>contactenos@neira-caldas.gov.co</v>
          </cell>
          <cell r="G480">
            <v>0</v>
          </cell>
        </row>
        <row r="481">
          <cell r="A481">
            <v>8908011338</v>
          </cell>
          <cell r="B481">
            <v>890801133</v>
          </cell>
          <cell r="C481">
            <v>0</v>
          </cell>
          <cell r="D481">
            <v>217417174</v>
          </cell>
          <cell r="E481" t="str">
            <v>CHINCHINA-CALDAS</v>
          </cell>
          <cell r="F481" t="str">
            <v>alcaldiachinchina@gmail.com</v>
          </cell>
          <cell r="G481">
            <v>0</v>
          </cell>
        </row>
        <row r="482">
          <cell r="A482">
            <v>8908011320</v>
          </cell>
          <cell r="B482">
            <v>890801132</v>
          </cell>
          <cell r="C482">
            <v>0</v>
          </cell>
          <cell r="D482">
            <v>211317013</v>
          </cell>
          <cell r="E482" t="str">
            <v>AGUADAS-CALDAS</v>
          </cell>
          <cell r="F482" t="str">
            <v>monikda91@hotmail.com</v>
          </cell>
          <cell r="G482">
            <v>0</v>
          </cell>
        </row>
        <row r="483">
          <cell r="A483">
            <v>8908011313</v>
          </cell>
          <cell r="B483">
            <v>890801131</v>
          </cell>
          <cell r="C483">
            <v>0</v>
          </cell>
          <cell r="D483">
            <v>215317653</v>
          </cell>
          <cell r="E483" t="str">
            <v>SALAMINA-CALDAS</v>
          </cell>
          <cell r="F483" t="str">
            <v>dianasepulvedagallego@hotmail.com</v>
          </cell>
          <cell r="G483">
            <v>0</v>
          </cell>
        </row>
        <row r="484">
          <cell r="A484">
            <v>8908011306</v>
          </cell>
          <cell r="B484">
            <v>890801130</v>
          </cell>
          <cell r="C484">
            <v>0</v>
          </cell>
          <cell r="D484">
            <v>218017380</v>
          </cell>
          <cell r="E484" t="str">
            <v>LA DORADA-CALDAS</v>
          </cell>
          <cell r="F484" t="str">
            <v>alcaldia@ladorada-caldas.gov.co</v>
          </cell>
          <cell r="G484">
            <v>0</v>
          </cell>
        </row>
        <row r="485">
          <cell r="A485">
            <v>8908010537</v>
          </cell>
          <cell r="B485">
            <v>890801053</v>
          </cell>
          <cell r="C485">
            <v>0</v>
          </cell>
          <cell r="D485">
            <v>210117001</v>
          </cell>
          <cell r="E485" t="str">
            <v>MANIZALES - CALDAS</v>
          </cell>
          <cell r="F485" t="str">
            <v>alcalde@manizales.gov.co</v>
          </cell>
          <cell r="G485">
            <v>7757076959</v>
          </cell>
        </row>
        <row r="486">
          <cell r="A486">
            <v>8908010521</v>
          </cell>
          <cell r="B486">
            <v>890801052</v>
          </cell>
          <cell r="C486">
            <v>0</v>
          </cell>
          <cell r="D486">
            <v>111717000</v>
          </cell>
          <cell r="E486" t="str">
            <v>DEPARTAMENTO DE CALDAS</v>
          </cell>
          <cell r="F486" t="str">
            <v>vrrodriguez@gobernaciondecaldas.gov.co</v>
          </cell>
          <cell r="G486">
            <v>15256939656</v>
          </cell>
        </row>
        <row r="487">
          <cell r="A487">
            <v>8907020407</v>
          </cell>
          <cell r="B487">
            <v>890702040</v>
          </cell>
          <cell r="C487">
            <v>0</v>
          </cell>
          <cell r="D487">
            <v>211673616</v>
          </cell>
          <cell r="E487" t="str">
            <v xml:space="preserve">RIOBLANCO-TOLIMA </v>
          </cell>
          <cell r="F487" t="str">
            <v>alcaldiarioblanco@hotmail.com</v>
          </cell>
          <cell r="G487">
            <v>0</v>
          </cell>
        </row>
        <row r="488">
          <cell r="A488">
            <v>8907020381</v>
          </cell>
          <cell r="B488">
            <v>890702038</v>
          </cell>
          <cell r="C488">
            <v>0</v>
          </cell>
          <cell r="D488">
            <v>216373563</v>
          </cell>
          <cell r="E488" t="str">
            <v xml:space="preserve">PRADO-TOLIMA </v>
          </cell>
          <cell r="F488" t="str">
            <v>tesoreriamunicipiodeprado@hotmail.com</v>
          </cell>
          <cell r="G488">
            <v>0</v>
          </cell>
        </row>
        <row r="489">
          <cell r="A489">
            <v>8907020342</v>
          </cell>
          <cell r="B489">
            <v>890702034</v>
          </cell>
          <cell r="C489">
            <v>0</v>
          </cell>
          <cell r="D489">
            <v>210873408</v>
          </cell>
          <cell r="E489" t="str">
            <v xml:space="preserve">LERIDA-TOLIMA </v>
          </cell>
          <cell r="F489" t="str">
            <v>secretariadehacienda@lerida-tolima.gov.co.</v>
          </cell>
          <cell r="G489">
            <v>0</v>
          </cell>
        </row>
        <row r="490">
          <cell r="A490">
            <v>8907020270</v>
          </cell>
          <cell r="B490">
            <v>890702027</v>
          </cell>
          <cell r="C490">
            <v>0</v>
          </cell>
          <cell r="D490">
            <v>216873268</v>
          </cell>
          <cell r="E490" t="str">
            <v xml:space="preserve">ESPINAL-TOLIMA </v>
          </cell>
          <cell r="F490" t="str">
            <v>contactenos@elespinal-tolima.gov.co</v>
          </cell>
          <cell r="G490">
            <v>0</v>
          </cell>
        </row>
        <row r="491">
          <cell r="A491">
            <v>8907020263</v>
          </cell>
          <cell r="B491">
            <v>890702026</v>
          </cell>
          <cell r="C491">
            <v>0</v>
          </cell>
          <cell r="D491">
            <v>213673236</v>
          </cell>
          <cell r="E491" t="str">
            <v xml:space="preserve">DOLORES-TOLIMA </v>
          </cell>
          <cell r="F491" t="str">
            <v>dolores2012-2015@dolores-tolima.gov.co</v>
          </cell>
          <cell r="G491">
            <v>0</v>
          </cell>
        </row>
        <row r="492">
          <cell r="A492">
            <v>8907020231</v>
          </cell>
          <cell r="B492">
            <v>890702023</v>
          </cell>
          <cell r="C492">
            <v>0</v>
          </cell>
          <cell r="D492">
            <v>211773217</v>
          </cell>
          <cell r="E492" t="str">
            <v xml:space="preserve">COYAIMA-TOLIMA </v>
          </cell>
          <cell r="F492" t="str">
            <v>despacho@coyaima-tolima.gov.co</v>
          </cell>
          <cell r="G492">
            <v>0</v>
          </cell>
        </row>
        <row r="493">
          <cell r="A493">
            <v>8907020217</v>
          </cell>
          <cell r="B493">
            <v>890702021</v>
          </cell>
          <cell r="C493">
            <v>0</v>
          </cell>
          <cell r="D493">
            <v>215273152</v>
          </cell>
          <cell r="E493" t="str">
            <v xml:space="preserve">CASABIANCA-TOLIMA </v>
          </cell>
          <cell r="F493" t="str">
            <v>alcaldia@casabianca-tolima.gov.co</v>
          </cell>
          <cell r="G493">
            <v>0</v>
          </cell>
        </row>
        <row r="494">
          <cell r="A494">
            <v>8907020184</v>
          </cell>
          <cell r="B494">
            <v>890702018</v>
          </cell>
          <cell r="C494">
            <v>0</v>
          </cell>
          <cell r="D494">
            <v>214373043</v>
          </cell>
          <cell r="E494" t="str">
            <v xml:space="preserve">ANZOATEGUI-TOLIMA </v>
          </cell>
          <cell r="F494" t="str">
            <v>gaqh1973@hotmail.com</v>
          </cell>
          <cell r="G494">
            <v>0</v>
          </cell>
        </row>
        <row r="495">
          <cell r="A495">
            <v>8907020177</v>
          </cell>
          <cell r="B495">
            <v>890702017</v>
          </cell>
          <cell r="C495">
            <v>0</v>
          </cell>
          <cell r="D495">
            <v>212473024</v>
          </cell>
          <cell r="E495" t="str">
            <v xml:space="preserve">ALPUJARRA-TOLIMA </v>
          </cell>
          <cell r="F495" t="str">
            <v>alcaldia@alpujarra-tolima.gov.co</v>
          </cell>
          <cell r="G495">
            <v>0</v>
          </cell>
        </row>
        <row r="496">
          <cell r="A496">
            <v>8907020152</v>
          </cell>
          <cell r="B496">
            <v>890702015</v>
          </cell>
          <cell r="C496">
            <v>0</v>
          </cell>
          <cell r="D496">
            <v>211973319</v>
          </cell>
          <cell r="E496" t="str">
            <v xml:space="preserve">GUAMO-TOLIMA </v>
          </cell>
          <cell r="F496" t="str">
            <v>alcaldia@elguamo-tolima.gov.co</v>
          </cell>
          <cell r="G496">
            <v>0</v>
          </cell>
        </row>
        <row r="497">
          <cell r="A497">
            <v>8907019334</v>
          </cell>
          <cell r="B497">
            <v>890701933</v>
          </cell>
          <cell r="C497">
            <v>0</v>
          </cell>
          <cell r="D497">
            <v>214973449</v>
          </cell>
          <cell r="E497" t="str">
            <v xml:space="preserve">MELGAR-TOLIMA </v>
          </cell>
          <cell r="F497" t="str">
            <v>contactenos@melgar-tolima.gov.co</v>
          </cell>
          <cell r="G497">
            <v>0</v>
          </cell>
        </row>
        <row r="498">
          <cell r="A498">
            <v>8907013421</v>
          </cell>
          <cell r="B498">
            <v>890701342</v>
          </cell>
          <cell r="C498">
            <v>0</v>
          </cell>
          <cell r="D498">
            <v>214373443</v>
          </cell>
          <cell r="E498" t="str">
            <v xml:space="preserve">MARIQUITA-TOLIMA </v>
          </cell>
          <cell r="F498" t="str">
            <v>contabilidad@sansebastiandemariquita-tolima.gov.co</v>
          </cell>
          <cell r="G498">
            <v>0</v>
          </cell>
        </row>
        <row r="499">
          <cell r="A499">
            <v>8907010774</v>
          </cell>
          <cell r="B499">
            <v>890701077</v>
          </cell>
          <cell r="C499">
            <v>0</v>
          </cell>
          <cell r="D499">
            <v>218573585</v>
          </cell>
          <cell r="E499" t="str">
            <v xml:space="preserve">PURIFICACION-TOLIMA </v>
          </cell>
          <cell r="F499" t="str">
            <v>contactenos@purificacion-tolima.gov.co</v>
          </cell>
          <cell r="G499">
            <v>0</v>
          </cell>
        </row>
        <row r="500">
          <cell r="A500">
            <v>8907009820</v>
          </cell>
          <cell r="B500">
            <v>890700982</v>
          </cell>
          <cell r="C500">
            <v>0</v>
          </cell>
          <cell r="D500">
            <v>215573055</v>
          </cell>
          <cell r="E500" t="str">
            <v xml:space="preserve">GUAYABAL-TOLIMA </v>
          </cell>
          <cell r="F500" t="str">
            <v>alcaldia@armeroguayabal-tolima.gov.co</v>
          </cell>
          <cell r="G500">
            <v>0</v>
          </cell>
        </row>
        <row r="501">
          <cell r="A501">
            <v>8907009780</v>
          </cell>
          <cell r="B501">
            <v>890700978</v>
          </cell>
          <cell r="C501">
            <v>0</v>
          </cell>
          <cell r="D501">
            <v>217073770</v>
          </cell>
          <cell r="E501" t="str">
            <v xml:space="preserve">SUAREZ-TOLIMA </v>
          </cell>
          <cell r="F501" t="str">
            <v>alcaldia@suarez-tolima.gov.co</v>
          </cell>
          <cell r="G501">
            <v>0</v>
          </cell>
        </row>
        <row r="502">
          <cell r="A502">
            <v>8907009616</v>
          </cell>
          <cell r="B502">
            <v>890700961</v>
          </cell>
          <cell r="C502">
            <v>0</v>
          </cell>
          <cell r="D502">
            <v>212673026</v>
          </cell>
          <cell r="E502" t="str">
            <v xml:space="preserve">ALVARADO-TOLIMA </v>
          </cell>
          <cell r="F502" t="str">
            <v>hacienda@alvarado-tolima.gov.co</v>
          </cell>
          <cell r="G502">
            <v>0</v>
          </cell>
        </row>
        <row r="503">
          <cell r="A503">
            <v>8907009426</v>
          </cell>
          <cell r="B503">
            <v>890700942</v>
          </cell>
          <cell r="C503">
            <v>0</v>
          </cell>
          <cell r="D503">
            <v>210473504</v>
          </cell>
          <cell r="E503" t="str">
            <v xml:space="preserve">ORTEGA-TOLIMA </v>
          </cell>
          <cell r="F503" t="str">
            <v>secretariadehacienda@ortega-tolima.gov.co</v>
          </cell>
          <cell r="G503">
            <v>0</v>
          </cell>
        </row>
        <row r="504">
          <cell r="A504">
            <v>8907009118</v>
          </cell>
          <cell r="B504">
            <v>890700911</v>
          </cell>
          <cell r="C504">
            <v>0</v>
          </cell>
          <cell r="D504">
            <v>212273622</v>
          </cell>
          <cell r="E504" t="str">
            <v xml:space="preserve">RONCESVALLES-TOLIMA </v>
          </cell>
          <cell r="F504" t="str">
            <v>alcaldia@roncesvalles-tolima.gov.co</v>
          </cell>
          <cell r="G504">
            <v>0</v>
          </cell>
        </row>
        <row r="505">
          <cell r="A505">
            <v>8907008592</v>
          </cell>
          <cell r="B505">
            <v>890700859</v>
          </cell>
          <cell r="C505">
            <v>0</v>
          </cell>
          <cell r="D505">
            <v>212473124</v>
          </cell>
          <cell r="E505" t="str">
            <v xml:space="preserve">CAJAMARCA-TOLIMA </v>
          </cell>
          <cell r="F505" t="str">
            <v>marthaherran@yahoo.com.co</v>
          </cell>
          <cell r="G505">
            <v>0</v>
          </cell>
        </row>
        <row r="506">
          <cell r="A506">
            <v>8907008428</v>
          </cell>
          <cell r="B506">
            <v>890700842</v>
          </cell>
          <cell r="C506">
            <v>0</v>
          </cell>
          <cell r="D506">
            <v>217873678</v>
          </cell>
          <cell r="E506" t="str">
            <v xml:space="preserve">SAN LUIS-TOLIMA </v>
          </cell>
          <cell r="F506" t="str">
            <v>alcaldia@sanluis-tolima.gov.co</v>
          </cell>
          <cell r="G506">
            <v>0</v>
          </cell>
        </row>
        <row r="507">
          <cell r="A507">
            <v>8906804370</v>
          </cell>
          <cell r="B507">
            <v>890680437</v>
          </cell>
          <cell r="C507">
            <v>0</v>
          </cell>
          <cell r="D507">
            <v>214325743</v>
          </cell>
          <cell r="E507" t="str">
            <v>SILVANIA-CUNDINAMARCA</v>
          </cell>
          <cell r="F507" t="str">
            <v>pequetita86@hotmail.com</v>
          </cell>
          <cell r="G507">
            <v>0</v>
          </cell>
        </row>
        <row r="508">
          <cell r="A508">
            <v>8906803903</v>
          </cell>
          <cell r="B508">
            <v>890680390</v>
          </cell>
          <cell r="C508">
            <v>0</v>
          </cell>
          <cell r="D508">
            <v>218325483</v>
          </cell>
          <cell r="E508" t="str">
            <v>NARIÐO-CUNDINAMARCA</v>
          </cell>
          <cell r="F508" t="str">
            <v>contabilidad.narino@yahoo.com</v>
          </cell>
          <cell r="G508">
            <v>0</v>
          </cell>
        </row>
        <row r="509">
          <cell r="A509">
            <v>8906803784</v>
          </cell>
          <cell r="B509">
            <v>890680378</v>
          </cell>
          <cell r="C509">
            <v>0</v>
          </cell>
          <cell r="D509">
            <v>210725307</v>
          </cell>
          <cell r="E509" t="str">
            <v>GIRARDOT - CUNDINAMARCA</v>
          </cell>
          <cell r="F509" t="str">
            <v>alcaldia@girardot-cundinamarca.gov.co</v>
          </cell>
          <cell r="G509">
            <v>1670499590</v>
          </cell>
        </row>
        <row r="510">
          <cell r="A510">
            <v>8906802367</v>
          </cell>
          <cell r="B510">
            <v>890680236</v>
          </cell>
          <cell r="C510">
            <v>0</v>
          </cell>
          <cell r="D510">
            <v>219925599</v>
          </cell>
          <cell r="E510" t="str">
            <v>APULO-CUNDINAMARCA</v>
          </cell>
          <cell r="F510" t="str">
            <v>merysalamanca@hotmail.com</v>
          </cell>
          <cell r="G510">
            <v>0</v>
          </cell>
        </row>
        <row r="511">
          <cell r="A511">
            <v>8906801731</v>
          </cell>
          <cell r="B511">
            <v>890680173</v>
          </cell>
          <cell r="C511">
            <v>0</v>
          </cell>
          <cell r="D511">
            <v>212425524</v>
          </cell>
          <cell r="E511" t="str">
            <v>PANDI-CUNDINAMARCA</v>
          </cell>
          <cell r="F511" t="str">
            <v>haciendapandi@gmail.com</v>
          </cell>
          <cell r="G511">
            <v>0</v>
          </cell>
        </row>
        <row r="512">
          <cell r="A512">
            <v>8906801620</v>
          </cell>
          <cell r="B512">
            <v>890680162</v>
          </cell>
          <cell r="C512">
            <v>0</v>
          </cell>
          <cell r="D512">
            <v>214525245</v>
          </cell>
          <cell r="E512" t="str">
            <v>EL COLEGIO-CUNDINAMARCA</v>
          </cell>
          <cell r="F512" t="str">
            <v>bibiana_rodriguezp@yahoo.com.co</v>
          </cell>
          <cell r="G512">
            <v>0</v>
          </cell>
        </row>
        <row r="513">
          <cell r="A513">
            <v>8906801541</v>
          </cell>
          <cell r="B513">
            <v>890680154</v>
          </cell>
          <cell r="C513">
            <v>0</v>
          </cell>
          <cell r="D513">
            <v>213525535</v>
          </cell>
          <cell r="E513" t="str">
            <v>PASCA-CUNDINAMARCA</v>
          </cell>
          <cell r="F513" t="str">
            <v>mjccaf@hotmail.com</v>
          </cell>
          <cell r="G513">
            <v>0</v>
          </cell>
        </row>
        <row r="514">
          <cell r="A514">
            <v>8906801494</v>
          </cell>
          <cell r="B514">
            <v>890680149</v>
          </cell>
          <cell r="C514">
            <v>0</v>
          </cell>
          <cell r="D514">
            <v>210125001</v>
          </cell>
          <cell r="E514" t="str">
            <v>AGUA DE DIOS-CUNDINAMARCA</v>
          </cell>
          <cell r="F514" t="str">
            <v>gacb25@hotmail.com</v>
          </cell>
          <cell r="G514">
            <v>0</v>
          </cell>
        </row>
        <row r="515">
          <cell r="A515">
            <v>8906801423</v>
          </cell>
          <cell r="B515">
            <v>890680142</v>
          </cell>
          <cell r="C515">
            <v>0</v>
          </cell>
          <cell r="D515">
            <v>217825878</v>
          </cell>
          <cell r="E515" t="str">
            <v>VIOTA-CUNDINAMARCA</v>
          </cell>
          <cell r="F515" t="str">
            <v>larojas_q@hotmail.com</v>
          </cell>
          <cell r="G515">
            <v>0</v>
          </cell>
        </row>
        <row r="516">
          <cell r="A516">
            <v>8906801075</v>
          </cell>
          <cell r="B516">
            <v>890680107</v>
          </cell>
          <cell r="C516">
            <v>0</v>
          </cell>
          <cell r="D516">
            <v>212025120</v>
          </cell>
          <cell r="E516" t="str">
            <v>CABRERA-CUNDINAMARCA</v>
          </cell>
          <cell r="F516" t="str">
            <v>larojas_q@hotmail.com</v>
          </cell>
          <cell r="G516">
            <v>0</v>
          </cell>
        </row>
        <row r="517">
          <cell r="A517">
            <v>8906800971</v>
          </cell>
          <cell r="B517">
            <v>890680097</v>
          </cell>
          <cell r="C517">
            <v>0</v>
          </cell>
          <cell r="D517">
            <v>213525035</v>
          </cell>
          <cell r="E517" t="str">
            <v>ANAPOIMA-CUNDINAMARCA</v>
          </cell>
          <cell r="F517" t="str">
            <v>jsierragomez@yahoo.com</v>
          </cell>
          <cell r="G517">
            <v>0</v>
          </cell>
        </row>
        <row r="518">
          <cell r="A518">
            <v>8906800883</v>
          </cell>
          <cell r="B518">
            <v>890680088</v>
          </cell>
          <cell r="C518">
            <v>0</v>
          </cell>
          <cell r="D518">
            <v>210625506</v>
          </cell>
          <cell r="E518" t="str">
            <v>OSPINA PEREZ-CUNDINAMARCA</v>
          </cell>
          <cell r="F518" t="str">
            <v>larojas_q@hotmail.com</v>
          </cell>
          <cell r="G518">
            <v>0</v>
          </cell>
        </row>
        <row r="519">
          <cell r="A519">
            <v>8906800591</v>
          </cell>
          <cell r="B519">
            <v>890680059</v>
          </cell>
          <cell r="C519">
            <v>0</v>
          </cell>
          <cell r="D519">
            <v>211225612</v>
          </cell>
          <cell r="E519" t="str">
            <v>RICAURTE-CUNDINAMARCA</v>
          </cell>
          <cell r="F519" t="str">
            <v>dorisbc74@yahoo.es</v>
          </cell>
          <cell r="G519">
            <v>0</v>
          </cell>
        </row>
        <row r="520">
          <cell r="A520">
            <v>8906800267</v>
          </cell>
          <cell r="B520">
            <v>890680026</v>
          </cell>
          <cell r="C520">
            <v>0</v>
          </cell>
          <cell r="D520">
            <v>218625386</v>
          </cell>
          <cell r="E520" t="str">
            <v>LA MESA-CUNDINAMARCA</v>
          </cell>
          <cell r="F520" t="str">
            <v>contabilidad@lamesa-cundinamarca.gov.co</v>
          </cell>
          <cell r="G520">
            <v>0</v>
          </cell>
        </row>
        <row r="521">
          <cell r="A521">
            <v>8906800084</v>
          </cell>
          <cell r="B521">
            <v>890680008</v>
          </cell>
          <cell r="C521">
            <v>0</v>
          </cell>
          <cell r="D521">
            <v>219025290</v>
          </cell>
          <cell r="E521" t="str">
            <v>UNIDAD MUNICIPAL DE ASISTENCIA TECNICA AMBIENTAL FUSAGASUGA - CUNDINAMARCA</v>
          </cell>
          <cell r="F521" t="str">
            <v>munifusa@fusagasuga.gov.co</v>
          </cell>
          <cell r="G521">
            <v>2352817758</v>
          </cell>
        </row>
        <row r="522">
          <cell r="A522">
            <v>8905061286</v>
          </cell>
          <cell r="B522">
            <v>890506128</v>
          </cell>
          <cell r="C522">
            <v>0</v>
          </cell>
          <cell r="D522">
            <v>214354743</v>
          </cell>
          <cell r="E522" t="str">
            <v>SILOS-NORTE DE SANTANDER</v>
          </cell>
          <cell r="F522" t="str">
            <v>tiliza@hotmail.com</v>
          </cell>
          <cell r="G522">
            <v>0</v>
          </cell>
        </row>
        <row r="523">
          <cell r="A523">
            <v>8905061168</v>
          </cell>
          <cell r="B523">
            <v>890506116</v>
          </cell>
          <cell r="C523">
            <v>0</v>
          </cell>
          <cell r="D523">
            <v>212054520</v>
          </cell>
          <cell r="E523" t="str">
            <v>PAMPLONITA-NORTE DE SANTANDER</v>
          </cell>
          <cell r="F523" t="str">
            <v>alcaldia@pamplonita-nortedesantander.gov.co</v>
          </cell>
          <cell r="G523">
            <v>0</v>
          </cell>
        </row>
        <row r="524">
          <cell r="A524">
            <v>8905056623</v>
          </cell>
          <cell r="B524">
            <v>890505662</v>
          </cell>
          <cell r="C524">
            <v>0</v>
          </cell>
          <cell r="D524">
            <v>219954099</v>
          </cell>
          <cell r="E524" t="str">
            <v>BOCHALEMA-NORTE DE SANTANDER</v>
          </cell>
          <cell r="F524" t="str">
            <v>tesoreriabochalema2012.2015@gmail.com</v>
          </cell>
          <cell r="G524">
            <v>0</v>
          </cell>
        </row>
        <row r="525">
          <cell r="A525">
            <v>8905046120</v>
          </cell>
          <cell r="B525">
            <v>890504612</v>
          </cell>
          <cell r="C525">
            <v>0</v>
          </cell>
          <cell r="D525">
            <v>210354003</v>
          </cell>
          <cell r="E525" t="str">
            <v>ABREGO-NORTE DE SANTANDER</v>
          </cell>
          <cell r="F525" t="str">
            <v>mairameneses0903@gmail.com</v>
          </cell>
          <cell r="G525">
            <v>0</v>
          </cell>
        </row>
        <row r="526">
          <cell r="A526">
            <v>8905036807</v>
          </cell>
          <cell r="B526">
            <v>890503680</v>
          </cell>
          <cell r="C526">
            <v>0</v>
          </cell>
          <cell r="D526">
            <v>217754377</v>
          </cell>
          <cell r="E526" t="str">
            <v>LABATECA-NORTE DE SANTANDER</v>
          </cell>
          <cell r="F526" t="str">
            <v>contactenos@labateca-nortedesantander.gov.co</v>
          </cell>
          <cell r="G526">
            <v>0</v>
          </cell>
        </row>
        <row r="527">
          <cell r="A527">
            <v>8905034832</v>
          </cell>
          <cell r="B527">
            <v>890503483</v>
          </cell>
          <cell r="C527">
            <v>0</v>
          </cell>
          <cell r="D527">
            <v>210954109</v>
          </cell>
          <cell r="E527" t="str">
            <v>BUCARASICA-NORTE DE SANTANDER</v>
          </cell>
          <cell r="F527" t="e">
            <v>#N/A</v>
          </cell>
          <cell r="G527">
            <v>0</v>
          </cell>
        </row>
        <row r="528">
          <cell r="A528">
            <v>8905033730</v>
          </cell>
          <cell r="B528">
            <v>890503373</v>
          </cell>
          <cell r="C528">
            <v>0</v>
          </cell>
          <cell r="D528">
            <v>217454874</v>
          </cell>
          <cell r="E528" t="str">
            <v>VILLA ROSARIO-NORTE DE SANTANDER</v>
          </cell>
          <cell r="F528" t="str">
            <v>alcaldia@villadelrosario-nortedesantander.gov.co</v>
          </cell>
          <cell r="G528">
            <v>0</v>
          </cell>
        </row>
        <row r="529">
          <cell r="A529">
            <v>8905032338</v>
          </cell>
          <cell r="B529">
            <v>890503233</v>
          </cell>
          <cell r="C529">
            <v>0</v>
          </cell>
          <cell r="D529">
            <v>218054480</v>
          </cell>
          <cell r="E529" t="str">
            <v>MUTISCUA-NORTE DE SANTANDER</v>
          </cell>
          <cell r="F529" t="str">
            <v>alcadia@mutiscua-nortedesantander.gov.co</v>
          </cell>
          <cell r="G529">
            <v>0</v>
          </cell>
        </row>
        <row r="530">
          <cell r="A530">
            <v>8905031060</v>
          </cell>
          <cell r="B530">
            <v>890503106</v>
          </cell>
          <cell r="C530">
            <v>0</v>
          </cell>
          <cell r="D530">
            <v>217254172</v>
          </cell>
          <cell r="E530" t="str">
            <v>CHINACOTA-NORTE DE SANTANDER</v>
          </cell>
          <cell r="F530" t="str">
            <v>cafr07@gmail.com</v>
          </cell>
          <cell r="G530">
            <v>0</v>
          </cell>
        </row>
        <row r="531">
          <cell r="A531">
            <v>8905026114</v>
          </cell>
          <cell r="B531">
            <v>890502611</v>
          </cell>
          <cell r="C531">
            <v>0</v>
          </cell>
          <cell r="D531">
            <v>211854418</v>
          </cell>
          <cell r="E531" t="str">
            <v>LOURDES-NORTE DE SANTANDER</v>
          </cell>
          <cell r="F531" t="str">
            <v>alcaldia@lourdes-nortedesantander.gov.co</v>
          </cell>
          <cell r="G531">
            <v>0</v>
          </cell>
        </row>
        <row r="532">
          <cell r="A532">
            <v>8905019811</v>
          </cell>
          <cell r="B532">
            <v>890501981</v>
          </cell>
          <cell r="C532">
            <v>0</v>
          </cell>
          <cell r="D532">
            <v>217154871</v>
          </cell>
          <cell r="E532" t="str">
            <v>VILLA CARO-NORTE DE SANTANDER</v>
          </cell>
          <cell r="F532" t="str">
            <v>alcaldiavillacaro@yahoo.es</v>
          </cell>
          <cell r="G532">
            <v>0</v>
          </cell>
        </row>
        <row r="533">
          <cell r="A533">
            <v>8905018764</v>
          </cell>
          <cell r="B533">
            <v>890501876</v>
          </cell>
          <cell r="C533">
            <v>0</v>
          </cell>
          <cell r="D533">
            <v>217354673</v>
          </cell>
          <cell r="E533" t="str">
            <v>SAN CAYETANO-NORTE DE SANTANDER</v>
          </cell>
          <cell r="F533" t="str">
            <v>tesoreriasancayetano13@hotmail.com</v>
          </cell>
          <cell r="G533">
            <v>0</v>
          </cell>
        </row>
        <row r="534">
          <cell r="A534">
            <v>8905017766</v>
          </cell>
          <cell r="B534">
            <v>890501776</v>
          </cell>
          <cell r="C534">
            <v>0</v>
          </cell>
          <cell r="D534">
            <v>212854128</v>
          </cell>
          <cell r="E534" t="str">
            <v>CACHIRA-NORTE DE SANTANDER</v>
          </cell>
          <cell r="F534" t="str">
            <v>stto1971@hotmail.com</v>
          </cell>
          <cell r="G534">
            <v>0</v>
          </cell>
        </row>
        <row r="535">
          <cell r="A535">
            <v>8905015490</v>
          </cell>
          <cell r="B535">
            <v>890501549</v>
          </cell>
          <cell r="C535">
            <v>0</v>
          </cell>
          <cell r="D535">
            <v>216054660</v>
          </cell>
          <cell r="E535" t="str">
            <v>SALAZAR-NORTE DE SANTANDER</v>
          </cell>
          <cell r="F535" t="str">
            <v>contactenos@elespinal-tolima.gov.co</v>
          </cell>
          <cell r="G535">
            <v>0</v>
          </cell>
        </row>
        <row r="536">
          <cell r="A536">
            <v>8905014367</v>
          </cell>
          <cell r="B536">
            <v>890501436</v>
          </cell>
          <cell r="C536">
            <v>0</v>
          </cell>
          <cell r="D536">
            <v>215154051</v>
          </cell>
          <cell r="E536" t="str">
            <v>ARBOLEDAS-NORTE DE SANTANDER</v>
          </cell>
          <cell r="F536" t="str">
            <v>mpcioarboledas@hotmail.com</v>
          </cell>
          <cell r="G536">
            <v>0</v>
          </cell>
        </row>
        <row r="537">
          <cell r="A537">
            <v>8905014342</v>
          </cell>
          <cell r="B537">
            <v>890501434</v>
          </cell>
          <cell r="C537">
            <v>0</v>
          </cell>
          <cell r="D537">
            <v>210154001</v>
          </cell>
          <cell r="E537" t="str">
            <v>MUNICIPIO DE SAN JOSE DE CUCUTA</v>
          </cell>
          <cell r="F537" t="str">
            <v>alcaldia@cucuta-nortedesantander.gov.co</v>
          </cell>
          <cell r="G537">
            <v>14513465068</v>
          </cell>
        </row>
        <row r="538">
          <cell r="A538">
            <v>8905014224</v>
          </cell>
          <cell r="B538">
            <v>890501422</v>
          </cell>
          <cell r="C538">
            <v>0</v>
          </cell>
          <cell r="D538">
            <v>217454174</v>
          </cell>
          <cell r="E538" t="str">
            <v>CHITAGA-NORTE DE SANTANDER</v>
          </cell>
          <cell r="F538" t="str">
            <v>luisjcarvajalprofe@hotmail.com</v>
          </cell>
          <cell r="G538">
            <v>0</v>
          </cell>
        </row>
        <row r="539">
          <cell r="A539">
            <v>8905014041</v>
          </cell>
          <cell r="B539">
            <v>890501404</v>
          </cell>
          <cell r="C539">
            <v>0</v>
          </cell>
          <cell r="D539">
            <v>211354313</v>
          </cell>
          <cell r="E539" t="str">
            <v>GRAMALOTE-NORTE DE SANTANDER</v>
          </cell>
          <cell r="F539" t="str">
            <v>alcaldiagramalotens@hotmail.com</v>
          </cell>
          <cell r="G539">
            <v>0</v>
          </cell>
        </row>
        <row r="540">
          <cell r="A540">
            <v>8905013620</v>
          </cell>
          <cell r="B540">
            <v>890501362</v>
          </cell>
          <cell r="C540">
            <v>0</v>
          </cell>
          <cell r="D540">
            <v>212054820</v>
          </cell>
          <cell r="E540" t="str">
            <v>TOLEDO-NORTE DE SANTANDER</v>
          </cell>
          <cell r="F540" t="str">
            <v>alctoledo@nortedesantander.gov.co</v>
          </cell>
          <cell r="G540">
            <v>0</v>
          </cell>
        </row>
        <row r="541">
          <cell r="A541">
            <v>8905011022</v>
          </cell>
          <cell r="B541">
            <v>890501102</v>
          </cell>
          <cell r="C541">
            <v>0</v>
          </cell>
          <cell r="D541">
            <v>219854498</v>
          </cell>
          <cell r="E541" t="str">
            <v>OCAÑA-NORTE DE SANTANDER</v>
          </cell>
          <cell r="F541" t="str">
            <v>contactenos@ocana-nortedesantander.gov.co</v>
          </cell>
          <cell r="G541">
            <v>0</v>
          </cell>
        </row>
        <row r="542">
          <cell r="A542">
            <v>8904814470</v>
          </cell>
          <cell r="B542">
            <v>890481447</v>
          </cell>
          <cell r="C542">
            <v>0</v>
          </cell>
          <cell r="D542">
            <v>210013600</v>
          </cell>
          <cell r="E542" t="str">
            <v>RIO VIEJO-BOLIVAR</v>
          </cell>
          <cell r="F542" t="str">
            <v>fguillenb123@hotmail.com</v>
          </cell>
          <cell r="G542">
            <v>0</v>
          </cell>
        </row>
        <row r="543">
          <cell r="A543">
            <v>8904813623</v>
          </cell>
          <cell r="B543">
            <v>890481362</v>
          </cell>
          <cell r="C543">
            <v>0</v>
          </cell>
          <cell r="D543">
            <v>214013140</v>
          </cell>
          <cell r="E543" t="str">
            <v>CALAMAR-BOLIVAR</v>
          </cell>
          <cell r="F543" t="str">
            <v>jeavmo@hotmail.com</v>
          </cell>
          <cell r="G543">
            <v>0</v>
          </cell>
        </row>
        <row r="544">
          <cell r="A544">
            <v>8904813433</v>
          </cell>
          <cell r="B544">
            <v>890481343</v>
          </cell>
          <cell r="C544">
            <v>0</v>
          </cell>
          <cell r="D544">
            <v>218313683</v>
          </cell>
          <cell r="E544" t="str">
            <v>SANTA ROSA-BOLIVAR</v>
          </cell>
          <cell r="F544" t="str">
            <v>contactenos@santarosadelnorte-bolivar.gov.co</v>
          </cell>
          <cell r="G544">
            <v>0</v>
          </cell>
        </row>
        <row r="545">
          <cell r="A545">
            <v>8904813243</v>
          </cell>
          <cell r="B545">
            <v>890481324</v>
          </cell>
          <cell r="C545">
            <v>0</v>
          </cell>
          <cell r="D545">
            <v>213813838</v>
          </cell>
          <cell r="E545" t="str">
            <v>TURBANA-BOLIVAR</v>
          </cell>
          <cell r="F545" t="str">
            <v>marmolejorodrigueznelson@yahoo.com.co</v>
          </cell>
          <cell r="G545">
            <v>0</v>
          </cell>
        </row>
        <row r="546">
          <cell r="A546">
            <v>8904813100</v>
          </cell>
          <cell r="B546">
            <v>890481310</v>
          </cell>
          <cell r="C546">
            <v>0</v>
          </cell>
          <cell r="D546">
            <v>214713647</v>
          </cell>
          <cell r="E546" t="str">
            <v>SAN ESTANISLAO-BOLIVAR</v>
          </cell>
          <cell r="F546" t="str">
            <v>alcamunisanestanislao@yahoo.es</v>
          </cell>
          <cell r="G546">
            <v>0</v>
          </cell>
        </row>
        <row r="547">
          <cell r="A547">
            <v>8904812958</v>
          </cell>
          <cell r="B547">
            <v>890481295</v>
          </cell>
          <cell r="C547">
            <v>0</v>
          </cell>
          <cell r="D547">
            <v>214813248</v>
          </cell>
          <cell r="E547" t="str">
            <v>EL GUAMO-BOLIVAR</v>
          </cell>
          <cell r="F547" t="str">
            <v>contactenos@elguamo-bolivar.gov.co</v>
          </cell>
          <cell r="G547">
            <v>0</v>
          </cell>
        </row>
        <row r="548">
          <cell r="A548">
            <v>8904811928</v>
          </cell>
          <cell r="B548">
            <v>890481192</v>
          </cell>
          <cell r="C548">
            <v>0</v>
          </cell>
          <cell r="D548">
            <v>217313873</v>
          </cell>
          <cell r="E548" t="str">
            <v>VILLANUEVA-BOLIVAR</v>
          </cell>
          <cell r="F548" t="str">
            <v>contabilidad@villanueva-bolivar.gov.co</v>
          </cell>
          <cell r="G548">
            <v>0</v>
          </cell>
        </row>
        <row r="549">
          <cell r="A549">
            <v>8904811777</v>
          </cell>
          <cell r="B549">
            <v>890481177</v>
          </cell>
          <cell r="C549">
            <v>0</v>
          </cell>
          <cell r="D549">
            <v>219413894</v>
          </cell>
          <cell r="E549" t="str">
            <v>ZAMBRANO-BOLIVAR</v>
          </cell>
          <cell r="F549" t="str">
            <v>munzambrano@zambrano.gov.co</v>
          </cell>
          <cell r="G549">
            <v>0</v>
          </cell>
        </row>
        <row r="550">
          <cell r="A550">
            <v>8904811490</v>
          </cell>
          <cell r="B550">
            <v>890481149</v>
          </cell>
          <cell r="C550">
            <v>0</v>
          </cell>
          <cell r="D550">
            <v>213613836</v>
          </cell>
          <cell r="E550" t="str">
            <v>TURBACO-BOLIVAR</v>
          </cell>
          <cell r="F550" t="str">
            <v>alcaldiaturbaco@yahoo.es</v>
          </cell>
          <cell r="G550">
            <v>0</v>
          </cell>
        </row>
        <row r="551">
          <cell r="A551">
            <v>8904806433</v>
          </cell>
          <cell r="B551">
            <v>890480643</v>
          </cell>
          <cell r="C551">
            <v>0</v>
          </cell>
          <cell r="D551">
            <v>216813468</v>
          </cell>
          <cell r="E551" t="str">
            <v>MOMPOS-BOLIVAR</v>
          </cell>
          <cell r="F551" t="str">
            <v>haciendamompox@yahoo.es</v>
          </cell>
          <cell r="G551">
            <v>0</v>
          </cell>
        </row>
        <row r="552">
          <cell r="A552">
            <v>8904804319</v>
          </cell>
          <cell r="B552">
            <v>890480431</v>
          </cell>
          <cell r="C552">
            <v>0</v>
          </cell>
          <cell r="D552">
            <v>217313473</v>
          </cell>
          <cell r="E552" t="str">
            <v>MORALES-BOLIVAR</v>
          </cell>
          <cell r="F552" t="str">
            <v>diomarcla09@yahoo.com</v>
          </cell>
          <cell r="G552">
            <v>0</v>
          </cell>
        </row>
        <row r="553">
          <cell r="A553">
            <v>8904802541</v>
          </cell>
          <cell r="B553">
            <v>890480254</v>
          </cell>
          <cell r="C553">
            <v>0</v>
          </cell>
          <cell r="D553">
            <v>215213052</v>
          </cell>
          <cell r="E553" t="str">
            <v>ARJONA-BOLIVAR</v>
          </cell>
          <cell r="F553" t="str">
            <v>alcaldia@arjona-bolivar.gov.co</v>
          </cell>
          <cell r="G553">
            <v>0</v>
          </cell>
        </row>
        <row r="554">
          <cell r="A554">
            <v>8904802036</v>
          </cell>
          <cell r="B554">
            <v>890480203</v>
          </cell>
          <cell r="C554">
            <v>0</v>
          </cell>
          <cell r="D554">
            <v>217013670</v>
          </cell>
          <cell r="E554" t="str">
            <v>SAN PABLO-BOLIVAR</v>
          </cell>
          <cell r="F554" t="str">
            <v>cristovanegasguarin@hotmail.com</v>
          </cell>
          <cell r="G554">
            <v>0</v>
          </cell>
        </row>
        <row r="555">
          <cell r="A555">
            <v>8904801844</v>
          </cell>
          <cell r="B555">
            <v>890480184</v>
          </cell>
          <cell r="C555">
            <v>0</v>
          </cell>
          <cell r="D555">
            <v>210113001</v>
          </cell>
          <cell r="E555" t="str">
            <v>DISTRITO TURISTICO DE CARTAGENA BOLIVAR</v>
          </cell>
          <cell r="F555" t="str">
            <v>edmorales@cartagena.gov.co</v>
          </cell>
          <cell r="G555">
            <v>18709317137</v>
          </cell>
        </row>
        <row r="556">
          <cell r="A556">
            <v>8904800695</v>
          </cell>
          <cell r="B556">
            <v>890480069</v>
          </cell>
          <cell r="C556">
            <v>0</v>
          </cell>
          <cell r="D556">
            <v>217313673</v>
          </cell>
          <cell r="E556" t="str">
            <v>SANTA CATALINA-BOLIVAR</v>
          </cell>
          <cell r="F556" t="str">
            <v>ronygomez4@hotmail.com</v>
          </cell>
          <cell r="G556">
            <v>0</v>
          </cell>
        </row>
        <row r="557">
          <cell r="A557">
            <v>8904800591</v>
          </cell>
          <cell r="B557">
            <v>890480059</v>
          </cell>
          <cell r="C557">
            <v>0</v>
          </cell>
          <cell r="D557">
            <v>111313000</v>
          </cell>
          <cell r="E557" t="str">
            <v>DEPARTAMENTO DE BOLIVAR</v>
          </cell>
          <cell r="F557" t="str">
            <v>contabilidad@bolivar.gov.co</v>
          </cell>
          <cell r="G557">
            <v>29066069454</v>
          </cell>
        </row>
        <row r="558">
          <cell r="A558">
            <v>8904800221</v>
          </cell>
          <cell r="B558">
            <v>890480022</v>
          </cell>
          <cell r="C558">
            <v>0</v>
          </cell>
          <cell r="D558">
            <v>214413244</v>
          </cell>
          <cell r="E558" t="str">
            <v>EL CARMEN DE BOLIVAR-BOLIVAR</v>
          </cell>
          <cell r="F558" t="str">
            <v>tesoreria@elcarmen-bolivar.gov.co</v>
          </cell>
          <cell r="G558">
            <v>0</v>
          </cell>
        </row>
        <row r="559">
          <cell r="A559">
            <v>8904800061</v>
          </cell>
          <cell r="B559">
            <v>890480006</v>
          </cell>
          <cell r="C559">
            <v>0</v>
          </cell>
          <cell r="D559">
            <v>214413744</v>
          </cell>
          <cell r="E559" t="str">
            <v>SIMITI-BOLIVAR</v>
          </cell>
          <cell r="F559" t="str">
            <v>mayobaron@hotmail.com</v>
          </cell>
          <cell r="G559">
            <v>0</v>
          </cell>
        </row>
        <row r="560">
          <cell r="A560">
            <v>8903990460</v>
          </cell>
          <cell r="B560">
            <v>890399046</v>
          </cell>
          <cell r="C560">
            <v>0</v>
          </cell>
          <cell r="D560">
            <v>216476364</v>
          </cell>
          <cell r="E560" t="str">
            <v>JAMUNDI-VALLE DEL CAUCA</v>
          </cell>
          <cell r="F560" t="str">
            <v>secretariageneral@jamundi-valle.gov.co</v>
          </cell>
          <cell r="G560">
            <v>2387447864</v>
          </cell>
        </row>
        <row r="561">
          <cell r="A561">
            <v>8903990453</v>
          </cell>
          <cell r="B561">
            <v>890399045</v>
          </cell>
          <cell r="C561">
            <v>0</v>
          </cell>
          <cell r="D561">
            <v>210976109</v>
          </cell>
          <cell r="E561" t="str">
            <v>BUENAVENTURA - VALLE DEL CAUCA</v>
          </cell>
          <cell r="F561" t="str">
            <v>alcaldebtura7@msn.com</v>
          </cell>
          <cell r="G561">
            <v>8828984518</v>
          </cell>
        </row>
        <row r="562">
          <cell r="A562">
            <v>8903990295</v>
          </cell>
          <cell r="B562">
            <v>890399029</v>
          </cell>
          <cell r="C562">
            <v>0</v>
          </cell>
          <cell r="D562">
            <v>117676000</v>
          </cell>
          <cell r="E562" t="str">
            <v>DEPARTAMENTO DEL VALLE</v>
          </cell>
          <cell r="F562" t="str">
            <v>rgonzalez@valledelcauca.gov.co</v>
          </cell>
          <cell r="G562">
            <v>21334890921</v>
          </cell>
        </row>
        <row r="563">
          <cell r="A563">
            <v>8903990256</v>
          </cell>
          <cell r="B563">
            <v>890399025</v>
          </cell>
          <cell r="C563">
            <v>0</v>
          </cell>
          <cell r="D563">
            <v>219276892</v>
          </cell>
          <cell r="E563" t="str">
            <v>YUMBO-VALLE DEL CAUCA</v>
          </cell>
          <cell r="F563" t="str">
            <v>luis.hernandez@yumbo.gov.co</v>
          </cell>
          <cell r="G563">
            <v>2131929075</v>
          </cell>
        </row>
        <row r="564">
          <cell r="A564">
            <v>8903990113</v>
          </cell>
          <cell r="B564">
            <v>890399011</v>
          </cell>
          <cell r="C564">
            <v>0</v>
          </cell>
          <cell r="D564">
            <v>210176001</v>
          </cell>
          <cell r="E564" t="str">
            <v>CALI - VALLE DEL CAUCA</v>
          </cell>
          <cell r="F564" t="str">
            <v>andres.uribe@cali.gov.co</v>
          </cell>
          <cell r="G564">
            <v>31805408026</v>
          </cell>
        </row>
        <row r="565">
          <cell r="A565">
            <v>8903096118</v>
          </cell>
          <cell r="B565">
            <v>890309611</v>
          </cell>
          <cell r="C565">
            <v>0</v>
          </cell>
          <cell r="D565">
            <v>212676126</v>
          </cell>
          <cell r="E565" t="str">
            <v>CALIMA-DARIEN-VALLE DEL CAUCA</v>
          </cell>
          <cell r="F565" t="str">
            <v>desarrollocalima@yahoo.com</v>
          </cell>
          <cell r="G565">
            <v>0</v>
          </cell>
        </row>
        <row r="566">
          <cell r="A566">
            <v>8902708596</v>
          </cell>
          <cell r="B566">
            <v>890270859</v>
          </cell>
          <cell r="C566">
            <v>0</v>
          </cell>
          <cell r="D566">
            <v>213568235</v>
          </cell>
          <cell r="E566" t="str">
            <v>EL CARMEN-SANTANDER</v>
          </cell>
          <cell r="F566" t="str">
            <v>xicamo@gmail.com</v>
          </cell>
          <cell r="G566">
            <v>0</v>
          </cell>
        </row>
        <row r="567">
          <cell r="A567">
            <v>8902109677</v>
          </cell>
          <cell r="B567">
            <v>890210967</v>
          </cell>
          <cell r="C567">
            <v>0</v>
          </cell>
          <cell r="D567">
            <v>213268132</v>
          </cell>
          <cell r="E567" t="str">
            <v>CALIFORNIA-SANTANDER</v>
          </cell>
          <cell r="F567" t="str">
            <v>leidy.abril@hotmail.com</v>
          </cell>
          <cell r="G567">
            <v>0</v>
          </cell>
        </row>
        <row r="568">
          <cell r="A568">
            <v>8902109511</v>
          </cell>
          <cell r="B568">
            <v>890210951</v>
          </cell>
          <cell r="C568">
            <v>0</v>
          </cell>
          <cell r="D568">
            <v>216768867</v>
          </cell>
          <cell r="E568" t="str">
            <v>VETAS-SANTANDER</v>
          </cell>
          <cell r="F568" t="str">
            <v>alcaldia@vetas-santander.gov.co</v>
          </cell>
          <cell r="G568">
            <v>0</v>
          </cell>
        </row>
        <row r="569">
          <cell r="A569">
            <v>8902109502</v>
          </cell>
          <cell r="B569">
            <v>890210950</v>
          </cell>
          <cell r="C569">
            <v>0</v>
          </cell>
          <cell r="D569">
            <v>218668686</v>
          </cell>
          <cell r="E569" t="str">
            <v>SAN MIGUEL-SANTANDER</v>
          </cell>
          <cell r="F569" t="str">
            <v>noriegabaron2008@hotmail.com</v>
          </cell>
          <cell r="G569">
            <v>0</v>
          </cell>
        </row>
        <row r="570">
          <cell r="A570">
            <v>8902109487</v>
          </cell>
          <cell r="B570">
            <v>890210948</v>
          </cell>
          <cell r="C570">
            <v>0</v>
          </cell>
          <cell r="D570">
            <v>210068500</v>
          </cell>
          <cell r="E570" t="str">
            <v>OIBA-SANTANDER</v>
          </cell>
          <cell r="F570" t="str">
            <v>secretariageneral@oiba-santander.gov.co</v>
          </cell>
          <cell r="G570">
            <v>0</v>
          </cell>
        </row>
        <row r="571">
          <cell r="A571">
            <v>8902109471</v>
          </cell>
          <cell r="B571">
            <v>890210947</v>
          </cell>
          <cell r="C571">
            <v>0</v>
          </cell>
          <cell r="D571">
            <v>212568425</v>
          </cell>
          <cell r="E571" t="str">
            <v>MACARAVITA-SANTANDER</v>
          </cell>
          <cell r="F571" t="str">
            <v>miguelarturoblancos@gmail.com</v>
          </cell>
          <cell r="G571">
            <v>0</v>
          </cell>
        </row>
        <row r="572">
          <cell r="A572">
            <v>8902109462</v>
          </cell>
          <cell r="B572">
            <v>890210946</v>
          </cell>
          <cell r="C572">
            <v>0</v>
          </cell>
          <cell r="D572">
            <v>216868368</v>
          </cell>
          <cell r="E572" t="str">
            <v>JESUS MARIA-SANTANDER</v>
          </cell>
          <cell r="F572" t="str">
            <v>alcaldia@jesusmaria.gov.co</v>
          </cell>
          <cell r="G572">
            <v>0</v>
          </cell>
        </row>
        <row r="573">
          <cell r="A573">
            <v>8902109455</v>
          </cell>
          <cell r="B573">
            <v>890210945</v>
          </cell>
          <cell r="C573">
            <v>0</v>
          </cell>
          <cell r="D573">
            <v>212468324</v>
          </cell>
          <cell r="E573" t="str">
            <v>GUAVATA-SANTANDER</v>
          </cell>
          <cell r="F573" t="str">
            <v>bapayoma@hotmail.com</v>
          </cell>
          <cell r="G573">
            <v>0</v>
          </cell>
        </row>
        <row r="574">
          <cell r="A574">
            <v>8902109337</v>
          </cell>
          <cell r="B574">
            <v>890210933</v>
          </cell>
          <cell r="C574">
            <v>0</v>
          </cell>
          <cell r="D574">
            <v>215268152</v>
          </cell>
          <cell r="E574" t="str">
            <v>CARCASI-SANTANDER</v>
          </cell>
          <cell r="F574" t="str">
            <v>contactenos@carcasi-santander.gov.co</v>
          </cell>
          <cell r="G574">
            <v>0</v>
          </cell>
        </row>
        <row r="575">
          <cell r="A575">
            <v>8902109321</v>
          </cell>
          <cell r="B575">
            <v>890210932</v>
          </cell>
          <cell r="C575">
            <v>0</v>
          </cell>
          <cell r="D575">
            <v>217968079</v>
          </cell>
          <cell r="E575" t="str">
            <v>BARICHARA-SANTANDER</v>
          </cell>
          <cell r="F575" t="str">
            <v>alcaldia@barichara-santander.gov.co</v>
          </cell>
          <cell r="G575">
            <v>0</v>
          </cell>
        </row>
        <row r="576">
          <cell r="A576">
            <v>8902109281</v>
          </cell>
          <cell r="B576">
            <v>890210928</v>
          </cell>
          <cell r="C576">
            <v>0</v>
          </cell>
          <cell r="D576">
            <v>211368013</v>
          </cell>
          <cell r="E576" t="str">
            <v>AGUADA-SANTANDER</v>
          </cell>
          <cell r="F576" t="str">
            <v>alcaldia@aguada-santander.gov.co</v>
          </cell>
          <cell r="G576">
            <v>0</v>
          </cell>
        </row>
        <row r="577">
          <cell r="A577">
            <v>8902108909</v>
          </cell>
          <cell r="B577">
            <v>890210890</v>
          </cell>
          <cell r="C577">
            <v>0</v>
          </cell>
          <cell r="D577">
            <v>210168101</v>
          </cell>
          <cell r="E577" t="str">
            <v>BOLIVAR-SANTANDER</v>
          </cell>
          <cell r="F577" t="str">
            <v>municipiodebolivar@hotmail.com</v>
          </cell>
          <cell r="G577">
            <v>0</v>
          </cell>
        </row>
        <row r="578">
          <cell r="A578">
            <v>8902108837</v>
          </cell>
          <cell r="B578">
            <v>890210883</v>
          </cell>
          <cell r="C578">
            <v>0</v>
          </cell>
          <cell r="D578">
            <v>217368773</v>
          </cell>
          <cell r="E578" t="str">
            <v>SUCRE-SANTANDER</v>
          </cell>
          <cell r="F578" t="str">
            <v>alcaldia@sucre-santander.gov.co</v>
          </cell>
          <cell r="G578">
            <v>0</v>
          </cell>
        </row>
        <row r="579">
          <cell r="A579">
            <v>8902107047</v>
          </cell>
          <cell r="B579">
            <v>890210704</v>
          </cell>
          <cell r="C579">
            <v>0</v>
          </cell>
          <cell r="D579">
            <v>218568385</v>
          </cell>
          <cell r="E579" t="str">
            <v>LANDAZURI-SANTANDER</v>
          </cell>
          <cell r="F579" t="str">
            <v>hacienda@landazuri-santander.gov.co</v>
          </cell>
          <cell r="G579">
            <v>0</v>
          </cell>
        </row>
        <row r="580">
          <cell r="A580">
            <v>8902106174</v>
          </cell>
          <cell r="B580">
            <v>890210617</v>
          </cell>
          <cell r="C580">
            <v>0</v>
          </cell>
          <cell r="D580">
            <v>217768377</v>
          </cell>
          <cell r="E580" t="str">
            <v>LA BELLEZA-SANTANDER</v>
          </cell>
          <cell r="F580" t="str">
            <v>hacienda@labelleza-santander.gov.co,</v>
          </cell>
          <cell r="G580">
            <v>0</v>
          </cell>
        </row>
        <row r="581">
          <cell r="A581">
            <v>8902104382</v>
          </cell>
          <cell r="B581">
            <v>890210438</v>
          </cell>
          <cell r="C581">
            <v>0</v>
          </cell>
          <cell r="D581">
            <v>214468344</v>
          </cell>
          <cell r="E581" t="str">
            <v>HATO-SANTANDER</v>
          </cell>
          <cell r="F581" t="str">
            <v>alcaldia@hato-santander.gov.co</v>
          </cell>
          <cell r="G581">
            <v>0</v>
          </cell>
        </row>
        <row r="582">
          <cell r="A582">
            <v>8902102275</v>
          </cell>
          <cell r="B582">
            <v>890210227</v>
          </cell>
          <cell r="C582">
            <v>0</v>
          </cell>
          <cell r="D582">
            <v>217368673</v>
          </cell>
          <cell r="E582" t="str">
            <v>SAN BENITO-SANTANDER</v>
          </cell>
          <cell r="F582" t="str">
            <v>alcaldia@sanbenito-santander.gov.co</v>
          </cell>
          <cell r="G582">
            <v>0</v>
          </cell>
        </row>
        <row r="583">
          <cell r="A583">
            <v>8902098899</v>
          </cell>
          <cell r="B583">
            <v>890209889</v>
          </cell>
          <cell r="C583">
            <v>0</v>
          </cell>
          <cell r="D583">
            <v>216268162</v>
          </cell>
          <cell r="E583" t="str">
            <v>CERRITO-SANTANDER</v>
          </cell>
          <cell r="F583" t="str">
            <v>cerrito2012-2015@hotmail.com</v>
          </cell>
          <cell r="G583">
            <v>0</v>
          </cell>
        </row>
        <row r="584">
          <cell r="A584">
            <v>8902096663</v>
          </cell>
          <cell r="B584">
            <v>890209666</v>
          </cell>
          <cell r="C584">
            <v>0</v>
          </cell>
          <cell r="D584">
            <v>216668266</v>
          </cell>
          <cell r="E584" t="str">
            <v>ENCISO-SANTANDER</v>
          </cell>
          <cell r="F584" t="str">
            <v>alcaldia@enciso-santander.gov.co</v>
          </cell>
          <cell r="G584">
            <v>0</v>
          </cell>
        </row>
        <row r="585">
          <cell r="A585">
            <v>8902096402</v>
          </cell>
          <cell r="B585">
            <v>890209640</v>
          </cell>
          <cell r="C585">
            <v>0</v>
          </cell>
          <cell r="D585">
            <v>217168271</v>
          </cell>
          <cell r="E585" t="str">
            <v>FLORIAN-SANTANDER</v>
          </cell>
          <cell r="F585" t="str">
            <v>carmenotiliacuadros@yahoo.com</v>
          </cell>
          <cell r="G585">
            <v>0</v>
          </cell>
        </row>
        <row r="586">
          <cell r="A586">
            <v>8902092993</v>
          </cell>
          <cell r="B586">
            <v>890209299</v>
          </cell>
          <cell r="C586">
            <v>0</v>
          </cell>
          <cell r="D586">
            <v>217268572</v>
          </cell>
          <cell r="E586" t="str">
            <v>PUENTE NACIONAL-SANTANDER</v>
          </cell>
          <cell r="F586" t="str">
            <v>hacienda_puentenal@yahoo.es</v>
          </cell>
          <cell r="G586">
            <v>0</v>
          </cell>
        </row>
        <row r="587">
          <cell r="A587">
            <v>8902089473</v>
          </cell>
          <cell r="B587">
            <v>890208947</v>
          </cell>
          <cell r="C587">
            <v>0</v>
          </cell>
          <cell r="D587">
            <v>210968209</v>
          </cell>
          <cell r="E587" t="str">
            <v>CONFINES-SANTANDER</v>
          </cell>
          <cell r="F587" t="str">
            <v>marcospradaconfines@hotmail.com</v>
          </cell>
          <cell r="G587">
            <v>0</v>
          </cell>
        </row>
        <row r="588">
          <cell r="A588">
            <v>8902088070</v>
          </cell>
          <cell r="B588">
            <v>890208807</v>
          </cell>
          <cell r="C588">
            <v>0</v>
          </cell>
          <cell r="D588">
            <v>214568745</v>
          </cell>
          <cell r="E588" t="str">
            <v>SIMACOTA-SANTANDER</v>
          </cell>
          <cell r="F588" t="str">
            <v>tesoreria@simacota-santander.gov.co</v>
          </cell>
          <cell r="G588">
            <v>0</v>
          </cell>
        </row>
        <row r="589">
          <cell r="A589">
            <v>8902086762</v>
          </cell>
          <cell r="B589">
            <v>890208676</v>
          </cell>
          <cell r="C589">
            <v>0</v>
          </cell>
          <cell r="D589">
            <v>218268682</v>
          </cell>
          <cell r="E589" t="str">
            <v>SAN JOAQUIN-SANTANDER</v>
          </cell>
          <cell r="F589" t="str">
            <v>asesorias_contables2002@hotmail.com</v>
          </cell>
          <cell r="G589">
            <v>0</v>
          </cell>
        </row>
        <row r="590">
          <cell r="A590">
            <v>8902083632</v>
          </cell>
          <cell r="B590">
            <v>890208363</v>
          </cell>
          <cell r="C590">
            <v>0</v>
          </cell>
          <cell r="D590">
            <v>219068190</v>
          </cell>
          <cell r="E590" t="str">
            <v>CIMITARRA-SANTANDER</v>
          </cell>
          <cell r="F590" t="str">
            <v>secretariahacienda@cimitarra-santander.gov.co</v>
          </cell>
          <cell r="G590">
            <v>0</v>
          </cell>
        </row>
        <row r="591">
          <cell r="A591">
            <v>8902083600</v>
          </cell>
          <cell r="B591">
            <v>890208360</v>
          </cell>
          <cell r="C591">
            <v>0</v>
          </cell>
          <cell r="D591">
            <v>211868318</v>
          </cell>
          <cell r="E591" t="str">
            <v>GUACA-SANTANDER</v>
          </cell>
          <cell r="F591" t="str">
            <v>alcaldiaguaca@hotmail.com</v>
          </cell>
          <cell r="G591">
            <v>0</v>
          </cell>
        </row>
        <row r="592">
          <cell r="A592">
            <v>8902081990</v>
          </cell>
          <cell r="B592">
            <v>890208199</v>
          </cell>
          <cell r="C592">
            <v>0</v>
          </cell>
          <cell r="D592">
            <v>215568255</v>
          </cell>
          <cell r="E592" t="str">
            <v>EL PLAYON-SANTANDER</v>
          </cell>
          <cell r="F592" t="str">
            <v>municipioelplayon@hotmail.com</v>
          </cell>
          <cell r="G592">
            <v>0</v>
          </cell>
        </row>
        <row r="593">
          <cell r="A593">
            <v>8902081485</v>
          </cell>
          <cell r="B593">
            <v>890208148</v>
          </cell>
          <cell r="C593">
            <v>0</v>
          </cell>
          <cell r="D593">
            <v>210268502</v>
          </cell>
          <cell r="E593" t="str">
            <v>ONZAGA-SANTANDER</v>
          </cell>
          <cell r="F593" t="str">
            <v>isauraplata@gmail.com</v>
          </cell>
          <cell r="G593">
            <v>0</v>
          </cell>
        </row>
        <row r="594">
          <cell r="A594">
            <v>8902081191</v>
          </cell>
          <cell r="B594">
            <v>890208119</v>
          </cell>
          <cell r="C594">
            <v>0</v>
          </cell>
          <cell r="D594">
            <v>219268092</v>
          </cell>
          <cell r="E594" t="str">
            <v>BETULIA-SANTANDER</v>
          </cell>
          <cell r="F594" t="str">
            <v>cuadrosrodrigueznayi@yahoo.es</v>
          </cell>
          <cell r="G594">
            <v>0</v>
          </cell>
        </row>
        <row r="595">
          <cell r="A595">
            <v>8902080985</v>
          </cell>
          <cell r="B595">
            <v>890208098</v>
          </cell>
          <cell r="C595">
            <v>0</v>
          </cell>
          <cell r="D595">
            <v>217968179</v>
          </cell>
          <cell r="E595" t="str">
            <v>CHIPATA-SANTANDER</v>
          </cell>
          <cell r="F595" t="str">
            <v>contactenos@chipata-santander.gov.co</v>
          </cell>
          <cell r="G595">
            <v>0</v>
          </cell>
        </row>
        <row r="596">
          <cell r="A596">
            <v>8902077901</v>
          </cell>
          <cell r="B596">
            <v>890207790</v>
          </cell>
          <cell r="C596">
            <v>0</v>
          </cell>
          <cell r="D596">
            <v>212768327</v>
          </cell>
          <cell r="E596" t="str">
            <v>GUEPSA-SANTANDER</v>
          </cell>
          <cell r="F596" t="str">
            <v>gonzalezalba06@gmail.com</v>
          </cell>
          <cell r="G596">
            <v>0</v>
          </cell>
        </row>
        <row r="597">
          <cell r="A597">
            <v>8902070221</v>
          </cell>
          <cell r="B597">
            <v>890207022</v>
          </cell>
          <cell r="C597">
            <v>0</v>
          </cell>
          <cell r="D597">
            <v>216968669</v>
          </cell>
          <cell r="E597" t="str">
            <v>SAN ANDRES-SANTANDER</v>
          </cell>
          <cell r="F597" t="str">
            <v>alcaldia@sanandres-santander.gov.co</v>
          </cell>
          <cell r="G597">
            <v>0</v>
          </cell>
        </row>
        <row r="598">
          <cell r="A598">
            <v>8902067249</v>
          </cell>
          <cell r="B598">
            <v>890206724</v>
          </cell>
          <cell r="C598">
            <v>0</v>
          </cell>
          <cell r="D598">
            <v>216968169</v>
          </cell>
          <cell r="E598" t="str">
            <v>CHARTA-SANTANDER</v>
          </cell>
          <cell r="F598" t="str">
            <v>cuadrosrodrigueznayi@yahoo.es</v>
          </cell>
          <cell r="G598">
            <v>0</v>
          </cell>
        </row>
        <row r="599">
          <cell r="A599">
            <v>8902067224</v>
          </cell>
          <cell r="B599">
            <v>890206722</v>
          </cell>
          <cell r="C599">
            <v>0</v>
          </cell>
          <cell r="D599">
            <v>219668296</v>
          </cell>
          <cell r="E599" t="str">
            <v>GALAN-SANTANDER</v>
          </cell>
          <cell r="F599" t="str">
            <v>municipiodegalan@yahoo.com</v>
          </cell>
          <cell r="G599">
            <v>0</v>
          </cell>
        </row>
        <row r="600">
          <cell r="A600">
            <v>8902066960</v>
          </cell>
          <cell r="B600">
            <v>890206696</v>
          </cell>
          <cell r="C600">
            <v>0</v>
          </cell>
          <cell r="D600">
            <v>214468444</v>
          </cell>
          <cell r="E600" t="str">
            <v>MATANZA-SANTANDER</v>
          </cell>
          <cell r="F600" t="str">
            <v>sprconta@hotmail.com</v>
          </cell>
          <cell r="G600">
            <v>0</v>
          </cell>
        </row>
        <row r="601">
          <cell r="A601">
            <v>8902062904</v>
          </cell>
          <cell r="B601">
            <v>890206290</v>
          </cell>
          <cell r="C601">
            <v>0</v>
          </cell>
          <cell r="D601">
            <v>217668176</v>
          </cell>
          <cell r="E601" t="str">
            <v>CHIMA-SANTANDER</v>
          </cell>
          <cell r="F601" t="str">
            <v>inglilianita@gmail.com</v>
          </cell>
          <cell r="G601">
            <v>0</v>
          </cell>
        </row>
        <row r="602">
          <cell r="A602">
            <v>8902062501</v>
          </cell>
          <cell r="B602">
            <v>890206250</v>
          </cell>
          <cell r="C602">
            <v>0</v>
          </cell>
          <cell r="D602">
            <v>217268872</v>
          </cell>
          <cell r="E602" t="str">
            <v>VILLANUEVA-SANTANDER</v>
          </cell>
          <cell r="F602" t="str">
            <v>tesoreria@villanueva-santander.gov.co</v>
          </cell>
          <cell r="G602">
            <v>0</v>
          </cell>
        </row>
        <row r="603">
          <cell r="A603">
            <v>8902061107</v>
          </cell>
          <cell r="B603">
            <v>890206110</v>
          </cell>
          <cell r="C603">
            <v>0</v>
          </cell>
          <cell r="D603">
            <v>210668406</v>
          </cell>
          <cell r="E603" t="str">
            <v>LEBRIJA-SANTANDER</v>
          </cell>
          <cell r="F603" t="str">
            <v>alcaldia@lebrija-santander.gov.co</v>
          </cell>
          <cell r="G603">
            <v>0</v>
          </cell>
        </row>
        <row r="604">
          <cell r="A604">
            <v>8902060581</v>
          </cell>
          <cell r="B604">
            <v>890206058</v>
          </cell>
          <cell r="C604">
            <v>0</v>
          </cell>
          <cell r="D604">
            <v>211168211</v>
          </cell>
          <cell r="E604" t="str">
            <v>CONTRATACION-SANTANDER</v>
          </cell>
          <cell r="F604" t="str">
            <v>alcaldiadecontratacion@hotmail.com</v>
          </cell>
          <cell r="G604">
            <v>0</v>
          </cell>
        </row>
        <row r="605">
          <cell r="A605">
            <v>8902060338</v>
          </cell>
          <cell r="B605">
            <v>890206033</v>
          </cell>
          <cell r="C605">
            <v>0</v>
          </cell>
          <cell r="D605">
            <v>217768077</v>
          </cell>
          <cell r="E605" t="str">
            <v>BARBOSA-SANTANDER</v>
          </cell>
          <cell r="F605" t="str">
            <v>barbosa_santander@hotmail.com</v>
          </cell>
          <cell r="G605">
            <v>0</v>
          </cell>
        </row>
        <row r="606">
          <cell r="A606">
            <v>8902059731</v>
          </cell>
          <cell r="B606">
            <v>890205973</v>
          </cell>
          <cell r="C606">
            <v>0</v>
          </cell>
          <cell r="D606">
            <v>210568705</v>
          </cell>
          <cell r="E606" t="str">
            <v>SANTA BARBARA-SANTANDER</v>
          </cell>
          <cell r="F606" t="str">
            <v>alcaldia@santabarbara-santander.gov.co</v>
          </cell>
          <cell r="G606">
            <v>0</v>
          </cell>
        </row>
        <row r="607">
          <cell r="A607">
            <v>8902056776</v>
          </cell>
          <cell r="B607">
            <v>890205677</v>
          </cell>
          <cell r="C607">
            <v>0</v>
          </cell>
          <cell r="D607">
            <v>216168861</v>
          </cell>
          <cell r="E607" t="str">
            <v>VELEZ-SANTANDER</v>
          </cell>
          <cell r="F607" t="str">
            <v>livardu@gmail.com</v>
          </cell>
          <cell r="G607">
            <v>0</v>
          </cell>
        </row>
        <row r="608">
          <cell r="A608">
            <v>8902056325</v>
          </cell>
          <cell r="B608">
            <v>890205632</v>
          </cell>
          <cell r="C608">
            <v>0</v>
          </cell>
          <cell r="D608">
            <v>216468464</v>
          </cell>
          <cell r="E608" t="str">
            <v>MOGOTES-SANTANDER</v>
          </cell>
          <cell r="F608" t="str">
            <v>contactenos@mogotes-santander.gov.co</v>
          </cell>
          <cell r="G608">
            <v>0</v>
          </cell>
        </row>
        <row r="609">
          <cell r="A609">
            <v>8902055818</v>
          </cell>
          <cell r="B609">
            <v>890205581</v>
          </cell>
          <cell r="C609">
            <v>0</v>
          </cell>
          <cell r="D609">
            <v>212068820</v>
          </cell>
          <cell r="E609" t="str">
            <v>TONA-SANTANDER</v>
          </cell>
          <cell r="F609" t="str">
            <v>tesorodetona@hotmail.com</v>
          </cell>
          <cell r="G609">
            <v>0</v>
          </cell>
        </row>
        <row r="610">
          <cell r="A610">
            <v>8902055753</v>
          </cell>
          <cell r="B610">
            <v>890205575</v>
          </cell>
          <cell r="C610">
            <v>0</v>
          </cell>
          <cell r="D610">
            <v>212168121</v>
          </cell>
          <cell r="E610" t="str">
            <v>CABRERA-SANTANDER</v>
          </cell>
          <cell r="F610" t="str">
            <v>marcal0324@hotmail.com</v>
          </cell>
          <cell r="G610">
            <v>0</v>
          </cell>
        </row>
        <row r="611">
          <cell r="A611">
            <v>8902054605</v>
          </cell>
          <cell r="B611">
            <v>890205460</v>
          </cell>
          <cell r="C611">
            <v>0</v>
          </cell>
          <cell r="D611">
            <v>215568855</v>
          </cell>
          <cell r="E611" t="str">
            <v>VALLE SAN JOSE-SANTANDER</v>
          </cell>
          <cell r="F611" t="str">
            <v>haciendavalle@hotmail.com</v>
          </cell>
          <cell r="G611">
            <v>0</v>
          </cell>
        </row>
        <row r="612">
          <cell r="A612">
            <v>8902054391</v>
          </cell>
          <cell r="B612">
            <v>890205439</v>
          </cell>
          <cell r="C612">
            <v>0</v>
          </cell>
          <cell r="D612">
            <v>214568245</v>
          </cell>
          <cell r="E612" t="str">
            <v>GUACAMAYO-SANTANDER</v>
          </cell>
          <cell r="F612" t="str">
            <v>tesoreriaguacamayo_2011@yahoo.es</v>
          </cell>
          <cell r="G612">
            <v>0</v>
          </cell>
        </row>
        <row r="613">
          <cell r="A613">
            <v>8902053836</v>
          </cell>
          <cell r="B613">
            <v>890205383</v>
          </cell>
          <cell r="C613">
            <v>0</v>
          </cell>
          <cell r="D613">
            <v>214768547</v>
          </cell>
          <cell r="E613" t="str">
            <v>PIEDECUESTA-SANTANDER</v>
          </cell>
          <cell r="F613" t="str">
            <v>minb08@hotmail.com</v>
          </cell>
          <cell r="G613">
            <v>3389653471</v>
          </cell>
        </row>
        <row r="614">
          <cell r="A614">
            <v>8902053345</v>
          </cell>
          <cell r="B614">
            <v>890205334</v>
          </cell>
          <cell r="C614">
            <v>0</v>
          </cell>
          <cell r="D614">
            <v>215168051</v>
          </cell>
          <cell r="E614" t="str">
            <v>ARATOCA-SANTANDER</v>
          </cell>
          <cell r="F614" t="str">
            <v>lufesama@hotmail.com</v>
          </cell>
          <cell r="G614">
            <v>0</v>
          </cell>
        </row>
        <row r="615">
          <cell r="A615">
            <v>8902053266</v>
          </cell>
          <cell r="B615">
            <v>890205326</v>
          </cell>
          <cell r="C615">
            <v>0</v>
          </cell>
          <cell r="D615">
            <v>216868468</v>
          </cell>
          <cell r="E615" t="str">
            <v>MOLAGAVITA-SANTANDER</v>
          </cell>
          <cell r="F615" t="str">
            <v>contactenos@molagavita-santander.gov.co;patriciabo</v>
          </cell>
          <cell r="G615">
            <v>0</v>
          </cell>
        </row>
        <row r="616">
          <cell r="A616">
            <v>8902053083</v>
          </cell>
          <cell r="B616">
            <v>890205308</v>
          </cell>
          <cell r="C616">
            <v>0</v>
          </cell>
          <cell r="D616">
            <v>219768397</v>
          </cell>
          <cell r="E616" t="str">
            <v>LA PAZ-SANTANDER</v>
          </cell>
          <cell r="F616" t="str">
            <v>alcaldia@lapaz-santander.gov.co</v>
          </cell>
          <cell r="G616">
            <v>0</v>
          </cell>
        </row>
        <row r="617">
          <cell r="A617">
            <v>8902052291</v>
          </cell>
          <cell r="B617">
            <v>890205229</v>
          </cell>
          <cell r="C617">
            <v>0</v>
          </cell>
          <cell r="D617">
            <v>213268432</v>
          </cell>
          <cell r="E617" t="str">
            <v>MALAGA-SANTANDER</v>
          </cell>
          <cell r="F617" t="str">
            <v>alcaldia@malaga-santander.gov.co</v>
          </cell>
          <cell r="G617">
            <v>0</v>
          </cell>
        </row>
        <row r="618">
          <cell r="A618">
            <v>8902051768</v>
          </cell>
          <cell r="B618">
            <v>890205176</v>
          </cell>
          <cell r="C618">
            <v>0</v>
          </cell>
          <cell r="D618">
            <v>217668276</v>
          </cell>
          <cell r="E618" t="str">
            <v>FLORIDABLANCA - SANTANDER</v>
          </cell>
          <cell r="F618" t="str">
            <v>candypabon@yahoo.es</v>
          </cell>
          <cell r="G618">
            <v>3727283113</v>
          </cell>
        </row>
        <row r="619">
          <cell r="A619">
            <v>8902051245</v>
          </cell>
          <cell r="B619">
            <v>890205124</v>
          </cell>
          <cell r="C619">
            <v>0</v>
          </cell>
          <cell r="D619">
            <v>219868498</v>
          </cell>
          <cell r="E619" t="str">
            <v>OCAMONTE-SANTANDER</v>
          </cell>
          <cell r="F619" t="str">
            <v>elarma10@gmail.com</v>
          </cell>
          <cell r="G619">
            <v>0</v>
          </cell>
        </row>
        <row r="620">
          <cell r="A620">
            <v>8902051198</v>
          </cell>
          <cell r="B620">
            <v>890205119</v>
          </cell>
          <cell r="C620">
            <v>0</v>
          </cell>
          <cell r="D620">
            <v>214768147</v>
          </cell>
          <cell r="E620" t="str">
            <v>CAPITANEJO-SANTANDER</v>
          </cell>
          <cell r="F620" t="str">
            <v>secretariahaciendacapitanejo@hotmail.com</v>
          </cell>
          <cell r="G620">
            <v>0</v>
          </cell>
        </row>
        <row r="621">
          <cell r="A621">
            <v>8902051141</v>
          </cell>
          <cell r="B621">
            <v>890205114</v>
          </cell>
          <cell r="C621">
            <v>0</v>
          </cell>
          <cell r="D621">
            <v>216468264</v>
          </cell>
          <cell r="E621" t="str">
            <v>ENCINO-SANTANDER</v>
          </cell>
          <cell r="F621" t="str">
            <v>asesorias_contables2002@hotmail.com</v>
          </cell>
          <cell r="G621">
            <v>0</v>
          </cell>
        </row>
        <row r="622">
          <cell r="A622">
            <v>8902050634</v>
          </cell>
          <cell r="B622">
            <v>890205063</v>
          </cell>
          <cell r="C622">
            <v>0</v>
          </cell>
          <cell r="D622">
            <v>216768167</v>
          </cell>
          <cell r="E622" t="str">
            <v>CHARALA-SANTANDER</v>
          </cell>
          <cell r="F622" t="str">
            <v>fabioleon1964@hotmail.com</v>
          </cell>
          <cell r="G622">
            <v>0</v>
          </cell>
        </row>
        <row r="623">
          <cell r="A623">
            <v>8902050587</v>
          </cell>
          <cell r="B623">
            <v>890205058</v>
          </cell>
          <cell r="C623">
            <v>0</v>
          </cell>
          <cell r="D623">
            <v>211768217</v>
          </cell>
          <cell r="E623" t="str">
            <v>COROMORO-SANTANDER</v>
          </cell>
          <cell r="F623" t="str">
            <v>alcaldia@coromoro-santander.gov.co</v>
          </cell>
          <cell r="G623">
            <v>0</v>
          </cell>
        </row>
        <row r="624">
          <cell r="A624">
            <v>8902050516</v>
          </cell>
          <cell r="B624">
            <v>890205051</v>
          </cell>
          <cell r="C624">
            <v>0</v>
          </cell>
          <cell r="D624">
            <v>218068780</v>
          </cell>
          <cell r="E624" t="str">
            <v>SURATA-SANTANDER</v>
          </cell>
          <cell r="F624" t="str">
            <v>alcaldia@surata.gov.co</v>
          </cell>
          <cell r="G624">
            <v>0</v>
          </cell>
        </row>
        <row r="625">
          <cell r="A625">
            <v>8902049855</v>
          </cell>
          <cell r="B625">
            <v>890204985</v>
          </cell>
          <cell r="C625">
            <v>0</v>
          </cell>
          <cell r="D625">
            <v>217068770</v>
          </cell>
          <cell r="E625" t="str">
            <v>SUAITA-SANTANDER</v>
          </cell>
          <cell r="F625" t="str">
            <v>alcaldia@suaita-santander.gov.co</v>
          </cell>
          <cell r="G625">
            <v>0</v>
          </cell>
        </row>
        <row r="626">
          <cell r="A626">
            <v>8902049790</v>
          </cell>
          <cell r="B626">
            <v>890204979</v>
          </cell>
          <cell r="C626">
            <v>0</v>
          </cell>
          <cell r="D626">
            <v>212268322</v>
          </cell>
          <cell r="E626" t="str">
            <v>GUAPOTA-SANTANDER</v>
          </cell>
          <cell r="F626" t="str">
            <v>addisoncar@hotmail.com</v>
          </cell>
          <cell r="G626">
            <v>0</v>
          </cell>
        </row>
        <row r="627">
          <cell r="A627">
            <v>8902048904</v>
          </cell>
          <cell r="B627">
            <v>890204890</v>
          </cell>
          <cell r="C627">
            <v>0</v>
          </cell>
          <cell r="D627">
            <v>218468684</v>
          </cell>
          <cell r="E627" t="str">
            <v>SAN JOSE MIRANDA-SANTANDER</v>
          </cell>
          <cell r="F627" t="str">
            <v>alcaldiasjmiranda@gmail.com</v>
          </cell>
          <cell r="G627">
            <v>0</v>
          </cell>
        </row>
        <row r="628">
          <cell r="A628">
            <v>8902048026</v>
          </cell>
          <cell r="B628">
            <v>890204802</v>
          </cell>
          <cell r="C628">
            <v>0</v>
          </cell>
          <cell r="D628">
            <v>210768307</v>
          </cell>
          <cell r="E628" t="str">
            <v>GIRON SANTANDER</v>
          </cell>
          <cell r="F628" t="str">
            <v>contabilidad@giron-santander.gov.co</v>
          </cell>
          <cell r="G628">
            <v>2863855218</v>
          </cell>
        </row>
        <row r="629">
          <cell r="A629">
            <v>8902046993</v>
          </cell>
          <cell r="B629">
            <v>890204699</v>
          </cell>
          <cell r="C629">
            <v>0</v>
          </cell>
          <cell r="D629">
            <v>216068160</v>
          </cell>
          <cell r="E629" t="str">
            <v>CEPITA-SANTANDER</v>
          </cell>
          <cell r="F629" t="str">
            <v>minb08@hotmail.com</v>
          </cell>
          <cell r="G629">
            <v>0</v>
          </cell>
        </row>
        <row r="630">
          <cell r="A630">
            <v>8902046463</v>
          </cell>
          <cell r="B630">
            <v>890204646</v>
          </cell>
          <cell r="C630">
            <v>0</v>
          </cell>
          <cell r="D630">
            <v>211568615</v>
          </cell>
          <cell r="E630" t="str">
            <v>RIONEGRO-SANTANDER</v>
          </cell>
          <cell r="F630" t="str">
            <v>secretariadehacienda_rionegro@hotmail.com</v>
          </cell>
          <cell r="G630">
            <v>0</v>
          </cell>
        </row>
        <row r="631">
          <cell r="A631">
            <v>8902046431</v>
          </cell>
          <cell r="B631">
            <v>890204643</v>
          </cell>
          <cell r="C631">
            <v>0</v>
          </cell>
          <cell r="D631">
            <v>215568655</v>
          </cell>
          <cell r="E631" t="str">
            <v>SABANA DE TORRES-SANTANDER</v>
          </cell>
          <cell r="F631" t="str">
            <v>contactenos@sabanadetorres-santander.gov.co</v>
          </cell>
          <cell r="G631">
            <v>0</v>
          </cell>
        </row>
        <row r="632">
          <cell r="A632">
            <v>8902045379</v>
          </cell>
          <cell r="B632">
            <v>890204537</v>
          </cell>
          <cell r="C632">
            <v>0</v>
          </cell>
          <cell r="D632">
            <v>211868418</v>
          </cell>
          <cell r="E632" t="str">
            <v>LOS SANTOS-SANTANDER</v>
          </cell>
          <cell r="F632" t="str">
            <v>alcaldia@lossantos-santander.gov.co</v>
          </cell>
          <cell r="G632">
            <v>0</v>
          </cell>
        </row>
        <row r="633">
          <cell r="A633">
            <v>8902042650</v>
          </cell>
          <cell r="B633">
            <v>890204265</v>
          </cell>
          <cell r="C633">
            <v>0</v>
          </cell>
          <cell r="D633">
            <v>214968549</v>
          </cell>
          <cell r="E633" t="str">
            <v>PINCHOTE-SANTANDER</v>
          </cell>
          <cell r="F633" t="str">
            <v>gonzalezalba06@yahoo.es</v>
          </cell>
          <cell r="G633">
            <v>0</v>
          </cell>
        </row>
        <row r="634">
          <cell r="A634">
            <v>8902041383</v>
          </cell>
          <cell r="B634">
            <v>890204138</v>
          </cell>
          <cell r="C634">
            <v>0</v>
          </cell>
          <cell r="D634">
            <v>219568895</v>
          </cell>
          <cell r="E634" t="str">
            <v>ZAPATOCA-SANTANDER</v>
          </cell>
          <cell r="F634" t="str">
            <v>bapayoma@hotmail.com</v>
          </cell>
          <cell r="G634">
            <v>0</v>
          </cell>
        </row>
        <row r="635">
          <cell r="A635">
            <v>8902036888</v>
          </cell>
          <cell r="B635">
            <v>890203688</v>
          </cell>
          <cell r="C635">
            <v>0</v>
          </cell>
          <cell r="D635">
            <v>215568755</v>
          </cell>
          <cell r="E635" t="str">
            <v>SOCORRO-SANTANDER</v>
          </cell>
          <cell r="F635" t="str">
            <v>alcaldia@socorro-santander.gov.co</v>
          </cell>
          <cell r="G635">
            <v>0</v>
          </cell>
        </row>
        <row r="636">
          <cell r="A636">
            <v>8902019006</v>
          </cell>
          <cell r="B636">
            <v>890201900</v>
          </cell>
          <cell r="C636">
            <v>0</v>
          </cell>
          <cell r="D636">
            <v>218168081</v>
          </cell>
          <cell r="E636" t="str">
            <v>BARRANCABERMEJA SANTANDER</v>
          </cell>
          <cell r="F636" t="str">
            <v>claudia.camargo@barrancabermeja-santander.gov.co</v>
          </cell>
          <cell r="G636">
            <v>5278240532</v>
          </cell>
        </row>
        <row r="637">
          <cell r="A637">
            <v>8902012356</v>
          </cell>
          <cell r="B637">
            <v>890201235</v>
          </cell>
          <cell r="C637">
            <v>0</v>
          </cell>
          <cell r="D637">
            <v>116868000</v>
          </cell>
          <cell r="E637" t="str">
            <v>DEPARTAMENTO DE SANTANDER</v>
          </cell>
          <cell r="F637" t="str">
            <v>mbautista@santander.gov.co</v>
          </cell>
          <cell r="G637">
            <v>25512950506</v>
          </cell>
        </row>
        <row r="638">
          <cell r="A638">
            <v>8902012220</v>
          </cell>
          <cell r="B638">
            <v>890201222</v>
          </cell>
          <cell r="C638">
            <v>0</v>
          </cell>
          <cell r="D638">
            <v>210168001</v>
          </cell>
          <cell r="E638" t="str">
            <v>BUCARAMANGA SANTANDER</v>
          </cell>
          <cell r="F638" t="str">
            <v>contactenos@bucaramanga.gov.co</v>
          </cell>
          <cell r="G638">
            <v>9519569308</v>
          </cell>
        </row>
        <row r="639">
          <cell r="A639">
            <v>8902011903</v>
          </cell>
          <cell r="B639">
            <v>890201190</v>
          </cell>
          <cell r="C639">
            <v>0</v>
          </cell>
          <cell r="D639">
            <v>217568575</v>
          </cell>
          <cell r="E639" t="str">
            <v>PUERTO WILCHES-SANTANDER</v>
          </cell>
          <cell r="F639" t="str">
            <v>asesorcontable@puertowilches-santander.gov.co</v>
          </cell>
          <cell r="G639">
            <v>0</v>
          </cell>
        </row>
        <row r="640">
          <cell r="A640">
            <v>8901162789</v>
          </cell>
          <cell r="B640">
            <v>890116278</v>
          </cell>
          <cell r="C640">
            <v>0</v>
          </cell>
          <cell r="D640">
            <v>216008560</v>
          </cell>
          <cell r="E640" t="str">
            <v>PONEDERA-ATLANTICO</v>
          </cell>
          <cell r="F640" t="str">
            <v>alcaponedera@latinmail.com</v>
          </cell>
          <cell r="G640">
            <v>0</v>
          </cell>
        </row>
        <row r="641">
          <cell r="A641">
            <v>8901161590</v>
          </cell>
          <cell r="B641">
            <v>890116159</v>
          </cell>
          <cell r="C641">
            <v>0</v>
          </cell>
          <cell r="D641">
            <v>217008770</v>
          </cell>
          <cell r="E641" t="str">
            <v>SUAN-ATLANTICO</v>
          </cell>
          <cell r="F641" t="str">
            <v>alcaldia_suan@hotmail.com</v>
          </cell>
          <cell r="G641">
            <v>0</v>
          </cell>
        </row>
        <row r="642">
          <cell r="A642">
            <v>8901159821</v>
          </cell>
          <cell r="B642">
            <v>890115982</v>
          </cell>
          <cell r="C642">
            <v>0</v>
          </cell>
          <cell r="D642">
            <v>213408634</v>
          </cell>
          <cell r="E642" t="str">
            <v>SABANAGRANDE-ATLANTICO</v>
          </cell>
          <cell r="F642" t="str">
            <v>alcaldia@sabanagrande-atlantico.gov.co</v>
          </cell>
          <cell r="G642">
            <v>0</v>
          </cell>
        </row>
        <row r="643">
          <cell r="A643">
            <v>8901143351</v>
          </cell>
          <cell r="B643">
            <v>890114335</v>
          </cell>
          <cell r="C643">
            <v>0</v>
          </cell>
          <cell r="D643">
            <v>213308433</v>
          </cell>
          <cell r="E643" t="str">
            <v>MALAMBO-ATLANTICO</v>
          </cell>
          <cell r="F643" t="str">
            <v>alcaldiademalambo@hotmail.com</v>
          </cell>
          <cell r="G643">
            <v>2118564092</v>
          </cell>
        </row>
        <row r="644">
          <cell r="A644">
            <v>8901123718</v>
          </cell>
          <cell r="B644">
            <v>890112371</v>
          </cell>
          <cell r="C644">
            <v>0</v>
          </cell>
          <cell r="D644">
            <v>217808078</v>
          </cell>
          <cell r="E644" t="str">
            <v>BARANOA-ATLANTICO</v>
          </cell>
          <cell r="F644" t="str">
            <v>alcaldia@baranoa-atlantico.gov.co</v>
          </cell>
          <cell r="G644">
            <v>0</v>
          </cell>
        </row>
        <row r="645">
          <cell r="A645">
            <v>8901062912</v>
          </cell>
          <cell r="B645">
            <v>890106291</v>
          </cell>
          <cell r="C645">
            <v>0</v>
          </cell>
          <cell r="D645">
            <v>215808758</v>
          </cell>
          <cell r="E645" t="str">
            <v>SOLEDAD - ATLANTICO</v>
          </cell>
          <cell r="F645" t="str">
            <v>minervasalas@hotmail.com</v>
          </cell>
          <cell r="G645">
            <v>7854384607</v>
          </cell>
        </row>
        <row r="646">
          <cell r="A646">
            <v>8901039622</v>
          </cell>
          <cell r="B646">
            <v>890103962</v>
          </cell>
          <cell r="C646">
            <v>0</v>
          </cell>
          <cell r="D646">
            <v>210608606</v>
          </cell>
          <cell r="E646" t="str">
            <v>REPELON-ATLANTICO</v>
          </cell>
          <cell r="F646" t="str">
            <v>contactenos@repelon-atlantico.gov.co</v>
          </cell>
          <cell r="G646">
            <v>0</v>
          </cell>
        </row>
        <row r="647">
          <cell r="A647">
            <v>8901030034</v>
          </cell>
          <cell r="B647">
            <v>890103003</v>
          </cell>
          <cell r="C647">
            <v>0</v>
          </cell>
          <cell r="D647">
            <v>212108421</v>
          </cell>
          <cell r="E647" t="str">
            <v>LURUACO-ATLANTICO</v>
          </cell>
          <cell r="F647" t="str">
            <v>alcaldialuruaco@hotmail.com</v>
          </cell>
          <cell r="G647">
            <v>0</v>
          </cell>
        </row>
        <row r="648">
          <cell r="A648">
            <v>8901024720</v>
          </cell>
          <cell r="B648">
            <v>890102472</v>
          </cell>
          <cell r="C648">
            <v>0</v>
          </cell>
          <cell r="D648">
            <v>219608296</v>
          </cell>
          <cell r="E648" t="str">
            <v>GALAPA-ATLANTICO</v>
          </cell>
          <cell r="F648" t="str">
            <v>alcaldia@galapa-atlantico.gov.co</v>
          </cell>
          <cell r="G648">
            <v>0</v>
          </cell>
        </row>
        <row r="649">
          <cell r="A649">
            <v>8901020181</v>
          </cell>
          <cell r="B649">
            <v>890102018</v>
          </cell>
          <cell r="C649">
            <v>0</v>
          </cell>
          <cell r="D649">
            <v>210108001</v>
          </cell>
          <cell r="E649" t="str">
            <v>DISTRITO TURISTICO Y CULTURAL DE BARRANQUILLA</v>
          </cell>
          <cell r="F649" t="str">
            <v>ifragoso@barranquilla.gov.co</v>
          </cell>
          <cell r="G649">
            <v>22523438907</v>
          </cell>
        </row>
        <row r="650">
          <cell r="A650">
            <v>8901020061</v>
          </cell>
          <cell r="B650">
            <v>890102006</v>
          </cell>
          <cell r="C650">
            <v>0</v>
          </cell>
          <cell r="D650">
            <v>110808000</v>
          </cell>
          <cell r="E650" t="str">
            <v>DEPARTAMENTO DEL ATLANTICO</v>
          </cell>
          <cell r="F650" t="str">
            <v>gobernador@atlantico.gov.co</v>
          </cell>
          <cell r="G650">
            <v>14698688467</v>
          </cell>
        </row>
        <row r="651">
          <cell r="A651">
            <v>8900720441</v>
          </cell>
          <cell r="B651">
            <v>890072044</v>
          </cell>
          <cell r="C651">
            <v>0</v>
          </cell>
          <cell r="D651">
            <v>218673686</v>
          </cell>
          <cell r="E651" t="str">
            <v xml:space="preserve">SANTA ISABEL-TOLIMA </v>
          </cell>
          <cell r="F651" t="str">
            <v>alcaldia@santaisabel-tolima.gov.co</v>
          </cell>
          <cell r="G651">
            <v>0</v>
          </cell>
        </row>
        <row r="652">
          <cell r="A652">
            <v>8900018790</v>
          </cell>
          <cell r="B652">
            <v>890001879</v>
          </cell>
          <cell r="C652">
            <v>0</v>
          </cell>
          <cell r="D652">
            <v>211163111</v>
          </cell>
          <cell r="E652" t="str">
            <v>BUENAVISTA-QUINDIO</v>
          </cell>
          <cell r="F652" t="str">
            <v>hacienda@buenavista-quindio.gov.co</v>
          </cell>
          <cell r="G652">
            <v>0</v>
          </cell>
        </row>
        <row r="653">
          <cell r="A653">
            <v>8900016391</v>
          </cell>
          <cell r="B653">
            <v>890001639</v>
          </cell>
          <cell r="C653">
            <v>0</v>
          </cell>
          <cell r="D653">
            <v>116363000</v>
          </cell>
          <cell r="E653" t="str">
            <v>DEPARTAMENTO DEL QUINDIO</v>
          </cell>
          <cell r="F653" t="str">
            <v>contabilidad@quindio.gov.co</v>
          </cell>
          <cell r="G653">
            <v>7295831081</v>
          </cell>
        </row>
        <row r="654">
          <cell r="A654">
            <v>8900013395</v>
          </cell>
          <cell r="B654">
            <v>890001339</v>
          </cell>
          <cell r="C654">
            <v>0</v>
          </cell>
          <cell r="D654">
            <v>217263272</v>
          </cell>
          <cell r="E654" t="str">
            <v>FILANDIA-QUINDIO</v>
          </cell>
          <cell r="F654" t="str">
            <v>hacienda@filandia-quindio.gov.co</v>
          </cell>
          <cell r="G654">
            <v>0</v>
          </cell>
        </row>
        <row r="655">
          <cell r="A655">
            <v>8900011819</v>
          </cell>
          <cell r="B655">
            <v>890001181</v>
          </cell>
          <cell r="C655">
            <v>0</v>
          </cell>
          <cell r="D655">
            <v>214863548</v>
          </cell>
          <cell r="E655" t="str">
            <v>PIJAO-QUINDIO</v>
          </cell>
          <cell r="F655" t="str">
            <v>alcaldia@pijao-quindio.gov.co</v>
          </cell>
          <cell r="G655">
            <v>0</v>
          </cell>
        </row>
        <row r="656">
          <cell r="A656">
            <v>8900011270</v>
          </cell>
          <cell r="B656">
            <v>890001127</v>
          </cell>
          <cell r="C656">
            <v>0</v>
          </cell>
          <cell r="D656">
            <v>219063690</v>
          </cell>
          <cell r="E656" t="str">
            <v>SALENTO-QUINDIO</v>
          </cell>
          <cell r="F656" t="str">
            <v>alcaldia@salento-quindio.gov.co</v>
          </cell>
          <cell r="G656">
            <v>0</v>
          </cell>
        </row>
        <row r="657">
          <cell r="A657">
            <v>8900010613</v>
          </cell>
          <cell r="B657">
            <v>890001061</v>
          </cell>
          <cell r="C657">
            <v>0</v>
          </cell>
          <cell r="D657">
            <v>211263212</v>
          </cell>
          <cell r="E657" t="str">
            <v>CORDOBA-QUINDIO</v>
          </cell>
          <cell r="F657" t="str">
            <v>alcaldia@cordoba-quindio.gov.co</v>
          </cell>
          <cell r="G657">
            <v>0</v>
          </cell>
        </row>
        <row r="658">
          <cell r="A658">
            <v>8900010448</v>
          </cell>
          <cell r="B658">
            <v>890001044</v>
          </cell>
          <cell r="C658">
            <v>0</v>
          </cell>
          <cell r="D658">
            <v>219063190</v>
          </cell>
          <cell r="E658" t="str">
            <v>CIRCASIA-QUINDIO</v>
          </cell>
          <cell r="F658" t="str">
            <v>alcaldia@circasia-quindio.gov.co</v>
          </cell>
          <cell r="G658">
            <v>0</v>
          </cell>
        </row>
        <row r="659">
          <cell r="A659">
            <v>8900008646</v>
          </cell>
          <cell r="B659">
            <v>890000864</v>
          </cell>
          <cell r="C659">
            <v>0</v>
          </cell>
          <cell r="D659">
            <v>210263302</v>
          </cell>
          <cell r="E659" t="str">
            <v>GENOVA-QUINDIO</v>
          </cell>
          <cell r="F659" t="str">
            <v>alcaldia@genova-quindio.gov.co</v>
          </cell>
          <cell r="G659">
            <v>0</v>
          </cell>
        </row>
        <row r="660">
          <cell r="A660">
            <v>8900008581</v>
          </cell>
          <cell r="B660">
            <v>890000858</v>
          </cell>
          <cell r="C660">
            <v>0</v>
          </cell>
          <cell r="D660">
            <v>217063470</v>
          </cell>
          <cell r="E660" t="str">
            <v>MONTENEGRO-QUINDIO</v>
          </cell>
          <cell r="F660" t="str">
            <v>contactenos@montenegro-quindio.gov.co</v>
          </cell>
          <cell r="G660">
            <v>0</v>
          </cell>
        </row>
        <row r="661">
          <cell r="A661">
            <v>8900006134</v>
          </cell>
          <cell r="B661">
            <v>890000613</v>
          </cell>
          <cell r="C661">
            <v>0</v>
          </cell>
          <cell r="D661">
            <v>219463594</v>
          </cell>
          <cell r="E661" t="str">
            <v>QUIMBAYA-QUINDIO</v>
          </cell>
          <cell r="F661" t="str">
            <v>muniquimbaya@hotmail.com</v>
          </cell>
          <cell r="G661">
            <v>0</v>
          </cell>
        </row>
        <row r="662">
          <cell r="A662">
            <v>8900005641</v>
          </cell>
          <cell r="B662">
            <v>890000564</v>
          </cell>
          <cell r="C662">
            <v>0</v>
          </cell>
          <cell r="D662">
            <v>210163401</v>
          </cell>
          <cell r="E662" t="str">
            <v>LA TEBAIDA-QUINDIO</v>
          </cell>
          <cell r="F662" t="str">
            <v>alcaldia@latebaida-quindio.gov.co</v>
          </cell>
          <cell r="G662">
            <v>0</v>
          </cell>
        </row>
        <row r="663">
          <cell r="A663">
            <v>8900004643</v>
          </cell>
          <cell r="B663">
            <v>890000464</v>
          </cell>
          <cell r="C663">
            <v>0</v>
          </cell>
          <cell r="D663">
            <v>210163001</v>
          </cell>
          <cell r="E663" t="str">
            <v>ARMENIA QUINDIO</v>
          </cell>
          <cell r="F663" t="str">
            <v>alcaldia@armenia.mult.net.co</v>
          </cell>
          <cell r="G663">
            <v>5857765462</v>
          </cell>
        </row>
        <row r="664">
          <cell r="A664">
            <v>8900004414</v>
          </cell>
          <cell r="B664">
            <v>890000441</v>
          </cell>
          <cell r="C664">
            <v>0</v>
          </cell>
          <cell r="D664">
            <v>213063130</v>
          </cell>
          <cell r="E664" t="str">
            <v>CALARCA-QUINDIO</v>
          </cell>
          <cell r="F664" t="str">
            <v>anaisabelcelis1017@yahoo.es</v>
          </cell>
          <cell r="G664">
            <v>0</v>
          </cell>
        </row>
        <row r="665">
          <cell r="A665">
            <v>8605270461</v>
          </cell>
          <cell r="B665">
            <v>860527046</v>
          </cell>
          <cell r="C665">
            <v>0</v>
          </cell>
          <cell r="D665">
            <v>214525645</v>
          </cell>
          <cell r="E665" t="str">
            <v>SAN ANTONIO D TEQUEN-CUNDINAMARCA</v>
          </cell>
          <cell r="F665" t="str">
            <v>alcaldia@sanantoniodeltequendama-cundinamarca.gov.co</v>
          </cell>
          <cell r="G665">
            <v>0</v>
          </cell>
        </row>
        <row r="666">
          <cell r="A666">
            <v>8450000210</v>
          </cell>
          <cell r="B666">
            <v>845000021</v>
          </cell>
          <cell r="C666">
            <v>0</v>
          </cell>
          <cell r="D666">
            <v>119797000</v>
          </cell>
          <cell r="E666" t="str">
            <v>DEPARTAMENTO DE VAUPES</v>
          </cell>
          <cell r="F666" t="str">
            <v>fred0728@yahoo.com</v>
          </cell>
          <cell r="G666">
            <v>2161078814</v>
          </cell>
        </row>
        <row r="667">
          <cell r="A667">
            <v>8420000171</v>
          </cell>
          <cell r="B667">
            <v>842000017</v>
          </cell>
          <cell r="C667">
            <v>0</v>
          </cell>
          <cell r="D667">
            <v>217399773</v>
          </cell>
          <cell r="E667" t="str">
            <v>CUMARIBO-VICHADA</v>
          </cell>
          <cell r="F667" t="str">
            <v>argenisgamba27@hotmail.com</v>
          </cell>
          <cell r="G667">
            <v>0</v>
          </cell>
        </row>
        <row r="668">
          <cell r="A668">
            <v>8390003600</v>
          </cell>
          <cell r="B668">
            <v>839000360</v>
          </cell>
          <cell r="C668">
            <v>0</v>
          </cell>
          <cell r="D668">
            <v>213544035</v>
          </cell>
          <cell r="E668" t="str">
            <v>ALBANIA-GUAJIRA</v>
          </cell>
          <cell r="F668" t="str">
            <v>secretariahacienda@albania-laguajira.gov.co</v>
          </cell>
          <cell r="G668">
            <v>0</v>
          </cell>
        </row>
        <row r="669">
          <cell r="A669">
            <v>8320023184</v>
          </cell>
          <cell r="B669">
            <v>832002318</v>
          </cell>
          <cell r="C669">
            <v>0</v>
          </cell>
          <cell r="D669">
            <v>216025260</v>
          </cell>
          <cell r="E669" t="str">
            <v>EL ROSAL-CUNDINAMARCA</v>
          </cell>
          <cell r="F669" t="str">
            <v>contadorpublicoucc@hotmail.com</v>
          </cell>
          <cell r="G669">
            <v>0</v>
          </cell>
        </row>
        <row r="670">
          <cell r="A670">
            <v>8320009921</v>
          </cell>
          <cell r="B670">
            <v>832000992</v>
          </cell>
          <cell r="C670">
            <v>0</v>
          </cell>
          <cell r="D670">
            <v>211225312</v>
          </cell>
          <cell r="E670" t="str">
            <v>GRANADA-CUNDINAMARCA</v>
          </cell>
          <cell r="F670" t="str">
            <v>alcaldiagranadacun@telecom.com.co</v>
          </cell>
          <cell r="G670">
            <v>0</v>
          </cell>
        </row>
        <row r="671">
          <cell r="A671">
            <v>8320006054</v>
          </cell>
          <cell r="B671">
            <v>832000605</v>
          </cell>
          <cell r="C671">
            <v>0</v>
          </cell>
          <cell r="D671">
            <v>216197161</v>
          </cell>
          <cell r="E671" t="str">
            <v>CARURU-VAUPES</v>
          </cell>
          <cell r="F671" t="str">
            <v>harvey236@hotmail.com</v>
          </cell>
          <cell r="G671">
            <v>0</v>
          </cell>
        </row>
        <row r="672">
          <cell r="A672">
            <v>8320002194</v>
          </cell>
          <cell r="B672">
            <v>832000219</v>
          </cell>
          <cell r="C672">
            <v>0</v>
          </cell>
          <cell r="D672">
            <v>216697666</v>
          </cell>
          <cell r="E672" t="str">
            <v>TARAIRA-VAUPES</v>
          </cell>
          <cell r="F672" t="str">
            <v>Juanca_roli@yahoo.es</v>
          </cell>
          <cell r="G672">
            <v>0</v>
          </cell>
        </row>
        <row r="673">
          <cell r="A673">
            <v>8250006761</v>
          </cell>
          <cell r="B673">
            <v>825000676</v>
          </cell>
          <cell r="C673">
            <v>0</v>
          </cell>
          <cell r="D673">
            <v>212044420</v>
          </cell>
          <cell r="E673" t="str">
            <v>LA JAGUA DEL MPILAR-GUAJIRA</v>
          </cell>
          <cell r="F673" t="str">
            <v>andrea2503m@hotmail.com</v>
          </cell>
          <cell r="G673">
            <v>0</v>
          </cell>
        </row>
        <row r="674">
          <cell r="A674">
            <v>8250001667</v>
          </cell>
          <cell r="B674">
            <v>825000166</v>
          </cell>
          <cell r="C674">
            <v>0</v>
          </cell>
          <cell r="D674">
            <v>219844098</v>
          </cell>
          <cell r="E674" t="str">
            <v>DISTRACCION-GUAJIRA</v>
          </cell>
          <cell r="F674" t="str">
            <v>alcaldia@distraccion-laguajira.gov.co</v>
          </cell>
          <cell r="G674">
            <v>0</v>
          </cell>
        </row>
        <row r="675">
          <cell r="A675">
            <v>8250001341</v>
          </cell>
          <cell r="B675">
            <v>825000134</v>
          </cell>
          <cell r="C675">
            <v>0</v>
          </cell>
          <cell r="D675">
            <v>219044090</v>
          </cell>
          <cell r="E675" t="str">
            <v>DIBULLA-GUAJIRA</v>
          </cell>
          <cell r="F675" t="str">
            <v>despachodibulla@hotmail.es</v>
          </cell>
          <cell r="G675">
            <v>0</v>
          </cell>
        </row>
        <row r="676">
          <cell r="A676">
            <v>8240016241</v>
          </cell>
          <cell r="B676">
            <v>824001624</v>
          </cell>
          <cell r="C676">
            <v>0</v>
          </cell>
          <cell r="D676">
            <v>217020570</v>
          </cell>
          <cell r="E676" t="str">
            <v>PUEBLO BELLO-CESAR</v>
          </cell>
          <cell r="F676" t="str">
            <v>msluquez@hotmail.com</v>
          </cell>
          <cell r="G676">
            <v>0</v>
          </cell>
        </row>
        <row r="677">
          <cell r="A677">
            <v>8230035437</v>
          </cell>
          <cell r="B677">
            <v>823003543</v>
          </cell>
          <cell r="C677">
            <v>0</v>
          </cell>
          <cell r="D677">
            <v>89970221</v>
          </cell>
          <cell r="E677" t="str">
            <v>COVEÑAS-SUCRE</v>
          </cell>
          <cell r="F677" t="str">
            <v>fajaveflo@hotmail.com</v>
          </cell>
          <cell r="G677">
            <v>0</v>
          </cell>
        </row>
        <row r="678">
          <cell r="A678">
            <v>8230025955</v>
          </cell>
          <cell r="B678">
            <v>823002595</v>
          </cell>
          <cell r="C678">
            <v>0</v>
          </cell>
          <cell r="D678">
            <v>213370233</v>
          </cell>
          <cell r="E678" t="str">
            <v>EL ROBLE-SUCRE</v>
          </cell>
          <cell r="F678" t="str">
            <v>feveor3@hotmail.com</v>
          </cell>
          <cell r="G678">
            <v>0</v>
          </cell>
        </row>
        <row r="679">
          <cell r="A679">
            <v>8190038490</v>
          </cell>
          <cell r="B679">
            <v>819003849</v>
          </cell>
          <cell r="C679">
            <v>0</v>
          </cell>
          <cell r="D679">
            <v>216047460</v>
          </cell>
          <cell r="E679" t="str">
            <v>NUEVA GRANADA-MAGDALENA</v>
          </cell>
          <cell r="F679" t="str">
            <v>alcaldia@nuevagranada-magdalena.gov.co</v>
          </cell>
          <cell r="G679">
            <v>0</v>
          </cell>
        </row>
        <row r="680">
          <cell r="A680">
            <v>8190037629</v>
          </cell>
          <cell r="B680">
            <v>819003762</v>
          </cell>
          <cell r="C680">
            <v>0</v>
          </cell>
          <cell r="D680">
            <v>212047720</v>
          </cell>
          <cell r="E680" t="str">
            <v>SANTA BARBARA DE PINTO-MAGDALENA</v>
          </cell>
          <cell r="F680" t="str">
            <v>hacienda@santabarbaradepinto-magdalena.gov.co</v>
          </cell>
          <cell r="G680">
            <v>0</v>
          </cell>
        </row>
        <row r="681">
          <cell r="A681">
            <v>8190037604</v>
          </cell>
          <cell r="B681">
            <v>819003760</v>
          </cell>
          <cell r="C681">
            <v>0</v>
          </cell>
          <cell r="D681">
            <v>216047960</v>
          </cell>
          <cell r="E681" t="str">
            <v>ZAPAYAN-MAGDALENA</v>
          </cell>
          <cell r="F681" t="str">
            <v>alcaldia@zapayan-magdalena.gov.co</v>
          </cell>
          <cell r="G681">
            <v>0</v>
          </cell>
        </row>
        <row r="682">
          <cell r="A682">
            <v>8190032975</v>
          </cell>
          <cell r="B682">
            <v>819003297</v>
          </cell>
          <cell r="C682">
            <v>0</v>
          </cell>
          <cell r="D682">
            <v>218047980</v>
          </cell>
          <cell r="E682" t="str">
            <v>ZONA BANANERA-MAGDALENA</v>
          </cell>
          <cell r="F682" t="str">
            <v>contactenos@zonabananera-magdalena.gov.co</v>
          </cell>
          <cell r="G682">
            <v>0</v>
          </cell>
        </row>
        <row r="683">
          <cell r="A683">
            <v>8190032255</v>
          </cell>
          <cell r="B683">
            <v>819003225</v>
          </cell>
          <cell r="C683">
            <v>0</v>
          </cell>
          <cell r="D683">
            <v>210547205</v>
          </cell>
          <cell r="E683" t="str">
            <v>CONCORDIA-MAGDALENA</v>
          </cell>
          <cell r="F683" t="str">
            <v>ivanruizb@hotmail.com</v>
          </cell>
          <cell r="G683">
            <v>0</v>
          </cell>
        </row>
        <row r="684">
          <cell r="A684">
            <v>8190032248</v>
          </cell>
          <cell r="B684">
            <v>819003224</v>
          </cell>
          <cell r="C684">
            <v>0</v>
          </cell>
          <cell r="D684">
            <v>216047660</v>
          </cell>
          <cell r="E684" t="str">
            <v>SABANAS DE SAN ANGEL-MAGDALENA</v>
          </cell>
          <cell r="F684" t="str">
            <v>contabilidad@sabanasdesanangel-magdalena.gov.co</v>
          </cell>
          <cell r="G684">
            <v>0</v>
          </cell>
        </row>
        <row r="685">
          <cell r="A685">
            <v>8190032190</v>
          </cell>
          <cell r="B685">
            <v>819003219</v>
          </cell>
          <cell r="C685">
            <v>0</v>
          </cell>
          <cell r="D685">
            <v>213047030</v>
          </cell>
          <cell r="E685" t="str">
            <v>ALGARROBO-MAGDALENA</v>
          </cell>
          <cell r="F685" t="str">
            <v>alcaldia@algarrobo-magdalena.gov.co</v>
          </cell>
          <cell r="G685">
            <v>0</v>
          </cell>
        </row>
        <row r="686">
          <cell r="A686">
            <v>8190009850</v>
          </cell>
          <cell r="B686">
            <v>819000985</v>
          </cell>
          <cell r="C686">
            <v>0</v>
          </cell>
          <cell r="D686">
            <v>214547545</v>
          </cell>
          <cell r="E686" t="str">
            <v>PIJIÐO DEL CARMEN-MAGDALENA</v>
          </cell>
          <cell r="F686" t="str">
            <v>contactenos@pijinodelcarmen-magdalena.gov.co</v>
          </cell>
          <cell r="G686">
            <v>0</v>
          </cell>
        </row>
        <row r="687">
          <cell r="A687">
            <v>8190009259</v>
          </cell>
          <cell r="B687">
            <v>819000925</v>
          </cell>
          <cell r="C687">
            <v>0</v>
          </cell>
          <cell r="D687">
            <v>216847268</v>
          </cell>
          <cell r="E687" t="str">
            <v>EL RETEN-MAGDALENA</v>
          </cell>
          <cell r="F687" t="str">
            <v>alcaldia@elreten-magdalena.gov.co</v>
          </cell>
          <cell r="G687">
            <v>0</v>
          </cell>
        </row>
        <row r="688">
          <cell r="A688">
            <v>8180013419</v>
          </cell>
          <cell r="B688">
            <v>818001341</v>
          </cell>
          <cell r="C688">
            <v>0</v>
          </cell>
          <cell r="D688">
            <v>215027150</v>
          </cell>
          <cell r="E688" t="str">
            <v>CARMEN DEL DARIEN-CHOCO</v>
          </cell>
          <cell r="F688" t="str">
            <v>roamena@hotmail.com</v>
          </cell>
          <cell r="G688">
            <v>0</v>
          </cell>
        </row>
        <row r="689">
          <cell r="A689">
            <v>8180012062</v>
          </cell>
          <cell r="B689">
            <v>818001206</v>
          </cell>
          <cell r="C689">
            <v>0</v>
          </cell>
          <cell r="D689">
            <v>215027450</v>
          </cell>
          <cell r="E689" t="str">
            <v>MEDIO SAN JUAN-CHOCO</v>
          </cell>
          <cell r="F689" t="str">
            <v>alcaldia@mediosanjuan-choco.gov.co</v>
          </cell>
          <cell r="G689">
            <v>0</v>
          </cell>
        </row>
        <row r="690">
          <cell r="A690">
            <v>8180012030</v>
          </cell>
          <cell r="B690">
            <v>818001203</v>
          </cell>
          <cell r="C690">
            <v>0</v>
          </cell>
          <cell r="D690">
            <v>218027580</v>
          </cell>
          <cell r="E690" t="str">
            <v>RIO IRO-CHOCO</v>
          </cell>
          <cell r="F690" t="str">
            <v>rosibethpalacios@yahoo.es</v>
          </cell>
          <cell r="G690">
            <v>0</v>
          </cell>
        </row>
        <row r="691">
          <cell r="A691">
            <v>8180012023</v>
          </cell>
          <cell r="B691">
            <v>818001202</v>
          </cell>
          <cell r="C691">
            <v>0</v>
          </cell>
          <cell r="D691">
            <v>216027160</v>
          </cell>
          <cell r="E691" t="str">
            <v>CERTEGUI-CHOCO</v>
          </cell>
          <cell r="F691" t="str">
            <v>wmor72@hotmail.com</v>
          </cell>
          <cell r="G691">
            <v>0</v>
          </cell>
        </row>
        <row r="692">
          <cell r="A692">
            <v>8180009610</v>
          </cell>
          <cell r="B692">
            <v>818000961</v>
          </cell>
          <cell r="C692">
            <v>0</v>
          </cell>
          <cell r="D692">
            <v>211027810</v>
          </cell>
          <cell r="E692" t="str">
            <v>UNION PANAMERICANA-CHOCO</v>
          </cell>
          <cell r="F692" t="str">
            <v>municipiounionpanamerica@yahoo.es</v>
          </cell>
          <cell r="G692">
            <v>0</v>
          </cell>
        </row>
        <row r="693">
          <cell r="A693">
            <v>8180009413</v>
          </cell>
          <cell r="B693">
            <v>818000941</v>
          </cell>
          <cell r="C693">
            <v>0</v>
          </cell>
          <cell r="D693">
            <v>212527425</v>
          </cell>
          <cell r="E693" t="str">
            <v>MEDIO ATRATO-CHOCO</v>
          </cell>
          <cell r="F693" t="str">
            <v>medioatrato@hotmail.com</v>
          </cell>
          <cell r="G693">
            <v>0</v>
          </cell>
        </row>
        <row r="694">
          <cell r="A694">
            <v>8180009072</v>
          </cell>
          <cell r="B694">
            <v>818000907</v>
          </cell>
          <cell r="C694">
            <v>0</v>
          </cell>
          <cell r="D694">
            <v>213027430</v>
          </cell>
          <cell r="E694" t="str">
            <v>MEDIO BAUDO-CHOCO</v>
          </cell>
          <cell r="F694" t="str">
            <v>contactenos@mediobaudo-choco.gov.co</v>
          </cell>
          <cell r="G694">
            <v>0</v>
          </cell>
        </row>
        <row r="695">
          <cell r="A695">
            <v>8180008991</v>
          </cell>
          <cell r="B695">
            <v>818000899</v>
          </cell>
          <cell r="C695">
            <v>0</v>
          </cell>
          <cell r="D695">
            <v>210027600</v>
          </cell>
          <cell r="E695" t="str">
            <v>RIO QUITO-CHOCO</v>
          </cell>
          <cell r="F695" t="str">
            <v>contactenos@rioquito-choco.gov.co</v>
          </cell>
          <cell r="G695">
            <v>0</v>
          </cell>
        </row>
        <row r="696">
          <cell r="A696">
            <v>8180003951</v>
          </cell>
          <cell r="B696">
            <v>818000395</v>
          </cell>
          <cell r="C696">
            <v>0</v>
          </cell>
          <cell r="D696">
            <v>215027050</v>
          </cell>
          <cell r="E696" t="str">
            <v>ATRATO-CHOCO</v>
          </cell>
          <cell r="F696" t="str">
            <v>ye.pacha@hotmail.com</v>
          </cell>
          <cell r="G696">
            <v>0</v>
          </cell>
        </row>
        <row r="697">
          <cell r="A697">
            <v>8180000022</v>
          </cell>
          <cell r="B697">
            <v>818000002</v>
          </cell>
          <cell r="C697">
            <v>0</v>
          </cell>
          <cell r="D697">
            <v>215027250</v>
          </cell>
          <cell r="E697" t="str">
            <v>LITORAL DEL SAN JUAN-CHOCO</v>
          </cell>
          <cell r="F697" t="str">
            <v>salcedojaimehumberto@hotmail.com</v>
          </cell>
          <cell r="G697">
            <v>0</v>
          </cell>
        </row>
        <row r="698">
          <cell r="A698">
            <v>8170034405</v>
          </cell>
          <cell r="B698">
            <v>817003440</v>
          </cell>
          <cell r="C698">
            <v>0</v>
          </cell>
          <cell r="D698">
            <v>218519785</v>
          </cell>
          <cell r="E698" t="str">
            <v>SUCRE-CAUCA</v>
          </cell>
          <cell r="F698" t="str">
            <v>municipiodesucrecauca@gmail.com</v>
          </cell>
          <cell r="G698">
            <v>0</v>
          </cell>
        </row>
        <row r="699">
          <cell r="A699">
            <v>8170026754</v>
          </cell>
          <cell r="B699">
            <v>817002675</v>
          </cell>
          <cell r="C699">
            <v>0</v>
          </cell>
          <cell r="D699">
            <v>214519845</v>
          </cell>
          <cell r="E699" t="str">
            <v>VILLA RICA-CAUCA</v>
          </cell>
          <cell r="F699" t="str">
            <v>alcaldia@villarica-cauca.gov.co</v>
          </cell>
          <cell r="G699">
            <v>0</v>
          </cell>
        </row>
        <row r="700">
          <cell r="A700">
            <v>8170009925</v>
          </cell>
          <cell r="B700">
            <v>817000992</v>
          </cell>
          <cell r="C700">
            <v>0</v>
          </cell>
          <cell r="D700">
            <v>213319533</v>
          </cell>
          <cell r="E700" t="str">
            <v>PIAMONTE-CAUCA</v>
          </cell>
          <cell r="F700" t="str">
            <v>secretariafinanciera@piamonte-cauca.gov.co</v>
          </cell>
          <cell r="G700">
            <v>0</v>
          </cell>
        </row>
        <row r="701">
          <cell r="A701">
            <v>8140037344</v>
          </cell>
          <cell r="B701">
            <v>814003734</v>
          </cell>
          <cell r="C701">
            <v>0</v>
          </cell>
          <cell r="D701">
            <v>218052480</v>
          </cell>
          <cell r="E701" t="str">
            <v>NARIÐO-NARIÑO</v>
          </cell>
          <cell r="F701" t="str">
            <v>contacto@narino-narino.gov.co</v>
          </cell>
          <cell r="G701">
            <v>0</v>
          </cell>
        </row>
        <row r="702">
          <cell r="A702">
            <v>8140022435</v>
          </cell>
          <cell r="B702">
            <v>814002243</v>
          </cell>
          <cell r="C702">
            <v>0</v>
          </cell>
          <cell r="D702">
            <v>215452254</v>
          </cell>
          <cell r="E702" t="str">
            <v>EL PEÑOL-NARIÑO</v>
          </cell>
          <cell r="F702" t="str">
            <v>alcaldia@elpenol-narino.gov.co</v>
          </cell>
          <cell r="G702">
            <v>0</v>
          </cell>
        </row>
        <row r="703">
          <cell r="A703">
            <v>8120016816</v>
          </cell>
          <cell r="B703">
            <v>812001681</v>
          </cell>
          <cell r="C703">
            <v>0</v>
          </cell>
          <cell r="D703">
            <v>215023350</v>
          </cell>
          <cell r="E703" t="str">
            <v>LA APARTADA-CORDOBA</v>
          </cell>
          <cell r="F703" t="str">
            <v>la_apartadacordoba@latinmail.com</v>
          </cell>
          <cell r="G703">
            <v>0</v>
          </cell>
        </row>
        <row r="704">
          <cell r="A704">
            <v>8120016751</v>
          </cell>
          <cell r="B704">
            <v>812001675</v>
          </cell>
          <cell r="C704">
            <v>0</v>
          </cell>
          <cell r="D704">
            <v>210023300</v>
          </cell>
          <cell r="E704" t="str">
            <v>COTORRA-CORDOBA</v>
          </cell>
          <cell r="F704" t="str">
            <v>anaguz2008@hotmail.com</v>
          </cell>
          <cell r="G704">
            <v>0</v>
          </cell>
        </row>
        <row r="705">
          <cell r="A705">
            <v>8110090178</v>
          </cell>
          <cell r="B705">
            <v>811009017</v>
          </cell>
          <cell r="C705">
            <v>0</v>
          </cell>
          <cell r="D705">
            <v>219005390</v>
          </cell>
          <cell r="E705" t="str">
            <v>LA PINTADA-ANTIOQUIA</v>
          </cell>
          <cell r="F705" t="str">
            <v>hacienda@lapintada-antioquia.gov.co</v>
          </cell>
          <cell r="G705">
            <v>0</v>
          </cell>
        </row>
        <row r="706">
          <cell r="A706">
            <v>8100029635</v>
          </cell>
          <cell r="B706">
            <v>810002963</v>
          </cell>
          <cell r="C706">
            <v>0</v>
          </cell>
          <cell r="D706">
            <v>219517495</v>
          </cell>
          <cell r="E706" t="str">
            <v>NORCASIA-CALDAS</v>
          </cell>
          <cell r="F706" t="str">
            <v>alcaldia@norcasia-caldas.gov.co</v>
          </cell>
          <cell r="G706">
            <v>0</v>
          </cell>
        </row>
        <row r="707">
          <cell r="A707">
            <v>8100019988</v>
          </cell>
          <cell r="B707">
            <v>810001998</v>
          </cell>
          <cell r="C707">
            <v>0</v>
          </cell>
          <cell r="D707">
            <v>216517665</v>
          </cell>
          <cell r="E707" t="str">
            <v>SAN JOSE-CALDAS</v>
          </cell>
          <cell r="F707" t="str">
            <v>alcaldia_sanjose@hotmail.com</v>
          </cell>
          <cell r="G707">
            <v>0</v>
          </cell>
        </row>
        <row r="708">
          <cell r="A708">
            <v>8090026375</v>
          </cell>
          <cell r="B708">
            <v>809002637</v>
          </cell>
          <cell r="C708">
            <v>0</v>
          </cell>
          <cell r="D708">
            <v>212073520</v>
          </cell>
          <cell r="E708" t="str">
            <v xml:space="preserve">PALOCABILDO-TOLIMA </v>
          </cell>
          <cell r="F708" t="str">
            <v>contactenos@palocabildo-tolima.gov.co</v>
          </cell>
          <cell r="G708">
            <v>0</v>
          </cell>
        </row>
        <row r="709">
          <cell r="A709">
            <v>8060049006</v>
          </cell>
          <cell r="B709">
            <v>806004900</v>
          </cell>
          <cell r="C709">
            <v>0</v>
          </cell>
          <cell r="D709">
            <v>216213062</v>
          </cell>
          <cell r="E709" t="str">
            <v>ARROYO HONDO-BOLIVAR</v>
          </cell>
          <cell r="F709" t="str">
            <v>alcaldia@arroyohondo-bolivar.gov.co</v>
          </cell>
          <cell r="G709">
            <v>0</v>
          </cell>
        </row>
        <row r="710">
          <cell r="A710">
            <v>8060038841</v>
          </cell>
          <cell r="B710">
            <v>806003884</v>
          </cell>
          <cell r="C710">
            <v>0</v>
          </cell>
          <cell r="D710">
            <v>215513655</v>
          </cell>
          <cell r="E710" t="str">
            <v>SAN JACINTO DEL CAUCA</v>
          </cell>
          <cell r="F710" t="str">
            <v>contactenos@sanjacintodelcauca-bolivar.gov.co</v>
          </cell>
          <cell r="G710">
            <v>0</v>
          </cell>
        </row>
        <row r="711">
          <cell r="A711">
            <v>8060019374</v>
          </cell>
          <cell r="B711">
            <v>806001937</v>
          </cell>
          <cell r="C711">
            <v>0</v>
          </cell>
          <cell r="D711">
            <v>214213042</v>
          </cell>
          <cell r="E711" t="str">
            <v>ARENAL-BOLIVAR</v>
          </cell>
          <cell r="F711" t="str">
            <v>aldomarpabuena@hotmail.com</v>
          </cell>
          <cell r="G711">
            <v>0</v>
          </cell>
        </row>
        <row r="712">
          <cell r="A712">
            <v>8060014398</v>
          </cell>
          <cell r="B712">
            <v>806001439</v>
          </cell>
          <cell r="C712">
            <v>0</v>
          </cell>
          <cell r="D712">
            <v>216813268</v>
          </cell>
          <cell r="E712" t="str">
            <v>EL PEÑON-BOLIVAR</v>
          </cell>
          <cell r="F712" t="str">
            <v>hernandorjs@hotmail.com</v>
          </cell>
          <cell r="G712">
            <v>0</v>
          </cell>
        </row>
        <row r="713">
          <cell r="A713">
            <v>8060012789</v>
          </cell>
          <cell r="B713">
            <v>806001278</v>
          </cell>
          <cell r="C713">
            <v>0</v>
          </cell>
          <cell r="D713">
            <v>212013620</v>
          </cell>
          <cell r="E713" t="str">
            <v>SAN CRISTOBAL-BOLIVAR</v>
          </cell>
          <cell r="F713" t="str">
            <v>niesve6@hotmail.com</v>
          </cell>
          <cell r="G713">
            <v>0</v>
          </cell>
        </row>
        <row r="714">
          <cell r="A714">
            <v>8060012741</v>
          </cell>
          <cell r="B714">
            <v>806001274</v>
          </cell>
          <cell r="C714">
            <v>0</v>
          </cell>
          <cell r="D714">
            <v>218013580</v>
          </cell>
          <cell r="E714" t="str">
            <v>REGIDOR-BOLIVAR</v>
          </cell>
          <cell r="F714" t="str">
            <v>liderandoprogreso@hotmail.com</v>
          </cell>
          <cell r="G714">
            <v>0</v>
          </cell>
        </row>
        <row r="715">
          <cell r="A715">
            <v>8060007019</v>
          </cell>
          <cell r="B715">
            <v>806000701</v>
          </cell>
          <cell r="C715">
            <v>0</v>
          </cell>
          <cell r="D715">
            <v>212213222</v>
          </cell>
          <cell r="E715" t="str">
            <v>CLEMENCIA-BOLIVAR</v>
          </cell>
          <cell r="F715" t="str">
            <v>gibe0728@hotmail.com</v>
          </cell>
          <cell r="G715">
            <v>0</v>
          </cell>
        </row>
        <row r="716">
          <cell r="A716">
            <v>8002554436</v>
          </cell>
          <cell r="B716">
            <v>800255443</v>
          </cell>
          <cell r="C716">
            <v>0</v>
          </cell>
          <cell r="D716">
            <v>217050270</v>
          </cell>
          <cell r="E716" t="str">
            <v>EL DORADO-META</v>
          </cell>
          <cell r="F716" t="str">
            <v>alcaldia@eldorado-meta.gov.co</v>
          </cell>
          <cell r="G716">
            <v>0</v>
          </cell>
        </row>
        <row r="717">
          <cell r="A717">
            <v>8002552146</v>
          </cell>
          <cell r="B717">
            <v>800255214</v>
          </cell>
          <cell r="C717">
            <v>0</v>
          </cell>
          <cell r="D717">
            <v>210013300</v>
          </cell>
          <cell r="E717" t="str">
            <v>HATILLO DE LOBA-BOLIVAR</v>
          </cell>
          <cell r="F717" t="str">
            <v>alcaldia@hatillodeloba-bolivar.gov.co</v>
          </cell>
          <cell r="G717">
            <v>0</v>
          </cell>
        </row>
        <row r="718">
          <cell r="A718">
            <v>8002552139</v>
          </cell>
          <cell r="B718">
            <v>800255213</v>
          </cell>
          <cell r="C718">
            <v>0</v>
          </cell>
          <cell r="D718">
            <v>211013810</v>
          </cell>
          <cell r="E718" t="str">
            <v>TIQUISIO-BOLIVAR</v>
          </cell>
          <cell r="F718" t="str">
            <v>contactenos@tiquisio-bolivar.gov.co</v>
          </cell>
          <cell r="G718">
            <v>0</v>
          </cell>
        </row>
        <row r="719">
          <cell r="A719">
            <v>8002551012</v>
          </cell>
          <cell r="B719">
            <v>800255101</v>
          </cell>
          <cell r="C719">
            <v>0</v>
          </cell>
          <cell r="D719">
            <v>217844378</v>
          </cell>
          <cell r="E719" t="str">
            <v>HATONUEVO-GUAJIRA</v>
          </cell>
          <cell r="F719" t="str">
            <v>alcaldia@hatonuevo-laguajira.gov.co</v>
          </cell>
          <cell r="G719">
            <v>0</v>
          </cell>
        </row>
        <row r="720">
          <cell r="A720">
            <v>8002548799</v>
          </cell>
          <cell r="B720">
            <v>800254879</v>
          </cell>
          <cell r="C720">
            <v>0</v>
          </cell>
          <cell r="D720">
            <v>213013030</v>
          </cell>
          <cell r="E720" t="str">
            <v>ALTOS DEL ROSARIO-BOLIVAR</v>
          </cell>
          <cell r="F720" t="str">
            <v>controlinterno@altosdelrosario-bolivar.gov.co</v>
          </cell>
          <cell r="G720">
            <v>0</v>
          </cell>
        </row>
        <row r="721">
          <cell r="A721">
            <v>8002547221</v>
          </cell>
          <cell r="B721">
            <v>800254722</v>
          </cell>
          <cell r="C721">
            <v>0</v>
          </cell>
          <cell r="D721">
            <v>215813458</v>
          </cell>
          <cell r="E721" t="str">
            <v>MONTECRISTO-BOLIVAR</v>
          </cell>
          <cell r="F721" t="str">
            <v>alcaldiampalmontecristo@hotmail.com</v>
          </cell>
          <cell r="G721">
            <v>0</v>
          </cell>
        </row>
        <row r="722">
          <cell r="A722">
            <v>8002544811</v>
          </cell>
          <cell r="B722">
            <v>800254481</v>
          </cell>
          <cell r="C722">
            <v>0</v>
          </cell>
          <cell r="D722">
            <v>218813188</v>
          </cell>
          <cell r="E722" t="str">
            <v>CICUCO-BOLIVAR</v>
          </cell>
          <cell r="F722" t="str">
            <v>secretariadehacienda@cicuco-bolivar.gov.co</v>
          </cell>
          <cell r="G722">
            <v>0</v>
          </cell>
        </row>
        <row r="723">
          <cell r="A723">
            <v>8002535261</v>
          </cell>
          <cell r="B723">
            <v>800253526</v>
          </cell>
          <cell r="C723">
            <v>0</v>
          </cell>
          <cell r="D723">
            <v>216013160</v>
          </cell>
          <cell r="E723" t="str">
            <v>CANTAGALLO-BOLIVAR</v>
          </cell>
          <cell r="F723" t="str">
            <v>arisbel21@yahoo.es</v>
          </cell>
          <cell r="G723">
            <v>0</v>
          </cell>
        </row>
        <row r="724">
          <cell r="A724">
            <v>8002529229</v>
          </cell>
          <cell r="B724">
            <v>800252922</v>
          </cell>
          <cell r="C724">
            <v>0</v>
          </cell>
          <cell r="D724">
            <v>215786757</v>
          </cell>
          <cell r="E724" t="str">
            <v>SAN MIGUEL-PUTUMAYO</v>
          </cell>
          <cell r="F724" t="str">
            <v>contactenos@sanmiguel-putumayo.gov.co</v>
          </cell>
          <cell r="G724">
            <v>0</v>
          </cell>
        </row>
        <row r="725">
          <cell r="A725">
            <v>8002508531</v>
          </cell>
          <cell r="B725">
            <v>800250853</v>
          </cell>
          <cell r="C725">
            <v>0</v>
          </cell>
          <cell r="D725">
            <v>215354553</v>
          </cell>
          <cell r="E725" t="str">
            <v>PUERTO SANTANDER-NORTE DE SANTANDER</v>
          </cell>
          <cell r="F725" t="str">
            <v>alcaldia@puertosantander-nortedesantander.gov.co</v>
          </cell>
          <cell r="G725">
            <v>0</v>
          </cell>
        </row>
        <row r="726">
          <cell r="A726">
            <v>8002450219</v>
          </cell>
          <cell r="B726">
            <v>800245021</v>
          </cell>
          <cell r="C726">
            <v>0</v>
          </cell>
          <cell r="D726">
            <v>218554385</v>
          </cell>
          <cell r="E726" t="str">
            <v>LA ESPERANZA-NORTE DE SANTANDER</v>
          </cell>
          <cell r="F726" t="str">
            <v>municipiolaesperanza@hotmail.com</v>
          </cell>
          <cell r="G726">
            <v>0</v>
          </cell>
        </row>
        <row r="727">
          <cell r="A727">
            <v>8002430227</v>
          </cell>
          <cell r="B727">
            <v>800243022</v>
          </cell>
          <cell r="C727">
            <v>0</v>
          </cell>
          <cell r="D727">
            <v>216976869</v>
          </cell>
          <cell r="E727" t="str">
            <v>VIJES-VALLE DEL CAUCA</v>
          </cell>
          <cell r="F727" t="str">
            <v>alcaldia@vijes-valle.gov.co</v>
          </cell>
          <cell r="G727">
            <v>0</v>
          </cell>
        </row>
        <row r="728">
          <cell r="A728">
            <v>8002394145</v>
          </cell>
          <cell r="B728">
            <v>800239414</v>
          </cell>
          <cell r="C728">
            <v>0</v>
          </cell>
          <cell r="D728">
            <v>213527135</v>
          </cell>
          <cell r="E728" t="str">
            <v>CANTON DEL SAN PABLO-CHOCO</v>
          </cell>
          <cell r="F728" t="str">
            <v>contactenos@elcantondesanpablo-choco.gov.co</v>
          </cell>
          <cell r="G728">
            <v>0</v>
          </cell>
        </row>
        <row r="729">
          <cell r="A729">
            <v>8002298872</v>
          </cell>
          <cell r="B729">
            <v>800229887</v>
          </cell>
          <cell r="C729">
            <v>0</v>
          </cell>
          <cell r="D729">
            <v>216986569</v>
          </cell>
          <cell r="E729" t="str">
            <v>PUERTO CAICEDO-PUTUMAYO</v>
          </cell>
          <cell r="F729" t="str">
            <v>alcaldia@puertocaicedo-putumayo.gov.co</v>
          </cell>
          <cell r="G729">
            <v>0</v>
          </cell>
        </row>
        <row r="730">
          <cell r="A730">
            <v>8002225020</v>
          </cell>
          <cell r="B730">
            <v>800222502</v>
          </cell>
          <cell r="C730">
            <v>0</v>
          </cell>
          <cell r="D730">
            <v>219052390</v>
          </cell>
          <cell r="E730" t="str">
            <v>LA TOLA-NARIÑO</v>
          </cell>
          <cell r="F730" t="str">
            <v>armenia.jas@hotmail.com</v>
          </cell>
          <cell r="G730">
            <v>0</v>
          </cell>
        </row>
        <row r="731">
          <cell r="A731">
            <v>8002224989</v>
          </cell>
          <cell r="B731">
            <v>800222498</v>
          </cell>
          <cell r="C731">
            <v>0</v>
          </cell>
          <cell r="D731">
            <v>216552565</v>
          </cell>
          <cell r="E731" t="str">
            <v>PROVIDENCIA-NARIÑO</v>
          </cell>
          <cell r="F731" t="str">
            <v>contactenos@providencia-narino.gov.co</v>
          </cell>
          <cell r="G731">
            <v>0</v>
          </cell>
        </row>
        <row r="732">
          <cell r="A732">
            <v>8002224892</v>
          </cell>
          <cell r="B732">
            <v>800222489</v>
          </cell>
          <cell r="C732">
            <v>0</v>
          </cell>
          <cell r="D732">
            <v>217186571</v>
          </cell>
          <cell r="E732" t="str">
            <v>PUERTO GUZMAN-PUTUMAYO</v>
          </cell>
          <cell r="F732" t="str">
            <v>municipiopuertoguzman@yahoo.es</v>
          </cell>
          <cell r="G732">
            <v>0</v>
          </cell>
        </row>
        <row r="733">
          <cell r="A733">
            <v>8002139673</v>
          </cell>
          <cell r="B733">
            <v>800213967</v>
          </cell>
          <cell r="C733">
            <v>0</v>
          </cell>
          <cell r="D733">
            <v>215068250</v>
          </cell>
          <cell r="E733" t="str">
            <v>EL PEÑON-SANTANDER</v>
          </cell>
          <cell r="F733" t="str">
            <v>anayolandaortiz@yahoo.com</v>
          </cell>
          <cell r="G733">
            <v>0</v>
          </cell>
        </row>
        <row r="734">
          <cell r="A734">
            <v>8001999594</v>
          </cell>
          <cell r="B734">
            <v>800199959</v>
          </cell>
          <cell r="C734">
            <v>0</v>
          </cell>
          <cell r="D734">
            <v>214052240</v>
          </cell>
          <cell r="E734" t="str">
            <v>CHACHAGUI-NARIÑO</v>
          </cell>
          <cell r="F734" t="str">
            <v>alcaldia@chachagui-nariño.gov.co</v>
          </cell>
          <cell r="G734">
            <v>0</v>
          </cell>
        </row>
        <row r="735">
          <cell r="A735">
            <v>8001930318</v>
          </cell>
          <cell r="B735">
            <v>800193031</v>
          </cell>
          <cell r="C735">
            <v>0</v>
          </cell>
          <cell r="D735">
            <v>218552685</v>
          </cell>
          <cell r="E735" t="str">
            <v>SAN BERNARDO-NARIÑO</v>
          </cell>
          <cell r="F735" t="str">
            <v>maloguevy@hotmail.com</v>
          </cell>
          <cell r="G735">
            <v>0</v>
          </cell>
        </row>
        <row r="736">
          <cell r="A736">
            <v>8001914311</v>
          </cell>
          <cell r="B736">
            <v>800191431</v>
          </cell>
          <cell r="C736">
            <v>0</v>
          </cell>
          <cell r="D736">
            <v>211595015</v>
          </cell>
          <cell r="E736" t="str">
            <v>CALAMAR-GUAVIARE</v>
          </cell>
          <cell r="F736" t="str">
            <v>rigiga1326@gmail.com</v>
          </cell>
          <cell r="G736">
            <v>0</v>
          </cell>
        </row>
        <row r="737">
          <cell r="A737">
            <v>8001914271</v>
          </cell>
          <cell r="B737">
            <v>800191427</v>
          </cell>
          <cell r="C737">
            <v>0</v>
          </cell>
          <cell r="D737">
            <v>212595025</v>
          </cell>
          <cell r="E737" t="str">
            <v>EL RETORNO-GUAVIARE</v>
          </cell>
          <cell r="F737" t="str">
            <v>alcaldia@elretorno-guaviare.gov.co</v>
          </cell>
          <cell r="G737">
            <v>0</v>
          </cell>
        </row>
        <row r="738">
          <cell r="A738">
            <v>8001884921</v>
          </cell>
          <cell r="B738">
            <v>800188492</v>
          </cell>
          <cell r="C738">
            <v>0</v>
          </cell>
          <cell r="D738">
            <v>219019290</v>
          </cell>
          <cell r="E738" t="str">
            <v>FLORENCIA-CAUCA</v>
          </cell>
          <cell r="F738" t="str">
            <v>alcaldiamunicipalfloren@yahoo.es</v>
          </cell>
          <cell r="G738">
            <v>0</v>
          </cell>
        </row>
        <row r="739">
          <cell r="A739">
            <v>8001722061</v>
          </cell>
          <cell r="B739">
            <v>800172206</v>
          </cell>
          <cell r="C739">
            <v>0</v>
          </cell>
          <cell r="D739">
            <v>215050450</v>
          </cell>
          <cell r="E739" t="str">
            <v>PUERTO CONCORDIA-META</v>
          </cell>
          <cell r="F739" t="str">
            <v>shacienda@puertoconcordia-meta.gov.co</v>
          </cell>
          <cell r="G739">
            <v>0</v>
          </cell>
        </row>
        <row r="740">
          <cell r="A740">
            <v>8001525771</v>
          </cell>
          <cell r="B740">
            <v>800152577</v>
          </cell>
          <cell r="C740">
            <v>0</v>
          </cell>
          <cell r="D740">
            <v>211050110</v>
          </cell>
          <cell r="E740" t="str">
            <v>BARRANCA DE UPIA-META</v>
          </cell>
          <cell r="F740" t="str">
            <v>alcaldia@barrancadeupia-meta.gov.co</v>
          </cell>
          <cell r="G740">
            <v>0</v>
          </cell>
        </row>
        <row r="741">
          <cell r="A741">
            <v>8001498940</v>
          </cell>
          <cell r="B741">
            <v>800149894</v>
          </cell>
          <cell r="C741">
            <v>0</v>
          </cell>
          <cell r="D741">
            <v>218552385</v>
          </cell>
          <cell r="E741" t="str">
            <v>LA LLANADA-NARIÑO</v>
          </cell>
          <cell r="F741" t="str">
            <v>lilis.11@hotmail.com</v>
          </cell>
          <cell r="G741">
            <v>0</v>
          </cell>
        </row>
        <row r="742">
          <cell r="A742">
            <v>8001487203</v>
          </cell>
          <cell r="B742">
            <v>800148720</v>
          </cell>
          <cell r="C742">
            <v>0</v>
          </cell>
          <cell r="D742">
            <v>219452694</v>
          </cell>
          <cell r="E742" t="str">
            <v>SAN PEDRO DE CARTAGO-NARIÑO</v>
          </cell>
          <cell r="F742" t="str">
            <v>contactenos@sanpedrodecartago-narino.gov.co</v>
          </cell>
          <cell r="G742">
            <v>0</v>
          </cell>
        </row>
        <row r="743">
          <cell r="A743">
            <v>8001389593</v>
          </cell>
          <cell r="B743">
            <v>800138959</v>
          </cell>
          <cell r="C743">
            <v>0</v>
          </cell>
          <cell r="D743">
            <v>215054250</v>
          </cell>
          <cell r="E743" t="str">
            <v>EL TARRA-NORTE DE SANTANDER</v>
          </cell>
          <cell r="F743" t="str">
            <v>contactenos@eltarra-nortedesantander.gov.co</v>
          </cell>
          <cell r="G743">
            <v>0</v>
          </cell>
        </row>
        <row r="744">
          <cell r="A744">
            <v>8001364586</v>
          </cell>
          <cell r="B744">
            <v>800136458</v>
          </cell>
          <cell r="C744">
            <v>0</v>
          </cell>
          <cell r="D744">
            <v>212550325</v>
          </cell>
          <cell r="E744" t="str">
            <v>MAPIRIPAN-META</v>
          </cell>
          <cell r="F744" t="str">
            <v>mapirifinanciero@hotmail.com</v>
          </cell>
          <cell r="G744">
            <v>0</v>
          </cell>
        </row>
        <row r="745">
          <cell r="A745">
            <v>8001360694</v>
          </cell>
          <cell r="B745">
            <v>800136069</v>
          </cell>
          <cell r="C745">
            <v>0</v>
          </cell>
          <cell r="D745">
            <v>210081300</v>
          </cell>
          <cell r="E745" t="str">
            <v>FORTUL-ARAUCA</v>
          </cell>
          <cell r="F745" t="str">
            <v>alcaldia@fortul-arauca.gov.co</v>
          </cell>
          <cell r="G745">
            <v>0</v>
          </cell>
        </row>
        <row r="746">
          <cell r="A746">
            <v>8001311779</v>
          </cell>
          <cell r="B746">
            <v>800131177</v>
          </cell>
          <cell r="C746">
            <v>0</v>
          </cell>
          <cell r="D746">
            <v>213615236</v>
          </cell>
          <cell r="E746" t="str">
            <v>CHIVOR-BOYACA</v>
          </cell>
          <cell r="F746" t="str">
            <v>chivormunicipio@yahoo.com</v>
          </cell>
          <cell r="G746">
            <v>0</v>
          </cell>
        </row>
        <row r="747">
          <cell r="A747">
            <v>8001284281</v>
          </cell>
          <cell r="B747">
            <v>800128428</v>
          </cell>
          <cell r="C747">
            <v>0</v>
          </cell>
          <cell r="D747">
            <v>217050370</v>
          </cell>
          <cell r="E747" t="str">
            <v>LA URIBE-META</v>
          </cell>
          <cell r="F747" t="str">
            <v>edeca6@hotmail.com</v>
          </cell>
          <cell r="G747">
            <v>0</v>
          </cell>
        </row>
        <row r="748">
          <cell r="A748">
            <v>8001241669</v>
          </cell>
          <cell r="B748">
            <v>800124166</v>
          </cell>
          <cell r="C748">
            <v>0</v>
          </cell>
          <cell r="D748">
            <v>217068370</v>
          </cell>
          <cell r="E748" t="str">
            <v>JORDAN-SANTANDER</v>
          </cell>
          <cell r="F748" t="str">
            <v>municipiojordan@hotmail.com</v>
          </cell>
          <cell r="G748">
            <v>0</v>
          </cell>
        </row>
        <row r="749">
          <cell r="A749">
            <v>8001176875</v>
          </cell>
          <cell r="B749">
            <v>800117687</v>
          </cell>
          <cell r="C749">
            <v>0</v>
          </cell>
          <cell r="D749">
            <v>218019780</v>
          </cell>
          <cell r="E749" t="str">
            <v>SUAREZ-CAUCA</v>
          </cell>
          <cell r="F749" t="str">
            <v>contactenos@suarez-cauca.gov.co</v>
          </cell>
          <cell r="G749">
            <v>0</v>
          </cell>
        </row>
        <row r="750">
          <cell r="A750">
            <v>8001162846</v>
          </cell>
          <cell r="B750">
            <v>800116284</v>
          </cell>
          <cell r="C750">
            <v>0</v>
          </cell>
          <cell r="D750">
            <v>218508685</v>
          </cell>
          <cell r="E750" t="str">
            <v>SANTO TOMAS-ATLANTICO</v>
          </cell>
          <cell r="F750" t="str">
            <v>contabilidad@santotomas-atlantico.gov.co</v>
          </cell>
          <cell r="G750">
            <v>0</v>
          </cell>
        </row>
        <row r="751">
          <cell r="A751">
            <v>8001136727</v>
          </cell>
          <cell r="B751">
            <v>800113672</v>
          </cell>
          <cell r="C751">
            <v>0</v>
          </cell>
          <cell r="D751">
            <v>117373000</v>
          </cell>
          <cell r="E751" t="str">
            <v>DEPARTAMENTO DEL TOLIMA</v>
          </cell>
          <cell r="F751" t="str">
            <v>luz.yara@tolima.gov.co</v>
          </cell>
          <cell r="G751">
            <v>24829077823</v>
          </cell>
        </row>
        <row r="752">
          <cell r="A752">
            <v>8001133897</v>
          </cell>
          <cell r="B752">
            <v>800113389</v>
          </cell>
          <cell r="C752">
            <v>0</v>
          </cell>
          <cell r="D752">
            <v>210173001</v>
          </cell>
          <cell r="E752" t="str">
            <v>IBAGUE - TOLIMA</v>
          </cell>
          <cell r="F752" t="str">
            <v>sec.hacienda@alcaldiadeibague.gov.co</v>
          </cell>
          <cell r="G752">
            <v>10206859986</v>
          </cell>
        </row>
        <row r="753">
          <cell r="A753">
            <v>8001086838</v>
          </cell>
          <cell r="B753">
            <v>800108683</v>
          </cell>
          <cell r="C753">
            <v>0</v>
          </cell>
          <cell r="D753">
            <v>210020400</v>
          </cell>
          <cell r="E753" t="str">
            <v>LA JAGUA DE IBIRICO-CESAR</v>
          </cell>
          <cell r="F753" t="str">
            <v>alcaldia@lajaguadeibirico-cesar.gov.co</v>
          </cell>
          <cell r="G753">
            <v>0</v>
          </cell>
        </row>
        <row r="754">
          <cell r="A754">
            <v>8001040626</v>
          </cell>
          <cell r="B754">
            <v>800104062</v>
          </cell>
          <cell r="C754">
            <v>0</v>
          </cell>
          <cell r="D754">
            <v>210170001</v>
          </cell>
          <cell r="E754" t="str">
            <v>SINCELEJO SUCRE</v>
          </cell>
          <cell r="F754" t="str">
            <v>profesionalesuniversitarios@sincelejo.gov.co</v>
          </cell>
          <cell r="G754">
            <v>7076160107</v>
          </cell>
        </row>
        <row r="755">
          <cell r="A755">
            <v>8001040601</v>
          </cell>
          <cell r="B755">
            <v>800104060</v>
          </cell>
          <cell r="C755">
            <v>0</v>
          </cell>
          <cell r="D755">
            <v>210768207</v>
          </cell>
          <cell r="E755" t="str">
            <v>CONCEPCION-SANTANDER</v>
          </cell>
          <cell r="F755" t="str">
            <v>slcalderon_88@hotmail.com</v>
          </cell>
          <cell r="G755">
            <v>0</v>
          </cell>
        </row>
        <row r="756">
          <cell r="A756">
            <v>8001039356</v>
          </cell>
          <cell r="B756">
            <v>800103935</v>
          </cell>
          <cell r="C756">
            <v>0</v>
          </cell>
          <cell r="D756">
            <v>112323000</v>
          </cell>
          <cell r="E756" t="str">
            <v>DEPARTAMENTO DE CORDOBA</v>
          </cell>
          <cell r="F756" t="str">
            <v>contactenos@cordoba.gov.co</v>
          </cell>
          <cell r="G756">
            <v>33056911804</v>
          </cell>
        </row>
        <row r="757">
          <cell r="A757">
            <v>8001039277</v>
          </cell>
          <cell r="B757">
            <v>800103927</v>
          </cell>
          <cell r="C757">
            <v>0</v>
          </cell>
          <cell r="D757">
            <v>115454000</v>
          </cell>
          <cell r="E757" t="str">
            <v>DEPARTAMENTO DE NORTE DE SANTANDER</v>
          </cell>
          <cell r="F757" t="str">
            <v>sechacienda@nortedesantander.gov.co</v>
          </cell>
          <cell r="G757">
            <v>19273853948</v>
          </cell>
        </row>
        <row r="758">
          <cell r="A758">
            <v>8001039238</v>
          </cell>
          <cell r="B758">
            <v>800103923</v>
          </cell>
          <cell r="C758">
            <v>0</v>
          </cell>
          <cell r="D758">
            <v>115252000</v>
          </cell>
          <cell r="E758" t="str">
            <v>DEPARTAMENTO DE NARIÑO</v>
          </cell>
          <cell r="F758" t="str">
            <v>eduardomarcillo@narino.gov.co</v>
          </cell>
          <cell r="G758">
            <v>28578978866</v>
          </cell>
        </row>
        <row r="759">
          <cell r="A759">
            <v>8001039206</v>
          </cell>
          <cell r="B759">
            <v>800103920</v>
          </cell>
          <cell r="C759">
            <v>0</v>
          </cell>
          <cell r="D759">
            <v>114747000</v>
          </cell>
          <cell r="E759" t="str">
            <v>DEPARTAMENTO DEL MAGDALENA</v>
          </cell>
          <cell r="F759" t="str">
            <v>administrador@gobmagdalena.gov.co</v>
          </cell>
          <cell r="G759">
            <v>23827723497</v>
          </cell>
        </row>
        <row r="760">
          <cell r="A760">
            <v>8001039134</v>
          </cell>
          <cell r="B760">
            <v>800103913</v>
          </cell>
          <cell r="C760">
            <v>0</v>
          </cell>
          <cell r="D760">
            <v>114141000</v>
          </cell>
          <cell r="E760" t="str">
            <v>DEPARTAMENTO DEL HUILA</v>
          </cell>
          <cell r="F760" t="str">
            <v>hector.galindo@huila.gov.co</v>
          </cell>
          <cell r="G760">
            <v>18433970664</v>
          </cell>
        </row>
        <row r="761">
          <cell r="A761">
            <v>8001037201</v>
          </cell>
          <cell r="B761">
            <v>800103720</v>
          </cell>
          <cell r="C761">
            <v>0</v>
          </cell>
          <cell r="D761">
            <v>212585325</v>
          </cell>
          <cell r="E761" t="str">
            <v>SAN LUIS DE PALENQUE-CASANARE</v>
          </cell>
          <cell r="F761" t="str">
            <v>hacienda@sanluisdepalenque-casanare.gov.co</v>
          </cell>
          <cell r="G761">
            <v>0</v>
          </cell>
        </row>
        <row r="762">
          <cell r="A762">
            <v>8001036638</v>
          </cell>
          <cell r="B762">
            <v>800103663</v>
          </cell>
          <cell r="C762">
            <v>0</v>
          </cell>
          <cell r="D762">
            <v>211585315</v>
          </cell>
          <cell r="E762" t="str">
            <v>SACAMA-CASANARE</v>
          </cell>
          <cell r="F762" t="str">
            <v>alcaldia@sacama-casanare.gov.co</v>
          </cell>
          <cell r="G762">
            <v>0</v>
          </cell>
        </row>
        <row r="763">
          <cell r="A763">
            <v>8001036613</v>
          </cell>
          <cell r="B763">
            <v>800103661</v>
          </cell>
          <cell r="C763">
            <v>0</v>
          </cell>
          <cell r="D763">
            <v>217985279</v>
          </cell>
          <cell r="E763" t="str">
            <v>RECETOR-CASANARE</v>
          </cell>
          <cell r="F763" t="str">
            <v>tesoreria@recetor-casanare.gov.co</v>
          </cell>
          <cell r="G763">
            <v>0</v>
          </cell>
        </row>
        <row r="764">
          <cell r="A764">
            <v>8001036598</v>
          </cell>
          <cell r="B764">
            <v>800103659</v>
          </cell>
          <cell r="C764">
            <v>0</v>
          </cell>
          <cell r="D764">
            <v>215085250</v>
          </cell>
          <cell r="E764" t="str">
            <v>PAZ DE ARIPORO-CASANARE</v>
          </cell>
          <cell r="F764" t="str">
            <v>alcaldia@pazdeariporo-casanare.gov.co</v>
          </cell>
          <cell r="G764">
            <v>0</v>
          </cell>
        </row>
        <row r="765">
          <cell r="A765">
            <v>8001036573</v>
          </cell>
          <cell r="B765">
            <v>800103657</v>
          </cell>
          <cell r="C765">
            <v>0</v>
          </cell>
          <cell r="D765">
            <v>213685136</v>
          </cell>
          <cell r="E765" t="str">
            <v>LA SALINA-CASANARE</v>
          </cell>
          <cell r="F765" t="str">
            <v>alcaldia@lasalina-casanare.gov.co</v>
          </cell>
          <cell r="G765">
            <v>0</v>
          </cell>
        </row>
        <row r="766">
          <cell r="A766">
            <v>8001033181</v>
          </cell>
          <cell r="B766">
            <v>800103318</v>
          </cell>
          <cell r="C766">
            <v>0</v>
          </cell>
          <cell r="D766">
            <v>212499624</v>
          </cell>
          <cell r="E766" t="str">
            <v>SANTA ROSALIA-VICHADA</v>
          </cell>
          <cell r="F766" t="str">
            <v>contactenos@santarosalia-vichada.gov.co</v>
          </cell>
          <cell r="G766">
            <v>0</v>
          </cell>
        </row>
        <row r="767">
          <cell r="A767">
            <v>8001033088</v>
          </cell>
          <cell r="B767">
            <v>800103308</v>
          </cell>
          <cell r="C767">
            <v>0</v>
          </cell>
          <cell r="D767">
            <v>212499524</v>
          </cell>
          <cell r="E767" t="str">
            <v>LA PRIMAVERA-VICHADA</v>
          </cell>
          <cell r="F767" t="str">
            <v>alcaldialaprimavera@yahoo.com</v>
          </cell>
          <cell r="G767">
            <v>0</v>
          </cell>
        </row>
        <row r="768">
          <cell r="A768">
            <v>8001031984</v>
          </cell>
          <cell r="B768">
            <v>800103198</v>
          </cell>
          <cell r="C768">
            <v>0</v>
          </cell>
          <cell r="D768">
            <v>210095200</v>
          </cell>
          <cell r="E768" t="str">
            <v>MIRAFLORES-GUAVIARE</v>
          </cell>
          <cell r="F768" t="str">
            <v>sec.hacienda@miraflores-guaviare.gov.co</v>
          </cell>
          <cell r="G768">
            <v>0</v>
          </cell>
        </row>
        <row r="769">
          <cell r="A769">
            <v>8001031961</v>
          </cell>
          <cell r="B769">
            <v>800103196</v>
          </cell>
          <cell r="C769">
            <v>0</v>
          </cell>
          <cell r="D769">
            <v>119595000</v>
          </cell>
          <cell r="E769" t="str">
            <v>DEPARTAMENTO DE GUAVIARE</v>
          </cell>
          <cell r="F769" t="str">
            <v>contabilidad@guaviare.gov.co</v>
          </cell>
          <cell r="G769">
            <v>3533841253</v>
          </cell>
        </row>
        <row r="770">
          <cell r="A770">
            <v>8001031802</v>
          </cell>
          <cell r="B770">
            <v>800103180</v>
          </cell>
          <cell r="C770">
            <v>0</v>
          </cell>
          <cell r="D770">
            <v>210195001</v>
          </cell>
          <cell r="E770" t="str">
            <v>SAN JOSE DEL GUAVIAR-GUAVIARE</v>
          </cell>
          <cell r="F770" t="str">
            <v>hacienda@sanjosedelguaviare-guaviare.gov.co</v>
          </cell>
          <cell r="G770">
            <v>0</v>
          </cell>
        </row>
        <row r="771">
          <cell r="A771">
            <v>8001031612</v>
          </cell>
          <cell r="B771">
            <v>800103161</v>
          </cell>
          <cell r="C771">
            <v>0</v>
          </cell>
          <cell r="D771">
            <v>214091540</v>
          </cell>
          <cell r="E771" t="str">
            <v>PUERTO NARINO-AMAZONAS</v>
          </cell>
          <cell r="F771" t="str">
            <v>contactenos@puertonarino-amazonas.gov.co</v>
          </cell>
          <cell r="G771">
            <v>0</v>
          </cell>
        </row>
        <row r="772">
          <cell r="A772">
            <v>8001030211</v>
          </cell>
          <cell r="B772">
            <v>800103021</v>
          </cell>
          <cell r="C772">
            <v>0</v>
          </cell>
          <cell r="D772">
            <v>216488564</v>
          </cell>
          <cell r="E772" t="str">
            <v>PROVIDENCIA Y SANTA CATALINA-SAN ANDRES</v>
          </cell>
          <cell r="F772" t="str">
            <v>contratacionpscislas@hotmail.com</v>
          </cell>
          <cell r="G772">
            <v>0</v>
          </cell>
        </row>
        <row r="773">
          <cell r="A773">
            <v>8001029122</v>
          </cell>
          <cell r="B773">
            <v>800102912</v>
          </cell>
          <cell r="C773">
            <v>0</v>
          </cell>
          <cell r="D773">
            <v>216586865</v>
          </cell>
          <cell r="E773" t="str">
            <v>VALLE GUAMUEZ-PUTUMAYO</v>
          </cell>
          <cell r="F773" t="str">
            <v>alcaldia@valledelguamuez-putumayo.gov.co</v>
          </cell>
          <cell r="G773">
            <v>0</v>
          </cell>
        </row>
        <row r="774">
          <cell r="A774">
            <v>8001029068</v>
          </cell>
          <cell r="B774">
            <v>800102906</v>
          </cell>
          <cell r="C774">
            <v>0</v>
          </cell>
          <cell r="D774">
            <v>216086760</v>
          </cell>
          <cell r="E774" t="str">
            <v>SANTIAGO-PUTUMAYO</v>
          </cell>
          <cell r="F774" t="str">
            <v>contadorsanfco@hotmail.com</v>
          </cell>
          <cell r="G774">
            <v>0</v>
          </cell>
        </row>
        <row r="775">
          <cell r="A775">
            <v>8001029036</v>
          </cell>
          <cell r="B775">
            <v>800102903</v>
          </cell>
          <cell r="C775">
            <v>0</v>
          </cell>
          <cell r="D775">
            <v>215586755</v>
          </cell>
          <cell r="E775" t="str">
            <v>SAN FRANCISCO-PUTUMAYO</v>
          </cell>
          <cell r="F775" t="str">
            <v>alcaldia@sanfrancisco-putumayo.gov.co</v>
          </cell>
          <cell r="G775">
            <v>0</v>
          </cell>
        </row>
        <row r="776">
          <cell r="A776">
            <v>8001028962</v>
          </cell>
          <cell r="B776">
            <v>800102896</v>
          </cell>
          <cell r="C776">
            <v>0</v>
          </cell>
          <cell r="D776">
            <v>212086320</v>
          </cell>
          <cell r="E776" t="str">
            <v>ORITO-PUTUMAYO</v>
          </cell>
          <cell r="F776" t="str">
            <v>tesoreria@orito-putumayo.gov.co</v>
          </cell>
          <cell r="G776">
            <v>0</v>
          </cell>
        </row>
        <row r="777">
          <cell r="A777">
            <v>8001028916</v>
          </cell>
          <cell r="B777">
            <v>800102891</v>
          </cell>
          <cell r="C777">
            <v>0</v>
          </cell>
          <cell r="D777">
            <v>210186001</v>
          </cell>
          <cell r="E777" t="str">
            <v>MOCOA-PUTUMAYO</v>
          </cell>
          <cell r="F777" t="str">
            <v>despachoalcalde@mocoa-putumayo.gov.co</v>
          </cell>
          <cell r="G777">
            <v>0</v>
          </cell>
        </row>
        <row r="778">
          <cell r="A778">
            <v>8001028385</v>
          </cell>
          <cell r="B778">
            <v>800102838</v>
          </cell>
          <cell r="C778">
            <v>0</v>
          </cell>
          <cell r="D778">
            <v>118181000</v>
          </cell>
          <cell r="E778" t="str">
            <v>DEPARTAMENTO DE ARAUCA</v>
          </cell>
          <cell r="F778" t="str">
            <v>secretariahacienda@arauca.gov.co</v>
          </cell>
          <cell r="G778">
            <v>8773487340</v>
          </cell>
        </row>
        <row r="779">
          <cell r="A779">
            <v>8001028013</v>
          </cell>
          <cell r="B779">
            <v>800102801</v>
          </cell>
          <cell r="C779">
            <v>0</v>
          </cell>
          <cell r="D779">
            <v>219481794</v>
          </cell>
          <cell r="E779" t="str">
            <v>TAME-ARAUCA</v>
          </cell>
          <cell r="F779" t="str">
            <v>hacienda@tame-arauca.gov.co</v>
          </cell>
          <cell r="G779">
            <v>0</v>
          </cell>
        </row>
        <row r="780">
          <cell r="A780">
            <v>8001027996</v>
          </cell>
          <cell r="B780">
            <v>800102799</v>
          </cell>
          <cell r="C780">
            <v>0</v>
          </cell>
          <cell r="D780">
            <v>213681736</v>
          </cell>
          <cell r="E780" t="str">
            <v>SARAVENA-ARAUCA</v>
          </cell>
          <cell r="F780" t="str">
            <v>alcaldia@saravena-arauca.gov.co</v>
          </cell>
          <cell r="G780">
            <v>0</v>
          </cell>
        </row>
        <row r="781">
          <cell r="A781">
            <v>8001027989</v>
          </cell>
          <cell r="B781">
            <v>800102798</v>
          </cell>
          <cell r="C781">
            <v>0</v>
          </cell>
          <cell r="D781">
            <v>219181591</v>
          </cell>
          <cell r="E781" t="str">
            <v>PUERTO RONDON-ARAUCA</v>
          </cell>
          <cell r="F781" t="str">
            <v>alcaldiapuertorondon@hotmail.com</v>
          </cell>
          <cell r="G781">
            <v>0</v>
          </cell>
        </row>
        <row r="782">
          <cell r="A782">
            <v>8001025040</v>
          </cell>
          <cell r="B782">
            <v>800102504</v>
          </cell>
          <cell r="C782">
            <v>0</v>
          </cell>
          <cell r="D782">
            <v>210181001</v>
          </cell>
          <cell r="E782" t="str">
            <v>ARAUCA-ARAUCA</v>
          </cell>
          <cell r="F782" t="str">
            <v>contabilidad@arauca-arauca.gov.co</v>
          </cell>
          <cell r="G782">
            <v>0</v>
          </cell>
        </row>
        <row r="783">
          <cell r="A783">
            <v>8001007514</v>
          </cell>
          <cell r="B783">
            <v>800100751</v>
          </cell>
          <cell r="C783">
            <v>0</v>
          </cell>
          <cell r="D783">
            <v>212370823</v>
          </cell>
          <cell r="E783" t="str">
            <v>TOLUVIEJO-SUCRE</v>
          </cell>
          <cell r="F783" t="str">
            <v>rajocar@hotmail.com</v>
          </cell>
          <cell r="G783">
            <v>0</v>
          </cell>
        </row>
        <row r="784">
          <cell r="A784">
            <v>8001007474</v>
          </cell>
          <cell r="B784">
            <v>800100747</v>
          </cell>
          <cell r="C784">
            <v>0</v>
          </cell>
          <cell r="D784">
            <v>214270742</v>
          </cell>
          <cell r="E784" t="str">
            <v>SINCE-SUCRE</v>
          </cell>
          <cell r="F784" t="str">
            <v>alcaldia@since-sucre.gov.co</v>
          </cell>
          <cell r="G784">
            <v>0</v>
          </cell>
        </row>
        <row r="785">
          <cell r="A785">
            <v>8001007291</v>
          </cell>
          <cell r="B785">
            <v>800100729</v>
          </cell>
          <cell r="C785">
            <v>0</v>
          </cell>
          <cell r="D785">
            <v>210870508</v>
          </cell>
          <cell r="E785" t="str">
            <v>OVEJAS-SUCRE</v>
          </cell>
          <cell r="F785" t="str">
            <v>municipiodeovejas@hotmail.com</v>
          </cell>
          <cell r="G785">
            <v>0</v>
          </cell>
        </row>
        <row r="786">
          <cell r="A786">
            <v>8001005335</v>
          </cell>
          <cell r="B786">
            <v>800100533</v>
          </cell>
          <cell r="C786">
            <v>0</v>
          </cell>
          <cell r="D786">
            <v>214876248</v>
          </cell>
          <cell r="E786" t="str">
            <v>EL CERRITO-VALLE DEL CAUCA</v>
          </cell>
          <cell r="F786" t="str">
            <v>contabilidad@elcerrito-valle.gov.co</v>
          </cell>
          <cell r="G786">
            <v>0</v>
          </cell>
        </row>
        <row r="787">
          <cell r="A787">
            <v>8001005328</v>
          </cell>
          <cell r="B787">
            <v>800100532</v>
          </cell>
          <cell r="C787">
            <v>0</v>
          </cell>
          <cell r="D787">
            <v>214176041</v>
          </cell>
          <cell r="E787" t="str">
            <v>ANSERMANUEVO-VALLE DEL CAUCA</v>
          </cell>
          <cell r="F787" t="str">
            <v>alcaldia@ansermanuevo-valle.gov.co</v>
          </cell>
          <cell r="G787">
            <v>0</v>
          </cell>
        </row>
        <row r="788">
          <cell r="A788">
            <v>8001005310</v>
          </cell>
          <cell r="B788">
            <v>800100531</v>
          </cell>
          <cell r="C788">
            <v>0</v>
          </cell>
          <cell r="D788">
            <v>219076890</v>
          </cell>
          <cell r="E788" t="str">
            <v>YOTOCO-VALLE DEL CAUCA</v>
          </cell>
          <cell r="F788" t="str">
            <v>hacienda@yotoco-valle.gov.co</v>
          </cell>
          <cell r="G788">
            <v>0</v>
          </cell>
        </row>
        <row r="789">
          <cell r="A789">
            <v>8001005295</v>
          </cell>
          <cell r="B789">
            <v>800100529</v>
          </cell>
          <cell r="C789">
            <v>0</v>
          </cell>
          <cell r="D789">
            <v>214576845</v>
          </cell>
          <cell r="E789" t="str">
            <v>ULLOA-VALLE DEL CAUCA</v>
          </cell>
          <cell r="F789" t="str">
            <v>alcaldia@ulloa-valle.gov.co</v>
          </cell>
          <cell r="G789">
            <v>0</v>
          </cell>
        </row>
        <row r="790">
          <cell r="A790">
            <v>8001005270</v>
          </cell>
          <cell r="B790">
            <v>800100527</v>
          </cell>
          <cell r="C790">
            <v>0</v>
          </cell>
          <cell r="D790">
            <v>213676736</v>
          </cell>
          <cell r="E790" t="str">
            <v>SEVILLA-VALLE DEL CAUCA</v>
          </cell>
          <cell r="F790" t="str">
            <v>alcaldia@sevilla-valle.gov.co</v>
          </cell>
          <cell r="G790">
            <v>0</v>
          </cell>
        </row>
        <row r="791">
          <cell r="A791">
            <v>8001005263</v>
          </cell>
          <cell r="B791">
            <v>800100526</v>
          </cell>
          <cell r="C791">
            <v>0</v>
          </cell>
          <cell r="D791">
            <v>217076670</v>
          </cell>
          <cell r="E791" t="str">
            <v>SAN PEDRO-VALLE DEL CAUCA</v>
          </cell>
          <cell r="F791" t="str">
            <v>tesoreriasanpedro@hotmail.com</v>
          </cell>
          <cell r="G791">
            <v>0</v>
          </cell>
        </row>
        <row r="792">
          <cell r="A792">
            <v>8001005249</v>
          </cell>
          <cell r="B792">
            <v>800100524</v>
          </cell>
          <cell r="C792">
            <v>0</v>
          </cell>
          <cell r="D792">
            <v>210376403</v>
          </cell>
          <cell r="E792" t="str">
            <v>LA VICTORIA-VALLE DEL CAUCA</v>
          </cell>
          <cell r="F792" t="str">
            <v>financiera@lavictoria-valle.gov.co</v>
          </cell>
          <cell r="G792">
            <v>0</v>
          </cell>
        </row>
        <row r="793">
          <cell r="A793">
            <v>8001005217</v>
          </cell>
          <cell r="B793">
            <v>800100521</v>
          </cell>
          <cell r="C793">
            <v>0</v>
          </cell>
          <cell r="D793">
            <v>217776377</v>
          </cell>
          <cell r="E793" t="str">
            <v>LA CUMBRE-VALLE DEL CAUCA</v>
          </cell>
          <cell r="F793" t="str">
            <v>angeljgu@hotmail.com</v>
          </cell>
          <cell r="G793">
            <v>0</v>
          </cell>
        </row>
        <row r="794">
          <cell r="A794">
            <v>8001005201</v>
          </cell>
          <cell r="B794">
            <v>800100520</v>
          </cell>
          <cell r="C794">
            <v>0</v>
          </cell>
          <cell r="D794">
            <v>210676306</v>
          </cell>
          <cell r="E794" t="str">
            <v>GINEBRA-VALLE DEL CAUCA</v>
          </cell>
          <cell r="F794" t="str">
            <v>contactenos@ginebra-valle.gov.co</v>
          </cell>
          <cell r="G794">
            <v>0</v>
          </cell>
        </row>
        <row r="795">
          <cell r="A795">
            <v>8001005191</v>
          </cell>
          <cell r="B795">
            <v>800100519</v>
          </cell>
          <cell r="C795">
            <v>0</v>
          </cell>
          <cell r="D795">
            <v>217576275</v>
          </cell>
          <cell r="E795" t="str">
            <v>FLORIDA-VALLE DEL CAUCA</v>
          </cell>
          <cell r="F795" t="str">
            <v>hacienda@florida-valle.gov.co</v>
          </cell>
          <cell r="G795">
            <v>0</v>
          </cell>
        </row>
        <row r="796">
          <cell r="A796">
            <v>8001005184</v>
          </cell>
          <cell r="B796">
            <v>800100518</v>
          </cell>
          <cell r="C796">
            <v>0</v>
          </cell>
          <cell r="D796">
            <v>214376243</v>
          </cell>
          <cell r="E796" t="str">
            <v>EL AGUILA-VALLE DEL CAUCA</v>
          </cell>
          <cell r="F796" t="str">
            <v>claudialosaldana@yahoo.es</v>
          </cell>
          <cell r="G796">
            <v>0</v>
          </cell>
        </row>
        <row r="797">
          <cell r="A797">
            <v>8001005152</v>
          </cell>
          <cell r="B797">
            <v>800100515</v>
          </cell>
          <cell r="C797">
            <v>0</v>
          </cell>
          <cell r="D797">
            <v>214676246</v>
          </cell>
          <cell r="E797" t="str">
            <v>EL CAIRO-VALLE DEL CAUCA</v>
          </cell>
          <cell r="F797" t="str">
            <v>alcaldia@elcairo-valle.gov.co</v>
          </cell>
          <cell r="G797">
            <v>0</v>
          </cell>
        </row>
        <row r="798">
          <cell r="A798">
            <v>8001005145</v>
          </cell>
          <cell r="B798">
            <v>800100514</v>
          </cell>
          <cell r="C798">
            <v>0</v>
          </cell>
          <cell r="D798">
            <v>213376233</v>
          </cell>
          <cell r="E798" t="str">
            <v>DAGUA-VALLE DEL CAUCA</v>
          </cell>
          <cell r="F798" t="str">
            <v>contacto@dagua-valle.gov.co</v>
          </cell>
          <cell r="G798">
            <v>0</v>
          </cell>
        </row>
        <row r="799">
          <cell r="A799">
            <v>8001001475</v>
          </cell>
          <cell r="B799">
            <v>800100147</v>
          </cell>
          <cell r="C799">
            <v>0</v>
          </cell>
          <cell r="D799">
            <v>217373873</v>
          </cell>
          <cell r="E799" t="str">
            <v xml:space="preserve">VILLARRICA-TOLIMA </v>
          </cell>
          <cell r="F799" t="str">
            <v>alcaldiavillarrica@yahoo.es</v>
          </cell>
          <cell r="G799">
            <v>0</v>
          </cell>
        </row>
        <row r="800">
          <cell r="A800">
            <v>8001001450</v>
          </cell>
          <cell r="B800">
            <v>800100145</v>
          </cell>
          <cell r="C800">
            <v>0</v>
          </cell>
          <cell r="D800">
            <v>217073870</v>
          </cell>
          <cell r="E800" t="str">
            <v xml:space="preserve">VILLA HERMOSA-TOLIMA </v>
          </cell>
          <cell r="F800" t="str">
            <v>jblancogiraldo@yahoo.com</v>
          </cell>
          <cell r="G800">
            <v>0</v>
          </cell>
        </row>
        <row r="801">
          <cell r="A801">
            <v>8001001443</v>
          </cell>
          <cell r="B801">
            <v>800100144</v>
          </cell>
          <cell r="C801">
            <v>0</v>
          </cell>
          <cell r="D801">
            <v>216173861</v>
          </cell>
          <cell r="E801" t="str">
            <v xml:space="preserve">VENADILLO-TOLIMA </v>
          </cell>
          <cell r="F801" t="str">
            <v>alcaldia@venadillo-tolima.gov.co</v>
          </cell>
          <cell r="G801">
            <v>0</v>
          </cell>
        </row>
        <row r="802">
          <cell r="A802">
            <v>8001001436</v>
          </cell>
          <cell r="B802">
            <v>800100143</v>
          </cell>
          <cell r="C802">
            <v>0</v>
          </cell>
          <cell r="D802">
            <v>215473854</v>
          </cell>
          <cell r="E802" t="str">
            <v xml:space="preserve">VALLE DE S.JUAN-TOLIMA </v>
          </cell>
          <cell r="F802" t="str">
            <v>alcavsjt@hotmail.com</v>
          </cell>
          <cell r="G802">
            <v>0</v>
          </cell>
        </row>
        <row r="803">
          <cell r="A803">
            <v>8001001411</v>
          </cell>
          <cell r="B803">
            <v>800100141</v>
          </cell>
          <cell r="C803">
            <v>0</v>
          </cell>
          <cell r="D803">
            <v>217573675</v>
          </cell>
          <cell r="E803" t="str">
            <v xml:space="preserve">SAN ANTONIO-TOLIMA </v>
          </cell>
          <cell r="F803" t="str">
            <v>tesoreria@sanantonio-tolima.gov.co</v>
          </cell>
          <cell r="G803">
            <v>0</v>
          </cell>
        </row>
        <row r="804">
          <cell r="A804">
            <v>8001001404</v>
          </cell>
          <cell r="B804">
            <v>800100140</v>
          </cell>
          <cell r="C804">
            <v>0</v>
          </cell>
          <cell r="D804">
            <v>217173671</v>
          </cell>
          <cell r="E804" t="str">
            <v xml:space="preserve">SALDAÐA-TOLIMA </v>
          </cell>
          <cell r="F804" t="str">
            <v>hacienda@saldana-tolima.gov.co</v>
          </cell>
          <cell r="G804">
            <v>0</v>
          </cell>
        </row>
        <row r="805">
          <cell r="A805">
            <v>8001001389</v>
          </cell>
          <cell r="B805">
            <v>800100138</v>
          </cell>
          <cell r="C805">
            <v>0</v>
          </cell>
          <cell r="D805">
            <v>212473624</v>
          </cell>
          <cell r="E805" t="str">
            <v xml:space="preserve">ROVIRA-TOLIMA </v>
          </cell>
          <cell r="F805" t="str">
            <v>contabilidad@rovira-tolima.gov.co</v>
          </cell>
          <cell r="G805">
            <v>0</v>
          </cell>
        </row>
        <row r="806">
          <cell r="A806">
            <v>8001001371</v>
          </cell>
          <cell r="B806">
            <v>800100137</v>
          </cell>
          <cell r="C806">
            <v>0</v>
          </cell>
          <cell r="D806">
            <v>215573555</v>
          </cell>
          <cell r="E806" t="str">
            <v xml:space="preserve">PLANADAS-TOLIMA </v>
          </cell>
          <cell r="F806" t="str">
            <v>nereyda1008@yahoo.es</v>
          </cell>
          <cell r="G806">
            <v>0</v>
          </cell>
        </row>
        <row r="807">
          <cell r="A807">
            <v>8001001364</v>
          </cell>
          <cell r="B807">
            <v>800100136</v>
          </cell>
          <cell r="C807">
            <v>0</v>
          </cell>
          <cell r="D807">
            <v>214773547</v>
          </cell>
          <cell r="E807" t="str">
            <v xml:space="preserve">PIEDRAS-TOLIMA </v>
          </cell>
          <cell r="F807" t="str">
            <v>luisfermoro@yahoo.es</v>
          </cell>
          <cell r="G807">
            <v>0</v>
          </cell>
        </row>
        <row r="808">
          <cell r="A808">
            <v>8001001341</v>
          </cell>
          <cell r="B808">
            <v>800100134</v>
          </cell>
          <cell r="C808">
            <v>0</v>
          </cell>
          <cell r="D808">
            <v>218373483</v>
          </cell>
          <cell r="E808" t="str">
            <v xml:space="preserve">NATAGAIMA-TOLIMA </v>
          </cell>
          <cell r="F808" t="str">
            <v>alcaldia@natagaima-tolima.gov.co</v>
          </cell>
          <cell r="G808">
            <v>0</v>
          </cell>
        </row>
        <row r="809">
          <cell r="A809">
            <v>8001000610</v>
          </cell>
          <cell r="B809">
            <v>800100061</v>
          </cell>
          <cell r="C809">
            <v>0</v>
          </cell>
          <cell r="D809">
            <v>211173411</v>
          </cell>
          <cell r="E809" t="str">
            <v xml:space="preserve">LIBANO-TOLIMA </v>
          </cell>
          <cell r="F809" t="str">
            <v>secretaria_hacienda@libano-tolima.gov.co</v>
          </cell>
          <cell r="G809">
            <v>0</v>
          </cell>
        </row>
        <row r="810">
          <cell r="A810">
            <v>8001000595</v>
          </cell>
          <cell r="B810">
            <v>800100059</v>
          </cell>
          <cell r="C810">
            <v>0</v>
          </cell>
          <cell r="D810">
            <v>215273352</v>
          </cell>
          <cell r="E810" t="str">
            <v xml:space="preserve">ICONONZO-TOLIMA </v>
          </cell>
          <cell r="F810" t="str">
            <v>alcaldiadeicononzo@yahoo.com</v>
          </cell>
          <cell r="G810">
            <v>0</v>
          </cell>
        </row>
        <row r="811">
          <cell r="A811">
            <v>8001000588</v>
          </cell>
          <cell r="B811">
            <v>800100058</v>
          </cell>
          <cell r="C811">
            <v>0</v>
          </cell>
          <cell r="D811">
            <v>214973349</v>
          </cell>
          <cell r="E811" t="str">
            <v xml:space="preserve">HONDA-TOLIMA </v>
          </cell>
          <cell r="F811" t="str">
            <v>alcahonda@gmail.com</v>
          </cell>
          <cell r="G811">
            <v>0</v>
          </cell>
        </row>
        <row r="812">
          <cell r="A812">
            <v>8001000570</v>
          </cell>
          <cell r="B812">
            <v>800100057</v>
          </cell>
          <cell r="C812">
            <v>0</v>
          </cell>
          <cell r="D812">
            <v>214773347</v>
          </cell>
          <cell r="E812" t="str">
            <v xml:space="preserve">HERVEO-TOLIMA </v>
          </cell>
          <cell r="F812" t="str">
            <v>alcaldia@herveo-tolima.gov.co</v>
          </cell>
          <cell r="G812">
            <v>0</v>
          </cell>
        </row>
        <row r="813">
          <cell r="A813">
            <v>8001000563</v>
          </cell>
          <cell r="B813">
            <v>800100056</v>
          </cell>
          <cell r="C813">
            <v>0</v>
          </cell>
          <cell r="D813">
            <v>218373283</v>
          </cell>
          <cell r="E813" t="str">
            <v xml:space="preserve">FRESNO-TOLIMA </v>
          </cell>
          <cell r="F813" t="str">
            <v>contactenos@fresno-tolima.gov.co</v>
          </cell>
          <cell r="G813">
            <v>0</v>
          </cell>
        </row>
        <row r="814">
          <cell r="A814">
            <v>8001000556</v>
          </cell>
          <cell r="B814">
            <v>800100055</v>
          </cell>
          <cell r="C814">
            <v>0</v>
          </cell>
          <cell r="D814">
            <v>217573275</v>
          </cell>
          <cell r="E814" t="str">
            <v xml:space="preserve">FLANDES-TOLIMA </v>
          </cell>
          <cell r="F814" t="str">
            <v>alcaldia@flandes-tolima.gov.co</v>
          </cell>
          <cell r="G814">
            <v>0</v>
          </cell>
        </row>
        <row r="815">
          <cell r="A815">
            <v>8001000549</v>
          </cell>
          <cell r="B815">
            <v>800100054</v>
          </cell>
          <cell r="C815">
            <v>0</v>
          </cell>
          <cell r="D815">
            <v>217073270</v>
          </cell>
          <cell r="E815" t="str">
            <v xml:space="preserve">FALAN-TOLIMA </v>
          </cell>
          <cell r="F815" t="str">
            <v>calonso079@yahoo.es</v>
          </cell>
          <cell r="G815">
            <v>0</v>
          </cell>
        </row>
        <row r="816">
          <cell r="A816">
            <v>8001000531</v>
          </cell>
          <cell r="B816">
            <v>800100053</v>
          </cell>
          <cell r="C816">
            <v>0</v>
          </cell>
          <cell r="D816">
            <v>216873168</v>
          </cell>
          <cell r="E816" t="str">
            <v xml:space="preserve">CHAPARRAL-TOLIMA </v>
          </cell>
          <cell r="F816" t="str">
            <v>alcaldia@chaparral-tolima.gov.co</v>
          </cell>
          <cell r="G816">
            <v>0</v>
          </cell>
        </row>
        <row r="817">
          <cell r="A817">
            <v>8001000524</v>
          </cell>
          <cell r="B817">
            <v>800100052</v>
          </cell>
          <cell r="C817">
            <v>0</v>
          </cell>
          <cell r="D817">
            <v>212673226</v>
          </cell>
          <cell r="E817" t="str">
            <v xml:space="preserve">CUNDAY-TOLIMA </v>
          </cell>
          <cell r="F817" t="str">
            <v>cegonta@gmail.com</v>
          </cell>
          <cell r="G817">
            <v>0</v>
          </cell>
        </row>
        <row r="818">
          <cell r="A818">
            <v>8001000517</v>
          </cell>
          <cell r="B818">
            <v>800100051</v>
          </cell>
          <cell r="C818">
            <v>0</v>
          </cell>
          <cell r="D818">
            <v>210073200</v>
          </cell>
          <cell r="E818" t="str">
            <v xml:space="preserve">COELLO-TOLIMA </v>
          </cell>
          <cell r="F818" t="str">
            <v>contactenos@coello-tolima.gov.co</v>
          </cell>
          <cell r="G818">
            <v>0</v>
          </cell>
        </row>
        <row r="819">
          <cell r="A819">
            <v>8001000501</v>
          </cell>
          <cell r="B819">
            <v>800100050</v>
          </cell>
          <cell r="C819">
            <v>0</v>
          </cell>
          <cell r="D819">
            <v>214873148</v>
          </cell>
          <cell r="E819" t="str">
            <v xml:space="preserve">CARMEN DE APICALA-TOLIMA </v>
          </cell>
          <cell r="F819" t="str">
            <v>carmenapicala@hotmail.com</v>
          </cell>
          <cell r="G819">
            <v>0</v>
          </cell>
        </row>
        <row r="820">
          <cell r="A820">
            <v>8001000491</v>
          </cell>
          <cell r="B820">
            <v>800100049</v>
          </cell>
          <cell r="C820">
            <v>0</v>
          </cell>
          <cell r="D820">
            <v>216773067</v>
          </cell>
          <cell r="E820" t="str">
            <v xml:space="preserve">ATACO-TOLIMA </v>
          </cell>
          <cell r="F820" t="str">
            <v>carolinaalcaldesa@gmail.com</v>
          </cell>
          <cell r="G820">
            <v>0</v>
          </cell>
        </row>
        <row r="821">
          <cell r="A821">
            <v>8001000484</v>
          </cell>
          <cell r="B821">
            <v>800100048</v>
          </cell>
          <cell r="C821">
            <v>0</v>
          </cell>
          <cell r="D821">
            <v>213073030</v>
          </cell>
          <cell r="E821" t="str">
            <v xml:space="preserve">AMBALEMA-TOLIMA </v>
          </cell>
          <cell r="F821" t="str">
            <v>alcaldiaambalema@yahoo.com</v>
          </cell>
          <cell r="G821">
            <v>0</v>
          </cell>
        </row>
        <row r="822">
          <cell r="A822">
            <v>8000998329</v>
          </cell>
          <cell r="B822">
            <v>800099832</v>
          </cell>
          <cell r="C822">
            <v>0</v>
          </cell>
          <cell r="D822">
            <v>212068720</v>
          </cell>
          <cell r="E822" t="str">
            <v>SANTA HELENA-SANTANDER</v>
          </cell>
          <cell r="F822" t="str">
            <v>clavijoalvaro@hotmail.com</v>
          </cell>
          <cell r="G822">
            <v>0</v>
          </cell>
        </row>
        <row r="823">
          <cell r="A823">
            <v>8000998296</v>
          </cell>
          <cell r="B823">
            <v>800099829</v>
          </cell>
          <cell r="C823">
            <v>0</v>
          </cell>
          <cell r="D823">
            <v>218968689</v>
          </cell>
          <cell r="E823" t="str">
            <v>SAN VICENTE CHUCURI-SANTANDER</v>
          </cell>
          <cell r="F823" t="str">
            <v>alcaldia@sanvicentdechucuri-santander.gov.co</v>
          </cell>
          <cell r="G823">
            <v>0</v>
          </cell>
        </row>
        <row r="824">
          <cell r="A824">
            <v>8000998241</v>
          </cell>
          <cell r="B824">
            <v>800099824</v>
          </cell>
          <cell r="C824">
            <v>0</v>
          </cell>
          <cell r="D824">
            <v>217968679</v>
          </cell>
          <cell r="E824" t="str">
            <v>SAN GIL-SANTANDER</v>
          </cell>
          <cell r="F824" t="str">
            <v>omaotesan@hotmail.com</v>
          </cell>
          <cell r="G824">
            <v>0</v>
          </cell>
        </row>
        <row r="825">
          <cell r="A825">
            <v>8000998192</v>
          </cell>
          <cell r="B825">
            <v>800099819</v>
          </cell>
          <cell r="C825">
            <v>0</v>
          </cell>
          <cell r="D825">
            <v>213368533</v>
          </cell>
          <cell r="E825" t="str">
            <v>PARAMO-SANTANDER</v>
          </cell>
          <cell r="F825" t="str">
            <v>tesoreria@paramo-santander.gov.co</v>
          </cell>
          <cell r="G825">
            <v>0</v>
          </cell>
        </row>
        <row r="826">
          <cell r="A826">
            <v>8000998185</v>
          </cell>
          <cell r="B826">
            <v>800099818</v>
          </cell>
          <cell r="C826">
            <v>0</v>
          </cell>
          <cell r="D826">
            <v>212268522</v>
          </cell>
          <cell r="E826" t="str">
            <v>PALMAR-SANTANDER</v>
          </cell>
          <cell r="F826" t="str">
            <v>alcaldia@palmar-santander.gov.co</v>
          </cell>
          <cell r="G826">
            <v>0</v>
          </cell>
        </row>
        <row r="827">
          <cell r="A827">
            <v>8000997234</v>
          </cell>
          <cell r="B827">
            <v>800099723</v>
          </cell>
          <cell r="C827">
            <v>0</v>
          </cell>
          <cell r="D827">
            <v>213215232</v>
          </cell>
          <cell r="E827" t="str">
            <v>CHIQUIZA-BOYACA</v>
          </cell>
          <cell r="F827" t="str">
            <v>carloseborras@hotmail.com</v>
          </cell>
          <cell r="G827">
            <v>0</v>
          </cell>
        </row>
        <row r="828">
          <cell r="A828">
            <v>8000997211</v>
          </cell>
          <cell r="B828">
            <v>800099721</v>
          </cell>
          <cell r="C828">
            <v>0</v>
          </cell>
          <cell r="D828">
            <v>210615106</v>
          </cell>
          <cell r="E828" t="str">
            <v>BRICEÐO-BOYACA</v>
          </cell>
          <cell r="F828" t="str">
            <v>edgarcastillo2005@yahoo.com</v>
          </cell>
          <cell r="G828">
            <v>0</v>
          </cell>
        </row>
        <row r="829">
          <cell r="A829">
            <v>8000997148</v>
          </cell>
          <cell r="B829">
            <v>800099714</v>
          </cell>
          <cell r="C829">
            <v>0</v>
          </cell>
          <cell r="D829">
            <v>211415114</v>
          </cell>
          <cell r="E829" t="str">
            <v>BUSBANZA-BOYACA</v>
          </cell>
          <cell r="F829" t="str">
            <v>contactenos@busbanza-boyaca.gov.co</v>
          </cell>
          <cell r="G829">
            <v>0</v>
          </cell>
        </row>
        <row r="830">
          <cell r="A830">
            <v>8000996949</v>
          </cell>
          <cell r="B830">
            <v>800099694</v>
          </cell>
          <cell r="C830">
            <v>0</v>
          </cell>
          <cell r="D830">
            <v>212068320</v>
          </cell>
          <cell r="E830" t="str">
            <v>GUADALUPE-SANTANDER</v>
          </cell>
          <cell r="F830" t="str">
            <v>alguadalupe@hotmail.es</v>
          </cell>
          <cell r="G830">
            <v>0</v>
          </cell>
        </row>
        <row r="831">
          <cell r="A831">
            <v>8000996917</v>
          </cell>
          <cell r="B831">
            <v>800099691</v>
          </cell>
          <cell r="C831">
            <v>0</v>
          </cell>
          <cell r="D831">
            <v>219868298</v>
          </cell>
          <cell r="E831" t="str">
            <v>GAMBITA-SANTANDER</v>
          </cell>
          <cell r="F831" t="str">
            <v>ramon.gerardo.carvajal@gmail.com</v>
          </cell>
          <cell r="G831">
            <v>0</v>
          </cell>
        </row>
        <row r="832">
          <cell r="A832">
            <v>8000996655</v>
          </cell>
          <cell r="B832">
            <v>800099665</v>
          </cell>
          <cell r="C832">
            <v>0</v>
          </cell>
          <cell r="D832">
            <v>218015380</v>
          </cell>
          <cell r="E832" t="str">
            <v>LA CAPILLA-BOYACA</v>
          </cell>
          <cell r="F832" t="str">
            <v>alcaldialacapilla@yahoo.es</v>
          </cell>
          <cell r="G832">
            <v>0</v>
          </cell>
        </row>
        <row r="833">
          <cell r="A833">
            <v>8000996623</v>
          </cell>
          <cell r="B833">
            <v>800099662</v>
          </cell>
          <cell r="C833">
            <v>0</v>
          </cell>
          <cell r="D833">
            <v>216915469</v>
          </cell>
          <cell r="E833" t="str">
            <v>MONIQUIRA-BOYACA</v>
          </cell>
          <cell r="F833" t="str">
            <v>moniquiramunicipal@hotmail.com</v>
          </cell>
          <cell r="G833">
            <v>0</v>
          </cell>
        </row>
        <row r="834">
          <cell r="A834">
            <v>8000996512</v>
          </cell>
          <cell r="B834">
            <v>800099651</v>
          </cell>
          <cell r="C834">
            <v>0</v>
          </cell>
          <cell r="D834">
            <v>219615696</v>
          </cell>
          <cell r="E834" t="str">
            <v>SANTA SOFIA-BOYACA</v>
          </cell>
          <cell r="F834" t="str">
            <v>santasofiamunicipio@yahoo.com</v>
          </cell>
          <cell r="G834">
            <v>0</v>
          </cell>
        </row>
        <row r="835">
          <cell r="A835">
            <v>8000996426</v>
          </cell>
          <cell r="B835">
            <v>800099642</v>
          </cell>
          <cell r="C835">
            <v>0</v>
          </cell>
          <cell r="D835">
            <v>211415814</v>
          </cell>
          <cell r="E835" t="str">
            <v>TOCA-BOYACA</v>
          </cell>
          <cell r="F835" t="str">
            <v>contafin81@yahoo.com</v>
          </cell>
          <cell r="G835">
            <v>0</v>
          </cell>
        </row>
        <row r="836">
          <cell r="A836">
            <v>8000996393</v>
          </cell>
          <cell r="B836">
            <v>800099639</v>
          </cell>
          <cell r="C836">
            <v>0</v>
          </cell>
          <cell r="D836">
            <v>213215832</v>
          </cell>
          <cell r="E836" t="str">
            <v>TUNUNGUA-BOYACA</v>
          </cell>
          <cell r="F836" t="str">
            <v>contactenos@tunungua-boyaca.gov.co</v>
          </cell>
          <cell r="G836">
            <v>0</v>
          </cell>
        </row>
        <row r="837">
          <cell r="A837">
            <v>8000996354</v>
          </cell>
          <cell r="B837">
            <v>800099635</v>
          </cell>
          <cell r="C837">
            <v>0</v>
          </cell>
          <cell r="D837">
            <v>213915839</v>
          </cell>
          <cell r="E837" t="str">
            <v>TUTASA-BOYACA</v>
          </cell>
          <cell r="F837" t="str">
            <v>municipiodetutaza@gmail.com</v>
          </cell>
          <cell r="G837">
            <v>0</v>
          </cell>
        </row>
        <row r="838">
          <cell r="A838">
            <v>8000996315</v>
          </cell>
          <cell r="B838">
            <v>800099631</v>
          </cell>
          <cell r="C838">
            <v>0</v>
          </cell>
          <cell r="D838">
            <v>214215842</v>
          </cell>
          <cell r="E838" t="str">
            <v>UMBITA-BOYACA</v>
          </cell>
          <cell r="F838" t="str">
            <v>bacruz08@gmail.com</v>
          </cell>
          <cell r="G838">
            <v>0</v>
          </cell>
        </row>
        <row r="839">
          <cell r="A839">
            <v>8000994895</v>
          </cell>
          <cell r="B839">
            <v>800099489</v>
          </cell>
          <cell r="C839">
            <v>0</v>
          </cell>
          <cell r="D839">
            <v>212968229</v>
          </cell>
          <cell r="E839" t="str">
            <v>CURITI-SANTANDER</v>
          </cell>
          <cell r="F839" t="str">
            <v>lufesama@hotmail.com</v>
          </cell>
          <cell r="G839">
            <v>0</v>
          </cell>
        </row>
        <row r="840">
          <cell r="A840">
            <v>8000994555</v>
          </cell>
          <cell r="B840">
            <v>800099455</v>
          </cell>
          <cell r="C840">
            <v>0</v>
          </cell>
          <cell r="D840">
            <v>212068020</v>
          </cell>
          <cell r="E840" t="str">
            <v>ALBANIA-SANTANDER</v>
          </cell>
          <cell r="F840" t="str">
            <v>alcaldia@albania-santander.gov.co</v>
          </cell>
          <cell r="G840">
            <v>0</v>
          </cell>
        </row>
        <row r="841">
          <cell r="A841">
            <v>8000994412</v>
          </cell>
          <cell r="B841">
            <v>800099441</v>
          </cell>
          <cell r="C841">
            <v>0</v>
          </cell>
          <cell r="D841">
            <v>212315723</v>
          </cell>
          <cell r="E841" t="str">
            <v>SATIVASUR-BOYACA</v>
          </cell>
          <cell r="F841" t="str">
            <v>tesoreriamunicipalsativasur@yahoo.es</v>
          </cell>
          <cell r="G841">
            <v>0</v>
          </cell>
        </row>
        <row r="842">
          <cell r="A842">
            <v>8000994319</v>
          </cell>
          <cell r="B842">
            <v>800099431</v>
          </cell>
          <cell r="C842">
            <v>0</v>
          </cell>
          <cell r="D842">
            <v>210085400</v>
          </cell>
          <cell r="E842" t="str">
            <v>TAMARA-CASANARE</v>
          </cell>
          <cell r="F842" t="str">
            <v>tesoreria@tamara-casanare.gov.co</v>
          </cell>
          <cell r="G842">
            <v>0</v>
          </cell>
        </row>
        <row r="843">
          <cell r="A843">
            <v>8000994293</v>
          </cell>
          <cell r="B843">
            <v>800099429</v>
          </cell>
          <cell r="C843">
            <v>0</v>
          </cell>
          <cell r="D843">
            <v>216385263</v>
          </cell>
          <cell r="E843" t="str">
            <v>PORE-CASANARE</v>
          </cell>
          <cell r="F843" t="str">
            <v>hacienda@pore-casanare.gov.co</v>
          </cell>
          <cell r="G843">
            <v>0</v>
          </cell>
        </row>
        <row r="844">
          <cell r="A844">
            <v>8000994254</v>
          </cell>
          <cell r="B844">
            <v>800099425</v>
          </cell>
          <cell r="C844">
            <v>0</v>
          </cell>
          <cell r="D844">
            <v>212585225</v>
          </cell>
          <cell r="E844" t="str">
            <v>NUNCHIA-CASANARE</v>
          </cell>
          <cell r="F844" t="str">
            <v>contador@nunchia-casanare.gov.co</v>
          </cell>
          <cell r="G844">
            <v>0</v>
          </cell>
        </row>
        <row r="845">
          <cell r="A845">
            <v>8000993905</v>
          </cell>
          <cell r="B845">
            <v>800099390</v>
          </cell>
          <cell r="C845">
            <v>0</v>
          </cell>
          <cell r="D845">
            <v>219015090</v>
          </cell>
          <cell r="E845" t="str">
            <v>BERBEO-BOYACA</v>
          </cell>
          <cell r="F845" t="str">
            <v>alcaldia@berbeo-boyaca.gov.co</v>
          </cell>
          <cell r="G845">
            <v>0</v>
          </cell>
        </row>
        <row r="846">
          <cell r="A846">
            <v>8000993177</v>
          </cell>
          <cell r="B846">
            <v>800099317</v>
          </cell>
          <cell r="C846">
            <v>0</v>
          </cell>
          <cell r="D846">
            <v>214066440</v>
          </cell>
          <cell r="E846" t="str">
            <v>MARSELLA-RISARALDA</v>
          </cell>
          <cell r="F846" t="str">
            <v>hacienda@marsella-risaralda.gov.co</v>
          </cell>
          <cell r="G846">
            <v>0</v>
          </cell>
        </row>
        <row r="847">
          <cell r="A847">
            <v>8000993106</v>
          </cell>
          <cell r="B847">
            <v>800099310</v>
          </cell>
          <cell r="C847">
            <v>0</v>
          </cell>
          <cell r="D847">
            <v>217066170</v>
          </cell>
          <cell r="E847" t="str">
            <v>DOSQUEBRADAS  RISARALDA</v>
          </cell>
          <cell r="F847" t="str">
            <v>contadora@dosquebradas.gov.co</v>
          </cell>
          <cell r="G847">
            <v>3435971009</v>
          </cell>
        </row>
        <row r="848">
          <cell r="A848">
            <v>8000992638</v>
          </cell>
          <cell r="B848">
            <v>800099263</v>
          </cell>
          <cell r="C848">
            <v>0</v>
          </cell>
          <cell r="D848">
            <v>212054720</v>
          </cell>
          <cell r="E848" t="str">
            <v>SARDINATA-NORTE DE SANTANDER</v>
          </cell>
          <cell r="F848" t="str">
            <v>alcaldia@sardinata-nortedesantander.gov.co</v>
          </cell>
          <cell r="G848">
            <v>0</v>
          </cell>
        </row>
        <row r="849">
          <cell r="A849">
            <v>8000992620</v>
          </cell>
          <cell r="B849">
            <v>800099262</v>
          </cell>
          <cell r="C849">
            <v>0</v>
          </cell>
          <cell r="D849">
            <v>218054680</v>
          </cell>
          <cell r="E849" t="str">
            <v>SANTIAGO-NORTE DE SANTANDER</v>
          </cell>
          <cell r="F849" t="str">
            <v>alcaldia@santiago-nortedesantander.gov.co</v>
          </cell>
          <cell r="G849">
            <v>0</v>
          </cell>
        </row>
        <row r="850">
          <cell r="A850">
            <v>8000992606</v>
          </cell>
          <cell r="B850">
            <v>800099260</v>
          </cell>
          <cell r="C850">
            <v>0</v>
          </cell>
          <cell r="D850">
            <v>217054670</v>
          </cell>
          <cell r="E850" t="str">
            <v>SAN CALIXTO-NORTE DE SANTANDER</v>
          </cell>
          <cell r="F850" t="str">
            <v>sancalixto15@hotmail.com</v>
          </cell>
          <cell r="G850">
            <v>0</v>
          </cell>
        </row>
        <row r="851">
          <cell r="A851">
            <v>8000992511</v>
          </cell>
          <cell r="B851">
            <v>800099251</v>
          </cell>
          <cell r="C851">
            <v>0</v>
          </cell>
          <cell r="D851">
            <v>219954599</v>
          </cell>
          <cell r="E851" t="str">
            <v>RAGONVALIA-NORTE DE SANTANDER</v>
          </cell>
          <cell r="F851" t="str">
            <v>alcaldia@ragonvalia-nortedesantander.gov.co</v>
          </cell>
          <cell r="G851">
            <v>0</v>
          </cell>
        </row>
        <row r="852">
          <cell r="A852">
            <v>8000992416</v>
          </cell>
          <cell r="B852">
            <v>800099241</v>
          </cell>
          <cell r="C852">
            <v>0</v>
          </cell>
          <cell r="D852">
            <v>214454344</v>
          </cell>
          <cell r="E852" t="str">
            <v>HACARI-NORTE DE SANTANDER</v>
          </cell>
          <cell r="F852" t="str">
            <v>cmireyarh@hotmail.com</v>
          </cell>
          <cell r="G852">
            <v>0</v>
          </cell>
        </row>
        <row r="853">
          <cell r="A853">
            <v>8000992383</v>
          </cell>
          <cell r="B853">
            <v>800099238</v>
          </cell>
          <cell r="C853">
            <v>0</v>
          </cell>
          <cell r="D853">
            <v>214554245</v>
          </cell>
          <cell r="E853" t="str">
            <v>EL CARMEN-NORTE DE SANTANDER</v>
          </cell>
          <cell r="F853" t="str">
            <v>anaarias55@hotmail.com</v>
          </cell>
          <cell r="G853">
            <v>0</v>
          </cell>
        </row>
        <row r="854">
          <cell r="A854">
            <v>8000992376</v>
          </cell>
          <cell r="B854">
            <v>800099237</v>
          </cell>
          <cell r="C854">
            <v>0</v>
          </cell>
          <cell r="D854">
            <v>213954239</v>
          </cell>
          <cell r="E854" t="str">
            <v>DURANIA-NORTE DE SANTANDER</v>
          </cell>
          <cell r="F854" t="str">
            <v>marlon_duran_a@walla.com</v>
          </cell>
          <cell r="G854">
            <v>0</v>
          </cell>
        </row>
        <row r="855">
          <cell r="A855">
            <v>8000992369</v>
          </cell>
          <cell r="B855">
            <v>800099236</v>
          </cell>
          <cell r="C855">
            <v>0</v>
          </cell>
          <cell r="D855">
            <v>210654206</v>
          </cell>
          <cell r="E855" t="str">
            <v>CONVENCION-NORTE DE SANTANDER</v>
          </cell>
          <cell r="F855" t="str">
            <v>convencion@hotmail.com</v>
          </cell>
          <cell r="G855">
            <v>0</v>
          </cell>
        </row>
        <row r="856">
          <cell r="A856">
            <v>8000992344</v>
          </cell>
          <cell r="B856">
            <v>800099234</v>
          </cell>
          <cell r="C856">
            <v>0</v>
          </cell>
          <cell r="D856">
            <v>212554125</v>
          </cell>
          <cell r="E856" t="str">
            <v>CACOTA-NORTE DE SANTANDER</v>
          </cell>
          <cell r="F856" t="str">
            <v>alcaldiacacota@yahoo.es</v>
          </cell>
          <cell r="G856">
            <v>0</v>
          </cell>
        </row>
        <row r="857">
          <cell r="A857">
            <v>8000992233</v>
          </cell>
          <cell r="B857">
            <v>800099223</v>
          </cell>
          <cell r="C857">
            <v>0</v>
          </cell>
          <cell r="D857">
            <v>217844078</v>
          </cell>
          <cell r="E857" t="str">
            <v>BARRANCAS-GUAJIRA</v>
          </cell>
          <cell r="F857" t="str">
            <v>alcaldia@barrancas.gov.co</v>
          </cell>
          <cell r="G857">
            <v>0</v>
          </cell>
        </row>
        <row r="858">
          <cell r="A858">
            <v>8000992108</v>
          </cell>
          <cell r="B858">
            <v>800099210</v>
          </cell>
          <cell r="C858">
            <v>0</v>
          </cell>
          <cell r="D858">
            <v>215715757</v>
          </cell>
          <cell r="E858" t="str">
            <v>SOCHA-BOYACA</v>
          </cell>
          <cell r="F858" t="str">
            <v>alcaldia@socha-boyaca.gov.co</v>
          </cell>
          <cell r="G858">
            <v>0</v>
          </cell>
        </row>
        <row r="859">
          <cell r="A859">
            <v>8000992068</v>
          </cell>
          <cell r="B859">
            <v>800099206</v>
          </cell>
          <cell r="C859">
            <v>0</v>
          </cell>
          <cell r="D859">
            <v>217715377</v>
          </cell>
          <cell r="E859" t="str">
            <v>LABRANZAGRANDE-BOYACA</v>
          </cell>
          <cell r="F859" t="str">
            <v>anyriao@yahoo.com</v>
          </cell>
          <cell r="G859">
            <v>0</v>
          </cell>
        </row>
        <row r="860">
          <cell r="A860">
            <v>8000992029</v>
          </cell>
          <cell r="B860">
            <v>800099202</v>
          </cell>
          <cell r="C860">
            <v>0</v>
          </cell>
          <cell r="D860">
            <v>213215332</v>
          </cell>
          <cell r="E860" t="str">
            <v>GUICAN-BOYACA</v>
          </cell>
          <cell r="F860" t="str">
            <v>alcaldia@guican-boyaca.gov.co</v>
          </cell>
          <cell r="G860">
            <v>0</v>
          </cell>
        </row>
        <row r="861">
          <cell r="A861">
            <v>8000991994</v>
          </cell>
          <cell r="B861">
            <v>800099199</v>
          </cell>
          <cell r="C861">
            <v>0</v>
          </cell>
          <cell r="D861">
            <v>218715087</v>
          </cell>
          <cell r="E861" t="str">
            <v>BELEN-BOYACA</v>
          </cell>
          <cell r="F861" t="str">
            <v>alcaldia@belen-boyaca.gov.co</v>
          </cell>
          <cell r="G861">
            <v>0</v>
          </cell>
        </row>
        <row r="862">
          <cell r="A862">
            <v>8000991962</v>
          </cell>
          <cell r="B862">
            <v>800099196</v>
          </cell>
          <cell r="C862">
            <v>0</v>
          </cell>
          <cell r="D862">
            <v>212315223</v>
          </cell>
          <cell r="E862" t="str">
            <v>CUBARA-BOYACA</v>
          </cell>
          <cell r="F862" t="str">
            <v>alcaldia@cubara-boyaca.gov.co</v>
          </cell>
          <cell r="G862">
            <v>0</v>
          </cell>
        </row>
        <row r="863">
          <cell r="A863">
            <v>8000991876</v>
          </cell>
          <cell r="B863">
            <v>800099187</v>
          </cell>
          <cell r="C863">
            <v>0</v>
          </cell>
          <cell r="D863">
            <v>211015810</v>
          </cell>
          <cell r="E863" t="str">
            <v>TIPACOQUE-BOYACA</v>
          </cell>
          <cell r="F863" t="str">
            <v>contamargareth@gmail.com</v>
          </cell>
          <cell r="G863">
            <v>0</v>
          </cell>
        </row>
        <row r="864">
          <cell r="A864">
            <v>8000991536</v>
          </cell>
          <cell r="B864">
            <v>800099153</v>
          </cell>
          <cell r="C864">
            <v>0</v>
          </cell>
          <cell r="D864">
            <v>218552885</v>
          </cell>
          <cell r="E864" t="str">
            <v>YACUANQUER-NARIÑO</v>
          </cell>
          <cell r="F864" t="str">
            <v>contactenos@yacuanquer-narino.gov.co</v>
          </cell>
          <cell r="G864">
            <v>0</v>
          </cell>
        </row>
        <row r="865">
          <cell r="A865">
            <v>8000991529</v>
          </cell>
          <cell r="B865">
            <v>800099152</v>
          </cell>
          <cell r="C865">
            <v>0</v>
          </cell>
          <cell r="D865">
            <v>213852838</v>
          </cell>
          <cell r="E865" t="str">
            <v>TUQUERRES-NARIÑO</v>
          </cell>
          <cell r="F865" t="str">
            <v>contabilidad@tuquerres-narino.gov.co</v>
          </cell>
          <cell r="G865">
            <v>0</v>
          </cell>
        </row>
        <row r="866">
          <cell r="A866">
            <v>8000991511</v>
          </cell>
          <cell r="B866">
            <v>800099151</v>
          </cell>
          <cell r="C866">
            <v>0</v>
          </cell>
          <cell r="D866">
            <v>218852788</v>
          </cell>
          <cell r="E866" t="str">
            <v>TANGUA-NARIÑO</v>
          </cell>
          <cell r="F866" t="str">
            <v>alcaldia@tangua-narino.gov.co</v>
          </cell>
          <cell r="G866">
            <v>0</v>
          </cell>
        </row>
        <row r="867">
          <cell r="A867">
            <v>8000991496</v>
          </cell>
          <cell r="B867">
            <v>800099149</v>
          </cell>
          <cell r="C867">
            <v>0</v>
          </cell>
          <cell r="D867">
            <v>212052720</v>
          </cell>
          <cell r="E867" t="str">
            <v>SAPUYES-NARIÑO</v>
          </cell>
          <cell r="F867" t="str">
            <v>sapuyesnario@yahoo.es</v>
          </cell>
          <cell r="G867">
            <v>0</v>
          </cell>
        </row>
        <row r="868">
          <cell r="A868">
            <v>8000991471</v>
          </cell>
          <cell r="B868">
            <v>800099147</v>
          </cell>
          <cell r="C868">
            <v>0</v>
          </cell>
          <cell r="D868">
            <v>219652696</v>
          </cell>
          <cell r="E868" t="str">
            <v>SANTA BARBARA-NARIÑO</v>
          </cell>
          <cell r="F868" t="str">
            <v>contactenos@santabarbara-narino.gov.co</v>
          </cell>
          <cell r="G868">
            <v>0</v>
          </cell>
        </row>
        <row r="869">
          <cell r="A869">
            <v>8000991432</v>
          </cell>
          <cell r="B869">
            <v>800099143</v>
          </cell>
          <cell r="C869">
            <v>0</v>
          </cell>
          <cell r="D869">
            <v>219352693</v>
          </cell>
          <cell r="E869" t="str">
            <v>SAN PABLO-NARIÑO</v>
          </cell>
          <cell r="F869" t="str">
            <v>dorispantoja10@hotmail.com</v>
          </cell>
          <cell r="G869">
            <v>0</v>
          </cell>
        </row>
        <row r="870">
          <cell r="A870">
            <v>8000991425</v>
          </cell>
          <cell r="B870">
            <v>800099142</v>
          </cell>
          <cell r="C870">
            <v>0</v>
          </cell>
          <cell r="D870">
            <v>218752687</v>
          </cell>
          <cell r="E870" t="str">
            <v>SAN LORENZO-NARIÑO</v>
          </cell>
          <cell r="F870" t="str">
            <v>contactenos@sanlorenzo-narino.gov.co</v>
          </cell>
          <cell r="G870">
            <v>0</v>
          </cell>
        </row>
        <row r="871">
          <cell r="A871">
            <v>8000991385</v>
          </cell>
          <cell r="B871">
            <v>800099138</v>
          </cell>
          <cell r="C871">
            <v>0</v>
          </cell>
          <cell r="D871">
            <v>218352683</v>
          </cell>
          <cell r="E871" t="str">
            <v>SANDONA-NARIÑO</v>
          </cell>
          <cell r="F871" t="str">
            <v>alcaldia@sandona_narino.gov.co</v>
          </cell>
          <cell r="G871">
            <v>0</v>
          </cell>
        </row>
        <row r="872">
          <cell r="A872">
            <v>8000991360</v>
          </cell>
          <cell r="B872">
            <v>800099136</v>
          </cell>
          <cell r="C872">
            <v>0</v>
          </cell>
          <cell r="D872">
            <v>217852678</v>
          </cell>
          <cell r="E872" t="str">
            <v>SAMANIEGO-NARIÑO</v>
          </cell>
          <cell r="F872" t="str">
            <v>alcaldiasamaniego@hotmail.com</v>
          </cell>
          <cell r="G872">
            <v>0</v>
          </cell>
        </row>
        <row r="873">
          <cell r="A873">
            <v>8000991321</v>
          </cell>
          <cell r="B873">
            <v>800099132</v>
          </cell>
          <cell r="C873">
            <v>0</v>
          </cell>
          <cell r="D873">
            <v>212152621</v>
          </cell>
          <cell r="E873" t="str">
            <v>ROBERTO PAYAN-NARIÑO</v>
          </cell>
          <cell r="F873" t="str">
            <v>marcelabuck1994@hotmail.com</v>
          </cell>
          <cell r="G873">
            <v>0</v>
          </cell>
        </row>
        <row r="874">
          <cell r="A874">
            <v>8000991274</v>
          </cell>
          <cell r="B874">
            <v>800099127</v>
          </cell>
          <cell r="C874">
            <v>0</v>
          </cell>
          <cell r="D874">
            <v>211252612</v>
          </cell>
          <cell r="E874" t="str">
            <v>RICAURTE-NARIÑO</v>
          </cell>
          <cell r="F874" t="str">
            <v>alcaldia@ricaurte-narino.gov.co</v>
          </cell>
          <cell r="G874">
            <v>0</v>
          </cell>
        </row>
        <row r="875">
          <cell r="A875">
            <v>8000991228</v>
          </cell>
          <cell r="B875">
            <v>800099122</v>
          </cell>
          <cell r="C875">
            <v>0</v>
          </cell>
          <cell r="D875">
            <v>218552585</v>
          </cell>
          <cell r="E875" t="str">
            <v>PUPIALES-NARIÑO</v>
          </cell>
          <cell r="F875" t="str">
            <v>alcaldia@pupiales-narino.gov.co</v>
          </cell>
          <cell r="G875">
            <v>0</v>
          </cell>
        </row>
        <row r="876">
          <cell r="A876">
            <v>8000991188</v>
          </cell>
          <cell r="B876">
            <v>800099118</v>
          </cell>
          <cell r="C876">
            <v>0</v>
          </cell>
          <cell r="D876">
            <v>217352573</v>
          </cell>
          <cell r="E876" t="str">
            <v>PUERRES-NARIÑO</v>
          </cell>
          <cell r="F876" t="str">
            <v>alcaldia@puerres-narino.gov.co</v>
          </cell>
          <cell r="G876">
            <v>0</v>
          </cell>
        </row>
        <row r="877">
          <cell r="A877">
            <v>8000991156</v>
          </cell>
          <cell r="B877">
            <v>800099115</v>
          </cell>
          <cell r="C877">
            <v>0</v>
          </cell>
          <cell r="D877">
            <v>210652506</v>
          </cell>
          <cell r="E877" t="str">
            <v>OSPINA-NARIÑO</v>
          </cell>
          <cell r="F877" t="str">
            <v>uhtorquin@hotmail.com</v>
          </cell>
          <cell r="G877">
            <v>0</v>
          </cell>
        </row>
        <row r="878">
          <cell r="A878">
            <v>8000991131</v>
          </cell>
          <cell r="B878">
            <v>800099113</v>
          </cell>
          <cell r="C878">
            <v>0</v>
          </cell>
          <cell r="D878">
            <v>219052490</v>
          </cell>
          <cell r="E878" t="str">
            <v>OLAYA HERRERA-NARIÑO</v>
          </cell>
          <cell r="F878" t="str">
            <v>contactenos@olayaherrera-narino.gov.co</v>
          </cell>
          <cell r="G878">
            <v>0</v>
          </cell>
        </row>
        <row r="879">
          <cell r="A879">
            <v>8000991117</v>
          </cell>
          <cell r="B879">
            <v>800099111</v>
          </cell>
          <cell r="C879">
            <v>0</v>
          </cell>
          <cell r="D879">
            <v>217352473</v>
          </cell>
          <cell r="E879" t="str">
            <v>MOSQUERA-NARIÑO</v>
          </cell>
          <cell r="F879" t="str">
            <v>mariofer-04@hotmail.com</v>
          </cell>
          <cell r="G879">
            <v>0</v>
          </cell>
        </row>
        <row r="880">
          <cell r="A880">
            <v>8000991084</v>
          </cell>
          <cell r="B880">
            <v>800099108</v>
          </cell>
          <cell r="C880">
            <v>0</v>
          </cell>
          <cell r="D880">
            <v>213552435</v>
          </cell>
          <cell r="E880" t="str">
            <v>MALLAMA-NARIÑO</v>
          </cell>
          <cell r="F880" t="str">
            <v>alcaldia@mallama-nariño.gov.co</v>
          </cell>
          <cell r="G880">
            <v>0</v>
          </cell>
        </row>
        <row r="881">
          <cell r="A881">
            <v>8000991061</v>
          </cell>
          <cell r="B881">
            <v>800099106</v>
          </cell>
          <cell r="C881">
            <v>0</v>
          </cell>
          <cell r="D881">
            <v>212752427</v>
          </cell>
          <cell r="E881" t="str">
            <v>MAGUI-PAYAN-NARIÑO</v>
          </cell>
          <cell r="F881" t="str">
            <v>municipiodemagui2013@gmail.com</v>
          </cell>
          <cell r="G881">
            <v>0</v>
          </cell>
        </row>
        <row r="882">
          <cell r="A882">
            <v>8000991052</v>
          </cell>
          <cell r="B882">
            <v>800099105</v>
          </cell>
          <cell r="C882">
            <v>0</v>
          </cell>
          <cell r="D882">
            <v>211152411</v>
          </cell>
          <cell r="E882" t="str">
            <v>LINARES-NARIÑO</v>
          </cell>
          <cell r="F882" t="str">
            <v>alcaldia@linares-narino.gov.co</v>
          </cell>
          <cell r="G882">
            <v>0</v>
          </cell>
        </row>
        <row r="883">
          <cell r="A883">
            <v>8000991020</v>
          </cell>
          <cell r="B883">
            <v>800099102</v>
          </cell>
          <cell r="C883">
            <v>0</v>
          </cell>
          <cell r="D883">
            <v>219952399</v>
          </cell>
          <cell r="E883" t="str">
            <v>LA UNION-NARIÑO</v>
          </cell>
          <cell r="F883" t="str">
            <v>alcaldia@launion-narino.gov.co</v>
          </cell>
          <cell r="G883">
            <v>0</v>
          </cell>
        </row>
        <row r="884">
          <cell r="A884">
            <v>8000991006</v>
          </cell>
          <cell r="B884">
            <v>800099100</v>
          </cell>
          <cell r="C884">
            <v>0</v>
          </cell>
          <cell r="D884">
            <v>218152381</v>
          </cell>
          <cell r="E884" t="str">
            <v>LA FLORIDA-NARIÑO</v>
          </cell>
          <cell r="F884" t="str">
            <v>rhidalgo.rh@hotmail.com</v>
          </cell>
          <cell r="G884">
            <v>0</v>
          </cell>
        </row>
        <row r="885">
          <cell r="A885">
            <v>8000990989</v>
          </cell>
          <cell r="B885">
            <v>800099098</v>
          </cell>
          <cell r="C885">
            <v>0</v>
          </cell>
          <cell r="D885">
            <v>217852378</v>
          </cell>
          <cell r="E885" t="str">
            <v>LA CRUZ-NARIÑO</v>
          </cell>
          <cell r="F885" t="str">
            <v>dorispantoja10@hotmail.com</v>
          </cell>
          <cell r="G885">
            <v>0</v>
          </cell>
        </row>
        <row r="886">
          <cell r="A886">
            <v>8000990957</v>
          </cell>
          <cell r="B886">
            <v>800099095</v>
          </cell>
          <cell r="C886">
            <v>0</v>
          </cell>
          <cell r="D886">
            <v>215652356</v>
          </cell>
          <cell r="E886" t="str">
            <v>IPIALES-NARIÑO</v>
          </cell>
          <cell r="F886" t="str">
            <v>contabilidad@ipiales-narino.gov.co</v>
          </cell>
          <cell r="G886">
            <v>3123078911</v>
          </cell>
        </row>
        <row r="887">
          <cell r="A887">
            <v>8000990925</v>
          </cell>
          <cell r="B887">
            <v>800099092</v>
          </cell>
          <cell r="C887">
            <v>0</v>
          </cell>
          <cell r="D887">
            <v>215252352</v>
          </cell>
          <cell r="E887" t="str">
            <v>ILES-NARIÑO</v>
          </cell>
          <cell r="F887" t="str">
            <v>contabilidadiles@gmail.com</v>
          </cell>
          <cell r="G887">
            <v>0</v>
          </cell>
        </row>
        <row r="888">
          <cell r="A888">
            <v>8000990900</v>
          </cell>
          <cell r="B888">
            <v>800099090</v>
          </cell>
          <cell r="C888">
            <v>0</v>
          </cell>
          <cell r="D888">
            <v>212052320</v>
          </cell>
          <cell r="E888" t="str">
            <v>GUAITARILLA-NARIÑO</v>
          </cell>
          <cell r="F888" t="str">
            <v>maloguevy@hotmail.com</v>
          </cell>
          <cell r="G888">
            <v>0</v>
          </cell>
        </row>
        <row r="889">
          <cell r="A889">
            <v>8000990892</v>
          </cell>
          <cell r="B889">
            <v>800099089</v>
          </cell>
          <cell r="C889">
            <v>0</v>
          </cell>
          <cell r="D889">
            <v>218752287</v>
          </cell>
          <cell r="E889" t="str">
            <v>FUNES-NARIÑO</v>
          </cell>
          <cell r="F889" t="str">
            <v>alcaldia@funes-narino.gov.co</v>
          </cell>
          <cell r="G889">
            <v>0</v>
          </cell>
        </row>
        <row r="890">
          <cell r="A890">
            <v>8000990853</v>
          </cell>
          <cell r="B890">
            <v>800099085</v>
          </cell>
          <cell r="C890">
            <v>0</v>
          </cell>
          <cell r="D890">
            <v>212052520</v>
          </cell>
          <cell r="E890" t="str">
            <v>FRANCISCO PIZARRO-NARIÑO</v>
          </cell>
          <cell r="F890" t="str">
            <v>alcaldiafranciscopizarro@yahoo.es</v>
          </cell>
          <cell r="G890">
            <v>0</v>
          </cell>
        </row>
        <row r="891">
          <cell r="A891">
            <v>8000990846</v>
          </cell>
          <cell r="B891">
            <v>800099084</v>
          </cell>
          <cell r="C891">
            <v>0</v>
          </cell>
          <cell r="D891">
            <v>216052260</v>
          </cell>
          <cell r="E891" t="str">
            <v>EL TAMBO-NARIÑO</v>
          </cell>
          <cell r="F891" t="str">
            <v>fabiolatobar@hotmail.com</v>
          </cell>
          <cell r="G891">
            <v>0</v>
          </cell>
        </row>
        <row r="892">
          <cell r="A892">
            <v>8000990807</v>
          </cell>
          <cell r="B892">
            <v>800099080</v>
          </cell>
          <cell r="C892">
            <v>0</v>
          </cell>
          <cell r="D892">
            <v>215852258</v>
          </cell>
          <cell r="E892" t="str">
            <v>EL TABLON-NARIÑO</v>
          </cell>
          <cell r="F892" t="str">
            <v>yenyordoez@hotmail.com</v>
          </cell>
          <cell r="G892">
            <v>0</v>
          </cell>
        </row>
        <row r="893">
          <cell r="A893">
            <v>8000990799</v>
          </cell>
          <cell r="B893">
            <v>800099079</v>
          </cell>
          <cell r="C893">
            <v>0</v>
          </cell>
          <cell r="D893">
            <v>215652256</v>
          </cell>
          <cell r="E893" t="str">
            <v>EL ROSARIO-NARIÑO</v>
          </cell>
          <cell r="F893" t="str">
            <v>yolandagg1981@hotmail.com</v>
          </cell>
          <cell r="G893">
            <v>0</v>
          </cell>
        </row>
        <row r="894">
          <cell r="A894">
            <v>8000990767</v>
          </cell>
          <cell r="B894">
            <v>800099076</v>
          </cell>
          <cell r="C894">
            <v>0</v>
          </cell>
          <cell r="D894">
            <v>215052250</v>
          </cell>
          <cell r="E894" t="str">
            <v>EL CHARCO-NARIÑO</v>
          </cell>
          <cell r="F894" t="str">
            <v>majaesqu@gmail.com</v>
          </cell>
          <cell r="G894">
            <v>0</v>
          </cell>
        </row>
        <row r="895">
          <cell r="A895">
            <v>8000990728</v>
          </cell>
          <cell r="B895">
            <v>800099072</v>
          </cell>
          <cell r="C895">
            <v>0</v>
          </cell>
          <cell r="D895">
            <v>213352233</v>
          </cell>
          <cell r="E895" t="str">
            <v>CUMBITARA-NARIÑO</v>
          </cell>
          <cell r="F895" t="str">
            <v>rauldiaztrujillo@hotmail.com</v>
          </cell>
          <cell r="G895">
            <v>0</v>
          </cell>
        </row>
        <row r="896">
          <cell r="A896">
            <v>8000990703</v>
          </cell>
          <cell r="B896">
            <v>800099070</v>
          </cell>
          <cell r="C896">
            <v>0</v>
          </cell>
          <cell r="D896">
            <v>212452224</v>
          </cell>
          <cell r="E896" t="str">
            <v>CUASPUD-CARLOSAMA-NARIÑO</v>
          </cell>
          <cell r="F896" t="str">
            <v>alcaldiacuaspud@yahoo.es</v>
          </cell>
          <cell r="G896">
            <v>0</v>
          </cell>
        </row>
        <row r="897">
          <cell r="A897">
            <v>8000990663</v>
          </cell>
          <cell r="B897">
            <v>800099066</v>
          </cell>
          <cell r="C897">
            <v>0</v>
          </cell>
          <cell r="D897">
            <v>212752227</v>
          </cell>
          <cell r="E897" t="str">
            <v>CUMBAL-NARIÑO</v>
          </cell>
          <cell r="F897" t="str">
            <v>alcaldia@cumbal-narino.gov.co</v>
          </cell>
          <cell r="G897">
            <v>0</v>
          </cell>
        </row>
        <row r="898">
          <cell r="A898">
            <v>8000990649</v>
          </cell>
          <cell r="B898">
            <v>800099064</v>
          </cell>
          <cell r="C898">
            <v>0</v>
          </cell>
          <cell r="D898">
            <v>211052210</v>
          </cell>
          <cell r="E898" t="str">
            <v>CONTADERO-NARIÑO</v>
          </cell>
          <cell r="F898" t="str">
            <v>elkinimbacuan@yahoo.es</v>
          </cell>
          <cell r="G898">
            <v>0</v>
          </cell>
        </row>
        <row r="899">
          <cell r="A899">
            <v>8000990624</v>
          </cell>
          <cell r="B899">
            <v>800099062</v>
          </cell>
          <cell r="C899">
            <v>0</v>
          </cell>
          <cell r="D899">
            <v>211052110</v>
          </cell>
          <cell r="E899" t="str">
            <v>BUESACO-NARIÑO</v>
          </cell>
          <cell r="F899" t="str">
            <v>wilsonhpabonl@gmail.com</v>
          </cell>
          <cell r="G899">
            <v>0</v>
          </cell>
        </row>
        <row r="900">
          <cell r="A900">
            <v>8000990617</v>
          </cell>
          <cell r="B900">
            <v>800099061</v>
          </cell>
          <cell r="C900">
            <v>0</v>
          </cell>
          <cell r="D900">
            <v>217952079</v>
          </cell>
          <cell r="E900" t="str">
            <v>BARBACOAS-NARIÑO</v>
          </cell>
          <cell r="F900" t="str">
            <v>alcaldia@barbacoas-narino.gov.co</v>
          </cell>
          <cell r="G900">
            <v>0</v>
          </cell>
        </row>
        <row r="901">
          <cell r="A901">
            <v>8000990584</v>
          </cell>
          <cell r="B901">
            <v>800099058</v>
          </cell>
          <cell r="C901">
            <v>0</v>
          </cell>
          <cell r="D901">
            <v>215152051</v>
          </cell>
          <cell r="E901" t="str">
            <v>ARBOLEDA-NARIÑO</v>
          </cell>
          <cell r="F901" t="str">
            <v>juanzu0713@gmail.com</v>
          </cell>
          <cell r="G901">
            <v>0</v>
          </cell>
        </row>
        <row r="902">
          <cell r="A902">
            <v>8000990552</v>
          </cell>
          <cell r="B902">
            <v>800099055</v>
          </cell>
          <cell r="C902">
            <v>0</v>
          </cell>
          <cell r="D902">
            <v>213652036</v>
          </cell>
          <cell r="E902" t="str">
            <v>ANCUYA-NARIÑO</v>
          </cell>
          <cell r="F902" t="str">
            <v>lemusa07@gmail.com</v>
          </cell>
          <cell r="G902">
            <v>0</v>
          </cell>
        </row>
        <row r="903">
          <cell r="A903">
            <v>8000990545</v>
          </cell>
          <cell r="B903">
            <v>800099054</v>
          </cell>
          <cell r="C903">
            <v>0</v>
          </cell>
          <cell r="D903">
            <v>211952019</v>
          </cell>
          <cell r="E903" t="str">
            <v>ALBAN-NARIÑO</v>
          </cell>
          <cell r="F903" t="str">
            <v>contabyron@hotmail.com</v>
          </cell>
          <cell r="G903">
            <v>0</v>
          </cell>
        </row>
        <row r="904">
          <cell r="A904">
            <v>8000990520</v>
          </cell>
          <cell r="B904">
            <v>800099052</v>
          </cell>
          <cell r="C904">
            <v>0</v>
          </cell>
          <cell r="D904">
            <v>212252022</v>
          </cell>
          <cell r="E904" t="str">
            <v>ALDANA-NARIÑO</v>
          </cell>
          <cell r="F904" t="str">
            <v>alcaldiadealdan@gmail.com</v>
          </cell>
          <cell r="G904">
            <v>0</v>
          </cell>
        </row>
        <row r="905">
          <cell r="A905">
            <v>8000989118</v>
          </cell>
          <cell r="B905">
            <v>800098911</v>
          </cell>
          <cell r="C905">
            <v>0</v>
          </cell>
          <cell r="D905">
            <v>210120001</v>
          </cell>
          <cell r="E905" t="str">
            <v>VALLEDUPAR CESAR</v>
          </cell>
          <cell r="F905" t="str">
            <v>contabilidad@valledupar-cesar.gov.co</v>
          </cell>
          <cell r="G905">
            <v>10045918266</v>
          </cell>
        </row>
        <row r="906">
          <cell r="A906">
            <v>8000982056</v>
          </cell>
          <cell r="B906">
            <v>800098205</v>
          </cell>
          <cell r="C906">
            <v>0</v>
          </cell>
          <cell r="D906">
            <v>218350683</v>
          </cell>
          <cell r="E906" t="str">
            <v>SAN JUAN DE ARAMA-META</v>
          </cell>
          <cell r="F906" t="str">
            <v>sanjuanarama@yahoo.es</v>
          </cell>
          <cell r="G906">
            <v>0</v>
          </cell>
        </row>
        <row r="907">
          <cell r="A907">
            <v>8000982031</v>
          </cell>
          <cell r="B907">
            <v>800098203</v>
          </cell>
          <cell r="C907">
            <v>0</v>
          </cell>
          <cell r="D907">
            <v>218050680</v>
          </cell>
          <cell r="E907" t="str">
            <v>SAN CARLOS DE G-META</v>
          </cell>
          <cell r="F907" t="str">
            <v>contabilidad@sancarlosdeguaroa-meta.gov.co</v>
          </cell>
          <cell r="G907">
            <v>0</v>
          </cell>
        </row>
        <row r="908">
          <cell r="A908">
            <v>8000981991</v>
          </cell>
          <cell r="B908">
            <v>800098199</v>
          </cell>
          <cell r="C908">
            <v>0</v>
          </cell>
          <cell r="D908">
            <v>210650606</v>
          </cell>
          <cell r="E908" t="str">
            <v>RESTREPO-META</v>
          </cell>
          <cell r="F908" t="str">
            <v>alcaldia@restrepo-meta.gov.co</v>
          </cell>
          <cell r="G908">
            <v>0</v>
          </cell>
        </row>
        <row r="909">
          <cell r="A909">
            <v>8000981950</v>
          </cell>
          <cell r="B909">
            <v>800098195</v>
          </cell>
          <cell r="C909">
            <v>0</v>
          </cell>
          <cell r="D909">
            <v>219050590</v>
          </cell>
          <cell r="E909" t="str">
            <v>PUERTO RICO-META</v>
          </cell>
          <cell r="F909" t="str">
            <v>hacienda@puertorico-meta.gov.co</v>
          </cell>
          <cell r="G909">
            <v>0</v>
          </cell>
        </row>
        <row r="910">
          <cell r="A910">
            <v>8000981936</v>
          </cell>
          <cell r="B910">
            <v>800098193</v>
          </cell>
          <cell r="C910">
            <v>0</v>
          </cell>
          <cell r="D910">
            <v>211850318</v>
          </cell>
          <cell r="E910" t="str">
            <v>GUAMAL-META</v>
          </cell>
          <cell r="F910" t="str">
            <v>alcaldia@guamal-meta.gov.co</v>
          </cell>
          <cell r="G910">
            <v>0</v>
          </cell>
        </row>
        <row r="911">
          <cell r="A911">
            <v>8000981904</v>
          </cell>
          <cell r="B911">
            <v>800098190</v>
          </cell>
          <cell r="C911">
            <v>0</v>
          </cell>
          <cell r="D911">
            <v>215050150</v>
          </cell>
          <cell r="E911" t="str">
            <v>CASTILLA NUEVA-META</v>
          </cell>
          <cell r="F911" t="str">
            <v>alcaldiampal@castillalanueva.gov.co</v>
          </cell>
          <cell r="G911">
            <v>0</v>
          </cell>
        </row>
        <row r="912">
          <cell r="A912">
            <v>8000971806</v>
          </cell>
          <cell r="B912">
            <v>800097180</v>
          </cell>
          <cell r="C912">
            <v>0</v>
          </cell>
          <cell r="D912">
            <v>218541885</v>
          </cell>
          <cell r="E912" t="str">
            <v>YAGUARA-HUILA</v>
          </cell>
          <cell r="F912" t="str">
            <v>tesoreria@yaguara-huila.gov.co</v>
          </cell>
          <cell r="G912">
            <v>0</v>
          </cell>
        </row>
        <row r="913">
          <cell r="A913">
            <v>8000971766</v>
          </cell>
          <cell r="B913">
            <v>800097176</v>
          </cell>
          <cell r="C913">
            <v>0</v>
          </cell>
          <cell r="D913">
            <v>219741797</v>
          </cell>
          <cell r="E913" t="str">
            <v>TESALIA-HUILA</v>
          </cell>
          <cell r="F913" t="str">
            <v>contactenos@tesalia-huila.gov.co</v>
          </cell>
          <cell r="G913">
            <v>0</v>
          </cell>
        </row>
        <row r="914">
          <cell r="A914">
            <v>8000970981</v>
          </cell>
          <cell r="B914">
            <v>800097098</v>
          </cell>
          <cell r="C914">
            <v>0</v>
          </cell>
          <cell r="D914">
            <v>215941359</v>
          </cell>
          <cell r="E914" t="str">
            <v>ISNOS-HUILA</v>
          </cell>
          <cell r="F914" t="str">
            <v>secretariadehacienda@isnos-huila.gov.co</v>
          </cell>
          <cell r="G914">
            <v>0</v>
          </cell>
        </row>
        <row r="915">
          <cell r="A915">
            <v>8000968088</v>
          </cell>
          <cell r="B915">
            <v>800096808</v>
          </cell>
          <cell r="C915">
            <v>0</v>
          </cell>
          <cell r="D915">
            <v>215523855</v>
          </cell>
          <cell r="E915" t="str">
            <v>VALENCIA-CORDOBA</v>
          </cell>
          <cell r="F915" t="str">
            <v>tesoreriavalencia@gmail.com</v>
          </cell>
          <cell r="G915">
            <v>0</v>
          </cell>
        </row>
        <row r="916">
          <cell r="A916">
            <v>8000968070</v>
          </cell>
          <cell r="B916">
            <v>800096807</v>
          </cell>
          <cell r="C916">
            <v>0</v>
          </cell>
          <cell r="D916">
            <v>210723807</v>
          </cell>
          <cell r="E916" t="str">
            <v>TIERRALTA-CORDOBA</v>
          </cell>
          <cell r="F916" t="str">
            <v>contactenos@tierralta-cordoba.gov.co</v>
          </cell>
          <cell r="G916">
            <v>0</v>
          </cell>
        </row>
        <row r="917">
          <cell r="A917">
            <v>8000968056</v>
          </cell>
          <cell r="B917">
            <v>800096805</v>
          </cell>
          <cell r="C917">
            <v>0</v>
          </cell>
          <cell r="D917">
            <v>218623686</v>
          </cell>
          <cell r="E917" t="str">
            <v>SAN PELAYO-CORDOBA</v>
          </cell>
          <cell r="F917" t="str">
            <v>contactenos@sanpela;o-cordoba.gov.co</v>
          </cell>
          <cell r="G917">
            <v>0</v>
          </cell>
        </row>
        <row r="918">
          <cell r="A918">
            <v>8000968049</v>
          </cell>
          <cell r="B918">
            <v>800096804</v>
          </cell>
          <cell r="C918">
            <v>0</v>
          </cell>
          <cell r="D918">
            <v>217523675</v>
          </cell>
          <cell r="E918" t="str">
            <v>SAN BERNARDO V.-CORDOBA</v>
          </cell>
          <cell r="F918" t="str">
            <v>alcaldia@sanbernardodelviento-cordoba.gov.co</v>
          </cell>
          <cell r="G918">
            <v>0</v>
          </cell>
        </row>
        <row r="919">
          <cell r="A919">
            <v>8000967818</v>
          </cell>
          <cell r="B919">
            <v>800096781</v>
          </cell>
          <cell r="C919">
            <v>0</v>
          </cell>
          <cell r="D919">
            <v>217223672</v>
          </cell>
          <cell r="E919" t="str">
            <v>SAN ANTERO-CORDOBA</v>
          </cell>
          <cell r="F919" t="str">
            <v>alcaldia@sanantero-cordoba.gov.co</v>
          </cell>
          <cell r="G919">
            <v>0</v>
          </cell>
        </row>
        <row r="920">
          <cell r="A920">
            <v>8000967778</v>
          </cell>
          <cell r="B920">
            <v>800096777</v>
          </cell>
          <cell r="C920">
            <v>0</v>
          </cell>
          <cell r="D920">
            <v>216023660</v>
          </cell>
          <cell r="E920" t="str">
            <v>SAHAGUN - CORDOBA</v>
          </cell>
          <cell r="F920" t="str">
            <v>alcaldia@sahagun-cordoba.gov.co</v>
          </cell>
          <cell r="G920">
            <v>3052285414</v>
          </cell>
        </row>
        <row r="921">
          <cell r="A921">
            <v>8000967721</v>
          </cell>
          <cell r="B921">
            <v>800096772</v>
          </cell>
          <cell r="C921">
            <v>0</v>
          </cell>
          <cell r="D921">
            <v>218023580</v>
          </cell>
          <cell r="E921" t="str">
            <v>PUERTO LIBERTADOR-CORDOBA</v>
          </cell>
          <cell r="F921" t="str">
            <v>contactenos@puertolibertador-cordoba.gov.co</v>
          </cell>
          <cell r="G921">
            <v>0</v>
          </cell>
        </row>
        <row r="922">
          <cell r="A922">
            <v>8000967707</v>
          </cell>
          <cell r="B922">
            <v>800096770</v>
          </cell>
          <cell r="C922">
            <v>0</v>
          </cell>
          <cell r="D922">
            <v>217423574</v>
          </cell>
          <cell r="E922" t="str">
            <v>PUERTO ESCONDIDO-CORDOBA</v>
          </cell>
          <cell r="F922" t="str">
            <v>juridica@puertoescondido-cordoba.gov.co</v>
          </cell>
          <cell r="G922">
            <v>0</v>
          </cell>
        </row>
        <row r="923">
          <cell r="A923">
            <v>8000967667</v>
          </cell>
          <cell r="B923">
            <v>800096766</v>
          </cell>
          <cell r="C923">
            <v>0</v>
          </cell>
          <cell r="D923">
            <v>217023570</v>
          </cell>
          <cell r="E923" t="str">
            <v>PUEBLO NUEVO-CORDOBA</v>
          </cell>
          <cell r="F923" t="str">
            <v>alcaldiapueblonuevo@hotmail.com</v>
          </cell>
          <cell r="G923">
            <v>0</v>
          </cell>
        </row>
        <row r="924">
          <cell r="A924">
            <v>8000967651</v>
          </cell>
          <cell r="B924">
            <v>800096765</v>
          </cell>
          <cell r="C924">
            <v>0</v>
          </cell>
          <cell r="D924">
            <v>215523555</v>
          </cell>
          <cell r="E924" t="str">
            <v>PLANETA RICA-CORDOBA</v>
          </cell>
          <cell r="F924" t="str">
            <v>hacienda@planetarica-cordoba.gov.co</v>
          </cell>
          <cell r="G924">
            <v>0</v>
          </cell>
        </row>
        <row r="925">
          <cell r="A925">
            <v>8000967635</v>
          </cell>
          <cell r="B925">
            <v>800096763</v>
          </cell>
          <cell r="C925">
            <v>0</v>
          </cell>
          <cell r="D925">
            <v>216623466</v>
          </cell>
          <cell r="E925" t="str">
            <v>MONTELIBANO-CORDOBA</v>
          </cell>
          <cell r="F925" t="str">
            <v>contabilidad@montelibano-cordoba.gov.co</v>
          </cell>
          <cell r="G925">
            <v>0</v>
          </cell>
        </row>
        <row r="926">
          <cell r="A926">
            <v>8000967628</v>
          </cell>
          <cell r="B926">
            <v>800096762</v>
          </cell>
          <cell r="C926">
            <v>0</v>
          </cell>
          <cell r="D926">
            <v>216423464</v>
          </cell>
          <cell r="E926" t="str">
            <v>MOMIL-CORDOBA</v>
          </cell>
          <cell r="F926" t="str">
            <v>controlinterno@momil-cordoba.gov.co</v>
          </cell>
          <cell r="G926">
            <v>0</v>
          </cell>
        </row>
        <row r="927">
          <cell r="A927">
            <v>8000967610</v>
          </cell>
          <cell r="B927">
            <v>800096761</v>
          </cell>
          <cell r="C927">
            <v>0</v>
          </cell>
          <cell r="D927">
            <v>211923419</v>
          </cell>
          <cell r="E927" t="str">
            <v>LOS CORDOBAS-CORDOBA</v>
          </cell>
          <cell r="F927" t="str">
            <v>contactenos@loscordobas-cordoba.gov.co</v>
          </cell>
          <cell r="G927">
            <v>0</v>
          </cell>
        </row>
        <row r="928">
          <cell r="A928">
            <v>8000967588</v>
          </cell>
          <cell r="B928">
            <v>800096758</v>
          </cell>
          <cell r="C928">
            <v>0</v>
          </cell>
          <cell r="D928">
            <v>211723417</v>
          </cell>
          <cell r="E928" t="str">
            <v>LORICA - CORDOBA</v>
          </cell>
          <cell r="F928" t="str">
            <v>contactenos@santacruzdelorica-cordoba.gov.co</v>
          </cell>
          <cell r="G928">
            <v>4208330588</v>
          </cell>
        </row>
        <row r="929">
          <cell r="A929">
            <v>8000967531</v>
          </cell>
          <cell r="B929">
            <v>800096753</v>
          </cell>
          <cell r="C929">
            <v>0</v>
          </cell>
          <cell r="D929">
            <v>218223182</v>
          </cell>
          <cell r="E929" t="str">
            <v>CHINU-CORDOBA</v>
          </cell>
          <cell r="F929" t="str">
            <v>alcaldia@chinu-cordoba.gov.co</v>
          </cell>
          <cell r="G929">
            <v>0</v>
          </cell>
        </row>
        <row r="930">
          <cell r="A930">
            <v>8000967501</v>
          </cell>
          <cell r="B930">
            <v>800096750</v>
          </cell>
          <cell r="C930">
            <v>0</v>
          </cell>
          <cell r="D930">
            <v>216823168</v>
          </cell>
          <cell r="E930" t="str">
            <v>CHIMA-CORDOBA</v>
          </cell>
          <cell r="F930" t="str">
            <v>alcaldiachima@hotmail.com</v>
          </cell>
          <cell r="G930">
            <v>0</v>
          </cell>
        </row>
        <row r="931">
          <cell r="A931">
            <v>8000967461</v>
          </cell>
          <cell r="B931">
            <v>800096746</v>
          </cell>
          <cell r="C931">
            <v>0</v>
          </cell>
          <cell r="D931">
            <v>218923189</v>
          </cell>
          <cell r="E931" t="str">
            <v>CIENAGA DE ORO-CORDOBA</v>
          </cell>
          <cell r="F931" t="str">
            <v>alcaldia@cienagadeoro-cordoba.gov.co</v>
          </cell>
          <cell r="G931">
            <v>0</v>
          </cell>
        </row>
        <row r="932">
          <cell r="A932">
            <v>8000967445</v>
          </cell>
          <cell r="B932">
            <v>800096744</v>
          </cell>
          <cell r="C932">
            <v>0</v>
          </cell>
          <cell r="D932">
            <v>216223162</v>
          </cell>
          <cell r="E932" t="str">
            <v>CERETE-CORDOBA</v>
          </cell>
          <cell r="F932" t="str">
            <v>hacienda@cerete-cordoba.gov.co</v>
          </cell>
          <cell r="G932">
            <v>0</v>
          </cell>
        </row>
        <row r="933">
          <cell r="A933">
            <v>8000967406</v>
          </cell>
          <cell r="B933">
            <v>800096740</v>
          </cell>
          <cell r="C933">
            <v>0</v>
          </cell>
          <cell r="D933">
            <v>219023090</v>
          </cell>
          <cell r="E933" t="str">
            <v>CANALETE-CORDOBA</v>
          </cell>
          <cell r="F933" t="str">
            <v>sonbuel@gmail.com</v>
          </cell>
          <cell r="G933">
            <v>0</v>
          </cell>
        </row>
        <row r="934">
          <cell r="A934">
            <v>8000967398</v>
          </cell>
          <cell r="B934">
            <v>800096739</v>
          </cell>
          <cell r="C934">
            <v>0</v>
          </cell>
          <cell r="D934">
            <v>217923079</v>
          </cell>
          <cell r="E934" t="str">
            <v>BUENAVISTA-CORDOBA</v>
          </cell>
          <cell r="F934" t="str">
            <v>contacto@buenavista-cordoba.gov.co</v>
          </cell>
          <cell r="G934">
            <v>0</v>
          </cell>
        </row>
        <row r="935">
          <cell r="A935">
            <v>8000967373</v>
          </cell>
          <cell r="B935">
            <v>800096737</v>
          </cell>
          <cell r="C935">
            <v>0</v>
          </cell>
          <cell r="D935">
            <v>216823068</v>
          </cell>
          <cell r="E935" t="str">
            <v>AYAPEL-CORDOBA</v>
          </cell>
          <cell r="F935" t="str">
            <v>alcaldia@ayapel-cordoba.gov.co</v>
          </cell>
          <cell r="G935">
            <v>0</v>
          </cell>
        </row>
        <row r="936">
          <cell r="A936">
            <v>8000967341</v>
          </cell>
          <cell r="B936">
            <v>800096734</v>
          </cell>
          <cell r="C936">
            <v>0</v>
          </cell>
          <cell r="D936">
            <v>210123001</v>
          </cell>
          <cell r="E936" t="str">
            <v>MONTERIA - CORDOBA</v>
          </cell>
          <cell r="F936" t="str">
            <v>alcaldiamonteria@yahoo.es</v>
          </cell>
          <cell r="G936">
            <v>10834497030</v>
          </cell>
        </row>
        <row r="937">
          <cell r="A937">
            <v>8000966264</v>
          </cell>
          <cell r="B937">
            <v>800096626</v>
          </cell>
          <cell r="C937">
            <v>0</v>
          </cell>
          <cell r="D937">
            <v>218720787</v>
          </cell>
          <cell r="E937" t="str">
            <v>TAMALAMEQUE-CESAR</v>
          </cell>
          <cell r="F937" t="str">
            <v>alcaldia@tamalameque-cesar.gov.co</v>
          </cell>
          <cell r="G937">
            <v>0</v>
          </cell>
        </row>
        <row r="938">
          <cell r="A938">
            <v>8000966232</v>
          </cell>
          <cell r="B938">
            <v>800096623</v>
          </cell>
          <cell r="C938">
            <v>0</v>
          </cell>
          <cell r="D938">
            <v>215020750</v>
          </cell>
          <cell r="E938" t="str">
            <v>SAN DIEGO-CESAR</v>
          </cell>
          <cell r="F938" t="str">
            <v>alcalde@sandiegocesar.gov.co</v>
          </cell>
          <cell r="G938">
            <v>0</v>
          </cell>
        </row>
        <row r="939">
          <cell r="A939">
            <v>8000966192</v>
          </cell>
          <cell r="B939">
            <v>800096619</v>
          </cell>
          <cell r="C939">
            <v>0</v>
          </cell>
          <cell r="D939">
            <v>211020710</v>
          </cell>
          <cell r="E939" t="str">
            <v>SAN ALBERTO-CESAR</v>
          </cell>
          <cell r="F939" t="str">
            <v>despachomunicipal@sanalberto-cesar.gov.co</v>
          </cell>
          <cell r="G939">
            <v>0</v>
          </cell>
        </row>
        <row r="940">
          <cell r="A940">
            <v>8000966139</v>
          </cell>
          <cell r="B940">
            <v>800096613</v>
          </cell>
          <cell r="C940">
            <v>0</v>
          </cell>
          <cell r="D940">
            <v>215020550</v>
          </cell>
          <cell r="E940" t="str">
            <v>PELAYA-CESAR</v>
          </cell>
          <cell r="F940" t="str">
            <v>hacienda.pelayacesar@hotmail.com</v>
          </cell>
          <cell r="G940">
            <v>0</v>
          </cell>
        </row>
        <row r="941">
          <cell r="A941">
            <v>8000966107</v>
          </cell>
          <cell r="B941">
            <v>800096610</v>
          </cell>
          <cell r="C941">
            <v>0</v>
          </cell>
          <cell r="D941">
            <v>211720517</v>
          </cell>
          <cell r="E941" t="str">
            <v>PAILITAS-CESAR</v>
          </cell>
          <cell r="F941" t="str">
            <v>raul.cardozo@hotmail.com</v>
          </cell>
          <cell r="G941">
            <v>0</v>
          </cell>
        </row>
        <row r="942">
          <cell r="A942">
            <v>8000966051</v>
          </cell>
          <cell r="B942">
            <v>800096605</v>
          </cell>
          <cell r="C942">
            <v>0</v>
          </cell>
          <cell r="D942">
            <v>212120621</v>
          </cell>
          <cell r="E942" t="str">
            <v>LA PAZ-CESAR</v>
          </cell>
          <cell r="F942" t="str">
            <v>karentmartinezd@gmail.com</v>
          </cell>
          <cell r="G942">
            <v>0</v>
          </cell>
        </row>
        <row r="943">
          <cell r="A943">
            <v>8000965993</v>
          </cell>
          <cell r="B943">
            <v>800096599</v>
          </cell>
          <cell r="C943">
            <v>0</v>
          </cell>
          <cell r="D943">
            <v>218320383</v>
          </cell>
          <cell r="E943" t="str">
            <v>LA GLORIA-CESAR</v>
          </cell>
          <cell r="F943" t="str">
            <v>josalro19@yahoo.es</v>
          </cell>
          <cell r="G943">
            <v>0</v>
          </cell>
        </row>
        <row r="944">
          <cell r="A944">
            <v>8000965979</v>
          </cell>
          <cell r="B944">
            <v>800096597</v>
          </cell>
          <cell r="C944">
            <v>0</v>
          </cell>
          <cell r="D944">
            <v>211020310</v>
          </cell>
          <cell r="E944" t="str">
            <v>GONZALEZ-CESAR</v>
          </cell>
          <cell r="F944" t="str">
            <v>alcaldia@gonzalez-cesar.gov.co</v>
          </cell>
          <cell r="G944">
            <v>0</v>
          </cell>
        </row>
        <row r="945">
          <cell r="A945">
            <v>8000965954</v>
          </cell>
          <cell r="B945">
            <v>800096595</v>
          </cell>
          <cell r="C945">
            <v>0</v>
          </cell>
          <cell r="D945">
            <v>219520295</v>
          </cell>
          <cell r="E945" t="str">
            <v>GAMARRA-CESAR</v>
          </cell>
          <cell r="F945" t="str">
            <v>chechar16@hotmail.com</v>
          </cell>
          <cell r="G945">
            <v>0</v>
          </cell>
        </row>
        <row r="946">
          <cell r="A946">
            <v>8000965922</v>
          </cell>
          <cell r="B946">
            <v>800096592</v>
          </cell>
          <cell r="C946">
            <v>0</v>
          </cell>
          <cell r="D946">
            <v>215020250</v>
          </cell>
          <cell r="E946" t="str">
            <v>EL PASO-CESAR</v>
          </cell>
          <cell r="F946" t="str">
            <v>alcaldiaelpasocesar@gmail.com</v>
          </cell>
          <cell r="G946">
            <v>0</v>
          </cell>
        </row>
        <row r="947">
          <cell r="A947">
            <v>8000965875</v>
          </cell>
          <cell r="B947">
            <v>800096587</v>
          </cell>
          <cell r="C947">
            <v>0</v>
          </cell>
          <cell r="D947">
            <v>213820238</v>
          </cell>
          <cell r="E947" t="str">
            <v>EL COPEY-CESAR</v>
          </cell>
          <cell r="F947" t="str">
            <v>daiel_contadorpublico@yahoo.es</v>
          </cell>
          <cell r="G947">
            <v>0</v>
          </cell>
        </row>
        <row r="948">
          <cell r="A948">
            <v>8000965850</v>
          </cell>
          <cell r="B948">
            <v>800096585</v>
          </cell>
          <cell r="C948">
            <v>0</v>
          </cell>
          <cell r="D948">
            <v>217820178</v>
          </cell>
          <cell r="E948" t="str">
            <v>CHIRIGUANA-CESAR</v>
          </cell>
          <cell r="F948" t="str">
            <v>alcaldia@chiriguana-cesar.gov.co</v>
          </cell>
          <cell r="G948">
            <v>0</v>
          </cell>
        </row>
        <row r="949">
          <cell r="A949">
            <v>8000965804</v>
          </cell>
          <cell r="B949">
            <v>800096580</v>
          </cell>
          <cell r="C949">
            <v>0</v>
          </cell>
          <cell r="D949">
            <v>212820228</v>
          </cell>
          <cell r="E949" t="str">
            <v>CURUMANI-CESAR</v>
          </cell>
          <cell r="F949" t="str">
            <v>alcaldia@curumani-cesar.gov.co</v>
          </cell>
          <cell r="G949">
            <v>0</v>
          </cell>
        </row>
        <row r="950">
          <cell r="A950">
            <v>8000965764</v>
          </cell>
          <cell r="B950">
            <v>800096576</v>
          </cell>
          <cell r="C950">
            <v>0</v>
          </cell>
          <cell r="D950">
            <v>214520045</v>
          </cell>
          <cell r="E950" t="str">
            <v>BECERRIL-CESAR</v>
          </cell>
          <cell r="F950" t="str">
            <v>contacto@becerril-cesar.gov.co</v>
          </cell>
          <cell r="G950">
            <v>0</v>
          </cell>
        </row>
        <row r="951">
          <cell r="A951">
            <v>8000965614</v>
          </cell>
          <cell r="B951">
            <v>800096561</v>
          </cell>
          <cell r="C951">
            <v>0</v>
          </cell>
          <cell r="D951">
            <v>211120011</v>
          </cell>
          <cell r="E951" t="str">
            <v>AGUACHICA-CESAR</v>
          </cell>
          <cell r="F951" t="str">
            <v>contabilidad@aguachica-cesar.gov.co</v>
          </cell>
          <cell r="G951">
            <v>0</v>
          </cell>
        </row>
        <row r="952">
          <cell r="A952">
            <v>8000965581</v>
          </cell>
          <cell r="B952">
            <v>800096558</v>
          </cell>
          <cell r="C952">
            <v>0</v>
          </cell>
          <cell r="D952">
            <v>211320013</v>
          </cell>
          <cell r="E952" t="str">
            <v>AGUSTIN CODAZZI-CESAR</v>
          </cell>
          <cell r="F952" t="str">
            <v>contacto@agustincodazzi-cesar.gov.co</v>
          </cell>
          <cell r="G952">
            <v>0</v>
          </cell>
        </row>
        <row r="953">
          <cell r="A953">
            <v>8000959866</v>
          </cell>
          <cell r="B953">
            <v>800095986</v>
          </cell>
          <cell r="C953">
            <v>0</v>
          </cell>
          <cell r="D953">
            <v>214319743</v>
          </cell>
          <cell r="E953" t="str">
            <v>SILVIA-CAUCA</v>
          </cell>
          <cell r="F953" t="str">
            <v>contactenos@silvia-cauca.gov.co</v>
          </cell>
          <cell r="G953">
            <v>0</v>
          </cell>
        </row>
        <row r="954">
          <cell r="A954">
            <v>8000959841</v>
          </cell>
          <cell r="B954">
            <v>800095984</v>
          </cell>
          <cell r="C954">
            <v>0</v>
          </cell>
          <cell r="D954">
            <v>210119701</v>
          </cell>
          <cell r="E954" t="str">
            <v>SANTA ROSA-CAUCA</v>
          </cell>
          <cell r="F954" t="str">
            <v>contactenos@santarosa-cauca.gov.co</v>
          </cell>
          <cell r="G954">
            <v>0</v>
          </cell>
        </row>
        <row r="955">
          <cell r="A955">
            <v>8000959834</v>
          </cell>
          <cell r="B955">
            <v>800095983</v>
          </cell>
          <cell r="C955">
            <v>0</v>
          </cell>
          <cell r="D955">
            <v>212219622</v>
          </cell>
          <cell r="E955" t="str">
            <v>ROSAS-CAUCA</v>
          </cell>
          <cell r="F955" t="str">
            <v>alexbetancourtg@gmail.com</v>
          </cell>
          <cell r="G955">
            <v>0</v>
          </cell>
        </row>
        <row r="956">
          <cell r="A956">
            <v>8000959802</v>
          </cell>
          <cell r="B956">
            <v>800095980</v>
          </cell>
          <cell r="C956">
            <v>0</v>
          </cell>
          <cell r="D956">
            <v>211719517</v>
          </cell>
          <cell r="E956" t="str">
            <v>PAEZ-CAUCA</v>
          </cell>
          <cell r="F956" t="str">
            <v>alcaldia@paez-cauca.gov.co</v>
          </cell>
          <cell r="G956">
            <v>0</v>
          </cell>
        </row>
        <row r="957">
          <cell r="A957">
            <v>8000959787</v>
          </cell>
          <cell r="B957">
            <v>800095978</v>
          </cell>
          <cell r="C957">
            <v>0</v>
          </cell>
          <cell r="D957">
            <v>211319513</v>
          </cell>
          <cell r="E957" t="str">
            <v>PADILLA-CAUCA</v>
          </cell>
          <cell r="F957" t="str">
            <v>contabilidad@padilla-cauca.gov.co</v>
          </cell>
          <cell r="G957">
            <v>0</v>
          </cell>
        </row>
        <row r="958">
          <cell r="A958">
            <v>8000959612</v>
          </cell>
          <cell r="B958">
            <v>800095961</v>
          </cell>
          <cell r="C958">
            <v>0</v>
          </cell>
          <cell r="D958">
            <v>210019100</v>
          </cell>
          <cell r="E958" t="str">
            <v>BOLIVAR-CAUCA</v>
          </cell>
          <cell r="F958" t="str">
            <v>alcaldia@bolivar-cauca.gov.co</v>
          </cell>
          <cell r="G958">
            <v>0</v>
          </cell>
        </row>
        <row r="959">
          <cell r="A959">
            <v>8000957884</v>
          </cell>
          <cell r="B959">
            <v>800095788</v>
          </cell>
          <cell r="C959">
            <v>0</v>
          </cell>
          <cell r="D959">
            <v>218518785</v>
          </cell>
          <cell r="E959" t="str">
            <v>SOLITA-CAQUETA</v>
          </cell>
          <cell r="F959" t="str">
            <v>alcaldiadesolita@hotmail.com</v>
          </cell>
          <cell r="G959">
            <v>0</v>
          </cell>
        </row>
        <row r="960">
          <cell r="A960">
            <v>8000957861</v>
          </cell>
          <cell r="B960">
            <v>800095786</v>
          </cell>
          <cell r="C960">
            <v>0</v>
          </cell>
          <cell r="D960">
            <v>215618756</v>
          </cell>
          <cell r="E960" t="str">
            <v>SOLANO-CAQUETA</v>
          </cell>
          <cell r="F960" t="str">
            <v>alcaldia@solano-caqueta.gov.co</v>
          </cell>
          <cell r="G960">
            <v>0</v>
          </cell>
        </row>
        <row r="961">
          <cell r="A961">
            <v>8000957852</v>
          </cell>
          <cell r="B961">
            <v>800095785</v>
          </cell>
          <cell r="C961">
            <v>0</v>
          </cell>
          <cell r="D961">
            <v>215318753</v>
          </cell>
          <cell r="E961" t="str">
            <v>SAN VICENTE CAGUAN-CAQUETA</v>
          </cell>
          <cell r="F961" t="str">
            <v>alcaldia@sanvicentedelcaguan-caqueta.gov.co</v>
          </cell>
          <cell r="G961">
            <v>0</v>
          </cell>
        </row>
        <row r="962">
          <cell r="A962">
            <v>8000957820</v>
          </cell>
          <cell r="B962">
            <v>800095782</v>
          </cell>
          <cell r="C962">
            <v>0</v>
          </cell>
          <cell r="D962">
            <v>211018610</v>
          </cell>
          <cell r="E962" t="str">
            <v>SAN JOSE FRAGUA-CAQUETA</v>
          </cell>
          <cell r="F962" t="str">
            <v>alcaldia@sanjosedelfragua-caqueta.gov.co</v>
          </cell>
          <cell r="G962">
            <v>0</v>
          </cell>
        </row>
        <row r="963">
          <cell r="A963">
            <v>8000957759</v>
          </cell>
          <cell r="B963">
            <v>800095775</v>
          </cell>
          <cell r="C963">
            <v>0</v>
          </cell>
          <cell r="D963">
            <v>219218592</v>
          </cell>
          <cell r="E963" t="str">
            <v>PUERTO RICO-CAQUETA</v>
          </cell>
          <cell r="F963" t="str">
            <v>despachoalcalde@puertorico-caqueta.gov.co</v>
          </cell>
          <cell r="G963">
            <v>0</v>
          </cell>
        </row>
        <row r="964">
          <cell r="A964">
            <v>8000957734</v>
          </cell>
          <cell r="B964">
            <v>800095773</v>
          </cell>
          <cell r="C964">
            <v>0</v>
          </cell>
          <cell r="D964">
            <v>217918479</v>
          </cell>
          <cell r="E964" t="str">
            <v>MORELIA-CAQUETA</v>
          </cell>
          <cell r="F964" t="str">
            <v>alcaldia@morelia-caqueta.gov.co</v>
          </cell>
          <cell r="G964">
            <v>0</v>
          </cell>
        </row>
        <row r="965">
          <cell r="A965">
            <v>8000957702</v>
          </cell>
          <cell r="B965">
            <v>800095770</v>
          </cell>
          <cell r="C965">
            <v>0</v>
          </cell>
          <cell r="D965">
            <v>211018410</v>
          </cell>
          <cell r="E965" t="str">
            <v>LA MONTANITA-CAQUETA</v>
          </cell>
          <cell r="F965" t="str">
            <v>haciendamonta@hotmail.com</v>
          </cell>
          <cell r="G965">
            <v>0</v>
          </cell>
        </row>
        <row r="966">
          <cell r="A966">
            <v>8000957630</v>
          </cell>
          <cell r="B966">
            <v>800095763</v>
          </cell>
          <cell r="C966">
            <v>0</v>
          </cell>
          <cell r="D966">
            <v>215618256</v>
          </cell>
          <cell r="E966" t="str">
            <v>EL PAUJIL-CAQUETA</v>
          </cell>
          <cell r="F966" t="str">
            <v>tesoreriamunicipal@elpaujil-caqueta.gov.co</v>
          </cell>
          <cell r="G966">
            <v>0</v>
          </cell>
        </row>
        <row r="967">
          <cell r="A967">
            <v>8000957609</v>
          </cell>
          <cell r="B967">
            <v>800095760</v>
          </cell>
          <cell r="C967">
            <v>0</v>
          </cell>
          <cell r="D967">
            <v>214718247</v>
          </cell>
          <cell r="E967" t="str">
            <v>EL DONCELLO-CAQUETA</v>
          </cell>
          <cell r="F967" t="str">
            <v>eldoncello247@yahoo.com</v>
          </cell>
          <cell r="G967">
            <v>0</v>
          </cell>
        </row>
        <row r="968">
          <cell r="A968">
            <v>8000957576</v>
          </cell>
          <cell r="B968">
            <v>800095757</v>
          </cell>
          <cell r="C968">
            <v>0</v>
          </cell>
          <cell r="D968">
            <v>210518205</v>
          </cell>
          <cell r="E968" t="str">
            <v>CURILLO-CAQUETA</v>
          </cell>
          <cell r="F968" t="str">
            <v>alcaldia@curillo-caqueta.gov.co</v>
          </cell>
          <cell r="G968">
            <v>0</v>
          </cell>
        </row>
        <row r="969">
          <cell r="A969">
            <v>8000957544</v>
          </cell>
          <cell r="B969">
            <v>800095754</v>
          </cell>
          <cell r="C969">
            <v>0</v>
          </cell>
          <cell r="D969">
            <v>215018150</v>
          </cell>
          <cell r="E969" t="str">
            <v>CARTAGENA DEL CHAIRA-CAQUETA</v>
          </cell>
          <cell r="F969" t="str">
            <v>alcaldia@cartagenadelchaira-caqueta.gov.co</v>
          </cell>
          <cell r="G969">
            <v>0</v>
          </cell>
        </row>
        <row r="970">
          <cell r="A970">
            <v>8000957347</v>
          </cell>
          <cell r="B970">
            <v>800095734</v>
          </cell>
          <cell r="C970">
            <v>0</v>
          </cell>
          <cell r="D970">
            <v>219418094</v>
          </cell>
          <cell r="E970" t="str">
            <v>BELEN DE LOS A.-CAQUETA</v>
          </cell>
          <cell r="F970" t="str">
            <v>alcaldia@belendelosandaquies-caqueta.gov.co</v>
          </cell>
          <cell r="G970">
            <v>0</v>
          </cell>
        </row>
        <row r="971">
          <cell r="A971">
            <v>8000957282</v>
          </cell>
          <cell r="B971">
            <v>800095728</v>
          </cell>
          <cell r="C971">
            <v>0</v>
          </cell>
          <cell r="D971">
            <v>210118001</v>
          </cell>
          <cell r="E971" t="str">
            <v>FLORENCIA - CAQUETA</v>
          </cell>
          <cell r="F971" t="str">
            <v>alcaldesa@florencia-caqueta.gov.co</v>
          </cell>
          <cell r="G971">
            <v>4639103380</v>
          </cell>
        </row>
        <row r="972">
          <cell r="A972">
            <v>8000956134</v>
          </cell>
          <cell r="B972">
            <v>800095613</v>
          </cell>
          <cell r="C972">
            <v>0</v>
          </cell>
          <cell r="D972">
            <v>214527745</v>
          </cell>
          <cell r="E972" t="str">
            <v>SIPI-CHOCO</v>
          </cell>
          <cell r="F972" t="str">
            <v>salcedojaimehumberto@hotmail.com</v>
          </cell>
          <cell r="G972">
            <v>0</v>
          </cell>
        </row>
        <row r="973">
          <cell r="A973">
            <v>8000955895</v>
          </cell>
          <cell r="B973">
            <v>800095589</v>
          </cell>
          <cell r="C973">
            <v>0</v>
          </cell>
          <cell r="D973">
            <v>217727077</v>
          </cell>
          <cell r="E973" t="str">
            <v>BAJO BAUDO-PIZA-CHOCO</v>
          </cell>
          <cell r="F973" t="str">
            <v>alcaldiabajobaudo@yahoo.es</v>
          </cell>
          <cell r="G973">
            <v>0</v>
          </cell>
        </row>
        <row r="974">
          <cell r="A974">
            <v>8000955680</v>
          </cell>
          <cell r="B974">
            <v>800095568</v>
          </cell>
          <cell r="C974">
            <v>0</v>
          </cell>
          <cell r="D974">
            <v>214125841</v>
          </cell>
          <cell r="E974" t="str">
            <v>UBAQUE-CUNDINAMARCA</v>
          </cell>
          <cell r="F974" t="str">
            <v>contactenos@ubaque-cundinamarca.gov.co</v>
          </cell>
          <cell r="G974">
            <v>0</v>
          </cell>
        </row>
        <row r="975">
          <cell r="A975">
            <v>8000955301</v>
          </cell>
          <cell r="B975">
            <v>800095530</v>
          </cell>
          <cell r="C975">
            <v>0</v>
          </cell>
          <cell r="D975">
            <v>218013780</v>
          </cell>
          <cell r="E975" t="str">
            <v>TALAIGUA NUEVO-BOLIVAR</v>
          </cell>
          <cell r="F975" t="str">
            <v>alcaldia@talaiguanuevo-bolivar.gov.co</v>
          </cell>
          <cell r="G975">
            <v>0</v>
          </cell>
        </row>
        <row r="976">
          <cell r="A976">
            <v>8000955143</v>
          </cell>
          <cell r="B976">
            <v>800095514</v>
          </cell>
          <cell r="C976">
            <v>0</v>
          </cell>
          <cell r="D976">
            <v>213313433</v>
          </cell>
          <cell r="E976" t="str">
            <v>MAHATES-BOLIVAR</v>
          </cell>
          <cell r="F976" t="str">
            <v>alcaldia@mahates-bolivar.gov.co</v>
          </cell>
          <cell r="G976">
            <v>0</v>
          </cell>
        </row>
        <row r="977">
          <cell r="A977">
            <v>8000955111</v>
          </cell>
          <cell r="B977">
            <v>800095511</v>
          </cell>
          <cell r="C977">
            <v>0</v>
          </cell>
          <cell r="D977">
            <v>214013440</v>
          </cell>
          <cell r="E977" t="str">
            <v>MARGARITA-BOLIVAR</v>
          </cell>
          <cell r="F977" t="str">
            <v>afinanciera@margarita-bolivar.gov.co</v>
          </cell>
          <cell r="G977">
            <v>0</v>
          </cell>
        </row>
        <row r="978">
          <cell r="A978">
            <v>8000954668</v>
          </cell>
          <cell r="B978">
            <v>800095466</v>
          </cell>
          <cell r="C978">
            <v>0</v>
          </cell>
          <cell r="D978">
            <v>214213442</v>
          </cell>
          <cell r="E978" t="str">
            <v>MARIA LA BAJA-BOLIVAR</v>
          </cell>
          <cell r="F978" t="str">
            <v>contactenos@marialabaja-bolivar.gov.co</v>
          </cell>
          <cell r="G978">
            <v>0</v>
          </cell>
        </row>
        <row r="979">
          <cell r="A979">
            <v>8000954611</v>
          </cell>
          <cell r="B979">
            <v>800095461</v>
          </cell>
          <cell r="C979">
            <v>0</v>
          </cell>
          <cell r="D979">
            <v>211617616</v>
          </cell>
          <cell r="E979" t="str">
            <v>RISARALDA-CALDAS</v>
          </cell>
          <cell r="F979" t="str">
            <v>municipioderisaralda@yahoo.com.mx</v>
          </cell>
          <cell r="G979">
            <v>0</v>
          </cell>
        </row>
        <row r="980">
          <cell r="A980">
            <v>8000951742</v>
          </cell>
          <cell r="B980">
            <v>800095174</v>
          </cell>
          <cell r="C980">
            <v>0</v>
          </cell>
          <cell r="D980">
            <v>219925799</v>
          </cell>
          <cell r="E980" t="str">
            <v>TENJO-CUNDINAMARCA</v>
          </cell>
          <cell r="F980" t="str">
            <v>contador@tenjo-cundinamarca.gov.co</v>
          </cell>
          <cell r="G980">
            <v>0</v>
          </cell>
        </row>
        <row r="981">
          <cell r="A981">
            <v>8000948444</v>
          </cell>
          <cell r="B981">
            <v>800094844</v>
          </cell>
          <cell r="C981">
            <v>0</v>
          </cell>
          <cell r="D981">
            <v>213808638</v>
          </cell>
          <cell r="E981" t="str">
            <v>SABANALARGA-ATLANTICO</v>
          </cell>
          <cell r="F981" t="str">
            <v>alcaldia@sabanalarga-atlantico.gov.co</v>
          </cell>
          <cell r="G981">
            <v>0</v>
          </cell>
        </row>
        <row r="982">
          <cell r="A982">
            <v>8000947826</v>
          </cell>
          <cell r="B982">
            <v>800094782</v>
          </cell>
          <cell r="C982">
            <v>0</v>
          </cell>
          <cell r="D982">
            <v>210725807</v>
          </cell>
          <cell r="E982" t="str">
            <v>TIBIRITA-CUNDINAMARCA</v>
          </cell>
          <cell r="F982" t="str">
            <v>alpe2308@hotmail.com</v>
          </cell>
          <cell r="G982">
            <v>0</v>
          </cell>
        </row>
        <row r="983">
          <cell r="A983">
            <v>8000947786</v>
          </cell>
          <cell r="B983">
            <v>800094778</v>
          </cell>
          <cell r="C983">
            <v>0</v>
          </cell>
          <cell r="D983">
            <v>219825898</v>
          </cell>
          <cell r="E983" t="str">
            <v>ZIPACON-CUNDINAMARCA</v>
          </cell>
          <cell r="F983" t="str">
            <v>zipacon@cundinamarca.gov.co</v>
          </cell>
          <cell r="G983">
            <v>0</v>
          </cell>
        </row>
        <row r="984">
          <cell r="A984">
            <v>8000947761</v>
          </cell>
          <cell r="B984">
            <v>800094776</v>
          </cell>
          <cell r="C984">
            <v>0</v>
          </cell>
          <cell r="D984">
            <v>218525885</v>
          </cell>
          <cell r="E984" t="str">
            <v>YACOPI-CUNDINAMARCA</v>
          </cell>
          <cell r="F984" t="str">
            <v>jdh200566@gmail.com</v>
          </cell>
          <cell r="G984">
            <v>0</v>
          </cell>
        </row>
        <row r="985">
          <cell r="A985">
            <v>8000947557</v>
          </cell>
          <cell r="B985">
            <v>800094755</v>
          </cell>
          <cell r="C985">
            <v>0</v>
          </cell>
          <cell r="D985">
            <v>215425754</v>
          </cell>
          <cell r="E985" t="str">
            <v>SOACHA - CUNDINAMARCA</v>
          </cell>
          <cell r="F985" t="str">
            <v>contabilidadsoacha@hotmail.com</v>
          </cell>
          <cell r="G985">
            <v>8185594213</v>
          </cell>
        </row>
        <row r="986">
          <cell r="A986">
            <v>8000947525</v>
          </cell>
          <cell r="B986">
            <v>800094752</v>
          </cell>
          <cell r="C986">
            <v>0</v>
          </cell>
          <cell r="D986">
            <v>211825718</v>
          </cell>
          <cell r="E986" t="str">
            <v>SASAIMA-CUNDINAMARCA</v>
          </cell>
          <cell r="F986" t="str">
            <v>alcaldia@sasaima-cundinamarca.gov.co</v>
          </cell>
          <cell r="G986">
            <v>0</v>
          </cell>
        </row>
        <row r="987">
          <cell r="A987">
            <v>8000947518</v>
          </cell>
          <cell r="B987">
            <v>800094751</v>
          </cell>
          <cell r="C987">
            <v>0</v>
          </cell>
          <cell r="D987">
            <v>215325653</v>
          </cell>
          <cell r="E987" t="str">
            <v>SAN CAYETANO-CUNDINAMARCA</v>
          </cell>
          <cell r="F987" t="str">
            <v>yoly974@gmail.com</v>
          </cell>
          <cell r="G987">
            <v>0</v>
          </cell>
        </row>
        <row r="988">
          <cell r="A988">
            <v>8000947161</v>
          </cell>
          <cell r="B988">
            <v>800094716</v>
          </cell>
          <cell r="C988">
            <v>0</v>
          </cell>
          <cell r="D988">
            <v>219425594</v>
          </cell>
          <cell r="E988" t="str">
            <v>QUETAME-CUNDINAMARCA</v>
          </cell>
          <cell r="F988" t="str">
            <v>alcaldia@quetame-cundinamarca.gov.co</v>
          </cell>
          <cell r="G988">
            <v>0</v>
          </cell>
        </row>
        <row r="989">
          <cell r="A989">
            <v>8000947138</v>
          </cell>
          <cell r="B989">
            <v>800094713</v>
          </cell>
          <cell r="C989">
            <v>0</v>
          </cell>
          <cell r="D989">
            <v>218925489</v>
          </cell>
          <cell r="E989" t="str">
            <v>NIMAIMA-CUNDINAMARCA</v>
          </cell>
          <cell r="F989" t="str">
            <v>contabilidad@nimaima-cundinamarca.gov.co</v>
          </cell>
          <cell r="G989">
            <v>0</v>
          </cell>
        </row>
        <row r="990">
          <cell r="A990">
            <v>8000947113</v>
          </cell>
          <cell r="B990">
            <v>800094711</v>
          </cell>
          <cell r="C990">
            <v>0</v>
          </cell>
          <cell r="D990">
            <v>213625436</v>
          </cell>
          <cell r="E990" t="str">
            <v>MANTA-CUNDINAMARCA</v>
          </cell>
          <cell r="F990" t="str">
            <v>manta@cundinamarca.gov.co</v>
          </cell>
          <cell r="G990">
            <v>0</v>
          </cell>
        </row>
        <row r="991">
          <cell r="A991">
            <v>8000947059</v>
          </cell>
          <cell r="B991">
            <v>800094705</v>
          </cell>
          <cell r="C991">
            <v>0</v>
          </cell>
          <cell r="D991">
            <v>217225372</v>
          </cell>
          <cell r="E991" t="str">
            <v>JUNIN-CUNDINAMARCA</v>
          </cell>
          <cell r="F991" t="str">
            <v>alcaldia@junin-cundinamarca.gov.co</v>
          </cell>
          <cell r="G991">
            <v>0</v>
          </cell>
        </row>
        <row r="992">
          <cell r="A992">
            <v>8000947041</v>
          </cell>
          <cell r="B992">
            <v>800094704</v>
          </cell>
          <cell r="C992">
            <v>0</v>
          </cell>
          <cell r="D992">
            <v>213925339</v>
          </cell>
          <cell r="E992" t="str">
            <v>GUTIERREZ-CUNDINAMARCA</v>
          </cell>
          <cell r="F992" t="str">
            <v>contactenos@gutierrez-cundinamarca.gov.co</v>
          </cell>
          <cell r="G992">
            <v>0</v>
          </cell>
        </row>
        <row r="993">
          <cell r="A993">
            <v>8000947011</v>
          </cell>
          <cell r="B993">
            <v>800094701</v>
          </cell>
          <cell r="C993">
            <v>0</v>
          </cell>
          <cell r="D993">
            <v>213525335</v>
          </cell>
          <cell r="E993" t="str">
            <v>GUAYABETAL-CUNDINAMARCA</v>
          </cell>
          <cell r="F993" t="str">
            <v>haciendaguayabetal@yahoo.es</v>
          </cell>
          <cell r="G993">
            <v>0</v>
          </cell>
        </row>
        <row r="994">
          <cell r="A994">
            <v>8000946851</v>
          </cell>
          <cell r="B994">
            <v>800094685</v>
          </cell>
          <cell r="C994">
            <v>0</v>
          </cell>
          <cell r="D994">
            <v>212825328</v>
          </cell>
          <cell r="E994" t="str">
            <v>GUAYABAL DE SIQUIMA-CUNDINAMARCA</v>
          </cell>
          <cell r="F994" t="str">
            <v>tesoreriaguayabal@yahoo.es</v>
          </cell>
          <cell r="G994">
            <v>0</v>
          </cell>
        </row>
        <row r="995">
          <cell r="A995">
            <v>8000946842</v>
          </cell>
          <cell r="B995">
            <v>800094684</v>
          </cell>
          <cell r="C995">
            <v>0</v>
          </cell>
          <cell r="D995">
            <v>219925299</v>
          </cell>
          <cell r="E995" t="str">
            <v>GAMA-CUNDINAMARCA</v>
          </cell>
          <cell r="F995" t="str">
            <v>alcaldiagama@colombia.com</v>
          </cell>
          <cell r="G995">
            <v>0</v>
          </cell>
        </row>
        <row r="996">
          <cell r="A996">
            <v>8000946717</v>
          </cell>
          <cell r="B996">
            <v>800094671</v>
          </cell>
          <cell r="C996">
            <v>0</v>
          </cell>
          <cell r="D996">
            <v>219325293</v>
          </cell>
          <cell r="E996" t="str">
            <v>GACHALA-CUNDINAMARCA</v>
          </cell>
          <cell r="F996" t="str">
            <v>alcaldia@gachala-cundinamarca.gov.co</v>
          </cell>
          <cell r="G996">
            <v>0</v>
          </cell>
        </row>
        <row r="997">
          <cell r="A997">
            <v>8000946240</v>
          </cell>
          <cell r="B997">
            <v>800094624</v>
          </cell>
          <cell r="C997">
            <v>0</v>
          </cell>
          <cell r="D997">
            <v>218625086</v>
          </cell>
          <cell r="E997" t="str">
            <v>BELTRAN-CUNDINAMARCA</v>
          </cell>
          <cell r="F997" t="str">
            <v>tesoreria@beltran-cundinamarca.gov.co</v>
          </cell>
          <cell r="G997">
            <v>0</v>
          </cell>
        </row>
        <row r="998">
          <cell r="A998">
            <v>8000946226</v>
          </cell>
          <cell r="B998">
            <v>800094622</v>
          </cell>
          <cell r="C998">
            <v>0</v>
          </cell>
          <cell r="D998">
            <v>219925099</v>
          </cell>
          <cell r="E998" t="str">
            <v>BOJACA-CUNDINAMARCA</v>
          </cell>
          <cell r="F998" t="str">
            <v>alcaldia@bojaca-cundinamarca.gov.co</v>
          </cell>
          <cell r="G998">
            <v>0</v>
          </cell>
        </row>
        <row r="999">
          <cell r="A999">
            <v>8000944663</v>
          </cell>
          <cell r="B999">
            <v>800094466</v>
          </cell>
          <cell r="C999">
            <v>0</v>
          </cell>
          <cell r="D999">
            <v>214108141</v>
          </cell>
          <cell r="E999" t="str">
            <v>CANDELARIA-ATLANTICO</v>
          </cell>
          <cell r="F999" t="str">
            <v>alcaldiacandelariaatlco@yahoo.es</v>
          </cell>
          <cell r="G999">
            <v>0</v>
          </cell>
        </row>
        <row r="1000">
          <cell r="A1000">
            <v>8000944624</v>
          </cell>
          <cell r="B1000">
            <v>800094462</v>
          </cell>
          <cell r="C1000">
            <v>0</v>
          </cell>
          <cell r="D1000">
            <v>213708137</v>
          </cell>
          <cell r="E1000" t="str">
            <v>CAMPO DE LA CRUZ-ATLANTICO</v>
          </cell>
          <cell r="F1000" t="str">
            <v>alcaldia.campodelacruz@gmail.com</v>
          </cell>
          <cell r="G1000">
            <v>0</v>
          </cell>
        </row>
        <row r="1001">
          <cell r="A1001">
            <v>8000944577</v>
          </cell>
          <cell r="B1001">
            <v>800094457</v>
          </cell>
          <cell r="C1001">
            <v>0</v>
          </cell>
          <cell r="D1001">
            <v>214908549</v>
          </cell>
          <cell r="E1001" t="str">
            <v>PIOJO-ATLANTICO</v>
          </cell>
          <cell r="F1001" t="str">
            <v>mpiojoelvira@yahoo.es</v>
          </cell>
          <cell r="G1001">
            <v>0</v>
          </cell>
        </row>
        <row r="1002">
          <cell r="A1002">
            <v>8000944498</v>
          </cell>
          <cell r="B1002">
            <v>800094449</v>
          </cell>
          <cell r="C1002">
            <v>0</v>
          </cell>
          <cell r="D1002">
            <v>212008520</v>
          </cell>
          <cell r="E1002" t="str">
            <v>PALMAR D VARELA-ATLANTICO</v>
          </cell>
          <cell r="F1002" t="str">
            <v>contactenos@palmardevarela-atlantico.gov.co</v>
          </cell>
          <cell r="G1002">
            <v>0</v>
          </cell>
        </row>
        <row r="1003">
          <cell r="A1003">
            <v>8000943862</v>
          </cell>
          <cell r="B1003">
            <v>800094386</v>
          </cell>
          <cell r="C1003">
            <v>0</v>
          </cell>
          <cell r="D1003">
            <v>217308573</v>
          </cell>
          <cell r="E1003" t="str">
            <v>PUERTO COLOMBIA-ATLANTICO</v>
          </cell>
          <cell r="F1003" t="str">
            <v>hacienda@puertocolombia-atlantico.gov.co</v>
          </cell>
          <cell r="G1003">
            <v>0</v>
          </cell>
        </row>
        <row r="1004">
          <cell r="A1004">
            <v>8000943783</v>
          </cell>
          <cell r="B1004">
            <v>800094378</v>
          </cell>
          <cell r="C1004">
            <v>0</v>
          </cell>
          <cell r="D1004">
            <v>214908849</v>
          </cell>
          <cell r="E1004" t="str">
            <v>USIACURI-ATLANTICO</v>
          </cell>
          <cell r="F1004" t="str">
            <v>contactenos@usiacuri-atlantico.gov.co</v>
          </cell>
          <cell r="G1004">
            <v>0</v>
          </cell>
        </row>
        <row r="1005">
          <cell r="A1005">
            <v>8000941644</v>
          </cell>
          <cell r="B1005">
            <v>800094164</v>
          </cell>
          <cell r="C1005">
            <v>0</v>
          </cell>
          <cell r="D1005">
            <v>118686000</v>
          </cell>
          <cell r="E1005" t="str">
            <v>DEPARTAMENTO DEL PUTUMAYO</v>
          </cell>
          <cell r="F1005" t="str">
            <v>contabilidad@putumayo.gov.co</v>
          </cell>
          <cell r="G1005">
            <v>13087093862</v>
          </cell>
        </row>
        <row r="1006">
          <cell r="A1006">
            <v>8000940678</v>
          </cell>
          <cell r="B1006">
            <v>800094067</v>
          </cell>
          <cell r="C1006">
            <v>0</v>
          </cell>
          <cell r="D1006">
            <v>119999000</v>
          </cell>
          <cell r="E1006" t="str">
            <v>DEPARTAMENTO DE VICHADA</v>
          </cell>
          <cell r="F1006" t="str">
            <v>presupuesto@gobvichada.gov.co</v>
          </cell>
          <cell r="G1006">
            <v>3435924245</v>
          </cell>
        </row>
        <row r="1007">
          <cell r="A1007">
            <v>8000934391</v>
          </cell>
          <cell r="B1007">
            <v>800093439</v>
          </cell>
          <cell r="C1007">
            <v>0</v>
          </cell>
          <cell r="D1007">
            <v>211525815</v>
          </cell>
          <cell r="E1007" t="str">
            <v>TOCAIMA-CUNDINAMARCA</v>
          </cell>
          <cell r="F1007" t="str">
            <v>contactenos@tocaima-cundinamarca.gov.co</v>
          </cell>
          <cell r="G1007">
            <v>0</v>
          </cell>
        </row>
        <row r="1008">
          <cell r="A1008">
            <v>8000934375</v>
          </cell>
          <cell r="B1008">
            <v>800093437</v>
          </cell>
          <cell r="C1008">
            <v>0</v>
          </cell>
          <cell r="D1008">
            <v>214925649</v>
          </cell>
          <cell r="E1008" t="str">
            <v>SAN BERNARDO-CUNDINAMARCA</v>
          </cell>
          <cell r="F1008" t="str">
            <v>alcaldia@sanbernardo-cundinamarca.gov.co</v>
          </cell>
          <cell r="G1008">
            <v>0</v>
          </cell>
        </row>
        <row r="1009">
          <cell r="A1009">
            <v>8000933868</v>
          </cell>
          <cell r="B1009">
            <v>800093386</v>
          </cell>
          <cell r="C1009">
            <v>0</v>
          </cell>
          <cell r="D1009">
            <v>215325053</v>
          </cell>
          <cell r="E1009" t="str">
            <v>ARBELAEZ-CUNDINAMARCA</v>
          </cell>
          <cell r="F1009" t="str">
            <v>alcaldia@arbelaez-cundinamarca.gov.co</v>
          </cell>
          <cell r="G1009">
            <v>0</v>
          </cell>
        </row>
        <row r="1010">
          <cell r="A1010">
            <v>8000927880</v>
          </cell>
          <cell r="B1010">
            <v>800092788</v>
          </cell>
          <cell r="C1010">
            <v>0</v>
          </cell>
          <cell r="D1010">
            <v>211044110</v>
          </cell>
          <cell r="E1010" t="str">
            <v>EL MOLINO-GUAJIRA</v>
          </cell>
          <cell r="F1010" t="str">
            <v>molinoguajira@yahoo.com</v>
          </cell>
          <cell r="G1010">
            <v>0</v>
          </cell>
        </row>
        <row r="1011">
          <cell r="A1011">
            <v>8000915944</v>
          </cell>
          <cell r="B1011">
            <v>800091594</v>
          </cell>
          <cell r="C1011">
            <v>0</v>
          </cell>
          <cell r="D1011">
            <v>111818000</v>
          </cell>
          <cell r="E1011" t="str">
            <v>DEPARTAMENTO DEL CAQUETA</v>
          </cell>
          <cell r="F1011" t="str">
            <v>contabilidad@caqueta.gov.co</v>
          </cell>
          <cell r="G1011">
            <v>8908289189</v>
          </cell>
        </row>
        <row r="1012">
          <cell r="A1012">
            <v>8000908335</v>
          </cell>
          <cell r="B1012">
            <v>800090833</v>
          </cell>
          <cell r="C1012">
            <v>0</v>
          </cell>
          <cell r="D1012">
            <v>217717877</v>
          </cell>
          <cell r="E1012" t="str">
            <v>VITERBO-CALDAS</v>
          </cell>
          <cell r="F1012" t="str">
            <v>hacienda@viterbo-caldas.gov.co</v>
          </cell>
          <cell r="G1012">
            <v>0</v>
          </cell>
        </row>
        <row r="1013">
          <cell r="A1013">
            <v>8000860176</v>
          </cell>
          <cell r="B1013">
            <v>800086017</v>
          </cell>
          <cell r="C1013">
            <v>0</v>
          </cell>
          <cell r="D1013">
            <v>211585015</v>
          </cell>
          <cell r="E1013" t="str">
            <v>CHAMEZA-CASANARE</v>
          </cell>
          <cell r="F1013" t="str">
            <v>hacienda@chameza-casanare.gov.co</v>
          </cell>
          <cell r="G1013">
            <v>0</v>
          </cell>
        </row>
        <row r="1014">
          <cell r="A1014">
            <v>8000856124</v>
          </cell>
          <cell r="B1014">
            <v>800085612</v>
          </cell>
          <cell r="C1014">
            <v>0</v>
          </cell>
          <cell r="D1014">
            <v>218025580</v>
          </cell>
          <cell r="E1014" t="str">
            <v>PULI-CUNDINAMARCA</v>
          </cell>
          <cell r="F1014" t="str">
            <v>contactenos@puli-cundinamarca.gov.co</v>
          </cell>
          <cell r="G1014">
            <v>0</v>
          </cell>
        </row>
        <row r="1015">
          <cell r="A1015">
            <v>8000843780</v>
          </cell>
          <cell r="B1015">
            <v>800084378</v>
          </cell>
          <cell r="C1015">
            <v>0</v>
          </cell>
          <cell r="D1015">
            <v>211819318</v>
          </cell>
          <cell r="E1015" t="str">
            <v>GUAPI-CAUCA</v>
          </cell>
          <cell r="F1015" t="str">
            <v>kike1015@hotmail.com</v>
          </cell>
          <cell r="G1015">
            <v>0</v>
          </cell>
        </row>
        <row r="1016">
          <cell r="A1016">
            <v>8000836727</v>
          </cell>
          <cell r="B1016">
            <v>800083672</v>
          </cell>
          <cell r="C1016">
            <v>0</v>
          </cell>
          <cell r="D1016">
            <v>212352323</v>
          </cell>
          <cell r="E1016" t="str">
            <v>GUALMATAN-NARIÑO</v>
          </cell>
          <cell r="F1016" t="str">
            <v>alcgualmatan@yahoo.es</v>
          </cell>
          <cell r="G1016">
            <v>0</v>
          </cell>
        </row>
        <row r="1017">
          <cell r="A1017">
            <v>8000832337</v>
          </cell>
          <cell r="B1017">
            <v>800083233</v>
          </cell>
          <cell r="C1017">
            <v>0</v>
          </cell>
          <cell r="D1017">
            <v>216415664</v>
          </cell>
          <cell r="E1017" t="str">
            <v>SAN JOSE DE PARE-BOYACA</v>
          </cell>
          <cell r="F1017" t="str">
            <v>alcaldiasanjosedepare@hotmail.com</v>
          </cell>
          <cell r="G1017">
            <v>0</v>
          </cell>
        </row>
        <row r="1018">
          <cell r="A1018">
            <v>8000810919</v>
          </cell>
          <cell r="B1018">
            <v>800081091</v>
          </cell>
          <cell r="C1018">
            <v>0</v>
          </cell>
          <cell r="D1018">
            <v>212325123</v>
          </cell>
          <cell r="E1018" t="str">
            <v>CACHIPAY-CUNDINAMARCA</v>
          </cell>
          <cell r="F1018" t="str">
            <v>mabarbosa.alcalde@gmial.com</v>
          </cell>
          <cell r="G1018">
            <v>0</v>
          </cell>
        </row>
        <row r="1019">
          <cell r="A1019">
            <v>8000791627</v>
          </cell>
          <cell r="B1019">
            <v>800079162</v>
          </cell>
          <cell r="C1019">
            <v>0</v>
          </cell>
          <cell r="D1019">
            <v>218623586</v>
          </cell>
          <cell r="E1019" t="str">
            <v>PURISIMA-CORDOBA</v>
          </cell>
          <cell r="F1019" t="str">
            <v>alcaldia@purisima-cordoba.gov.co</v>
          </cell>
          <cell r="G1019">
            <v>0</v>
          </cell>
        </row>
        <row r="1020">
          <cell r="A1020">
            <v>8000790351</v>
          </cell>
          <cell r="B1020">
            <v>800079035</v>
          </cell>
          <cell r="C1020">
            <v>0</v>
          </cell>
          <cell r="D1020">
            <v>216850568</v>
          </cell>
          <cell r="E1020" t="str">
            <v>PUERTO GAITAN-META</v>
          </cell>
          <cell r="F1020" t="str">
            <v>haciendapuertogaitan@yahoo.com</v>
          </cell>
          <cell r="G1020">
            <v>0</v>
          </cell>
        </row>
        <row r="1021">
          <cell r="A1021">
            <v>8000778087</v>
          </cell>
          <cell r="B1021">
            <v>800077808</v>
          </cell>
          <cell r="C1021">
            <v>0</v>
          </cell>
          <cell r="D1021">
            <v>218015480</v>
          </cell>
          <cell r="E1021" t="str">
            <v>MUZO-BOYACA</v>
          </cell>
          <cell r="F1021" t="str">
            <v>municipiodemuzo@yahoo.es</v>
          </cell>
          <cell r="G1021">
            <v>0</v>
          </cell>
        </row>
        <row r="1022">
          <cell r="A1022">
            <v>8000775455</v>
          </cell>
          <cell r="B1022">
            <v>800077545</v>
          </cell>
          <cell r="C1022">
            <v>0</v>
          </cell>
          <cell r="D1022">
            <v>214715047</v>
          </cell>
          <cell r="E1022" t="str">
            <v>AQUITANIA-BOYACA</v>
          </cell>
          <cell r="F1022" t="str">
            <v>ilmatbuitrago@yahoo.es</v>
          </cell>
          <cell r="G1022">
            <v>0</v>
          </cell>
        </row>
        <row r="1023">
          <cell r="A1023">
            <v>8000767511</v>
          </cell>
          <cell r="B1023">
            <v>800076751</v>
          </cell>
          <cell r="C1023">
            <v>0</v>
          </cell>
          <cell r="D1023">
            <v>215808558</v>
          </cell>
          <cell r="E1023" t="str">
            <v>POLONUEVO-ATLANTICO</v>
          </cell>
          <cell r="F1023" t="str">
            <v>alcaldia@polonuevo-atlantico.gov.co</v>
          </cell>
          <cell r="G1023">
            <v>0</v>
          </cell>
        </row>
        <row r="1024">
          <cell r="A1024">
            <v>8000755377</v>
          </cell>
          <cell r="B1024">
            <v>800075537</v>
          </cell>
          <cell r="C1024">
            <v>0</v>
          </cell>
          <cell r="D1024">
            <v>217823678</v>
          </cell>
          <cell r="E1024" t="str">
            <v>SAN CARLOS-CORDOBA</v>
          </cell>
          <cell r="F1024" t="str">
            <v>contactenos@sancarlos-cordoba.gov.co</v>
          </cell>
          <cell r="G1024">
            <v>0</v>
          </cell>
        </row>
        <row r="1025">
          <cell r="A1025">
            <v>8000752319</v>
          </cell>
          <cell r="B1025">
            <v>800075231</v>
          </cell>
          <cell r="C1025">
            <v>0</v>
          </cell>
          <cell r="D1025">
            <v>217023670</v>
          </cell>
          <cell r="E1025" t="str">
            <v>SAN ANDRES D SOTAVEN-CORDOBA</v>
          </cell>
          <cell r="F1025" t="str">
            <v>alcaldia@sanandresdesotavento-cordoba.gov.co</v>
          </cell>
          <cell r="G1025">
            <v>0</v>
          </cell>
        </row>
        <row r="1026">
          <cell r="A1026">
            <v>8000748599</v>
          </cell>
          <cell r="B1026">
            <v>800074859</v>
          </cell>
          <cell r="C1026">
            <v>0</v>
          </cell>
          <cell r="D1026">
            <v>218015180</v>
          </cell>
          <cell r="E1026" t="str">
            <v>CHISCAS-BOYACA</v>
          </cell>
          <cell r="F1026" t="str">
            <v>contactenos@chiscas-boyaca.gov.co</v>
          </cell>
          <cell r="G1026">
            <v>0</v>
          </cell>
        </row>
        <row r="1027">
          <cell r="A1027">
            <v>8000741205</v>
          </cell>
          <cell r="B1027">
            <v>800074120</v>
          </cell>
          <cell r="C1027">
            <v>0</v>
          </cell>
          <cell r="D1027">
            <v>213025530</v>
          </cell>
          <cell r="E1027" t="str">
            <v>PARATEBUENO-CUNDINAMARCA</v>
          </cell>
          <cell r="F1027" t="str">
            <v>lesus14@hotmail.com</v>
          </cell>
          <cell r="G1027">
            <v>0</v>
          </cell>
        </row>
        <row r="1028">
          <cell r="A1028">
            <v>8000734751</v>
          </cell>
          <cell r="B1028">
            <v>800073475</v>
          </cell>
          <cell r="C1028">
            <v>0</v>
          </cell>
          <cell r="D1028">
            <v>210225402</v>
          </cell>
          <cell r="E1028" t="str">
            <v>LA VEGA-CUNDINAMARCA</v>
          </cell>
          <cell r="F1028" t="str">
            <v>lavega@cundinamarca.gov.co</v>
          </cell>
          <cell r="G1028">
            <v>0</v>
          </cell>
        </row>
        <row r="1029">
          <cell r="A1029">
            <v>8000727158</v>
          </cell>
          <cell r="B1029">
            <v>800072715</v>
          </cell>
          <cell r="C1029">
            <v>0</v>
          </cell>
          <cell r="D1029">
            <v>212325823</v>
          </cell>
          <cell r="E1029" t="str">
            <v>TOPAIPI-CUNDINAMARCA</v>
          </cell>
          <cell r="F1029" t="str">
            <v>alcaldia@topaipi-cundinamarca.gov.co</v>
          </cell>
          <cell r="G1029">
            <v>0</v>
          </cell>
        </row>
        <row r="1030">
          <cell r="A1030">
            <v>8000719341</v>
          </cell>
          <cell r="B1030">
            <v>800071934</v>
          </cell>
          <cell r="C1030">
            <v>0</v>
          </cell>
          <cell r="D1030">
            <v>217047170</v>
          </cell>
          <cell r="E1030" t="str">
            <v>CHIBOLO-MAGDALENA</v>
          </cell>
          <cell r="F1030" t="str">
            <v>contacto@chibolo-magdalena.gov.co</v>
          </cell>
          <cell r="G1030">
            <v>0</v>
          </cell>
        </row>
        <row r="1031">
          <cell r="A1031">
            <v>8000706824</v>
          </cell>
          <cell r="B1031">
            <v>800070682</v>
          </cell>
          <cell r="C1031">
            <v>0</v>
          </cell>
          <cell r="D1031">
            <v>211054810</v>
          </cell>
          <cell r="E1031" t="str">
            <v>TIBU-NORTE DE SANTANDER</v>
          </cell>
          <cell r="F1031" t="str">
            <v>tesotibu@hotmail.com</v>
          </cell>
          <cell r="G1031">
            <v>0</v>
          </cell>
        </row>
        <row r="1032">
          <cell r="A1032">
            <v>8000703758</v>
          </cell>
          <cell r="B1032">
            <v>800070375</v>
          </cell>
          <cell r="C1032">
            <v>0</v>
          </cell>
          <cell r="D1032">
            <v>219927099</v>
          </cell>
          <cell r="E1032" t="str">
            <v>BOJAYA-CHOCO</v>
          </cell>
          <cell r="F1032" t="str">
            <v>alcaldia@Bojaya-choco.gov.co</v>
          </cell>
          <cell r="G1032">
            <v>0</v>
          </cell>
        </row>
        <row r="1033">
          <cell r="A1033">
            <v>8000699010</v>
          </cell>
          <cell r="B1033">
            <v>800069901</v>
          </cell>
          <cell r="C1033">
            <v>0</v>
          </cell>
          <cell r="D1033">
            <v>217208372</v>
          </cell>
          <cell r="E1033" t="str">
            <v>JUAN DE ACOSTA-ATLANTICO</v>
          </cell>
          <cell r="F1033" t="str">
            <v>padilla_sis@yahoo.es</v>
          </cell>
          <cell r="G1033">
            <v>0</v>
          </cell>
        </row>
        <row r="1034">
          <cell r="A1034">
            <v>8000674526</v>
          </cell>
          <cell r="B1034">
            <v>800067452</v>
          </cell>
          <cell r="C1034">
            <v>0</v>
          </cell>
          <cell r="D1034">
            <v>216018460</v>
          </cell>
          <cell r="E1034" t="str">
            <v>MILAN-CAQUETA</v>
          </cell>
          <cell r="F1034" t="str">
            <v>alcaldia@milan-caqueta.gov.co</v>
          </cell>
          <cell r="G1034">
            <v>0</v>
          </cell>
        </row>
        <row r="1035">
          <cell r="A1035">
            <v>8000663895</v>
          </cell>
          <cell r="B1035">
            <v>800066389</v>
          </cell>
          <cell r="C1035">
            <v>0</v>
          </cell>
          <cell r="D1035">
            <v>215015550</v>
          </cell>
          <cell r="E1035" t="str">
            <v>PISVA-BOYACA</v>
          </cell>
          <cell r="F1035" t="str">
            <v>anyaripi@gmail.com</v>
          </cell>
          <cell r="G1035">
            <v>0</v>
          </cell>
        </row>
        <row r="1036">
          <cell r="A1036">
            <v>8000655937</v>
          </cell>
          <cell r="B1036">
            <v>800065593</v>
          </cell>
          <cell r="C1036">
            <v>0</v>
          </cell>
          <cell r="D1036">
            <v>211815518</v>
          </cell>
          <cell r="E1036" t="str">
            <v>PAJARITO-BOYACA</v>
          </cell>
          <cell r="F1036" t="str">
            <v>alcaldia@pajarito-boyaca.gov.co</v>
          </cell>
          <cell r="G1036">
            <v>0</v>
          </cell>
        </row>
        <row r="1037">
          <cell r="A1037">
            <v>8000654749</v>
          </cell>
          <cell r="B1037">
            <v>800065474</v>
          </cell>
          <cell r="C1037">
            <v>0</v>
          </cell>
          <cell r="D1037">
            <v>210023500</v>
          </cell>
          <cell r="E1037" t="str">
            <v>MOÑITOS-CORDOBA</v>
          </cell>
          <cell r="F1037" t="str">
            <v>contactenos@monitos-cordoba.gov.co</v>
          </cell>
          <cell r="G1037">
            <v>0</v>
          </cell>
        </row>
        <row r="1038">
          <cell r="A1038">
            <v>8000654115</v>
          </cell>
          <cell r="B1038">
            <v>800065411</v>
          </cell>
          <cell r="C1038">
            <v>0</v>
          </cell>
          <cell r="D1038">
            <v>213315533</v>
          </cell>
          <cell r="E1038" t="str">
            <v>PAYA-BOYACA</v>
          </cell>
          <cell r="F1038" t="str">
            <v>alcaldiapaya@yahoo.com</v>
          </cell>
          <cell r="G1038">
            <v>0</v>
          </cell>
        </row>
        <row r="1039">
          <cell r="A1039">
            <v>8000637911</v>
          </cell>
          <cell r="B1039">
            <v>800063791</v>
          </cell>
          <cell r="C1039">
            <v>0</v>
          </cell>
          <cell r="D1039">
            <v>215115051</v>
          </cell>
          <cell r="E1039" t="str">
            <v>ARCABUCO-BOYACA</v>
          </cell>
          <cell r="F1039" t="str">
            <v>alcaldia@arcabuco-boyaca.gov.co</v>
          </cell>
          <cell r="G1039">
            <v>0</v>
          </cell>
        </row>
        <row r="1040">
          <cell r="A1040">
            <v>8000622559</v>
          </cell>
          <cell r="B1040">
            <v>800062255</v>
          </cell>
          <cell r="C1040">
            <v>0</v>
          </cell>
          <cell r="D1040">
            <v>211615816</v>
          </cell>
          <cell r="E1040" t="str">
            <v>TOGUI-BOYACA</v>
          </cell>
          <cell r="F1040" t="str">
            <v>togui_b@hotmail.com</v>
          </cell>
          <cell r="G1040">
            <v>0</v>
          </cell>
        </row>
        <row r="1041">
          <cell r="A1041">
            <v>8000613133</v>
          </cell>
          <cell r="B1041">
            <v>800061313</v>
          </cell>
          <cell r="C1041">
            <v>0</v>
          </cell>
          <cell r="D1041">
            <v>216570265</v>
          </cell>
          <cell r="E1041" t="str">
            <v>GUARANDA-SUCRE</v>
          </cell>
          <cell r="F1041" t="str">
            <v>abertelc@hotmail.com</v>
          </cell>
          <cell r="G1041">
            <v>0</v>
          </cell>
        </row>
        <row r="1042">
          <cell r="A1042">
            <v>8000605253</v>
          </cell>
          <cell r="B1042">
            <v>800060525</v>
          </cell>
          <cell r="C1042">
            <v>0</v>
          </cell>
          <cell r="D1042">
            <v>217368573</v>
          </cell>
          <cell r="E1042" t="str">
            <v>PUERTO PARRA-SANTANDER</v>
          </cell>
          <cell r="F1042" t="str">
            <v>daanmo23@hotmail.com</v>
          </cell>
          <cell r="G1042">
            <v>0</v>
          </cell>
        </row>
        <row r="1043">
          <cell r="A1043">
            <v>8000594056</v>
          </cell>
          <cell r="B1043">
            <v>800059405</v>
          </cell>
          <cell r="C1043">
            <v>0</v>
          </cell>
          <cell r="D1043">
            <v>215544855</v>
          </cell>
          <cell r="E1043" t="str">
            <v>URUMITA-GUAJIRA</v>
          </cell>
          <cell r="F1043" t="str">
            <v>alcaldia_urumita@hotmail.com</v>
          </cell>
          <cell r="G1043">
            <v>0</v>
          </cell>
        </row>
        <row r="1044">
          <cell r="A1044">
            <v>8000542490</v>
          </cell>
          <cell r="B1044">
            <v>800054249</v>
          </cell>
          <cell r="C1044">
            <v>0</v>
          </cell>
          <cell r="D1044">
            <v>218586885</v>
          </cell>
          <cell r="E1044" t="str">
            <v>VILLAGARZON-PUTUMAYO</v>
          </cell>
          <cell r="F1044" t="str">
            <v>despacho@villagarzon-putumayo.com.co</v>
          </cell>
          <cell r="G1044">
            <v>0</v>
          </cell>
        </row>
        <row r="1045">
          <cell r="A1045">
            <v>8000535523</v>
          </cell>
          <cell r="B1045">
            <v>800053552</v>
          </cell>
          <cell r="C1045">
            <v>0</v>
          </cell>
          <cell r="D1045">
            <v>213208832</v>
          </cell>
          <cell r="E1045" t="str">
            <v>TUBARA-ATLANTICO</v>
          </cell>
          <cell r="F1045" t="str">
            <v>alcaldiatubara@hotmail.com</v>
          </cell>
          <cell r="G1045">
            <v>0</v>
          </cell>
        </row>
        <row r="1046">
          <cell r="A1046">
            <v>8000511689</v>
          </cell>
          <cell r="B1046">
            <v>800051168</v>
          </cell>
          <cell r="C1046">
            <v>0</v>
          </cell>
          <cell r="D1046">
            <v>211819418</v>
          </cell>
          <cell r="E1046" t="str">
            <v>LOPEZ DE MICAY-CAUCA</v>
          </cell>
          <cell r="F1046" t="str">
            <v>hrbpop@hotmail.com</v>
          </cell>
          <cell r="G1046">
            <v>0</v>
          </cell>
        </row>
        <row r="1047">
          <cell r="A1047">
            <v>8000511671</v>
          </cell>
          <cell r="B1047">
            <v>800051167</v>
          </cell>
          <cell r="C1047">
            <v>0</v>
          </cell>
          <cell r="D1047">
            <v>210919809</v>
          </cell>
          <cell r="E1047" t="str">
            <v>TIMBIQUI-CAUCA</v>
          </cell>
          <cell r="F1047" t="str">
            <v>milaflor20@hotmail.com</v>
          </cell>
          <cell r="G1047">
            <v>0</v>
          </cell>
        </row>
        <row r="1048">
          <cell r="A1048">
            <v>8000507913</v>
          </cell>
          <cell r="B1048">
            <v>800050791</v>
          </cell>
          <cell r="C1048">
            <v>0</v>
          </cell>
          <cell r="D1048">
            <v>212015720</v>
          </cell>
          <cell r="E1048" t="str">
            <v>SATIVANORTE-BOYACA</v>
          </cell>
          <cell r="F1048" t="str">
            <v>alcaldia@sativanorte-boyaca.gov.co</v>
          </cell>
          <cell r="G1048">
            <v>0</v>
          </cell>
        </row>
        <row r="1049">
          <cell r="A1049">
            <v>8000504071</v>
          </cell>
          <cell r="B1049">
            <v>800050407</v>
          </cell>
          <cell r="C1049">
            <v>0</v>
          </cell>
          <cell r="D1049">
            <v>216018860</v>
          </cell>
          <cell r="E1049" t="str">
            <v>VALPARAISO-CAQUETA</v>
          </cell>
          <cell r="F1049" t="str">
            <v>contactenos@valparaiso-caqueta.gov.co</v>
          </cell>
          <cell r="G1049">
            <v>0</v>
          </cell>
        </row>
        <row r="1050">
          <cell r="A1050">
            <v>8000503319</v>
          </cell>
          <cell r="B1050">
            <v>800050331</v>
          </cell>
          <cell r="C1050">
            <v>0</v>
          </cell>
          <cell r="D1050">
            <v>210070400</v>
          </cell>
          <cell r="E1050" t="str">
            <v>LA UNION-SUCRE</v>
          </cell>
          <cell r="F1050" t="str">
            <v>marielismarsiglia@hotmail.com</v>
          </cell>
          <cell r="G1050">
            <v>0</v>
          </cell>
        </row>
        <row r="1051">
          <cell r="A1051">
            <v>8000498260</v>
          </cell>
          <cell r="B1051">
            <v>800049826</v>
          </cell>
          <cell r="C1051">
            <v>0</v>
          </cell>
          <cell r="D1051">
            <v>213570235</v>
          </cell>
          <cell r="E1051" t="str">
            <v>GALERAS-SUCRE</v>
          </cell>
          <cell r="F1051" t="str">
            <v>alcaldiagaleras@gmail.com</v>
          </cell>
          <cell r="G1051">
            <v>0</v>
          </cell>
        </row>
        <row r="1052">
          <cell r="A1052">
            <v>8000495083</v>
          </cell>
          <cell r="B1052">
            <v>800049508</v>
          </cell>
          <cell r="C1052">
            <v>0</v>
          </cell>
          <cell r="D1052">
            <v>211415514</v>
          </cell>
          <cell r="E1052" t="str">
            <v>PAEZ-BOYACA</v>
          </cell>
          <cell r="F1052" t="str">
            <v>tesoreria@paez-boyaca.gov.co</v>
          </cell>
          <cell r="G1052">
            <v>0</v>
          </cell>
        </row>
        <row r="1053">
          <cell r="A1053">
            <v>8000490179</v>
          </cell>
          <cell r="B1053">
            <v>800049017</v>
          </cell>
          <cell r="C1053">
            <v>0</v>
          </cell>
          <cell r="D1053">
            <v>218813688</v>
          </cell>
          <cell r="E1053" t="str">
            <v>SANTA ROSA SUR-BOLIVAR</v>
          </cell>
          <cell r="F1053" t="str">
            <v>alcaldia@santarosadelsur-bolivar.gov.co</v>
          </cell>
          <cell r="G1053">
            <v>0</v>
          </cell>
        </row>
        <row r="1054">
          <cell r="A1054">
            <v>8000441135</v>
          </cell>
          <cell r="B1054">
            <v>800044113</v>
          </cell>
          <cell r="C1054">
            <v>0</v>
          </cell>
          <cell r="D1054">
            <v>210554405</v>
          </cell>
          <cell r="E1054" t="str">
            <v>LOS PATIOS-NORTE DE SANTANDER</v>
          </cell>
          <cell r="F1054" t="str">
            <v>alcaldia@lospatios-nortedesantander.gov.co</v>
          </cell>
          <cell r="G1054">
            <v>0</v>
          </cell>
        </row>
        <row r="1055">
          <cell r="A1055">
            <v>8000434862</v>
          </cell>
          <cell r="B1055">
            <v>800043486</v>
          </cell>
          <cell r="C1055">
            <v>0</v>
          </cell>
          <cell r="D1055">
            <v>216713667</v>
          </cell>
          <cell r="E1055" t="str">
            <v>S.MARTIN DE LOBA-BOLIVAR</v>
          </cell>
          <cell r="F1055" t="str">
            <v>alcaldia@sanmartindeloba-bolivar.gov.co</v>
          </cell>
          <cell r="G1055">
            <v>0</v>
          </cell>
        </row>
        <row r="1056">
          <cell r="A1056">
            <v>8000429740</v>
          </cell>
          <cell r="B1056">
            <v>800042974</v>
          </cell>
          <cell r="C1056">
            <v>0</v>
          </cell>
          <cell r="D1056">
            <v>214913549</v>
          </cell>
          <cell r="E1056" t="str">
            <v>PINILLOS-BOLIVAR</v>
          </cell>
          <cell r="F1056" t="str">
            <v>alcaldia_municipal@hotmail.com</v>
          </cell>
          <cell r="G1056">
            <v>0</v>
          </cell>
        </row>
        <row r="1057">
          <cell r="A1057">
            <v>8000398039</v>
          </cell>
          <cell r="B1057">
            <v>800039803</v>
          </cell>
          <cell r="C1057">
            <v>0</v>
          </cell>
          <cell r="D1057">
            <v>216154261</v>
          </cell>
          <cell r="E1057" t="str">
            <v>EL ZULIA-NORTE DE SANTANDER</v>
          </cell>
          <cell r="F1057" t="str">
            <v>alcaldia@elzulia-nortedesantander.gov.co</v>
          </cell>
          <cell r="G1057">
            <v>0</v>
          </cell>
        </row>
        <row r="1058">
          <cell r="A1058">
            <v>8000392133</v>
          </cell>
          <cell r="B1058">
            <v>800039213</v>
          </cell>
          <cell r="C1058">
            <v>0</v>
          </cell>
          <cell r="D1058">
            <v>219315693</v>
          </cell>
          <cell r="E1058" t="str">
            <v>SANTA ROSA DE VITERB-BOYACA</v>
          </cell>
          <cell r="F1058" t="str">
            <v>starosaviterbo@gmail.com</v>
          </cell>
          <cell r="G1058">
            <v>0</v>
          </cell>
        </row>
        <row r="1059">
          <cell r="A1059">
            <v>8000386131</v>
          </cell>
          <cell r="B1059">
            <v>800038613</v>
          </cell>
          <cell r="C1059">
            <v>0</v>
          </cell>
          <cell r="D1059">
            <v>211213212</v>
          </cell>
          <cell r="E1059" t="str">
            <v>CORDOBA-BOLIVAR</v>
          </cell>
          <cell r="F1059" t="str">
            <v>carcon-83@hotmail.com</v>
          </cell>
          <cell r="G1059">
            <v>0</v>
          </cell>
        </row>
        <row r="1060">
          <cell r="A1060">
            <v>8000373711</v>
          </cell>
          <cell r="B1060">
            <v>800037371</v>
          </cell>
          <cell r="C1060">
            <v>0</v>
          </cell>
          <cell r="D1060">
            <v>210613006</v>
          </cell>
          <cell r="E1060" t="str">
            <v>ACHI-BOLIVAR</v>
          </cell>
          <cell r="F1060" t="str">
            <v>alcaldiaachi@hotmail.com</v>
          </cell>
          <cell r="G1060">
            <v>0</v>
          </cell>
        </row>
        <row r="1061">
          <cell r="A1061">
            <v>8000372324</v>
          </cell>
          <cell r="B1061">
            <v>800037232</v>
          </cell>
          <cell r="C1061">
            <v>0</v>
          </cell>
          <cell r="D1061">
            <v>216052560</v>
          </cell>
          <cell r="E1061" t="str">
            <v>POTOSI-NARIÑO</v>
          </cell>
          <cell r="F1061" t="str">
            <v>contactenos@potosi-narino.gov.co</v>
          </cell>
          <cell r="G1061">
            <v>0</v>
          </cell>
        </row>
        <row r="1062">
          <cell r="A1062">
            <v>8000371752</v>
          </cell>
          <cell r="B1062">
            <v>800037175</v>
          </cell>
          <cell r="C1062">
            <v>0</v>
          </cell>
          <cell r="D1062">
            <v>215713657</v>
          </cell>
          <cell r="E1062" t="str">
            <v>S.JUAN NEPOMUCENO-BOLIVAR</v>
          </cell>
          <cell r="F1062" t="str">
            <v>contactenos@sanjuannepomuceno-bolivar.gov.co</v>
          </cell>
          <cell r="G1062">
            <v>0</v>
          </cell>
        </row>
        <row r="1063">
          <cell r="A1063">
            <v>8000371666</v>
          </cell>
          <cell r="B1063">
            <v>800037166</v>
          </cell>
          <cell r="C1063">
            <v>0</v>
          </cell>
          <cell r="D1063">
            <v>215013650</v>
          </cell>
          <cell r="E1063" t="str">
            <v>SAN FERNANDO-BOLIVAR</v>
          </cell>
          <cell r="F1063" t="str">
            <v>alcaldia@sanfernando-bolivar.gov.co</v>
          </cell>
          <cell r="G1063">
            <v>0</v>
          </cell>
        </row>
        <row r="1064">
          <cell r="A1064">
            <v>8000356779</v>
          </cell>
          <cell r="B1064">
            <v>800035677</v>
          </cell>
          <cell r="C1064">
            <v>0</v>
          </cell>
          <cell r="D1064">
            <v>216013760</v>
          </cell>
          <cell r="E1064" t="str">
            <v>SOPLAVIENTO-BOLIVAR</v>
          </cell>
          <cell r="F1064" t="str">
            <v>germzalo@hotmail.com</v>
          </cell>
          <cell r="G1064">
            <v>0</v>
          </cell>
        </row>
        <row r="1065">
          <cell r="A1065">
            <v>8000354821</v>
          </cell>
          <cell r="B1065">
            <v>800035482</v>
          </cell>
          <cell r="C1065">
            <v>0</v>
          </cell>
          <cell r="D1065">
            <v>218352083</v>
          </cell>
          <cell r="E1065" t="str">
            <v>BELEN-NARIÑO</v>
          </cell>
          <cell r="F1065" t="str">
            <v>alcaldia@belen-narino.gov.co</v>
          </cell>
          <cell r="G1065">
            <v>0</v>
          </cell>
        </row>
        <row r="1066">
          <cell r="A1066">
            <v>8000350241</v>
          </cell>
          <cell r="B1066">
            <v>800035024</v>
          </cell>
          <cell r="C1066">
            <v>0</v>
          </cell>
          <cell r="D1066">
            <v>211552215</v>
          </cell>
          <cell r="E1066" t="str">
            <v>CORDOBA-NARIÑO</v>
          </cell>
          <cell r="F1066" t="str">
            <v>benavidessotelo@hotmail.com</v>
          </cell>
          <cell r="G1066">
            <v>0</v>
          </cell>
        </row>
        <row r="1067">
          <cell r="A1067">
            <v>8000344760</v>
          </cell>
          <cell r="B1067">
            <v>800034476</v>
          </cell>
          <cell r="C1067">
            <v>0</v>
          </cell>
          <cell r="D1067">
            <v>218515185</v>
          </cell>
          <cell r="E1067" t="str">
            <v>CHITARAQUE-BOYACA</v>
          </cell>
          <cell r="F1067" t="str">
            <v>tesoreria@chitaraque-boyaca.gov.co</v>
          </cell>
          <cell r="G1067">
            <v>0</v>
          </cell>
        </row>
        <row r="1068">
          <cell r="A1068">
            <v>8000330620</v>
          </cell>
          <cell r="B1068">
            <v>800033062</v>
          </cell>
          <cell r="C1068">
            <v>0</v>
          </cell>
          <cell r="D1068">
            <v>219415494</v>
          </cell>
          <cell r="E1068" t="str">
            <v>NUEVO COLON-BOYACA</v>
          </cell>
          <cell r="F1068" t="str">
            <v>merlymaranta@yahoo.com</v>
          </cell>
          <cell r="G1068">
            <v>0</v>
          </cell>
        </row>
        <row r="1069">
          <cell r="A1069">
            <v>8000318745</v>
          </cell>
          <cell r="B1069">
            <v>800031874</v>
          </cell>
          <cell r="C1069">
            <v>0</v>
          </cell>
          <cell r="D1069">
            <v>212419824</v>
          </cell>
          <cell r="E1069" t="str">
            <v>TOTORO-CAUCA</v>
          </cell>
          <cell r="F1069" t="str">
            <v>totorocauca@gmail.com</v>
          </cell>
          <cell r="G1069">
            <v>0</v>
          </cell>
        </row>
        <row r="1070">
          <cell r="A1070">
            <v>8000310757</v>
          </cell>
          <cell r="B1070">
            <v>800031075</v>
          </cell>
          <cell r="C1070">
            <v>0</v>
          </cell>
          <cell r="D1070">
            <v>215666456</v>
          </cell>
          <cell r="E1070" t="str">
            <v>MISTRATO-RISARALDA</v>
          </cell>
          <cell r="F1070" t="str">
            <v>alcaldia@mistrato-risaralda.gov.co</v>
          </cell>
          <cell r="G1070">
            <v>0</v>
          </cell>
        </row>
        <row r="1071">
          <cell r="A1071">
            <v>8000310732</v>
          </cell>
          <cell r="B1071">
            <v>800031073</v>
          </cell>
          <cell r="C1071">
            <v>0</v>
          </cell>
          <cell r="D1071">
            <v>214815248</v>
          </cell>
          <cell r="E1071" t="str">
            <v>EL ESPINO-BOYACA</v>
          </cell>
          <cell r="F1071" t="str">
            <v>alcaldia@elespino-boyaca.gov.co</v>
          </cell>
          <cell r="G1071">
            <v>0</v>
          </cell>
        </row>
        <row r="1072">
          <cell r="A1072">
            <v>8000309881</v>
          </cell>
          <cell r="B1072">
            <v>800030988</v>
          </cell>
          <cell r="C1072">
            <v>0</v>
          </cell>
          <cell r="D1072">
            <v>217615776</v>
          </cell>
          <cell r="E1072" t="str">
            <v>SUTAMARCHAN-BOYACA</v>
          </cell>
          <cell r="F1072" t="str">
            <v>pfboy2008@hotmail.com</v>
          </cell>
          <cell r="G1072">
            <v>0</v>
          </cell>
        </row>
        <row r="1073">
          <cell r="A1073">
            <v>8000298265</v>
          </cell>
          <cell r="B1073">
            <v>800029826</v>
          </cell>
          <cell r="C1073">
            <v>0</v>
          </cell>
          <cell r="D1073">
            <v>216115761</v>
          </cell>
          <cell r="E1073" t="str">
            <v>SOMONDOCO-BOYACA</v>
          </cell>
          <cell r="F1073" t="str">
            <v>alcaldia@somondoco-boyaca.gov.co</v>
          </cell>
          <cell r="G1073">
            <v>0</v>
          </cell>
        </row>
        <row r="1074">
          <cell r="A1074">
            <v>8000296601</v>
          </cell>
          <cell r="B1074">
            <v>800029660</v>
          </cell>
          <cell r="C1074">
            <v>0</v>
          </cell>
          <cell r="D1074">
            <v>215515455</v>
          </cell>
          <cell r="E1074" t="str">
            <v>MIRAFLORES-BOYACA</v>
          </cell>
          <cell r="F1074" t="str">
            <v>mirafloresalcaldia@yahoo.com</v>
          </cell>
          <cell r="G1074">
            <v>0</v>
          </cell>
        </row>
        <row r="1075">
          <cell r="A1075">
            <v>8000295135</v>
          </cell>
          <cell r="B1075">
            <v>800029513</v>
          </cell>
          <cell r="C1075">
            <v>0</v>
          </cell>
          <cell r="D1075">
            <v>218015580</v>
          </cell>
          <cell r="E1075" t="str">
            <v>QUIPAMA-BOYACA</v>
          </cell>
          <cell r="F1075" t="str">
            <v>tesoreria@quipama-boyaca.gov.co</v>
          </cell>
          <cell r="G1075">
            <v>0</v>
          </cell>
        </row>
        <row r="1076">
          <cell r="A1076">
            <v>8000293866</v>
          </cell>
          <cell r="B1076">
            <v>800029386</v>
          </cell>
          <cell r="C1076">
            <v>0</v>
          </cell>
          <cell r="D1076">
            <v>219015690</v>
          </cell>
          <cell r="E1076" t="str">
            <v>SANTA MARIA-BOYACA</v>
          </cell>
          <cell r="F1076" t="str">
            <v>elsa_esguerra_salgado@hotmail.com</v>
          </cell>
          <cell r="G1076">
            <v>0</v>
          </cell>
        </row>
        <row r="1077">
          <cell r="A1077">
            <v>8000285764</v>
          </cell>
          <cell r="B1077">
            <v>800028576</v>
          </cell>
          <cell r="C1077">
            <v>0</v>
          </cell>
          <cell r="D1077">
            <v>217815778</v>
          </cell>
          <cell r="E1077" t="str">
            <v>SUTATENZA-BOYACA</v>
          </cell>
          <cell r="F1077" t="str">
            <v>alcaldiasutatenzaboy@colombia.com</v>
          </cell>
          <cell r="G1077">
            <v>0</v>
          </cell>
        </row>
        <row r="1078">
          <cell r="A1078">
            <v>8000285171</v>
          </cell>
          <cell r="B1078">
            <v>800028517</v>
          </cell>
          <cell r="C1078">
            <v>0</v>
          </cell>
          <cell r="D1078">
            <v>213215632</v>
          </cell>
          <cell r="E1078" t="str">
            <v>SABOYA-BOYACA</v>
          </cell>
          <cell r="F1078" t="str">
            <v>contadorabravo@yahoo.es</v>
          </cell>
          <cell r="G1078">
            <v>0</v>
          </cell>
        </row>
        <row r="1079">
          <cell r="A1079">
            <v>8000284616</v>
          </cell>
          <cell r="B1079">
            <v>800028461</v>
          </cell>
          <cell r="C1079">
            <v>0</v>
          </cell>
          <cell r="D1079">
            <v>211115511</v>
          </cell>
          <cell r="E1079" t="str">
            <v>PACHAVITA-BOYACA</v>
          </cell>
          <cell r="F1079" t="str">
            <v>pachavitamunicipio@yahoo.com</v>
          </cell>
          <cell r="G1079">
            <v>0</v>
          </cell>
        </row>
        <row r="1080">
          <cell r="A1080">
            <v>8000284361</v>
          </cell>
          <cell r="B1080">
            <v>800028436</v>
          </cell>
          <cell r="C1080">
            <v>0</v>
          </cell>
          <cell r="D1080">
            <v>210815808</v>
          </cell>
          <cell r="E1080" t="str">
            <v>TINJACA-BOYACA</v>
          </cell>
          <cell r="F1080" t="str">
            <v>contafin81@yahoo.com</v>
          </cell>
          <cell r="G1080">
            <v>0</v>
          </cell>
        </row>
        <row r="1081">
          <cell r="A1081">
            <v>8000284322</v>
          </cell>
          <cell r="B1081">
            <v>800028432</v>
          </cell>
          <cell r="C1081">
            <v>0</v>
          </cell>
          <cell r="D1081">
            <v>213013430</v>
          </cell>
          <cell r="E1081" t="str">
            <v>MAGANGUE - BOLIVAR</v>
          </cell>
          <cell r="F1081" t="str">
            <v>secretariadehacienda@magangue-bolivar.gov.co</v>
          </cell>
          <cell r="G1081">
            <v>3983606181</v>
          </cell>
        </row>
        <row r="1082">
          <cell r="A1082">
            <v>8000283933</v>
          </cell>
          <cell r="B1082">
            <v>800028393</v>
          </cell>
          <cell r="C1082">
            <v>0</v>
          </cell>
          <cell r="D1082">
            <v>213515135</v>
          </cell>
          <cell r="E1082" t="str">
            <v>CAMPOHERMOSO-BOYACA</v>
          </cell>
          <cell r="F1082" t="str">
            <v>campohermosoboy@yahoo.es</v>
          </cell>
          <cell r="G1082">
            <v>0</v>
          </cell>
        </row>
        <row r="1083">
          <cell r="A1083">
            <v>8000272923</v>
          </cell>
          <cell r="B1083">
            <v>800027292</v>
          </cell>
          <cell r="C1083">
            <v>0</v>
          </cell>
          <cell r="D1083">
            <v>213715837</v>
          </cell>
          <cell r="E1083" t="str">
            <v>TUTA-BOYACA</v>
          </cell>
          <cell r="F1083" t="str">
            <v>secretariahacienda@tuta-boyaca.gov.co</v>
          </cell>
          <cell r="G1083">
            <v>0</v>
          </cell>
        </row>
        <row r="1084">
          <cell r="A1084">
            <v>8000269111</v>
          </cell>
          <cell r="B1084">
            <v>800026911</v>
          </cell>
          <cell r="C1084">
            <v>0</v>
          </cell>
          <cell r="D1084">
            <v>215515755</v>
          </cell>
          <cell r="E1084" t="str">
            <v>SOCOTA-BOYACA</v>
          </cell>
          <cell r="F1084" t="str">
            <v>pablolizarazo.0403@hotmail.com</v>
          </cell>
          <cell r="G1084">
            <v>0</v>
          </cell>
        </row>
        <row r="1085">
          <cell r="A1085">
            <v>8000266851</v>
          </cell>
          <cell r="B1085">
            <v>800026685</v>
          </cell>
          <cell r="C1085">
            <v>0</v>
          </cell>
          <cell r="D1085">
            <v>215413654</v>
          </cell>
          <cell r="E1085" t="str">
            <v>SAN JACINTO - BOLIVAR</v>
          </cell>
          <cell r="F1085" t="str">
            <v>alcaldia@sanjacinto-bolivar.gov.co</v>
          </cell>
          <cell r="G1085">
            <v>0</v>
          </cell>
        </row>
        <row r="1086">
          <cell r="A1086">
            <v>8000263681</v>
          </cell>
          <cell r="B1086">
            <v>800026368</v>
          </cell>
          <cell r="C1086">
            <v>0</v>
          </cell>
          <cell r="D1086">
            <v>217615276</v>
          </cell>
          <cell r="E1086" t="str">
            <v>FLORESTA-BOYACA</v>
          </cell>
          <cell r="F1086" t="str">
            <v>smiledup@hotmail.com</v>
          </cell>
          <cell r="G1086">
            <v>0</v>
          </cell>
        </row>
        <row r="1087">
          <cell r="A1087">
            <v>8000261565</v>
          </cell>
          <cell r="B1087">
            <v>800026156</v>
          </cell>
          <cell r="C1087">
            <v>0</v>
          </cell>
          <cell r="D1087">
            <v>210015500</v>
          </cell>
          <cell r="E1087" t="str">
            <v>OICATA-BOYACA</v>
          </cell>
          <cell r="F1087" t="str">
            <v>alcaldia@oicata-boyaca.gov.co</v>
          </cell>
          <cell r="G1087">
            <v>0</v>
          </cell>
        </row>
        <row r="1088">
          <cell r="A1088">
            <v>8000256088</v>
          </cell>
          <cell r="B1088">
            <v>800025608</v>
          </cell>
          <cell r="C1088">
            <v>0</v>
          </cell>
          <cell r="D1088">
            <v>219915299</v>
          </cell>
          <cell r="E1088" t="str">
            <v>GARAGOA-BOYACA</v>
          </cell>
          <cell r="F1088" t="str">
            <v>alcaldia@garagoa-boyaca.gov.co</v>
          </cell>
          <cell r="G1088">
            <v>0</v>
          </cell>
        </row>
        <row r="1089">
          <cell r="A1089">
            <v>8000249776</v>
          </cell>
          <cell r="B1089">
            <v>800024977</v>
          </cell>
          <cell r="C1089">
            <v>0</v>
          </cell>
          <cell r="D1089">
            <v>218652786</v>
          </cell>
          <cell r="E1089" t="str">
            <v>TAMINANGO-NARIÑO</v>
          </cell>
          <cell r="F1089" t="str">
            <v>contactenos@taminango-narino.gov.co</v>
          </cell>
          <cell r="G1089">
            <v>0</v>
          </cell>
        </row>
        <row r="1090">
          <cell r="A1090">
            <v>8000247898</v>
          </cell>
          <cell r="B1090">
            <v>800024789</v>
          </cell>
          <cell r="C1090">
            <v>0</v>
          </cell>
          <cell r="D1090">
            <v>214215442</v>
          </cell>
          <cell r="E1090" t="str">
            <v>MARIPI-BOYACA</v>
          </cell>
          <cell r="F1090" t="str">
            <v>municipiomaripi@yahoo.com</v>
          </cell>
          <cell r="G1090">
            <v>0</v>
          </cell>
        </row>
        <row r="1091">
          <cell r="A1091">
            <v>8000233837</v>
          </cell>
          <cell r="B1091">
            <v>800023383</v>
          </cell>
          <cell r="C1091">
            <v>0</v>
          </cell>
          <cell r="D1091">
            <v>210415104</v>
          </cell>
          <cell r="E1091" t="str">
            <v>BOYACA-BOYACA</v>
          </cell>
          <cell r="F1091" t="str">
            <v>pancha5789@hotmail.com</v>
          </cell>
          <cell r="G1091">
            <v>0</v>
          </cell>
        </row>
        <row r="1092">
          <cell r="A1092">
            <v>8000227914</v>
          </cell>
          <cell r="B1092">
            <v>800022791</v>
          </cell>
          <cell r="C1092">
            <v>0</v>
          </cell>
          <cell r="D1092">
            <v>215205652</v>
          </cell>
          <cell r="E1092" t="str">
            <v>SAN FRANCISCO-ANTIOQUIA</v>
          </cell>
          <cell r="F1092" t="str">
            <v>alcaldia@sanfrancisco-antioquia.gov.co</v>
          </cell>
          <cell r="G1092">
            <v>0</v>
          </cell>
        </row>
        <row r="1093">
          <cell r="A1093">
            <v>8000226188</v>
          </cell>
          <cell r="B1093">
            <v>800022618</v>
          </cell>
          <cell r="C1093">
            <v>0</v>
          </cell>
          <cell r="D1093">
            <v>215805658</v>
          </cell>
          <cell r="E1093" t="str">
            <v>SN JOSE D LA MONTANA-ANTIOQUIA</v>
          </cell>
          <cell r="F1093" t="str">
            <v>tesoreriasanjose@yahoo.es</v>
          </cell>
          <cell r="G1093">
            <v>0</v>
          </cell>
        </row>
        <row r="1094">
          <cell r="A1094">
            <v>8000207338</v>
          </cell>
          <cell r="B1094">
            <v>800020733</v>
          </cell>
          <cell r="C1094">
            <v>0</v>
          </cell>
          <cell r="D1094">
            <v>218615686</v>
          </cell>
          <cell r="E1094" t="str">
            <v>SANTANA-BOYACA</v>
          </cell>
          <cell r="F1094" t="str">
            <v>contactenos@santana-boyaca.gov.co</v>
          </cell>
          <cell r="G1094">
            <v>0</v>
          </cell>
        </row>
        <row r="1095">
          <cell r="A1095">
            <v>8000206655</v>
          </cell>
          <cell r="B1095">
            <v>800020665</v>
          </cell>
          <cell r="C1095">
            <v>0</v>
          </cell>
          <cell r="D1095">
            <v>217305873</v>
          </cell>
          <cell r="E1095" t="str">
            <v>VIGIA DEL FUERTE-ANTIOQUIA</v>
          </cell>
          <cell r="F1095" t="str">
            <v>vigiafuerte@hotmail.com</v>
          </cell>
          <cell r="G1095">
            <v>0</v>
          </cell>
        </row>
        <row r="1096">
          <cell r="A1096">
            <v>8000203249</v>
          </cell>
          <cell r="B1096">
            <v>800020324</v>
          </cell>
          <cell r="C1096">
            <v>0</v>
          </cell>
          <cell r="D1096">
            <v>214052540</v>
          </cell>
          <cell r="E1096" t="str">
            <v>POLICARPA-NARIÑO</v>
          </cell>
          <cell r="F1096" t="str">
            <v>alcaldiadepolicarpa@yahoo.com</v>
          </cell>
          <cell r="G1096">
            <v>0</v>
          </cell>
        </row>
        <row r="1097">
          <cell r="A1097">
            <v>8000200459</v>
          </cell>
          <cell r="B1097">
            <v>800020045</v>
          </cell>
          <cell r="C1097">
            <v>0</v>
          </cell>
          <cell r="D1097">
            <v>219315293</v>
          </cell>
          <cell r="E1097" t="str">
            <v>GACHANTIVA-BOYACA</v>
          </cell>
          <cell r="F1097" t="str">
            <v>alcaldia@gachantiva-boyaca.gov.co</v>
          </cell>
          <cell r="G1097">
            <v>0</v>
          </cell>
        </row>
        <row r="1098">
          <cell r="A1098">
            <v>8000198461</v>
          </cell>
          <cell r="B1098">
            <v>800019846</v>
          </cell>
          <cell r="C1098">
            <v>0</v>
          </cell>
          <cell r="D1098">
            <v>213815638</v>
          </cell>
          <cell r="E1098" t="str">
            <v>SACHICA-BOYACA</v>
          </cell>
          <cell r="F1098" t="str">
            <v>auroracuervo77@hotmail.com</v>
          </cell>
          <cell r="G1098">
            <v>0</v>
          </cell>
        </row>
        <row r="1099">
          <cell r="A1099">
            <v>8000198169</v>
          </cell>
          <cell r="B1099">
            <v>800019816</v>
          </cell>
          <cell r="C1099">
            <v>0</v>
          </cell>
          <cell r="D1099">
            <v>210352203</v>
          </cell>
          <cell r="E1099" t="str">
            <v>COLON-GENOVA-NARIÑO</v>
          </cell>
          <cell r="F1099" t="str">
            <v>dianagomez72@yahoo.es</v>
          </cell>
          <cell r="G1099">
            <v>0</v>
          </cell>
        </row>
        <row r="1100">
          <cell r="A1100">
            <v>8000197099</v>
          </cell>
          <cell r="B1100">
            <v>800019709</v>
          </cell>
          <cell r="C1100">
            <v>0</v>
          </cell>
          <cell r="D1100">
            <v>219815798</v>
          </cell>
          <cell r="E1100" t="str">
            <v>TENZA-BOYACA</v>
          </cell>
          <cell r="F1100" t="str">
            <v>alcaldia@tenza-boyaca.gov.co</v>
          </cell>
          <cell r="G1100">
            <v>0</v>
          </cell>
        </row>
        <row r="1101">
          <cell r="A1101">
            <v>8000196850</v>
          </cell>
          <cell r="B1101">
            <v>800019685</v>
          </cell>
          <cell r="C1101">
            <v>0</v>
          </cell>
          <cell r="D1101">
            <v>219952699</v>
          </cell>
          <cell r="E1101" t="str">
            <v>SANTACRUZ-NARIÑO</v>
          </cell>
          <cell r="F1101" t="str">
            <v>contabilidad@santacruz-narino.gov.co</v>
          </cell>
          <cell r="G1101">
            <v>0</v>
          </cell>
        </row>
        <row r="1102">
          <cell r="A1102">
            <v>8000192779</v>
          </cell>
          <cell r="B1102">
            <v>800019277</v>
          </cell>
          <cell r="C1102">
            <v>0</v>
          </cell>
          <cell r="D1102">
            <v>216215762</v>
          </cell>
          <cell r="E1102" t="str">
            <v>SORA-BOYACA</v>
          </cell>
          <cell r="F1102" t="str">
            <v>patomania1504@yahoo.com</v>
          </cell>
          <cell r="G1102">
            <v>0</v>
          </cell>
        </row>
        <row r="1103">
          <cell r="A1103">
            <v>8000192541</v>
          </cell>
          <cell r="B1103">
            <v>800019254</v>
          </cell>
          <cell r="C1103">
            <v>0</v>
          </cell>
          <cell r="D1103">
            <v>217508675</v>
          </cell>
          <cell r="E1103" t="str">
            <v>SANTA LUCIA-ATLANTICO</v>
          </cell>
          <cell r="F1103" t="str">
            <v>contacto@santalucia-atlantico.gov.co</v>
          </cell>
          <cell r="G1103">
            <v>0</v>
          </cell>
        </row>
        <row r="1104">
          <cell r="A1104">
            <v>8000192184</v>
          </cell>
          <cell r="B1104">
            <v>800019218</v>
          </cell>
          <cell r="C1104">
            <v>0</v>
          </cell>
          <cell r="D1104">
            <v>213608436</v>
          </cell>
          <cell r="E1104" t="str">
            <v>MANATI-ATLANTICO</v>
          </cell>
          <cell r="F1104" t="str">
            <v>contacto@manati-atlantico.gov.co</v>
          </cell>
          <cell r="G1104">
            <v>0</v>
          </cell>
        </row>
        <row r="1105">
          <cell r="A1105">
            <v>8000191122</v>
          </cell>
          <cell r="B1105">
            <v>800019112</v>
          </cell>
          <cell r="C1105">
            <v>0</v>
          </cell>
          <cell r="D1105">
            <v>211852418</v>
          </cell>
          <cell r="E1105" t="str">
            <v>LOS ANDES-NARIÑO</v>
          </cell>
          <cell r="F1105" t="str">
            <v>munlosandes@gmail.com</v>
          </cell>
          <cell r="G1105">
            <v>0</v>
          </cell>
        </row>
        <row r="1106">
          <cell r="A1106">
            <v>8000191115</v>
          </cell>
          <cell r="B1106">
            <v>800019111</v>
          </cell>
          <cell r="C1106">
            <v>0</v>
          </cell>
          <cell r="D1106">
            <v>210552405</v>
          </cell>
          <cell r="E1106" t="str">
            <v>LEIVA-NARIÑO</v>
          </cell>
          <cell r="F1106" t="str">
            <v>contactenos@leiva-narino.gov.co</v>
          </cell>
          <cell r="G1106">
            <v>0</v>
          </cell>
        </row>
        <row r="1107">
          <cell r="A1107">
            <v>8000190052</v>
          </cell>
          <cell r="B1107">
            <v>800019005</v>
          </cell>
          <cell r="C1107">
            <v>0</v>
          </cell>
          <cell r="D1107">
            <v>215452354</v>
          </cell>
          <cell r="E1107" t="str">
            <v>IMUES-NARIÑO</v>
          </cell>
          <cell r="F1107" t="str">
            <v>majaesqu@gmail.com</v>
          </cell>
          <cell r="G1107">
            <v>0</v>
          </cell>
        </row>
        <row r="1108">
          <cell r="A1108">
            <v>8000190006</v>
          </cell>
          <cell r="B1108">
            <v>800019000</v>
          </cell>
          <cell r="C1108">
            <v>0</v>
          </cell>
          <cell r="D1108">
            <v>210752207</v>
          </cell>
          <cell r="E1108" t="str">
            <v>CONSACA-NARIÑO</v>
          </cell>
          <cell r="F1108" t="str">
            <v>germanr1969@gmail.com,lucymicha@hotmail.com</v>
          </cell>
          <cell r="G1108">
            <v>0</v>
          </cell>
        </row>
        <row r="1109">
          <cell r="A1109">
            <v>8000186895</v>
          </cell>
          <cell r="B1109">
            <v>800018689</v>
          </cell>
          <cell r="C1109">
            <v>0</v>
          </cell>
          <cell r="D1109">
            <v>210525805</v>
          </cell>
          <cell r="E1109" t="str">
            <v>TIBACUY-CUNDINAMARCA</v>
          </cell>
          <cell r="F1109" t="str">
            <v>alcaldia@tibacuy-cundinamarca.gov.co</v>
          </cell>
          <cell r="G1109">
            <v>0</v>
          </cell>
        </row>
        <row r="1110">
          <cell r="A1110">
            <v>8000186509</v>
          </cell>
          <cell r="B1110">
            <v>800018650</v>
          </cell>
          <cell r="C1110">
            <v>0</v>
          </cell>
          <cell r="D1110">
            <v>211986219</v>
          </cell>
          <cell r="E1110" t="str">
            <v>COLON-PUTUMAYO</v>
          </cell>
          <cell r="F1110" t="str">
            <v>alcaldia@colon-putumayo.gov.co</v>
          </cell>
          <cell r="G1110">
            <v>0</v>
          </cell>
        </row>
        <row r="1111">
          <cell r="A1111">
            <v>8000172880</v>
          </cell>
          <cell r="B1111">
            <v>800017288</v>
          </cell>
          <cell r="C1111">
            <v>0</v>
          </cell>
          <cell r="D1111">
            <v>219215092</v>
          </cell>
          <cell r="E1111" t="str">
            <v>BETEITIVA-BOYACA</v>
          </cell>
          <cell r="F1111" t="str">
            <v>contactenos@beteitiva-boyaca.gov.co</v>
          </cell>
          <cell r="G1111">
            <v>0</v>
          </cell>
        </row>
        <row r="1112">
          <cell r="A1112">
            <v>8000170229</v>
          </cell>
          <cell r="B1112">
            <v>800017022</v>
          </cell>
          <cell r="C1112">
            <v>0</v>
          </cell>
          <cell r="D1112">
            <v>210054800</v>
          </cell>
          <cell r="E1112" t="str">
            <v>TEORAMA-NORTE DE SANTANDER</v>
          </cell>
          <cell r="F1112" t="str">
            <v>alcaldiateorama@yahoo.es</v>
          </cell>
          <cell r="G1112">
            <v>0</v>
          </cell>
        </row>
        <row r="1113">
          <cell r="A1113">
            <v>8000167579</v>
          </cell>
          <cell r="B1113">
            <v>800016757</v>
          </cell>
          <cell r="C1113">
            <v>0</v>
          </cell>
          <cell r="D1113">
            <v>214615646</v>
          </cell>
          <cell r="E1113" t="str">
            <v>SAMACA-BOYACA</v>
          </cell>
          <cell r="F1113" t="str">
            <v>contactenos@samaca-boyaca.gov.co</v>
          </cell>
          <cell r="G1113">
            <v>0</v>
          </cell>
        </row>
        <row r="1114">
          <cell r="A1114">
            <v>8000159911</v>
          </cell>
          <cell r="B1114">
            <v>800015991</v>
          </cell>
          <cell r="C1114">
            <v>0</v>
          </cell>
          <cell r="D1114">
            <v>217413074</v>
          </cell>
          <cell r="E1114" t="str">
            <v>BARRANCO DE LOBA-BOLIVAR</v>
          </cell>
          <cell r="F1114" t="str">
            <v>contacto@barracodeloba-bolivar.gov.co</v>
          </cell>
          <cell r="G1114">
            <v>0</v>
          </cell>
        </row>
        <row r="1115">
          <cell r="A1115">
            <v>8000159097</v>
          </cell>
          <cell r="B1115">
            <v>800015909</v>
          </cell>
          <cell r="C1115">
            <v>0</v>
          </cell>
          <cell r="D1115">
            <v>216415764</v>
          </cell>
          <cell r="E1115" t="str">
            <v>SORACA-BOYACA</v>
          </cell>
          <cell r="F1115" t="str">
            <v>alcaldia@soraca-boyaca.gov.co</v>
          </cell>
          <cell r="G1115">
            <v>0</v>
          </cell>
        </row>
        <row r="1116">
          <cell r="A1116">
            <v>8000156891</v>
          </cell>
          <cell r="B1116">
            <v>800015689</v>
          </cell>
          <cell r="C1116">
            <v>0</v>
          </cell>
          <cell r="D1116">
            <v>211752317</v>
          </cell>
          <cell r="E1116" t="str">
            <v>GUACHUCAL-NARIÑO</v>
          </cell>
          <cell r="F1116" t="str">
            <v>alcaldiaguachucal@gmail.com</v>
          </cell>
          <cell r="G1116">
            <v>0</v>
          </cell>
        </row>
        <row r="1117">
          <cell r="A1117">
            <v>8000149891</v>
          </cell>
          <cell r="B1117">
            <v>800014989</v>
          </cell>
          <cell r="C1117">
            <v>0</v>
          </cell>
          <cell r="D1117">
            <v>218715187</v>
          </cell>
          <cell r="E1117" t="str">
            <v>CHIVATA-BOYACA</v>
          </cell>
          <cell r="F1117" t="str">
            <v>municipiodechivata@gmail.com</v>
          </cell>
          <cell r="G1117">
            <v>0</v>
          </cell>
        </row>
        <row r="1118">
          <cell r="A1118">
            <v>8000144346</v>
          </cell>
          <cell r="B1118">
            <v>800014434</v>
          </cell>
          <cell r="C1118">
            <v>0</v>
          </cell>
          <cell r="D1118">
            <v>212081220</v>
          </cell>
          <cell r="E1118" t="str">
            <v>CRAVO NORTE-ARAUCA</v>
          </cell>
          <cell r="F1118" t="str">
            <v>alcaldia@cravonorte-arauca.gov.co</v>
          </cell>
          <cell r="G1118">
            <v>0</v>
          </cell>
        </row>
        <row r="1119">
          <cell r="A1119">
            <v>8000136839</v>
          </cell>
          <cell r="B1119">
            <v>800013683</v>
          </cell>
          <cell r="C1119">
            <v>0</v>
          </cell>
          <cell r="D1119">
            <v>212215322</v>
          </cell>
          <cell r="E1119" t="str">
            <v>GUATEQUE-BOYACA</v>
          </cell>
          <cell r="F1119" t="str">
            <v>contabilidadguateque@gmail.com</v>
          </cell>
          <cell r="G1119">
            <v>0</v>
          </cell>
        </row>
        <row r="1120">
          <cell r="A1120">
            <v>8000136767</v>
          </cell>
          <cell r="B1120">
            <v>800013676</v>
          </cell>
          <cell r="C1120">
            <v>0</v>
          </cell>
          <cell r="D1120">
            <v>215905659</v>
          </cell>
          <cell r="E1120" t="str">
            <v>SAN JUAN URABA-ANTIOQUIA</v>
          </cell>
          <cell r="F1120" t="str">
            <v>sanjuanura@yahoo.es</v>
          </cell>
          <cell r="G1120">
            <v>0</v>
          </cell>
        </row>
        <row r="1121">
          <cell r="A1121">
            <v>8000132377</v>
          </cell>
          <cell r="B1121">
            <v>800013237</v>
          </cell>
          <cell r="C1121">
            <v>0</v>
          </cell>
          <cell r="D1121">
            <v>212354223</v>
          </cell>
          <cell r="E1121" t="str">
            <v>CUCUTILLA-NORTE DE SANTANDER</v>
          </cell>
          <cell r="F1121" t="str">
            <v>cirocontreras13@gmail.com</v>
          </cell>
          <cell r="G1121">
            <v>0</v>
          </cell>
        </row>
        <row r="1122">
          <cell r="A1122">
            <v>8000128737</v>
          </cell>
          <cell r="B1122">
            <v>800012873</v>
          </cell>
          <cell r="C1122">
            <v>0</v>
          </cell>
          <cell r="D1122">
            <v>211085410</v>
          </cell>
          <cell r="E1122" t="str">
            <v>TAURAMENA-CASANARE</v>
          </cell>
          <cell r="F1122" t="str">
            <v>hacienda@tauramena-casanare.gov.co</v>
          </cell>
          <cell r="G1122">
            <v>0</v>
          </cell>
        </row>
        <row r="1123">
          <cell r="A1123">
            <v>8000126382</v>
          </cell>
          <cell r="B1123">
            <v>800012638</v>
          </cell>
          <cell r="C1123">
            <v>0</v>
          </cell>
          <cell r="D1123">
            <v>212585125</v>
          </cell>
          <cell r="E1123" t="str">
            <v>HATO COROZAL-CASANARE</v>
          </cell>
          <cell r="F1123" t="str">
            <v>alcaldia@hatocorozal-casanare.gov.co</v>
          </cell>
          <cell r="G1123">
            <v>0</v>
          </cell>
        </row>
        <row r="1124">
          <cell r="A1124">
            <v>8000126350</v>
          </cell>
          <cell r="B1124">
            <v>800012635</v>
          </cell>
          <cell r="C1124">
            <v>0</v>
          </cell>
          <cell r="D1124">
            <v>212215822</v>
          </cell>
          <cell r="E1124" t="str">
            <v>TOTA-BOYACA</v>
          </cell>
          <cell r="F1124" t="str">
            <v>juveperez@hotmail.com</v>
          </cell>
          <cell r="G1124">
            <v>0</v>
          </cell>
        </row>
        <row r="1125">
          <cell r="A1125">
            <v>8000126311</v>
          </cell>
          <cell r="B1125">
            <v>800012631</v>
          </cell>
          <cell r="C1125">
            <v>0</v>
          </cell>
          <cell r="D1125">
            <v>211715317</v>
          </cell>
          <cell r="E1125" t="str">
            <v>GUACAMAYAS-BOYACA</v>
          </cell>
          <cell r="F1125" t="str">
            <v>merypinto25@hotmail.com</v>
          </cell>
          <cell r="G1125">
            <v>0</v>
          </cell>
        </row>
        <row r="1126">
          <cell r="A1126">
            <v>8000126289</v>
          </cell>
          <cell r="B1126">
            <v>800012628</v>
          </cell>
          <cell r="C1126">
            <v>0</v>
          </cell>
          <cell r="D1126">
            <v>212215522</v>
          </cell>
          <cell r="E1126" t="str">
            <v>PANQUEBA-BOYACA</v>
          </cell>
          <cell r="F1126" t="str">
            <v>tesoreria@panqueba-boyaca.gov.co</v>
          </cell>
          <cell r="G1126">
            <v>0</v>
          </cell>
        </row>
        <row r="1127">
          <cell r="A1127">
            <v>8000112719</v>
          </cell>
          <cell r="B1127">
            <v>800011271</v>
          </cell>
          <cell r="C1127">
            <v>0</v>
          </cell>
          <cell r="D1127">
            <v>212425324</v>
          </cell>
          <cell r="E1127" t="str">
            <v>GUATAQUI-CUNDINAMARCA</v>
          </cell>
          <cell r="F1127" t="str">
            <v>jjannerh@hotmail.com</v>
          </cell>
          <cell r="G1127">
            <v>0</v>
          </cell>
        </row>
        <row r="1128">
          <cell r="A1128">
            <v>8000103508</v>
          </cell>
          <cell r="B1128">
            <v>800010350</v>
          </cell>
          <cell r="C1128">
            <v>0</v>
          </cell>
          <cell r="D1128">
            <v>216173461</v>
          </cell>
          <cell r="E1128" t="str">
            <v xml:space="preserve">MURILLO-TOLIMA </v>
          </cell>
          <cell r="F1128" t="str">
            <v>alcamurillotol@yahoo.es</v>
          </cell>
          <cell r="G1128">
            <v>0</v>
          </cell>
        </row>
        <row r="1129">
          <cell r="A1129">
            <v>8000084563</v>
          </cell>
          <cell r="B1129">
            <v>800008456</v>
          </cell>
          <cell r="C1129">
            <v>0</v>
          </cell>
          <cell r="D1129">
            <v>213985139</v>
          </cell>
          <cell r="E1129" t="str">
            <v>MANI-CASANARE</v>
          </cell>
          <cell r="F1129" t="str">
            <v>contactenos@mani-casanare.gov.co</v>
          </cell>
          <cell r="G1129">
            <v>0</v>
          </cell>
        </row>
        <row r="1130">
          <cell r="A1130">
            <v>8000076526</v>
          </cell>
          <cell r="B1130">
            <v>800007652</v>
          </cell>
          <cell r="C1130">
            <v>0</v>
          </cell>
          <cell r="D1130">
            <v>211854518</v>
          </cell>
          <cell r="E1130" t="str">
            <v>PAMPLONA-NORTE DE SANTANDER</v>
          </cell>
          <cell r="F1130" t="str">
            <v>bwilches@hotmail.com</v>
          </cell>
          <cell r="G1130">
            <v>0</v>
          </cell>
        </row>
        <row r="1131">
          <cell r="A1131">
            <v>8000065412</v>
          </cell>
          <cell r="B1131">
            <v>800006541</v>
          </cell>
          <cell r="C1131">
            <v>0</v>
          </cell>
          <cell r="D1131">
            <v>210115401</v>
          </cell>
          <cell r="E1131" t="str">
            <v>LA VICTORIA-BOYACA</v>
          </cell>
          <cell r="F1131" t="str">
            <v>contactenos@lavictoria-boyaca.gov.co</v>
          </cell>
          <cell r="G1131">
            <v>0</v>
          </cell>
        </row>
        <row r="1132">
          <cell r="A1132">
            <v>8000052929</v>
          </cell>
          <cell r="B1132">
            <v>800005292</v>
          </cell>
          <cell r="C1132">
            <v>0</v>
          </cell>
          <cell r="D1132">
            <v>214754347</v>
          </cell>
          <cell r="E1132" t="str">
            <v>HERRAN-NORTE DE SANTANDER</v>
          </cell>
          <cell r="F1132" t="str">
            <v>mpcioherran@hotmail.com</v>
          </cell>
          <cell r="G1132">
            <v>0</v>
          </cell>
        </row>
        <row r="1133">
          <cell r="A1133">
            <v>8000047411</v>
          </cell>
          <cell r="B1133">
            <v>800004741</v>
          </cell>
          <cell r="C1133">
            <v>0</v>
          </cell>
          <cell r="D1133">
            <v>215519355</v>
          </cell>
          <cell r="E1133" t="str">
            <v>INZA-CAUCA</v>
          </cell>
          <cell r="F1133" t="str">
            <v>alcaldia@inza-cauca.gov.co</v>
          </cell>
          <cell r="G1133">
            <v>0</v>
          </cell>
        </row>
        <row r="1134">
          <cell r="A1134">
            <v>8000045746</v>
          </cell>
          <cell r="B1134">
            <v>800004574</v>
          </cell>
          <cell r="C1134">
            <v>0</v>
          </cell>
          <cell r="D1134">
            <v>219725797</v>
          </cell>
          <cell r="E1134" t="str">
            <v>TENA-CUNDINAMARCA</v>
          </cell>
          <cell r="F1134" t="str">
            <v>edilbertobarrioscontreras@yahoo.com</v>
          </cell>
          <cell r="G1134">
            <v>0</v>
          </cell>
        </row>
        <row r="1135">
          <cell r="A1135">
            <v>8000040182</v>
          </cell>
          <cell r="B1135">
            <v>800004018</v>
          </cell>
          <cell r="C1135">
            <v>0</v>
          </cell>
          <cell r="D1135">
            <v>216825368</v>
          </cell>
          <cell r="E1135" t="str">
            <v>JERUSALEN-CUNDINAMARCA</v>
          </cell>
          <cell r="F1135" t="str">
            <v>mjerusalen368@hotmail.com</v>
          </cell>
          <cell r="G1135">
            <v>0</v>
          </cell>
        </row>
        <row r="1136">
          <cell r="A1136">
            <v>8000032532</v>
          </cell>
          <cell r="B1136">
            <v>800003253</v>
          </cell>
          <cell r="C1136">
            <v>0</v>
          </cell>
          <cell r="D1136">
            <v>212468524</v>
          </cell>
          <cell r="E1136" t="str">
            <v>PALMAS DEL SOCORRO-SANTANDER</v>
          </cell>
          <cell r="F1136" t="str">
            <v>alcaldia@palmasdelsocorro-santander.gov.co</v>
          </cell>
          <cell r="G1136">
            <v>0</v>
          </cell>
        </row>
        <row r="1137">
          <cell r="A1137">
            <v>8000006818</v>
          </cell>
          <cell r="B1137">
            <v>800000681</v>
          </cell>
          <cell r="C1137">
            <v>0</v>
          </cell>
          <cell r="D1137">
            <v>219854398</v>
          </cell>
          <cell r="E1137" t="str">
            <v>LA PLAYA-NORTE DE SANTANDER</v>
          </cell>
          <cell r="F1137" t="str">
            <v>alcaldia@laplayadebelen-nortedesantander.gov.co</v>
          </cell>
          <cell r="G1137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TNCT049_ConsultaSaldosContabl"/>
    </sheetNames>
    <sheetDataSet>
      <sheetData sheetId="0">
        <row r="4">
          <cell r="I4">
            <v>632005029</v>
          </cell>
          <cell r="J4" t="str">
            <v>Institucion Educativa Ricaurte-Fondo de Servicios Educativos</v>
          </cell>
          <cell r="K4">
            <v>173958463</v>
          </cell>
        </row>
        <row r="5">
          <cell r="I5">
            <v>682005805</v>
          </cell>
          <cell r="J5" t="str">
            <v>Institucion Educativa de San Carlos de Guaroa</v>
          </cell>
          <cell r="K5">
            <v>124926473</v>
          </cell>
        </row>
        <row r="6">
          <cell r="I6">
            <v>800000298</v>
          </cell>
          <cell r="J6" t="str">
            <v>FONDOS DE SERVICIOS EDUCATIVOS INSTITUCION EDUCATIVA GUILLERMO ANGULO GOMEZ</v>
          </cell>
          <cell r="K6">
            <v>61014356</v>
          </cell>
        </row>
        <row r="7">
          <cell r="I7">
            <v>800000529</v>
          </cell>
          <cell r="J7" t="str">
            <v>INSTITUCION EDUCATIVA ISMAEL PERDOMO</v>
          </cell>
          <cell r="K7">
            <v>82567216</v>
          </cell>
        </row>
        <row r="8">
          <cell r="I8">
            <v>800000681</v>
          </cell>
          <cell r="J8" t="str">
            <v>MUNICIPIO DE LA PLAYA</v>
          </cell>
          <cell r="K8">
            <v>85510059</v>
          </cell>
        </row>
        <row r="9">
          <cell r="I9">
            <v>800001623</v>
          </cell>
          <cell r="J9" t="str">
            <v>Institucion Educativa Agropecuaria de Acacias</v>
          </cell>
          <cell r="K9">
            <v>56760762</v>
          </cell>
        </row>
        <row r="10">
          <cell r="I10">
            <v>800002206</v>
          </cell>
          <cell r="J10" t="str">
            <v>INSTITUCION EDUCATIVA DEPARTAMENTAL ANTONIO NARIÑO</v>
          </cell>
          <cell r="K10">
            <v>40394212</v>
          </cell>
        </row>
        <row r="11">
          <cell r="I11">
            <v>800002221</v>
          </cell>
          <cell r="J11" t="str">
            <v>INSTITUCION EDUCATIVA TECNICA AGROINDUSTRIAL JUAN XXIII</v>
          </cell>
          <cell r="K11">
            <v>136179846</v>
          </cell>
        </row>
        <row r="12">
          <cell r="I12">
            <v>800002248</v>
          </cell>
          <cell r="J12" t="str">
            <v>FONDO DE SERVICIOS EDUCATIVOS IED TOMAS RUEDA VARGAS</v>
          </cell>
          <cell r="K12">
            <v>205080260</v>
          </cell>
        </row>
        <row r="13">
          <cell r="I13">
            <v>800002275</v>
          </cell>
          <cell r="J13" t="str">
            <v>FONDO DE SERVICIOS EDUCATIVOS - INSTITUCIÃ“N EDUCATIVA SAN PEDRO CLAVER</v>
          </cell>
          <cell r="K13">
            <v>95747218</v>
          </cell>
        </row>
        <row r="14">
          <cell r="I14">
            <v>800002733</v>
          </cell>
          <cell r="J14" t="str">
            <v>INSTITUCION EDUCATIVA DEPARTAMENTAL INTEGRADO SAN CAYETANO FONDO DE SERVICIOS EDUCATIVOS</v>
          </cell>
          <cell r="K14">
            <v>60379047</v>
          </cell>
        </row>
        <row r="15">
          <cell r="I15">
            <v>800002823</v>
          </cell>
          <cell r="J15" t="str">
            <v>COLEGIO JOSé JOAQUíN GARCíA</v>
          </cell>
          <cell r="K15">
            <v>63814537</v>
          </cell>
        </row>
        <row r="16">
          <cell r="I16">
            <v>800003253</v>
          </cell>
          <cell r="J16" t="str">
            <v>MUNICIPIO DE PALMAS DEL SOCORRO</v>
          </cell>
          <cell r="K16">
            <v>15537461</v>
          </cell>
        </row>
        <row r="17">
          <cell r="I17">
            <v>800004018</v>
          </cell>
          <cell r="J17" t="str">
            <v>MUNICIPIO DE JERUSALEN</v>
          </cell>
          <cell r="K17">
            <v>23035533</v>
          </cell>
        </row>
        <row r="18">
          <cell r="I18">
            <v>800004163</v>
          </cell>
          <cell r="J18" t="str">
            <v>INSTITUCION EDUCATIVA ANAIME</v>
          </cell>
          <cell r="K18">
            <v>50218080</v>
          </cell>
        </row>
        <row r="19">
          <cell r="I19">
            <v>800004220</v>
          </cell>
          <cell r="J19" t="str">
            <v>INSTITUCION EDUCATIVA AGROPECUARIA SANTA ANA</v>
          </cell>
          <cell r="K19">
            <v>63873195</v>
          </cell>
        </row>
        <row r="20">
          <cell r="I20">
            <v>800004328</v>
          </cell>
          <cell r="J20" t="str">
            <v>INST EDUCATIVA JOSE M CARBONELL</v>
          </cell>
          <cell r="K20">
            <v>53249800</v>
          </cell>
        </row>
        <row r="21">
          <cell r="I21">
            <v>800004400</v>
          </cell>
          <cell r="J21" t="str">
            <v>FONDOS DE SERVICIOS EDUCATIVOS INSTITUCIòN EDUCATIVA TèCNICA FELISA SUàREZ DE ORTIZ</v>
          </cell>
          <cell r="K21">
            <v>47371638</v>
          </cell>
        </row>
        <row r="22">
          <cell r="I22">
            <v>800004569</v>
          </cell>
          <cell r="J22" t="str">
            <v>Institución Educativa Llanadas</v>
          </cell>
          <cell r="K22">
            <v>46087514</v>
          </cell>
        </row>
        <row r="23">
          <cell r="I23">
            <v>800004574</v>
          </cell>
          <cell r="J23" t="str">
            <v>MUNICIPIO DE TENA</v>
          </cell>
          <cell r="K23">
            <v>49623414</v>
          </cell>
        </row>
        <row r="24">
          <cell r="I24">
            <v>800004589</v>
          </cell>
          <cell r="J24" t="str">
            <v>Institucion Educativa Bonafont</v>
          </cell>
          <cell r="K24">
            <v>76521764</v>
          </cell>
        </row>
        <row r="25">
          <cell r="I25">
            <v>800004624</v>
          </cell>
          <cell r="J25" t="str">
            <v>INSTITUCION EDUCATIVA POLICARPA SALAVARRIETA</v>
          </cell>
          <cell r="K25">
            <v>152010084</v>
          </cell>
        </row>
        <row r="26">
          <cell r="I26">
            <v>800004741</v>
          </cell>
          <cell r="J26" t="str">
            <v>MUNICIPIO DE INZA</v>
          </cell>
          <cell r="K26">
            <v>362369698</v>
          </cell>
        </row>
        <row r="27">
          <cell r="I27">
            <v>800005292</v>
          </cell>
          <cell r="J27" t="str">
            <v>MUNICIPIO DE HERRAN</v>
          </cell>
          <cell r="K27">
            <v>14866835</v>
          </cell>
        </row>
        <row r="28">
          <cell r="I28">
            <v>800005349</v>
          </cell>
          <cell r="J28" t="str">
            <v>COLEGIO MAIPORE</v>
          </cell>
          <cell r="K28">
            <v>211625169</v>
          </cell>
        </row>
        <row r="29">
          <cell r="I29">
            <v>800005425</v>
          </cell>
          <cell r="J29" t="str">
            <v>INSTITUCION EDUCATIVA SIMON BOLIVAR- GRATUIDAD</v>
          </cell>
          <cell r="K29">
            <v>68217036</v>
          </cell>
        </row>
        <row r="30">
          <cell r="I30">
            <v>800005547</v>
          </cell>
          <cell r="J30" t="str">
            <v>INSTITUTO INTEGRADO FRANCISCO SERRANO MUÑOZ</v>
          </cell>
          <cell r="K30">
            <v>245592303</v>
          </cell>
        </row>
        <row r="31">
          <cell r="I31">
            <v>800005883</v>
          </cell>
          <cell r="J31" t="str">
            <v>INSTITUCION EDUCATIVA TECNICA MARCO FIDEL SUAREZ</v>
          </cell>
          <cell r="K31">
            <v>84592191</v>
          </cell>
        </row>
        <row r="32">
          <cell r="I32">
            <v>800006095</v>
          </cell>
          <cell r="J32" t="str">
            <v>INSTITUCION EDUCATIVA TECNICA PEDRO PABON PARGA</v>
          </cell>
          <cell r="K32">
            <v>155984940</v>
          </cell>
        </row>
        <row r="33">
          <cell r="I33">
            <v>800006480</v>
          </cell>
          <cell r="J33" t="str">
            <v>COLEGIO MIGUEL ANTONIO CARO</v>
          </cell>
          <cell r="K33">
            <v>74161405</v>
          </cell>
        </row>
        <row r="34">
          <cell r="I34">
            <v>800006541</v>
          </cell>
          <cell r="J34" t="str">
            <v>MUNICIPIO DE LA VICTORIA</v>
          </cell>
          <cell r="K34">
            <v>10772032</v>
          </cell>
        </row>
        <row r="35">
          <cell r="I35">
            <v>800006549</v>
          </cell>
          <cell r="J35" t="str">
            <v>FONDO DE SERVICIOS EDUCATIVOS</v>
          </cell>
          <cell r="K35">
            <v>154899266</v>
          </cell>
        </row>
        <row r="36">
          <cell r="I36">
            <v>800006743</v>
          </cell>
          <cell r="J36" t="str">
            <v>FONDO DE SERVICIOS EDUCATIVOS INSTITUCION EDUCATIVA ANTONIA SANTOS DOLORES TOLIMA</v>
          </cell>
          <cell r="K36">
            <v>71822787</v>
          </cell>
        </row>
        <row r="37">
          <cell r="I37">
            <v>800006889</v>
          </cell>
          <cell r="J37" t="str">
            <v>INSTITUTO AGRICOLA CAMACHO ANGARITA</v>
          </cell>
          <cell r="K37">
            <v>111124132</v>
          </cell>
        </row>
        <row r="38">
          <cell r="I38">
            <v>800007117</v>
          </cell>
          <cell r="J38" t="str">
            <v>INSTITUCION EDUCATIVA SOR JOSEFA DEL CASTILLO</v>
          </cell>
          <cell r="K38">
            <v>70939048</v>
          </cell>
        </row>
        <row r="39">
          <cell r="I39">
            <v>800007206</v>
          </cell>
          <cell r="J39" t="str">
            <v>Fondo de Servicio Educativo IED Taganga</v>
          </cell>
          <cell r="K39">
            <v>45074081</v>
          </cell>
        </row>
        <row r="40">
          <cell r="I40">
            <v>800007216</v>
          </cell>
          <cell r="J40" t="str">
            <v>INSTITUCION EDUCATIVA TECNICA CARLOS BLANCO NASSAR</v>
          </cell>
          <cell r="K40">
            <v>89444628</v>
          </cell>
        </row>
        <row r="41">
          <cell r="I41">
            <v>800007382</v>
          </cell>
          <cell r="J41" t="str">
            <v>INSTITUCIO EDUCATIVA DEPARTAMENTAL FIDEL CANO</v>
          </cell>
          <cell r="K41">
            <v>52961965</v>
          </cell>
        </row>
        <row r="42">
          <cell r="I42">
            <v>800007652</v>
          </cell>
          <cell r="J42" t="str">
            <v>MUNICIPIO DE PAMPLONA</v>
          </cell>
          <cell r="K42">
            <v>205978716</v>
          </cell>
        </row>
        <row r="43">
          <cell r="I43">
            <v>800007805</v>
          </cell>
          <cell r="J43" t="str">
            <v>FONDO DE SERVICIOS EDUCATIVOS</v>
          </cell>
          <cell r="K43">
            <v>26192341</v>
          </cell>
        </row>
        <row r="44">
          <cell r="I44">
            <v>800008042</v>
          </cell>
          <cell r="J44" t="str">
            <v>COLEGIO LUCAS CABALLERO</v>
          </cell>
          <cell r="K44">
            <v>67948297</v>
          </cell>
        </row>
        <row r="45">
          <cell r="I45">
            <v>800008056</v>
          </cell>
          <cell r="J45" t="str">
            <v>FONDO DE SERVICIOS EDUCATIVOS</v>
          </cell>
          <cell r="K45">
            <v>45488446</v>
          </cell>
        </row>
        <row r="46">
          <cell r="I46">
            <v>800008167</v>
          </cell>
          <cell r="J46" t="str">
            <v>Fondo de servicios Docentes</v>
          </cell>
          <cell r="K46">
            <v>143144145</v>
          </cell>
        </row>
        <row r="47">
          <cell r="I47">
            <v>800008208</v>
          </cell>
          <cell r="J47" t="str">
            <v>FONDO DE SERVICIOS EDUCATIVOS</v>
          </cell>
          <cell r="K47">
            <v>150388324</v>
          </cell>
        </row>
        <row r="48">
          <cell r="I48">
            <v>800008379</v>
          </cell>
          <cell r="J48" t="str">
            <v>FONDO DE SERVICIOS EDUCATIVOS</v>
          </cell>
          <cell r="K48">
            <v>37645665</v>
          </cell>
        </row>
        <row r="49">
          <cell r="I49">
            <v>800008456</v>
          </cell>
          <cell r="J49" t="str">
            <v>MUNICIPIO DE MANI</v>
          </cell>
          <cell r="K49">
            <v>123515343</v>
          </cell>
        </row>
        <row r="50">
          <cell r="I50">
            <v>800008556</v>
          </cell>
          <cell r="J50" t="str">
            <v>INSTITUCION EDUCATIVA JUAN BAUTISTA MIGANI</v>
          </cell>
          <cell r="K50">
            <v>98898274</v>
          </cell>
        </row>
        <row r="51">
          <cell r="I51">
            <v>800009590</v>
          </cell>
          <cell r="J51" t="str">
            <v>INSTITUCION EDUCATIVA DEPARTAMENTAL JOSE HUGO ENCISO</v>
          </cell>
          <cell r="K51">
            <v>28880410</v>
          </cell>
        </row>
        <row r="52">
          <cell r="I52">
            <v>800009921</v>
          </cell>
          <cell r="J52" t="str">
            <v>INSTITUCION EDUCATIVA MUNICIPAL CENTRO DE INTEGRACION POPULAR</v>
          </cell>
          <cell r="K52">
            <v>63956082</v>
          </cell>
        </row>
        <row r="53">
          <cell r="I53">
            <v>800010009</v>
          </cell>
          <cell r="J53" t="str">
            <v>FONDOS DE SERVICIOS EDUCATIVOS INSTITUCION EDUCATIVA SAN LUIS GONZAGA DE SAN LUIS TOLIMA</v>
          </cell>
          <cell r="K53">
            <v>91076574</v>
          </cell>
        </row>
        <row r="54">
          <cell r="I54">
            <v>800010350</v>
          </cell>
          <cell r="J54" t="str">
            <v>ALCALDIA MUNICIPIO MURILLO TOLIMA</v>
          </cell>
          <cell r="K54">
            <v>33850109</v>
          </cell>
        </row>
        <row r="55">
          <cell r="I55">
            <v>800010389</v>
          </cell>
          <cell r="J55" t="str">
            <v>FONDO DE SERVICIOS EDUCATIVOS</v>
          </cell>
          <cell r="K55">
            <v>28682488</v>
          </cell>
        </row>
        <row r="56">
          <cell r="I56">
            <v>800010470</v>
          </cell>
          <cell r="J56" t="str">
            <v>Colegio Teniente Cruz Paredes</v>
          </cell>
          <cell r="K56">
            <v>88302430</v>
          </cell>
        </row>
        <row r="57">
          <cell r="I57">
            <v>800010624</v>
          </cell>
          <cell r="J57" t="str">
            <v>INTITUTO SAN VICENTE DE PAUL</v>
          </cell>
          <cell r="K57">
            <v>55840916</v>
          </cell>
        </row>
        <row r="58">
          <cell r="I58">
            <v>800010710</v>
          </cell>
          <cell r="J58" t="str">
            <v>FONDO DE SERVICIOS EDUCATIVOS I. E. ANTONIO NARIÑO PLANADAS TOLIMA</v>
          </cell>
          <cell r="K58">
            <v>119772552</v>
          </cell>
        </row>
        <row r="59">
          <cell r="I59">
            <v>800010818</v>
          </cell>
          <cell r="J59" t="str">
            <v>INSTITUCION EDUCATIVA ANTONIO MARIA HINCAPIE</v>
          </cell>
          <cell r="K59">
            <v>44534986</v>
          </cell>
        </row>
        <row r="60">
          <cell r="I60">
            <v>800011076</v>
          </cell>
          <cell r="J60" t="str">
            <v>FONDO DE SERVICIOS EDUCATIVOS</v>
          </cell>
          <cell r="K60">
            <v>79050538</v>
          </cell>
        </row>
        <row r="61">
          <cell r="I61">
            <v>800011145</v>
          </cell>
          <cell r="J61" t="str">
            <v>FONDO DE SERVICIOS EDUCATIVOS IED JOSE MARTI</v>
          </cell>
          <cell r="K61">
            <v>191688694</v>
          </cell>
        </row>
        <row r="62">
          <cell r="I62">
            <v>800011271</v>
          </cell>
          <cell r="J62" t="str">
            <v>MUNICIPIO DE GUATAQUI</v>
          </cell>
          <cell r="K62">
            <v>18272640</v>
          </cell>
        </row>
        <row r="63">
          <cell r="I63">
            <v>800011333</v>
          </cell>
          <cell r="J63" t="str">
            <v>INSTITUCION EDUCATIVA SAN SEBASTIAN  DE YASCUAL</v>
          </cell>
          <cell r="K63">
            <v>83869974</v>
          </cell>
        </row>
        <row r="64">
          <cell r="I64">
            <v>800011342</v>
          </cell>
          <cell r="J64" t="str">
            <v>Institucion Educativa Filadelfia</v>
          </cell>
          <cell r="K64">
            <v>63667380</v>
          </cell>
        </row>
        <row r="65">
          <cell r="I65">
            <v>800011365</v>
          </cell>
          <cell r="J65" t="str">
            <v>Institución Educativa Humberto Tafur</v>
          </cell>
          <cell r="K65">
            <v>157038912</v>
          </cell>
        </row>
        <row r="66">
          <cell r="I66">
            <v>800011385</v>
          </cell>
          <cell r="J66" t="str">
            <v>FONDO DE SERVICIOS EDUCATIVOS</v>
          </cell>
          <cell r="K66">
            <v>26013589</v>
          </cell>
        </row>
        <row r="67">
          <cell r="I67">
            <v>800011649</v>
          </cell>
          <cell r="J67" t="str">
            <v>INSTIRUCION EDUCATIVA GENERAL SANTANDER</v>
          </cell>
          <cell r="K67">
            <v>110857263</v>
          </cell>
        </row>
        <row r="68">
          <cell r="I68">
            <v>800011654</v>
          </cell>
          <cell r="J68" t="str">
            <v>FONDO DE SERVICIOS EDUCATIVOS COLEGIO FRAY</v>
          </cell>
          <cell r="K68">
            <v>60231419</v>
          </cell>
        </row>
        <row r="69">
          <cell r="I69">
            <v>800011665</v>
          </cell>
          <cell r="J69" t="str">
            <v>INSTITUCION EDUCATIVA SIMON BOLIVAR</v>
          </cell>
          <cell r="K69">
            <v>138995095</v>
          </cell>
        </row>
        <row r="70">
          <cell r="I70">
            <v>800011848</v>
          </cell>
          <cell r="J70" t="str">
            <v>INSTITUCION EDUCATIVA LA MARIELA</v>
          </cell>
          <cell r="K70">
            <v>18380945</v>
          </cell>
        </row>
        <row r="71">
          <cell r="I71">
            <v>800011981</v>
          </cell>
          <cell r="J71" t="str">
            <v>GENERAL ENRIQUE CAICEDO</v>
          </cell>
          <cell r="K71">
            <v>94017163</v>
          </cell>
        </row>
        <row r="72">
          <cell r="I72">
            <v>800012035</v>
          </cell>
          <cell r="J72" t="str">
            <v>FONDO DE SERVICIOS EDUCATIVOS IED AGROPECUARIO LA SIERRA</v>
          </cell>
          <cell r="K72">
            <v>33931695</v>
          </cell>
        </row>
        <row r="73">
          <cell r="I73">
            <v>800012105</v>
          </cell>
          <cell r="J73" t="str">
            <v>FONDO DE SERVICIOS EDUCATIVOS</v>
          </cell>
          <cell r="K73">
            <v>361504314</v>
          </cell>
        </row>
        <row r="74">
          <cell r="I74">
            <v>800012226</v>
          </cell>
          <cell r="J74" t="str">
            <v>FONDO DE SERVICIOS EDUCATIVOS</v>
          </cell>
          <cell r="K74">
            <v>70589702</v>
          </cell>
        </row>
        <row r="75">
          <cell r="I75">
            <v>800012286</v>
          </cell>
          <cell r="J75" t="str">
            <v>IED DE CAQUEZA</v>
          </cell>
          <cell r="K75">
            <v>151166640</v>
          </cell>
        </row>
        <row r="76">
          <cell r="I76">
            <v>800012346</v>
          </cell>
          <cell r="J76" t="str">
            <v>ESCUELA NORMAL SUPERIOR DE GACHETA</v>
          </cell>
          <cell r="K76">
            <v>74659435</v>
          </cell>
        </row>
        <row r="77">
          <cell r="I77">
            <v>800012461</v>
          </cell>
          <cell r="J77" t="str">
            <v>FONDO SERVICIOS EDUCATIVOS INSTITUCION EDUCATIVA TECNICA COMERCIAL CALDAS</v>
          </cell>
          <cell r="K77">
            <v>172641571</v>
          </cell>
        </row>
        <row r="78">
          <cell r="I78">
            <v>800012623</v>
          </cell>
          <cell r="J78" t="str">
            <v>FONDO DE SERVICIOS EDUCATIVOS INSTITUCION EDUCATI8VA TECNICO AGROPECUARIO LA ESMERALDA</v>
          </cell>
          <cell r="K78">
            <v>38491850</v>
          </cell>
        </row>
        <row r="79">
          <cell r="I79">
            <v>800012628</v>
          </cell>
          <cell r="J79" t="str">
            <v>MUNICIPIO DE PANQUEBA</v>
          </cell>
          <cell r="K79">
            <v>16788464</v>
          </cell>
        </row>
        <row r="80">
          <cell r="I80">
            <v>800012631</v>
          </cell>
          <cell r="J80" t="str">
            <v>MUNICIPIO DE GUACAMAYAS</v>
          </cell>
          <cell r="K80">
            <v>17720652</v>
          </cell>
        </row>
        <row r="81">
          <cell r="I81">
            <v>800012635</v>
          </cell>
          <cell r="J81" t="str">
            <v>MUNICIPIO DE TOTA</v>
          </cell>
          <cell r="K81">
            <v>56959854</v>
          </cell>
        </row>
        <row r="82">
          <cell r="I82">
            <v>800012638</v>
          </cell>
          <cell r="J82" t="str">
            <v>MUNICIPIO HATO COROZAL</v>
          </cell>
          <cell r="K82">
            <v>173745719</v>
          </cell>
        </row>
        <row r="83">
          <cell r="I83">
            <v>800012640</v>
          </cell>
          <cell r="J83" t="str">
            <v>COLEGIO INTEGRADO FRAY NEPOMUCENO RAMOS</v>
          </cell>
          <cell r="K83">
            <v>144673491</v>
          </cell>
        </row>
        <row r="84">
          <cell r="I84">
            <v>800012743</v>
          </cell>
          <cell r="J84" t="str">
            <v>FONDOS DE SERVICIOS EDUCATIVOS INSTITUCION EDUCATIVA CRISTOBAL COLON</v>
          </cell>
          <cell r="K84">
            <v>111410619</v>
          </cell>
        </row>
        <row r="85">
          <cell r="I85">
            <v>800012771</v>
          </cell>
          <cell r="J85" t="str">
            <v>ESCUELA INDUSTRIAL 20 DE JULIO</v>
          </cell>
          <cell r="K85">
            <v>178231868</v>
          </cell>
        </row>
        <row r="86">
          <cell r="I86">
            <v>800012873</v>
          </cell>
          <cell r="J86" t="str">
            <v>MUNICIPIO DE TAURAMENA</v>
          </cell>
          <cell r="K86">
            <v>211979873</v>
          </cell>
        </row>
        <row r="87">
          <cell r="I87">
            <v>800013237</v>
          </cell>
          <cell r="J87" t="str">
            <v>MUNICIPIO DE CUCUTILLA</v>
          </cell>
          <cell r="K87">
            <v>73535284</v>
          </cell>
        </row>
        <row r="88">
          <cell r="I88">
            <v>800013676</v>
          </cell>
          <cell r="J88" t="str">
            <v>MUNICIPIO DE SAN JUAN DE URABA</v>
          </cell>
          <cell r="K88">
            <v>373786368</v>
          </cell>
        </row>
        <row r="89">
          <cell r="I89">
            <v>800013683</v>
          </cell>
          <cell r="J89" t="str">
            <v>MUNICIPIO DE GUATEQUE</v>
          </cell>
          <cell r="K89">
            <v>58225377</v>
          </cell>
        </row>
        <row r="90">
          <cell r="I90">
            <v>800014311</v>
          </cell>
          <cell r="J90" t="str">
            <v>INSTITUCIÓN EDUCATIVA TECNICA LEPANTO</v>
          </cell>
          <cell r="K90">
            <v>51840122</v>
          </cell>
        </row>
        <row r="91">
          <cell r="I91">
            <v>800014434</v>
          </cell>
          <cell r="J91" t="str">
            <v>MUNICIPIO CRAVO NORTE</v>
          </cell>
          <cell r="K91">
            <v>43916354</v>
          </cell>
        </row>
        <row r="92">
          <cell r="I92">
            <v>800014626</v>
          </cell>
          <cell r="J92" t="str">
            <v>INSTITUCION EDUCATIVA TECNICA NICOLAS RAMIREZ</v>
          </cell>
          <cell r="K92">
            <v>128290697</v>
          </cell>
        </row>
        <row r="93">
          <cell r="I93">
            <v>800014649</v>
          </cell>
          <cell r="J93" t="str">
            <v>FONDO SERVICIOS EDUCATIVOS PABLO SEXTO</v>
          </cell>
          <cell r="K93">
            <v>79679164</v>
          </cell>
        </row>
        <row r="94">
          <cell r="I94">
            <v>800014900</v>
          </cell>
          <cell r="J94" t="str">
            <v>INSTITUCION EDUCATIVA ZULDEMAYDA</v>
          </cell>
          <cell r="K94">
            <v>33458931</v>
          </cell>
        </row>
        <row r="95">
          <cell r="I95">
            <v>800014989</v>
          </cell>
          <cell r="J95" t="str">
            <v>MUNICIPIO DE CHIVATA</v>
          </cell>
          <cell r="K95">
            <v>20756308</v>
          </cell>
        </row>
        <row r="96">
          <cell r="I96">
            <v>800015327</v>
          </cell>
          <cell r="J96" t="str">
            <v>INSTITUCION EDUCATIVA JOSE ASUNCION SILVA</v>
          </cell>
          <cell r="K96">
            <v>76269602</v>
          </cell>
        </row>
        <row r="97">
          <cell r="I97">
            <v>800015689</v>
          </cell>
          <cell r="J97" t="str">
            <v>MUNICIPIO DE GUACHUCAL</v>
          </cell>
          <cell r="K97">
            <v>118134680</v>
          </cell>
        </row>
        <row r="98">
          <cell r="I98">
            <v>800015909</v>
          </cell>
          <cell r="J98" t="str">
            <v>MUNICIPIO DE SORACA</v>
          </cell>
          <cell r="K98">
            <v>64166666</v>
          </cell>
        </row>
        <row r="99">
          <cell r="I99">
            <v>800015991</v>
          </cell>
          <cell r="J99" t="str">
            <v>MUNICIPIO DE BARRANCO DE LOBA DEPARTAMENTO DE BOLIVAR</v>
          </cell>
          <cell r="K99">
            <v>260066334</v>
          </cell>
        </row>
        <row r="100">
          <cell r="I100">
            <v>800016033</v>
          </cell>
          <cell r="J100" t="str">
            <v>COLEGIO  INTEGRADO</v>
          </cell>
          <cell r="K100">
            <v>198216641</v>
          </cell>
        </row>
        <row r="101">
          <cell r="I101">
            <v>800016064</v>
          </cell>
          <cell r="J101" t="str">
            <v>Institución Educativa Diego Hernandez de Gallego</v>
          </cell>
          <cell r="K101">
            <v>231650971</v>
          </cell>
        </row>
        <row r="102">
          <cell r="I102">
            <v>800016088</v>
          </cell>
          <cell r="J102" t="str">
            <v>INSTITUCIÓN EDUCATIVA TECNICA LA ARADA-FONDO DE SERVICIOS EDUCATIVOS</v>
          </cell>
          <cell r="K102">
            <v>28326361</v>
          </cell>
        </row>
        <row r="103">
          <cell r="I103">
            <v>800016136</v>
          </cell>
          <cell r="J103" t="str">
            <v>IE CIUDADELA EDUCATIVA EMPRESARIAL CUYABRA</v>
          </cell>
          <cell r="K103">
            <v>60895058</v>
          </cell>
        </row>
        <row r="104">
          <cell r="I104">
            <v>800016286</v>
          </cell>
          <cell r="J104" t="str">
            <v>FONDO DE SERVICIOS DOCENTES COL MARIA AUXILIADORA</v>
          </cell>
          <cell r="K104">
            <v>41623329</v>
          </cell>
        </row>
        <row r="105">
          <cell r="I105">
            <v>800016757</v>
          </cell>
          <cell r="J105" t="str">
            <v>MUNICIPIO DE SAMACA</v>
          </cell>
          <cell r="K105">
            <v>134210744</v>
          </cell>
        </row>
        <row r="106">
          <cell r="I106">
            <v>800016864</v>
          </cell>
          <cell r="J106" t="str">
            <v>FONDO DE SERVICIOS EDUCATIVOS</v>
          </cell>
          <cell r="K106">
            <v>295450659</v>
          </cell>
        </row>
        <row r="107">
          <cell r="I107">
            <v>800016942</v>
          </cell>
          <cell r="J107" t="str">
            <v>FSE</v>
          </cell>
          <cell r="K107">
            <v>115882152</v>
          </cell>
        </row>
        <row r="108">
          <cell r="I108">
            <v>800016996</v>
          </cell>
          <cell r="J108" t="str">
            <v>FONDO DE SERVICIOS EDUCATIVOS</v>
          </cell>
          <cell r="K108">
            <v>41781449</v>
          </cell>
        </row>
        <row r="109">
          <cell r="I109">
            <v>800017022</v>
          </cell>
          <cell r="J109" t="str">
            <v>MUNICIPIO DE TEORAMA</v>
          </cell>
          <cell r="K109">
            <v>149349951</v>
          </cell>
        </row>
        <row r="110">
          <cell r="I110">
            <v>800017052</v>
          </cell>
          <cell r="J110" t="str">
            <v>INSTITUCION EDUCATIVA TECNICA CAMILA MOLANO</v>
          </cell>
          <cell r="K110">
            <v>65618979</v>
          </cell>
        </row>
        <row r="111">
          <cell r="I111">
            <v>800017288</v>
          </cell>
          <cell r="J111" t="str">
            <v>MUNICIPIO DE BETEITIVA</v>
          </cell>
          <cell r="K111">
            <v>18465831</v>
          </cell>
        </row>
        <row r="112">
          <cell r="I112">
            <v>800017806</v>
          </cell>
          <cell r="J112" t="str">
            <v>INSTITUCION EDUCATIVA  JOSE MARIA  OBANDO</v>
          </cell>
          <cell r="K112">
            <v>88117929</v>
          </cell>
        </row>
        <row r="113">
          <cell r="I113">
            <v>800017926</v>
          </cell>
          <cell r="J113" t="str">
            <v>F.S.E INSTITUCION EDUCATIVA SEGUNDO HENAO</v>
          </cell>
          <cell r="K113">
            <v>59987916</v>
          </cell>
        </row>
        <row r="114">
          <cell r="I114">
            <v>800018246</v>
          </cell>
          <cell r="J114" t="str">
            <v>INSTITUCION EDUCATIVA DISTRITAL JUAN EVANGELISTA GOMEZ</v>
          </cell>
          <cell r="K114">
            <v>154238653</v>
          </cell>
        </row>
        <row r="115">
          <cell r="I115">
            <v>800018650</v>
          </cell>
          <cell r="J115" t="str">
            <v>MUNICIPIO DE COLON</v>
          </cell>
          <cell r="K115">
            <v>28570288</v>
          </cell>
        </row>
        <row r="116">
          <cell r="I116">
            <v>800018689</v>
          </cell>
          <cell r="J116" t="str">
            <v>MUNICIPIO DE TIBACUY</v>
          </cell>
          <cell r="K116">
            <v>31361261</v>
          </cell>
        </row>
        <row r="117">
          <cell r="I117">
            <v>800018755</v>
          </cell>
          <cell r="J117" t="str">
            <v>FONDO DE SERVICIOS EDUCATIVOS COLEGIO HESTOR JULIO GOMEZ</v>
          </cell>
          <cell r="K117">
            <v>63558838</v>
          </cell>
        </row>
        <row r="118">
          <cell r="I118">
            <v>800018761</v>
          </cell>
          <cell r="J118" t="str">
            <v>INSTITUCION EDUCATIVA EXALUMNAS DE LA PRESENTACION</v>
          </cell>
          <cell r="K118">
            <v>114471228</v>
          </cell>
        </row>
        <row r="119">
          <cell r="I119">
            <v>800018809</v>
          </cell>
          <cell r="J119" t="str">
            <v>INS. EDUC. COL. BASICO FRANCISCO DE PAULA S.</v>
          </cell>
          <cell r="K119">
            <v>85532679</v>
          </cell>
        </row>
        <row r="120">
          <cell r="I120">
            <v>800018863</v>
          </cell>
          <cell r="J120" t="str">
            <v>Fondos de Servicio Educativos IED Madre Laura</v>
          </cell>
          <cell r="K120">
            <v>109245660</v>
          </cell>
        </row>
        <row r="121">
          <cell r="I121">
            <v>800019000</v>
          </cell>
          <cell r="J121" t="str">
            <v>MUNICIPIO DE CONSACA</v>
          </cell>
          <cell r="K121">
            <v>96939365</v>
          </cell>
        </row>
        <row r="122">
          <cell r="I122">
            <v>800019005</v>
          </cell>
          <cell r="J122" t="str">
            <v>MUNICIPIO DE IMUES NARIÑO</v>
          </cell>
          <cell r="K122">
            <v>68918102</v>
          </cell>
        </row>
        <row r="123">
          <cell r="I123">
            <v>800019111</v>
          </cell>
          <cell r="J123" t="str">
            <v>MUNICIPIO DE LEIVA</v>
          </cell>
          <cell r="K123">
            <v>121596729</v>
          </cell>
        </row>
        <row r="124">
          <cell r="I124">
            <v>800019112</v>
          </cell>
          <cell r="J124" t="str">
            <v>MUNICIPIO DE LOS ANDES</v>
          </cell>
          <cell r="K124">
            <v>117848047</v>
          </cell>
        </row>
        <row r="125">
          <cell r="I125">
            <v>800019218</v>
          </cell>
          <cell r="J125" t="str">
            <v>MUNICIPIO DE MANATI</v>
          </cell>
          <cell r="K125">
            <v>182242587</v>
          </cell>
        </row>
        <row r="126">
          <cell r="I126">
            <v>800019277</v>
          </cell>
          <cell r="J126" t="str">
            <v>MUNICIPIO DE SORA</v>
          </cell>
          <cell r="K126">
            <v>27569122</v>
          </cell>
        </row>
        <row r="127">
          <cell r="I127">
            <v>800019685</v>
          </cell>
          <cell r="J127" t="str">
            <v>MUNICIPIO DE SANTACRUZ GUACHAVES</v>
          </cell>
          <cell r="K127">
            <v>96371872</v>
          </cell>
        </row>
        <row r="128">
          <cell r="I128">
            <v>800019709</v>
          </cell>
          <cell r="J128" t="str">
            <v>MUNICIPIO DE TENZA</v>
          </cell>
          <cell r="K128">
            <v>20166724</v>
          </cell>
        </row>
        <row r="129">
          <cell r="I129">
            <v>800019846</v>
          </cell>
          <cell r="J129" t="str">
            <v>MUNICIPIO DE SACHICA</v>
          </cell>
          <cell r="K129">
            <v>31607926</v>
          </cell>
        </row>
        <row r="130">
          <cell r="I130">
            <v>800020045</v>
          </cell>
          <cell r="J130" t="str">
            <v>MUNICIPIO DE GACHANTIVA</v>
          </cell>
          <cell r="K130">
            <v>34580165</v>
          </cell>
        </row>
        <row r="131">
          <cell r="I131">
            <v>800020324</v>
          </cell>
          <cell r="J131" t="str">
            <v>MUNICIPIO DE POLICARPA</v>
          </cell>
          <cell r="K131">
            <v>132893981</v>
          </cell>
        </row>
        <row r="132">
          <cell r="I132">
            <v>800020594</v>
          </cell>
          <cell r="J132" t="str">
            <v>IE GABRIELA MISTRAL</v>
          </cell>
          <cell r="K132">
            <v>75999560</v>
          </cell>
        </row>
        <row r="133">
          <cell r="I133">
            <v>800020665</v>
          </cell>
          <cell r="J133" t="str">
            <v>MUNICIPIO DE VIGIA DEL FUERTE</v>
          </cell>
          <cell r="K133">
            <v>140318019</v>
          </cell>
        </row>
        <row r="134">
          <cell r="I134">
            <v>800020733</v>
          </cell>
          <cell r="J134" t="str">
            <v>MUNICIPIO DE SANTANA</v>
          </cell>
          <cell r="K134">
            <v>65798751</v>
          </cell>
        </row>
        <row r="135">
          <cell r="I135">
            <v>800021335</v>
          </cell>
          <cell r="J135" t="str">
            <v>FONDO DE SERVICIOS EDUCATIVOS</v>
          </cell>
          <cell r="K135">
            <v>26071532</v>
          </cell>
        </row>
        <row r="136">
          <cell r="I136">
            <v>800021571</v>
          </cell>
          <cell r="J136" t="str">
            <v>INSTITUCION EDUCATIVA MALTERIA</v>
          </cell>
          <cell r="K136">
            <v>24738730</v>
          </cell>
        </row>
        <row r="137">
          <cell r="I137">
            <v>800022360</v>
          </cell>
          <cell r="J137" t="str">
            <v>INSTITUCION EDUCATIVA CHICAMOCHA</v>
          </cell>
          <cell r="K137">
            <v>71240692</v>
          </cell>
        </row>
        <row r="138">
          <cell r="I138">
            <v>800022618</v>
          </cell>
          <cell r="J138" t="str">
            <v>MUNICIPIO SAN JOSE DE LA MONTAÑA</v>
          </cell>
          <cell r="K138">
            <v>22270496</v>
          </cell>
        </row>
        <row r="139">
          <cell r="I139">
            <v>800022791</v>
          </cell>
          <cell r="J139" t="str">
            <v>MUNICIPIO DE SAN FRANCISCO</v>
          </cell>
          <cell r="K139">
            <v>47890216</v>
          </cell>
        </row>
        <row r="140">
          <cell r="I140">
            <v>800022838</v>
          </cell>
          <cell r="J140" t="str">
            <v>INSTITUCION EDUCATIVA TECNICA PABLO VI</v>
          </cell>
          <cell r="K140">
            <v>93328971</v>
          </cell>
        </row>
        <row r="141">
          <cell r="I141">
            <v>800022939</v>
          </cell>
          <cell r="J141" t="str">
            <v>INSTITUCION EDUCATIVA SAN JOSE DE ORITO</v>
          </cell>
          <cell r="K141">
            <v>277776413</v>
          </cell>
        </row>
        <row r="142">
          <cell r="I142">
            <v>800023383</v>
          </cell>
          <cell r="J142" t="str">
            <v>MUNICIPIO DE BOYACA</v>
          </cell>
          <cell r="K142">
            <v>42096288</v>
          </cell>
        </row>
        <row r="143">
          <cell r="I143">
            <v>800023951</v>
          </cell>
          <cell r="J143" t="str">
            <v>IE LA POPA FONDO DE SERVICIOS EDUCATIVOS</v>
          </cell>
          <cell r="K143">
            <v>51681752</v>
          </cell>
        </row>
        <row r="144">
          <cell r="I144">
            <v>800024418</v>
          </cell>
          <cell r="J144" t="str">
            <v>INSTITUTO  NACIONALIZADO SAN LUIS</v>
          </cell>
          <cell r="K144">
            <v>120640914</v>
          </cell>
        </row>
        <row r="145">
          <cell r="I145">
            <v>800024433</v>
          </cell>
          <cell r="J145" t="str">
            <v>INSTITUCION EDUCATIVA FORTUNATO GAVIRIA BOTERO</v>
          </cell>
          <cell r="K145">
            <v>48496408</v>
          </cell>
        </row>
        <row r="146">
          <cell r="I146">
            <v>800024492</v>
          </cell>
          <cell r="J146" t="str">
            <v>INSTITUCION EDUCATIVA CIUDAD FLORIDA</v>
          </cell>
          <cell r="K146">
            <v>174285059</v>
          </cell>
        </row>
        <row r="147">
          <cell r="I147">
            <v>800024789</v>
          </cell>
          <cell r="J147" t="str">
            <v>MUNICIPIO DE MARIPI</v>
          </cell>
          <cell r="K147">
            <v>56340111</v>
          </cell>
        </row>
        <row r="148">
          <cell r="I148">
            <v>800024815</v>
          </cell>
          <cell r="J148" t="str">
            <v>INSTITUCION EDUCATIVA ANTONIO NARIÑO</v>
          </cell>
          <cell r="K148">
            <v>60658035</v>
          </cell>
        </row>
        <row r="149">
          <cell r="I149">
            <v>800024818</v>
          </cell>
          <cell r="J149" t="str">
            <v>FONDO DE SERVICIOS EDUCATIVOS</v>
          </cell>
          <cell r="K149">
            <v>37430058</v>
          </cell>
        </row>
        <row r="150">
          <cell r="I150">
            <v>800024832</v>
          </cell>
          <cell r="J150" t="str">
            <v>INSTITUCION EDUCATIVA TECNICO JACINTO VEGA</v>
          </cell>
          <cell r="K150">
            <v>59269856</v>
          </cell>
        </row>
        <row r="151">
          <cell r="I151">
            <v>800024902</v>
          </cell>
          <cell r="J151" t="str">
            <v>INSTITUCION EDUCATIVA MUNICIPAL JOSE ANTONIO GALAN</v>
          </cell>
          <cell r="K151">
            <v>46998765</v>
          </cell>
        </row>
        <row r="152">
          <cell r="I152">
            <v>800024912</v>
          </cell>
          <cell r="J152" t="str">
            <v>LAS AMERICAS FONDO DE SERVICIOS EDUCATIVOS</v>
          </cell>
          <cell r="K152">
            <v>171838686</v>
          </cell>
        </row>
        <row r="153">
          <cell r="I153">
            <v>800024977</v>
          </cell>
          <cell r="J153" t="str">
            <v>MUNICIPIO DE TAMINANGO</v>
          </cell>
          <cell r="K153">
            <v>189713583</v>
          </cell>
        </row>
        <row r="154">
          <cell r="I154">
            <v>800025035</v>
          </cell>
          <cell r="J154" t="str">
            <v>INSTITUCION EDUCATIVA SIMON BOLIVAR</v>
          </cell>
          <cell r="K154">
            <v>43963952</v>
          </cell>
        </row>
        <row r="155">
          <cell r="I155">
            <v>800025049</v>
          </cell>
          <cell r="J155" t="str">
            <v>INSTITUCION EDUCATIVA TECNICA OLAYA HERRERA</v>
          </cell>
          <cell r="K155">
            <v>86996066</v>
          </cell>
        </row>
        <row r="156">
          <cell r="I156">
            <v>800025142</v>
          </cell>
          <cell r="J156" t="str">
            <v>INSTITUCION EDUCATIVA COLEGIO JUAN PABLO II</v>
          </cell>
          <cell r="K156">
            <v>171588799</v>
          </cell>
        </row>
        <row r="157">
          <cell r="I157">
            <v>800025227</v>
          </cell>
          <cell r="J157" t="str">
            <v>INSTITUCION EDUCATIVA ALFONSO LOPEZ PUMAREJO</v>
          </cell>
          <cell r="K157">
            <v>204494641</v>
          </cell>
        </row>
        <row r="158">
          <cell r="I158">
            <v>800025311</v>
          </cell>
          <cell r="J158" t="str">
            <v>FONDO DE SERVICIOS EDUCATIVOS INSTITUCIòN EDUCATIVA TèCNICA PEREZ Y ALDANA</v>
          </cell>
          <cell r="K158">
            <v>207484055</v>
          </cell>
        </row>
        <row r="159">
          <cell r="I159">
            <v>800025421</v>
          </cell>
          <cell r="J159" t="str">
            <v>institucion educativa rio verde alto</v>
          </cell>
          <cell r="K159">
            <v>18498308</v>
          </cell>
        </row>
        <row r="160">
          <cell r="I160">
            <v>800025527</v>
          </cell>
          <cell r="J160" t="str">
            <v>INSTITUTO OFICIAL AGRICOLA</v>
          </cell>
          <cell r="K160">
            <v>46706741</v>
          </cell>
        </row>
        <row r="161">
          <cell r="I161">
            <v>800025608</v>
          </cell>
          <cell r="J161" t="str">
            <v>MUNICIPIO DE GARAGOA</v>
          </cell>
          <cell r="K161">
            <v>87995560</v>
          </cell>
        </row>
        <row r="162">
          <cell r="I162">
            <v>800026156</v>
          </cell>
          <cell r="J162" t="str">
            <v>MUNICIPIO DE OICATA</v>
          </cell>
          <cell r="K162">
            <v>22596827</v>
          </cell>
        </row>
        <row r="163">
          <cell r="I163">
            <v>800026264</v>
          </cell>
          <cell r="J163" t="str">
            <v>institución educativa susana trochez de vivas</v>
          </cell>
          <cell r="K163">
            <v>35474201</v>
          </cell>
        </row>
        <row r="164">
          <cell r="I164">
            <v>800026368</v>
          </cell>
          <cell r="J164" t="str">
            <v>MUNICIPIO DE FLORESTA</v>
          </cell>
          <cell r="K164">
            <v>24383711</v>
          </cell>
        </row>
        <row r="165">
          <cell r="I165">
            <v>800026384</v>
          </cell>
          <cell r="J165" t="str">
            <v>FONDO DE SERVICIOS EDUCATIVOS</v>
          </cell>
          <cell r="K165">
            <v>30367997</v>
          </cell>
        </row>
        <row r="166">
          <cell r="I166">
            <v>800026588</v>
          </cell>
          <cell r="J166" t="str">
            <v>Intitucion Educativa Departamental Nocaima</v>
          </cell>
          <cell r="K166">
            <v>53494251</v>
          </cell>
        </row>
        <row r="167">
          <cell r="I167">
            <v>800026685</v>
          </cell>
          <cell r="J167" t="str">
            <v>MUNICIPIO DE SAN JACINTO DEPARTAMENTO DE BOLIVAR</v>
          </cell>
          <cell r="K167">
            <v>395513726</v>
          </cell>
        </row>
        <row r="168">
          <cell r="I168">
            <v>800026709</v>
          </cell>
          <cell r="J168" t="str">
            <v>FONDO DE SERVIVIOS EDUCATIVOS- INSTITUCIION EDUCATIVA TECNICA MARCO FIDEL SUAREZ</v>
          </cell>
          <cell r="K168">
            <v>58241627</v>
          </cell>
        </row>
        <row r="169">
          <cell r="I169">
            <v>800026887</v>
          </cell>
          <cell r="J169" t="str">
            <v>INSTITUCION EDUCATIVA ME SSA LONDOÑO</v>
          </cell>
          <cell r="K169">
            <v>17271352</v>
          </cell>
        </row>
        <row r="170">
          <cell r="I170">
            <v>800026911</v>
          </cell>
          <cell r="J170" t="str">
            <v>MUNICIPIO DE SOCOTA</v>
          </cell>
          <cell r="K170">
            <v>84117251</v>
          </cell>
        </row>
        <row r="171">
          <cell r="I171">
            <v>800026939</v>
          </cell>
          <cell r="J171" t="str">
            <v>INSTITUCION EDUCATIVA SAN VICENTE</v>
          </cell>
          <cell r="K171">
            <v>169853878</v>
          </cell>
        </row>
        <row r="172">
          <cell r="I172">
            <v>800027263</v>
          </cell>
          <cell r="J172" t="str">
            <v>Colegio Integrado BLANCA Duran de Padilla</v>
          </cell>
          <cell r="K172">
            <v>182845158</v>
          </cell>
        </row>
        <row r="173">
          <cell r="I173">
            <v>800027292</v>
          </cell>
          <cell r="J173" t="str">
            <v>MUNICIPIO DE TUTA</v>
          </cell>
          <cell r="K173">
            <v>74609250</v>
          </cell>
        </row>
        <row r="174">
          <cell r="I174">
            <v>800027339</v>
          </cell>
          <cell r="J174" t="str">
            <v>INSTITUCION EDUCATIVA ANTONIO NARIÑO</v>
          </cell>
          <cell r="K174">
            <v>77877869</v>
          </cell>
        </row>
        <row r="175">
          <cell r="I175">
            <v>800027398</v>
          </cell>
          <cell r="J175" t="str">
            <v>ESCUELA NACIONAL DE COMERCIO</v>
          </cell>
          <cell r="K175">
            <v>143096912</v>
          </cell>
        </row>
        <row r="176">
          <cell r="I176">
            <v>800027580</v>
          </cell>
          <cell r="J176" t="str">
            <v>INSTITUCION EDUCATIVA MANUEL ELKIN PATARROYO</v>
          </cell>
          <cell r="K176">
            <v>145875922</v>
          </cell>
        </row>
        <row r="177">
          <cell r="I177">
            <v>800027648</v>
          </cell>
          <cell r="J177" t="str">
            <v>Institución Educativa Luis Patrón Rosano</v>
          </cell>
          <cell r="K177">
            <v>182602538</v>
          </cell>
        </row>
        <row r="178">
          <cell r="I178">
            <v>800027752</v>
          </cell>
          <cell r="J178" t="str">
            <v>INSTITUTO TECNICO INDUSTRIAL FRANCISCO DE PAULA SANTANDER</v>
          </cell>
          <cell r="K178">
            <v>122043976</v>
          </cell>
        </row>
        <row r="179">
          <cell r="I179">
            <v>800027784</v>
          </cell>
          <cell r="J179" t="str">
            <v>ESCUELA NORMAL SUPERIOR DE MANIZALES</v>
          </cell>
          <cell r="K179">
            <v>164148453</v>
          </cell>
        </row>
        <row r="180">
          <cell r="I180">
            <v>800027823</v>
          </cell>
          <cell r="J180" t="str">
            <v>Institucion Educativa Ismael Contreras Meneses</v>
          </cell>
          <cell r="K180">
            <v>108502366</v>
          </cell>
        </row>
        <row r="181">
          <cell r="I181">
            <v>800028049</v>
          </cell>
          <cell r="J181" t="str">
            <v>INSTITUCION EDUCATIVA TECNICA JIMENEZ DE QUEZADA</v>
          </cell>
          <cell r="K181">
            <v>62742313</v>
          </cell>
        </row>
        <row r="182">
          <cell r="I182">
            <v>800028107</v>
          </cell>
          <cell r="J182" t="str">
            <v>FONDO DE SERVICIOS DOCENTES</v>
          </cell>
          <cell r="K182">
            <v>71117067</v>
          </cell>
        </row>
        <row r="183">
          <cell r="I183">
            <v>800028362</v>
          </cell>
          <cell r="J183" t="str">
            <v>FONDO DE SERVICIOS EDUCATIVOS INSTITUTO TECNICO FRANCISCO JOSE DE CALDAS</v>
          </cell>
          <cell r="K183">
            <v>51223125</v>
          </cell>
        </row>
        <row r="184">
          <cell r="I184">
            <v>800028393</v>
          </cell>
          <cell r="J184" t="str">
            <v>MUNICIPIO DE CAMPOHERMOSO</v>
          </cell>
          <cell r="K184">
            <v>23650635</v>
          </cell>
        </row>
        <row r="185">
          <cell r="I185">
            <v>800028432</v>
          </cell>
          <cell r="J185" t="str">
            <v>MUNICIPIO DE MAGANGUE   ALCALDIA MUNICIPAL</v>
          </cell>
          <cell r="K185">
            <v>32653255651</v>
          </cell>
        </row>
        <row r="186">
          <cell r="I186">
            <v>800028435</v>
          </cell>
          <cell r="J186" t="str">
            <v>institucion educata liborio mejia</v>
          </cell>
          <cell r="K186">
            <v>59068682</v>
          </cell>
        </row>
        <row r="187">
          <cell r="I187">
            <v>800028436</v>
          </cell>
          <cell r="J187" t="str">
            <v>MUNICIPIO DE TINJACA</v>
          </cell>
          <cell r="K187">
            <v>20480387</v>
          </cell>
        </row>
        <row r="188">
          <cell r="I188">
            <v>800028461</v>
          </cell>
          <cell r="J188" t="str">
            <v>MUNICIPIO DE PACHAVITA</v>
          </cell>
          <cell r="K188">
            <v>14673310</v>
          </cell>
        </row>
        <row r="189">
          <cell r="I189">
            <v>800028517</v>
          </cell>
          <cell r="J189" t="str">
            <v>MUNICIPIO DE SABOYA</v>
          </cell>
          <cell r="K189">
            <v>107999493</v>
          </cell>
        </row>
        <row r="190">
          <cell r="I190">
            <v>800028576</v>
          </cell>
          <cell r="J190" t="str">
            <v>MUNICIPIO DE SUTATENZA</v>
          </cell>
          <cell r="K190">
            <v>26716322</v>
          </cell>
        </row>
        <row r="191">
          <cell r="I191">
            <v>800028590</v>
          </cell>
          <cell r="J191" t="str">
            <v>ESCUELA NORMAL SUPERIOR DE CALDAS</v>
          </cell>
          <cell r="K191">
            <v>172362906</v>
          </cell>
        </row>
        <row r="192">
          <cell r="I192">
            <v>800028705</v>
          </cell>
          <cell r="J192" t="str">
            <v>I.E. Colegio Educacion Media de Patillal</v>
          </cell>
          <cell r="K192">
            <v>77384233</v>
          </cell>
        </row>
        <row r="193">
          <cell r="I193">
            <v>800029061</v>
          </cell>
          <cell r="J193" t="str">
            <v>INSTITUCION EDUCATIVA MARCO FIDEL SUAREZ</v>
          </cell>
          <cell r="K193">
            <v>56734972</v>
          </cell>
        </row>
        <row r="194">
          <cell r="I194">
            <v>800029202</v>
          </cell>
          <cell r="J194" t="str">
            <v>COLEGIO DEPARTAMENTAL AGROPECUARIO SANTA ROSA DE CUMBITARA</v>
          </cell>
          <cell r="K194">
            <v>48629478</v>
          </cell>
        </row>
        <row r="195">
          <cell r="I195">
            <v>800029321</v>
          </cell>
          <cell r="J195" t="str">
            <v>INSTITUCION EDUCATIVA PRESBITERO HORACIO GOMEZ GALLO</v>
          </cell>
          <cell r="K195">
            <v>75968631</v>
          </cell>
        </row>
        <row r="196">
          <cell r="I196">
            <v>800029382</v>
          </cell>
          <cell r="J196" t="str">
            <v>INSTITUCION EDUCATIVA TECNICA SUMPAZ</v>
          </cell>
          <cell r="K196">
            <v>340750702</v>
          </cell>
        </row>
        <row r="197">
          <cell r="I197">
            <v>800029386</v>
          </cell>
          <cell r="J197" t="str">
            <v>MUNICIPIO DE SANTA MARIA</v>
          </cell>
          <cell r="K197">
            <v>25008583</v>
          </cell>
        </row>
        <row r="198">
          <cell r="I198">
            <v>800029389</v>
          </cell>
          <cell r="J198" t="str">
            <v>Institucion Educativa Aguacatal</v>
          </cell>
          <cell r="K198">
            <v>27974776</v>
          </cell>
        </row>
        <row r="199">
          <cell r="I199">
            <v>800029408</v>
          </cell>
          <cell r="J199" t="str">
            <v>INSTITUCION EDUCATIVA INSTITUTO MISTRATO</v>
          </cell>
          <cell r="K199">
            <v>96584161</v>
          </cell>
        </row>
        <row r="200">
          <cell r="I200">
            <v>800029513</v>
          </cell>
          <cell r="J200" t="str">
            <v>MUNICIPIO DE QUIPAMA</v>
          </cell>
          <cell r="K200">
            <v>49488001</v>
          </cell>
        </row>
        <row r="201">
          <cell r="I201">
            <v>800029660</v>
          </cell>
          <cell r="J201" t="str">
            <v>MUNICIPIO DE MIRAFLORES</v>
          </cell>
          <cell r="K201">
            <v>46476917</v>
          </cell>
        </row>
        <row r="202">
          <cell r="I202">
            <v>800029687</v>
          </cell>
          <cell r="J202" t="str">
            <v>INSTITUCION EDUCATIVA SIMON BOLIVAR FONDO SERVICIOS EDUCATIVOS</v>
          </cell>
          <cell r="K202">
            <v>33445830</v>
          </cell>
        </row>
        <row r="203">
          <cell r="I203">
            <v>800029826</v>
          </cell>
          <cell r="J203" t="str">
            <v>MUNICIPIO DE SOMONDOCO</v>
          </cell>
          <cell r="K203">
            <v>22340816</v>
          </cell>
        </row>
        <row r="204">
          <cell r="I204">
            <v>800029838</v>
          </cell>
          <cell r="J204" t="str">
            <v>instituto tecnico industrial piloto</v>
          </cell>
          <cell r="K204">
            <v>351643858</v>
          </cell>
        </row>
        <row r="205">
          <cell r="I205">
            <v>800029884</v>
          </cell>
          <cell r="J205" t="str">
            <v>FONDO DE SERVICIOS EDUCATIVOS INSTITUCIóN EDUCATIVA NúCLEO ESCOLAR SANTA LUCíA</v>
          </cell>
          <cell r="K205">
            <v>65088362</v>
          </cell>
        </row>
        <row r="206">
          <cell r="I206">
            <v>800030000</v>
          </cell>
          <cell r="J206" t="str">
            <v>INSTITUCION EDUCATIVA FRANCISCO ANTONIO RADA</v>
          </cell>
          <cell r="K206">
            <v>143504022</v>
          </cell>
        </row>
        <row r="207">
          <cell r="I207">
            <v>800030044</v>
          </cell>
          <cell r="J207" t="str">
            <v>INSTITUCION EDUCATIVA SAN RAFAEL</v>
          </cell>
          <cell r="K207">
            <v>51238451</v>
          </cell>
        </row>
        <row r="208">
          <cell r="I208">
            <v>800030229</v>
          </cell>
          <cell r="J208" t="str">
            <v>IED ENRIQUE SANTOS MONTEJO</v>
          </cell>
          <cell r="K208">
            <v>146868570</v>
          </cell>
        </row>
        <row r="209">
          <cell r="I209">
            <v>800030455</v>
          </cell>
          <cell r="J209" t="str">
            <v>I.E. Ntra Sra del Perpetuo Socorro</v>
          </cell>
          <cell r="K209">
            <v>78770119</v>
          </cell>
        </row>
        <row r="210">
          <cell r="I210">
            <v>800030633</v>
          </cell>
          <cell r="J210" t="str">
            <v>FONDO DE SERVICIOS EDUCATIVOS INSTITUCION EDUCATIVA TECNICA INDUSTRIAL</v>
          </cell>
          <cell r="K210">
            <v>77424269</v>
          </cell>
        </row>
        <row r="211">
          <cell r="I211">
            <v>800030988</v>
          </cell>
          <cell r="J211" t="str">
            <v>MUNICIPIO DE SUTAMARCHAN</v>
          </cell>
          <cell r="K211">
            <v>37217215</v>
          </cell>
        </row>
        <row r="212">
          <cell r="I212">
            <v>800031073</v>
          </cell>
          <cell r="J212" t="str">
            <v>MUNICIPIO DE EL ESPINO</v>
          </cell>
          <cell r="K212">
            <v>24784168</v>
          </cell>
        </row>
        <row r="213">
          <cell r="I213">
            <v>800031075</v>
          </cell>
          <cell r="J213" t="str">
            <v>MUNICIPIO DE MISTRATO</v>
          </cell>
          <cell r="K213">
            <v>155416454</v>
          </cell>
        </row>
        <row r="214">
          <cell r="I214">
            <v>800031377</v>
          </cell>
          <cell r="J214" t="str">
            <v>COLEGIO INTEGRADO MADRE DE LA ESPERANZA</v>
          </cell>
          <cell r="K214">
            <v>273883364</v>
          </cell>
        </row>
        <row r="215">
          <cell r="I215">
            <v>800031434</v>
          </cell>
          <cell r="J215" t="str">
            <v>I.E. CASD.</v>
          </cell>
          <cell r="K215">
            <v>257690271</v>
          </cell>
        </row>
        <row r="216">
          <cell r="I216">
            <v>800031491</v>
          </cell>
          <cell r="J216" t="str">
            <v>COLEGIO INTEGRADO CAMACHO CAREÑO SGP</v>
          </cell>
          <cell r="K216">
            <v>29252305</v>
          </cell>
        </row>
        <row r="217">
          <cell r="I217">
            <v>800031874</v>
          </cell>
          <cell r="J217" t="str">
            <v>MUNICIPIO DE TOTORO</v>
          </cell>
          <cell r="K217">
            <v>231675982</v>
          </cell>
        </row>
        <row r="218">
          <cell r="I218">
            <v>800032044</v>
          </cell>
          <cell r="J218" t="str">
            <v>INSTITUCION EDUCATIVA INSTITUTO TECNICO MARRILLAC</v>
          </cell>
          <cell r="K218">
            <v>95248443</v>
          </cell>
        </row>
        <row r="219">
          <cell r="I219">
            <v>800032152</v>
          </cell>
          <cell r="J219" t="str">
            <v>INSTITUCION EDUCATIVA AGRICOLA</v>
          </cell>
          <cell r="K219">
            <v>65132151</v>
          </cell>
        </row>
        <row r="220">
          <cell r="I220">
            <v>800032206</v>
          </cell>
          <cell r="J220" t="str">
            <v>FONDO DE SERVICIOS EDUCATIVOS</v>
          </cell>
          <cell r="K220">
            <v>129183090</v>
          </cell>
        </row>
        <row r="221">
          <cell r="I221">
            <v>800032749</v>
          </cell>
          <cell r="J221" t="str">
            <v>LICEO NACIONAL AGUSTIN NIETO CABALLERO</v>
          </cell>
          <cell r="K221">
            <v>63010770</v>
          </cell>
        </row>
        <row r="222">
          <cell r="I222">
            <v>800033062</v>
          </cell>
          <cell r="J222" t="str">
            <v>MUNICIPIO DE NUEVO COLON</v>
          </cell>
          <cell r="K222">
            <v>31413612</v>
          </cell>
        </row>
        <row r="223">
          <cell r="I223">
            <v>800033161</v>
          </cell>
          <cell r="J223" t="str">
            <v>INSTITUCION EDUCATIVA RURAL JOSE ANTONIO GALAN</v>
          </cell>
          <cell r="K223">
            <v>49703530</v>
          </cell>
        </row>
        <row r="224">
          <cell r="I224">
            <v>800033247</v>
          </cell>
          <cell r="J224" t="str">
            <v>FONDO DE SERVICIOS EDUCATIVOS INSTITUCIóN EDUCATIVA TéCNICA TULIO VARóN</v>
          </cell>
          <cell r="K224">
            <v>51748110</v>
          </cell>
        </row>
        <row r="225">
          <cell r="I225">
            <v>800033303</v>
          </cell>
          <cell r="J225" t="str">
            <v>Institucion Educativa Guarinocito</v>
          </cell>
          <cell r="K225">
            <v>60476128</v>
          </cell>
        </row>
        <row r="226">
          <cell r="I226">
            <v>800033424</v>
          </cell>
          <cell r="J226" t="str">
            <v>INSTITUCION EDUCATIVA TECNICA LOPEZ QUEVEDO</v>
          </cell>
          <cell r="K226">
            <v>63998364</v>
          </cell>
        </row>
        <row r="227">
          <cell r="I227">
            <v>800033773</v>
          </cell>
          <cell r="J227" t="str">
            <v>FONDO DE SERVICIOS EDUCATIVOS</v>
          </cell>
          <cell r="K227">
            <v>39686095</v>
          </cell>
        </row>
        <row r="228">
          <cell r="I228">
            <v>800034237</v>
          </cell>
          <cell r="J228" t="str">
            <v>Colegio Oficial Mixto Pablo Sexto</v>
          </cell>
          <cell r="K228">
            <v>29962825</v>
          </cell>
        </row>
        <row r="229">
          <cell r="I229">
            <v>800034326</v>
          </cell>
          <cell r="J229" t="str">
            <v>INSTITUCION EDUCATIVA ZARAGOZA</v>
          </cell>
          <cell r="K229">
            <v>137444243</v>
          </cell>
        </row>
        <row r="230">
          <cell r="I230">
            <v>800034438</v>
          </cell>
          <cell r="J230" t="str">
            <v>Colegio Camilo Torres Restrepo</v>
          </cell>
          <cell r="K230">
            <v>337788328</v>
          </cell>
        </row>
        <row r="231">
          <cell r="I231">
            <v>800034476</v>
          </cell>
          <cell r="J231" t="str">
            <v>MUNICIPIO DE CHITARAQUE</v>
          </cell>
          <cell r="K231">
            <v>45025991</v>
          </cell>
        </row>
        <row r="232">
          <cell r="I232">
            <v>800034532</v>
          </cell>
          <cell r="J232" t="str">
            <v>INSTITUCION EDUACTIVA COLEGIO SANTA ROSA DE LIMA</v>
          </cell>
          <cell r="K232">
            <v>23947263</v>
          </cell>
        </row>
        <row r="233">
          <cell r="I233">
            <v>800035024</v>
          </cell>
          <cell r="J233" t="str">
            <v>MUNICIPIO DE CORDOBA</v>
          </cell>
          <cell r="K233">
            <v>178068594</v>
          </cell>
        </row>
        <row r="234">
          <cell r="I234">
            <v>800035061</v>
          </cell>
          <cell r="J234" t="str">
            <v>Institucion Educativa Juan XXIII</v>
          </cell>
          <cell r="K234">
            <v>43275761</v>
          </cell>
        </row>
        <row r="235">
          <cell r="I235">
            <v>800035482</v>
          </cell>
          <cell r="J235" t="str">
            <v>MUNICIPIO DE BELEN</v>
          </cell>
          <cell r="K235">
            <v>39675735</v>
          </cell>
        </row>
        <row r="236">
          <cell r="I236">
            <v>800035677</v>
          </cell>
          <cell r="J236" t="str">
            <v>MUNICIPIO DE SOPLAVIENTO DPTO DE BOLIVAR</v>
          </cell>
          <cell r="K236">
            <v>89092149</v>
          </cell>
        </row>
        <row r="237">
          <cell r="I237">
            <v>800036029</v>
          </cell>
          <cell r="J237" t="str">
            <v>Escuela Normal Cristo Rey</v>
          </cell>
          <cell r="K237">
            <v>164763062</v>
          </cell>
        </row>
        <row r="238">
          <cell r="I238">
            <v>800036063</v>
          </cell>
          <cell r="J238" t="str">
            <v>Institucion Educativa Rural Luis Antonio Robles de Camarones</v>
          </cell>
          <cell r="K238">
            <v>115210029</v>
          </cell>
        </row>
        <row r="239">
          <cell r="I239">
            <v>800036089</v>
          </cell>
          <cell r="J239" t="str">
            <v>INSTITUCION EDUCATIVA NUESTRA SEÑORA DE LA ANTIGUA</v>
          </cell>
          <cell r="K239">
            <v>64204481</v>
          </cell>
        </row>
        <row r="240">
          <cell r="I240">
            <v>800036345</v>
          </cell>
          <cell r="J240" t="str">
            <v>Institucion Educativa San Juan Bautista</v>
          </cell>
          <cell r="K240">
            <v>98637363</v>
          </cell>
        </row>
        <row r="241">
          <cell r="I241">
            <v>800036410</v>
          </cell>
          <cell r="J241" t="str">
            <v>INSTITUCION EDUCATIVA TECNICA FRANCISCO JULIA OLAYA</v>
          </cell>
          <cell r="K241">
            <v>90791569</v>
          </cell>
        </row>
        <row r="242">
          <cell r="I242">
            <v>800036448</v>
          </cell>
          <cell r="J242" t="str">
            <v>INSTITUCION EDUCATIVA INSTITUTO AGRICOLA</v>
          </cell>
          <cell r="K242">
            <v>73408996</v>
          </cell>
        </row>
        <row r="243">
          <cell r="I243">
            <v>800036711</v>
          </cell>
          <cell r="J243" t="str">
            <v>I.E. Ezequiel Hurtado</v>
          </cell>
          <cell r="K243">
            <v>45932773</v>
          </cell>
        </row>
        <row r="244">
          <cell r="I244">
            <v>800036903</v>
          </cell>
          <cell r="J244" t="str">
            <v>INSTITUCION EDUCATIVA DEPARTAMENTAL ANTONIO RICAURTE</v>
          </cell>
          <cell r="K244">
            <v>128939384</v>
          </cell>
        </row>
        <row r="245">
          <cell r="I245">
            <v>800036906</v>
          </cell>
          <cell r="J245" t="str">
            <v>INSTITUCION EDUCATIVA DEPARTAMENTAL</v>
          </cell>
          <cell r="K245">
            <v>33671118</v>
          </cell>
        </row>
        <row r="246">
          <cell r="I246">
            <v>800037166</v>
          </cell>
          <cell r="J246" t="str">
            <v>MUNICIPIO DE SAN FERNANDO DPTO DE BOLIVAR</v>
          </cell>
          <cell r="K246">
            <v>139473641</v>
          </cell>
        </row>
        <row r="247">
          <cell r="I247">
            <v>800037175</v>
          </cell>
          <cell r="J247" t="str">
            <v>MUNICIPIO DE SAN JUAN NEPOMUCENO</v>
          </cell>
          <cell r="K247">
            <v>401888098</v>
          </cell>
        </row>
        <row r="248">
          <cell r="I248">
            <v>800037232</v>
          </cell>
          <cell r="J248" t="str">
            <v>MUNICIPIO DE POTOSI</v>
          </cell>
          <cell r="K248">
            <v>98577506</v>
          </cell>
        </row>
        <row r="249">
          <cell r="I249">
            <v>800037371</v>
          </cell>
          <cell r="J249" t="str">
            <v>MUNICIPIO DE ACHI DEPARTAMENTO DE BOLIVAR</v>
          </cell>
          <cell r="K249">
            <v>392347506</v>
          </cell>
        </row>
        <row r="250">
          <cell r="I250">
            <v>800037608</v>
          </cell>
          <cell r="J250" t="str">
            <v>I. E. JUAN LASSO DE LA VEGA</v>
          </cell>
          <cell r="K250">
            <v>61859077</v>
          </cell>
        </row>
        <row r="251">
          <cell r="I251">
            <v>800037737</v>
          </cell>
          <cell r="J251" t="str">
            <v>INSTITUCION EDUCATIVA LA UNION</v>
          </cell>
          <cell r="K251">
            <v>155223314</v>
          </cell>
        </row>
        <row r="252">
          <cell r="I252">
            <v>800038435</v>
          </cell>
          <cell r="J252" t="str">
            <v>Institucion Educativa San Antonio de Arma</v>
          </cell>
          <cell r="K252">
            <v>44431925</v>
          </cell>
        </row>
        <row r="253">
          <cell r="I253">
            <v>800038613</v>
          </cell>
          <cell r="J253" t="str">
            <v>MUNICIPIO DE CORDOBA DEPARTAMENTO DE BOLIVAR</v>
          </cell>
          <cell r="K253">
            <v>237438338</v>
          </cell>
        </row>
        <row r="254">
          <cell r="I254">
            <v>800039213</v>
          </cell>
          <cell r="J254" t="str">
            <v>MUNICIPIO DE SANTA ROSA DE VITERBO</v>
          </cell>
          <cell r="K254">
            <v>52052011</v>
          </cell>
        </row>
        <row r="255">
          <cell r="I255">
            <v>800039277</v>
          </cell>
          <cell r="J255" t="str">
            <v>INSTITUCION EDUCATIVA ALBERTO MENDOZA MAYOR</v>
          </cell>
          <cell r="K255">
            <v>225697185</v>
          </cell>
        </row>
        <row r="256">
          <cell r="I256">
            <v>800039781</v>
          </cell>
          <cell r="J256" t="str">
            <v>INSTITUCION EDUCATIVA CERVANTES</v>
          </cell>
          <cell r="K256">
            <v>39453788</v>
          </cell>
        </row>
        <row r="257">
          <cell r="I257">
            <v>800039803</v>
          </cell>
          <cell r="J257" t="str">
            <v>MUNICIPIO DE EL ZULIA</v>
          </cell>
          <cell r="K257">
            <v>223806989</v>
          </cell>
        </row>
        <row r="258">
          <cell r="I258">
            <v>800040030</v>
          </cell>
          <cell r="J258" t="str">
            <v>INSTITUCION EDUCATIVA JUAN JOSE NEIRA</v>
          </cell>
          <cell r="K258">
            <v>45525297</v>
          </cell>
        </row>
        <row r="259">
          <cell r="I259">
            <v>800040228</v>
          </cell>
          <cell r="J259" t="str">
            <v>INSTITUCION EDUCATIVA DEPARTAMENTAL CACIQUE ANAMAY</v>
          </cell>
          <cell r="K259">
            <v>25879904</v>
          </cell>
        </row>
        <row r="260">
          <cell r="I260">
            <v>800040556</v>
          </cell>
          <cell r="J260" t="str">
            <v>I.E. MANUEL ANGEL ANACHURY</v>
          </cell>
          <cell r="K260">
            <v>131790981</v>
          </cell>
        </row>
        <row r="261">
          <cell r="I261">
            <v>800040630</v>
          </cell>
          <cell r="J261" t="str">
            <v>INSTITUCIÓN EDUCATIVA TECNICA AGROPECUARIA SAN RAFAEL</v>
          </cell>
          <cell r="K261">
            <v>130834209</v>
          </cell>
        </row>
        <row r="262">
          <cell r="I262">
            <v>800040707</v>
          </cell>
          <cell r="J262" t="str">
            <v>Colegio Agropecuario los Fundadores</v>
          </cell>
          <cell r="K262">
            <v>91475344</v>
          </cell>
        </row>
        <row r="263">
          <cell r="I263">
            <v>800042845</v>
          </cell>
          <cell r="J263" t="str">
            <v>INSTITUCION EDUCATIVA TECNICA LOS ANDES</v>
          </cell>
          <cell r="K263">
            <v>87974609</v>
          </cell>
        </row>
        <row r="264">
          <cell r="I264">
            <v>800042974</v>
          </cell>
          <cell r="J264" t="str">
            <v>MUNICIPIO DE PINILLOS DPTO DE BOLIVAR</v>
          </cell>
          <cell r="K264">
            <v>441546836</v>
          </cell>
        </row>
        <row r="265">
          <cell r="I265">
            <v>800043472</v>
          </cell>
          <cell r="J265" t="str">
            <v>Fondo de Servicios Docentes Técnico de Comercio</v>
          </cell>
          <cell r="K265">
            <v>274995614</v>
          </cell>
        </row>
        <row r="266">
          <cell r="I266">
            <v>800043486</v>
          </cell>
          <cell r="J266" t="str">
            <v>MUNICIPIO DE SAN MARTIN DE LOBA DPTO DE BOLIVAR</v>
          </cell>
          <cell r="K266">
            <v>235855492</v>
          </cell>
        </row>
        <row r="267">
          <cell r="I267">
            <v>800043820</v>
          </cell>
          <cell r="J267" t="str">
            <v>FONDOS DE SERVICIOS EDUCATIVOS INSTITUCION EDUCATIVA NUESTRA SEÑORA DE BELEN</v>
          </cell>
          <cell r="K267">
            <v>94632133</v>
          </cell>
        </row>
        <row r="268">
          <cell r="I268">
            <v>800044113</v>
          </cell>
          <cell r="J268" t="str">
            <v>MUNICIPIO DE LOS PATIOS</v>
          </cell>
          <cell r="K268">
            <v>295380718</v>
          </cell>
        </row>
        <row r="269">
          <cell r="I269">
            <v>800044727</v>
          </cell>
          <cell r="J269" t="str">
            <v>INSTITUTO TECNICO AGRICOLA</v>
          </cell>
          <cell r="K269">
            <v>82111247</v>
          </cell>
        </row>
        <row r="270">
          <cell r="I270">
            <v>800044998</v>
          </cell>
          <cell r="J270" t="str">
            <v>INSTITUCION EDUCATIVA FRANCISCO DE PAULA SANTANDER</v>
          </cell>
          <cell r="K270">
            <v>104535134</v>
          </cell>
        </row>
        <row r="271">
          <cell r="I271">
            <v>800045015</v>
          </cell>
          <cell r="J271" t="str">
            <v>IED COLEGIO CEDID GUILLERMO CANO ISAZA</v>
          </cell>
          <cell r="K271">
            <v>212447097</v>
          </cell>
        </row>
        <row r="272">
          <cell r="I272">
            <v>800045078</v>
          </cell>
          <cell r="J272" t="str">
            <v>institucion educativa Santa Clara</v>
          </cell>
          <cell r="K272">
            <v>152369738</v>
          </cell>
        </row>
        <row r="273">
          <cell r="I273">
            <v>800045581</v>
          </cell>
          <cell r="J273" t="str">
            <v>FONDO DE SERVICIOS EDUCATIVOS</v>
          </cell>
          <cell r="K273">
            <v>28758868</v>
          </cell>
        </row>
        <row r="274">
          <cell r="I274">
            <v>800045612</v>
          </cell>
          <cell r="J274" t="str">
            <v>FONDO DE FOMENTO SERVICIOS DOCENTES INSTITUCION EDUCATIVA NUESTRO SEÑOR DEL RIO DE CHILES</v>
          </cell>
          <cell r="K274">
            <v>80882535</v>
          </cell>
        </row>
        <row r="275">
          <cell r="I275">
            <v>800045947</v>
          </cell>
          <cell r="J275" t="str">
            <v>I.E. Media de Aguas Blancas</v>
          </cell>
          <cell r="K275">
            <v>105030580</v>
          </cell>
        </row>
        <row r="276">
          <cell r="I276">
            <v>800045957</v>
          </cell>
          <cell r="J276" t="str">
            <v>INSTITUCION EDUCATIVA EL PORTAL DE LA MONO</v>
          </cell>
          <cell r="K276">
            <v>29228185</v>
          </cell>
        </row>
        <row r="277">
          <cell r="I277">
            <v>800046008</v>
          </cell>
          <cell r="J277" t="str">
            <v>INSTITUCION EDUCATIVA TECNICA SAN BARTOLOME</v>
          </cell>
          <cell r="K277">
            <v>30748580</v>
          </cell>
        </row>
        <row r="278">
          <cell r="I278">
            <v>800046335</v>
          </cell>
          <cell r="J278" t="str">
            <v>Institucion Educativa Jose Eusebio Caro</v>
          </cell>
          <cell r="K278">
            <v>231754220</v>
          </cell>
        </row>
        <row r="279">
          <cell r="I279">
            <v>800046802</v>
          </cell>
          <cell r="J279" t="str">
            <v>concentracion de desarrollo rural el marfil</v>
          </cell>
          <cell r="K279">
            <v>75989435</v>
          </cell>
        </row>
        <row r="280">
          <cell r="I280">
            <v>800046942</v>
          </cell>
          <cell r="J280" t="str">
            <v>INSTITUCION EDUCATIVA DEPARTAMENTAL INSTITUTO AGRICOLA</v>
          </cell>
          <cell r="K280">
            <v>35333545</v>
          </cell>
        </row>
        <row r="281">
          <cell r="I281">
            <v>800049017</v>
          </cell>
          <cell r="J281" t="str">
            <v>MUNICIPIO DE SANTA ROSA DEL SUR DE BOLIVAR</v>
          </cell>
          <cell r="K281">
            <v>402128757</v>
          </cell>
        </row>
        <row r="282">
          <cell r="I282">
            <v>800049508</v>
          </cell>
          <cell r="J282" t="str">
            <v>MUNICIPIO DE PAEZ</v>
          </cell>
          <cell r="K282">
            <v>20619389</v>
          </cell>
        </row>
        <row r="283">
          <cell r="I283">
            <v>800049826</v>
          </cell>
          <cell r="J283" t="str">
            <v>MUNICIPIO DE GALERAS</v>
          </cell>
          <cell r="K283">
            <v>256959432</v>
          </cell>
        </row>
        <row r="284">
          <cell r="I284">
            <v>800050062</v>
          </cell>
          <cell r="J284" t="str">
            <v>FONDO DE SERVICIOS EDUCATIVOSS I.E JUAN PABLO I</v>
          </cell>
          <cell r="K284">
            <v>65286013</v>
          </cell>
        </row>
        <row r="285">
          <cell r="I285">
            <v>800050331</v>
          </cell>
          <cell r="J285" t="str">
            <v>MUNICIPIO DE LA UNION</v>
          </cell>
          <cell r="K285">
            <v>165158620</v>
          </cell>
        </row>
        <row r="286">
          <cell r="I286">
            <v>800050394</v>
          </cell>
          <cell r="J286" t="str">
            <v>institucion educativa rio verde</v>
          </cell>
          <cell r="K286">
            <v>17717330</v>
          </cell>
        </row>
        <row r="287">
          <cell r="I287">
            <v>800050407</v>
          </cell>
          <cell r="J287" t="str">
            <v>MUNICIPIO DE VALPARAISO</v>
          </cell>
          <cell r="K287">
            <v>70341740</v>
          </cell>
        </row>
        <row r="288">
          <cell r="I288">
            <v>800050425</v>
          </cell>
          <cell r="J288" t="str">
            <v>INSTITUCION EDUCATIVA LA LINDA</v>
          </cell>
          <cell r="K288">
            <v>65782182</v>
          </cell>
        </row>
        <row r="289">
          <cell r="I289">
            <v>800050791</v>
          </cell>
          <cell r="J289" t="str">
            <v>MUNICIPIO DE SATIVANORTE</v>
          </cell>
          <cell r="K289">
            <v>20151639</v>
          </cell>
        </row>
        <row r="290">
          <cell r="I290">
            <v>800050998</v>
          </cell>
          <cell r="J290" t="str">
            <v>INSTITUTO EDUCATIVO CAMILO TORRES RESTREPO</v>
          </cell>
          <cell r="K290">
            <v>186121228</v>
          </cell>
        </row>
        <row r="291">
          <cell r="I291">
            <v>800051167</v>
          </cell>
          <cell r="J291" t="str">
            <v>MUNICIPIO DE TIMBIQUI</v>
          </cell>
          <cell r="K291">
            <v>470298121</v>
          </cell>
        </row>
        <row r="292">
          <cell r="I292">
            <v>800051168</v>
          </cell>
          <cell r="J292" t="str">
            <v>MUNICIPIO LOPEZ DE MICAY</v>
          </cell>
          <cell r="K292">
            <v>271134284</v>
          </cell>
        </row>
        <row r="293">
          <cell r="I293">
            <v>800051324</v>
          </cell>
          <cell r="J293" t="str">
            <v>FONDO DE SERVICIOS EDUCATIVOS</v>
          </cell>
          <cell r="K293">
            <v>18473385</v>
          </cell>
        </row>
        <row r="294">
          <cell r="I294">
            <v>800051469</v>
          </cell>
          <cell r="J294" t="str">
            <v>INSTITUCION EDUCATIVA COMBIA</v>
          </cell>
          <cell r="K294">
            <v>69771608</v>
          </cell>
        </row>
        <row r="295">
          <cell r="I295">
            <v>800052584</v>
          </cell>
          <cell r="J295" t="str">
            <v>IED SAN ANTONIO</v>
          </cell>
          <cell r="K295">
            <v>27910767</v>
          </cell>
        </row>
        <row r="296">
          <cell r="I296">
            <v>800053449</v>
          </cell>
          <cell r="J296" t="str">
            <v>COLEGIO TECNICO AGROINDUSTRIAL CUSAGUI</v>
          </cell>
          <cell r="K296">
            <v>16770832</v>
          </cell>
        </row>
        <row r="297">
          <cell r="I297">
            <v>800053552</v>
          </cell>
          <cell r="J297" t="str">
            <v>MUNICIPIO DE TUBARA</v>
          </cell>
          <cell r="K297">
            <v>78468468</v>
          </cell>
        </row>
        <row r="298">
          <cell r="I298">
            <v>800053942</v>
          </cell>
          <cell r="J298" t="str">
            <v>INSTITUTO TECNICO JOSE MIGUEL SILVA PLAZAS</v>
          </cell>
          <cell r="K298">
            <v>51356994</v>
          </cell>
        </row>
        <row r="299">
          <cell r="I299">
            <v>800054249</v>
          </cell>
          <cell r="J299" t="str">
            <v>MUNICIPIO DE VILLAGARZON</v>
          </cell>
          <cell r="K299">
            <v>201412994</v>
          </cell>
        </row>
        <row r="300">
          <cell r="I300">
            <v>800054272</v>
          </cell>
          <cell r="J300" t="str">
            <v>INSTITUCION EDUCATIVA MANUEL RODRIGUEZ TORICES DE SAN DIEGO</v>
          </cell>
          <cell r="K300">
            <v>135805504</v>
          </cell>
        </row>
        <row r="301">
          <cell r="I301">
            <v>800054276</v>
          </cell>
          <cell r="J301" t="str">
            <v>Institucion Educativa Supia</v>
          </cell>
          <cell r="K301">
            <v>122747902</v>
          </cell>
        </row>
        <row r="302">
          <cell r="I302">
            <v>800054483</v>
          </cell>
          <cell r="J302" t="str">
            <v>INSTITUCION EDUCATIVA LOS FUNDADORES</v>
          </cell>
          <cell r="K302">
            <v>138959202</v>
          </cell>
        </row>
        <row r="303">
          <cell r="I303">
            <v>800054678</v>
          </cell>
          <cell r="J303" t="str">
            <v>FSE</v>
          </cell>
          <cell r="K303">
            <v>168996132</v>
          </cell>
        </row>
        <row r="304">
          <cell r="I304">
            <v>800055469</v>
          </cell>
          <cell r="J304" t="str">
            <v>INSTITUCION EDUCATIVA AGROPECUARIA MONTERREDONDO</v>
          </cell>
          <cell r="K304">
            <v>43919042</v>
          </cell>
        </row>
        <row r="305">
          <cell r="I305">
            <v>800055536</v>
          </cell>
          <cell r="J305" t="str">
            <v>FONDO DE SERVICIOS EDUCATIVOS DEL COLEGIO MUNICIPAL CRISTOBAL COLON</v>
          </cell>
          <cell r="K305">
            <v>41724369</v>
          </cell>
        </row>
        <row r="306">
          <cell r="I306">
            <v>800056056</v>
          </cell>
          <cell r="J306" t="str">
            <v>COLEGIO INTEGRADO LA GRANJA</v>
          </cell>
          <cell r="K306">
            <v>28166980</v>
          </cell>
        </row>
        <row r="307">
          <cell r="I307">
            <v>800056581</v>
          </cell>
          <cell r="J307" t="str">
            <v>COLEGIO LA CANDELARIA FONDO SERV</v>
          </cell>
          <cell r="K307">
            <v>39374896</v>
          </cell>
        </row>
        <row r="308">
          <cell r="I308">
            <v>800057459</v>
          </cell>
          <cell r="J308" t="str">
            <v>CONCENTRACION DE DESARROLLO RURAL JOSE ANTONIO GALAN</v>
          </cell>
          <cell r="K308">
            <v>46760868</v>
          </cell>
        </row>
        <row r="309">
          <cell r="I309">
            <v>800058047</v>
          </cell>
          <cell r="J309" t="str">
            <v>INSTITUCION EDUCATIVA MUNICIPAL TECNICA COMERCIAL SANTA RITA</v>
          </cell>
          <cell r="K309">
            <v>163732728</v>
          </cell>
        </row>
        <row r="310">
          <cell r="I310">
            <v>800058059</v>
          </cell>
          <cell r="J310" t="str">
            <v>FDO SERV EDUCT INST TEC CM E.S.</v>
          </cell>
          <cell r="K310">
            <v>27346899</v>
          </cell>
        </row>
        <row r="311">
          <cell r="I311">
            <v>800058601</v>
          </cell>
          <cell r="J311" t="str">
            <v>INSTITUCION EDUCATIVA CIUDAD SANTIAGO</v>
          </cell>
          <cell r="K311">
            <v>69064880</v>
          </cell>
        </row>
        <row r="312">
          <cell r="I312">
            <v>800058603</v>
          </cell>
          <cell r="J312" t="str">
            <v>SISTEMA GENERAL DE PARTICIPACIONES PARA EDUCACION POR CALIDAD</v>
          </cell>
          <cell r="K312">
            <v>62104800</v>
          </cell>
        </row>
        <row r="313">
          <cell r="I313">
            <v>800059037</v>
          </cell>
          <cell r="J313" t="str">
            <v>INSTITUCION EDUCATIVA PARROQUIAL</v>
          </cell>
          <cell r="K313">
            <v>56875580</v>
          </cell>
        </row>
        <row r="314">
          <cell r="I314">
            <v>800059405</v>
          </cell>
          <cell r="J314" t="str">
            <v>MUNICIPIO DE URUMITA</v>
          </cell>
          <cell r="K314">
            <v>110389625</v>
          </cell>
        </row>
        <row r="315">
          <cell r="I315">
            <v>800059454</v>
          </cell>
          <cell r="J315" t="str">
            <v>FONDO DOCENTES</v>
          </cell>
          <cell r="K315">
            <v>43316257</v>
          </cell>
        </row>
        <row r="316">
          <cell r="I316">
            <v>800060022</v>
          </cell>
          <cell r="J316" t="str">
            <v>INSTITUCION EDUCATIVA MUNICIPAL  DEL ENCANO</v>
          </cell>
          <cell r="K316">
            <v>85038561</v>
          </cell>
        </row>
        <row r="317">
          <cell r="I317">
            <v>800060244</v>
          </cell>
          <cell r="J317" t="str">
            <v>INSTITUCION EDUCATIVA INSTITUTO AGRICOLA</v>
          </cell>
          <cell r="K317">
            <v>166773506</v>
          </cell>
        </row>
        <row r="318">
          <cell r="I318">
            <v>800060302</v>
          </cell>
          <cell r="J318" t="str">
            <v>INSTITUCION EDUCATIVA SAN PEDRO ALEJANDRINO GRATUIDAD</v>
          </cell>
          <cell r="K318">
            <v>62433819</v>
          </cell>
        </row>
        <row r="319">
          <cell r="I319">
            <v>800060525</v>
          </cell>
          <cell r="J319" t="str">
            <v>MUNICIPIO DE PUERTO PARRA</v>
          </cell>
          <cell r="K319">
            <v>81933036</v>
          </cell>
        </row>
        <row r="320">
          <cell r="I320">
            <v>800061083</v>
          </cell>
          <cell r="J320" t="str">
            <v>INSTITUCION EDUCATIVA PEDRO DE ADRADA</v>
          </cell>
          <cell r="K320">
            <v>39539716</v>
          </cell>
        </row>
        <row r="321">
          <cell r="I321">
            <v>800061313</v>
          </cell>
          <cell r="J321" t="str">
            <v>MUNICIPIO DE GUARANDA</v>
          </cell>
          <cell r="K321">
            <v>279203191</v>
          </cell>
        </row>
        <row r="322">
          <cell r="I322">
            <v>800062255</v>
          </cell>
          <cell r="J322" t="str">
            <v>MUNICIPIO DE TOGUI</v>
          </cell>
          <cell r="K322">
            <v>38997893</v>
          </cell>
        </row>
        <row r="323">
          <cell r="I323">
            <v>800062427</v>
          </cell>
          <cell r="J323" t="str">
            <v>UNIDAD EDUCATIVA TECNICO FRANCISCO JOSE DE CALDAS</v>
          </cell>
          <cell r="K323">
            <v>196044209</v>
          </cell>
        </row>
        <row r="324">
          <cell r="I324">
            <v>800062600</v>
          </cell>
          <cell r="J324" t="str">
            <v>COLEGIO JUAN CRISTOBAL MARTINEZ</v>
          </cell>
          <cell r="K324">
            <v>274564089</v>
          </cell>
        </row>
        <row r="325">
          <cell r="I325">
            <v>800062602</v>
          </cell>
          <cell r="J325" t="str">
            <v>fondo de servicio educativo institucion educativa inza</v>
          </cell>
          <cell r="K325">
            <v>41649088</v>
          </cell>
        </row>
        <row r="326">
          <cell r="I326">
            <v>800063010</v>
          </cell>
          <cell r="J326" t="str">
            <v>INSTITUCION EDUCATIVA GABRIEL GARCIA MARQUEZ</v>
          </cell>
          <cell r="K326">
            <v>129545680</v>
          </cell>
        </row>
        <row r="327">
          <cell r="I327">
            <v>800063123</v>
          </cell>
          <cell r="J327" t="str">
            <v>INSTITUCION EDUCATIVA SAN JOSE DEL TELEMBI</v>
          </cell>
          <cell r="K327">
            <v>115270909</v>
          </cell>
        </row>
        <row r="328">
          <cell r="I328">
            <v>800063128</v>
          </cell>
          <cell r="J328" t="str">
            <v>I.E. NARANJAL</v>
          </cell>
          <cell r="K328">
            <v>43747046</v>
          </cell>
        </row>
        <row r="329">
          <cell r="I329">
            <v>800063791</v>
          </cell>
          <cell r="J329" t="str">
            <v>MUNICIPIO DE ARCABUCO</v>
          </cell>
          <cell r="K329">
            <v>42846444</v>
          </cell>
        </row>
        <row r="330">
          <cell r="I330">
            <v>800063881</v>
          </cell>
          <cell r="J330" t="str">
            <v>escuela coinstruccion PIO XII</v>
          </cell>
          <cell r="K330">
            <v>67509184</v>
          </cell>
        </row>
        <row r="331">
          <cell r="I331">
            <v>800063954</v>
          </cell>
          <cell r="J331" t="str">
            <v>FONDOS DE SERVICIOS EDUCATIVOS</v>
          </cell>
          <cell r="K331">
            <v>20973925</v>
          </cell>
        </row>
        <row r="332">
          <cell r="I332">
            <v>800065411</v>
          </cell>
          <cell r="J332" t="str">
            <v>MUNICIPIO DE PAYA</v>
          </cell>
          <cell r="K332">
            <v>35689717</v>
          </cell>
        </row>
        <row r="333">
          <cell r="I333">
            <v>800065474</v>
          </cell>
          <cell r="J333" t="str">
            <v>MUNICIPIO DE MOÑITOS</v>
          </cell>
          <cell r="K333">
            <v>430720270</v>
          </cell>
        </row>
        <row r="334">
          <cell r="I334">
            <v>800065593</v>
          </cell>
          <cell r="J334" t="str">
            <v>MUNICIPIO PAJARITO</v>
          </cell>
          <cell r="K334">
            <v>21456291</v>
          </cell>
        </row>
        <row r="335">
          <cell r="I335">
            <v>800065599</v>
          </cell>
          <cell r="J335" t="str">
            <v>FONDO DE SERVICIOS EDUCATIVOS COLEGIO SERGIO ARIZA</v>
          </cell>
          <cell r="K335">
            <v>37754378</v>
          </cell>
        </row>
        <row r="336">
          <cell r="I336">
            <v>800066389</v>
          </cell>
          <cell r="J336" t="str">
            <v>MUNICIPIO DE PISBA</v>
          </cell>
          <cell r="K336">
            <v>24298814</v>
          </cell>
        </row>
        <row r="337">
          <cell r="I337">
            <v>800067068</v>
          </cell>
          <cell r="J337" t="str">
            <v>Centro Educativo El Llano</v>
          </cell>
          <cell r="K337">
            <v>16865007</v>
          </cell>
        </row>
        <row r="338">
          <cell r="I338">
            <v>800067231</v>
          </cell>
          <cell r="J338" t="str">
            <v>ESCUELA NORMAL SUPERIOR LEONOR ALVAREZ PINZON FDO SERVICIOS EDUCATIVOS</v>
          </cell>
          <cell r="K338">
            <v>207156030</v>
          </cell>
        </row>
        <row r="339">
          <cell r="I339">
            <v>800067233</v>
          </cell>
          <cell r="J339" t="str">
            <v>INSTITUCION EDUCATIVA TECNICA  ALEJANDRO DE HUMBOLDT</v>
          </cell>
          <cell r="K339">
            <v>98060445</v>
          </cell>
        </row>
        <row r="340">
          <cell r="I340">
            <v>800067452</v>
          </cell>
          <cell r="J340" t="str">
            <v>MUNICIPIO DE MILAN</v>
          </cell>
          <cell r="K340">
            <v>129857212</v>
          </cell>
        </row>
        <row r="341">
          <cell r="I341">
            <v>800068157</v>
          </cell>
          <cell r="J341" t="str">
            <v>INSTITUCION EDUCATIVA DEPARTAMENTAL SAN JOSE DE SITIO NUEVO</v>
          </cell>
          <cell r="K341">
            <v>281573723</v>
          </cell>
        </row>
        <row r="342">
          <cell r="I342">
            <v>800068158</v>
          </cell>
          <cell r="J342" t="str">
            <v>INSTITUCION EDUCATIVA SIMON BOLIVAR</v>
          </cell>
          <cell r="K342">
            <v>66204357</v>
          </cell>
        </row>
        <row r="343">
          <cell r="I343">
            <v>800068431</v>
          </cell>
          <cell r="J343" t="str">
            <v>INSTITUCION EDUCATIVA BASICA Y MEDIA SAN ANTONIO</v>
          </cell>
          <cell r="K343">
            <v>169031200</v>
          </cell>
        </row>
        <row r="344">
          <cell r="I344">
            <v>800068439</v>
          </cell>
          <cell r="J344" t="str">
            <v>INSTITUCION EDUCATIVA GERARDO VALENCIA CANO - FOSE</v>
          </cell>
          <cell r="K344">
            <v>29376100</v>
          </cell>
        </row>
        <row r="345">
          <cell r="I345">
            <v>800068506</v>
          </cell>
          <cell r="J345" t="str">
            <v>INSTITUCION EDUCATIVA ISMAEL SANTOFIMIO TRUJILLO - GRATUIDAD</v>
          </cell>
          <cell r="K345">
            <v>106803430</v>
          </cell>
        </row>
        <row r="346">
          <cell r="I346">
            <v>800068675</v>
          </cell>
          <cell r="J346" t="str">
            <v>FONDO DE SERVICIOS EDUCATIVOS</v>
          </cell>
          <cell r="K346">
            <v>24419240</v>
          </cell>
        </row>
        <row r="347">
          <cell r="I347">
            <v>800068760</v>
          </cell>
          <cell r="J347" t="str">
            <v>INSTITUCION EDUCATIVA DEPARTAMENTAL LICEO ARIGUANI</v>
          </cell>
          <cell r="K347">
            <v>182662283</v>
          </cell>
        </row>
        <row r="348">
          <cell r="I348">
            <v>800068773</v>
          </cell>
          <cell r="J348" t="str">
            <v>INSTITUCION EDUCATIVA DEPARTAMENTAL PIJIÑO DEL CARMEN</v>
          </cell>
          <cell r="K348">
            <v>116129291</v>
          </cell>
        </row>
        <row r="349">
          <cell r="I349">
            <v>800069378</v>
          </cell>
          <cell r="J349" t="str">
            <v>FONDO DE SERVICIO DOCENTE INSTITUCION EDUCATIVA DEPARTAMENTAL DE SALAMINA</v>
          </cell>
          <cell r="K349">
            <v>112737345</v>
          </cell>
        </row>
        <row r="350">
          <cell r="I350">
            <v>800069901</v>
          </cell>
          <cell r="J350" t="str">
            <v>MUNICIPIO DE JUAN DE ACOSTA</v>
          </cell>
          <cell r="K350">
            <v>124403598</v>
          </cell>
        </row>
        <row r="351">
          <cell r="I351">
            <v>800070251</v>
          </cell>
          <cell r="J351" t="str">
            <v>INSTITUCION EDUCATIVA DE PROMOCION SOCIAL</v>
          </cell>
          <cell r="K351">
            <v>72478830</v>
          </cell>
        </row>
        <row r="352">
          <cell r="I352">
            <v>800070375</v>
          </cell>
          <cell r="J352" t="str">
            <v>MUNICIPIO DE BOJAYA</v>
          </cell>
          <cell r="K352">
            <v>259728059</v>
          </cell>
        </row>
        <row r="353">
          <cell r="I353">
            <v>800070519</v>
          </cell>
          <cell r="J353" t="str">
            <v>INSTITUCION EDUCATIVA RURAL AGROPECUARIA DE MINGUEO</v>
          </cell>
          <cell r="K353">
            <v>236312338</v>
          </cell>
        </row>
        <row r="354">
          <cell r="I354">
            <v>800070682</v>
          </cell>
          <cell r="J354" t="str">
            <v>MUNICIPIO DE TIBU</v>
          </cell>
          <cell r="K354">
            <v>548883461</v>
          </cell>
        </row>
        <row r="355">
          <cell r="I355">
            <v>800070715</v>
          </cell>
          <cell r="J355" t="str">
            <v>CUENTA ESPECIAL MAGISTERIO NACIONALIZADA COLEGIO ALFONSO LOPEZ PUMAREJO DE URIBIA</v>
          </cell>
          <cell r="K355">
            <v>121050390</v>
          </cell>
        </row>
        <row r="356">
          <cell r="I356">
            <v>800070892</v>
          </cell>
          <cell r="J356" t="str">
            <v>INSTITUCION EDUCATIVA DISTRITAL RODRIGO GALVAN DE LA BASTIDAS</v>
          </cell>
          <cell r="K356">
            <v>222541036</v>
          </cell>
        </row>
        <row r="357">
          <cell r="I357">
            <v>800070932</v>
          </cell>
          <cell r="J357" t="str">
            <v>INSTITUCION EDUCATIVA DEPARTAMENTAL SAGRADO CORAZON DE JESUS</v>
          </cell>
          <cell r="K357">
            <v>117980073</v>
          </cell>
        </row>
        <row r="358">
          <cell r="I358">
            <v>800071934</v>
          </cell>
          <cell r="J358" t="str">
            <v>MUNICIPIO DE CHIBOLO MAGDALENA</v>
          </cell>
          <cell r="K358">
            <v>251504791</v>
          </cell>
        </row>
        <row r="359">
          <cell r="I359">
            <v>800072525</v>
          </cell>
          <cell r="J359" t="str">
            <v>INSTITUCION EDUCATIVA TECNICA INDUSTRIAL  ANTONIO RICAURTE</v>
          </cell>
          <cell r="K359">
            <v>96274450</v>
          </cell>
        </row>
        <row r="360">
          <cell r="I360">
            <v>800072602</v>
          </cell>
          <cell r="J360" t="str">
            <v>INSTITUCION EDUCATIVA DEPARTAMENTAL AGRICOLA</v>
          </cell>
          <cell r="K360">
            <v>125636534</v>
          </cell>
        </row>
        <row r="361">
          <cell r="I361">
            <v>800072715</v>
          </cell>
          <cell r="J361" t="str">
            <v>MUNICIPIO DE TOPAIPI</v>
          </cell>
          <cell r="K361">
            <v>45122944</v>
          </cell>
        </row>
        <row r="362">
          <cell r="I362">
            <v>800072810</v>
          </cell>
          <cell r="J362" t="str">
            <v>I.E. SAN ALFONSO</v>
          </cell>
          <cell r="K362">
            <v>19872620</v>
          </cell>
        </row>
        <row r="363">
          <cell r="I363">
            <v>800073475</v>
          </cell>
          <cell r="J363" t="str">
            <v>ALCALDIA MUNICIPAL DE LA VEGA</v>
          </cell>
          <cell r="K363">
            <v>96674490</v>
          </cell>
        </row>
        <row r="364">
          <cell r="I364">
            <v>800073504</v>
          </cell>
          <cell r="J364" t="str">
            <v>Intitucion Educativa Deptal La Magdalena</v>
          </cell>
          <cell r="K364">
            <v>55141034</v>
          </cell>
        </row>
        <row r="365">
          <cell r="I365">
            <v>800074120</v>
          </cell>
          <cell r="J365" t="str">
            <v>MUNICIPIO DE PARATEBUENO</v>
          </cell>
          <cell r="K365">
            <v>77092763</v>
          </cell>
        </row>
        <row r="366">
          <cell r="I366">
            <v>800074418</v>
          </cell>
          <cell r="J366" t="str">
            <v>FONDO DE SERVICIOS EDUCATIVOS INSTITUCIÒN EDUCATIVA TÈCNICA COLOMBO ALEMAN SCALAS</v>
          </cell>
          <cell r="K366">
            <v>109657855</v>
          </cell>
        </row>
        <row r="367">
          <cell r="I367">
            <v>800074859</v>
          </cell>
          <cell r="J367" t="str">
            <v>MUNICIPIO DE CHISCAS</v>
          </cell>
          <cell r="K367">
            <v>39340092</v>
          </cell>
        </row>
        <row r="368">
          <cell r="I368">
            <v>800075231</v>
          </cell>
          <cell r="J368" t="str">
            <v>MUNICIPIO DE SAN ANDRES DE SOTAVENTO</v>
          </cell>
          <cell r="K368">
            <v>620875008</v>
          </cell>
        </row>
        <row r="369">
          <cell r="I369">
            <v>800075433</v>
          </cell>
          <cell r="J369" t="str">
            <v>INSTITUCION EDUCATIVA DISTRITAL POLICARPA SALAVARRIETA</v>
          </cell>
          <cell r="K369">
            <v>116040038</v>
          </cell>
        </row>
        <row r="370">
          <cell r="I370">
            <v>800075537</v>
          </cell>
          <cell r="J370" t="str">
            <v>MUNICIPIO DE SAN CARLOS</v>
          </cell>
          <cell r="K370">
            <v>64325589</v>
          </cell>
        </row>
        <row r="371">
          <cell r="I371">
            <v>800076133</v>
          </cell>
          <cell r="J371" t="str">
            <v>Fondo de servicio Educativo de Pileta</v>
          </cell>
          <cell r="K371">
            <v>12516606</v>
          </cell>
        </row>
        <row r="372">
          <cell r="I372">
            <v>800076393</v>
          </cell>
          <cell r="J372" t="str">
            <v>institucion educativa manuel j.del castillo</v>
          </cell>
          <cell r="K372">
            <v>217482194</v>
          </cell>
        </row>
        <row r="373">
          <cell r="I373">
            <v>800076751</v>
          </cell>
          <cell r="J373" t="str">
            <v>MUNICIPIO DE POLONUEVO ATLANTICO</v>
          </cell>
          <cell r="K373">
            <v>112916142</v>
          </cell>
        </row>
        <row r="374">
          <cell r="I374">
            <v>800077159</v>
          </cell>
          <cell r="J374" t="str">
            <v>INEM CARLOS ARTURO TORRES</v>
          </cell>
          <cell r="K374">
            <v>183215882</v>
          </cell>
        </row>
        <row r="375">
          <cell r="I375">
            <v>800077545</v>
          </cell>
          <cell r="J375" t="str">
            <v>MUNICIPIO DE AQUITANIA</v>
          </cell>
          <cell r="K375">
            <v>139971351</v>
          </cell>
        </row>
        <row r="376">
          <cell r="I376">
            <v>800077565</v>
          </cell>
          <cell r="J376" t="str">
            <v>ITA fondo de servicios docente luis nelson cuellar</v>
          </cell>
          <cell r="K376">
            <v>78584064</v>
          </cell>
        </row>
        <row r="377">
          <cell r="I377">
            <v>800077656</v>
          </cell>
          <cell r="J377" t="str">
            <v>INSTITUCION EDUCATIVA AGROPECUARIA ALEJANDRO GOMEZ MUÑOZ</v>
          </cell>
          <cell r="K377">
            <v>33145265</v>
          </cell>
        </row>
        <row r="378">
          <cell r="I378">
            <v>800077808</v>
          </cell>
          <cell r="J378" t="str">
            <v>MUNICIPIO DE MUZO BOYACA</v>
          </cell>
          <cell r="K378">
            <v>85061399</v>
          </cell>
        </row>
        <row r="379">
          <cell r="I379">
            <v>800078161</v>
          </cell>
          <cell r="J379" t="str">
            <v>INSTITUCION EDUCATIVA SAN JOSE DEL MORRO</v>
          </cell>
          <cell r="K379">
            <v>30817713</v>
          </cell>
        </row>
        <row r="380">
          <cell r="I380">
            <v>800078203</v>
          </cell>
          <cell r="J380" t="str">
            <v>FONDOS DOC.COLEGIO FRANCISCO JOSE DE CALDAS</v>
          </cell>
          <cell r="K380">
            <v>191725544</v>
          </cell>
        </row>
        <row r="381">
          <cell r="I381">
            <v>800078387</v>
          </cell>
          <cell r="J381" t="str">
            <v>Institucion Educativa Tecnica Alfonso Lopez</v>
          </cell>
          <cell r="K381">
            <v>168290160</v>
          </cell>
        </row>
        <row r="382">
          <cell r="I382">
            <v>800079035</v>
          </cell>
          <cell r="J382" t="str">
            <v>ALCALDIA MUNICIPAL DE PUERTO GAITAN</v>
          </cell>
          <cell r="K382">
            <v>463869550</v>
          </cell>
        </row>
        <row r="383">
          <cell r="I383">
            <v>800079137</v>
          </cell>
          <cell r="J383" t="str">
            <v>FONDO DE SERVICIOS EDUCATIVOS</v>
          </cell>
          <cell r="K383">
            <v>106640084</v>
          </cell>
        </row>
        <row r="384">
          <cell r="I384">
            <v>800079162</v>
          </cell>
          <cell r="J384" t="str">
            <v>MUNICIPIO DE PURISIMA</v>
          </cell>
          <cell r="K384">
            <v>189832027</v>
          </cell>
        </row>
        <row r="385">
          <cell r="I385">
            <v>800079233</v>
          </cell>
          <cell r="J385" t="str">
            <v>COLEGIO ALFONSO LOPEZ</v>
          </cell>
          <cell r="K385">
            <v>41656984</v>
          </cell>
        </row>
        <row r="386">
          <cell r="I386">
            <v>800079467</v>
          </cell>
          <cell r="J386" t="str">
            <v>INSTITUCION EDUCATIVA MUNICIPAL HERALDO ROMERO SANCHEZ</v>
          </cell>
          <cell r="K386">
            <v>80231528</v>
          </cell>
        </row>
        <row r="387">
          <cell r="I387">
            <v>800079517</v>
          </cell>
          <cell r="J387" t="str">
            <v>INSTITUCION EDUCATIVA DON ALONSO</v>
          </cell>
          <cell r="K387">
            <v>33893238</v>
          </cell>
        </row>
        <row r="388">
          <cell r="I388">
            <v>800079653</v>
          </cell>
          <cell r="J388" t="str">
            <v>ESCUELA NORMAL SUPERIOR DE JUNIN</v>
          </cell>
          <cell r="K388">
            <v>57688276</v>
          </cell>
        </row>
        <row r="389">
          <cell r="I389">
            <v>800079926</v>
          </cell>
          <cell r="J389" t="str">
            <v>RAFAEL URIBE URIBE</v>
          </cell>
          <cell r="K389">
            <v>65353223</v>
          </cell>
        </row>
        <row r="390">
          <cell r="I390">
            <v>800080076</v>
          </cell>
          <cell r="J390" t="str">
            <v>INSTITUCION EDUCATIVA SAN JOSE</v>
          </cell>
          <cell r="K390">
            <v>80305923</v>
          </cell>
        </row>
        <row r="391">
          <cell r="I391">
            <v>800080860</v>
          </cell>
          <cell r="J391" t="str">
            <v>INSTITUCION EDUCATIVA MARCOS FIDEL SUAREZ</v>
          </cell>
          <cell r="K391">
            <v>88306785</v>
          </cell>
        </row>
        <row r="392">
          <cell r="I392">
            <v>800081091</v>
          </cell>
          <cell r="J392" t="str">
            <v>MUNICIPIO DE CACHIPAY</v>
          </cell>
          <cell r="K392">
            <v>44771631</v>
          </cell>
        </row>
        <row r="393">
          <cell r="I393">
            <v>800081167</v>
          </cell>
          <cell r="J393" t="str">
            <v>INSTITUCION EDUCATIVA ALTOZANO</v>
          </cell>
          <cell r="K393">
            <v>65810124</v>
          </cell>
        </row>
        <row r="394">
          <cell r="I394">
            <v>800082051</v>
          </cell>
          <cell r="J394" t="str">
            <v>NUESTRA SEÑORA DE LA SALUD</v>
          </cell>
          <cell r="K394">
            <v>48499203</v>
          </cell>
        </row>
        <row r="395">
          <cell r="I395">
            <v>800082378</v>
          </cell>
          <cell r="J395" t="str">
            <v>LICEO COMERCIAL AQUILINO BEDOYA SGP</v>
          </cell>
          <cell r="K395">
            <v>95758385</v>
          </cell>
        </row>
        <row r="396">
          <cell r="I396">
            <v>800083233</v>
          </cell>
          <cell r="J396" t="str">
            <v>MUNICIPIO DE SAN JOSE DE PARE</v>
          </cell>
          <cell r="K396">
            <v>35412515</v>
          </cell>
        </row>
        <row r="397">
          <cell r="I397">
            <v>800083362</v>
          </cell>
          <cell r="J397" t="str">
            <v>INSTITUTO TECNICO AGRICOLA RAFAEL ORTIZ GONZALEZ</v>
          </cell>
          <cell r="K397">
            <v>43991025</v>
          </cell>
        </row>
        <row r="398">
          <cell r="I398">
            <v>800083672</v>
          </cell>
          <cell r="J398" t="str">
            <v>MUNICIPIO DE GUALMATAN</v>
          </cell>
          <cell r="K398">
            <v>56123576</v>
          </cell>
        </row>
        <row r="399">
          <cell r="I399">
            <v>800084378</v>
          </cell>
          <cell r="J399" t="str">
            <v>MUNICIPIO DE GUAPI</v>
          </cell>
          <cell r="K399">
            <v>610788236</v>
          </cell>
        </row>
        <row r="400">
          <cell r="I400">
            <v>800085612</v>
          </cell>
          <cell r="J400" t="str">
            <v>MUNICIPIO DE PULI</v>
          </cell>
          <cell r="K400">
            <v>23121411</v>
          </cell>
        </row>
        <row r="401">
          <cell r="I401">
            <v>800085991</v>
          </cell>
          <cell r="J401" t="str">
            <v>INSTITUCION EDUCATIVA COLEGIO GUILLERMO CANO ISAZA</v>
          </cell>
          <cell r="K401">
            <v>57026142</v>
          </cell>
        </row>
        <row r="402">
          <cell r="I402">
            <v>800086017</v>
          </cell>
          <cell r="J402" t="str">
            <v>MUNICIPIO DE CHAMEZA</v>
          </cell>
          <cell r="K402">
            <v>15831821</v>
          </cell>
        </row>
        <row r="403">
          <cell r="I403">
            <v>800086822</v>
          </cell>
          <cell r="J403" t="str">
            <v>Insitucion Educativa Cristo Rey</v>
          </cell>
          <cell r="K403">
            <v>80013255</v>
          </cell>
        </row>
        <row r="404">
          <cell r="I404">
            <v>800086966</v>
          </cell>
          <cell r="J404" t="str">
            <v>IE JORGE ELIECER GAITAN MARIPI</v>
          </cell>
          <cell r="K404">
            <v>69969433</v>
          </cell>
        </row>
        <row r="405">
          <cell r="I405">
            <v>800087079</v>
          </cell>
          <cell r="J405" t="str">
            <v>I.E. INSTITUTO TECNICO AGROPECUARIO DE CANDELILLAS</v>
          </cell>
          <cell r="K405">
            <v>208209375</v>
          </cell>
        </row>
        <row r="406">
          <cell r="I406">
            <v>800087709</v>
          </cell>
          <cell r="J406" t="str">
            <v>INSTITUCION EDUCATIVA COLEGIO JOSE MARIA SILVA SALAZAR DE BUENAVISTA</v>
          </cell>
          <cell r="K406">
            <v>65970968</v>
          </cell>
        </row>
        <row r="407">
          <cell r="I407">
            <v>800088031</v>
          </cell>
          <cell r="J407" t="str">
            <v>INSTITUCION EDUCATIVA DE  JUAN ARIAS</v>
          </cell>
          <cell r="K407">
            <v>98645486</v>
          </cell>
        </row>
        <row r="408">
          <cell r="I408">
            <v>800088861</v>
          </cell>
          <cell r="J408" t="str">
            <v>FONDO DE SERVICIOS DOCENTE LICEO GIOVANI MONTINI</v>
          </cell>
          <cell r="K408">
            <v>59403302</v>
          </cell>
        </row>
        <row r="409">
          <cell r="I409">
            <v>800089760</v>
          </cell>
          <cell r="J409" t="str">
            <v>ESCUELA NORMAL SUPERIOR SADY TOBON CALLE</v>
          </cell>
          <cell r="K409">
            <v>72390266</v>
          </cell>
        </row>
        <row r="410">
          <cell r="I410">
            <v>800089798</v>
          </cell>
          <cell r="J410" t="str">
            <v>INSTITUCION EDUCATIVA INMACULADA LIOAN</v>
          </cell>
          <cell r="K410">
            <v>56594557</v>
          </cell>
        </row>
        <row r="411">
          <cell r="I411">
            <v>800090043</v>
          </cell>
          <cell r="J411" t="str">
            <v>INSTITUCION EDUCATIVA TECNICA INDUSTRIAL Y MINERA</v>
          </cell>
          <cell r="K411">
            <v>65647765</v>
          </cell>
        </row>
        <row r="412">
          <cell r="I412">
            <v>800090099</v>
          </cell>
          <cell r="J412" t="str">
            <v>Instituto Tecnico Comercial Jose Eugenio Martinez</v>
          </cell>
          <cell r="K412">
            <v>278324045</v>
          </cell>
        </row>
        <row r="413">
          <cell r="I413">
            <v>800090833</v>
          </cell>
          <cell r="J413" t="str">
            <v>MUNICIPIO DE VITERBO</v>
          </cell>
          <cell r="K413">
            <v>78050534</v>
          </cell>
        </row>
        <row r="414">
          <cell r="I414">
            <v>800091594</v>
          </cell>
          <cell r="J414" t="str">
            <v>DEPARTAMENTO DEL CAQUETA</v>
          </cell>
          <cell r="K414">
            <v>63310970275</v>
          </cell>
        </row>
        <row r="415">
          <cell r="I415">
            <v>800091749</v>
          </cell>
          <cell r="J415" t="str">
            <v>INSTITUCION EDUCATIVA TÉCNICA PLINIO MENDOZA NEIRA</v>
          </cell>
          <cell r="K415">
            <v>102072470</v>
          </cell>
        </row>
        <row r="416">
          <cell r="I416">
            <v>800092007</v>
          </cell>
          <cell r="J416" t="str">
            <v>I.E. LAS MERCEDES</v>
          </cell>
          <cell r="K416">
            <v>79550271</v>
          </cell>
        </row>
        <row r="417">
          <cell r="I417">
            <v>800092116</v>
          </cell>
          <cell r="J417" t="str">
            <v>COLEGIO FRANCISCO DE PAULA SANTANDE</v>
          </cell>
          <cell r="K417">
            <v>113849510</v>
          </cell>
        </row>
        <row r="418">
          <cell r="I418">
            <v>800092127</v>
          </cell>
          <cell r="J418" t="str">
            <v>Institucion Educativa Politecnico Alvaro Gonzalez Santana</v>
          </cell>
          <cell r="K418">
            <v>308345391</v>
          </cell>
        </row>
        <row r="419">
          <cell r="I419">
            <v>800092360</v>
          </cell>
          <cell r="J419" t="str">
            <v>IE NORMAL SUPERIOR DEL PUTUMAYO - FONDO DE SERV EDUCATIVOS</v>
          </cell>
          <cell r="K419">
            <v>87511109</v>
          </cell>
        </row>
        <row r="420">
          <cell r="I420">
            <v>800092592</v>
          </cell>
          <cell r="J420" t="str">
            <v>FONDOS EDUCATIVOS CIUDAD DE PASTO</v>
          </cell>
          <cell r="K420">
            <v>468289044</v>
          </cell>
        </row>
        <row r="421">
          <cell r="I421">
            <v>800092673</v>
          </cell>
          <cell r="J421" t="str">
            <v>Institucion Educativa Jorge Eliecer Gaitan</v>
          </cell>
          <cell r="K421">
            <v>77904902</v>
          </cell>
        </row>
        <row r="422">
          <cell r="I422">
            <v>800092788</v>
          </cell>
          <cell r="J422" t="str">
            <v>MUNICIPIO DEL MOLINO</v>
          </cell>
          <cell r="K422">
            <v>60775916</v>
          </cell>
        </row>
        <row r="423">
          <cell r="I423">
            <v>800092907</v>
          </cell>
          <cell r="J423" t="str">
            <v>INSTITUCION EDUCATIVA TECNICO SUPERIOR</v>
          </cell>
          <cell r="K423">
            <v>250098113</v>
          </cell>
        </row>
        <row r="424">
          <cell r="I424">
            <v>800092983</v>
          </cell>
          <cell r="J424" t="str">
            <v>INSTITUCION EDUCATIVA SANTA CATALINA LABOURE</v>
          </cell>
          <cell r="K424">
            <v>73584391</v>
          </cell>
        </row>
        <row r="425">
          <cell r="I425">
            <v>800093091</v>
          </cell>
          <cell r="J425" t="str">
            <v>Institucion Educativa Unidad Basica Manuela Beltran</v>
          </cell>
          <cell r="K425">
            <v>106200587</v>
          </cell>
        </row>
        <row r="426">
          <cell r="I426">
            <v>800093386</v>
          </cell>
          <cell r="J426" t="str">
            <v>MUNICIPIO   DE  ARBELAEZ</v>
          </cell>
          <cell r="K426">
            <v>70831410</v>
          </cell>
        </row>
        <row r="427">
          <cell r="I427">
            <v>800093437</v>
          </cell>
          <cell r="J427" t="str">
            <v>MUNICIPIO DE SAN BERNARDO</v>
          </cell>
          <cell r="K427">
            <v>66015349</v>
          </cell>
        </row>
        <row r="428">
          <cell r="I428">
            <v>800093439</v>
          </cell>
          <cell r="J428" t="str">
            <v>MUNICIPIO DE TOCAIMA</v>
          </cell>
          <cell r="K428">
            <v>90602406</v>
          </cell>
        </row>
        <row r="429">
          <cell r="I429">
            <v>800093734</v>
          </cell>
          <cell r="J429" t="str">
            <v>FONDO DE SERVICIOS EDUCATIVOS INSTITUCION EDUCATIVA INEM MANUEL MURILLO TORO</v>
          </cell>
          <cell r="K429">
            <v>195956151</v>
          </cell>
        </row>
        <row r="430">
          <cell r="I430">
            <v>800094067</v>
          </cell>
          <cell r="J430" t="str">
            <v>DEPARTAMENTO DEL VICHADA</v>
          </cell>
          <cell r="K430">
            <v>23640716027</v>
          </cell>
        </row>
        <row r="431">
          <cell r="I431">
            <v>800094164</v>
          </cell>
          <cell r="J431" t="str">
            <v>DEPARTAMENTO DEL PUTUMAYO</v>
          </cell>
          <cell r="K431">
            <v>98718114155</v>
          </cell>
        </row>
        <row r="432">
          <cell r="I432">
            <v>800094329</v>
          </cell>
          <cell r="J432" t="str">
            <v>INSTITUCION EDUCATIVA DE GALERAS</v>
          </cell>
          <cell r="K432">
            <v>148914245</v>
          </cell>
        </row>
        <row r="433">
          <cell r="I433">
            <v>800094378</v>
          </cell>
          <cell r="J433" t="str">
            <v>MUNICIPIO DE USIACURI</v>
          </cell>
          <cell r="K433">
            <v>64325348</v>
          </cell>
        </row>
        <row r="434">
          <cell r="I434">
            <v>800094386</v>
          </cell>
          <cell r="J434" t="str">
            <v>MUNICIPIO DE PUERTO COLOMBIA</v>
          </cell>
          <cell r="K434">
            <v>156292435</v>
          </cell>
        </row>
        <row r="435">
          <cell r="I435">
            <v>800094449</v>
          </cell>
          <cell r="J435" t="str">
            <v>MUNICIPIO DE PALMAR DE VARELA</v>
          </cell>
          <cell r="K435">
            <v>214920034</v>
          </cell>
        </row>
        <row r="436">
          <cell r="I436">
            <v>800094457</v>
          </cell>
          <cell r="J436" t="str">
            <v>MUNICIPIO DE PIOJO</v>
          </cell>
          <cell r="K436">
            <v>47348914</v>
          </cell>
        </row>
        <row r="437">
          <cell r="I437">
            <v>800094462</v>
          </cell>
          <cell r="J437" t="str">
            <v>MUNICIPIO DE CAMPO DE LA CRUZ</v>
          </cell>
          <cell r="K437">
            <v>245870450</v>
          </cell>
        </row>
        <row r="438">
          <cell r="I438">
            <v>800094466</v>
          </cell>
          <cell r="J438" t="str">
            <v>MUNICIPIO DE CANDELARIA</v>
          </cell>
          <cell r="K438">
            <v>179925523</v>
          </cell>
        </row>
        <row r="439">
          <cell r="I439">
            <v>800094508</v>
          </cell>
          <cell r="J439" t="str">
            <v>Fondo de Servicios Educativos I.E. San Antonio de Padua</v>
          </cell>
          <cell r="K439">
            <v>119564777</v>
          </cell>
        </row>
        <row r="440">
          <cell r="I440">
            <v>800094622</v>
          </cell>
          <cell r="J440" t="str">
            <v>MUNICIPIO DE BOJACA</v>
          </cell>
          <cell r="K440">
            <v>57857012</v>
          </cell>
        </row>
        <row r="441">
          <cell r="I441">
            <v>800094624</v>
          </cell>
          <cell r="J441" t="str">
            <v>MUNICIPIO DE BELTRAN</v>
          </cell>
          <cell r="K441">
            <v>16353786</v>
          </cell>
        </row>
        <row r="442">
          <cell r="I442">
            <v>800094671</v>
          </cell>
          <cell r="J442" t="str">
            <v>MUNICIPIO DE GACHALA</v>
          </cell>
          <cell r="K442">
            <v>34430655</v>
          </cell>
        </row>
        <row r="443">
          <cell r="I443">
            <v>800094684</v>
          </cell>
          <cell r="J443" t="str">
            <v>MUNICIPIO DE GAMA</v>
          </cell>
          <cell r="K443">
            <v>18128849</v>
          </cell>
        </row>
        <row r="444">
          <cell r="I444">
            <v>800094685</v>
          </cell>
          <cell r="J444" t="str">
            <v>MUNICIPIO DE GUAYABAL DE SIQUIMA</v>
          </cell>
          <cell r="K444">
            <v>25388520</v>
          </cell>
        </row>
        <row r="445">
          <cell r="I445">
            <v>800094701</v>
          </cell>
          <cell r="J445" t="str">
            <v>MUNICIPIO DE GUAYABETAL</v>
          </cell>
          <cell r="K445">
            <v>47752357</v>
          </cell>
        </row>
        <row r="446">
          <cell r="I446">
            <v>800094704</v>
          </cell>
          <cell r="J446" t="str">
            <v>MUNICIPIO DE GUTIERREZ</v>
          </cell>
          <cell r="K446">
            <v>30192075</v>
          </cell>
        </row>
        <row r="447">
          <cell r="I447">
            <v>800094705</v>
          </cell>
          <cell r="J447" t="str">
            <v>MUNICIPIO DE JUNIN CUNDINAMARCA</v>
          </cell>
          <cell r="K447">
            <v>43541558</v>
          </cell>
        </row>
        <row r="448">
          <cell r="I448">
            <v>800094711</v>
          </cell>
          <cell r="J448" t="str">
            <v>MUNICIPIO MANTA CUNDINAMARCA</v>
          </cell>
          <cell r="K448">
            <v>24294364</v>
          </cell>
        </row>
        <row r="449">
          <cell r="I449">
            <v>800094713</v>
          </cell>
          <cell r="J449" t="str">
            <v>MUNICIPIO DE NIMAIMA</v>
          </cell>
          <cell r="K449">
            <v>20943700</v>
          </cell>
        </row>
        <row r="450">
          <cell r="I450">
            <v>800094716</v>
          </cell>
          <cell r="J450" t="str">
            <v>MUNICIPIO DE QUETAME</v>
          </cell>
          <cell r="K450">
            <v>52883649</v>
          </cell>
        </row>
        <row r="451">
          <cell r="I451">
            <v>800094751</v>
          </cell>
          <cell r="J451" t="str">
            <v>MUNICIPIO DE SAN CAYETANO</v>
          </cell>
          <cell r="K451">
            <v>34992811</v>
          </cell>
        </row>
        <row r="452">
          <cell r="I452">
            <v>800094752</v>
          </cell>
          <cell r="J452" t="str">
            <v>ALCALDIA MUNICIPAL DE SASAIMA</v>
          </cell>
          <cell r="K452">
            <v>68904792</v>
          </cell>
        </row>
        <row r="453">
          <cell r="I453">
            <v>800094755</v>
          </cell>
          <cell r="J453" t="str">
            <v>MUNICIPIO DE SOACHA</v>
          </cell>
          <cell r="K453">
            <v>61401510258</v>
          </cell>
        </row>
        <row r="454">
          <cell r="I454">
            <v>800094776</v>
          </cell>
          <cell r="J454" t="str">
            <v>ALCALDIA MUNICIPIO DE YACOPI</v>
          </cell>
          <cell r="K454">
            <v>133689695</v>
          </cell>
        </row>
        <row r="455">
          <cell r="I455">
            <v>800094778</v>
          </cell>
          <cell r="J455" t="str">
            <v>MUNICIPIO DE ZIPACON</v>
          </cell>
          <cell r="K455">
            <v>31109509</v>
          </cell>
        </row>
        <row r="456">
          <cell r="I456">
            <v>800094782</v>
          </cell>
          <cell r="J456" t="str">
            <v>MUNICIPIO DE TIBIRITA</v>
          </cell>
          <cell r="K456">
            <v>17644856</v>
          </cell>
        </row>
        <row r="457">
          <cell r="I457">
            <v>800094786</v>
          </cell>
          <cell r="J457" t="str">
            <v>I.E Jose María Vivas Balcazar</v>
          </cell>
          <cell r="K457">
            <v>175285427</v>
          </cell>
        </row>
        <row r="458">
          <cell r="I458">
            <v>800094844</v>
          </cell>
          <cell r="J458" t="str">
            <v>ALCALDIA MUNICIPAL DE SABANALARGA ATLANTICO</v>
          </cell>
          <cell r="K458">
            <v>629154132</v>
          </cell>
        </row>
        <row r="459">
          <cell r="I459">
            <v>800095074</v>
          </cell>
          <cell r="J459" t="str">
            <v>INSTITUTO TECNICO INDUSTRIAL DE TIBASOSA</v>
          </cell>
          <cell r="K459">
            <v>111883628</v>
          </cell>
        </row>
        <row r="460">
          <cell r="I460">
            <v>800095117</v>
          </cell>
          <cell r="J460" t="str">
            <v>TRIA.GRAL.DE LA REP. COLEGIO SANTA ANA</v>
          </cell>
          <cell r="K460">
            <v>149097446</v>
          </cell>
        </row>
        <row r="461">
          <cell r="I461">
            <v>800095174</v>
          </cell>
          <cell r="J461" t="str">
            <v>MUNICIPIO DE TENJO</v>
          </cell>
          <cell r="K461">
            <v>84829240</v>
          </cell>
        </row>
        <row r="462">
          <cell r="I462">
            <v>800095277</v>
          </cell>
          <cell r="J462" t="str">
            <v>Colegio Humberto Gomez Nigrinis</v>
          </cell>
          <cell r="K462">
            <v>167411997</v>
          </cell>
        </row>
        <row r="463">
          <cell r="I463">
            <v>800095461</v>
          </cell>
          <cell r="J463" t="str">
            <v>MUNICIPIO DE RISARALDA</v>
          </cell>
          <cell r="K463">
            <v>77062692</v>
          </cell>
        </row>
        <row r="464">
          <cell r="I464">
            <v>800095466</v>
          </cell>
          <cell r="J464" t="str">
            <v>MUNICIPIO DE MARIA LABAJA</v>
          </cell>
          <cell r="K464">
            <v>590720020</v>
          </cell>
        </row>
        <row r="465">
          <cell r="I465">
            <v>800095511</v>
          </cell>
          <cell r="J465" t="str">
            <v>MUNICIPIO DE MARGARITA</v>
          </cell>
          <cell r="K465">
            <v>156115295</v>
          </cell>
        </row>
        <row r="466">
          <cell r="I466">
            <v>800095514</v>
          </cell>
          <cell r="J466" t="str">
            <v>MUNICIPIO DE MAHATES</v>
          </cell>
          <cell r="K466">
            <v>304711042</v>
          </cell>
        </row>
        <row r="467">
          <cell r="I467">
            <v>800095530</v>
          </cell>
          <cell r="J467" t="str">
            <v>MUNICIPIO DE TALAIGUA NUEVO</v>
          </cell>
          <cell r="K467">
            <v>178564154</v>
          </cell>
        </row>
        <row r="468">
          <cell r="I468">
            <v>800095568</v>
          </cell>
          <cell r="J468" t="str">
            <v>MUNICIPIO DE UBAQUE</v>
          </cell>
          <cell r="K468">
            <v>42642910</v>
          </cell>
        </row>
        <row r="469">
          <cell r="I469">
            <v>800095589</v>
          </cell>
          <cell r="J469" t="str">
            <v>MUNICIPIO DE BAJO BAUDO</v>
          </cell>
          <cell r="K469">
            <v>329373916</v>
          </cell>
        </row>
        <row r="470">
          <cell r="I470">
            <v>800095613</v>
          </cell>
          <cell r="J470" t="str">
            <v>MUNICIPIO DE SIPI</v>
          </cell>
          <cell r="K470">
            <v>35311649</v>
          </cell>
        </row>
        <row r="471">
          <cell r="I471">
            <v>800095728</v>
          </cell>
          <cell r="J471" t="str">
            <v>MUNICIPIO DE FLORENCIA</v>
          </cell>
          <cell r="K471">
            <v>37745218469</v>
          </cell>
        </row>
        <row r="472">
          <cell r="I472">
            <v>800095734</v>
          </cell>
          <cell r="J472" t="str">
            <v>MUNICIPIO DE BELEN DE LOS ANDAQUIES</v>
          </cell>
          <cell r="K472">
            <v>111820044</v>
          </cell>
        </row>
        <row r="473">
          <cell r="I473">
            <v>800095754</v>
          </cell>
          <cell r="J473" t="str">
            <v>MUNICIPIO CARTAGENA DEL CHAIRA</v>
          </cell>
          <cell r="K473">
            <v>361389289</v>
          </cell>
        </row>
        <row r="474">
          <cell r="I474">
            <v>800095757</v>
          </cell>
          <cell r="J474" t="str">
            <v>MUNICIPIO DE CURILLO</v>
          </cell>
          <cell r="K474">
            <v>21279211</v>
          </cell>
        </row>
        <row r="475">
          <cell r="I475">
            <v>800095760</v>
          </cell>
          <cell r="J475" t="str">
            <v>MUNICIPIO EL DONCELLO</v>
          </cell>
          <cell r="K475">
            <v>196542941</v>
          </cell>
        </row>
        <row r="476">
          <cell r="I476">
            <v>800095763</v>
          </cell>
          <cell r="J476" t="str">
            <v>MUNICIPIO DE EL PAUJIL</v>
          </cell>
          <cell r="K476">
            <v>149406541</v>
          </cell>
        </row>
        <row r="477">
          <cell r="I477">
            <v>800095764</v>
          </cell>
          <cell r="J477" t="str">
            <v>INSTITUCION EDUCATIVA COMERCIAL CIUDAD DE CALI</v>
          </cell>
          <cell r="K477">
            <v>129209198</v>
          </cell>
        </row>
        <row r="478">
          <cell r="I478">
            <v>800095770</v>
          </cell>
          <cell r="J478" t="str">
            <v>MUNICIPIO DE LA MONTAÑITA CAQUETA</v>
          </cell>
          <cell r="K478">
            <v>211902885</v>
          </cell>
        </row>
        <row r="479">
          <cell r="I479">
            <v>800095773</v>
          </cell>
          <cell r="J479" t="str">
            <v>ALCALDIA DEL MUNICIPIO DE MORELIA</v>
          </cell>
          <cell r="K479">
            <v>36178325</v>
          </cell>
        </row>
        <row r="480">
          <cell r="I480">
            <v>800095775</v>
          </cell>
          <cell r="J480" t="str">
            <v>MUNICIPIO DE PUERTO RICO</v>
          </cell>
          <cell r="K480">
            <v>293035300</v>
          </cell>
        </row>
        <row r="481">
          <cell r="I481">
            <v>800095782</v>
          </cell>
          <cell r="J481" t="str">
            <v>MUNICIPIO DE SAN JOSE DEL FRAGUA</v>
          </cell>
          <cell r="K481">
            <v>143660635</v>
          </cell>
        </row>
        <row r="482">
          <cell r="I482">
            <v>800095785</v>
          </cell>
          <cell r="J482" t="str">
            <v>MUNICIPIO DE SAN VICENTE DEL CAGUAN</v>
          </cell>
          <cell r="K482">
            <v>615273268</v>
          </cell>
        </row>
        <row r="483">
          <cell r="I483">
            <v>800095786</v>
          </cell>
          <cell r="J483" t="str">
            <v>MUNICIPIO DE SOLANO</v>
          </cell>
          <cell r="K483">
            <v>172277828</v>
          </cell>
        </row>
        <row r="484">
          <cell r="I484">
            <v>800095788</v>
          </cell>
          <cell r="J484" t="str">
            <v>MUNICIPIO DE SOLITA</v>
          </cell>
          <cell r="K484">
            <v>97186905</v>
          </cell>
        </row>
        <row r="485">
          <cell r="I485">
            <v>800095961</v>
          </cell>
          <cell r="J485" t="str">
            <v>MUNICIPIO DE BOLIVAR</v>
          </cell>
          <cell r="K485">
            <v>376820791</v>
          </cell>
        </row>
        <row r="486">
          <cell r="I486">
            <v>800095978</v>
          </cell>
          <cell r="J486" t="str">
            <v>MUNICIPIO DE PADILLA</v>
          </cell>
          <cell r="K486">
            <v>74465551</v>
          </cell>
        </row>
        <row r="487">
          <cell r="I487">
            <v>800095980</v>
          </cell>
          <cell r="J487" t="str">
            <v>MUNICIPIO DE PAEZ</v>
          </cell>
          <cell r="K487">
            <v>557987593</v>
          </cell>
        </row>
        <row r="488">
          <cell r="I488">
            <v>800095983</v>
          </cell>
          <cell r="J488" t="str">
            <v>MUNICIPIO DE ROSAS</v>
          </cell>
          <cell r="K488">
            <v>109033111</v>
          </cell>
        </row>
        <row r="489">
          <cell r="I489">
            <v>800095984</v>
          </cell>
          <cell r="J489" t="str">
            <v>MUNICIPIO DE SANTA ROSA</v>
          </cell>
          <cell r="K489">
            <v>82158026</v>
          </cell>
        </row>
        <row r="490">
          <cell r="I490">
            <v>800095986</v>
          </cell>
          <cell r="J490" t="str">
            <v>MUNICIPIO DE SILVIA</v>
          </cell>
          <cell r="K490">
            <v>358486967</v>
          </cell>
        </row>
        <row r="491">
          <cell r="I491">
            <v>800096058</v>
          </cell>
          <cell r="J491" t="str">
            <v>INSTITUCION EDUCATIVA DEPARTAMENTAL GABRIEL GARCIA MARQUEZ</v>
          </cell>
          <cell r="K491">
            <v>101364609</v>
          </cell>
        </row>
        <row r="492">
          <cell r="I492">
            <v>800096162</v>
          </cell>
          <cell r="J492" t="str">
            <v>I.E General Francisco de Paula Santander</v>
          </cell>
          <cell r="K492">
            <v>142293401</v>
          </cell>
        </row>
        <row r="493">
          <cell r="I493">
            <v>800096558</v>
          </cell>
          <cell r="J493" t="str">
            <v>MUNICIPIO DE AGUSTIN CODAZZI</v>
          </cell>
          <cell r="K493">
            <v>708449099</v>
          </cell>
        </row>
        <row r="494">
          <cell r="I494">
            <v>800096561</v>
          </cell>
          <cell r="J494" t="str">
            <v>MUNICIPIO DE AGUACHICA</v>
          </cell>
          <cell r="K494">
            <v>862510014</v>
          </cell>
        </row>
        <row r="495">
          <cell r="I495">
            <v>800096576</v>
          </cell>
          <cell r="J495" t="str">
            <v>MUNICIPIO DE BECERRIL</v>
          </cell>
          <cell r="K495">
            <v>247922976</v>
          </cell>
        </row>
        <row r="496">
          <cell r="I496">
            <v>800096580</v>
          </cell>
          <cell r="J496" t="str">
            <v>MUNICIPIO DE CURUMANI</v>
          </cell>
          <cell r="K496">
            <v>344106356</v>
          </cell>
        </row>
        <row r="497">
          <cell r="I497">
            <v>800096585</v>
          </cell>
          <cell r="J497" t="str">
            <v>MUNICIPIO DE CHIRIGUANA</v>
          </cell>
          <cell r="K497">
            <v>300479244</v>
          </cell>
        </row>
        <row r="498">
          <cell r="I498">
            <v>800096587</v>
          </cell>
          <cell r="J498" t="str">
            <v>MUNICIPIO EL COPEY</v>
          </cell>
          <cell r="K498">
            <v>392298676</v>
          </cell>
        </row>
        <row r="499">
          <cell r="I499">
            <v>800096592</v>
          </cell>
          <cell r="J499" t="str">
            <v>MUNICIPIO DE EL PASO</v>
          </cell>
          <cell r="K499">
            <v>500672119</v>
          </cell>
        </row>
        <row r="500">
          <cell r="I500">
            <v>800096595</v>
          </cell>
          <cell r="J500" t="str">
            <v>MUNICIPIO DE GAMARRA</v>
          </cell>
          <cell r="K500">
            <v>114569729</v>
          </cell>
        </row>
        <row r="501">
          <cell r="I501">
            <v>800096597</v>
          </cell>
          <cell r="J501" t="str">
            <v>MUNICIPIO DE GONZALEZ</v>
          </cell>
          <cell r="K501">
            <v>48320952</v>
          </cell>
        </row>
        <row r="502">
          <cell r="I502">
            <v>800096599</v>
          </cell>
          <cell r="J502" t="str">
            <v>MUNICIPIO LA GLORIA</v>
          </cell>
          <cell r="K502">
            <v>164739638</v>
          </cell>
        </row>
        <row r="503">
          <cell r="I503">
            <v>800096605</v>
          </cell>
          <cell r="J503" t="str">
            <v>MUNICIPIO DE LA PAZ</v>
          </cell>
          <cell r="K503">
            <v>270096256</v>
          </cell>
        </row>
        <row r="504">
          <cell r="I504">
            <v>800096610</v>
          </cell>
          <cell r="J504" t="str">
            <v>MUNICIPIO DE PAILITAS</v>
          </cell>
          <cell r="K504">
            <v>41290960</v>
          </cell>
        </row>
        <row r="505">
          <cell r="I505">
            <v>800096613</v>
          </cell>
          <cell r="J505" t="str">
            <v>MUNICIPIO DE PELAYA</v>
          </cell>
          <cell r="K505">
            <v>214067879</v>
          </cell>
        </row>
        <row r="506">
          <cell r="I506">
            <v>800096619</v>
          </cell>
          <cell r="J506" t="str">
            <v>MUNICIPIO DE SAN ALBERTO</v>
          </cell>
          <cell r="K506">
            <v>183223104</v>
          </cell>
        </row>
        <row r="507">
          <cell r="I507">
            <v>800096623</v>
          </cell>
          <cell r="J507" t="str">
            <v>MUNICIPIO DE SAN DIEGO</v>
          </cell>
          <cell r="K507">
            <v>169730541</v>
          </cell>
        </row>
        <row r="508">
          <cell r="I508">
            <v>800096626</v>
          </cell>
          <cell r="J508" t="str">
            <v>MUNICIPIO DE TAMALAMEQUE</v>
          </cell>
          <cell r="K508">
            <v>205038914</v>
          </cell>
        </row>
        <row r="509">
          <cell r="I509">
            <v>800096642</v>
          </cell>
          <cell r="J509" t="str">
            <v>COL LUIS GABRIEL CASTRO</v>
          </cell>
          <cell r="K509">
            <v>263381698</v>
          </cell>
        </row>
        <row r="510">
          <cell r="I510">
            <v>800096697</v>
          </cell>
          <cell r="J510" t="str">
            <v>Institucion Educativa Tecnico Agropecuario</v>
          </cell>
          <cell r="K510">
            <v>66371668</v>
          </cell>
        </row>
        <row r="511">
          <cell r="I511">
            <v>800096734</v>
          </cell>
          <cell r="J511" t="str">
            <v>MUNICIPIO DE MONTERIA</v>
          </cell>
          <cell r="K511">
            <v>91459522463</v>
          </cell>
        </row>
        <row r="512">
          <cell r="I512">
            <v>800096737</v>
          </cell>
          <cell r="J512" t="str">
            <v>MUNICIPIO DE AYAPEL</v>
          </cell>
          <cell r="K512">
            <v>598160811</v>
          </cell>
        </row>
        <row r="513">
          <cell r="I513">
            <v>800096739</v>
          </cell>
          <cell r="J513" t="str">
            <v>MUNICIPIO DE BUENAVISTA</v>
          </cell>
          <cell r="K513">
            <v>270281150</v>
          </cell>
        </row>
        <row r="514">
          <cell r="I514">
            <v>800096740</v>
          </cell>
          <cell r="J514" t="str">
            <v>MUNICIPIO DE CANALETE</v>
          </cell>
          <cell r="K514">
            <v>297438866</v>
          </cell>
        </row>
        <row r="515">
          <cell r="I515">
            <v>800096744</v>
          </cell>
          <cell r="J515" t="str">
            <v>MUNICIPIO DE CERETE</v>
          </cell>
          <cell r="K515">
            <v>800627413</v>
          </cell>
        </row>
        <row r="516">
          <cell r="I516">
            <v>800096746</v>
          </cell>
          <cell r="J516" t="str">
            <v>MUNICIPIO DE CIENAGA DE ORO</v>
          </cell>
          <cell r="K516">
            <v>620199358</v>
          </cell>
        </row>
        <row r="517">
          <cell r="I517">
            <v>800096750</v>
          </cell>
          <cell r="J517" t="str">
            <v>MUNICIPIO DE CHIMA</v>
          </cell>
          <cell r="K517">
            <v>149854795</v>
          </cell>
        </row>
        <row r="518">
          <cell r="I518">
            <v>800096753</v>
          </cell>
          <cell r="J518" t="str">
            <v>MUNICIPIO DE CHINU</v>
          </cell>
          <cell r="K518">
            <v>419805351</v>
          </cell>
        </row>
        <row r="519">
          <cell r="I519">
            <v>800096758</v>
          </cell>
          <cell r="J519" t="str">
            <v>MUNICIPIO DE LORICA</v>
          </cell>
          <cell r="K519">
            <v>32911663225</v>
          </cell>
        </row>
        <row r="520">
          <cell r="I520">
            <v>800096761</v>
          </cell>
          <cell r="J520" t="str">
            <v>MUNICIPIO DE LOS CORDOBAS</v>
          </cell>
          <cell r="K520">
            <v>287277876</v>
          </cell>
        </row>
        <row r="521">
          <cell r="I521">
            <v>800096762</v>
          </cell>
          <cell r="J521" t="str">
            <v>MUNICIPIO DE MOMIL</v>
          </cell>
          <cell r="K521">
            <v>182307483</v>
          </cell>
        </row>
        <row r="522">
          <cell r="I522">
            <v>800096763</v>
          </cell>
          <cell r="J522" t="str">
            <v>MUNICIPIO DE MONTELIBANO</v>
          </cell>
          <cell r="K522">
            <v>768777140</v>
          </cell>
        </row>
        <row r="523">
          <cell r="I523">
            <v>800096765</v>
          </cell>
          <cell r="J523" t="str">
            <v>MUNICIPIO DE PLANETA RICA</v>
          </cell>
          <cell r="K523">
            <v>746553045</v>
          </cell>
        </row>
        <row r="524">
          <cell r="I524">
            <v>800096766</v>
          </cell>
          <cell r="J524" t="str">
            <v>MUNICIPIO DE PUEBLO NUEVO</v>
          </cell>
          <cell r="K524">
            <v>417232731</v>
          </cell>
        </row>
        <row r="525">
          <cell r="I525">
            <v>800096770</v>
          </cell>
          <cell r="J525" t="str">
            <v>MUNICIPIO DE PUERTO ESCONDIDO</v>
          </cell>
          <cell r="K525">
            <v>395951081</v>
          </cell>
        </row>
        <row r="526">
          <cell r="I526">
            <v>800096772</v>
          </cell>
          <cell r="J526" t="str">
            <v>MUNICIPIO DE PUERTO LIBERTADOR</v>
          </cell>
          <cell r="K526">
            <v>479856140</v>
          </cell>
        </row>
        <row r="527">
          <cell r="I527">
            <v>800096777</v>
          </cell>
          <cell r="J527" t="str">
            <v>MUNICIPIO DE SAHAGUN</v>
          </cell>
          <cell r="K527">
            <v>25847313571</v>
          </cell>
        </row>
        <row r="528">
          <cell r="I528">
            <v>800096781</v>
          </cell>
          <cell r="J528" t="str">
            <v>MUNICIPIO DE SAN ANTERO</v>
          </cell>
          <cell r="K528">
            <v>362252009</v>
          </cell>
        </row>
        <row r="529">
          <cell r="I529">
            <v>800096804</v>
          </cell>
          <cell r="J529" t="str">
            <v>MUNICIPIO DE SAN BERNARDO DEL VIENTO</v>
          </cell>
          <cell r="K529">
            <v>432278768</v>
          </cell>
        </row>
        <row r="530">
          <cell r="I530">
            <v>800096805</v>
          </cell>
          <cell r="J530" t="str">
            <v>MUNICIPIO DE SAN PELAYO</v>
          </cell>
          <cell r="K530">
            <v>457855776</v>
          </cell>
        </row>
        <row r="531">
          <cell r="I531">
            <v>800096807</v>
          </cell>
          <cell r="J531" t="str">
            <v>MUNICIPIO DE TIERRALTA</v>
          </cell>
          <cell r="K531">
            <v>1506951531</v>
          </cell>
        </row>
        <row r="532">
          <cell r="I532">
            <v>800096808</v>
          </cell>
          <cell r="J532" t="str">
            <v>MUNICIPIO DE VALENCIA</v>
          </cell>
          <cell r="K532">
            <v>557451593</v>
          </cell>
        </row>
        <row r="533">
          <cell r="I533">
            <v>800097029</v>
          </cell>
          <cell r="J533" t="str">
            <v>FONDO DE SERVICIOS EDUCATIVOS</v>
          </cell>
          <cell r="K533">
            <v>64930835</v>
          </cell>
        </row>
        <row r="534">
          <cell r="I534">
            <v>800097038</v>
          </cell>
          <cell r="J534" t="str">
            <v>INSTITUCION EDUCATIVA TECNICA SANTA CRUZ DE MOTAVITA</v>
          </cell>
          <cell r="K534">
            <v>51931200</v>
          </cell>
        </row>
        <row r="535">
          <cell r="I535">
            <v>800097098</v>
          </cell>
          <cell r="J535" t="str">
            <v>MUNICIPIO  DE  ISNOS</v>
          </cell>
          <cell r="K535">
            <v>203797180</v>
          </cell>
        </row>
        <row r="536">
          <cell r="I536">
            <v>800097176</v>
          </cell>
          <cell r="J536" t="str">
            <v>MUNICIPIO DE TESALIA</v>
          </cell>
          <cell r="K536">
            <v>85441717</v>
          </cell>
        </row>
        <row r="537">
          <cell r="I537">
            <v>800097180</v>
          </cell>
          <cell r="J537" t="str">
            <v>MUNICIPIO DE YAGUARA</v>
          </cell>
          <cell r="K537">
            <v>45527989</v>
          </cell>
        </row>
        <row r="538">
          <cell r="I538">
            <v>800097490</v>
          </cell>
          <cell r="J538" t="str">
            <v>IE FEMENINA  DE ENSEÑANZA MEDIA Y PROFESIONAL</v>
          </cell>
          <cell r="K538">
            <v>197848406</v>
          </cell>
        </row>
        <row r="539">
          <cell r="I539">
            <v>800097725</v>
          </cell>
          <cell r="J539" t="str">
            <v>Agustin Nieto Caballero</v>
          </cell>
          <cell r="K539">
            <v>163829735</v>
          </cell>
        </row>
        <row r="540">
          <cell r="I540">
            <v>800097814</v>
          </cell>
          <cell r="J540" t="str">
            <v>I.E Jose María Saavedra Galindo</v>
          </cell>
          <cell r="K540">
            <v>85314472</v>
          </cell>
        </row>
        <row r="541">
          <cell r="I541">
            <v>800098071</v>
          </cell>
          <cell r="J541" t="str">
            <v>ESCUELA NORMAL SUPERIOR DE QUIBDO</v>
          </cell>
          <cell r="K541">
            <v>218921605</v>
          </cell>
        </row>
        <row r="542">
          <cell r="I542">
            <v>800098147</v>
          </cell>
          <cell r="J542" t="str">
            <v>COLEGIO SAN CARLOS</v>
          </cell>
          <cell r="K542">
            <v>98826312</v>
          </cell>
        </row>
        <row r="543">
          <cell r="I543">
            <v>800098190</v>
          </cell>
          <cell r="J543" t="str">
            <v>MUNICIPIO DE CASTILLA LA NUEVA</v>
          </cell>
          <cell r="K543">
            <v>94662680</v>
          </cell>
        </row>
        <row r="544">
          <cell r="I544">
            <v>800098193</v>
          </cell>
          <cell r="J544" t="str">
            <v>MUNICIPIO DE GUAMAL</v>
          </cell>
          <cell r="K544">
            <v>63385761</v>
          </cell>
        </row>
        <row r="545">
          <cell r="I545">
            <v>800098195</v>
          </cell>
          <cell r="J545" t="str">
            <v>MUNICIPIO DE PUERTO RICO</v>
          </cell>
          <cell r="K545">
            <v>187287011</v>
          </cell>
        </row>
        <row r="546">
          <cell r="I546">
            <v>800098199</v>
          </cell>
          <cell r="J546" t="str">
            <v>MUNICIPIO DE RESTREPO</v>
          </cell>
          <cell r="K546">
            <v>104656867</v>
          </cell>
        </row>
        <row r="547">
          <cell r="I547">
            <v>800098205</v>
          </cell>
          <cell r="J547" t="str">
            <v>MUNICIPIO DE SAN JUAN DE ARAMA</v>
          </cell>
          <cell r="K547">
            <v>74477321</v>
          </cell>
        </row>
        <row r="548">
          <cell r="I548">
            <v>800098623</v>
          </cell>
          <cell r="J548" t="str">
            <v>INSTITUCION EDUCATIVA DISTRITAL LAUREANO GOMEZ</v>
          </cell>
          <cell r="K548">
            <v>222896707</v>
          </cell>
        </row>
        <row r="549">
          <cell r="I549">
            <v>800098911</v>
          </cell>
          <cell r="J549" t="str">
            <v>MUNICIPIO DE VALLEDUPAR</v>
          </cell>
          <cell r="K549">
            <v>85362802887</v>
          </cell>
        </row>
        <row r="550">
          <cell r="I550">
            <v>800099052</v>
          </cell>
          <cell r="J550" t="str">
            <v>MUNICIPIO DE ALDANA</v>
          </cell>
          <cell r="K550">
            <v>58412674</v>
          </cell>
        </row>
        <row r="551">
          <cell r="I551">
            <v>800099054</v>
          </cell>
          <cell r="J551" t="str">
            <v>MUNICIPIO DE ALBAN</v>
          </cell>
          <cell r="K551">
            <v>73180549</v>
          </cell>
        </row>
        <row r="552">
          <cell r="I552">
            <v>800099055</v>
          </cell>
          <cell r="J552" t="str">
            <v>MUNICIPIO DE ANCUYA</v>
          </cell>
          <cell r="K552">
            <v>62194524</v>
          </cell>
        </row>
        <row r="553">
          <cell r="I553">
            <v>800099058</v>
          </cell>
          <cell r="J553" t="str">
            <v>MUNICIPIO DE ARBOLEDA</v>
          </cell>
          <cell r="K553">
            <v>105223316</v>
          </cell>
        </row>
        <row r="554">
          <cell r="I554">
            <v>800099061</v>
          </cell>
          <cell r="J554" t="str">
            <v>MUNICIPIO DE BARBACOAS</v>
          </cell>
          <cell r="K554">
            <v>774273333</v>
          </cell>
        </row>
        <row r="555">
          <cell r="I555">
            <v>800099062</v>
          </cell>
          <cell r="J555" t="str">
            <v>MUNICIPIO DE BUESACO</v>
          </cell>
          <cell r="K555">
            <v>218467460</v>
          </cell>
        </row>
        <row r="556">
          <cell r="I556">
            <v>800099064</v>
          </cell>
          <cell r="J556" t="str">
            <v>MUNICIPIO DE CONTADERO</v>
          </cell>
          <cell r="K556">
            <v>52860476</v>
          </cell>
        </row>
        <row r="557">
          <cell r="I557">
            <v>800099066</v>
          </cell>
          <cell r="J557" t="str">
            <v>MUNICIPIO DE CUMBAL</v>
          </cell>
          <cell r="K557">
            <v>302147419</v>
          </cell>
        </row>
        <row r="558">
          <cell r="I558">
            <v>800099070</v>
          </cell>
          <cell r="J558" t="str">
            <v>MUNICIPIO DE CUASPUD</v>
          </cell>
          <cell r="K558">
            <v>67743429</v>
          </cell>
        </row>
        <row r="559">
          <cell r="I559">
            <v>800099076</v>
          </cell>
          <cell r="J559" t="str">
            <v>MUNICIPIO EL CHARCO</v>
          </cell>
          <cell r="K559">
            <v>591861385</v>
          </cell>
        </row>
        <row r="560">
          <cell r="I560">
            <v>800099079</v>
          </cell>
          <cell r="J560" t="str">
            <v>MUNICIPIO EL ROSARIO</v>
          </cell>
          <cell r="K560">
            <v>22300769</v>
          </cell>
        </row>
        <row r="561">
          <cell r="I561">
            <v>800099080</v>
          </cell>
          <cell r="J561" t="str">
            <v>MUNICIPIO EL TABLON</v>
          </cell>
          <cell r="K561">
            <v>149723263</v>
          </cell>
        </row>
        <row r="562">
          <cell r="I562">
            <v>800099084</v>
          </cell>
          <cell r="J562" t="str">
            <v>MUNICIPIO EL TAMBO</v>
          </cell>
          <cell r="K562">
            <v>117789901</v>
          </cell>
        </row>
        <row r="563">
          <cell r="I563">
            <v>800099085</v>
          </cell>
          <cell r="J563" t="str">
            <v>ALCALDIA MUNICIPAL FRANCISCO PIZARRO</v>
          </cell>
          <cell r="K563">
            <v>145922265</v>
          </cell>
        </row>
        <row r="564">
          <cell r="I564">
            <v>800099089</v>
          </cell>
          <cell r="J564" t="str">
            <v>MUNICIPIO DE FUNES</v>
          </cell>
          <cell r="K564">
            <v>65992160</v>
          </cell>
        </row>
        <row r="565">
          <cell r="I565">
            <v>800099090</v>
          </cell>
          <cell r="J565" t="str">
            <v>MUNICIPIO DE GUAITARILLA</v>
          </cell>
          <cell r="K565">
            <v>102932512</v>
          </cell>
        </row>
        <row r="566">
          <cell r="I566">
            <v>800099092</v>
          </cell>
          <cell r="J566" t="str">
            <v>MUNICIPIO DE ILES</v>
          </cell>
          <cell r="K566">
            <v>87633082</v>
          </cell>
        </row>
        <row r="567">
          <cell r="I567">
            <v>800099095</v>
          </cell>
          <cell r="J567" t="str">
            <v>MUNICIPIO DE IPIALES</v>
          </cell>
          <cell r="K567">
            <v>25292360966</v>
          </cell>
        </row>
        <row r="568">
          <cell r="I568">
            <v>800099098</v>
          </cell>
          <cell r="J568" t="str">
            <v>MUNICIPIO DE LA CRUZ</v>
          </cell>
          <cell r="K568">
            <v>199166100</v>
          </cell>
        </row>
        <row r="569">
          <cell r="I569">
            <v>800099100</v>
          </cell>
          <cell r="J569" t="str">
            <v>MUNICIPIO DE LA FLORIDA</v>
          </cell>
          <cell r="K569">
            <v>79459876</v>
          </cell>
        </row>
        <row r="570">
          <cell r="I570">
            <v>800099102</v>
          </cell>
          <cell r="J570" t="str">
            <v>MUNICIPIO  LA UNION</v>
          </cell>
          <cell r="K570">
            <v>230734094</v>
          </cell>
        </row>
        <row r="571">
          <cell r="I571">
            <v>800099105</v>
          </cell>
          <cell r="J571" t="str">
            <v>MUNICIPIO DE LINARES</v>
          </cell>
          <cell r="K571">
            <v>97281733</v>
          </cell>
        </row>
        <row r="572">
          <cell r="I572">
            <v>800099106</v>
          </cell>
          <cell r="J572" t="str">
            <v>MUNICIPIO MAGUIPAYAN</v>
          </cell>
          <cell r="K572">
            <v>266847228</v>
          </cell>
        </row>
        <row r="573">
          <cell r="I573">
            <v>800099108</v>
          </cell>
          <cell r="J573" t="str">
            <v>MUNICIPIO DE MALLAMA</v>
          </cell>
          <cell r="K573">
            <v>72429280</v>
          </cell>
        </row>
        <row r="574">
          <cell r="I574">
            <v>800099111</v>
          </cell>
          <cell r="J574" t="str">
            <v>MUNICIPIO DE MOSQUERA</v>
          </cell>
          <cell r="K574">
            <v>156960786</v>
          </cell>
        </row>
        <row r="575">
          <cell r="I575">
            <v>800099113</v>
          </cell>
          <cell r="J575" t="str">
            <v>MUNICIPIO DE OLAYA DE HERRERA</v>
          </cell>
          <cell r="K575">
            <v>435466798</v>
          </cell>
        </row>
        <row r="576">
          <cell r="I576">
            <v>800099115</v>
          </cell>
          <cell r="J576" t="str">
            <v>MUNICIPIO DE OSPINA</v>
          </cell>
          <cell r="K576">
            <v>54334457</v>
          </cell>
        </row>
        <row r="577">
          <cell r="I577">
            <v>800099118</v>
          </cell>
          <cell r="J577" t="str">
            <v>MUNICIPIO DE PUERRES</v>
          </cell>
          <cell r="K577">
            <v>69577980</v>
          </cell>
        </row>
        <row r="578">
          <cell r="I578">
            <v>800099122</v>
          </cell>
          <cell r="J578" t="str">
            <v>MUNICIPIO DE PUPIALES</v>
          </cell>
          <cell r="K578">
            <v>152765576</v>
          </cell>
        </row>
        <row r="579">
          <cell r="I579">
            <v>800099127</v>
          </cell>
          <cell r="J579" t="str">
            <v>MUNICIPIO DE RICAURTE</v>
          </cell>
          <cell r="K579">
            <v>270930334</v>
          </cell>
        </row>
        <row r="580">
          <cell r="I580">
            <v>800099132</v>
          </cell>
          <cell r="J580" t="str">
            <v>MUNICIPIO DE ROBERTO PAYAN</v>
          </cell>
          <cell r="K580">
            <v>296498754</v>
          </cell>
        </row>
        <row r="581">
          <cell r="I581">
            <v>800099136</v>
          </cell>
          <cell r="J581" t="str">
            <v>MUNICIPIO DE SAMANIEGO</v>
          </cell>
          <cell r="K581">
            <v>265775692</v>
          </cell>
        </row>
        <row r="582">
          <cell r="I582">
            <v>800099138</v>
          </cell>
          <cell r="J582" t="str">
            <v>MUNICIPIO DE SANDONA</v>
          </cell>
          <cell r="K582">
            <v>170660263</v>
          </cell>
        </row>
        <row r="583">
          <cell r="I583">
            <v>800099142</v>
          </cell>
          <cell r="J583" t="str">
            <v>MUNICIPIO DE SAN LORENZO</v>
          </cell>
          <cell r="K583">
            <v>184499513</v>
          </cell>
        </row>
        <row r="584">
          <cell r="I584">
            <v>800099143</v>
          </cell>
          <cell r="J584" t="str">
            <v>MUNICIPIO DE SAN PABLO</v>
          </cell>
          <cell r="K584">
            <v>109479255</v>
          </cell>
        </row>
        <row r="585">
          <cell r="I585">
            <v>800099147</v>
          </cell>
          <cell r="J585" t="str">
            <v>MUNICIPIO DE SANTA BARBARA</v>
          </cell>
          <cell r="K585">
            <v>282894205</v>
          </cell>
        </row>
        <row r="586">
          <cell r="I586">
            <v>800099149</v>
          </cell>
          <cell r="J586" t="str">
            <v>MUNICIPIO   DE SAPUYES</v>
          </cell>
          <cell r="K586">
            <v>45942317</v>
          </cell>
        </row>
        <row r="587">
          <cell r="I587">
            <v>800099151</v>
          </cell>
          <cell r="J587" t="str">
            <v>MUNICIPIO DE TANGUA</v>
          </cell>
          <cell r="K587">
            <v>90198621</v>
          </cell>
        </row>
        <row r="588">
          <cell r="I588">
            <v>800099152</v>
          </cell>
          <cell r="J588" t="str">
            <v>MUNICIPIO DE TUQUERRES</v>
          </cell>
          <cell r="K588">
            <v>369117124</v>
          </cell>
        </row>
        <row r="589">
          <cell r="I589">
            <v>800099153</v>
          </cell>
          <cell r="J589" t="str">
            <v>MUNICIPIO DE YACUANQUER</v>
          </cell>
          <cell r="K589">
            <v>109603383</v>
          </cell>
        </row>
        <row r="590">
          <cell r="I590">
            <v>800099187</v>
          </cell>
          <cell r="J590" t="str">
            <v>MUNICIPIO DE TIPACOQUE</v>
          </cell>
          <cell r="K590">
            <v>33709777</v>
          </cell>
        </row>
        <row r="591">
          <cell r="I591">
            <v>800099196</v>
          </cell>
          <cell r="J591" t="str">
            <v>MUNICIPIO DE CUBARA</v>
          </cell>
          <cell r="K591">
            <v>61892971</v>
          </cell>
        </row>
        <row r="592">
          <cell r="I592">
            <v>800099199</v>
          </cell>
          <cell r="J592" t="str">
            <v>MUNICIPIO DE BELEN</v>
          </cell>
          <cell r="K592">
            <v>60382662</v>
          </cell>
        </row>
        <row r="593">
          <cell r="I593">
            <v>800099202</v>
          </cell>
          <cell r="J593" t="str">
            <v>MUNICIPIO DE GUICAN</v>
          </cell>
          <cell r="K593">
            <v>34597089</v>
          </cell>
        </row>
        <row r="594">
          <cell r="I594">
            <v>800099206</v>
          </cell>
          <cell r="J594" t="str">
            <v>MUNICIPIO DE LABRANZAGRANDE</v>
          </cell>
          <cell r="K594">
            <v>32000647</v>
          </cell>
        </row>
        <row r="595">
          <cell r="I595">
            <v>800099210</v>
          </cell>
          <cell r="J595" t="str">
            <v>MUNICIPIO DE SOCHA</v>
          </cell>
          <cell r="K595">
            <v>52780170</v>
          </cell>
        </row>
        <row r="596">
          <cell r="I596">
            <v>800099223</v>
          </cell>
          <cell r="J596" t="str">
            <v>MUNICIPIO DE BARRANCAS</v>
          </cell>
          <cell r="K596">
            <v>330751124</v>
          </cell>
        </row>
        <row r="597">
          <cell r="I597">
            <v>800099234</v>
          </cell>
          <cell r="J597" t="str">
            <v>MUNICIPIO DE CACOTA</v>
          </cell>
          <cell r="K597">
            <v>24558273</v>
          </cell>
        </row>
        <row r="598">
          <cell r="I598">
            <v>800099236</v>
          </cell>
          <cell r="J598" t="str">
            <v>MUNICIPIO DE CONVENCION</v>
          </cell>
          <cell r="K598">
            <v>192421222</v>
          </cell>
        </row>
        <row r="599">
          <cell r="I599">
            <v>800099237</v>
          </cell>
          <cell r="J599" t="str">
            <v>MUNICIPIO DE DURANIA</v>
          </cell>
          <cell r="K599">
            <v>31271142</v>
          </cell>
        </row>
        <row r="600">
          <cell r="I600">
            <v>800099238</v>
          </cell>
          <cell r="J600" t="str">
            <v>MUNICIPIO EL CARMEN</v>
          </cell>
          <cell r="K600">
            <v>150165252</v>
          </cell>
        </row>
        <row r="601">
          <cell r="I601">
            <v>800099241</v>
          </cell>
          <cell r="J601" t="str">
            <v>MUNICIPIO DE HACARI</v>
          </cell>
          <cell r="K601">
            <v>129358658</v>
          </cell>
        </row>
        <row r="602">
          <cell r="I602">
            <v>800099251</v>
          </cell>
          <cell r="J602" t="str">
            <v>MUNICIPIO DE RAGONVALIA</v>
          </cell>
          <cell r="K602">
            <v>39135640</v>
          </cell>
        </row>
        <row r="603">
          <cell r="I603">
            <v>800099260</v>
          </cell>
          <cell r="J603" t="str">
            <v>MUNICIPIO SAN CALIXTO</v>
          </cell>
          <cell r="K603">
            <v>131713420</v>
          </cell>
        </row>
        <row r="604">
          <cell r="I604">
            <v>800099262</v>
          </cell>
          <cell r="J604" t="str">
            <v>MUNICIPIO DE SANTIAGO</v>
          </cell>
          <cell r="K604">
            <v>23119145</v>
          </cell>
        </row>
        <row r="605">
          <cell r="I605">
            <v>800099263</v>
          </cell>
          <cell r="J605" t="str">
            <v>MUNICIPIO DE SARDINATA</v>
          </cell>
          <cell r="K605">
            <v>240225068</v>
          </cell>
        </row>
        <row r="606">
          <cell r="I606">
            <v>800099310</v>
          </cell>
          <cell r="J606" t="str">
            <v>MUNICIPIO DE DOSQUEBRADAS</v>
          </cell>
          <cell r="K606">
            <v>27691880722</v>
          </cell>
        </row>
        <row r="607">
          <cell r="I607">
            <v>800099317</v>
          </cell>
          <cell r="J607" t="str">
            <v>MUNICIPIO DE MARSELLA</v>
          </cell>
          <cell r="K607">
            <v>112662530</v>
          </cell>
        </row>
        <row r="608">
          <cell r="I608">
            <v>800099390</v>
          </cell>
          <cell r="J608" t="str">
            <v>MUNICIPIO DE BERBEO</v>
          </cell>
          <cell r="K608">
            <v>12336527</v>
          </cell>
        </row>
        <row r="609">
          <cell r="I609">
            <v>800099402</v>
          </cell>
          <cell r="J609" t="str">
            <v>Fondo de Servicios Educativos Institución Educativa San Marcos</v>
          </cell>
          <cell r="K609">
            <v>255624758</v>
          </cell>
        </row>
        <row r="610">
          <cell r="I610">
            <v>800099425</v>
          </cell>
          <cell r="J610" t="str">
            <v>MUNICIPIO DE NUNCHIA</v>
          </cell>
          <cell r="K610">
            <v>105254516</v>
          </cell>
        </row>
        <row r="611">
          <cell r="I611">
            <v>800099429</v>
          </cell>
          <cell r="J611" t="str">
            <v>MUNICIPIO DE PORE</v>
          </cell>
          <cell r="K611">
            <v>121359957</v>
          </cell>
        </row>
        <row r="612">
          <cell r="I612">
            <v>800099431</v>
          </cell>
          <cell r="J612" t="str">
            <v>MUNICIPIO  DE TAMARA</v>
          </cell>
          <cell r="K612">
            <v>93065468</v>
          </cell>
        </row>
        <row r="613">
          <cell r="I613">
            <v>800099441</v>
          </cell>
          <cell r="J613" t="str">
            <v>MUNICIPIO DE SATIVASUR</v>
          </cell>
          <cell r="K613">
            <v>10638553</v>
          </cell>
        </row>
        <row r="614">
          <cell r="I614">
            <v>800099455</v>
          </cell>
          <cell r="J614" t="str">
            <v>MUNICIPIO DE ALBANIA</v>
          </cell>
          <cell r="K614">
            <v>30056971</v>
          </cell>
        </row>
        <row r="615">
          <cell r="I615">
            <v>800099489</v>
          </cell>
          <cell r="J615" t="str">
            <v>MUNICIPIO DE CURITI</v>
          </cell>
          <cell r="K615">
            <v>89098842</v>
          </cell>
        </row>
        <row r="616">
          <cell r="I616">
            <v>800099631</v>
          </cell>
          <cell r="J616" t="str">
            <v>MUNICIPIO DE UMBITA</v>
          </cell>
          <cell r="K616">
            <v>62043077</v>
          </cell>
        </row>
        <row r="617">
          <cell r="I617">
            <v>800099635</v>
          </cell>
          <cell r="J617" t="str">
            <v>MUNICIPIO DE TUTAZA</v>
          </cell>
          <cell r="K617">
            <v>18447582</v>
          </cell>
        </row>
        <row r="618">
          <cell r="I618">
            <v>800099639</v>
          </cell>
          <cell r="J618" t="str">
            <v>MUNICIPIO DE TUNUNGUA</v>
          </cell>
          <cell r="K618">
            <v>10886334</v>
          </cell>
        </row>
        <row r="619">
          <cell r="I619">
            <v>800099642</v>
          </cell>
          <cell r="J619" t="str">
            <v>MUNICIPIO DE TOCA</v>
          </cell>
          <cell r="K619">
            <v>81056184</v>
          </cell>
        </row>
        <row r="620">
          <cell r="I620">
            <v>800099651</v>
          </cell>
          <cell r="J620" t="str">
            <v>MUNICIPIO DE SANTA SOFIA</v>
          </cell>
          <cell r="K620">
            <v>20939576</v>
          </cell>
        </row>
        <row r="621">
          <cell r="I621">
            <v>800099662</v>
          </cell>
          <cell r="J621" t="str">
            <v>MUNICIPIO DE MONIQUIRA</v>
          </cell>
          <cell r="K621">
            <v>153691294</v>
          </cell>
        </row>
        <row r="622">
          <cell r="I622">
            <v>800099665</v>
          </cell>
          <cell r="J622" t="str">
            <v>MUNICIPIO DE LACAPILLA</v>
          </cell>
          <cell r="K622">
            <v>15297521</v>
          </cell>
        </row>
        <row r="623">
          <cell r="I623">
            <v>800099691</v>
          </cell>
          <cell r="J623" t="str">
            <v>MUNICIPIO DE GAMBITA</v>
          </cell>
          <cell r="K623">
            <v>37842268</v>
          </cell>
        </row>
        <row r="624">
          <cell r="I624">
            <v>800099694</v>
          </cell>
          <cell r="J624" t="str">
            <v>MUNICIPIO DE GUADALUPE</v>
          </cell>
          <cell r="K624">
            <v>41410282</v>
          </cell>
        </row>
        <row r="625">
          <cell r="I625">
            <v>800099708</v>
          </cell>
          <cell r="J625" t="str">
            <v>INSTITUCION EDUCATIVA DEPATAMENTAL INSTITUTO TECNICO INDUSTRIAL  DE FACATATIVA</v>
          </cell>
          <cell r="K625">
            <v>235792325</v>
          </cell>
        </row>
        <row r="626">
          <cell r="I626">
            <v>800099721</v>
          </cell>
          <cell r="J626" t="str">
            <v>MUNICIPIO DE BRICEÑO</v>
          </cell>
          <cell r="K626">
            <v>20448938</v>
          </cell>
        </row>
        <row r="627">
          <cell r="I627">
            <v>800099723</v>
          </cell>
          <cell r="J627" t="str">
            <v>MUNICIPIO DE CHIQUIZA</v>
          </cell>
          <cell r="K627">
            <v>38919436</v>
          </cell>
        </row>
        <row r="628">
          <cell r="I628">
            <v>800099769</v>
          </cell>
          <cell r="J628" t="str">
            <v>INSTITUCION EDUCATIVA TECNICO COMERCIAL HERNANDO NAVIA VARON</v>
          </cell>
          <cell r="K628">
            <v>193611332</v>
          </cell>
        </row>
        <row r="629">
          <cell r="I629">
            <v>800099818</v>
          </cell>
          <cell r="J629" t="str">
            <v>MUNICIPIO DE PALMAR</v>
          </cell>
          <cell r="K629">
            <v>13935545</v>
          </cell>
        </row>
        <row r="630">
          <cell r="I630">
            <v>800099819</v>
          </cell>
          <cell r="J630" t="str">
            <v>MUNICIPIO DE PARAMO</v>
          </cell>
          <cell r="K630">
            <v>28139591</v>
          </cell>
        </row>
        <row r="631">
          <cell r="I631">
            <v>800099824</v>
          </cell>
          <cell r="J631" t="str">
            <v>MUNICIPIO DE SAN GIL</v>
          </cell>
          <cell r="K631">
            <v>227011235</v>
          </cell>
        </row>
        <row r="632">
          <cell r="I632">
            <v>800099829</v>
          </cell>
          <cell r="J632" t="str">
            <v>MUNICIPIO DE SAN VICENTE DE CHUCURI</v>
          </cell>
          <cell r="K632">
            <v>205338764</v>
          </cell>
        </row>
        <row r="633">
          <cell r="I633">
            <v>800099832</v>
          </cell>
          <cell r="J633" t="str">
            <v>MUNICIPIO DE SANTA HELENA DEL OPON</v>
          </cell>
          <cell r="K633">
            <v>38707669</v>
          </cell>
        </row>
        <row r="634">
          <cell r="I634">
            <v>800100048</v>
          </cell>
          <cell r="J634" t="str">
            <v>MUNICIPIO DE AMBALEMA</v>
          </cell>
          <cell r="K634">
            <v>47753749</v>
          </cell>
        </row>
        <row r="635">
          <cell r="I635">
            <v>800100049</v>
          </cell>
          <cell r="J635" t="str">
            <v>MUNICIPIO DE ATACO</v>
          </cell>
          <cell r="K635">
            <v>287298912</v>
          </cell>
        </row>
        <row r="636">
          <cell r="I636">
            <v>800100050</v>
          </cell>
          <cell r="J636" t="str">
            <v>MUNICIPIO CARMEN DE APICALA</v>
          </cell>
          <cell r="K636">
            <v>61386329</v>
          </cell>
        </row>
        <row r="637">
          <cell r="I637">
            <v>800100051</v>
          </cell>
          <cell r="J637" t="str">
            <v>MUNICIPIO DE COELLO</v>
          </cell>
          <cell r="K637">
            <v>66277873</v>
          </cell>
        </row>
        <row r="638">
          <cell r="I638">
            <v>800100052</v>
          </cell>
          <cell r="J638" t="str">
            <v>MUNICIPIO DE CUNDAY</v>
          </cell>
          <cell r="K638">
            <v>90947503</v>
          </cell>
        </row>
        <row r="639">
          <cell r="I639">
            <v>800100053</v>
          </cell>
          <cell r="J639" t="str">
            <v>MUNICIPIO DE CHAPARRAL</v>
          </cell>
          <cell r="K639">
            <v>503942034</v>
          </cell>
        </row>
        <row r="640">
          <cell r="I640">
            <v>800100054</v>
          </cell>
          <cell r="J640" t="str">
            <v>ALCALDIA DE FALAN</v>
          </cell>
          <cell r="K640">
            <v>81379280</v>
          </cell>
        </row>
        <row r="641">
          <cell r="I641">
            <v>800100055</v>
          </cell>
          <cell r="J641" t="str">
            <v>MUNICIPIO DE FLANDES</v>
          </cell>
          <cell r="K641">
            <v>127955670</v>
          </cell>
        </row>
        <row r="642">
          <cell r="I642">
            <v>800100056</v>
          </cell>
          <cell r="J642" t="str">
            <v>MUNICIPIO DE FRESNO</v>
          </cell>
          <cell r="K642">
            <v>215086374</v>
          </cell>
        </row>
        <row r="643">
          <cell r="I643">
            <v>800100057</v>
          </cell>
          <cell r="J643" t="str">
            <v>MUNICIPIO DE HERVEO</v>
          </cell>
          <cell r="K643">
            <v>57158429</v>
          </cell>
        </row>
        <row r="644">
          <cell r="I644">
            <v>800100058</v>
          </cell>
          <cell r="J644" t="str">
            <v>MUNICIPIO DE HONDA</v>
          </cell>
          <cell r="K644">
            <v>117371497</v>
          </cell>
        </row>
        <row r="645">
          <cell r="I645">
            <v>800100059</v>
          </cell>
          <cell r="J645" t="str">
            <v>MUNICIPIO DE ICONONZO</v>
          </cell>
          <cell r="K645">
            <v>101865178</v>
          </cell>
        </row>
        <row r="646">
          <cell r="I646">
            <v>800100061</v>
          </cell>
          <cell r="J646" t="str">
            <v>ALCALDIA MUNICIPIO DEL LIBANO</v>
          </cell>
          <cell r="K646">
            <v>262400556</v>
          </cell>
        </row>
        <row r="647">
          <cell r="I647">
            <v>800100134</v>
          </cell>
          <cell r="J647" t="str">
            <v>MUNICIPIO DE NATAGAIMA</v>
          </cell>
          <cell r="K647">
            <v>147252929</v>
          </cell>
        </row>
        <row r="648">
          <cell r="I648">
            <v>800100136</v>
          </cell>
          <cell r="J648" t="str">
            <v>MUNICIPIO DE PIEDRAS</v>
          </cell>
          <cell r="K648">
            <v>42514557</v>
          </cell>
        </row>
        <row r="649">
          <cell r="I649">
            <v>800100137</v>
          </cell>
          <cell r="J649" t="str">
            <v>MUNICIPIO DE PLANADAS</v>
          </cell>
          <cell r="K649">
            <v>406263765</v>
          </cell>
        </row>
        <row r="650">
          <cell r="I650">
            <v>800100138</v>
          </cell>
          <cell r="J650" t="str">
            <v>MUNICIPIO DE ROVIRA</v>
          </cell>
          <cell r="K650">
            <v>282781600</v>
          </cell>
        </row>
        <row r="651">
          <cell r="I651">
            <v>800100140</v>
          </cell>
          <cell r="J651" t="str">
            <v>MUNICIPIO DE SALDAÑA</v>
          </cell>
          <cell r="K651">
            <v>108324600</v>
          </cell>
        </row>
        <row r="652">
          <cell r="I652">
            <v>800100141</v>
          </cell>
          <cell r="J652" t="str">
            <v>MUNICIPIO DE SAN ANTONIO TOLIMA</v>
          </cell>
          <cell r="K652">
            <v>184657560</v>
          </cell>
        </row>
        <row r="653">
          <cell r="I653">
            <v>800100143</v>
          </cell>
          <cell r="J653" t="str">
            <v>ALCALDIA MUNICIPAL DEL VALLE DE SAN JUAN</v>
          </cell>
          <cell r="K653">
            <v>53841152</v>
          </cell>
        </row>
        <row r="654">
          <cell r="I654">
            <v>800100144</v>
          </cell>
          <cell r="J654" t="str">
            <v>MUNICIPIO DE VENADILLO</v>
          </cell>
          <cell r="K654">
            <v>107839627</v>
          </cell>
        </row>
        <row r="655">
          <cell r="I655">
            <v>800100145</v>
          </cell>
          <cell r="J655" t="str">
            <v>MUNICIPIO DE VILLAHERMOSA</v>
          </cell>
          <cell r="K655">
            <v>70455270</v>
          </cell>
        </row>
        <row r="656">
          <cell r="I656">
            <v>800100147</v>
          </cell>
          <cell r="J656" t="str">
            <v>ALCALDIA MUNICIPIO DE VILLARRICA</v>
          </cell>
          <cell r="K656">
            <v>47841858</v>
          </cell>
        </row>
        <row r="657">
          <cell r="I657">
            <v>800100514</v>
          </cell>
          <cell r="J657" t="str">
            <v>MUNICIPIO DE DAGUA</v>
          </cell>
          <cell r="K657">
            <v>205770403</v>
          </cell>
        </row>
        <row r="658">
          <cell r="I658">
            <v>800100515</v>
          </cell>
          <cell r="J658" t="str">
            <v>MUNICIPIO DE EL CAIRO</v>
          </cell>
          <cell r="K658">
            <v>40405784</v>
          </cell>
        </row>
        <row r="659">
          <cell r="I659">
            <v>800100518</v>
          </cell>
          <cell r="J659" t="str">
            <v>MUNICIPIO DE EL AGUILA</v>
          </cell>
          <cell r="K659">
            <v>56849396</v>
          </cell>
        </row>
        <row r="660">
          <cell r="I660">
            <v>800100519</v>
          </cell>
          <cell r="J660" t="str">
            <v>MUNICIPIO DE FLORIDA</v>
          </cell>
          <cell r="K660">
            <v>311110336</v>
          </cell>
        </row>
        <row r="661">
          <cell r="I661">
            <v>800100520</v>
          </cell>
          <cell r="J661" t="str">
            <v>MUNICIPIO DE GINEBRA</v>
          </cell>
          <cell r="K661">
            <v>103083376</v>
          </cell>
        </row>
        <row r="662">
          <cell r="I662">
            <v>800100521</v>
          </cell>
          <cell r="J662" t="str">
            <v>MUNICIPIO DE LA CUMBRE</v>
          </cell>
          <cell r="K662">
            <v>73071385</v>
          </cell>
        </row>
        <row r="663">
          <cell r="I663">
            <v>800100524</v>
          </cell>
          <cell r="J663" t="str">
            <v>MUNICIPIO DE LA VICTORIA</v>
          </cell>
          <cell r="K663">
            <v>63944915</v>
          </cell>
        </row>
        <row r="664">
          <cell r="I664">
            <v>800100526</v>
          </cell>
          <cell r="J664" t="str">
            <v>MUNICIPIO DE SAN PEDRO</v>
          </cell>
          <cell r="K664">
            <v>78044312</v>
          </cell>
        </row>
        <row r="665">
          <cell r="I665">
            <v>800100527</v>
          </cell>
          <cell r="J665" t="str">
            <v>MUNICIPIO DE SEVILLA</v>
          </cell>
          <cell r="K665">
            <v>179160421</v>
          </cell>
        </row>
        <row r="666">
          <cell r="I666">
            <v>800100529</v>
          </cell>
          <cell r="J666" t="str">
            <v>MUNICIPIO DE ULLOA</v>
          </cell>
          <cell r="K666">
            <v>27821187</v>
          </cell>
        </row>
        <row r="667">
          <cell r="I667">
            <v>800100531</v>
          </cell>
          <cell r="J667" t="str">
            <v>MUNICIPIO DE YOTOCO</v>
          </cell>
          <cell r="K667">
            <v>85514343</v>
          </cell>
        </row>
        <row r="668">
          <cell r="I668">
            <v>800100532</v>
          </cell>
          <cell r="J668" t="str">
            <v>MUNICIPIO DE ANSERMANUEVO</v>
          </cell>
          <cell r="K668">
            <v>101635177</v>
          </cell>
        </row>
        <row r="669">
          <cell r="I669">
            <v>800100533</v>
          </cell>
          <cell r="J669" t="str">
            <v>MUNICIPIO DE EL CERRITO</v>
          </cell>
          <cell r="K669">
            <v>223908806</v>
          </cell>
        </row>
        <row r="670">
          <cell r="I670">
            <v>800100695</v>
          </cell>
          <cell r="J670" t="str">
            <v>FONDOS INSTITUCION  EDUCATIVA TECNICA SUSANA GUILLEMIN</v>
          </cell>
          <cell r="K670">
            <v>91776765</v>
          </cell>
        </row>
        <row r="671">
          <cell r="I671">
            <v>800100729</v>
          </cell>
          <cell r="J671" t="str">
            <v>MUNICIPIO DE OVEJAS</v>
          </cell>
          <cell r="K671">
            <v>259305541</v>
          </cell>
        </row>
        <row r="672">
          <cell r="I672">
            <v>800100747</v>
          </cell>
          <cell r="J672" t="str">
            <v>MUNICIPIO DE SINCE</v>
          </cell>
          <cell r="K672">
            <v>307894887</v>
          </cell>
        </row>
        <row r="673">
          <cell r="I673">
            <v>800100751</v>
          </cell>
          <cell r="J673" t="str">
            <v>MUNICIPIO DE TOLUVIEJO</v>
          </cell>
          <cell r="K673">
            <v>257422606</v>
          </cell>
        </row>
        <row r="674">
          <cell r="I674">
            <v>800101019</v>
          </cell>
          <cell r="J674" t="str">
            <v>Colegio Jorge Eliecer Gaitan</v>
          </cell>
          <cell r="K674">
            <v>50641232</v>
          </cell>
        </row>
        <row r="675">
          <cell r="I675">
            <v>800101222</v>
          </cell>
          <cell r="J675" t="str">
            <v>INSTITUCION EDUCATIVA LEOPOLDO PIZARRO GONZALEZ</v>
          </cell>
          <cell r="K675">
            <v>128315092</v>
          </cell>
        </row>
        <row r="676">
          <cell r="I676">
            <v>800102083</v>
          </cell>
          <cell r="J676" t="str">
            <v>colegio cedid san pablo bosa</v>
          </cell>
          <cell r="K676">
            <v>329672319</v>
          </cell>
        </row>
        <row r="677">
          <cell r="I677">
            <v>800102084</v>
          </cell>
          <cell r="J677" t="str">
            <v>COLEGIO ADOLFO HOYOS OCAMPO</v>
          </cell>
          <cell r="K677">
            <v>29924713</v>
          </cell>
        </row>
        <row r="678">
          <cell r="I678">
            <v>800102458</v>
          </cell>
          <cell r="J678" t="str">
            <v>FONDO DE SERVICIOS EDUCATIVOS COLEGIO LUCAS CABALLERO CALDERON</v>
          </cell>
          <cell r="K678">
            <v>59428784</v>
          </cell>
        </row>
        <row r="679">
          <cell r="I679">
            <v>800102504</v>
          </cell>
          <cell r="J679" t="str">
            <v>MUNICIPIO DE ARAUCA</v>
          </cell>
          <cell r="K679">
            <v>671062633</v>
          </cell>
        </row>
        <row r="680">
          <cell r="I680">
            <v>800102519</v>
          </cell>
          <cell r="J680" t="str">
            <v>I.E Guillermo Valencia</v>
          </cell>
          <cell r="K680">
            <v>36385633</v>
          </cell>
        </row>
        <row r="681">
          <cell r="I681">
            <v>800102593</v>
          </cell>
          <cell r="J681" t="str">
            <v>INSTITUCION EDUCATIVA TECNICA NUESTRA SEÑORA DEL ROSARIO</v>
          </cell>
          <cell r="K681">
            <v>98901029</v>
          </cell>
        </row>
        <row r="682">
          <cell r="I682">
            <v>800102741</v>
          </cell>
          <cell r="J682" t="str">
            <v>IED ZIPACON</v>
          </cell>
          <cell r="K682">
            <v>52433055</v>
          </cell>
        </row>
        <row r="683">
          <cell r="I683">
            <v>800102798</v>
          </cell>
          <cell r="J683" t="str">
            <v>MUNICIPIO DE PUERTO RONDON</v>
          </cell>
          <cell r="K683">
            <v>34721544</v>
          </cell>
        </row>
        <row r="684">
          <cell r="I684">
            <v>800102799</v>
          </cell>
          <cell r="J684" t="str">
            <v>MUNICIPIO DE SARAVENA</v>
          </cell>
          <cell r="K684">
            <v>491485877</v>
          </cell>
        </row>
        <row r="685">
          <cell r="I685">
            <v>800102801</v>
          </cell>
          <cell r="J685" t="str">
            <v>ALCALDIA MUNICIPAL DE TAME</v>
          </cell>
          <cell r="K685">
            <v>930313163</v>
          </cell>
        </row>
        <row r="686">
          <cell r="I686">
            <v>800102838</v>
          </cell>
          <cell r="J686" t="str">
            <v>DEPARTAMENTO DEL ARAUCA</v>
          </cell>
          <cell r="K686">
            <v>66225943543</v>
          </cell>
        </row>
        <row r="687">
          <cell r="I687">
            <v>800102844</v>
          </cell>
          <cell r="J687" t="str">
            <v>institucion educativa tecnica comercial de ponedera</v>
          </cell>
          <cell r="K687">
            <v>130027219</v>
          </cell>
        </row>
        <row r="688">
          <cell r="I688">
            <v>800102891</v>
          </cell>
          <cell r="J688" t="str">
            <v>MUNICIPIO DE MOCOA</v>
          </cell>
          <cell r="K688">
            <v>346129502</v>
          </cell>
        </row>
        <row r="689">
          <cell r="I689">
            <v>800102896</v>
          </cell>
          <cell r="J689" t="str">
            <v>MUNICIPIO DE ORITO</v>
          </cell>
          <cell r="K689">
            <v>474661408</v>
          </cell>
        </row>
        <row r="690">
          <cell r="I690">
            <v>800102903</v>
          </cell>
          <cell r="J690" t="str">
            <v>MUNICIPIO DE SAN FRANSISCO</v>
          </cell>
          <cell r="K690">
            <v>34847188</v>
          </cell>
        </row>
        <row r="691">
          <cell r="I691">
            <v>800102906</v>
          </cell>
          <cell r="J691" t="str">
            <v>MUNICIPIO DE SANTIAGO</v>
          </cell>
          <cell r="K691">
            <v>56364468</v>
          </cell>
        </row>
        <row r="692">
          <cell r="I692">
            <v>800102912</v>
          </cell>
          <cell r="J692" t="str">
            <v>MUNICIPIO VALLE DEL GUAMUEZ</v>
          </cell>
          <cell r="K692">
            <v>292626260</v>
          </cell>
        </row>
        <row r="693">
          <cell r="I693">
            <v>800102921</v>
          </cell>
          <cell r="J693" t="str">
            <v>COLEGIO DEPARTAMENTAL ALONSO RONQUILLO</v>
          </cell>
          <cell r="K693">
            <v>108115047</v>
          </cell>
        </row>
        <row r="694">
          <cell r="I694">
            <v>800103161</v>
          </cell>
          <cell r="J694" t="str">
            <v>MUNICIPIO DE PUERTO NARIÑO</v>
          </cell>
          <cell r="K694">
            <v>92689408</v>
          </cell>
        </row>
        <row r="695">
          <cell r="I695">
            <v>800103180</v>
          </cell>
          <cell r="J695" t="str">
            <v>MUNICIPIO DE SAN JOSE DEL GUAVIARE</v>
          </cell>
          <cell r="K695">
            <v>509844260</v>
          </cell>
        </row>
        <row r="696">
          <cell r="I696">
            <v>800103187</v>
          </cell>
          <cell r="J696" t="str">
            <v>INSTITUCION EDUCATIVA HECTOR JULIO RANGEL QUINTERO</v>
          </cell>
          <cell r="K696">
            <v>52781628</v>
          </cell>
        </row>
        <row r="697">
          <cell r="I697">
            <v>800103196</v>
          </cell>
          <cell r="J697" t="str">
            <v>DEPARTAMENTO DEL GUAVIARE</v>
          </cell>
          <cell r="K697">
            <v>25364104934</v>
          </cell>
        </row>
        <row r="698">
          <cell r="I698">
            <v>800103198</v>
          </cell>
          <cell r="J698" t="str">
            <v>MUNICIPIO DE MIRAFLORES</v>
          </cell>
          <cell r="K698">
            <v>53665573</v>
          </cell>
        </row>
        <row r="699">
          <cell r="I699">
            <v>800103308</v>
          </cell>
          <cell r="J699" t="str">
            <v>MUNICIPIO DE PRIMAVERA</v>
          </cell>
          <cell r="K699">
            <v>200413176</v>
          </cell>
        </row>
        <row r="700">
          <cell r="I700">
            <v>800103318</v>
          </cell>
          <cell r="J700" t="str">
            <v>MUNICIPIO DE SANTA ROSALIA</v>
          </cell>
          <cell r="K700">
            <v>49168571</v>
          </cell>
        </row>
        <row r="701">
          <cell r="I701">
            <v>800103407</v>
          </cell>
          <cell r="J701" t="str">
            <v>INSTITUCION EDUCATIVA DEPARTAMENTAL LA CALERA</v>
          </cell>
          <cell r="K701">
            <v>137877682</v>
          </cell>
        </row>
        <row r="702">
          <cell r="I702">
            <v>800103657</v>
          </cell>
          <cell r="J702" t="str">
            <v>MUNICIPIO DE LA SALINA</v>
          </cell>
          <cell r="K702">
            <v>14040837</v>
          </cell>
        </row>
        <row r="703">
          <cell r="I703">
            <v>800103659</v>
          </cell>
          <cell r="J703" t="str">
            <v>MUNICIPIO DE PAZ DE ARIPORO</v>
          </cell>
          <cell r="K703">
            <v>348325570</v>
          </cell>
        </row>
        <row r="704">
          <cell r="I704">
            <v>800103661</v>
          </cell>
          <cell r="J704" t="str">
            <v>MUNICIPIO DE RECETOR</v>
          </cell>
          <cell r="K704">
            <v>9696734</v>
          </cell>
        </row>
        <row r="705">
          <cell r="I705">
            <v>800103663</v>
          </cell>
          <cell r="J705" t="str">
            <v>MUNICIPIO DE SACAMA</v>
          </cell>
          <cell r="K705">
            <v>12259074</v>
          </cell>
        </row>
        <row r="706">
          <cell r="I706">
            <v>800103670</v>
          </cell>
          <cell r="J706" t="str">
            <v>INSTITUCION EDUCATIVA ORIENTAL FEMENINO</v>
          </cell>
          <cell r="K706">
            <v>115314212</v>
          </cell>
        </row>
        <row r="707">
          <cell r="I707">
            <v>800103774</v>
          </cell>
          <cell r="J707" t="str">
            <v>INSTITUCION EDUCATIVA LAS LAJAS</v>
          </cell>
          <cell r="K707">
            <v>59624901</v>
          </cell>
        </row>
        <row r="708">
          <cell r="I708">
            <v>800103781</v>
          </cell>
          <cell r="J708" t="str">
            <v>CONCENTRACION GABRIELA MISTRAL</v>
          </cell>
          <cell r="K708">
            <v>84772863</v>
          </cell>
        </row>
        <row r="709">
          <cell r="I709">
            <v>800103913</v>
          </cell>
          <cell r="J709" t="str">
            <v>DEPARTAMENTO DEL HUILA</v>
          </cell>
          <cell r="K709">
            <v>141157766183</v>
          </cell>
        </row>
        <row r="710">
          <cell r="I710">
            <v>800103920</v>
          </cell>
          <cell r="J710" t="str">
            <v>GOBERNACION DEL MAGDALENA</v>
          </cell>
          <cell r="K710">
            <v>183015940983</v>
          </cell>
        </row>
        <row r="711">
          <cell r="I711">
            <v>800103923</v>
          </cell>
          <cell r="J711" t="str">
            <v>DEPARTAMENTO DE NARIÑO</v>
          </cell>
          <cell r="K711">
            <v>213868834965</v>
          </cell>
        </row>
        <row r="712">
          <cell r="I712">
            <v>800103927</v>
          </cell>
          <cell r="J712" t="str">
            <v>DEPARTAMENTO NORTE DE SANTANDER</v>
          </cell>
          <cell r="K712">
            <v>165643084028</v>
          </cell>
        </row>
        <row r="713">
          <cell r="I713">
            <v>800103935</v>
          </cell>
          <cell r="J713" t="str">
            <v>DEPARTAMENTO DE CORDOBA</v>
          </cell>
          <cell r="K713">
            <v>249420896809</v>
          </cell>
        </row>
        <row r="714">
          <cell r="I714">
            <v>800104054</v>
          </cell>
          <cell r="J714" t="str">
            <v>INSTITUCION EDUCATIVA TECNICA  ANTONIO NARIÑO</v>
          </cell>
          <cell r="K714">
            <v>27517466</v>
          </cell>
        </row>
        <row r="715">
          <cell r="I715">
            <v>800104060</v>
          </cell>
          <cell r="J715" t="str">
            <v>MUNICIPIO DE CONCEPCION</v>
          </cell>
          <cell r="K715">
            <v>36080119</v>
          </cell>
        </row>
        <row r="716">
          <cell r="I716">
            <v>800104062</v>
          </cell>
          <cell r="J716" t="str">
            <v>MUNICIPIO DE SINCELEJO</v>
          </cell>
          <cell r="K716">
            <v>58574599093</v>
          </cell>
        </row>
        <row r="717">
          <cell r="I717">
            <v>800104174</v>
          </cell>
          <cell r="J717" t="str">
            <v>FONDO DE SERVICIOS EDUCATIVOS</v>
          </cell>
          <cell r="K717">
            <v>48115431</v>
          </cell>
        </row>
        <row r="718">
          <cell r="I718">
            <v>800104221</v>
          </cell>
          <cell r="J718" t="str">
            <v>INSTITUCION EDUCATIVA JOSE MEJIA URIBE</v>
          </cell>
          <cell r="K718">
            <v>43872212</v>
          </cell>
        </row>
        <row r="719">
          <cell r="I719">
            <v>800104342</v>
          </cell>
          <cell r="J719" t="str">
            <v>FONDO  DE  SERVICIOS  EDUCATIVOS  PARA  LA   APLICACIÓN  DE  LA  POLITICA DE  GRATUIDAD   EN  LA   EDUCACION PREESCOLAR, BASICA PRIMARIA,  BASICA  SECUNDARIA  Y  MEDIA</v>
          </cell>
          <cell r="K719">
            <v>176204992</v>
          </cell>
        </row>
        <row r="720">
          <cell r="I720">
            <v>800104396</v>
          </cell>
          <cell r="J720" t="str">
            <v>I.E. Jorge Isaac</v>
          </cell>
          <cell r="K720">
            <v>583855378</v>
          </cell>
        </row>
        <row r="721">
          <cell r="I721">
            <v>800104784</v>
          </cell>
          <cell r="J721" t="str">
            <v>INSTITUCION EDUCATIVA TECNICA RAFAEL URIBE</v>
          </cell>
          <cell r="K721">
            <v>70873669</v>
          </cell>
        </row>
        <row r="722">
          <cell r="I722">
            <v>800105345</v>
          </cell>
          <cell r="J722" t="str">
            <v>INSTITUCION EDUCATIVA DISTRITAL AQUILEO PARRA</v>
          </cell>
          <cell r="K722">
            <v>213323616</v>
          </cell>
        </row>
        <row r="723">
          <cell r="I723">
            <v>800106115</v>
          </cell>
          <cell r="J723" t="str">
            <v>Institución Educativa Ignacio Gil Sanabria</v>
          </cell>
          <cell r="K723">
            <v>115654335</v>
          </cell>
        </row>
        <row r="724">
          <cell r="I724">
            <v>800106262</v>
          </cell>
          <cell r="J724" t="str">
            <v>INSTITUCION EDUCATIVA RURAL NUESTRA SENORA DEL PILAR</v>
          </cell>
          <cell r="K724">
            <v>98103395</v>
          </cell>
        </row>
        <row r="725">
          <cell r="I725">
            <v>800106381</v>
          </cell>
          <cell r="J725" t="str">
            <v>INSTITUCION EDUCATIVA LEOPOLDO LOPEZ ALVAREZ</v>
          </cell>
          <cell r="K725">
            <v>39426945</v>
          </cell>
        </row>
        <row r="726">
          <cell r="I726">
            <v>800106989</v>
          </cell>
          <cell r="J726" t="str">
            <v>INSTITUCION EDUCATIVA LOS ANDES</v>
          </cell>
          <cell r="K726">
            <v>92193142</v>
          </cell>
        </row>
        <row r="727">
          <cell r="I727">
            <v>800107199</v>
          </cell>
          <cell r="J727" t="str">
            <v>FONDO DE SERVICIOS EDUCATIVOS</v>
          </cell>
          <cell r="K727">
            <v>40718419</v>
          </cell>
        </row>
        <row r="728">
          <cell r="I728">
            <v>800107280</v>
          </cell>
          <cell r="J728" t="str">
            <v>INSTITUCION EDUCATIVA MAMA BWE REOJACHE</v>
          </cell>
          <cell r="K728">
            <v>49755376</v>
          </cell>
        </row>
        <row r="729">
          <cell r="I729">
            <v>800107306</v>
          </cell>
          <cell r="J729" t="str">
            <v>CENTRO REGIONAL DEBILINGUISMO Y MEDIOS</v>
          </cell>
          <cell r="K729">
            <v>126990933</v>
          </cell>
        </row>
        <row r="730">
          <cell r="I730">
            <v>800107672</v>
          </cell>
          <cell r="J730" t="str">
            <v>I.E. FAUSTINO ARIAS REINEL</v>
          </cell>
          <cell r="K730">
            <v>185990072</v>
          </cell>
        </row>
        <row r="731">
          <cell r="I731">
            <v>800107833</v>
          </cell>
          <cell r="J731" t="str">
            <v>FONDO DE SERVICIOS EDUCATIVOS</v>
          </cell>
          <cell r="K731">
            <v>15305928</v>
          </cell>
        </row>
        <row r="732">
          <cell r="I732">
            <v>800107836</v>
          </cell>
          <cell r="J732" t="str">
            <v>I.E. JOAQUIN GARCIA BORRERO</v>
          </cell>
          <cell r="K732">
            <v>21508000</v>
          </cell>
        </row>
        <row r="733">
          <cell r="I733">
            <v>800108292</v>
          </cell>
          <cell r="J733" t="str">
            <v>ced dario echandia fondo de serv.doc.</v>
          </cell>
          <cell r="K733">
            <v>160977229</v>
          </cell>
        </row>
        <row r="734">
          <cell r="I734">
            <v>800108310</v>
          </cell>
          <cell r="J734" t="str">
            <v>INSTITUCION EDUCATIVA AGROPECUARIA SIMON BOLIVAR</v>
          </cell>
          <cell r="K734">
            <v>18887591</v>
          </cell>
        </row>
        <row r="735">
          <cell r="I735">
            <v>800108364</v>
          </cell>
          <cell r="J735" t="str">
            <v>Institución Educativa Nuestra Señora De Morca</v>
          </cell>
          <cell r="K735">
            <v>36202313</v>
          </cell>
        </row>
        <row r="736">
          <cell r="I736">
            <v>800108475</v>
          </cell>
          <cell r="J736" t="str">
            <v>INSTITUCION EDUCATIVA TECNICA FELIX TIBERIO GUZMAN</v>
          </cell>
          <cell r="K736">
            <v>197845483</v>
          </cell>
        </row>
        <row r="737">
          <cell r="I737">
            <v>800108492</v>
          </cell>
          <cell r="J737" t="str">
            <v>INSTITUCIÓN EDUCATICA TECNICA AGROPECUARIA SAN RAFAEL</v>
          </cell>
          <cell r="K737">
            <v>26680626</v>
          </cell>
        </row>
        <row r="738">
          <cell r="I738">
            <v>800108683</v>
          </cell>
          <cell r="J738" t="str">
            <v>MUNICIPIO DE LA JAGUA DE IBIRICO</v>
          </cell>
          <cell r="K738">
            <v>437141380</v>
          </cell>
        </row>
        <row r="739">
          <cell r="I739">
            <v>800108931</v>
          </cell>
          <cell r="J739" t="str">
            <v>I.E. Tecnico de Comercio Santa Cecilia</v>
          </cell>
          <cell r="K739">
            <v>269725758</v>
          </cell>
        </row>
        <row r="740">
          <cell r="I740">
            <v>800109316</v>
          </cell>
          <cell r="J740" t="str">
            <v>INSTITUCION EDUCATIVA AGROPECUARIA EL REMOLINO</v>
          </cell>
          <cell r="K740">
            <v>49774769</v>
          </cell>
        </row>
        <row r="741">
          <cell r="I741">
            <v>800109787</v>
          </cell>
          <cell r="J741" t="str">
            <v>INSTITUCION EDUCATIVA SANTA MARIA-FONDOS DE SERVICIOS</v>
          </cell>
          <cell r="K741">
            <v>69858464</v>
          </cell>
        </row>
        <row r="742">
          <cell r="I742">
            <v>800110400</v>
          </cell>
          <cell r="J742" t="str">
            <v>NUESTRA SEÑORA DEL ROSARIO</v>
          </cell>
          <cell r="K742">
            <v>23140370</v>
          </cell>
        </row>
        <row r="743">
          <cell r="I743">
            <v>800111386</v>
          </cell>
          <cell r="J743" t="str">
            <v>COL DEP. NACIONALIZADO</v>
          </cell>
          <cell r="K743">
            <v>286040699</v>
          </cell>
        </row>
        <row r="744">
          <cell r="I744">
            <v>800111710</v>
          </cell>
          <cell r="J744" t="str">
            <v>COL ALIRIO VERGEL PACHECO</v>
          </cell>
          <cell r="K744">
            <v>60201129</v>
          </cell>
        </row>
        <row r="745">
          <cell r="I745">
            <v>800112968</v>
          </cell>
          <cell r="J745" t="str">
            <v>INSTITUTO UNIVERSITARIO DE CALDAS</v>
          </cell>
          <cell r="K745">
            <v>224883137</v>
          </cell>
        </row>
        <row r="746">
          <cell r="I746">
            <v>800113200</v>
          </cell>
          <cell r="J746" t="str">
            <v>FONDO DE SERVICIOS EDUCATIVOS</v>
          </cell>
          <cell r="K746">
            <v>61482393</v>
          </cell>
        </row>
        <row r="747">
          <cell r="I747">
            <v>800113285</v>
          </cell>
          <cell r="J747" t="str">
            <v>Fondo de Servicios Educativos</v>
          </cell>
          <cell r="K747">
            <v>111216048</v>
          </cell>
        </row>
        <row r="748">
          <cell r="I748">
            <v>800113389</v>
          </cell>
          <cell r="J748" t="str">
            <v>ALCALDIA MUNICIPAL DE IBAGUE</v>
          </cell>
          <cell r="K748">
            <v>86711085975</v>
          </cell>
        </row>
        <row r="749">
          <cell r="I749">
            <v>800113672</v>
          </cell>
          <cell r="J749" t="str">
            <v>GOBIERNO DEPARTAMENTAL DEL TOLIMA</v>
          </cell>
          <cell r="K749">
            <v>209174343693</v>
          </cell>
        </row>
        <row r="750">
          <cell r="I750">
            <v>800113725</v>
          </cell>
          <cell r="J750" t="str">
            <v>I.E. OTONIEL ROJAS CORREA</v>
          </cell>
          <cell r="K750">
            <v>50311666</v>
          </cell>
        </row>
        <row r="751">
          <cell r="I751">
            <v>800114319</v>
          </cell>
          <cell r="J751" t="str">
            <v>Fondo de Servicios Educativos I.E. Manuel German Cuello Gutierrez</v>
          </cell>
          <cell r="K751">
            <v>201803769</v>
          </cell>
        </row>
        <row r="752">
          <cell r="I752">
            <v>800115401</v>
          </cell>
          <cell r="J752" t="str">
            <v>Institucion Educativa Colegio Departamental Juan Rozo</v>
          </cell>
          <cell r="K752">
            <v>171076013</v>
          </cell>
        </row>
        <row r="753">
          <cell r="I753">
            <v>800115569</v>
          </cell>
          <cell r="J753" t="str">
            <v>FONDO DE SERVICIO EDUCATIVO COL PBRO DANIEL JORDAN</v>
          </cell>
          <cell r="K753">
            <v>91098591</v>
          </cell>
        </row>
        <row r="754">
          <cell r="I754">
            <v>800115970</v>
          </cell>
          <cell r="J754" t="str">
            <v>INSTITUCION EDUCATIVA MUNICIPAL ARTEMIO MENDOZA CARVAJAL</v>
          </cell>
          <cell r="K754">
            <v>189189062</v>
          </cell>
        </row>
        <row r="755">
          <cell r="I755">
            <v>800116284</v>
          </cell>
          <cell r="J755" t="str">
            <v>ALCALDIA MUNICIPAL DE SANTO TOMAS</v>
          </cell>
          <cell r="K755">
            <v>133655189</v>
          </cell>
        </row>
        <row r="756">
          <cell r="I756">
            <v>800116939</v>
          </cell>
          <cell r="J756" t="str">
            <v>INSTITUTO TECNICO AGROPECUARIO LUIS GUILLERMO ROJAS BARRERA</v>
          </cell>
          <cell r="K756">
            <v>29674018</v>
          </cell>
        </row>
        <row r="757">
          <cell r="I757">
            <v>800117000</v>
          </cell>
          <cell r="J757" t="str">
            <v>FONDO DE SERVICIOS EDUCATIVOS IED DIVINO MAESTRO</v>
          </cell>
          <cell r="K757">
            <v>202300853</v>
          </cell>
        </row>
        <row r="758">
          <cell r="I758">
            <v>800117687</v>
          </cell>
          <cell r="J758" t="str">
            <v>MUNICIPIO DE SUAREZ</v>
          </cell>
          <cell r="K758">
            <v>228594400</v>
          </cell>
        </row>
        <row r="759">
          <cell r="I759">
            <v>800118518</v>
          </cell>
          <cell r="J759" t="str">
            <v>INSTITUCION EDUCATIVA PANAMERICANO PUENTE BOYACA</v>
          </cell>
          <cell r="K759">
            <v>86884256</v>
          </cell>
        </row>
        <row r="760">
          <cell r="I760">
            <v>800118767</v>
          </cell>
          <cell r="J760" t="str">
            <v>IED PROVINCIA DE QUEBEC</v>
          </cell>
          <cell r="K760">
            <v>78686208</v>
          </cell>
        </row>
        <row r="761">
          <cell r="I761">
            <v>800119137</v>
          </cell>
          <cell r="J761" t="str">
            <v>INSTITUCION EDUCATIVA SAN MARCOS</v>
          </cell>
          <cell r="K761">
            <v>113355718</v>
          </cell>
        </row>
        <row r="762">
          <cell r="I762">
            <v>800119213</v>
          </cell>
          <cell r="J762" t="str">
            <v>INSTITUCION EDUCATIVA TECNICA DE LA BOQUILLA</v>
          </cell>
          <cell r="K762">
            <v>240254786</v>
          </cell>
        </row>
        <row r="763">
          <cell r="I763">
            <v>800120171</v>
          </cell>
          <cell r="J763" t="str">
            <v>INSTITUCION EDUCATIVA DE SORA</v>
          </cell>
          <cell r="K763">
            <v>60239849</v>
          </cell>
        </row>
        <row r="764">
          <cell r="I764">
            <v>800120207</v>
          </cell>
          <cell r="J764" t="str">
            <v>INSTITUTO TECNICO AGROPECUARIO DE CHIVATA</v>
          </cell>
          <cell r="K764">
            <v>44387792</v>
          </cell>
        </row>
        <row r="765">
          <cell r="I765">
            <v>800121084</v>
          </cell>
          <cell r="J765" t="str">
            <v>INSTITUCION EDUCATIVA ALBANIA</v>
          </cell>
          <cell r="K765">
            <v>51186724</v>
          </cell>
        </row>
        <row r="766">
          <cell r="I766">
            <v>800121394</v>
          </cell>
          <cell r="J766" t="str">
            <v>INSTITUTO DE ENSEÑANZA MEDIA SIMON ALVAREZ</v>
          </cell>
          <cell r="K766">
            <v>46905201</v>
          </cell>
        </row>
        <row r="767">
          <cell r="I767">
            <v>800122019</v>
          </cell>
          <cell r="J767" t="str">
            <v>INSTITUTO EDUCATIVO LUIS CARLOS GALAN SARMIENTO - FONDOS EDUCATIVOS</v>
          </cell>
          <cell r="K767">
            <v>125033129</v>
          </cell>
        </row>
        <row r="768">
          <cell r="I768">
            <v>800122064</v>
          </cell>
          <cell r="J768" t="str">
            <v>INSTITUCION EDUCATIVA AGROTECNICO</v>
          </cell>
          <cell r="K768">
            <v>45277305</v>
          </cell>
        </row>
        <row r="769">
          <cell r="I769">
            <v>800122676</v>
          </cell>
          <cell r="J769" t="str">
            <v>Institución Educativa de Fortalecillas</v>
          </cell>
          <cell r="K769">
            <v>65367183</v>
          </cell>
        </row>
        <row r="770">
          <cell r="I770">
            <v>800124166</v>
          </cell>
          <cell r="J770" t="str">
            <v>MUNICIPIO DE JORDAN</v>
          </cell>
          <cell r="K770">
            <v>14858763</v>
          </cell>
        </row>
        <row r="771">
          <cell r="I771">
            <v>800124197</v>
          </cell>
          <cell r="J771" t="str">
            <v>INSTITUCION EDUCATIVA TECNICO NACINALIZADO DD PAUNA</v>
          </cell>
          <cell r="K771">
            <v>76251910</v>
          </cell>
        </row>
        <row r="772">
          <cell r="I772">
            <v>800124332</v>
          </cell>
          <cell r="J772" t="str">
            <v>INST EDUCATIVA DOS RIOS</v>
          </cell>
          <cell r="K772">
            <v>18086278</v>
          </cell>
        </row>
        <row r="773">
          <cell r="I773">
            <v>800124367</v>
          </cell>
          <cell r="J773" t="str">
            <v>INSTITUCIóN EDUCATIVA LA FLORIDA</v>
          </cell>
          <cell r="K773">
            <v>57001525</v>
          </cell>
        </row>
        <row r="774">
          <cell r="I774">
            <v>800124701</v>
          </cell>
          <cell r="J774" t="str">
            <v>FONDO DE SERVICIOS EDUCATIVOS</v>
          </cell>
          <cell r="K774">
            <v>20319309</v>
          </cell>
        </row>
        <row r="775">
          <cell r="I775">
            <v>800124851</v>
          </cell>
          <cell r="J775" t="str">
            <v>COLEGIO DTAL. NUERTRA S. G.</v>
          </cell>
          <cell r="K775">
            <v>132650249</v>
          </cell>
        </row>
        <row r="776">
          <cell r="I776">
            <v>800125192</v>
          </cell>
          <cell r="J776" t="str">
            <v>ASOC PADRE FLIA COLG ALEJANDRO</v>
          </cell>
          <cell r="K776">
            <v>125928447</v>
          </cell>
        </row>
        <row r="777">
          <cell r="I777">
            <v>800125212</v>
          </cell>
          <cell r="J777" t="str">
            <v>INSTITUCION EDUCATIVA SIMON BOLIVAR</v>
          </cell>
          <cell r="K777">
            <v>64565136</v>
          </cell>
        </row>
        <row r="778">
          <cell r="I778">
            <v>800125306</v>
          </cell>
          <cell r="J778" t="str">
            <v>COLEGIO TECNICO COMERCIAL SERVICIOS EDUCATIVOS</v>
          </cell>
          <cell r="K778">
            <v>117631914</v>
          </cell>
        </row>
        <row r="779">
          <cell r="I779">
            <v>800125310</v>
          </cell>
          <cell r="J779" t="str">
            <v>Institucion Educativa Nuestra Señora del Carmen</v>
          </cell>
          <cell r="K779">
            <v>242203226</v>
          </cell>
        </row>
        <row r="780">
          <cell r="I780">
            <v>800125903</v>
          </cell>
          <cell r="J780" t="str">
            <v>COLEGIO DISTRITAL CARLOS ARANGO VELEZ</v>
          </cell>
          <cell r="K780">
            <v>166017751</v>
          </cell>
        </row>
        <row r="781">
          <cell r="I781">
            <v>800125932</v>
          </cell>
          <cell r="J781" t="str">
            <v>Institucion Educativa el Trebol</v>
          </cell>
          <cell r="K781">
            <v>53354935</v>
          </cell>
        </row>
        <row r="782">
          <cell r="I782">
            <v>800126116</v>
          </cell>
          <cell r="J782" t="str">
            <v>INSTITUCION EDUCATIVA COLEGIO GUILLERMO NIÑO MEDINA</v>
          </cell>
          <cell r="K782">
            <v>124469054</v>
          </cell>
        </row>
        <row r="783">
          <cell r="I783">
            <v>800126345</v>
          </cell>
          <cell r="J783" t="str">
            <v>FONDOS ESPECIALES INSTITUCION EDUCATIVA NUESTRA SEÑORA DE LAS MERCEDES</v>
          </cell>
          <cell r="K783">
            <v>32668405</v>
          </cell>
        </row>
        <row r="784">
          <cell r="I784">
            <v>800126528</v>
          </cell>
          <cell r="J784" t="str">
            <v>INSTITUCION EDUCATIVA CAMPO ELIAS CORTES</v>
          </cell>
          <cell r="K784">
            <v>26686943</v>
          </cell>
        </row>
        <row r="785">
          <cell r="I785">
            <v>800127067</v>
          </cell>
          <cell r="J785" t="str">
            <v>Institucion Educativa Naranjal</v>
          </cell>
          <cell r="K785">
            <v>54714238</v>
          </cell>
        </row>
        <row r="786">
          <cell r="I786">
            <v>800127391</v>
          </cell>
          <cell r="J786" t="str">
            <v>Carlos Holguin Lloreda</v>
          </cell>
          <cell r="K786">
            <v>131234486</v>
          </cell>
        </row>
        <row r="787">
          <cell r="I787">
            <v>800127397</v>
          </cell>
          <cell r="J787" t="str">
            <v>INSTITUCION EDUCATIVA  TECNICA  JOSE BENIGNO PERILLA</v>
          </cell>
          <cell r="K787">
            <v>31818837</v>
          </cell>
        </row>
        <row r="788">
          <cell r="I788">
            <v>800127631</v>
          </cell>
          <cell r="J788" t="str">
            <v>INSTITUCION EDUCATIVA DISTRITAL PABLO NERUDA</v>
          </cell>
          <cell r="K788">
            <v>180723291</v>
          </cell>
        </row>
        <row r="789">
          <cell r="I789">
            <v>800127689</v>
          </cell>
          <cell r="J789" t="str">
            <v>INST EDUC SAN JOSE</v>
          </cell>
          <cell r="K789">
            <v>105258443</v>
          </cell>
        </row>
        <row r="790">
          <cell r="I790">
            <v>800128054</v>
          </cell>
          <cell r="J790" t="str">
            <v>INSTITUCION EDUCATIVA GUSTAVO ROMERO HERNANDEZ</v>
          </cell>
          <cell r="K790">
            <v>102803971</v>
          </cell>
        </row>
        <row r="791">
          <cell r="I791">
            <v>800128291</v>
          </cell>
          <cell r="J791" t="str">
            <v>INSTITUCION EDUCATIVA ANTONIO JOSE SANDOVAL GOMEZ</v>
          </cell>
          <cell r="K791">
            <v>79895220</v>
          </cell>
        </row>
        <row r="792">
          <cell r="I792">
            <v>800128428</v>
          </cell>
          <cell r="J792" t="str">
            <v>MUNICIPIO DE URIBE</v>
          </cell>
          <cell r="K792">
            <v>93783094</v>
          </cell>
        </row>
        <row r="793">
          <cell r="I793">
            <v>800128528</v>
          </cell>
          <cell r="J793" t="str">
            <v>FSE IED EL VIRREY JOSE SOLIS</v>
          </cell>
          <cell r="K793">
            <v>109827021</v>
          </cell>
        </row>
        <row r="794">
          <cell r="I794">
            <v>800128589</v>
          </cell>
          <cell r="J794" t="str">
            <v>IED SAN JOAQUIN DE LA MESA</v>
          </cell>
          <cell r="K794">
            <v>79742762</v>
          </cell>
        </row>
        <row r="795">
          <cell r="I795">
            <v>800128622</v>
          </cell>
          <cell r="J795" t="str">
            <v>FONDO DE SERVICIOS EDUCATIVOS INSTITUTO TEBAIDA</v>
          </cell>
          <cell r="K795">
            <v>83182883</v>
          </cell>
        </row>
        <row r="796">
          <cell r="I796">
            <v>800128809</v>
          </cell>
          <cell r="J796" t="str">
            <v>I.E. DE LLORENTE</v>
          </cell>
          <cell r="K796">
            <v>263334696</v>
          </cell>
        </row>
        <row r="797">
          <cell r="I797">
            <v>800128977</v>
          </cell>
          <cell r="J797" t="str">
            <v>Institucion Educativa Concentracion Escolar San Juan</v>
          </cell>
          <cell r="K797">
            <v>74047149</v>
          </cell>
        </row>
        <row r="798">
          <cell r="I798">
            <v>800129014</v>
          </cell>
          <cell r="J798" t="str">
            <v>INSTITUCION EDUCATIVA AGROPECUARIA INDIGENA APONTE</v>
          </cell>
          <cell r="K798">
            <v>82741898</v>
          </cell>
        </row>
        <row r="799">
          <cell r="I799">
            <v>800129449</v>
          </cell>
          <cell r="J799" t="str">
            <v>COLEGIO LUIS CARLOS GALAN SARMIENTO IED</v>
          </cell>
          <cell r="K799">
            <v>127639319</v>
          </cell>
        </row>
        <row r="800">
          <cell r="I800">
            <v>800131177</v>
          </cell>
          <cell r="J800" t="str">
            <v>MUNICIPIO DE CHIVOR</v>
          </cell>
          <cell r="K800">
            <v>15416152</v>
          </cell>
        </row>
        <row r="801">
          <cell r="I801">
            <v>800131230</v>
          </cell>
          <cell r="J801" t="str">
            <v>INSTITUCION EDUCATIVA DISTRITAL RUFINO JOSE CUERVO</v>
          </cell>
          <cell r="K801">
            <v>233132538</v>
          </cell>
        </row>
        <row r="802">
          <cell r="I802">
            <v>800132116</v>
          </cell>
          <cell r="J802" t="str">
            <v>COLEGIO DEPARTAMENTAL CIRO PUPO MARTINEZ</v>
          </cell>
          <cell r="K802">
            <v>110222123</v>
          </cell>
        </row>
        <row r="803">
          <cell r="I803">
            <v>800132742</v>
          </cell>
          <cell r="J803" t="str">
            <v>I.E. Republica de Isrrael</v>
          </cell>
          <cell r="K803">
            <v>89121504</v>
          </cell>
        </row>
        <row r="804">
          <cell r="I804">
            <v>800132956</v>
          </cell>
          <cell r="J804" t="str">
            <v>I.E.D  CENTRO INTEGRAL JOSE MARIA CORDOBA</v>
          </cell>
          <cell r="K804">
            <v>262085870</v>
          </cell>
        </row>
        <row r="805">
          <cell r="I805">
            <v>800134486</v>
          </cell>
          <cell r="J805" t="str">
            <v>0</v>
          </cell>
          <cell r="K805">
            <v>74058112</v>
          </cell>
        </row>
        <row r="806">
          <cell r="I806">
            <v>800136069</v>
          </cell>
          <cell r="J806" t="str">
            <v>MUNICIPIO DE FORTUL</v>
          </cell>
          <cell r="K806">
            <v>334986672</v>
          </cell>
        </row>
        <row r="807">
          <cell r="I807">
            <v>800136287</v>
          </cell>
          <cell r="J807" t="str">
            <v>INSTITUCION EDUCATIVA DISTRITAL MANUELA AYALA DE GAITAN</v>
          </cell>
          <cell r="K807">
            <v>180510224</v>
          </cell>
        </row>
        <row r="808">
          <cell r="I808">
            <v>800136353</v>
          </cell>
          <cell r="J808" t="str">
            <v>FONDO DE SERVICIOS EDUCATIVOS</v>
          </cell>
          <cell r="K808">
            <v>111876008</v>
          </cell>
        </row>
        <row r="809">
          <cell r="I809">
            <v>800136458</v>
          </cell>
          <cell r="J809" t="str">
            <v>MUNICIPIO DE MAPIRIPAN</v>
          </cell>
          <cell r="K809">
            <v>107410804</v>
          </cell>
        </row>
        <row r="810">
          <cell r="I810">
            <v>800136509</v>
          </cell>
          <cell r="J810" t="str">
            <v>INSTITUCION EDUCATIVA TECNICA AGRICOLA SAN DIEGO</v>
          </cell>
          <cell r="K810">
            <v>61592387</v>
          </cell>
        </row>
        <row r="811">
          <cell r="I811">
            <v>800136683</v>
          </cell>
          <cell r="J811" t="str">
            <v>INSTITUCION EDUCATIVA  SAN IGNACIO FSE</v>
          </cell>
          <cell r="K811">
            <v>53055854</v>
          </cell>
        </row>
        <row r="812">
          <cell r="I812">
            <v>800137056</v>
          </cell>
          <cell r="J812" t="str">
            <v>INSTITUCION EDUCATIVA ORGE ELIECER GAITAN</v>
          </cell>
          <cell r="K812">
            <v>37067610</v>
          </cell>
        </row>
        <row r="813">
          <cell r="I813">
            <v>800137367</v>
          </cell>
          <cell r="J813" t="str">
            <v>Institucion Educativa Jhon F Kennedy</v>
          </cell>
          <cell r="K813">
            <v>114063726</v>
          </cell>
        </row>
        <row r="814">
          <cell r="I814">
            <v>800137649</v>
          </cell>
          <cell r="J814" t="str">
            <v>FONDO DE SERVICIOS EDUCATIVOS</v>
          </cell>
          <cell r="K814">
            <v>32035827</v>
          </cell>
        </row>
        <row r="815">
          <cell r="I815">
            <v>800138495</v>
          </cell>
          <cell r="J815" t="str">
            <v>FONDO DE SERVICIOS EDUCATIVOS</v>
          </cell>
          <cell r="K815">
            <v>45942110</v>
          </cell>
        </row>
        <row r="816">
          <cell r="I816">
            <v>800138564</v>
          </cell>
          <cell r="J816" t="str">
            <v>ESCUELA NORMAL SUPERIOR SOR JOSEFA DEL CASTILLO Y GUEVARA</v>
          </cell>
          <cell r="K816">
            <v>186675477</v>
          </cell>
        </row>
        <row r="817">
          <cell r="I817">
            <v>800138959</v>
          </cell>
          <cell r="J817" t="str">
            <v>MUNICIPIO DE EL TARRA</v>
          </cell>
          <cell r="K817">
            <v>252203707</v>
          </cell>
        </row>
        <row r="818">
          <cell r="I818">
            <v>800139477</v>
          </cell>
          <cell r="J818" t="str">
            <v>I.E Siete de Agosto</v>
          </cell>
          <cell r="K818">
            <v>139745820</v>
          </cell>
        </row>
        <row r="819">
          <cell r="I819">
            <v>800142517</v>
          </cell>
          <cell r="J819" t="str">
            <v>Institucion Educativa Tecnico Industrial Dosquebradas</v>
          </cell>
          <cell r="K819">
            <v>43060930</v>
          </cell>
        </row>
        <row r="820">
          <cell r="I820">
            <v>800143351</v>
          </cell>
          <cell r="J820" t="str">
            <v>FONDO DE SERVICIOS EDUCATIVOS</v>
          </cell>
          <cell r="K820">
            <v>39744854</v>
          </cell>
        </row>
        <row r="821">
          <cell r="I821">
            <v>800143503</v>
          </cell>
          <cell r="J821" t="str">
            <v>INSTITUCION EDUCATIVA EL CHAIRA JOSE MARIA CORDOBA</v>
          </cell>
          <cell r="K821">
            <v>168744815</v>
          </cell>
        </row>
        <row r="822">
          <cell r="I822">
            <v>800144814</v>
          </cell>
          <cell r="J822" t="str">
            <v>INSTITUCION EDUCATIVA DISTRITAL GUSTAVO MORALES MORALES</v>
          </cell>
          <cell r="K822">
            <v>177251642</v>
          </cell>
        </row>
        <row r="823">
          <cell r="I823">
            <v>800144886</v>
          </cell>
          <cell r="J823" t="str">
            <v>FSEColnavas</v>
          </cell>
          <cell r="K823">
            <v>159440590</v>
          </cell>
        </row>
        <row r="824">
          <cell r="I824">
            <v>800145178</v>
          </cell>
          <cell r="J824" t="str">
            <v>INSTITUCION EDUCATIVA SAN ANDRES</v>
          </cell>
          <cell r="K824">
            <v>76366689</v>
          </cell>
        </row>
        <row r="825">
          <cell r="I825">
            <v>800146455</v>
          </cell>
          <cell r="J825" t="str">
            <v>Institucion Educativa Escuela Normal Superior Sagrado Corazón</v>
          </cell>
          <cell r="K825">
            <v>94428869</v>
          </cell>
        </row>
        <row r="826">
          <cell r="I826">
            <v>800147624</v>
          </cell>
          <cell r="J826" t="str">
            <v>INSTITUCION EDUCATIVA COMERCIAL LITORAL PACIFICO</v>
          </cell>
          <cell r="K826">
            <v>210148156</v>
          </cell>
        </row>
        <row r="827">
          <cell r="I827">
            <v>800147833</v>
          </cell>
          <cell r="J827" t="str">
            <v>INSTITUCION EDUCATIVA PUERTO MANRIQUE</v>
          </cell>
          <cell r="K827">
            <v>17340618</v>
          </cell>
        </row>
        <row r="828">
          <cell r="I828">
            <v>800147862</v>
          </cell>
          <cell r="J828" t="str">
            <v>colegio integrado agropecuario santa rita</v>
          </cell>
          <cell r="K828">
            <v>13014504</v>
          </cell>
        </row>
        <row r="829">
          <cell r="I829">
            <v>800148720</v>
          </cell>
          <cell r="J829" t="str">
            <v>MUNICIPIO DE SAN PEDRO DE CARTAGO</v>
          </cell>
          <cell r="K829">
            <v>63412658</v>
          </cell>
        </row>
        <row r="830">
          <cell r="I830">
            <v>800148828</v>
          </cell>
          <cell r="J830" t="str">
            <v>Institucion Educativa Santa Teresita</v>
          </cell>
          <cell r="K830">
            <v>114489478</v>
          </cell>
        </row>
        <row r="831">
          <cell r="I831">
            <v>800149360</v>
          </cell>
          <cell r="J831" t="str">
            <v>Institución Educativa Roberto Duran Alvira</v>
          </cell>
          <cell r="K831">
            <v>43240369</v>
          </cell>
        </row>
        <row r="832">
          <cell r="I832">
            <v>800149894</v>
          </cell>
          <cell r="J832" t="str">
            <v>MUNICIPIO DE LA LLANADA</v>
          </cell>
          <cell r="K832">
            <v>40018942</v>
          </cell>
        </row>
        <row r="833">
          <cell r="I833">
            <v>800149971</v>
          </cell>
          <cell r="J833" t="str">
            <v>FONDO SERV EDU IEA JULIO MEJIA</v>
          </cell>
          <cell r="K833">
            <v>42286170</v>
          </cell>
        </row>
        <row r="834">
          <cell r="I834">
            <v>800150670</v>
          </cell>
          <cell r="J834" t="str">
            <v>INSTITUCION EDUCATIVA EMPRESARIAL</v>
          </cell>
          <cell r="K834">
            <v>139967190</v>
          </cell>
        </row>
        <row r="835">
          <cell r="I835">
            <v>800151251</v>
          </cell>
          <cell r="J835" t="str">
            <v>INSTITUCION EDUCATIVA TECNICA  SANTIAGO PEREZ</v>
          </cell>
          <cell r="K835">
            <v>146697007</v>
          </cell>
        </row>
        <row r="836">
          <cell r="I836">
            <v>800151532</v>
          </cell>
          <cell r="J836" t="str">
            <v>INSTITUCION EDUCATIVA AGRICOLA DE LA SABANA</v>
          </cell>
          <cell r="K836">
            <v>56460942</v>
          </cell>
        </row>
        <row r="837">
          <cell r="I837">
            <v>800151781</v>
          </cell>
          <cell r="J837" t="str">
            <v>INSTITUCION EDUCATIVA ALFONSO LOPEZ PUMAREJO</v>
          </cell>
          <cell r="K837">
            <v>261575122</v>
          </cell>
        </row>
        <row r="838">
          <cell r="I838">
            <v>800152168</v>
          </cell>
          <cell r="J838" t="str">
            <v>INSTITUCION EDUCATIVA DISTRITAL EVARDO TURIZO PALENCIA</v>
          </cell>
          <cell r="K838">
            <v>105174991</v>
          </cell>
        </row>
        <row r="839">
          <cell r="I839">
            <v>800152472</v>
          </cell>
          <cell r="J839" t="str">
            <v>instituto educativo distrital alfonso lopez pumarejo</v>
          </cell>
          <cell r="K839">
            <v>206149071</v>
          </cell>
        </row>
        <row r="840">
          <cell r="I840">
            <v>800152577</v>
          </cell>
          <cell r="J840" t="str">
            <v>MUNICIPIO DE BARRANCA DE UPIA</v>
          </cell>
          <cell r="K840">
            <v>63259814</v>
          </cell>
        </row>
        <row r="841">
          <cell r="I841">
            <v>800152758</v>
          </cell>
          <cell r="J841" t="str">
            <v>INSTITUCION  EDUCATIVA  AGROPECUARIA  CRISTO  REY</v>
          </cell>
          <cell r="K841">
            <v>50542620</v>
          </cell>
        </row>
        <row r="842">
          <cell r="I842">
            <v>800153301</v>
          </cell>
          <cell r="J842" t="str">
            <v>Colegio Oficial Mixto Jhon F. Kennedy</v>
          </cell>
          <cell r="K842">
            <v>43384220</v>
          </cell>
        </row>
        <row r="843">
          <cell r="I843">
            <v>800153666</v>
          </cell>
          <cell r="J843" t="str">
            <v>UNIDAD EDUCATIVA JOSE EUSTASIO RIVERA</v>
          </cell>
          <cell r="K843">
            <v>248539188</v>
          </cell>
        </row>
        <row r="844">
          <cell r="I844">
            <v>800153757</v>
          </cell>
          <cell r="J844" t="str">
            <v>INSTITUCION EDUCATIVA ALBERTO LLERAS CAMARGO</v>
          </cell>
          <cell r="K844">
            <v>249276350</v>
          </cell>
        </row>
        <row r="845">
          <cell r="I845">
            <v>800153828</v>
          </cell>
          <cell r="J845" t="str">
            <v>I.E. SANTIAGO APOSTOL</v>
          </cell>
          <cell r="K845">
            <v>110344426</v>
          </cell>
        </row>
        <row r="846">
          <cell r="I846">
            <v>800153854</v>
          </cell>
          <cell r="J846" t="str">
            <v>INSTITUCION EDUCATIVA JORGE ELIECER GAITAN</v>
          </cell>
          <cell r="K846">
            <v>191976146</v>
          </cell>
        </row>
        <row r="847">
          <cell r="I847">
            <v>800153881</v>
          </cell>
          <cell r="J847" t="str">
            <v>INSTITUCION EDUCATIVA BETANIA NORTE</v>
          </cell>
          <cell r="K847">
            <v>116181489</v>
          </cell>
        </row>
        <row r="848">
          <cell r="I848">
            <v>800153923</v>
          </cell>
          <cell r="J848" t="str">
            <v>FONDO DE SERVICIOS EDUCATIVOS</v>
          </cell>
          <cell r="K848">
            <v>34999827</v>
          </cell>
        </row>
        <row r="849">
          <cell r="I849">
            <v>800154104</v>
          </cell>
          <cell r="J849" t="str">
            <v>Institucion Educativa Compartir Fondo de Servicios Educativos</v>
          </cell>
          <cell r="K849">
            <v>327423683</v>
          </cell>
        </row>
        <row r="850">
          <cell r="I850">
            <v>800154643</v>
          </cell>
          <cell r="J850" t="str">
            <v>INSTITUCION EDUCATIVA SAN FRANCISCO DE ASIS</v>
          </cell>
          <cell r="K850">
            <v>35448779</v>
          </cell>
        </row>
        <row r="851">
          <cell r="I851">
            <v>800155837</v>
          </cell>
          <cell r="J851" t="str">
            <v>FONDO DE SERVICIO EDUCATIVO COL NSTRA SRA DE BELEN</v>
          </cell>
          <cell r="K851">
            <v>342719160</v>
          </cell>
        </row>
        <row r="852">
          <cell r="I852">
            <v>800155864</v>
          </cell>
          <cell r="J852" t="str">
            <v>CENTRO EDUCATIVO RURLA PUERTO UMBRIA</v>
          </cell>
          <cell r="K852">
            <v>37165949</v>
          </cell>
        </row>
        <row r="853">
          <cell r="I853">
            <v>800156232</v>
          </cell>
          <cell r="J853" t="str">
            <v>FONDO DE SERVICIOS EDUCATIVOS</v>
          </cell>
          <cell r="K853">
            <v>39402480</v>
          </cell>
        </row>
        <row r="854">
          <cell r="I854">
            <v>800156270</v>
          </cell>
          <cell r="J854" t="str">
            <v>INSTITUCION EDUCATIVA TECNICA AGROPECUARIA SAN JOSE DE CLEMENCIA</v>
          </cell>
          <cell r="K854">
            <v>202702494</v>
          </cell>
        </row>
        <row r="855">
          <cell r="I855">
            <v>800157051</v>
          </cell>
          <cell r="J855" t="str">
            <v>INSTITUCION EDUCATIVA DE CERINZA FONDO DE SERVICIOS EDUCATIVOS</v>
          </cell>
          <cell r="K855">
            <v>56092980</v>
          </cell>
        </row>
        <row r="856">
          <cell r="I856">
            <v>800157114</v>
          </cell>
          <cell r="J856" t="str">
            <v>COLEGIO TECNICO MUNICIPAL SIMON BOLIVAR</v>
          </cell>
          <cell r="K856">
            <v>130518472</v>
          </cell>
        </row>
        <row r="857">
          <cell r="I857">
            <v>800157431</v>
          </cell>
          <cell r="J857" t="str">
            <v>FONDO DE SERVICIOS EDUCATIVOS</v>
          </cell>
          <cell r="K857">
            <v>129266043</v>
          </cell>
        </row>
        <row r="858">
          <cell r="I858">
            <v>800157653</v>
          </cell>
          <cell r="J858" t="str">
            <v>INSTITUTO DE PROMOCION SOCIAL DEL NORTE</v>
          </cell>
          <cell r="K858">
            <v>119710761</v>
          </cell>
        </row>
        <row r="859">
          <cell r="I859">
            <v>800158402</v>
          </cell>
          <cell r="J859" t="str">
            <v>Institución Educativa Jose Eustacio Rivera de Neiva</v>
          </cell>
          <cell r="K859">
            <v>219271535</v>
          </cell>
        </row>
        <row r="860">
          <cell r="I860">
            <v>800158873</v>
          </cell>
          <cell r="J860" t="str">
            <v>INSTITUCION EDUCATIVA TECNICO AGROPECUARIO</v>
          </cell>
          <cell r="K860">
            <v>24583469</v>
          </cell>
        </row>
        <row r="861">
          <cell r="I861">
            <v>800160171</v>
          </cell>
          <cell r="J861" t="str">
            <v>Institución Educativa Víctor Zubiria</v>
          </cell>
          <cell r="K861">
            <v>106235588</v>
          </cell>
        </row>
        <row r="862">
          <cell r="I862">
            <v>800160414</v>
          </cell>
          <cell r="J862" t="str">
            <v>FONDO DE SERVICIOS EDUCATIVOS</v>
          </cell>
          <cell r="K862">
            <v>32243754</v>
          </cell>
        </row>
        <row r="863">
          <cell r="I863">
            <v>800160419</v>
          </cell>
          <cell r="J863" t="str">
            <v>Fondos de Servicios educativos de la Institución Educativa Cristóbal Colón</v>
          </cell>
          <cell r="K863">
            <v>158852679</v>
          </cell>
        </row>
        <row r="864">
          <cell r="I864">
            <v>800160531</v>
          </cell>
          <cell r="J864" t="str">
            <v>INSTITUCION EDUCATIVA  LICEO DEL DIQUE ENRIQUE CASTILLO JIMENEZ</v>
          </cell>
          <cell r="K864">
            <v>98502522</v>
          </cell>
        </row>
        <row r="865">
          <cell r="I865">
            <v>800160623</v>
          </cell>
          <cell r="J865" t="str">
            <v>Fondo de servicio Educativo IED Liceo del Sur</v>
          </cell>
          <cell r="K865">
            <v>76433582</v>
          </cell>
        </row>
        <row r="866">
          <cell r="I866">
            <v>800160871</v>
          </cell>
          <cell r="J866" t="str">
            <v>institucion educativa municipal alfredo correa de andreis</v>
          </cell>
          <cell r="K866">
            <v>22547845</v>
          </cell>
        </row>
        <row r="867">
          <cell r="I867">
            <v>800161116</v>
          </cell>
          <cell r="J867" t="str">
            <v>COLEGIO JESUS DEL GRAN PODER</v>
          </cell>
          <cell r="K867">
            <v>57520292</v>
          </cell>
        </row>
        <row r="868">
          <cell r="I868">
            <v>800161382</v>
          </cell>
          <cell r="J868" t="str">
            <v>INSTITUCION EDUCATIVA DOMINGO SAVIO</v>
          </cell>
          <cell r="K868">
            <v>41236898</v>
          </cell>
        </row>
        <row r="869">
          <cell r="I869">
            <v>800161467</v>
          </cell>
          <cell r="J869" t="str">
            <v>CENTRO EDUCATIVO BYRON GAVIRIA</v>
          </cell>
          <cell r="K869">
            <v>138557924</v>
          </cell>
        </row>
        <row r="870">
          <cell r="I870">
            <v>800162007</v>
          </cell>
          <cell r="J870" t="str">
            <v>INSTITUCION EDUCATIVA TECNICA JUAN LOZANO SANCHEZ</v>
          </cell>
          <cell r="K870">
            <v>50064526</v>
          </cell>
        </row>
        <row r="871">
          <cell r="I871">
            <v>800162122</v>
          </cell>
          <cell r="J871" t="str">
            <v>COLEGIO INTEGRADO PUERTO PARRA</v>
          </cell>
          <cell r="K871">
            <v>44429300</v>
          </cell>
        </row>
        <row r="872">
          <cell r="I872">
            <v>800162665</v>
          </cell>
          <cell r="J872" t="str">
            <v>Institucion Educativa Efren Cardona Chica</v>
          </cell>
          <cell r="K872">
            <v>19936358</v>
          </cell>
        </row>
        <row r="873">
          <cell r="I873">
            <v>800162681</v>
          </cell>
          <cell r="J873" t="str">
            <v>INSTITUCION EDUCATIVA ANTONIO NARIÑO</v>
          </cell>
          <cell r="K873">
            <v>90562958</v>
          </cell>
        </row>
        <row r="874">
          <cell r="I874">
            <v>800162778</v>
          </cell>
          <cell r="J874" t="str">
            <v>FONDO DE SERVICIOS EDUCATIVOS</v>
          </cell>
          <cell r="K874">
            <v>46842175</v>
          </cell>
        </row>
        <row r="875">
          <cell r="I875">
            <v>800163153</v>
          </cell>
          <cell r="J875" t="str">
            <v>INSTITUCION EDUCATIVA DISTRITAL VILLA RICA</v>
          </cell>
          <cell r="K875">
            <v>176417396</v>
          </cell>
        </row>
        <row r="876">
          <cell r="I876">
            <v>800163228</v>
          </cell>
          <cell r="J876" t="str">
            <v>I.E.Diez de Mayo</v>
          </cell>
          <cell r="K876">
            <v>132475089</v>
          </cell>
        </row>
        <row r="877">
          <cell r="I877">
            <v>800163940</v>
          </cell>
          <cell r="J877" t="str">
            <v>Instituto Técnico Fco Jose de Caldas</v>
          </cell>
          <cell r="K877">
            <v>69527553</v>
          </cell>
        </row>
        <row r="878">
          <cell r="I878">
            <v>800164069</v>
          </cell>
          <cell r="J878" t="str">
            <v>FONDOS DE SERVICIOS EDUCATIVO INSTITUCION EDUCATIVA DE GRANADA</v>
          </cell>
          <cell r="K878">
            <v>52500573</v>
          </cell>
        </row>
        <row r="879">
          <cell r="I879">
            <v>800165495</v>
          </cell>
          <cell r="J879" t="str">
            <v>INSTITUTO POLITECNICO MONSEÑOR MANUEL SORZANO GONZALEZ</v>
          </cell>
          <cell r="K879">
            <v>40154748</v>
          </cell>
        </row>
        <row r="880">
          <cell r="I880">
            <v>800165705</v>
          </cell>
          <cell r="J880" t="str">
            <v>INSTITUCION EDUCATIVA DISTRITAL SAN FRANCISCO</v>
          </cell>
          <cell r="K880">
            <v>260952414</v>
          </cell>
        </row>
        <row r="881">
          <cell r="I881">
            <v>800166129</v>
          </cell>
          <cell r="J881" t="str">
            <v>INSTITUCION EDUCATIVA DE LEJANIAS</v>
          </cell>
          <cell r="K881">
            <v>102275929</v>
          </cell>
        </row>
        <row r="882">
          <cell r="I882">
            <v>800166354</v>
          </cell>
          <cell r="J882" t="str">
            <v>I.E. SAN PEDRO CLAVER</v>
          </cell>
          <cell r="K882">
            <v>125581368</v>
          </cell>
        </row>
        <row r="883">
          <cell r="I883">
            <v>800166777</v>
          </cell>
          <cell r="J883" t="str">
            <v>INSTITUCION EDUCATIVA INTEGRADA</v>
          </cell>
          <cell r="K883">
            <v>85451987</v>
          </cell>
        </row>
        <row r="884">
          <cell r="I884">
            <v>800166994</v>
          </cell>
          <cell r="J884" t="str">
            <v>IE JOSE DEL CARMEN CUESTA</v>
          </cell>
          <cell r="K884">
            <v>123961715</v>
          </cell>
        </row>
        <row r="885">
          <cell r="I885">
            <v>800167423</v>
          </cell>
          <cell r="J885" t="str">
            <v>INSTITUCION EDUCATIVA DOLORES GARRIDO</v>
          </cell>
          <cell r="K885">
            <v>148552071</v>
          </cell>
        </row>
        <row r="886">
          <cell r="I886">
            <v>800168166</v>
          </cell>
          <cell r="J886" t="str">
            <v>INSTITUCION EDUCATIVA TECNICA SAN PEDRO DE IGUAQUE</v>
          </cell>
          <cell r="K886">
            <v>54828396</v>
          </cell>
        </row>
        <row r="887">
          <cell r="I887">
            <v>800168203</v>
          </cell>
          <cell r="J887" t="str">
            <v>I.E.M. INEM - LUIS DELFIN INSUASTY RODRIGUEZ - PASTO</v>
          </cell>
          <cell r="K887">
            <v>387289031</v>
          </cell>
        </row>
        <row r="888">
          <cell r="I888">
            <v>800168332</v>
          </cell>
          <cell r="J888" t="str">
            <v>I.E. La Merced</v>
          </cell>
          <cell r="K888">
            <v>139784497</v>
          </cell>
        </row>
        <row r="889">
          <cell r="I889">
            <v>800168612</v>
          </cell>
          <cell r="J889" t="str">
            <v>I.E. MANUEL ELKIN PATARROYO</v>
          </cell>
          <cell r="K889">
            <v>42484852</v>
          </cell>
        </row>
        <row r="890">
          <cell r="I890">
            <v>800168836</v>
          </cell>
          <cell r="J890" t="str">
            <v>COLEGIO NACIONALIZADO SAN PEDRO CLAVER-VOZ CLAVERIANA STEREO 100.6</v>
          </cell>
          <cell r="K890">
            <v>172113544</v>
          </cell>
        </row>
        <row r="891">
          <cell r="I891">
            <v>800169769</v>
          </cell>
          <cell r="J891" t="str">
            <v>Colegio Carlos Vicente Rey</v>
          </cell>
          <cell r="K891">
            <v>160125352</v>
          </cell>
        </row>
        <row r="892">
          <cell r="I892">
            <v>800169983</v>
          </cell>
          <cell r="J892" t="str">
            <v>Fondode Servicios Educativos del I.T. Jose Clestino Mutis</v>
          </cell>
          <cell r="K892">
            <v>101177538</v>
          </cell>
        </row>
        <row r="893">
          <cell r="I893">
            <v>800170307</v>
          </cell>
          <cell r="J893" t="str">
            <v>INSTITUCION EDUCATIVA GENERAL SANTANDER</v>
          </cell>
          <cell r="K893">
            <v>53643633</v>
          </cell>
        </row>
        <row r="894">
          <cell r="I894">
            <v>800170415</v>
          </cell>
          <cell r="J894" t="str">
            <v>FONDO DE SERVICIO EDUCATIVO INSTITUCION EDUCATIVA SAN JOSE</v>
          </cell>
          <cell r="K894">
            <v>118960038</v>
          </cell>
        </row>
        <row r="895">
          <cell r="I895">
            <v>800170889</v>
          </cell>
          <cell r="J895" t="str">
            <v>EDUCACION   EDUCATIVA   AGRAPECUARIO MUNICIPAL- FONDO  DE  SERVICIOS EDUCATIVOS</v>
          </cell>
          <cell r="K895">
            <v>38204706</v>
          </cell>
        </row>
        <row r="896">
          <cell r="I896">
            <v>800170903</v>
          </cell>
          <cell r="J896" t="str">
            <v>FONDO DE SERVICIOS EDUCATIVOS INSTITUCION EDUCATIVA MUNICIPAL INSTITUTO TECNICO INDUSTRIAL</v>
          </cell>
          <cell r="K896">
            <v>173641714</v>
          </cell>
        </row>
        <row r="897">
          <cell r="I897">
            <v>800171206</v>
          </cell>
          <cell r="J897" t="str">
            <v>INSTITUCION EDUCATIVA  TECNICA LA LIBERTAD</v>
          </cell>
          <cell r="K897">
            <v>32770583</v>
          </cell>
        </row>
        <row r="898">
          <cell r="I898">
            <v>800171453</v>
          </cell>
          <cell r="J898" t="str">
            <v>FONDO DE SERVICIOS EDUCATIVOS INSTITUCION EDUCATIVA PEREZ PALLARES</v>
          </cell>
          <cell r="K898">
            <v>125299413</v>
          </cell>
        </row>
        <row r="899">
          <cell r="I899">
            <v>800171497</v>
          </cell>
          <cell r="J899" t="str">
            <v>INEM JOSE CELESTINO MUTIS</v>
          </cell>
          <cell r="K899">
            <v>146980098</v>
          </cell>
        </row>
        <row r="900">
          <cell r="I900">
            <v>800171628</v>
          </cell>
          <cell r="J900" t="str">
            <v>COLEGIO ANTONIO RICAURTE FONDO DE SERVICIOS EDUCATIVOS</v>
          </cell>
          <cell r="K900">
            <v>142826686</v>
          </cell>
        </row>
        <row r="901">
          <cell r="I901">
            <v>800171983</v>
          </cell>
          <cell r="J901" t="str">
            <v>Institucion Educativa Pueblo Rico</v>
          </cell>
          <cell r="K901">
            <v>22119973</v>
          </cell>
        </row>
        <row r="902">
          <cell r="I902">
            <v>800172206</v>
          </cell>
          <cell r="J902" t="str">
            <v>MUNICIPIO DE PUERTO CONCORDIA</v>
          </cell>
          <cell r="K902">
            <v>142055332</v>
          </cell>
        </row>
        <row r="903">
          <cell r="I903">
            <v>800172541</v>
          </cell>
          <cell r="J903" t="str">
            <v>INSTITUCION EDUCATIVA MARCELIANO POLO</v>
          </cell>
          <cell r="K903">
            <v>274819229</v>
          </cell>
        </row>
        <row r="904">
          <cell r="I904">
            <v>800172758</v>
          </cell>
          <cell r="J904" t="str">
            <v>EL FONDO DE SERVICIOS EDUCATIVOS INSTITUCION EDUCATIVA AGROPECUARIA LA VICTORIA</v>
          </cell>
          <cell r="K904">
            <v>61538062</v>
          </cell>
        </row>
        <row r="905">
          <cell r="I905">
            <v>800172872</v>
          </cell>
          <cell r="J905" t="str">
            <v>Institucion Educativa Villamaria</v>
          </cell>
          <cell r="K905">
            <v>54683870</v>
          </cell>
        </row>
        <row r="906">
          <cell r="I906">
            <v>800174012</v>
          </cell>
          <cell r="J906" t="str">
            <v>INSTITUCION EDUCATIVA TECNICA AGROPECUARIA MARGARI</v>
          </cell>
          <cell r="K906">
            <v>25337114</v>
          </cell>
        </row>
        <row r="907">
          <cell r="I907">
            <v>800174730</v>
          </cell>
          <cell r="J907" t="str">
            <v>Institucion Educativa Cañamomo y Lomaprieta</v>
          </cell>
          <cell r="K907">
            <v>86183110</v>
          </cell>
        </row>
        <row r="908">
          <cell r="I908">
            <v>800175112</v>
          </cell>
          <cell r="J908" t="str">
            <v>Institucion Educativa Obispo</v>
          </cell>
          <cell r="K908">
            <v>62783944</v>
          </cell>
        </row>
        <row r="909">
          <cell r="I909">
            <v>800175385</v>
          </cell>
          <cell r="J909" t="str">
            <v>Institucion Educativa La Milagrosa Auxilios Departamentales</v>
          </cell>
          <cell r="K909">
            <v>99664112</v>
          </cell>
        </row>
        <row r="910">
          <cell r="I910">
            <v>800175490</v>
          </cell>
          <cell r="J910" t="str">
            <v>I.E Manuel Maria Mallarino</v>
          </cell>
          <cell r="K910">
            <v>89773085</v>
          </cell>
        </row>
        <row r="911">
          <cell r="I911">
            <v>800175499</v>
          </cell>
          <cell r="J911" t="str">
            <v>INSTITUCION EDUCATIVA CECILIA DE LLERAS</v>
          </cell>
          <cell r="K911">
            <v>148950276</v>
          </cell>
        </row>
        <row r="912">
          <cell r="I912">
            <v>800175507</v>
          </cell>
          <cell r="J912" t="str">
            <v>I.E. Normal Superior Farallones</v>
          </cell>
          <cell r="K912">
            <v>245113860</v>
          </cell>
        </row>
        <row r="913">
          <cell r="I913">
            <v>800175516</v>
          </cell>
          <cell r="J913" t="str">
            <v>INSTITUCION EDUCATIVA ALFONSO LOPEZ PUMAREJO</v>
          </cell>
          <cell r="K913">
            <v>145525797</v>
          </cell>
        </row>
        <row r="914">
          <cell r="I914">
            <v>800175668</v>
          </cell>
          <cell r="J914" t="str">
            <v>INSTITUCION EDUCATIVA ANIBAL MARTINEZ ZULETA</v>
          </cell>
          <cell r="K914">
            <v>71120434</v>
          </cell>
        </row>
        <row r="915">
          <cell r="I915">
            <v>800175673</v>
          </cell>
          <cell r="J915" t="str">
            <v>Colegio La Sagrada Familia</v>
          </cell>
          <cell r="K915">
            <v>67096637</v>
          </cell>
        </row>
        <row r="916">
          <cell r="I916">
            <v>800175684</v>
          </cell>
          <cell r="J916" t="str">
            <v>COLEGIO NACIONALIZADO DE BACHILLERATO MIXTO DE PUERTO ESCONDIDO</v>
          </cell>
          <cell r="K916">
            <v>80710804</v>
          </cell>
        </row>
        <row r="917">
          <cell r="I917">
            <v>800175974</v>
          </cell>
          <cell r="J917" t="str">
            <v>FONDOS EDUCATIVOS INSTITUCION EDUCATIVA ESCUELA NORMAL SUPERIOR SAGRADO CORAZON</v>
          </cell>
          <cell r="K917">
            <v>61485774</v>
          </cell>
        </row>
        <row r="918">
          <cell r="I918">
            <v>800176268</v>
          </cell>
          <cell r="J918" t="str">
            <v>escuela normal superior lacides a iriarte</v>
          </cell>
          <cell r="K918">
            <v>202868831</v>
          </cell>
        </row>
        <row r="919">
          <cell r="I919">
            <v>800176275</v>
          </cell>
          <cell r="J919" t="str">
            <v>institucion educaativa andres rodriguez</v>
          </cell>
          <cell r="K919">
            <v>157288807</v>
          </cell>
        </row>
        <row r="920">
          <cell r="I920">
            <v>800176393</v>
          </cell>
          <cell r="J920" t="str">
            <v>Institucion Educativa Santa Teresita</v>
          </cell>
          <cell r="K920">
            <v>41094999</v>
          </cell>
        </row>
        <row r="921">
          <cell r="I921">
            <v>800176398</v>
          </cell>
          <cell r="J921" t="str">
            <v>INSTITUCION EDUCATIVA N. 3</v>
          </cell>
          <cell r="K921">
            <v>192839499</v>
          </cell>
        </row>
        <row r="922">
          <cell r="I922">
            <v>800176403</v>
          </cell>
          <cell r="J922" t="str">
            <v>Institucion Educativa Hojas Anchas</v>
          </cell>
          <cell r="K922">
            <v>76072836</v>
          </cell>
        </row>
        <row r="923">
          <cell r="I923">
            <v>800176777</v>
          </cell>
          <cell r="J923" t="str">
            <v>INSTITUCION EDUCATIVA CIUDAD LA HORMIGA</v>
          </cell>
          <cell r="K923">
            <v>143937686</v>
          </cell>
        </row>
        <row r="924">
          <cell r="I924">
            <v>800177191</v>
          </cell>
          <cell r="J924" t="str">
            <v>INSTITUCION EDUCATIVA DISTRITAL ANDRES BELLO</v>
          </cell>
          <cell r="K924">
            <v>196545501</v>
          </cell>
        </row>
        <row r="925">
          <cell r="I925">
            <v>800177348</v>
          </cell>
          <cell r="J925" t="str">
            <v>Fondo de Servicios Educativos</v>
          </cell>
          <cell r="K925">
            <v>127077314</v>
          </cell>
        </row>
        <row r="926">
          <cell r="I926">
            <v>800177500</v>
          </cell>
          <cell r="J926" t="str">
            <v>I.E Cristobal Colon</v>
          </cell>
          <cell r="K926">
            <v>223835650</v>
          </cell>
        </row>
        <row r="927">
          <cell r="I927">
            <v>800177754</v>
          </cell>
          <cell r="J927" t="str">
            <v>FONDO DE SERVICIOS DOCENTES DE LA IED SANTA GEMMA</v>
          </cell>
          <cell r="K927">
            <v>92452013</v>
          </cell>
        </row>
        <row r="928">
          <cell r="I928">
            <v>800177862</v>
          </cell>
          <cell r="J928" t="str">
            <v>Institucion Educativa Monseñor Antonio Jose Giraldo G</v>
          </cell>
          <cell r="K928">
            <v>36619915</v>
          </cell>
        </row>
        <row r="929">
          <cell r="I929">
            <v>800178036</v>
          </cell>
          <cell r="J929" t="str">
            <v>institucion educativa colomboy</v>
          </cell>
          <cell r="K929">
            <v>121446075</v>
          </cell>
        </row>
        <row r="930">
          <cell r="I930">
            <v>800178375</v>
          </cell>
          <cell r="J930" t="str">
            <v>I.E. Rodolfo Castro Castro</v>
          </cell>
          <cell r="K930">
            <v>124569996</v>
          </cell>
        </row>
        <row r="931">
          <cell r="I931">
            <v>800178626</v>
          </cell>
          <cell r="J931" t="str">
            <v>INSTITUCION EDUCATIVA NUESTRA SEÑORA DE FATIMA</v>
          </cell>
          <cell r="K931">
            <v>23269677</v>
          </cell>
        </row>
        <row r="932">
          <cell r="I932">
            <v>800178943</v>
          </cell>
          <cell r="J932" t="str">
            <v>INSTITUTO TECNICO ELOY QUINTERO ARAUJO</v>
          </cell>
          <cell r="K932">
            <v>253197455</v>
          </cell>
        </row>
        <row r="933">
          <cell r="I933">
            <v>800178980</v>
          </cell>
          <cell r="J933" t="str">
            <v>INSTITUCION EDUCATVA MUNICIPAL OBONUCO</v>
          </cell>
          <cell r="K933">
            <v>62600885</v>
          </cell>
        </row>
        <row r="934">
          <cell r="I934">
            <v>800178994</v>
          </cell>
          <cell r="J934" t="str">
            <v>INSTITUCION EDUCATIVA NUESTRA SEÑORA DE LOURDES</v>
          </cell>
          <cell r="K934">
            <v>73596498</v>
          </cell>
        </row>
        <row r="935">
          <cell r="I935">
            <v>800179135</v>
          </cell>
          <cell r="J935" t="str">
            <v>INS. E. LUIS CARLOS GALAN SARMIENTO</v>
          </cell>
          <cell r="K935">
            <v>30105639</v>
          </cell>
        </row>
        <row r="936">
          <cell r="I936">
            <v>800179451</v>
          </cell>
          <cell r="J936" t="str">
            <v>San Felix Naranjo San Diego Caldas</v>
          </cell>
          <cell r="K936">
            <v>69918163</v>
          </cell>
        </row>
        <row r="937">
          <cell r="I937">
            <v>800179552</v>
          </cell>
          <cell r="J937" t="str">
            <v>INSTITUCION EDUCATIVA SAN FRANCISCO DE ASIS</v>
          </cell>
          <cell r="K937">
            <v>97770142</v>
          </cell>
        </row>
        <row r="938">
          <cell r="I938">
            <v>800179768</v>
          </cell>
          <cell r="J938" t="str">
            <v>INSTITUCION EDUCATIVA DISTRITAL CARLOS ARTURO TORRES</v>
          </cell>
          <cell r="K938">
            <v>125856808</v>
          </cell>
        </row>
        <row r="939">
          <cell r="I939">
            <v>800180019</v>
          </cell>
          <cell r="J939" t="str">
            <v>c.e.d. san jose fondo de servicios</v>
          </cell>
          <cell r="K939">
            <v>149568024</v>
          </cell>
        </row>
        <row r="940">
          <cell r="I940">
            <v>800180127</v>
          </cell>
          <cell r="J940" t="str">
            <v>FONDOS DE SERVICIOS EDUCATIVOS INSTITUCION EDUCATIVA JOSE ANTONIO RICAURTE</v>
          </cell>
          <cell r="K940">
            <v>182849122</v>
          </cell>
        </row>
        <row r="941">
          <cell r="I941">
            <v>800180311</v>
          </cell>
          <cell r="J941" t="str">
            <v>INSTITUCION EDUCATIVA GUSTIN SANTACRUZ</v>
          </cell>
          <cell r="K941">
            <v>15989686</v>
          </cell>
        </row>
        <row r="942">
          <cell r="I942">
            <v>800180328</v>
          </cell>
          <cell r="J942" t="str">
            <v>ESCUELA NORMAL SUPERIOR VALLE DE TENZA</v>
          </cell>
          <cell r="K942">
            <v>20019160</v>
          </cell>
        </row>
        <row r="943">
          <cell r="I943">
            <v>800180539</v>
          </cell>
          <cell r="J943" t="str">
            <v>INSTITUCION EDUCATIVA REPUBLICA DE ARGENTINA</v>
          </cell>
          <cell r="K943">
            <v>76208593</v>
          </cell>
        </row>
        <row r="944">
          <cell r="I944">
            <v>800180709</v>
          </cell>
          <cell r="J944" t="str">
            <v>INSTITUCION EDUCATIVA TECNICA ANGELA MARIA TORRES SUAREZ FONDOS DE SERVICIOS EDUCATIVOS</v>
          </cell>
          <cell r="K944">
            <v>164974527</v>
          </cell>
        </row>
        <row r="945">
          <cell r="I945">
            <v>800181183</v>
          </cell>
          <cell r="J945" t="str">
            <v>INSTITUCION EDUCATIVA COLEGIO INTEGRADO SIMON BOL</v>
          </cell>
          <cell r="K945">
            <v>168549638</v>
          </cell>
        </row>
        <row r="946">
          <cell r="I946">
            <v>800181494</v>
          </cell>
          <cell r="J946" t="str">
            <v>INSTITUCION EDUCATIVA DE COYONGAL</v>
          </cell>
          <cell r="K946">
            <v>106049807</v>
          </cell>
        </row>
        <row r="947">
          <cell r="I947">
            <v>800181675</v>
          </cell>
          <cell r="J947" t="str">
            <v>INSTITUCION EDUCATIVA TECNICA INDUSTRIAL GERARDO VALENCIA CANO</v>
          </cell>
          <cell r="K947">
            <v>163505666</v>
          </cell>
        </row>
        <row r="948">
          <cell r="I948">
            <v>800181694</v>
          </cell>
          <cell r="J948" t="str">
            <v>INSTITUCION EDUCATIVA FRANCISCO JOSE DE CALDAS</v>
          </cell>
          <cell r="K948">
            <v>39283612</v>
          </cell>
        </row>
        <row r="949">
          <cell r="I949">
            <v>800181707</v>
          </cell>
          <cell r="J949" t="str">
            <v>INSTITUCION EDUCATIVA MUNICIPAL MOCONDINO</v>
          </cell>
          <cell r="K949">
            <v>37143678</v>
          </cell>
        </row>
        <row r="950">
          <cell r="I950">
            <v>800181747</v>
          </cell>
          <cell r="J950" t="str">
            <v>INSTITUCION EDUCATIVA DISTRITAL OEA</v>
          </cell>
          <cell r="K950">
            <v>178735663</v>
          </cell>
        </row>
        <row r="951">
          <cell r="I951">
            <v>800182081</v>
          </cell>
          <cell r="J951" t="str">
            <v>Fondo Servicios Educativos Institución Educativa agropecuario Santa María</v>
          </cell>
          <cell r="K951">
            <v>8843233</v>
          </cell>
        </row>
        <row r="952">
          <cell r="I952">
            <v>800182104</v>
          </cell>
          <cell r="J952" t="str">
            <v>institucion educativa tecnica agropecuaria de albania</v>
          </cell>
          <cell r="K952">
            <v>64057892</v>
          </cell>
        </row>
        <row r="953">
          <cell r="I953">
            <v>800182319</v>
          </cell>
          <cell r="J953" t="str">
            <v>Institucion Educativa Nazario Restrepo Gratuidad Escolar</v>
          </cell>
          <cell r="K953">
            <v>70817055</v>
          </cell>
        </row>
        <row r="954">
          <cell r="I954">
            <v>800182765</v>
          </cell>
          <cell r="J954" t="str">
            <v>Fondos Servicios Educativos institución educativa de Chalán</v>
          </cell>
          <cell r="K954">
            <v>69300946</v>
          </cell>
        </row>
        <row r="955">
          <cell r="I955">
            <v>800183092</v>
          </cell>
          <cell r="J955" t="str">
            <v>FONDO DE SERVICIOS EDUCATIVOS</v>
          </cell>
          <cell r="K955">
            <v>44342070</v>
          </cell>
        </row>
        <row r="956">
          <cell r="I956">
            <v>800183798</v>
          </cell>
          <cell r="J956" t="str">
            <v>I.E. Jose Holguin Garces</v>
          </cell>
          <cell r="K956">
            <v>246281882</v>
          </cell>
        </row>
        <row r="957">
          <cell r="I957">
            <v>800184324</v>
          </cell>
          <cell r="J957" t="str">
            <v>INSTITUCION EDUCATIVA SAN JUAN BAUTISTA LA SALLE</v>
          </cell>
          <cell r="K957">
            <v>70292029</v>
          </cell>
        </row>
        <row r="958">
          <cell r="I958">
            <v>800184366</v>
          </cell>
          <cell r="J958" t="str">
            <v>fondo de servicios educativos asnazu</v>
          </cell>
          <cell r="K958">
            <v>69653789</v>
          </cell>
        </row>
        <row r="959">
          <cell r="I959">
            <v>800184540</v>
          </cell>
          <cell r="J959" t="str">
            <v>Escuela Normal Superior Nustra Señora de la Candelaria</v>
          </cell>
          <cell r="K959">
            <v>77821492</v>
          </cell>
        </row>
        <row r="960">
          <cell r="I960">
            <v>800184695</v>
          </cell>
          <cell r="J960" t="str">
            <v>Colegio la Inmaculada Concepcion</v>
          </cell>
          <cell r="K960">
            <v>47870910</v>
          </cell>
        </row>
        <row r="961">
          <cell r="I961">
            <v>800184899</v>
          </cell>
          <cell r="J961" t="str">
            <v>FONDO DE SERVICIOS EDUCATIVOS- INSTITUCION EDUCATIVA JOSE MARIA POTIER</v>
          </cell>
          <cell r="K961">
            <v>66932186</v>
          </cell>
        </row>
        <row r="962">
          <cell r="I962">
            <v>800184905</v>
          </cell>
          <cell r="J962" t="str">
            <v>INSTITUCION EDUCATIVA SAN JOSE DE CARRIZAL</v>
          </cell>
          <cell r="K962">
            <v>75552376</v>
          </cell>
        </row>
        <row r="963">
          <cell r="I963">
            <v>800184956</v>
          </cell>
          <cell r="J963" t="str">
            <v>IED INTEGRADA SUTATAUSA</v>
          </cell>
          <cell r="K963">
            <v>96075727</v>
          </cell>
        </row>
        <row r="964">
          <cell r="I964">
            <v>800185020</v>
          </cell>
          <cell r="J964" t="str">
            <v>I.E. EL JUNCAL FONDO DE SERVICIO EDUCATIVO</v>
          </cell>
          <cell r="K964">
            <v>80439065</v>
          </cell>
        </row>
        <row r="965">
          <cell r="I965">
            <v>800185161</v>
          </cell>
          <cell r="J965" t="str">
            <v>INSTITUCION EDUCATIVA SAN MARTIN DE TOURS</v>
          </cell>
          <cell r="K965">
            <v>90883567</v>
          </cell>
        </row>
        <row r="966">
          <cell r="I966">
            <v>800185497</v>
          </cell>
          <cell r="J966" t="str">
            <v>INST. EDUC. JOSE CELESTINO MUTIS</v>
          </cell>
          <cell r="K966">
            <v>100765154</v>
          </cell>
        </row>
        <row r="967">
          <cell r="I967">
            <v>800186574</v>
          </cell>
          <cell r="J967" t="str">
            <v>INSTITUCION EDUCATIVA AGROPECUARIA SANTA ANA</v>
          </cell>
          <cell r="K967">
            <v>41704438</v>
          </cell>
        </row>
        <row r="968">
          <cell r="I968">
            <v>800186620</v>
          </cell>
          <cell r="J968" t="str">
            <v>FONDOS DE SERVICIOS EDUCATIVOS IED PUERTO BOGOTA</v>
          </cell>
          <cell r="K968">
            <v>94244157</v>
          </cell>
        </row>
        <row r="969">
          <cell r="I969">
            <v>800186769</v>
          </cell>
          <cell r="J969" t="str">
            <v>INSTITUTO DOCENTE CIUDAD DORADA</v>
          </cell>
          <cell r="K969">
            <v>79239480</v>
          </cell>
        </row>
        <row r="970">
          <cell r="I970">
            <v>800187050</v>
          </cell>
          <cell r="J970" t="str">
            <v>Institucion Educativa eliecer Ulloa</v>
          </cell>
          <cell r="K970">
            <v>51038411</v>
          </cell>
        </row>
        <row r="971">
          <cell r="I971">
            <v>800187586</v>
          </cell>
          <cell r="J971" t="str">
            <v>INSTITUCION EDUCATIVA DE HATILLO DE LOBA BOLIVAR</v>
          </cell>
          <cell r="K971">
            <v>71833849</v>
          </cell>
        </row>
        <row r="972">
          <cell r="I972">
            <v>800187879</v>
          </cell>
          <cell r="J972" t="str">
            <v>INSTITUCION EDUCATIVA RURAL LA CABAÑA</v>
          </cell>
          <cell r="K972">
            <v>35863685</v>
          </cell>
        </row>
        <row r="973">
          <cell r="I973">
            <v>800188225</v>
          </cell>
          <cell r="J973" t="str">
            <v>COLEGIO DANIEL ALFONSO PAZ ALVAREZ</v>
          </cell>
          <cell r="K973">
            <v>91147718</v>
          </cell>
        </row>
        <row r="974">
          <cell r="I974">
            <v>800188250</v>
          </cell>
          <cell r="J974" t="str">
            <v>INSTITUCION EDUCATIVA SIMON BOLIVAR</v>
          </cell>
          <cell r="K974">
            <v>80145049</v>
          </cell>
        </row>
        <row r="975">
          <cell r="I975">
            <v>800188261</v>
          </cell>
          <cell r="J975" t="str">
            <v>INSTITUCION EDUCATIVA COLEGIO ANDRES BELLO MUNICIPIO DE CUCUTA</v>
          </cell>
          <cell r="K975">
            <v>107296290</v>
          </cell>
        </row>
        <row r="976">
          <cell r="I976">
            <v>800188268</v>
          </cell>
          <cell r="J976" t="str">
            <v>INSTITUCION EDUCATIVA RURALADOLFO ANTONIO MINDIOLA ROBL</v>
          </cell>
          <cell r="K976">
            <v>48484491</v>
          </cell>
        </row>
        <row r="977">
          <cell r="I977">
            <v>800188462</v>
          </cell>
          <cell r="J977" t="str">
            <v>INSTITUCION EDUCATIVA ALFREDO GARCIA</v>
          </cell>
          <cell r="K977">
            <v>33623801</v>
          </cell>
        </row>
        <row r="978">
          <cell r="I978">
            <v>800188492</v>
          </cell>
          <cell r="J978" t="str">
            <v>MUNICIPIO DE FLORENCIA CAUCA</v>
          </cell>
          <cell r="K978">
            <v>49256668</v>
          </cell>
        </row>
        <row r="979">
          <cell r="I979">
            <v>800188940</v>
          </cell>
          <cell r="J979" t="str">
            <v>Unidad Educativa Urbana de Puerto Rico</v>
          </cell>
          <cell r="K979">
            <v>117529857</v>
          </cell>
        </row>
        <row r="980">
          <cell r="I980">
            <v>800188954</v>
          </cell>
          <cell r="J980" t="str">
            <v>INSTITUCION  EDUCATIVA  LUIS  GIRALDO LOPEZ</v>
          </cell>
          <cell r="K980">
            <v>115487408</v>
          </cell>
        </row>
        <row r="981">
          <cell r="I981">
            <v>800189272</v>
          </cell>
          <cell r="J981" t="str">
            <v>INSTITUCION EDUCATIVA AGROPECUARIO DEL HUILA</v>
          </cell>
          <cell r="K981">
            <v>92835286</v>
          </cell>
        </row>
        <row r="982">
          <cell r="I982">
            <v>800189314</v>
          </cell>
          <cell r="J982" t="str">
            <v>FONDO DE SERVICIO EDUCATIVO COL PABLO NERUDA</v>
          </cell>
          <cell r="K982">
            <v>97650737</v>
          </cell>
        </row>
        <row r="983">
          <cell r="I983">
            <v>800189354</v>
          </cell>
          <cell r="J983" t="str">
            <v>Institucion Educativa San Agustin</v>
          </cell>
          <cell r="K983">
            <v>78485094</v>
          </cell>
        </row>
        <row r="984">
          <cell r="I984">
            <v>800189808</v>
          </cell>
          <cell r="J984" t="str">
            <v>INSTITUTO INTEGRADO DE ENSEÑANZA MEDIA COMERCIAL SAN JOSE</v>
          </cell>
          <cell r="K984">
            <v>26702182</v>
          </cell>
        </row>
        <row r="985">
          <cell r="I985">
            <v>800189814</v>
          </cell>
          <cell r="J985" t="str">
            <v>INSTITUCION EDUCATIVA SANTO DOMINGO VIDAL</v>
          </cell>
          <cell r="K985">
            <v>64570088</v>
          </cell>
        </row>
        <row r="986">
          <cell r="I986">
            <v>800189937</v>
          </cell>
          <cell r="J986" t="str">
            <v>INSTITUCION EDUCATIVA VILLAMORENO</v>
          </cell>
          <cell r="K986">
            <v>42785402</v>
          </cell>
        </row>
        <row r="987">
          <cell r="I987">
            <v>800190082</v>
          </cell>
          <cell r="J987" t="str">
            <v>FONDO DE SERVICIOS EDUCATIVOS JOSE ma CARBONELLl</v>
          </cell>
          <cell r="K987">
            <v>116082805</v>
          </cell>
        </row>
        <row r="988">
          <cell r="I988">
            <v>800190451</v>
          </cell>
          <cell r="J988" t="str">
            <v>FONDO DE SERVICIOS EDUCATIVOS DE LA INSTITUCION EDUCATIVA FRANCISCO JOSE DE CALDAS</v>
          </cell>
          <cell r="K988">
            <v>34014378</v>
          </cell>
        </row>
        <row r="989">
          <cell r="I989">
            <v>800190618</v>
          </cell>
          <cell r="J989" t="str">
            <v>COLEGIO DEPARTAMENTAL LUIS CARLOS GALAN SARMIENTO</v>
          </cell>
          <cell r="K989">
            <v>260142012</v>
          </cell>
        </row>
        <row r="990">
          <cell r="I990">
            <v>800190914</v>
          </cell>
          <cell r="J990" t="str">
            <v>I.E. VILLA DE LOS ANDES</v>
          </cell>
          <cell r="K990">
            <v>90926890</v>
          </cell>
        </row>
        <row r="991">
          <cell r="I991">
            <v>800191427</v>
          </cell>
          <cell r="J991" t="str">
            <v>MUNICIPIO DE EL RETORNO</v>
          </cell>
          <cell r="K991">
            <v>215257404</v>
          </cell>
        </row>
        <row r="992">
          <cell r="I992">
            <v>800191431</v>
          </cell>
          <cell r="J992" t="str">
            <v>MUNICIPIO DE CALAMAR</v>
          </cell>
          <cell r="K992">
            <v>47909710</v>
          </cell>
        </row>
        <row r="993">
          <cell r="I993">
            <v>800191483</v>
          </cell>
          <cell r="J993" t="str">
            <v>COLEGIO TECNICO MUNICIPAL TOMAS VASQUEZ</v>
          </cell>
          <cell r="K993">
            <v>106619861</v>
          </cell>
        </row>
        <row r="994">
          <cell r="I994">
            <v>800191549</v>
          </cell>
          <cell r="J994" t="str">
            <v>INSTITUCION EDUCTVIA TECNICA ENRIQUE OLAYA HERRERA - FONDOS DE SERVICIOS EDUCATIVOS</v>
          </cell>
          <cell r="K994">
            <v>78206528</v>
          </cell>
        </row>
        <row r="995">
          <cell r="I995">
            <v>800191624</v>
          </cell>
          <cell r="J995" t="str">
            <v>GILBERTO ALZATE AVENDAÑO</v>
          </cell>
          <cell r="K995">
            <v>99007680</v>
          </cell>
        </row>
        <row r="996">
          <cell r="I996">
            <v>800192058</v>
          </cell>
          <cell r="J996" t="str">
            <v>INST.EDUCATIVA ALVARO ECHEVERRY  PEREA</v>
          </cell>
          <cell r="K996">
            <v>189456896</v>
          </cell>
        </row>
        <row r="997">
          <cell r="I997">
            <v>800192126</v>
          </cell>
          <cell r="J997" t="str">
            <v>INSTITUCION EDUCATIVA TECNICA JOSE GABRIEL CARVAJAL GARCIA</v>
          </cell>
          <cell r="K997">
            <v>57590148</v>
          </cell>
        </row>
        <row r="998">
          <cell r="I998">
            <v>800192420</v>
          </cell>
          <cell r="J998" t="str">
            <v>INSTITUCION EDUCATIVA AGROPECUARIA NUESTRA SEÑORA DEL ROSARIO</v>
          </cell>
          <cell r="K998">
            <v>31173010</v>
          </cell>
        </row>
        <row r="999">
          <cell r="I999">
            <v>800192608</v>
          </cell>
          <cell r="J999" t="str">
            <v>INSTITUTO EDUCATIVO TECNICO DIVERSIFICADO</v>
          </cell>
          <cell r="K999">
            <v>181710102</v>
          </cell>
        </row>
        <row r="1000">
          <cell r="I1000">
            <v>800193031</v>
          </cell>
          <cell r="J1000" t="str">
            <v>MUNICIPIO DE SAN BERNARDO</v>
          </cell>
          <cell r="K1000">
            <v>74260445</v>
          </cell>
        </row>
        <row r="1001">
          <cell r="I1001">
            <v>800193355</v>
          </cell>
          <cell r="J1001" t="str">
            <v>INSTITUCION EDUCATIVA DEPARTAMENTAL JOSE JOAQUIN CASAS</v>
          </cell>
          <cell r="K1001">
            <v>103616550</v>
          </cell>
        </row>
        <row r="1002">
          <cell r="I1002">
            <v>800193408</v>
          </cell>
          <cell r="J1002" t="str">
            <v>Fondo de Servicio Educativo IED Jesus Espeleta Fajardo</v>
          </cell>
          <cell r="K1002">
            <v>109248911</v>
          </cell>
        </row>
        <row r="1003">
          <cell r="I1003">
            <v>800193780</v>
          </cell>
          <cell r="J1003" t="str">
            <v>FONDO DE SERVICIOS EDUCATIVOS</v>
          </cell>
          <cell r="K1003">
            <v>34304076</v>
          </cell>
        </row>
        <row r="1004">
          <cell r="I1004">
            <v>800193795</v>
          </cell>
          <cell r="J1004" t="str">
            <v>INSITUCION  EDUCATIVA ANTONIO NARIÑO</v>
          </cell>
          <cell r="K1004">
            <v>168332265</v>
          </cell>
        </row>
        <row r="1005">
          <cell r="I1005">
            <v>800193939</v>
          </cell>
          <cell r="J1005" t="str">
            <v>INSTITUTO EDUCATIVO NUESTRA SENORA DEL PERPETUO SOCORRO</v>
          </cell>
          <cell r="K1005">
            <v>116995565</v>
          </cell>
        </row>
        <row r="1006">
          <cell r="I1006">
            <v>800193975</v>
          </cell>
          <cell r="J1006" t="str">
            <v>COLEGIO DEPARTAMENTAL JUAN B CABALLERO</v>
          </cell>
          <cell r="K1006">
            <v>51813631</v>
          </cell>
        </row>
        <row r="1007">
          <cell r="I1007">
            <v>800194058</v>
          </cell>
          <cell r="J1007" t="str">
            <v>FONDO DE SERVICIOS EDUCATIVOS</v>
          </cell>
          <cell r="K1007">
            <v>52154591</v>
          </cell>
        </row>
        <row r="1008">
          <cell r="I1008">
            <v>800194127</v>
          </cell>
          <cell r="J1008" t="str">
            <v>FONDO DE SERVICIOS EDUCATIVOS</v>
          </cell>
          <cell r="K1008">
            <v>31525024</v>
          </cell>
        </row>
        <row r="1009">
          <cell r="I1009">
            <v>800194406</v>
          </cell>
          <cell r="J1009" t="str">
            <v>INST EDUC GABRIEL TABOADA SANTO DOMINGO</v>
          </cell>
          <cell r="K1009">
            <v>99846937</v>
          </cell>
        </row>
        <row r="1010">
          <cell r="I1010">
            <v>800194494</v>
          </cell>
          <cell r="J1010" t="str">
            <v>FONDO DE SERVICIOS EDUCATIVOS</v>
          </cell>
          <cell r="K1010">
            <v>79090771</v>
          </cell>
        </row>
        <row r="1011">
          <cell r="I1011">
            <v>800194534</v>
          </cell>
          <cell r="J1011" t="str">
            <v>I.E. Politecnico</v>
          </cell>
          <cell r="K1011">
            <v>209101716</v>
          </cell>
        </row>
        <row r="1012">
          <cell r="I1012">
            <v>800194979</v>
          </cell>
          <cell r="J1012" t="str">
            <v>FONDO SERVICIOS EDUCATIVOS</v>
          </cell>
          <cell r="K1012">
            <v>142484178</v>
          </cell>
        </row>
        <row r="1013">
          <cell r="I1013">
            <v>800196009</v>
          </cell>
          <cell r="J1013" t="str">
            <v>COLEGIO ANTONIO MARIA GUARIN</v>
          </cell>
          <cell r="K1013">
            <v>23416242</v>
          </cell>
        </row>
        <row r="1014">
          <cell r="I1014">
            <v>800196800</v>
          </cell>
          <cell r="J1014" t="str">
            <v>I.E. Rafael Valle Meza</v>
          </cell>
          <cell r="K1014">
            <v>158849605</v>
          </cell>
        </row>
        <row r="1015">
          <cell r="I1015">
            <v>800196806</v>
          </cell>
          <cell r="J1015" t="str">
            <v>FSE Colegio Técnico Microempresarial El Carmen</v>
          </cell>
          <cell r="K1015">
            <v>183599929</v>
          </cell>
        </row>
        <row r="1016">
          <cell r="I1016">
            <v>800197308</v>
          </cell>
          <cell r="J1016" t="str">
            <v>INSTITUCION EDUCATIVA ANDINO SAN LORENZO</v>
          </cell>
          <cell r="K1016">
            <v>76613518</v>
          </cell>
        </row>
        <row r="1017">
          <cell r="I1017">
            <v>800197409</v>
          </cell>
          <cell r="J1017" t="str">
            <v>FONDOS SERVICIOS EDUCATIVOS INSTITUTO TECNICO AGROPECUARIO</v>
          </cell>
          <cell r="K1017">
            <v>50265763</v>
          </cell>
        </row>
        <row r="1018">
          <cell r="I1018">
            <v>800197417</v>
          </cell>
          <cell r="J1018" t="str">
            <v>ESCUELA NORMAL SUPERIOR PAMPLONA</v>
          </cell>
          <cell r="K1018">
            <v>50363132</v>
          </cell>
        </row>
        <row r="1019">
          <cell r="I1019">
            <v>800197735</v>
          </cell>
          <cell r="J1019" t="str">
            <v>COLEGIO JOSE MARIA CORDOBA</v>
          </cell>
          <cell r="K1019">
            <v>118772568</v>
          </cell>
        </row>
        <row r="1020">
          <cell r="I1020">
            <v>800198089</v>
          </cell>
          <cell r="J1020" t="str">
            <v>INSTITUCION EDUCATIVA TECNICA AGROPECUARIA DE PALERMO</v>
          </cell>
          <cell r="K1020">
            <v>19628394</v>
          </cell>
        </row>
        <row r="1021">
          <cell r="I1021">
            <v>800199028</v>
          </cell>
          <cell r="J1021" t="str">
            <v>FONDO DE FOMENTO DE LOS SERVICIOS DOCENTES</v>
          </cell>
          <cell r="K1021">
            <v>202748268</v>
          </cell>
        </row>
        <row r="1022">
          <cell r="I1022">
            <v>800199959</v>
          </cell>
          <cell r="J1022" t="str">
            <v>ALCALDIA MUNICIPAL DE CHACHAGUI</v>
          </cell>
          <cell r="K1022">
            <v>107986067</v>
          </cell>
        </row>
        <row r="1023">
          <cell r="I1023">
            <v>800200115</v>
          </cell>
          <cell r="J1023" t="str">
            <v>FONDO DE SEDRVICIOS EDUCATIVOS DE LA INSTITUCION EDUCATIVA SANTA TERESA</v>
          </cell>
          <cell r="K1023">
            <v>46877913</v>
          </cell>
        </row>
        <row r="1024">
          <cell r="I1024">
            <v>800200331</v>
          </cell>
          <cell r="J1024" t="str">
            <v>INSTITUCION EDUCATIVA LA LIBERTAD</v>
          </cell>
          <cell r="K1024">
            <v>85003878</v>
          </cell>
        </row>
        <row r="1025">
          <cell r="I1025">
            <v>800200618</v>
          </cell>
          <cell r="J1025" t="str">
            <v>I.E. Vicente Borrero Costa</v>
          </cell>
          <cell r="K1025">
            <v>173555199</v>
          </cell>
        </row>
        <row r="1026">
          <cell r="I1026">
            <v>800200665</v>
          </cell>
          <cell r="J1026" t="str">
            <v>INSTITUCION EDUICATIVA SAN LUIS DE GACENO</v>
          </cell>
          <cell r="K1026">
            <v>44848772</v>
          </cell>
        </row>
        <row r="1027">
          <cell r="I1027">
            <v>800201142</v>
          </cell>
          <cell r="J1027" t="str">
            <v>FONDO DE SERVICIOS EDUCATIVOS INSTITUCIÓN EDUCATIVA TÉCNICA JUAN JOSÉ SAMANIEGO</v>
          </cell>
          <cell r="K1027">
            <v>39478771</v>
          </cell>
        </row>
        <row r="1028">
          <cell r="I1028">
            <v>800201582</v>
          </cell>
          <cell r="J1028" t="str">
            <v>INSTITUTO EDUCATIVO  DISTRITAL  DEL BARRIO  SIMON BOLIVAR</v>
          </cell>
          <cell r="K1028">
            <v>183171222</v>
          </cell>
        </row>
        <row r="1029">
          <cell r="I1029">
            <v>800203120</v>
          </cell>
          <cell r="J1029" t="str">
            <v>I. E. INDIGENA SAN ANTONIO ABAD</v>
          </cell>
          <cell r="K1029">
            <v>135234538</v>
          </cell>
        </row>
        <row r="1030">
          <cell r="I1030">
            <v>800204994</v>
          </cell>
          <cell r="J1030" t="str">
            <v>COLEGIO NACIONALIZADO LA PRESENTACION</v>
          </cell>
          <cell r="K1030">
            <v>197488334</v>
          </cell>
        </row>
        <row r="1031">
          <cell r="I1031">
            <v>800205531</v>
          </cell>
          <cell r="J1031" t="str">
            <v>I.E FRANCISCO ANTONIO ZEA</v>
          </cell>
          <cell r="K1031">
            <v>155145945</v>
          </cell>
        </row>
        <row r="1032">
          <cell r="I1032">
            <v>800205646</v>
          </cell>
          <cell r="J1032" t="str">
            <v>FONDO DE SERVICIOS EDUCATIVOS</v>
          </cell>
          <cell r="K1032">
            <v>52847654</v>
          </cell>
        </row>
        <row r="1033">
          <cell r="I1033">
            <v>800205825</v>
          </cell>
          <cell r="J1033" t="str">
            <v>INSTITUCION EDUCATIVA MAYOR DE YUMBO</v>
          </cell>
          <cell r="K1033">
            <v>122569974</v>
          </cell>
        </row>
        <row r="1034">
          <cell r="I1034">
            <v>800206329</v>
          </cell>
          <cell r="J1034" t="str">
            <v>FDO SERV DOC CED ANTONIO BARAYA</v>
          </cell>
          <cell r="K1034">
            <v>96274552</v>
          </cell>
        </row>
        <row r="1035">
          <cell r="I1035">
            <v>800206349</v>
          </cell>
          <cell r="J1035" t="str">
            <v>INSTITUCION EDUCATIVA MUNICIPAL FRANCISCO DE LA VILLOTA</v>
          </cell>
          <cell r="K1035">
            <v>65154831</v>
          </cell>
        </row>
        <row r="1036">
          <cell r="I1036">
            <v>800206899</v>
          </cell>
          <cell r="J1036" t="str">
            <v>FONDO DE SERVICIO EDUCATIVO PASO NUEVO</v>
          </cell>
          <cell r="K1036">
            <v>140781858</v>
          </cell>
        </row>
        <row r="1037">
          <cell r="I1037">
            <v>800207612</v>
          </cell>
          <cell r="J1037" t="str">
            <v>INSTITUCION  EDUCATIVA TECNICO  INDUSTRIAL  RAFAEL  POMBO</v>
          </cell>
          <cell r="K1037">
            <v>238371411</v>
          </cell>
        </row>
        <row r="1038">
          <cell r="I1038">
            <v>800208076</v>
          </cell>
          <cell r="J1038" t="str">
            <v>INSTITUCION EDUCATIVA AGROPECUARIA JESUS NAZARENO</v>
          </cell>
          <cell r="K1038">
            <v>30775337</v>
          </cell>
        </row>
        <row r="1039">
          <cell r="I1039">
            <v>800208513</v>
          </cell>
          <cell r="J1039" t="str">
            <v>INSTITUCION EDUCATIVA DEPARTAMENTAL FIDEL LEAL</v>
          </cell>
          <cell r="K1039">
            <v>118447135</v>
          </cell>
        </row>
        <row r="1040">
          <cell r="I1040">
            <v>800208581</v>
          </cell>
          <cell r="J1040" t="str">
            <v>FONDO DE SERVICIOS EDUCATIVOS INSTITUCION EDUCATIVA LAS LAJAS</v>
          </cell>
          <cell r="K1040">
            <v>80714346</v>
          </cell>
        </row>
        <row r="1041">
          <cell r="I1041">
            <v>800208907</v>
          </cell>
          <cell r="J1041" t="str">
            <v>INSTITUCION EDUCATIVA SAGRADO CORAZON DE JESUS</v>
          </cell>
          <cell r="K1041">
            <v>56330376</v>
          </cell>
        </row>
        <row r="1042">
          <cell r="I1042">
            <v>800209233</v>
          </cell>
          <cell r="J1042" t="str">
            <v>INSTITUCION EDUCATIVA MUNICIPAL CHAMBU</v>
          </cell>
          <cell r="K1042">
            <v>66496019</v>
          </cell>
        </row>
        <row r="1043">
          <cell r="I1043">
            <v>800209234</v>
          </cell>
          <cell r="J1043" t="str">
            <v>FONDO DE SERVICIOS EDUCATIVOS INSTITUCION EDUCATIVA COMERCIAL SAN LUIS</v>
          </cell>
          <cell r="K1043">
            <v>58605051</v>
          </cell>
        </row>
        <row r="1044">
          <cell r="I1044">
            <v>800209674</v>
          </cell>
          <cell r="J1044" t="str">
            <v>FONDO DE SERVICIOS EDUCATIVOS</v>
          </cell>
          <cell r="K1044">
            <v>30593797</v>
          </cell>
        </row>
        <row r="1045">
          <cell r="I1045">
            <v>800209748</v>
          </cell>
          <cell r="J1045" t="str">
            <v>COLEGIO JORGE ARDILA DUARTE</v>
          </cell>
          <cell r="K1045">
            <v>114229312</v>
          </cell>
        </row>
        <row r="1046">
          <cell r="I1046">
            <v>800209877</v>
          </cell>
          <cell r="J1046" t="str">
            <v>INSTITUCION EDUCATIVA JUAN XXIII</v>
          </cell>
          <cell r="K1046">
            <v>97835244</v>
          </cell>
        </row>
        <row r="1047">
          <cell r="I1047">
            <v>800209906</v>
          </cell>
          <cell r="J1047" t="str">
            <v>COLEGIO MIXTO SAN PEDRO DE CUMBITARA</v>
          </cell>
          <cell r="K1047">
            <v>63009455</v>
          </cell>
        </row>
        <row r="1048">
          <cell r="I1048">
            <v>800209945</v>
          </cell>
          <cell r="J1048" t="str">
            <v>Institucion Educativa Pio XII</v>
          </cell>
          <cell r="K1048">
            <v>20471592</v>
          </cell>
        </row>
        <row r="1049">
          <cell r="I1049">
            <v>800209947</v>
          </cell>
          <cell r="J1049" t="str">
            <v>Insitucion Educativa Alegrias</v>
          </cell>
          <cell r="K1049">
            <v>30307119</v>
          </cell>
        </row>
        <row r="1050">
          <cell r="I1050">
            <v>800210165</v>
          </cell>
          <cell r="J1050" t="str">
            <v>INSTITUCION EDUCATIVA DISTRITAL CAMPESTRE MONTEVERDE</v>
          </cell>
          <cell r="K1050">
            <v>129898473</v>
          </cell>
        </row>
        <row r="1051">
          <cell r="I1051">
            <v>800210194</v>
          </cell>
          <cell r="J1051" t="str">
            <v>FONDO DE SERVICIO DOCENTE</v>
          </cell>
          <cell r="K1051">
            <v>162054456</v>
          </cell>
        </row>
        <row r="1052">
          <cell r="I1052">
            <v>800210305</v>
          </cell>
          <cell r="J1052" t="str">
            <v>INSTITUCION EDUCATIVA JUAN PABLO II</v>
          </cell>
          <cell r="K1052">
            <v>55051187</v>
          </cell>
        </row>
        <row r="1053">
          <cell r="I1053">
            <v>800211483</v>
          </cell>
          <cell r="J1053" t="str">
            <v>Colegio San Gerardo Maria Mayela</v>
          </cell>
          <cell r="K1053">
            <v>91354744</v>
          </cell>
        </row>
        <row r="1054">
          <cell r="I1054">
            <v>800211493</v>
          </cell>
          <cell r="J1054" t="str">
            <v>I.E. TECNICO AGROINDUSTRIAL SAN LUIS ROBLES</v>
          </cell>
          <cell r="K1054">
            <v>128143267</v>
          </cell>
        </row>
        <row r="1055">
          <cell r="I1055">
            <v>800212539</v>
          </cell>
          <cell r="J1055" t="str">
            <v>liceo Departamental</v>
          </cell>
          <cell r="K1055">
            <v>212533132</v>
          </cell>
        </row>
        <row r="1056">
          <cell r="I1056">
            <v>800212580</v>
          </cell>
          <cell r="J1056" t="str">
            <v>I.E.Libardo Madrid Balderrama</v>
          </cell>
          <cell r="K1056">
            <v>170221946</v>
          </cell>
        </row>
        <row r="1057">
          <cell r="I1057">
            <v>800212784</v>
          </cell>
          <cell r="J1057" t="str">
            <v>Institucion Educativa Gregorio Gutierrez Gonzales</v>
          </cell>
          <cell r="K1057">
            <v>37352299</v>
          </cell>
        </row>
        <row r="1058">
          <cell r="I1058">
            <v>800213048</v>
          </cell>
          <cell r="J1058" t="str">
            <v>I.E TECNICA MUNICIPAL SAN ISIDRO</v>
          </cell>
          <cell r="K1058">
            <v>28441241</v>
          </cell>
        </row>
        <row r="1059">
          <cell r="I1059">
            <v>800213629</v>
          </cell>
          <cell r="J1059" t="str">
            <v>INSTITUCION EDUCATIVA SUCRE</v>
          </cell>
          <cell r="K1059">
            <v>65548425</v>
          </cell>
        </row>
        <row r="1060">
          <cell r="I1060">
            <v>800213883</v>
          </cell>
          <cell r="J1060" t="str">
            <v>FONDO DE SERVICIOS EDUCATIVOS I.E. LA LUISA</v>
          </cell>
          <cell r="K1060">
            <v>58971628</v>
          </cell>
        </row>
        <row r="1061">
          <cell r="I1061">
            <v>800213967</v>
          </cell>
          <cell r="J1061" t="str">
            <v>MUNICIPIO DE EL PEÑON</v>
          </cell>
          <cell r="K1061">
            <v>55238012</v>
          </cell>
        </row>
        <row r="1062">
          <cell r="I1062">
            <v>800214053</v>
          </cell>
          <cell r="J1062" t="str">
            <v>IE CONCEJO MUNICIPAL - Caucasia</v>
          </cell>
          <cell r="K1062">
            <v>106473044</v>
          </cell>
        </row>
        <row r="1063">
          <cell r="I1063">
            <v>800214334</v>
          </cell>
          <cell r="J1063" t="str">
            <v>INSTITUCION EDUCATIVA CARLOS ALBORNOZ ROSAS</v>
          </cell>
          <cell r="K1063">
            <v>46246915</v>
          </cell>
        </row>
        <row r="1064">
          <cell r="I1064">
            <v>800214404</v>
          </cell>
          <cell r="J1064" t="str">
            <v>INSTITUCION EDUCATIVA NORMAL NACIONALIZADA DE SABOYA</v>
          </cell>
          <cell r="K1064">
            <v>112341438</v>
          </cell>
        </row>
        <row r="1065">
          <cell r="I1065">
            <v>800214580</v>
          </cell>
          <cell r="J1065" t="str">
            <v>COLEGIO INSTITUCION DEL SUR</v>
          </cell>
          <cell r="K1065">
            <v>116459264</v>
          </cell>
        </row>
        <row r="1066">
          <cell r="I1066">
            <v>800214600</v>
          </cell>
          <cell r="J1066" t="str">
            <v>COLEGIO PEDRO JOSE SARMIENTO DEL MUNICIPIO DE SOCHA</v>
          </cell>
          <cell r="K1066">
            <v>48369212</v>
          </cell>
        </row>
        <row r="1067">
          <cell r="I1067">
            <v>800215020</v>
          </cell>
          <cell r="J1067" t="str">
            <v>INSTITUCION EDUCATIVA TECNICA AGROPECUARIA INDIGENA PANAM</v>
          </cell>
          <cell r="K1067">
            <v>63325790</v>
          </cell>
        </row>
        <row r="1068">
          <cell r="I1068">
            <v>800215070</v>
          </cell>
          <cell r="J1068" t="str">
            <v>Institucion Educativa Cajete</v>
          </cell>
          <cell r="K1068">
            <v>76288320</v>
          </cell>
        </row>
        <row r="1069">
          <cell r="I1069">
            <v>800215242</v>
          </cell>
          <cell r="J1069" t="str">
            <v>CONCENT. EDUCATIVA REPUBLICA DEL LIBANO</v>
          </cell>
          <cell r="K1069">
            <v>171994419</v>
          </cell>
        </row>
        <row r="1070">
          <cell r="I1070">
            <v>800215760</v>
          </cell>
          <cell r="J1070" t="str">
            <v>INSTITUTO AGRICOLA SAN ATONIO DEL CHAMI</v>
          </cell>
          <cell r="K1070">
            <v>20921531</v>
          </cell>
        </row>
        <row r="1071">
          <cell r="I1071">
            <v>800215973</v>
          </cell>
          <cell r="J1071" t="str">
            <v>INSTITUCION EDUCATIVA TECNICA AGROPECUARIA DE DESARROLLO RURAL DE PAUNA</v>
          </cell>
          <cell r="K1071">
            <v>55856434</v>
          </cell>
        </row>
        <row r="1072">
          <cell r="I1072">
            <v>800216267</v>
          </cell>
          <cell r="J1072" t="str">
            <v>INSTITUTO TECNICO GIRARDOTH</v>
          </cell>
          <cell r="K1072">
            <v>83019422</v>
          </cell>
        </row>
        <row r="1073">
          <cell r="I1073">
            <v>800216270</v>
          </cell>
          <cell r="J1073" t="str">
            <v>INSTITUCIÓN EDUCATIVA TECNICA VALLE DE TENZA</v>
          </cell>
          <cell r="K1073">
            <v>82634913</v>
          </cell>
        </row>
        <row r="1074">
          <cell r="I1074">
            <v>800217877</v>
          </cell>
          <cell r="J1074" t="str">
            <v>INSTITUCION EDUCATIVA AGROPECU DE AIPE</v>
          </cell>
          <cell r="K1074">
            <v>41008226</v>
          </cell>
        </row>
        <row r="1075">
          <cell r="I1075">
            <v>800218091</v>
          </cell>
          <cell r="J1075" t="str">
            <v>INSTITUCION EDUCATIVA POLICARPA SALAVARRIETA</v>
          </cell>
          <cell r="K1075">
            <v>23350427</v>
          </cell>
        </row>
        <row r="1076">
          <cell r="I1076">
            <v>800218521</v>
          </cell>
          <cell r="J1076" t="str">
            <v>Colegio Victor Felix Gomez Nova</v>
          </cell>
          <cell r="K1076">
            <v>202700000</v>
          </cell>
        </row>
        <row r="1077">
          <cell r="I1077">
            <v>800218535</v>
          </cell>
          <cell r="J1077" t="str">
            <v>FONDOS DE SERVICIOS EDUCATIVOS DE LA INSTITUCION EDUCATIVA DIEGO DE TORRES</v>
          </cell>
          <cell r="K1077">
            <v>54040136</v>
          </cell>
        </row>
        <row r="1078">
          <cell r="I1078">
            <v>800218592</v>
          </cell>
          <cell r="J1078" t="str">
            <v>INSTITUCION EDUACTIVA ESCUELA NORMAL SUPERIOR SAN CARLOS</v>
          </cell>
          <cell r="K1078">
            <v>115411643</v>
          </cell>
        </row>
        <row r="1079">
          <cell r="I1079">
            <v>800218712</v>
          </cell>
          <cell r="J1079" t="str">
            <v>INSTITUCION EDUCATIVA NARCISO JOSE MATUS TORRES</v>
          </cell>
          <cell r="K1079">
            <v>224021886</v>
          </cell>
        </row>
        <row r="1080">
          <cell r="I1080">
            <v>800218725</v>
          </cell>
          <cell r="J1080" t="str">
            <v>INSTITUCION EDUCATIVA MARCO FIDEL SUAREZ</v>
          </cell>
          <cell r="K1080">
            <v>126203181</v>
          </cell>
        </row>
        <row r="1081">
          <cell r="I1081">
            <v>800218963</v>
          </cell>
          <cell r="J1081" t="str">
            <v>FSE COLEGIO SAN FRANCISCO DE ASIS IED</v>
          </cell>
          <cell r="K1081">
            <v>124592150</v>
          </cell>
        </row>
        <row r="1082">
          <cell r="I1082">
            <v>800218994</v>
          </cell>
          <cell r="J1082" t="str">
            <v>Institucion Educativa Monseñor Alfonso De los Rios</v>
          </cell>
          <cell r="K1082">
            <v>126744553</v>
          </cell>
        </row>
        <row r="1083">
          <cell r="I1083">
            <v>800219200</v>
          </cell>
          <cell r="J1083" t="str">
            <v>INSTITUCION EDUCATIVA COLEGIO DEPARTAMENTAL SAN FRANCISCO DE ASIS</v>
          </cell>
          <cell r="K1083">
            <v>113178480</v>
          </cell>
        </row>
        <row r="1084">
          <cell r="I1084">
            <v>800219607</v>
          </cell>
          <cell r="J1084" t="str">
            <v>Institucion Educativa Maria Inmaculada</v>
          </cell>
          <cell r="K1084">
            <v>78854336</v>
          </cell>
        </row>
        <row r="1085">
          <cell r="I1085">
            <v>800219618</v>
          </cell>
          <cell r="J1085" t="str">
            <v>INSTITUCION EDUCATIVA RURAL LAUREL</v>
          </cell>
          <cell r="K1085">
            <v>38011331</v>
          </cell>
        </row>
        <row r="1086">
          <cell r="I1086">
            <v>800219939</v>
          </cell>
          <cell r="J1086" t="str">
            <v>INSTITUCION EDUCATIVA VILLA SANTANA SGP</v>
          </cell>
          <cell r="K1086">
            <v>124916216</v>
          </cell>
        </row>
        <row r="1087">
          <cell r="I1087">
            <v>800220086</v>
          </cell>
          <cell r="J1087" t="str">
            <v>Colegio Metropolitano del Sur</v>
          </cell>
          <cell r="K1087">
            <v>124069613</v>
          </cell>
        </row>
        <row r="1088">
          <cell r="I1088">
            <v>800220268</v>
          </cell>
          <cell r="J1088" t="str">
            <v>INSTITUCION EDUCATIVA SAN CARLOS FONDO DE SERVICIOS EDUCATIVOS</v>
          </cell>
          <cell r="K1088">
            <v>67509673</v>
          </cell>
        </row>
        <row r="1089">
          <cell r="I1089">
            <v>800221055</v>
          </cell>
          <cell r="J1089" t="str">
            <v>INSTITUCION EDUCATIVA MARISCAL SUCRE</v>
          </cell>
          <cell r="K1089">
            <v>107127382</v>
          </cell>
        </row>
        <row r="1090">
          <cell r="I1090">
            <v>800221442</v>
          </cell>
          <cell r="J1090" t="str">
            <v>INST. EDUC.FRANCISCO DE PAULA SANTANDER-FDO SERV.EDUCA</v>
          </cell>
          <cell r="K1090">
            <v>67584384</v>
          </cell>
        </row>
        <row r="1091">
          <cell r="I1091">
            <v>800221702</v>
          </cell>
          <cell r="J1091" t="str">
            <v>INSTITUCION EDUCATIVA 24 DE MAYO</v>
          </cell>
          <cell r="K1091">
            <v>139944960</v>
          </cell>
        </row>
        <row r="1092">
          <cell r="I1092">
            <v>800222387</v>
          </cell>
          <cell r="J1092" t="str">
            <v>INSTITUCION EDUCATIVA LA FRONTERA</v>
          </cell>
          <cell r="K1092">
            <v>99703177</v>
          </cell>
        </row>
        <row r="1093">
          <cell r="I1093">
            <v>800222489</v>
          </cell>
          <cell r="J1093" t="str">
            <v>MUNICIPIO DE PUERTO GUZMAN</v>
          </cell>
          <cell r="K1093">
            <v>395105669</v>
          </cell>
        </row>
        <row r="1094">
          <cell r="I1094">
            <v>800222498</v>
          </cell>
          <cell r="J1094" t="str">
            <v>MUNICIPIO DE PROVIDENCIA</v>
          </cell>
          <cell r="K1094">
            <v>53683662</v>
          </cell>
        </row>
        <row r="1095">
          <cell r="I1095">
            <v>800222502</v>
          </cell>
          <cell r="J1095" t="str">
            <v>MUNICIPIO DE LA TOLA</v>
          </cell>
          <cell r="K1095">
            <v>157984712</v>
          </cell>
        </row>
        <row r="1096">
          <cell r="I1096">
            <v>800222520</v>
          </cell>
          <cell r="J1096" t="str">
            <v>INSTITUCION EDUCATIVA EL PEDRAL</v>
          </cell>
          <cell r="K1096">
            <v>50519017</v>
          </cell>
        </row>
        <row r="1097">
          <cell r="I1097">
            <v>800222939</v>
          </cell>
          <cell r="J1097" t="str">
            <v>INSTITUCION EDUCATIVA RENAN BARCO</v>
          </cell>
          <cell r="K1097">
            <v>188432665</v>
          </cell>
        </row>
        <row r="1098">
          <cell r="I1098">
            <v>800223122</v>
          </cell>
          <cell r="J1098" t="str">
            <v>INSTITUCION EDUCATIVA SIMON BOLIVAR</v>
          </cell>
          <cell r="K1098">
            <v>173125909</v>
          </cell>
        </row>
        <row r="1099">
          <cell r="I1099">
            <v>800223133</v>
          </cell>
          <cell r="J1099" t="str">
            <v>INSTITUCION EDUCATIVA TECNICA COMERCIAL TEOFILO ROBERTO POTES</v>
          </cell>
          <cell r="K1099">
            <v>240663440</v>
          </cell>
        </row>
        <row r="1100">
          <cell r="I1100">
            <v>800223431</v>
          </cell>
          <cell r="J1100" t="str">
            <v>COLEGIO DEPARTAMENTAL EL ROSARIO DE PAIPA</v>
          </cell>
          <cell r="K1100">
            <v>119710919</v>
          </cell>
        </row>
        <row r="1101">
          <cell r="I1101">
            <v>800225753</v>
          </cell>
          <cell r="J1101" t="str">
            <v>FDO SERVEDUCINS TEDU JOSE MA</v>
          </cell>
          <cell r="K1101">
            <v>135284090</v>
          </cell>
        </row>
        <row r="1102">
          <cell r="I1102">
            <v>800226024</v>
          </cell>
          <cell r="J1102" t="str">
            <v>INSTITUCION EDUCATIVA SANTO DOMINGO SAVIO</v>
          </cell>
          <cell r="K1102">
            <v>189876995</v>
          </cell>
        </row>
        <row r="1103">
          <cell r="I1103">
            <v>800226033</v>
          </cell>
          <cell r="J1103" t="str">
            <v>Institucion Educativa Francisco Jose de Caldas</v>
          </cell>
          <cell r="K1103">
            <v>29943387</v>
          </cell>
        </row>
        <row r="1104">
          <cell r="I1104">
            <v>800226044</v>
          </cell>
          <cell r="J1104" t="str">
            <v>FONDO DE SERVICIOS EDUCATIVOS</v>
          </cell>
          <cell r="K1104">
            <v>86971773</v>
          </cell>
        </row>
        <row r="1105">
          <cell r="I1105">
            <v>800226117</v>
          </cell>
          <cell r="J1105" t="str">
            <v>Institucion Educativa Mariscal Robledo</v>
          </cell>
          <cell r="K1105">
            <v>16707532</v>
          </cell>
        </row>
        <row r="1106">
          <cell r="I1106">
            <v>800226536</v>
          </cell>
          <cell r="J1106" t="str">
            <v>Colegio Integrado San Pablo</v>
          </cell>
          <cell r="K1106">
            <v>88748976</v>
          </cell>
        </row>
        <row r="1107">
          <cell r="I1107">
            <v>800226793</v>
          </cell>
          <cell r="J1107" t="str">
            <v>colegio dptal ntra sra del rosario</v>
          </cell>
          <cell r="K1107">
            <v>46094052</v>
          </cell>
        </row>
        <row r="1108">
          <cell r="I1108">
            <v>800227193</v>
          </cell>
          <cell r="J1108" t="str">
            <v>INSTITUCION EDUCATIVA FRANCISCO PINEDA LOPEZ FONDO DE SERVICIOS EDUCATIVOS</v>
          </cell>
          <cell r="K1108">
            <v>66286734</v>
          </cell>
        </row>
        <row r="1109">
          <cell r="I1109">
            <v>800227364</v>
          </cell>
          <cell r="J1109" t="str">
            <v>I.E. SAN ANDRES</v>
          </cell>
          <cell r="K1109">
            <v>86244390</v>
          </cell>
        </row>
        <row r="1110">
          <cell r="I1110">
            <v>800227406</v>
          </cell>
          <cell r="J1110" t="str">
            <v>INSTITUCION EL CARMELO</v>
          </cell>
          <cell r="K1110">
            <v>123719820</v>
          </cell>
        </row>
        <row r="1111">
          <cell r="I1111">
            <v>800227863</v>
          </cell>
          <cell r="J1111" t="str">
            <v>INSTITUCION EDUCATIVA TECNICA BELLAS ARTES</v>
          </cell>
          <cell r="K1111">
            <v>48785870</v>
          </cell>
        </row>
        <row r="1112">
          <cell r="I1112">
            <v>800228120</v>
          </cell>
          <cell r="J1112" t="str">
            <v>I.E Santa Librada</v>
          </cell>
          <cell r="K1112">
            <v>234446562</v>
          </cell>
        </row>
        <row r="1113">
          <cell r="I1113">
            <v>800228133</v>
          </cell>
          <cell r="J1113" t="str">
            <v>INSTITUCION EDUCATIVA TECNICA AGROPECUARIA DE PALMAR DE VARELA</v>
          </cell>
          <cell r="K1113">
            <v>121802394</v>
          </cell>
        </row>
        <row r="1114">
          <cell r="I1114">
            <v>800228413</v>
          </cell>
          <cell r="J1114" t="str">
            <v>Institución Educativa San Luis Beltran</v>
          </cell>
          <cell r="K1114">
            <v>46522695</v>
          </cell>
        </row>
        <row r="1115">
          <cell r="I1115">
            <v>800228559</v>
          </cell>
          <cell r="J1115" t="str">
            <v>I.E. Tecnico Upar Fondo Servicios ducactivos</v>
          </cell>
          <cell r="K1115">
            <v>157873723</v>
          </cell>
        </row>
        <row r="1116">
          <cell r="I1116">
            <v>800228751</v>
          </cell>
          <cell r="J1116" t="str">
            <v>INSTITUCION EDUCATIVA DEPARTAMENTAL JOSE BENITO VIVES DE ANDREIS DE SEVILLA</v>
          </cell>
          <cell r="K1116">
            <v>93569332</v>
          </cell>
        </row>
        <row r="1117">
          <cell r="I1117">
            <v>800228813</v>
          </cell>
          <cell r="J1117" t="str">
            <v>COLEGIO ROBERTO GARCIA PEÑA</v>
          </cell>
          <cell r="K1117">
            <v>188093530</v>
          </cell>
        </row>
        <row r="1118">
          <cell r="I1118">
            <v>800228968</v>
          </cell>
          <cell r="J1118" t="str">
            <v>INSTITUCION EDUCATIVA ESCUELA NORMAL SUPERIOR DE SAN MATEO</v>
          </cell>
          <cell r="K1118">
            <v>38947688</v>
          </cell>
        </row>
        <row r="1119">
          <cell r="I1119">
            <v>800229403</v>
          </cell>
          <cell r="J1119" t="str">
            <v>Institucion Educativa el Horro</v>
          </cell>
          <cell r="K1119">
            <v>38689199</v>
          </cell>
        </row>
        <row r="1120">
          <cell r="I1120">
            <v>800229404</v>
          </cell>
          <cell r="J1120" t="str">
            <v>INSTITUCION EDUCATIVA DISTRITAL  TABORA</v>
          </cell>
          <cell r="K1120">
            <v>165775150</v>
          </cell>
        </row>
        <row r="1121">
          <cell r="I1121">
            <v>800229405</v>
          </cell>
          <cell r="J1121" t="str">
            <v>INSTITUCION EDUCATIVA DISTRITAL FLORIDABLANCA</v>
          </cell>
          <cell r="K1121">
            <v>166926186</v>
          </cell>
        </row>
        <row r="1122">
          <cell r="I1122">
            <v>800229875</v>
          </cell>
          <cell r="J1122" t="str">
            <v>CENTRO EDUCATIVO MARIA GORETTI</v>
          </cell>
          <cell r="K1122">
            <v>69263071</v>
          </cell>
        </row>
        <row r="1123">
          <cell r="I1123">
            <v>800229877</v>
          </cell>
          <cell r="J1123" t="str">
            <v>I.E. SAN LORENZO</v>
          </cell>
          <cell r="K1123">
            <v>92099948</v>
          </cell>
        </row>
        <row r="1124">
          <cell r="I1124">
            <v>800229887</v>
          </cell>
          <cell r="J1124" t="str">
            <v>MUNICIPIO DE PUERTO CAICEDO</v>
          </cell>
          <cell r="K1124">
            <v>100506063</v>
          </cell>
        </row>
        <row r="1125">
          <cell r="I1125">
            <v>800230242</v>
          </cell>
          <cell r="J1125" t="str">
            <v>FONDO  DE  SERVICIOS  EDUCATIVOS LICEO  NACIONAL  MAX  CEDIEL</v>
          </cell>
          <cell r="K1125">
            <v>129468768</v>
          </cell>
        </row>
        <row r="1126">
          <cell r="I1126">
            <v>800230542</v>
          </cell>
          <cell r="J1126" t="str">
            <v>INSTITUCION EDUCATIVA TECNICA AGROPECUARIA ANTONIO GALO LAFAURIE CELEDON</v>
          </cell>
          <cell r="K1126">
            <v>86880892</v>
          </cell>
        </row>
        <row r="1127">
          <cell r="I1127">
            <v>800231103</v>
          </cell>
          <cell r="J1127" t="str">
            <v>Institución Educativa Técnico Agropecuario Don Gabriel</v>
          </cell>
          <cell r="K1127">
            <v>42270608</v>
          </cell>
        </row>
        <row r="1128">
          <cell r="I1128">
            <v>800231374</v>
          </cell>
          <cell r="J1128" t="str">
            <v>INSTITUCION EDUCATIVA TECNICA SAN DIEGO DE ALCALA</v>
          </cell>
          <cell r="K1128">
            <v>28163320</v>
          </cell>
        </row>
        <row r="1129">
          <cell r="I1129">
            <v>800231800</v>
          </cell>
          <cell r="J1129" t="str">
            <v>Colegio Isidro Caballero Delgado FSE</v>
          </cell>
          <cell r="K1129">
            <v>139243641</v>
          </cell>
        </row>
        <row r="1130">
          <cell r="I1130">
            <v>800233389</v>
          </cell>
          <cell r="J1130" t="str">
            <v>INSTITUCION EDUCATIVA SILVESTRE DANGOND DAZA</v>
          </cell>
          <cell r="K1130">
            <v>97428538</v>
          </cell>
        </row>
        <row r="1131">
          <cell r="I1131">
            <v>800233559</v>
          </cell>
          <cell r="J1131" t="str">
            <v>INSTITUCION EDUCATIVA TECNICO AGROPECUARIO NARANJAL</v>
          </cell>
          <cell r="K1131">
            <v>82022078</v>
          </cell>
        </row>
        <row r="1132">
          <cell r="I1132">
            <v>800233588</v>
          </cell>
          <cell r="J1132" t="str">
            <v>INSTITUCION EDUCATIVA TECNICA AGROINDUSTRIAL  SABIO CALDAS</v>
          </cell>
          <cell r="K1132">
            <v>37901987</v>
          </cell>
        </row>
        <row r="1133">
          <cell r="I1133">
            <v>800233785</v>
          </cell>
          <cell r="J1133" t="str">
            <v>INSTITUCION EDUCATIVA NUCLEO ESCOLAR RURALD E CORINTO</v>
          </cell>
          <cell r="K1133">
            <v>115753378</v>
          </cell>
        </row>
        <row r="1134">
          <cell r="I1134">
            <v>800233857</v>
          </cell>
          <cell r="J1134" t="str">
            <v>INSTITUTO ISIDORO MIRANDA MORANTES</v>
          </cell>
          <cell r="K1134">
            <v>30656358</v>
          </cell>
        </row>
        <row r="1135">
          <cell r="I1135">
            <v>800234047</v>
          </cell>
          <cell r="J1135" t="str">
            <v>COLEGIO   LICEO  TAME  GRATUIDAD  DE LA  EDUCACION</v>
          </cell>
          <cell r="K1135">
            <v>103213772</v>
          </cell>
        </row>
        <row r="1136">
          <cell r="I1136">
            <v>800234068</v>
          </cell>
          <cell r="J1136" t="str">
            <v>INSTITUCION EDUCATIVA DISTRITAL ALEJANDRO OBREGON</v>
          </cell>
          <cell r="K1136">
            <v>157901441</v>
          </cell>
        </row>
        <row r="1137">
          <cell r="I1137">
            <v>800234876</v>
          </cell>
          <cell r="J1137" t="str">
            <v>FONDO DE SERVICIOS EDUCATIVOS INSTITUCION EDUCATIVA</v>
          </cell>
          <cell r="K1137">
            <v>116890896</v>
          </cell>
        </row>
        <row r="1138">
          <cell r="I1138">
            <v>800235739</v>
          </cell>
          <cell r="J1138" t="str">
            <v>INSTITUCION EDUCATIVA COLEGIO DEPARTAMENTAL ALFONSO LOPEZ PUMAREJO</v>
          </cell>
          <cell r="K1138">
            <v>106513868</v>
          </cell>
        </row>
        <row r="1139">
          <cell r="I1139">
            <v>800235840</v>
          </cell>
          <cell r="J1139" t="str">
            <v>Institucion Educativa Concentracion de Desarrollo Rural</v>
          </cell>
          <cell r="K1139">
            <v>125595583</v>
          </cell>
        </row>
        <row r="1140">
          <cell r="I1140">
            <v>800236153</v>
          </cell>
          <cell r="J1140" t="str">
            <v>institucion educativa tecnica Agricola de Suarez</v>
          </cell>
          <cell r="K1140">
            <v>108742968</v>
          </cell>
        </row>
        <row r="1141">
          <cell r="I1141">
            <v>800236561</v>
          </cell>
          <cell r="J1141" t="str">
            <v>INSTITUCION EDUCATIVA TECNICA AGROINDUSTRIAL CAJAMARCA</v>
          </cell>
          <cell r="K1141">
            <v>60905205</v>
          </cell>
        </row>
        <row r="1142">
          <cell r="I1142">
            <v>800236984</v>
          </cell>
          <cell r="J1142" t="str">
            <v>INSTITO TECNICO AGRICOLA</v>
          </cell>
          <cell r="K1142">
            <v>53406916</v>
          </cell>
        </row>
        <row r="1143">
          <cell r="I1143">
            <v>800236988</v>
          </cell>
          <cell r="J1143" t="str">
            <v>INSTITUTO TECNICO INDUSTRIAL LAUREANO GOMEZ CASTRO</v>
          </cell>
          <cell r="K1143">
            <v>83143748</v>
          </cell>
        </row>
        <row r="1144">
          <cell r="I1144">
            <v>800237007</v>
          </cell>
          <cell r="J1144" t="str">
            <v>FONDO SERVICIO EDUCATIVO INSTITUCION EDUCATIVA SAN JUAN BAUTISTA</v>
          </cell>
          <cell r="K1144">
            <v>50660289</v>
          </cell>
        </row>
        <row r="1145">
          <cell r="I1145">
            <v>800237292</v>
          </cell>
          <cell r="J1145" t="str">
            <v>INSTITUCION  EDUCATIVA  DEPARTAMENTAL  SAN  GABRIEL</v>
          </cell>
          <cell r="K1145">
            <v>70839526</v>
          </cell>
        </row>
        <row r="1146">
          <cell r="I1146">
            <v>800237356</v>
          </cell>
          <cell r="J1146" t="str">
            <v>colegio aldemar rojas plazas ced</v>
          </cell>
          <cell r="K1146">
            <v>86953998</v>
          </cell>
        </row>
        <row r="1147">
          <cell r="I1147">
            <v>800237453</v>
          </cell>
          <cell r="J1147" t="str">
            <v>JUNTA FONDOS SERVICIOS EDUCATIVOS INTES</v>
          </cell>
          <cell r="K1147">
            <v>50363953</v>
          </cell>
        </row>
        <row r="1148">
          <cell r="I1148">
            <v>800239414</v>
          </cell>
          <cell r="J1148" t="str">
            <v>MUNICIPIO CANTON DE EL SAN PABLO</v>
          </cell>
          <cell r="K1148">
            <v>69892392</v>
          </cell>
        </row>
        <row r="1149">
          <cell r="I1149">
            <v>800239730</v>
          </cell>
          <cell r="J1149" t="str">
            <v>Institucion Educativa Luis Felipe Gutierrez Loaiza</v>
          </cell>
          <cell r="K1149">
            <v>33732263</v>
          </cell>
        </row>
        <row r="1150">
          <cell r="I1150">
            <v>800240605</v>
          </cell>
          <cell r="J1150" t="str">
            <v>INSTITUCION EDUCATIVA JUAN JOSE NIETO</v>
          </cell>
          <cell r="K1150">
            <v>163301904</v>
          </cell>
        </row>
        <row r="1151">
          <cell r="I1151">
            <v>800241163</v>
          </cell>
          <cell r="J1151" t="str">
            <v>FONDO DE SERVICIO EDUCATIVO INST TEC BUENA ESPERANZA</v>
          </cell>
          <cell r="K1151">
            <v>72657711</v>
          </cell>
        </row>
        <row r="1152">
          <cell r="I1152">
            <v>800241726</v>
          </cell>
          <cell r="J1152" t="str">
            <v>INSTITUCION EDUCATIVA NUESTRA SEÑORA DEL CARMEN</v>
          </cell>
          <cell r="K1152">
            <v>35646054</v>
          </cell>
        </row>
        <row r="1153">
          <cell r="I1153">
            <v>800242668</v>
          </cell>
          <cell r="J1153" t="str">
            <v>Insitucion Educativa Roberto Pelaez</v>
          </cell>
          <cell r="K1153">
            <v>24253539</v>
          </cell>
        </row>
        <row r="1154">
          <cell r="I1154">
            <v>800243022</v>
          </cell>
          <cell r="J1154" t="str">
            <v>MUNICIPIO DE VIJES</v>
          </cell>
          <cell r="K1154">
            <v>64435421</v>
          </cell>
        </row>
        <row r="1155">
          <cell r="I1155">
            <v>800243065</v>
          </cell>
          <cell r="J1155" t="str">
            <v>I.E. Normal Superior Santiago de Cali</v>
          </cell>
          <cell r="K1155">
            <v>190365633</v>
          </cell>
        </row>
        <row r="1156">
          <cell r="I1156">
            <v>800243172</v>
          </cell>
          <cell r="J1156" t="str">
            <v>INSTITUCION EDUCATIVA MUNICIPAL PEDAGOGICO</v>
          </cell>
          <cell r="K1156">
            <v>44026301</v>
          </cell>
        </row>
        <row r="1157">
          <cell r="I1157">
            <v>800243174</v>
          </cell>
          <cell r="J1157" t="str">
            <v>Colegio Instituto Tecnico Rodrigo de Triana Institucion Educativa Distrital</v>
          </cell>
          <cell r="K1157">
            <v>241535092</v>
          </cell>
        </row>
        <row r="1158">
          <cell r="I1158">
            <v>800243180</v>
          </cell>
          <cell r="J1158" t="str">
            <v>INSTITUCION EDUCATIVA DISTRITAL ESPAÑA</v>
          </cell>
          <cell r="K1158">
            <v>46416913</v>
          </cell>
        </row>
        <row r="1159">
          <cell r="I1159">
            <v>800243182</v>
          </cell>
          <cell r="J1159" t="str">
            <v>FONDO DE SERVICIOS EDUCATIVOS IED RICAURTE</v>
          </cell>
          <cell r="K1159">
            <v>107424896</v>
          </cell>
        </row>
        <row r="1160">
          <cell r="I1160">
            <v>800243234</v>
          </cell>
          <cell r="J1160" t="str">
            <v>INSPECCION EDUCATIVA DEPARTAMENTAL LA VICTORIA</v>
          </cell>
          <cell r="K1160">
            <v>72795884</v>
          </cell>
        </row>
        <row r="1161">
          <cell r="I1161">
            <v>800243391</v>
          </cell>
          <cell r="J1161" t="str">
            <v>Institución Educativa Gabriel Garcia Marquez</v>
          </cell>
          <cell r="K1161">
            <v>146539436</v>
          </cell>
        </row>
        <row r="1162">
          <cell r="I1162">
            <v>800243446</v>
          </cell>
          <cell r="J1162" t="str">
            <v>I.E Luz Haydee Guerrero</v>
          </cell>
          <cell r="K1162">
            <v>133568952</v>
          </cell>
        </row>
        <row r="1163">
          <cell r="I1163">
            <v>800243448</v>
          </cell>
          <cell r="J1163" t="str">
            <v>IED ALFREDO VASQUEZ COBO</v>
          </cell>
          <cell r="K1163">
            <v>25809071</v>
          </cell>
        </row>
        <row r="1164">
          <cell r="I1164">
            <v>800243941</v>
          </cell>
          <cell r="J1164" t="str">
            <v>INSTITUCIN EDUCATIVA SAN RAFAEL DE ALBANIA</v>
          </cell>
          <cell r="K1164">
            <v>123161203</v>
          </cell>
        </row>
        <row r="1165">
          <cell r="I1165">
            <v>800244505</v>
          </cell>
          <cell r="J1165" t="str">
            <v>FONDO DE SERVICIOS EDUCATIVOS RECURSOS APLICABLES</v>
          </cell>
          <cell r="K1165">
            <v>48065793</v>
          </cell>
        </row>
        <row r="1166">
          <cell r="I1166">
            <v>800245021</v>
          </cell>
          <cell r="J1166" t="str">
            <v>MUNICIPIO DE LA ESPERANZA</v>
          </cell>
          <cell r="K1166">
            <v>143987493</v>
          </cell>
        </row>
        <row r="1167">
          <cell r="I1167">
            <v>800245556</v>
          </cell>
          <cell r="J1167" t="str">
            <v>Institucion Educativa Luis Carlos Galan Sarmiento</v>
          </cell>
          <cell r="K1167">
            <v>103637057</v>
          </cell>
        </row>
        <row r="1168">
          <cell r="I1168">
            <v>800245716</v>
          </cell>
          <cell r="J1168" t="str">
            <v>COLEGIO DEPARTAMENTAL ANTONIO RICAURTE</v>
          </cell>
          <cell r="K1168">
            <v>52464849</v>
          </cell>
        </row>
        <row r="1169">
          <cell r="I1169">
            <v>800246058</v>
          </cell>
          <cell r="J1169" t="str">
            <v>INSTITUCION EDUCATIVA DE COMERCIO PUPIALES</v>
          </cell>
          <cell r="K1169">
            <v>62157939</v>
          </cell>
        </row>
        <row r="1170">
          <cell r="I1170">
            <v>800246080</v>
          </cell>
          <cell r="J1170" t="str">
            <v>FONDO DE FOMENTO DE SERVICIOS DOCENTES</v>
          </cell>
          <cell r="K1170">
            <v>143400864</v>
          </cell>
        </row>
        <row r="1171">
          <cell r="I1171">
            <v>800246195</v>
          </cell>
          <cell r="J1171" t="str">
            <v>COLEGIO DEPARTAMENTAL MISAEL PASTRANA BORRERO- TANGUA</v>
          </cell>
          <cell r="K1171">
            <v>77208277</v>
          </cell>
        </row>
        <row r="1172">
          <cell r="I1172">
            <v>800246340</v>
          </cell>
          <cell r="J1172" t="str">
            <v>INSTITUCION EDUCATIVA LUIS CARLOS GALAN</v>
          </cell>
          <cell r="K1172">
            <v>52844796</v>
          </cell>
        </row>
        <row r="1173">
          <cell r="I1173">
            <v>800246871</v>
          </cell>
          <cell r="J1173" t="str">
            <v>INSTITUCIÓN EDUCATIVA DOIMA</v>
          </cell>
          <cell r="K1173">
            <v>56242889</v>
          </cell>
        </row>
        <row r="1174">
          <cell r="I1174">
            <v>800247251</v>
          </cell>
          <cell r="J1174" t="str">
            <v>INSTITUTO EDUCATIVA DISTRITAL LOS ALPES</v>
          </cell>
          <cell r="K1174">
            <v>192540316</v>
          </cell>
        </row>
        <row r="1175">
          <cell r="I1175">
            <v>800247707</v>
          </cell>
          <cell r="J1175" t="str">
            <v>FONDO SERVICIOS EDUCATIVOS LA REFORMA</v>
          </cell>
          <cell r="K1175">
            <v>61611000</v>
          </cell>
        </row>
        <row r="1176">
          <cell r="I1176">
            <v>800247916</v>
          </cell>
          <cell r="J1176" t="str">
            <v>Institucion Educativa Berlin</v>
          </cell>
          <cell r="K1176">
            <v>19893800</v>
          </cell>
        </row>
        <row r="1177">
          <cell r="I1177">
            <v>800247918</v>
          </cell>
          <cell r="J1177" t="str">
            <v>INSTITUCION EDUCATIVA AGROPECUARIA SAN JUAN BAUTISTA DE LA SALLE</v>
          </cell>
          <cell r="K1177">
            <v>58757898</v>
          </cell>
        </row>
        <row r="1178">
          <cell r="I1178">
            <v>800247992</v>
          </cell>
          <cell r="J1178" t="str">
            <v>INSTITUCION EDUCATIVA ANTONIO GARCIA PAREDES</v>
          </cell>
          <cell r="K1178">
            <v>119592285</v>
          </cell>
        </row>
        <row r="1179">
          <cell r="I1179">
            <v>800248703</v>
          </cell>
          <cell r="J1179" t="str">
            <v>Institución Educativa Carlos Alban</v>
          </cell>
          <cell r="K1179">
            <v>181289494</v>
          </cell>
        </row>
        <row r="1180">
          <cell r="I1180">
            <v>800248706</v>
          </cell>
          <cell r="J1180" t="str">
            <v>FONDOS DE SERVICIOS EDUCATIVOS INSTITUCION EDUCATIVA AGROPECUARIA ISRAEL MARIA NARVAEL</v>
          </cell>
          <cell r="K1180">
            <v>66035450</v>
          </cell>
        </row>
        <row r="1181">
          <cell r="I1181">
            <v>800248738</v>
          </cell>
          <cell r="J1181" t="str">
            <v>FONDOS DE SERVICIOS EDUCATIVOS</v>
          </cell>
          <cell r="K1181">
            <v>25981896</v>
          </cell>
        </row>
        <row r="1182">
          <cell r="I1182">
            <v>800249126</v>
          </cell>
          <cell r="J1182" t="str">
            <v>INSTITUCION EDUCATIVA AGRICOLA CAMILO TORRES</v>
          </cell>
          <cell r="K1182">
            <v>41778631</v>
          </cell>
        </row>
        <row r="1183">
          <cell r="I1183">
            <v>800249171</v>
          </cell>
          <cell r="J1183" t="str">
            <v>I.E.D MIGUEL DE CERVANTES SAAVEDRA</v>
          </cell>
          <cell r="K1183">
            <v>266946506</v>
          </cell>
        </row>
        <row r="1184">
          <cell r="I1184">
            <v>800249216</v>
          </cell>
          <cell r="J1184" t="str">
            <v>FONDO SERVICIOS EDUCATIVOS</v>
          </cell>
          <cell r="K1184">
            <v>26655910</v>
          </cell>
        </row>
        <row r="1185">
          <cell r="I1185">
            <v>800249568</v>
          </cell>
          <cell r="J1185" t="str">
            <v>I.E.Carlos Holguin Mallarino</v>
          </cell>
          <cell r="K1185">
            <v>160976067</v>
          </cell>
        </row>
        <row r="1186">
          <cell r="I1186">
            <v>800249645</v>
          </cell>
          <cell r="J1186" t="str">
            <v>INST. EDUC. DE PROMOCION AGROPECUARIA</v>
          </cell>
          <cell r="K1186">
            <v>144897936</v>
          </cell>
        </row>
        <row r="1187">
          <cell r="I1187">
            <v>800249671</v>
          </cell>
          <cell r="J1187" t="str">
            <v>INSTITUCION EDUCATIVA AGROINDUSTRIAL VALENTIN CARABALI</v>
          </cell>
          <cell r="K1187">
            <v>118782392</v>
          </cell>
        </row>
        <row r="1188">
          <cell r="I1188">
            <v>800249723</v>
          </cell>
          <cell r="J1188" t="str">
            <v>FONDOS DE SERVICIOS EDUCATIVOS DE LA INSTITUCION EDUCATIVA AGROPECUARIA NUESTRA SEÑORA DEL CARMEN</v>
          </cell>
          <cell r="K1188">
            <v>112506958</v>
          </cell>
        </row>
        <row r="1189">
          <cell r="I1189">
            <v>800249796</v>
          </cell>
          <cell r="J1189" t="str">
            <v>COLEGIO AURELIO MARTINEZ MUTIS</v>
          </cell>
          <cell r="K1189">
            <v>135265060</v>
          </cell>
        </row>
        <row r="1190">
          <cell r="I1190">
            <v>800250015</v>
          </cell>
          <cell r="J1190" t="str">
            <v>I.E. Alberto carvajal Borrero</v>
          </cell>
          <cell r="K1190">
            <v>77399731</v>
          </cell>
        </row>
        <row r="1191">
          <cell r="I1191">
            <v>800250102</v>
          </cell>
          <cell r="J1191" t="str">
            <v>INST EDU DESARROLLO RURAL EL ESTECHO</v>
          </cell>
          <cell r="K1191">
            <v>61470324</v>
          </cell>
        </row>
        <row r="1192">
          <cell r="I1192">
            <v>800250401</v>
          </cell>
          <cell r="J1192" t="str">
            <v>INSTITUCION EDUCATIVA DEPARTAMENTAL NICOLAS DE FEDERMAN</v>
          </cell>
          <cell r="K1192">
            <v>26266649</v>
          </cell>
        </row>
        <row r="1193">
          <cell r="I1193">
            <v>800250628</v>
          </cell>
          <cell r="J1193" t="str">
            <v>Institucion Educativa Santander</v>
          </cell>
          <cell r="K1193">
            <v>137860494</v>
          </cell>
        </row>
        <row r="1194">
          <cell r="I1194">
            <v>800250853</v>
          </cell>
          <cell r="J1194" t="str">
            <v>MUNICIPIO DE PUERTO SANTANDER</v>
          </cell>
          <cell r="K1194">
            <v>68812273</v>
          </cell>
        </row>
        <row r="1195">
          <cell r="I1195">
            <v>800251115</v>
          </cell>
          <cell r="J1195" t="str">
            <v>Fondo de Servicios Educativos Institucion Educativa Metropolitano Maria Occidente</v>
          </cell>
          <cell r="K1195">
            <v>195674025</v>
          </cell>
        </row>
        <row r="1196">
          <cell r="I1196">
            <v>800251488</v>
          </cell>
          <cell r="J1196" t="str">
            <v>INSTITUCION EDUCATIVA DEPARTAMENTAL COLOMBIA</v>
          </cell>
          <cell r="K1196">
            <v>124967923</v>
          </cell>
        </row>
        <row r="1197">
          <cell r="I1197">
            <v>800251680</v>
          </cell>
          <cell r="J1197" t="str">
            <v>INSTITUCION EDUCATIVA TECNICA MANUELA BELTRAN</v>
          </cell>
          <cell r="K1197">
            <v>71150717</v>
          </cell>
        </row>
        <row r="1198">
          <cell r="I1198">
            <v>800251728</v>
          </cell>
          <cell r="J1198" t="str">
            <v>INSTITUTO TECNICO AGROPECUARIO</v>
          </cell>
          <cell r="K1198">
            <v>71637547</v>
          </cell>
        </row>
        <row r="1199">
          <cell r="I1199">
            <v>800252706</v>
          </cell>
          <cell r="J1199" t="str">
            <v>INSTITUCION EDUCATIVA CAMILO TORRES CARLOSAMA</v>
          </cell>
          <cell r="K1199">
            <v>86917562</v>
          </cell>
        </row>
        <row r="1200">
          <cell r="I1200">
            <v>800252786</v>
          </cell>
          <cell r="J1200" t="str">
            <v>INSTITUCION EDUCATIVA DISTRITAL FRANCISCO DE PAULA SANTANDER</v>
          </cell>
          <cell r="K1200">
            <v>132404306</v>
          </cell>
        </row>
        <row r="1201">
          <cell r="I1201">
            <v>800252922</v>
          </cell>
          <cell r="J1201" t="str">
            <v>MUNICIPIO SAN MIGUEL</v>
          </cell>
          <cell r="K1201">
            <v>167388832</v>
          </cell>
        </row>
        <row r="1202">
          <cell r="I1202">
            <v>800253393</v>
          </cell>
          <cell r="J1202" t="str">
            <v>COLEGIO LUIS ALBERTO ACUÑA</v>
          </cell>
          <cell r="K1202">
            <v>36336521</v>
          </cell>
        </row>
        <row r="1203">
          <cell r="I1203">
            <v>800254327</v>
          </cell>
          <cell r="J1203" t="str">
            <v>INSTITUCION EDUCATIVA TECNICA PANTANO DE VARGAS</v>
          </cell>
          <cell r="K1203">
            <v>31644952</v>
          </cell>
        </row>
        <row r="1204">
          <cell r="I1204">
            <v>800254333</v>
          </cell>
          <cell r="J1204" t="str">
            <v>INSTITUCION EDUCATIVA SEÑOR DEL MAR</v>
          </cell>
          <cell r="K1204">
            <v>143385050</v>
          </cell>
        </row>
        <row r="1205">
          <cell r="I1205">
            <v>800254481</v>
          </cell>
          <cell r="J1205" t="str">
            <v>MUNICIPIO DE CICUCO</v>
          </cell>
          <cell r="K1205">
            <v>166125546</v>
          </cell>
        </row>
        <row r="1206">
          <cell r="I1206">
            <v>800254691</v>
          </cell>
          <cell r="J1206" t="str">
            <v>CONCENTRACION COMUNEROS</v>
          </cell>
          <cell r="K1206">
            <v>56570803</v>
          </cell>
        </row>
        <row r="1207">
          <cell r="I1207">
            <v>800254722</v>
          </cell>
          <cell r="J1207" t="str">
            <v>MUNICIPIO DE MONTECRISTO</v>
          </cell>
          <cell r="K1207">
            <v>142961824</v>
          </cell>
        </row>
        <row r="1208">
          <cell r="I1208">
            <v>800254732</v>
          </cell>
          <cell r="J1208" t="str">
            <v>INSTITUCION EDUCATIVA TECNICA AGROPECUARIA ANAURIO MANJ</v>
          </cell>
          <cell r="K1208">
            <v>42389950</v>
          </cell>
        </row>
        <row r="1209">
          <cell r="I1209">
            <v>800254779</v>
          </cell>
          <cell r="J1209" t="str">
            <v>COLEGIO SEMINARIO - FONDO DE SERVICIOS DOCENTES</v>
          </cell>
          <cell r="K1209">
            <v>163479345</v>
          </cell>
        </row>
        <row r="1210">
          <cell r="I1210">
            <v>800254865</v>
          </cell>
          <cell r="J1210" t="str">
            <v>FONDO DE SERVICIOS EDUCATIVOS I.E. RAICES DEL FUTURO</v>
          </cell>
          <cell r="K1210">
            <v>85238271</v>
          </cell>
        </row>
        <row r="1211">
          <cell r="I1211">
            <v>800254879</v>
          </cell>
          <cell r="J1211" t="str">
            <v>MUNICIPIO ALTOS DEL ROSARIO</v>
          </cell>
          <cell r="K1211">
            <v>124435416</v>
          </cell>
        </row>
        <row r="1212">
          <cell r="I1212">
            <v>800254978</v>
          </cell>
          <cell r="J1212" t="str">
            <v>Institucion educativa Escuela Normal Superior de la Presentacion</v>
          </cell>
          <cell r="K1212">
            <v>69980134</v>
          </cell>
        </row>
        <row r="1213">
          <cell r="I1213">
            <v>800255013</v>
          </cell>
          <cell r="J1213" t="str">
            <v>COLEGIO BASICO NUESTRA SEÑORA DE LA PAZ</v>
          </cell>
          <cell r="K1213">
            <v>55340007</v>
          </cell>
        </row>
        <row r="1214">
          <cell r="I1214">
            <v>800255089</v>
          </cell>
          <cell r="J1214" t="str">
            <v>institucion educativa agricola de argelia</v>
          </cell>
          <cell r="K1214">
            <v>80537760</v>
          </cell>
        </row>
        <row r="1215">
          <cell r="I1215">
            <v>800255101</v>
          </cell>
          <cell r="J1215" t="str">
            <v>MUNICIPIO DE HATONUEVO</v>
          </cell>
          <cell r="K1215">
            <v>164840417</v>
          </cell>
        </row>
        <row r="1216">
          <cell r="I1216">
            <v>800255213</v>
          </cell>
          <cell r="J1216" t="str">
            <v>MUNICIPIO DE TIQUISIO</v>
          </cell>
          <cell r="K1216">
            <v>316340645</v>
          </cell>
        </row>
        <row r="1217">
          <cell r="I1217">
            <v>800255214</v>
          </cell>
          <cell r="J1217" t="str">
            <v>MUNICIPIO HATILLO DE LOBA</v>
          </cell>
          <cell r="K1217">
            <v>209599927</v>
          </cell>
        </row>
        <row r="1218">
          <cell r="I1218">
            <v>800255353</v>
          </cell>
          <cell r="J1218" t="str">
            <v>INSTITUCION EDUCATIVA CONCENTRACION DE DESARROLLO RURAL DE CONSACA</v>
          </cell>
          <cell r="K1218">
            <v>31636655</v>
          </cell>
        </row>
        <row r="1219">
          <cell r="I1219">
            <v>800255384</v>
          </cell>
          <cell r="J1219" t="str">
            <v>INST. EDUCATIVA LOS CORDOBAS</v>
          </cell>
          <cell r="K1219">
            <v>123631257</v>
          </cell>
        </row>
        <row r="1220">
          <cell r="I1220">
            <v>800255397</v>
          </cell>
          <cell r="J1220" t="str">
            <v>COL RAFAEL CONTRERAS NAVARRO</v>
          </cell>
          <cell r="K1220">
            <v>52924717</v>
          </cell>
        </row>
        <row r="1221">
          <cell r="I1221">
            <v>800255421</v>
          </cell>
          <cell r="J1221" t="str">
            <v>COLEGIO ANTONIA SANTOS EL RANCHO</v>
          </cell>
          <cell r="K1221">
            <v>60807264</v>
          </cell>
        </row>
        <row r="1222">
          <cell r="I1222">
            <v>800255443</v>
          </cell>
          <cell r="J1222" t="str">
            <v>ALCALDIA MUNICIPAL DE EL DORADO</v>
          </cell>
          <cell r="K1222">
            <v>39167180</v>
          </cell>
        </row>
        <row r="1223">
          <cell r="I1223">
            <v>800255730</v>
          </cell>
          <cell r="J1223" t="str">
            <v>INSTITUCION EDUCATIVA TECNICA EMPRESARIAL JARDIN</v>
          </cell>
          <cell r="K1223">
            <v>150901402</v>
          </cell>
        </row>
        <row r="1224">
          <cell r="I1224">
            <v>800255856</v>
          </cell>
          <cell r="J1224" t="str">
            <v>IE ANTONIO NARIÑO</v>
          </cell>
          <cell r="K1224">
            <v>85683175</v>
          </cell>
        </row>
        <row r="1225">
          <cell r="I1225">
            <v>800255974</v>
          </cell>
          <cell r="J1225" t="str">
            <v>FDO.SERVS.EDUC. I.E. TECNICA DE PASACABALLOS</v>
          </cell>
          <cell r="K1225">
            <v>212478968</v>
          </cell>
        </row>
        <row r="1226">
          <cell r="I1226">
            <v>800256090</v>
          </cell>
          <cell r="J1226" t="str">
            <v>COLEGIO TECNICO DIVERSIFICADO DE BARRANQUILLA</v>
          </cell>
          <cell r="K1226">
            <v>81267064</v>
          </cell>
        </row>
        <row r="1227">
          <cell r="I1227">
            <v>800256383</v>
          </cell>
          <cell r="J1227" t="str">
            <v>INSTITUCION EDUCATIVA DISTRITAL CONCENTRACION CEVILLAR</v>
          </cell>
          <cell r="K1227">
            <v>91357721</v>
          </cell>
        </row>
        <row r="1228">
          <cell r="I1228">
            <v>800256393</v>
          </cell>
          <cell r="J1228" t="str">
            <v>I.E.D. JESUS DE NAZARETH</v>
          </cell>
          <cell r="K1228">
            <v>96224332</v>
          </cell>
        </row>
        <row r="1229">
          <cell r="I1229">
            <v>800256502</v>
          </cell>
          <cell r="J1229" t="str">
            <v>Institucion Unidad Educativa de Dinamarca</v>
          </cell>
          <cell r="K1229">
            <v>67338472</v>
          </cell>
        </row>
        <row r="1230">
          <cell r="I1230">
            <v>800256824</v>
          </cell>
          <cell r="J1230" t="str">
            <v>f.s.e. institucion educativa la ferreria- AMAGA</v>
          </cell>
          <cell r="K1230">
            <v>36583269</v>
          </cell>
        </row>
        <row r="1231">
          <cell r="I1231">
            <v>800256833</v>
          </cell>
          <cell r="J1231" t="str">
            <v>FSD. INSTITUCION EDUCATIVA JOSE MANUEL RESTREPO VELEZ</v>
          </cell>
          <cell r="K1231">
            <v>140494915</v>
          </cell>
        </row>
        <row r="1232">
          <cell r="I1232">
            <v>801000596</v>
          </cell>
          <cell r="J1232" t="str">
            <v>INSTITUCION EDUCATIVA BAUDILIO MONTOYA SISTEMA GENERAL DE PARTICIPACIONES</v>
          </cell>
          <cell r="K1232">
            <v>79301308</v>
          </cell>
        </row>
        <row r="1233">
          <cell r="I1233">
            <v>801001823</v>
          </cell>
          <cell r="J1233" t="str">
            <v>INSTITUCION EDUCATIVA SANTA MARIA GORETTI</v>
          </cell>
          <cell r="K1233">
            <v>125703717</v>
          </cell>
        </row>
        <row r="1234">
          <cell r="I1234">
            <v>801003914</v>
          </cell>
          <cell r="J1234" t="str">
            <v>FONDOS DE SERVICIOS EDUCATIVOS I E CAMILO TORRES</v>
          </cell>
          <cell r="K1234">
            <v>62677350</v>
          </cell>
        </row>
        <row r="1235">
          <cell r="I1235">
            <v>801003926</v>
          </cell>
          <cell r="J1235" t="str">
            <v>FONDOS DE SERVICIOS EDUCATIVOS INSTITUCION EDUCATIVA RUFINO JOSE CUERVO CENTRO</v>
          </cell>
          <cell r="K1235">
            <v>164873544</v>
          </cell>
        </row>
        <row r="1236">
          <cell r="I1236">
            <v>801003927</v>
          </cell>
          <cell r="J1236" t="str">
            <v>SISTEMA GENERAL DE PARTICIPACIONES PARA EDUCACION POR CALIDAD</v>
          </cell>
          <cell r="K1236">
            <v>68813757</v>
          </cell>
        </row>
        <row r="1237">
          <cell r="I1237">
            <v>801003931</v>
          </cell>
          <cell r="J1237" t="str">
            <v>FONDOS DE SERVICIOS EDUCATIVOS INSTITUCION EDUCATIVA NACIONAL JESUS MARIA OCAMPO</v>
          </cell>
          <cell r="K1237">
            <v>78665006</v>
          </cell>
        </row>
        <row r="1238">
          <cell r="I1238">
            <v>801003964</v>
          </cell>
          <cell r="J1238" t="str">
            <v>FONDOS DE SERVICIOS EDUCATIVOS INSTITUCION EDUCATIVA LA ADIELA</v>
          </cell>
          <cell r="K1238">
            <v>136909560</v>
          </cell>
        </row>
        <row r="1239">
          <cell r="I1239">
            <v>801003965</v>
          </cell>
          <cell r="J1239" t="str">
            <v>INSTITUCION EDUCATIVA CAMARA JUNIOR</v>
          </cell>
          <cell r="K1239">
            <v>129879292</v>
          </cell>
        </row>
        <row r="1240">
          <cell r="I1240">
            <v>801003966</v>
          </cell>
          <cell r="J1240" t="str">
            <v>FONDOS DE SERVICIOS EDUCATIVOS INSTITUCION EDUCATIVA CIUDADELA DE OCCIDENTE</v>
          </cell>
          <cell r="K1240">
            <v>79326819</v>
          </cell>
        </row>
        <row r="1241">
          <cell r="I1241">
            <v>801004151</v>
          </cell>
          <cell r="J1241" t="str">
            <v>INSTITUCION EDUCATIVA LUIS ANGEL ARANGO</v>
          </cell>
          <cell r="K1241">
            <v>85145959</v>
          </cell>
        </row>
        <row r="1242">
          <cell r="I1242">
            <v>801004562</v>
          </cell>
          <cell r="J1242" t="str">
            <v>INSTITUCION EDUCATIVA TECNOLOGICO</v>
          </cell>
          <cell r="K1242">
            <v>63702272</v>
          </cell>
        </row>
        <row r="1243">
          <cell r="I1243">
            <v>801004588</v>
          </cell>
          <cell r="J1243" t="str">
            <v>INSTITUCION EDUCATIVA RURAL JESUS MARIA MORALES</v>
          </cell>
          <cell r="K1243">
            <v>59506280</v>
          </cell>
        </row>
        <row r="1244">
          <cell r="I1244">
            <v>801004629</v>
          </cell>
          <cell r="J1244" t="str">
            <v>INSTITUCION EDUCATIVA ROBLEDO</v>
          </cell>
          <cell r="K1244">
            <v>100357164</v>
          </cell>
        </row>
        <row r="1245">
          <cell r="I1245">
            <v>801004631</v>
          </cell>
          <cell r="J1245" t="str">
            <v>FONDO DE SERVICIOS EDUCATIVOSINSITUCION EDUCATIVA INSTITUTO CALARCA</v>
          </cell>
          <cell r="K1245">
            <v>31840584</v>
          </cell>
        </row>
        <row r="1246">
          <cell r="I1246">
            <v>801004639</v>
          </cell>
          <cell r="J1246" t="str">
            <v>FONDO DE SERVICIOS EDUCATIVOS INSTITUCION EDUCATIVA ROMAN MARIA VALENCIA</v>
          </cell>
          <cell r="K1246">
            <v>105289333</v>
          </cell>
        </row>
        <row r="1247">
          <cell r="I1247">
            <v>801004646</v>
          </cell>
          <cell r="J1247" t="str">
            <v>INTITUCION EDUCATIVA EL CAMINO</v>
          </cell>
          <cell r="K1247">
            <v>70702110</v>
          </cell>
        </row>
        <row r="1248">
          <cell r="I1248">
            <v>801004657</v>
          </cell>
          <cell r="J1248" t="str">
            <v>FONDOS DE SERVICIOS EDUCATIVOS  LOS QUINDOS</v>
          </cell>
          <cell r="K1248">
            <v>164453228</v>
          </cell>
        </row>
        <row r="1249">
          <cell r="I1249">
            <v>801004658</v>
          </cell>
          <cell r="J1249" t="str">
            <v>INSTITUCION EDUCATIVA DEL SUR</v>
          </cell>
          <cell r="K1249">
            <v>170467256</v>
          </cell>
        </row>
        <row r="1250">
          <cell r="I1250">
            <v>801004663</v>
          </cell>
          <cell r="J1250" t="str">
            <v>INSTITUCION EDUCATIVA GUSTAVO MATAMOROS</v>
          </cell>
          <cell r="K1250">
            <v>100833002</v>
          </cell>
        </row>
        <row r="1251">
          <cell r="I1251">
            <v>801004664</v>
          </cell>
          <cell r="J1251" t="str">
            <v>FONDOS DE SERVICIOS EDUCATIVOS INSTITUCION EDUCATIVA INSTITUTO TECNICO INDUSTRIAL</v>
          </cell>
          <cell r="K1251">
            <v>93986655</v>
          </cell>
        </row>
        <row r="1252">
          <cell r="I1252">
            <v>801004666</v>
          </cell>
          <cell r="J1252" t="str">
            <v>FONDOS DE SERVICIOS EDUCATIVOS  TRANSFERENCIAS SGP INSTITUCION EDUCATIVA TERESITA MONTES</v>
          </cell>
          <cell r="K1252">
            <v>167183110</v>
          </cell>
        </row>
        <row r="1253">
          <cell r="I1253">
            <v>801004678</v>
          </cell>
          <cell r="J1253" t="str">
            <v>INSTITUCION EDUCATIVA CENTRO AUXILIAR DE SERVICIOS DOCENTES CASD HERMOGENES DAZA</v>
          </cell>
          <cell r="K1253">
            <v>344055290</v>
          </cell>
        </row>
        <row r="1254">
          <cell r="I1254">
            <v>801004740</v>
          </cell>
          <cell r="J1254" t="str">
            <v>INSTITUCION EDUCATIVA LUIS GRANADA MEJIA</v>
          </cell>
          <cell r="K1254">
            <v>32526039</v>
          </cell>
        </row>
        <row r="1255">
          <cell r="I1255">
            <v>801004741</v>
          </cell>
          <cell r="J1255" t="str">
            <v>INSTITUCION EDUCATIVA RURAL SAN JOSE</v>
          </cell>
          <cell r="K1255">
            <v>37579614</v>
          </cell>
        </row>
        <row r="1256">
          <cell r="I1256">
            <v>801004798</v>
          </cell>
          <cell r="J1256" t="str">
            <v>INSTITUCION EDUCATIVA SAN JOSE</v>
          </cell>
          <cell r="K1256">
            <v>53542545</v>
          </cell>
        </row>
        <row r="1257">
          <cell r="I1257">
            <v>801004835</v>
          </cell>
          <cell r="J1257" t="str">
            <v>INSTITUCION EDUCATIVA GENERAL SANTANDER</v>
          </cell>
          <cell r="K1257">
            <v>52440131</v>
          </cell>
        </row>
        <row r="1258">
          <cell r="I1258">
            <v>801004910</v>
          </cell>
          <cell r="J1258" t="str">
            <v>INSTITUCION EDUCATIVA SAN VICENTE DE PAUL</v>
          </cell>
          <cell r="K1258">
            <v>65603532</v>
          </cell>
        </row>
        <row r="1259">
          <cell r="I1259">
            <v>801004930</v>
          </cell>
          <cell r="J1259" t="str">
            <v>INSTITUTO MONTENEGRO RED BANCAFE DAVIVIENDA</v>
          </cell>
          <cell r="K1259">
            <v>103388463</v>
          </cell>
        </row>
        <row r="1260">
          <cell r="I1260">
            <v>801004956</v>
          </cell>
          <cell r="J1260" t="str">
            <v>INSTITUCION EDUCATIVA MARCO FIDEL SUAREZ</v>
          </cell>
          <cell r="K1260">
            <v>83741757</v>
          </cell>
        </row>
        <row r="1261">
          <cell r="I1261">
            <v>801004962</v>
          </cell>
          <cell r="J1261" t="str">
            <v>INSTITUCION EDUCATIVA INSTITUTO BUENAVISTA</v>
          </cell>
          <cell r="K1261">
            <v>27382182</v>
          </cell>
        </row>
        <row r="1262">
          <cell r="I1262">
            <v>802000318</v>
          </cell>
          <cell r="J1262" t="str">
            <v>INSTITUTO DISTRITAL TECNICO MEIRA DEL MAR</v>
          </cell>
          <cell r="K1262">
            <v>165947650</v>
          </cell>
        </row>
        <row r="1263">
          <cell r="I1263">
            <v>802000557</v>
          </cell>
          <cell r="J1263" t="str">
            <v>INSTITUTO TECNICO INDUSTRIAL DE SABANALARGA</v>
          </cell>
          <cell r="K1263">
            <v>151409450</v>
          </cell>
        </row>
        <row r="1264">
          <cell r="I1264">
            <v>802000747</v>
          </cell>
          <cell r="J1264" t="str">
            <v>INSTITUTO DISTRITAL CASTILLO DE LA ALBORAYA</v>
          </cell>
          <cell r="K1264">
            <v>87120376</v>
          </cell>
        </row>
        <row r="1265">
          <cell r="I1265">
            <v>802000769</v>
          </cell>
          <cell r="J1265" t="str">
            <v>INSTITUCION EDUCATIVA RODOLFO LLINAS RIASCO</v>
          </cell>
          <cell r="K1265">
            <v>72276205</v>
          </cell>
        </row>
        <row r="1266">
          <cell r="I1266">
            <v>802000796</v>
          </cell>
          <cell r="J1266" t="str">
            <v>INSTITUCION EDUCATIVA DISTRITAL LA MAGDALENA</v>
          </cell>
          <cell r="K1266">
            <v>121681697</v>
          </cell>
        </row>
        <row r="1267">
          <cell r="I1267">
            <v>802000879</v>
          </cell>
          <cell r="J1267" t="str">
            <v>COLEGIO DISTRITAL JUAN JOSE RONDON</v>
          </cell>
          <cell r="K1267">
            <v>54199636</v>
          </cell>
        </row>
        <row r="1268">
          <cell r="I1268">
            <v>802000963</v>
          </cell>
          <cell r="J1268" t="str">
            <v>INSTITUCION EDUCATIVA DISTRITAL DEL CARIBE</v>
          </cell>
          <cell r="K1268">
            <v>25943467</v>
          </cell>
        </row>
        <row r="1269">
          <cell r="I1269">
            <v>802000994</v>
          </cell>
          <cell r="J1269" t="str">
            <v>INSTITUCION EDUCATIVA DISTRITAL SANTA BERNARDITA</v>
          </cell>
          <cell r="K1269">
            <v>101669513</v>
          </cell>
        </row>
        <row r="1270">
          <cell r="I1270">
            <v>802001062</v>
          </cell>
          <cell r="J1270" t="str">
            <v>INSTITUCION EDUCATIVA DISTRITAL PARA EL DESARROLLO HUMANO MARIA CANO</v>
          </cell>
          <cell r="K1270">
            <v>87493875</v>
          </cell>
        </row>
        <row r="1271">
          <cell r="I1271">
            <v>802001194</v>
          </cell>
          <cell r="J1271" t="str">
            <v>COLEGIO DISTRITAL MARIA AUXILIADORA</v>
          </cell>
          <cell r="K1271">
            <v>204350659</v>
          </cell>
        </row>
        <row r="1272">
          <cell r="I1272">
            <v>802001202</v>
          </cell>
          <cell r="J1272" t="str">
            <v>COLEGIO DISTRITAL BUENOS AIRES</v>
          </cell>
          <cell r="K1272">
            <v>90280635</v>
          </cell>
        </row>
        <row r="1273">
          <cell r="I1273">
            <v>802001221</v>
          </cell>
          <cell r="J1273" t="str">
            <v>INSTITUCION EDUCATIVA DISTRITAL CIUDADELA ESTUDIANTIL</v>
          </cell>
          <cell r="K1273">
            <v>121540243</v>
          </cell>
        </row>
        <row r="1274">
          <cell r="I1274">
            <v>802001226</v>
          </cell>
          <cell r="J1274" t="str">
            <v>INSTITUCION EDUCATIVA DISTRITAL LESTONNAC</v>
          </cell>
          <cell r="K1274">
            <v>81500029</v>
          </cell>
        </row>
        <row r="1275">
          <cell r="I1275">
            <v>802001387</v>
          </cell>
          <cell r="J1275" t="str">
            <v>COLEGIO DISTRITAL DE BARRANQUILLA GABRIEL GARCIA M.</v>
          </cell>
          <cell r="K1275">
            <v>113518533</v>
          </cell>
        </row>
        <row r="1276">
          <cell r="I1276">
            <v>802001393</v>
          </cell>
          <cell r="J1276" t="str">
            <v>INSTITUCION EDUCATIVA DISTRITAL LA LUZ</v>
          </cell>
          <cell r="K1276">
            <v>72945558</v>
          </cell>
        </row>
        <row r="1277">
          <cell r="I1277">
            <v>802001425</v>
          </cell>
          <cell r="J1277" t="str">
            <v>COLEGIO  COMUNITARIO DISTRITAL PABLO NERUDA</v>
          </cell>
          <cell r="K1277">
            <v>151933816</v>
          </cell>
        </row>
        <row r="1278">
          <cell r="I1278">
            <v>802001431</v>
          </cell>
          <cell r="J1278" t="str">
            <v>INSTITUCION EDUCATIVA DISTRITAL LAS FLORES</v>
          </cell>
          <cell r="K1278">
            <v>78937871</v>
          </cell>
        </row>
        <row r="1279">
          <cell r="I1279">
            <v>802001440</v>
          </cell>
          <cell r="J1279" t="str">
            <v>COLEGIO DISTISTRITAL MARIE POUSSEPIN</v>
          </cell>
          <cell r="K1279">
            <v>143431671</v>
          </cell>
        </row>
        <row r="1280">
          <cell r="I1280">
            <v>802001512</v>
          </cell>
          <cell r="J1280" t="str">
            <v>INSTITUCION EDUCATIVA DISTRITAL CALIXTO ALVAREZ</v>
          </cell>
          <cell r="K1280">
            <v>165081747</v>
          </cell>
        </row>
        <row r="1281">
          <cell r="I1281">
            <v>802001532</v>
          </cell>
          <cell r="J1281" t="str">
            <v>CEN. COM. DE EDU. BASICA Y MEDIA N 187</v>
          </cell>
          <cell r="K1281">
            <v>44784011</v>
          </cell>
        </row>
        <row r="1282">
          <cell r="I1282">
            <v>802001550</v>
          </cell>
          <cell r="J1282" t="str">
            <v>INSTITUCION EDUCATIVA DISTRITAL LA MILAGROSA FE Y ALEGRIA</v>
          </cell>
          <cell r="K1282">
            <v>110368963</v>
          </cell>
        </row>
        <row r="1283">
          <cell r="I1283">
            <v>802001739</v>
          </cell>
          <cell r="J1283" t="str">
            <v>COLEGIO DISTRITAL EL SILENCIO</v>
          </cell>
          <cell r="K1283">
            <v>81773125</v>
          </cell>
        </row>
        <row r="1284">
          <cell r="I1284">
            <v>802001774</v>
          </cell>
          <cell r="J1284" t="str">
            <v>INSTITUCION EDUCATIVA DISTRITAL SAN SALVADOR</v>
          </cell>
          <cell r="K1284">
            <v>46363472</v>
          </cell>
        </row>
        <row r="1285">
          <cell r="I1285">
            <v>802001809</v>
          </cell>
          <cell r="J1285" t="str">
            <v>INSTITUCION EDUCATIVA DISTRITAL TECNICO COOPERATIVO JESUS MISERICORDIOSO</v>
          </cell>
          <cell r="K1285">
            <v>97786760</v>
          </cell>
        </row>
        <row r="1286">
          <cell r="I1286">
            <v>802001962</v>
          </cell>
          <cell r="J1286" t="str">
            <v>INSTITUCION EDUCATIVA EL CAMPITO</v>
          </cell>
          <cell r="K1286">
            <v>73091447</v>
          </cell>
        </row>
        <row r="1287">
          <cell r="I1287">
            <v>802002042</v>
          </cell>
          <cell r="J1287" t="str">
            <v>INSTITUCION EDUCATIVA TECNICA INDUSTRIAL Y COMERCIAL DE SOLEDAD</v>
          </cell>
          <cell r="K1287">
            <v>119144852</v>
          </cell>
        </row>
        <row r="1288">
          <cell r="I1288">
            <v>802002043</v>
          </cell>
          <cell r="J1288" t="str">
            <v>INSTITUCION EDUCATIVA TAJAMAR</v>
          </cell>
          <cell r="K1288">
            <v>100796924</v>
          </cell>
        </row>
        <row r="1289">
          <cell r="I1289">
            <v>802002086</v>
          </cell>
          <cell r="J1289" t="str">
            <v>INSTITUCION EDUCATIVA DISTRITAL BETSABE ESPINOSA</v>
          </cell>
          <cell r="K1289">
            <v>78522152</v>
          </cell>
        </row>
        <row r="1290">
          <cell r="I1290">
            <v>802002122</v>
          </cell>
          <cell r="J1290" t="str">
            <v>COLEGIO DISTRITAL CAMILO TORRES TENORIO</v>
          </cell>
          <cell r="K1290">
            <v>34894090</v>
          </cell>
        </row>
        <row r="1291">
          <cell r="I1291">
            <v>802002124</v>
          </cell>
          <cell r="J1291" t="str">
            <v>INSTITUCION EDUCATIVA DISTRITAL LA MERCED</v>
          </cell>
          <cell r="K1291">
            <v>46768931</v>
          </cell>
        </row>
        <row r="1292">
          <cell r="I1292">
            <v>802002223</v>
          </cell>
          <cell r="J1292" t="str">
            <v>COLEGIO DISTRITAL SAGRADO CORAZON DE JESUS</v>
          </cell>
          <cell r="K1292">
            <v>60468647</v>
          </cell>
        </row>
        <row r="1293">
          <cell r="I1293">
            <v>802002264</v>
          </cell>
          <cell r="J1293" t="str">
            <v>institucion educativa tecnica agropecuaria de puerto giraldo</v>
          </cell>
          <cell r="K1293">
            <v>126015921</v>
          </cell>
        </row>
        <row r="1294">
          <cell r="I1294">
            <v>802002313</v>
          </cell>
          <cell r="J1294" t="str">
            <v>INSTITUCION  EDUCATIVA DISTRITAL EL  VALLE</v>
          </cell>
          <cell r="K1294">
            <v>34424825</v>
          </cell>
        </row>
        <row r="1295">
          <cell r="I1295">
            <v>802002316</v>
          </cell>
          <cell r="J1295" t="str">
            <v>INSTITUCION EDUCATIVA DE FORMACION INTEGRAL</v>
          </cell>
          <cell r="K1295">
            <v>80581876</v>
          </cell>
        </row>
        <row r="1296">
          <cell r="I1296">
            <v>802002317</v>
          </cell>
          <cell r="J1296" t="str">
            <v>INSTITUCION EDUCATIVA DISTRITAL LUZ DEL CARIBE</v>
          </cell>
          <cell r="K1296">
            <v>67880618</v>
          </cell>
        </row>
        <row r="1297">
          <cell r="I1297">
            <v>802002321</v>
          </cell>
          <cell r="J1297" t="str">
            <v>INSTITUCION EDUCATIVA ANTONIO RAMON MORENO</v>
          </cell>
          <cell r="K1297">
            <v>53256095</v>
          </cell>
        </row>
        <row r="1298">
          <cell r="I1298">
            <v>802002381</v>
          </cell>
          <cell r="J1298" t="str">
            <v>COLEGIO DISTRITAL HOGAR MARIANO</v>
          </cell>
          <cell r="K1298">
            <v>140783477</v>
          </cell>
        </row>
        <row r="1299">
          <cell r="I1299">
            <v>802002580</v>
          </cell>
          <cell r="J1299" t="str">
            <v>CENTRO COMUNITARIO DE EDUCACION BASICA 181</v>
          </cell>
          <cell r="K1299">
            <v>34445656</v>
          </cell>
        </row>
        <row r="1300">
          <cell r="I1300">
            <v>802002627</v>
          </cell>
          <cell r="J1300" t="str">
            <v>instituto tecnico agropecuario de tubara I.T.A</v>
          </cell>
          <cell r="K1300">
            <v>101212848</v>
          </cell>
        </row>
        <row r="1301">
          <cell r="I1301">
            <v>802002679</v>
          </cell>
          <cell r="J1301" t="str">
            <v>INST EDUC DIST COMUNITARIA 7 DE ABRIL</v>
          </cell>
          <cell r="K1301">
            <v>63496394</v>
          </cell>
        </row>
        <row r="1302">
          <cell r="I1302">
            <v>802002680</v>
          </cell>
          <cell r="J1302" t="str">
            <v>INSTITUCION EDUCATIVA DISTRITAL LA PRESENTACION</v>
          </cell>
          <cell r="K1302">
            <v>35351871</v>
          </cell>
        </row>
        <row r="1303">
          <cell r="I1303">
            <v>802002771</v>
          </cell>
          <cell r="J1303" t="str">
            <v>INSTITUCION EDUCATIVA TECNICA FRANCISCO DE PAULA SANTANDER</v>
          </cell>
          <cell r="K1303">
            <v>392494580</v>
          </cell>
        </row>
        <row r="1304">
          <cell r="I1304">
            <v>802002867</v>
          </cell>
          <cell r="J1304" t="str">
            <v>INSTITUCION EDUCATIVA DISTRITAL VILLANUEVA</v>
          </cell>
          <cell r="K1304">
            <v>45316378</v>
          </cell>
        </row>
        <row r="1305">
          <cell r="I1305">
            <v>802002911</v>
          </cell>
          <cell r="J1305" t="str">
            <v>INSTITUCION EDUCATIVA SAGRADO CORAZON</v>
          </cell>
          <cell r="K1305">
            <v>131212621</v>
          </cell>
        </row>
        <row r="1306">
          <cell r="I1306">
            <v>802002963</v>
          </cell>
          <cell r="J1306" t="str">
            <v>INSTITUCION EDUCATIVA PRIMERO DE MAYO</v>
          </cell>
          <cell r="K1306">
            <v>70813145</v>
          </cell>
        </row>
        <row r="1307">
          <cell r="I1307">
            <v>802002991</v>
          </cell>
          <cell r="J1307" t="str">
            <v>INSTITUCION EDUCATIVA DISTRITAL DE CARRIZAL</v>
          </cell>
          <cell r="K1307">
            <v>82049988</v>
          </cell>
        </row>
        <row r="1308">
          <cell r="I1308">
            <v>802002992</v>
          </cell>
          <cell r="J1308" t="str">
            <v>IED ALFREDO CORREA DE ANDREIS</v>
          </cell>
          <cell r="K1308">
            <v>32941911</v>
          </cell>
        </row>
        <row r="1309">
          <cell r="I1309">
            <v>802003024</v>
          </cell>
          <cell r="J1309" t="str">
            <v>NUEVO COLEGIO TECNICO EL SANTUARIO</v>
          </cell>
          <cell r="K1309">
            <v>187284751</v>
          </cell>
        </row>
        <row r="1310">
          <cell r="I1310">
            <v>802003099</v>
          </cell>
          <cell r="J1310" t="str">
            <v>institucion educativa tecnico de la peña</v>
          </cell>
          <cell r="K1310">
            <v>125271167</v>
          </cell>
        </row>
        <row r="1311">
          <cell r="I1311">
            <v>802003115</v>
          </cell>
          <cell r="J1311" t="str">
            <v>institucion educativa maximo mercado</v>
          </cell>
          <cell r="K1311">
            <v>92825526</v>
          </cell>
        </row>
        <row r="1312">
          <cell r="I1312">
            <v>802003176</v>
          </cell>
          <cell r="J1312" t="str">
            <v>INSTITUCION EDUCATIVA DISTRITAL EL CORAZON DEL SANTUARIO</v>
          </cell>
          <cell r="K1312">
            <v>44171972</v>
          </cell>
        </row>
        <row r="1313">
          <cell r="I1313">
            <v>802003217</v>
          </cell>
          <cell r="J1313" t="str">
            <v>COLEGIO DISTRITAL MURILLO</v>
          </cell>
          <cell r="K1313">
            <v>46027116</v>
          </cell>
        </row>
        <row r="1314">
          <cell r="I1314">
            <v>802003356</v>
          </cell>
          <cell r="J1314" t="str">
            <v>COLEGIO COMUNITARIO DISTRITAL VILLA DEL CARMEN</v>
          </cell>
          <cell r="K1314">
            <v>70828782</v>
          </cell>
        </row>
        <row r="1315">
          <cell r="I1315">
            <v>802003364</v>
          </cell>
          <cell r="J1315" t="str">
            <v>INSTITUCION EDUCATIVA JOSEFA DONADO DE SOLEDAD</v>
          </cell>
          <cell r="K1315">
            <v>33850804</v>
          </cell>
        </row>
        <row r="1316">
          <cell r="I1316">
            <v>802003453</v>
          </cell>
          <cell r="J1316" t="str">
            <v>INSTITUCION EDUCATIVA POLICARPA</v>
          </cell>
          <cell r="K1316">
            <v>57505510</v>
          </cell>
        </row>
        <row r="1317">
          <cell r="I1317">
            <v>802003613</v>
          </cell>
          <cell r="J1317" t="str">
            <v>INSTITUCION EDUCATIVA DISTRITAL JOSE MARTI</v>
          </cell>
          <cell r="K1317">
            <v>104120700</v>
          </cell>
        </row>
        <row r="1318">
          <cell r="I1318">
            <v>802003789</v>
          </cell>
          <cell r="J1318" t="str">
            <v>INSTITUCION EDUCATIVA NUESTRA SEÑORA DEL CARMEN</v>
          </cell>
          <cell r="K1318">
            <v>52457904</v>
          </cell>
        </row>
        <row r="1319">
          <cell r="I1319">
            <v>802003797</v>
          </cell>
          <cell r="J1319" t="str">
            <v>COLEGIO DISTRITAL BOSTON</v>
          </cell>
          <cell r="K1319">
            <v>33669419</v>
          </cell>
        </row>
        <row r="1320">
          <cell r="I1320">
            <v>802003798</v>
          </cell>
          <cell r="J1320" t="str">
            <v>INSTITUCION EDUCATIVA LUIS R CAPARROSO</v>
          </cell>
          <cell r="K1320">
            <v>71589372</v>
          </cell>
        </row>
        <row r="1321">
          <cell r="I1321">
            <v>802003855</v>
          </cell>
          <cell r="J1321" t="str">
            <v>ESCUELA NORMAL SANTA ANA DE BARANOA</v>
          </cell>
          <cell r="K1321">
            <v>139398561</v>
          </cell>
        </row>
        <row r="1322">
          <cell r="I1322">
            <v>802003856</v>
          </cell>
          <cell r="J1322" t="str">
            <v>INSTITUCION EDUCATIVA SAN MIGUEL ARCANGEL</v>
          </cell>
          <cell r="K1322">
            <v>75098280</v>
          </cell>
        </row>
        <row r="1323">
          <cell r="I1323">
            <v>802003907</v>
          </cell>
          <cell r="J1323" t="str">
            <v>FSE INSTITUCION EDUCATIVA JOHN F KENNEDY</v>
          </cell>
          <cell r="K1323">
            <v>115158955</v>
          </cell>
        </row>
        <row r="1324">
          <cell r="I1324">
            <v>802004051</v>
          </cell>
          <cell r="J1324" t="str">
            <v>INSTITUCION EDUCATIVA COMERCIAL NUESTRA SEÑORA DE LA MISERICORDIA</v>
          </cell>
          <cell r="K1324">
            <v>173437269</v>
          </cell>
        </row>
        <row r="1325">
          <cell r="I1325">
            <v>802004082</v>
          </cell>
          <cell r="J1325" t="str">
            <v>INSTITUCION EDUCATIVA ALBERTO PUMAREJO</v>
          </cell>
          <cell r="K1325">
            <v>52032108</v>
          </cell>
        </row>
        <row r="1326">
          <cell r="I1326">
            <v>802004115</v>
          </cell>
          <cell r="J1326" t="str">
            <v>COLEGIO DISTRITAL OLAYA</v>
          </cell>
          <cell r="K1326">
            <v>104556494</v>
          </cell>
        </row>
        <row r="1327">
          <cell r="I1327">
            <v>802004298</v>
          </cell>
          <cell r="J1327" t="str">
            <v>INSTITUCION EDUCATIVA TECNICA INDUSTRIAL DE SOLEDAD MARIA AUXILIADORA</v>
          </cell>
          <cell r="K1327">
            <v>107432653</v>
          </cell>
        </row>
        <row r="1328">
          <cell r="I1328">
            <v>802004372</v>
          </cell>
          <cell r="J1328" t="str">
            <v>INSTITUCION EDUCATIVA VISTA HERMOSA DE SOLEDAD</v>
          </cell>
          <cell r="K1328">
            <v>90848868</v>
          </cell>
        </row>
        <row r="1329">
          <cell r="I1329">
            <v>802004411</v>
          </cell>
          <cell r="J1329" t="str">
            <v>INSTITUCION EDUCATIVA DISTRITAL NUESTRA SEÑORA DE LAS NIEVES</v>
          </cell>
          <cell r="K1329">
            <v>85187926</v>
          </cell>
        </row>
        <row r="1330">
          <cell r="I1330">
            <v>802004421</v>
          </cell>
          <cell r="J1330" t="str">
            <v>INSTITUCION EDUCATIVO DISTRITAL MADRES CATOLICAS</v>
          </cell>
          <cell r="K1330">
            <v>50794601</v>
          </cell>
        </row>
        <row r="1331">
          <cell r="I1331">
            <v>802004479</v>
          </cell>
          <cell r="J1331" t="str">
            <v>INSTITUCION EDUCATIVA VILLA ESTADIO</v>
          </cell>
          <cell r="K1331">
            <v>90104173</v>
          </cell>
        </row>
        <row r="1332">
          <cell r="I1332">
            <v>802004486</v>
          </cell>
          <cell r="J1332" t="str">
            <v>INSTITUCION EDUCATIVA COMUNITARIA LOS LAURELES</v>
          </cell>
          <cell r="K1332">
            <v>67643889</v>
          </cell>
        </row>
        <row r="1333">
          <cell r="I1333">
            <v>802004490</v>
          </cell>
          <cell r="J1333" t="str">
            <v>I.E.T.C.ALBERTO PUMAREJO</v>
          </cell>
          <cell r="K1333">
            <v>196494401</v>
          </cell>
        </row>
        <row r="1334">
          <cell r="I1334">
            <v>802004498</v>
          </cell>
          <cell r="J1334" t="str">
            <v>INSTITUCION EDUCATIVA DE SABANALARGA FERNANDO HOYOS RIPOLL</v>
          </cell>
          <cell r="K1334">
            <v>175588157</v>
          </cell>
        </row>
        <row r="1335">
          <cell r="I1335">
            <v>802004637</v>
          </cell>
          <cell r="J1335" t="str">
            <v>institucion educativa eustorgio salgar</v>
          </cell>
          <cell r="K1335">
            <v>52875109</v>
          </cell>
        </row>
        <row r="1336">
          <cell r="I1336">
            <v>802004708</v>
          </cell>
          <cell r="J1336" t="str">
            <v>INSTITUCION EDUCATIVA DISTRITAL JORGE ROBLEDO ORTIZ</v>
          </cell>
          <cell r="K1336">
            <v>85361429</v>
          </cell>
        </row>
        <row r="1337">
          <cell r="I1337">
            <v>802004745</v>
          </cell>
          <cell r="J1337" t="str">
            <v>institucion educativa juan jose nieto</v>
          </cell>
          <cell r="K1337">
            <v>173290553</v>
          </cell>
        </row>
        <row r="1338">
          <cell r="I1338">
            <v>802004896</v>
          </cell>
          <cell r="J1338" t="str">
            <v>INSTITUCION EDUCATIVA TECNICA MICROEMPRESARIAL DE SOLEDAD</v>
          </cell>
          <cell r="K1338">
            <v>71715902</v>
          </cell>
        </row>
        <row r="1339">
          <cell r="I1339">
            <v>802004987</v>
          </cell>
          <cell r="J1339" t="str">
            <v>INSTITUTO ALEXANDER VON HUMBOLDT</v>
          </cell>
          <cell r="K1339">
            <v>60919058</v>
          </cell>
        </row>
        <row r="1340">
          <cell r="I1340">
            <v>802005031</v>
          </cell>
          <cell r="J1340" t="str">
            <v>COLEGIO DISTRITAL MARIA INMACULADA</v>
          </cell>
          <cell r="K1340">
            <v>134083233</v>
          </cell>
        </row>
        <row r="1341">
          <cell r="I1341">
            <v>802005167</v>
          </cell>
          <cell r="J1341" t="str">
            <v>INSTITUCION EDUCATIVA  NOROCCiDENTAL</v>
          </cell>
          <cell r="K1341">
            <v>174667769</v>
          </cell>
        </row>
        <row r="1342">
          <cell r="I1342">
            <v>802005206</v>
          </cell>
          <cell r="J1342" t="str">
            <v>INSTITUCION EDUCATIVA DISTRITAL LAS GRANJAS</v>
          </cell>
          <cell r="K1342">
            <v>47691357</v>
          </cell>
        </row>
        <row r="1343">
          <cell r="I1343">
            <v>802005379</v>
          </cell>
          <cell r="J1343" t="str">
            <v>INSTITUCION EDUCATIVA TECNICA FRANCISCO DE PAULA SANTANDER</v>
          </cell>
          <cell r="K1343">
            <v>131337261</v>
          </cell>
        </row>
        <row r="1344">
          <cell r="I1344">
            <v>802005796</v>
          </cell>
          <cell r="J1344" t="str">
            <v>institucion educativa tecnico comercial de sabanalarga</v>
          </cell>
          <cell r="K1344">
            <v>197922796</v>
          </cell>
        </row>
        <row r="1345">
          <cell r="I1345">
            <v>802005854</v>
          </cell>
          <cell r="J1345" t="str">
            <v>I.E.SAN SEBASTIAN</v>
          </cell>
          <cell r="K1345">
            <v>68434951</v>
          </cell>
        </row>
        <row r="1346">
          <cell r="I1346">
            <v>802006311</v>
          </cell>
          <cell r="J1346" t="str">
            <v>I.E.EVA RODRIGUEZ ARAUJO</v>
          </cell>
          <cell r="K1346">
            <v>131566759</v>
          </cell>
        </row>
        <row r="1347">
          <cell r="I1347">
            <v>802006555</v>
          </cell>
          <cell r="J1347" t="str">
            <v>COLEGIO DISTRITAL SAN GABRIEL</v>
          </cell>
          <cell r="K1347">
            <v>75499905</v>
          </cell>
        </row>
        <row r="1348">
          <cell r="I1348">
            <v>802006583</v>
          </cell>
          <cell r="J1348" t="str">
            <v>institucion educativa francisco jose de caldas</v>
          </cell>
          <cell r="K1348">
            <v>121737189</v>
          </cell>
        </row>
        <row r="1349">
          <cell r="I1349">
            <v>802006642</v>
          </cell>
          <cell r="J1349" t="str">
            <v>instititucion educativa santa lucia</v>
          </cell>
          <cell r="K1349">
            <v>159789564</v>
          </cell>
        </row>
        <row r="1350">
          <cell r="I1350">
            <v>802006717</v>
          </cell>
          <cell r="J1350" t="str">
            <v>ASOPAFA DEL RE. ESC. CENTRO DE EDUCACION BASICA NO.86</v>
          </cell>
          <cell r="K1350">
            <v>84124303</v>
          </cell>
        </row>
        <row r="1351">
          <cell r="I1351">
            <v>802006845</v>
          </cell>
          <cell r="J1351" t="str">
            <v>institucion educativa maria mancilla sanchez</v>
          </cell>
          <cell r="K1351">
            <v>115373230</v>
          </cell>
        </row>
        <row r="1352">
          <cell r="I1352">
            <v>802006858</v>
          </cell>
          <cell r="J1352" t="str">
            <v>COLEGIO DISTRITAL SARID ARTETA DE VASQUEZ</v>
          </cell>
          <cell r="K1352">
            <v>146837942</v>
          </cell>
        </row>
        <row r="1353">
          <cell r="I1353">
            <v>802006867</v>
          </cell>
          <cell r="J1353" t="str">
            <v>CENTRO DE EDUCACION BASICA Y MEDIA N 103</v>
          </cell>
          <cell r="K1353">
            <v>47064513</v>
          </cell>
        </row>
        <row r="1354">
          <cell r="I1354">
            <v>802006892</v>
          </cell>
          <cell r="J1354" t="str">
            <v>institucion educativa la inmaculada</v>
          </cell>
          <cell r="K1354">
            <v>114170981</v>
          </cell>
        </row>
        <row r="1355">
          <cell r="I1355">
            <v>802006904</v>
          </cell>
          <cell r="J1355" t="str">
            <v>INSTITUCION EDUCATIVA DISTISTRITAL SALVADOR SUAREZ SUAREZ</v>
          </cell>
          <cell r="K1355">
            <v>56422844</v>
          </cell>
        </row>
        <row r="1356">
          <cell r="I1356">
            <v>802006924</v>
          </cell>
          <cell r="J1356" t="str">
            <v>I.E.B. EL CONCORDE</v>
          </cell>
          <cell r="K1356">
            <v>63150480</v>
          </cell>
        </row>
        <row r="1357">
          <cell r="I1357">
            <v>802006935</v>
          </cell>
          <cell r="J1357" t="str">
            <v>institucion educativa san juan bosco</v>
          </cell>
          <cell r="K1357">
            <v>113654544</v>
          </cell>
        </row>
        <row r="1358">
          <cell r="I1358">
            <v>802006958</v>
          </cell>
          <cell r="J1358" t="str">
            <v>I.E.BASICA ·5 SIMON BOLIVAR</v>
          </cell>
          <cell r="K1358">
            <v>78402916</v>
          </cell>
        </row>
        <row r="1359">
          <cell r="I1359">
            <v>802006959</v>
          </cell>
          <cell r="J1359" t="str">
            <v>I.E. ANTONIA SANTOS</v>
          </cell>
          <cell r="K1359">
            <v>82762331</v>
          </cell>
        </row>
        <row r="1360">
          <cell r="I1360">
            <v>802006977</v>
          </cell>
          <cell r="J1360" t="str">
            <v>INSTITUCION EDUCATIVA DISTRITAL TIERRA SANTA</v>
          </cell>
          <cell r="K1360">
            <v>32418283</v>
          </cell>
        </row>
        <row r="1361">
          <cell r="I1361">
            <v>802007015</v>
          </cell>
          <cell r="J1361" t="str">
            <v>institucion educativa agroacuicola de rotinet</v>
          </cell>
          <cell r="K1361">
            <v>57760235</v>
          </cell>
        </row>
        <row r="1362">
          <cell r="I1362">
            <v>802007050</v>
          </cell>
          <cell r="J1362" t="str">
            <v>institucion basica maria inmaculada</v>
          </cell>
          <cell r="K1362">
            <v>106860395</v>
          </cell>
        </row>
        <row r="1363">
          <cell r="I1363">
            <v>802007074</v>
          </cell>
          <cell r="J1363" t="str">
            <v>INSTITUCION EDUCATIVA TECNICA COMERCIAL DE SANTO TOMAS</v>
          </cell>
          <cell r="K1363">
            <v>146852113</v>
          </cell>
        </row>
        <row r="1364">
          <cell r="I1364">
            <v>802007111</v>
          </cell>
          <cell r="J1364" t="str">
            <v>INSTITUCION EDUCATIVA DISTRITAL MADRE MARCELINA</v>
          </cell>
          <cell r="K1364">
            <v>56486130</v>
          </cell>
        </row>
        <row r="1365">
          <cell r="I1365">
            <v>802007115</v>
          </cell>
          <cell r="J1365" t="str">
            <v>INSTITUCION EDUCATIVA DISTRITAL HILDA MUÑOZ</v>
          </cell>
          <cell r="K1365">
            <v>67296106</v>
          </cell>
        </row>
        <row r="1366">
          <cell r="I1366">
            <v>802007167</v>
          </cell>
          <cell r="J1366" t="str">
            <v>INSTITUCION EDUCATIVA DISTRITAL LA VICTORIA</v>
          </cell>
          <cell r="K1366">
            <v>45919810</v>
          </cell>
        </row>
        <row r="1367">
          <cell r="I1367">
            <v>802007181</v>
          </cell>
          <cell r="J1367" t="str">
            <v>INST. EDUC. DIST. ARTE Y TECNOLOGIA ESTHER FORERO</v>
          </cell>
          <cell r="K1367">
            <v>42222175</v>
          </cell>
        </row>
        <row r="1368">
          <cell r="I1368">
            <v>802007212</v>
          </cell>
          <cell r="J1368" t="str">
            <v>COLEGIO DISTRITAL COSTA CARIBE</v>
          </cell>
          <cell r="K1368">
            <v>81155349</v>
          </cell>
        </row>
        <row r="1369">
          <cell r="I1369">
            <v>802007223</v>
          </cell>
          <cell r="J1369" t="str">
            <v>INSTITUCION EDUCATIVA EDUARDO SANTOS</v>
          </cell>
          <cell r="K1369">
            <v>51721977</v>
          </cell>
        </row>
        <row r="1370">
          <cell r="I1370">
            <v>802007249</v>
          </cell>
          <cell r="J1370" t="str">
            <v>COLEGIO DISTRITAL DE BACHILLERATO SAN LUIS</v>
          </cell>
          <cell r="K1370">
            <v>86111155</v>
          </cell>
        </row>
        <row r="1371">
          <cell r="I1371">
            <v>802007251</v>
          </cell>
          <cell r="J1371" t="str">
            <v>CENTRO EDUCATIVO DISTRITAL 062</v>
          </cell>
          <cell r="K1371">
            <v>44045748</v>
          </cell>
        </row>
        <row r="1372">
          <cell r="I1372">
            <v>802007316</v>
          </cell>
          <cell r="J1372" t="str">
            <v>INSTITUCION EDUCATIVA DISTRITAL LUIS CARLOS GALAN SARMIENTO</v>
          </cell>
          <cell r="K1372">
            <v>130692375</v>
          </cell>
        </row>
        <row r="1373">
          <cell r="I1373">
            <v>802007331</v>
          </cell>
          <cell r="J1373" t="str">
            <v>institucion educativa tecnica agropecuaria de villa rosa</v>
          </cell>
          <cell r="K1373">
            <v>70872519</v>
          </cell>
        </row>
        <row r="1374">
          <cell r="I1374">
            <v>802007332</v>
          </cell>
          <cell r="J1374" t="str">
            <v>institucion educativa jhon f kenedy</v>
          </cell>
          <cell r="K1374">
            <v>45227391</v>
          </cell>
        </row>
        <row r="1375">
          <cell r="I1375">
            <v>802007333</v>
          </cell>
          <cell r="J1375" t="str">
            <v>FONDOS DE SERVICIOS EDUCATIVOS IEDIC</v>
          </cell>
          <cell r="K1375">
            <v>50258149</v>
          </cell>
        </row>
        <row r="1376">
          <cell r="I1376">
            <v>802007336</v>
          </cell>
          <cell r="J1376" t="str">
            <v>INSTITUTO DISTRITAL DE EXPERIENCIAS PEDAGOGICAS</v>
          </cell>
          <cell r="K1376">
            <v>65727466</v>
          </cell>
        </row>
        <row r="1377">
          <cell r="I1377">
            <v>802007337</v>
          </cell>
          <cell r="J1377" t="str">
            <v>INSTITUCION EDUCATIVA DISTRITAL SALVADOR ENTREGAS</v>
          </cell>
          <cell r="K1377">
            <v>73276766</v>
          </cell>
        </row>
        <row r="1378">
          <cell r="I1378">
            <v>802007346</v>
          </cell>
          <cell r="J1378" t="str">
            <v>I.E.BELLAVISTA</v>
          </cell>
          <cell r="K1378">
            <v>53682228</v>
          </cell>
        </row>
        <row r="1379">
          <cell r="I1379">
            <v>802007350</v>
          </cell>
          <cell r="J1379" t="str">
            <v>INSTITUCION EDUCATIVA DISTRITAL KARL PARRISH</v>
          </cell>
          <cell r="K1379">
            <v>96827830</v>
          </cell>
        </row>
        <row r="1380">
          <cell r="I1380">
            <v>802007353</v>
          </cell>
          <cell r="J1380" t="str">
            <v>institucion educativa guaimaral</v>
          </cell>
          <cell r="K1380">
            <v>30431429</v>
          </cell>
        </row>
        <row r="1381">
          <cell r="I1381">
            <v>802007370</v>
          </cell>
          <cell r="J1381" t="str">
            <v>CENTRO DE EDUCACION BASICA 201</v>
          </cell>
          <cell r="K1381">
            <v>4655021</v>
          </cell>
        </row>
        <row r="1382">
          <cell r="I1382">
            <v>802007373</v>
          </cell>
          <cell r="J1382" t="str">
            <v>institucion educativa antonia santos de molineros</v>
          </cell>
          <cell r="K1382">
            <v>43888284</v>
          </cell>
        </row>
        <row r="1383">
          <cell r="I1383">
            <v>802007385</v>
          </cell>
          <cell r="J1383" t="str">
            <v>COLEGIO DISTRITAL SAN VICENTE DE PAUL</v>
          </cell>
          <cell r="K1383">
            <v>94184127</v>
          </cell>
        </row>
        <row r="1384">
          <cell r="I1384">
            <v>802007414</v>
          </cell>
          <cell r="J1384" t="str">
            <v>FONDO EDUCATIVO DISTRITAL LA CONCEPCION</v>
          </cell>
          <cell r="K1384">
            <v>24332837</v>
          </cell>
        </row>
        <row r="1385">
          <cell r="I1385">
            <v>802007431</v>
          </cell>
          <cell r="J1385" t="str">
            <v>INSTITUCION EDUCATIVA DISTRITAL SAN JOSE</v>
          </cell>
          <cell r="K1385">
            <v>123230719</v>
          </cell>
        </row>
        <row r="1386">
          <cell r="I1386">
            <v>802007474</v>
          </cell>
          <cell r="J1386" t="str">
            <v>institucion educativa simon bolivar</v>
          </cell>
          <cell r="K1386">
            <v>85853248</v>
          </cell>
        </row>
        <row r="1387">
          <cell r="I1387">
            <v>802007478</v>
          </cell>
          <cell r="J1387" t="str">
            <v>IED COMUNITARIA METROPOLITANA</v>
          </cell>
          <cell r="K1387">
            <v>74547747</v>
          </cell>
        </row>
        <row r="1388">
          <cell r="I1388">
            <v>802007497</v>
          </cell>
          <cell r="J1388" t="str">
            <v>COLEGIO DISTRITAL NUEVO BOSQUE</v>
          </cell>
          <cell r="K1388">
            <v>72712530</v>
          </cell>
        </row>
        <row r="1389">
          <cell r="I1389">
            <v>802007501</v>
          </cell>
          <cell r="J1389" t="str">
            <v>INSTITUCION DISTRITAL DE EDUCACION ARTISTICA Y CULTURAL ALEJANDRO OBREGON</v>
          </cell>
          <cell r="K1389">
            <v>28125080</v>
          </cell>
        </row>
        <row r="1390">
          <cell r="I1390">
            <v>802007544</v>
          </cell>
          <cell r="J1390" t="str">
            <v>COLEGIO DISTRITAL LA SALLE</v>
          </cell>
          <cell r="K1390">
            <v>70232559</v>
          </cell>
        </row>
        <row r="1391">
          <cell r="I1391">
            <v>802007548</v>
          </cell>
          <cell r="J1391" t="str">
            <v>INSTITUCION EDUCATIVA COMUNITARIA DISTRITAL MANUEL ELKIN PATARROYO</v>
          </cell>
          <cell r="K1391">
            <v>139370076</v>
          </cell>
        </row>
        <row r="1392">
          <cell r="I1392">
            <v>802007559</v>
          </cell>
          <cell r="J1392" t="str">
            <v>CENTRO DE EDUCACION BASICA 161</v>
          </cell>
          <cell r="K1392">
            <v>136669374</v>
          </cell>
        </row>
        <row r="1393">
          <cell r="I1393">
            <v>802007590</v>
          </cell>
          <cell r="J1393" t="str">
            <v>INSTITUCION EDUCATIVA DISTRITAL EL PARAISO</v>
          </cell>
          <cell r="K1393">
            <v>46294395</v>
          </cell>
        </row>
        <row r="1394">
          <cell r="I1394">
            <v>802007592</v>
          </cell>
          <cell r="J1394" t="str">
            <v>institucion educativa cien pesos y las tablas</v>
          </cell>
          <cell r="K1394">
            <v>24371112</v>
          </cell>
        </row>
        <row r="1395">
          <cell r="I1395">
            <v>802007601</v>
          </cell>
          <cell r="J1395" t="str">
            <v>cuenta corriente fondo servicios educativos institucion educativa maria auxiliadora</v>
          </cell>
          <cell r="K1395">
            <v>212862492</v>
          </cell>
        </row>
        <row r="1396">
          <cell r="I1396">
            <v>802007643</v>
          </cell>
          <cell r="J1396" t="str">
            <v>INSTITUTO CULTURAL LAS MALVINAS</v>
          </cell>
          <cell r="K1396">
            <v>77101308</v>
          </cell>
        </row>
        <row r="1397">
          <cell r="I1397">
            <v>802007707</v>
          </cell>
          <cell r="J1397" t="str">
            <v>INSTITUCION EDUCATIVA COMUNITARIO OCTAVIO PAZ</v>
          </cell>
          <cell r="K1397">
            <v>74261296</v>
          </cell>
        </row>
        <row r="1398">
          <cell r="I1398">
            <v>802007712</v>
          </cell>
          <cell r="J1398" t="str">
            <v>institucion educativa tecnica turistica simon bolivar</v>
          </cell>
          <cell r="K1398">
            <v>117260228</v>
          </cell>
        </row>
        <row r="1399">
          <cell r="I1399">
            <v>802007725</v>
          </cell>
          <cell r="J1399" t="str">
            <v>INSTITUCION EDUCATIVA DISTRITAL LA ESMERALDA</v>
          </cell>
          <cell r="K1399">
            <v>62479555</v>
          </cell>
        </row>
        <row r="1400">
          <cell r="I1400">
            <v>802007768</v>
          </cell>
          <cell r="J1400" t="str">
            <v>INSTITUCION EDUCATIVA DISTRITAL LA LIBERTAD</v>
          </cell>
          <cell r="K1400">
            <v>102090426</v>
          </cell>
        </row>
        <row r="1401">
          <cell r="I1401">
            <v>802007817</v>
          </cell>
          <cell r="J1401" t="str">
            <v>INSTITUCION EDUCATIVA DISTRITAL NUESTRA SEÑORA DEL ROSARIO</v>
          </cell>
          <cell r="K1401">
            <v>52371705</v>
          </cell>
        </row>
        <row r="1402">
          <cell r="I1402">
            <v>802008139</v>
          </cell>
          <cell r="J1402" t="str">
            <v>INSTITUCIÓN EDUCATIVA ADOLFO LEÓN BOLIVAR MARENCO DE SUÁN</v>
          </cell>
          <cell r="K1402">
            <v>159711280</v>
          </cell>
        </row>
        <row r="1403">
          <cell r="I1403">
            <v>802008147</v>
          </cell>
          <cell r="J1403" t="str">
            <v>INSTITUCION EDUCATIVA NUESTRA SEÑORA DEL TRANSITO DE USIACURI</v>
          </cell>
          <cell r="K1403">
            <v>131295639</v>
          </cell>
        </row>
        <row r="1404">
          <cell r="I1404">
            <v>802008214</v>
          </cell>
          <cell r="J1404" t="str">
            <v>INSTITUTO TECNICO DISTRITAL LAS AMERICAS</v>
          </cell>
          <cell r="K1404">
            <v>38043698</v>
          </cell>
        </row>
        <row r="1405">
          <cell r="I1405">
            <v>802008301</v>
          </cell>
          <cell r="J1405" t="str">
            <v>CENTRO DE EDUCACION BASICA 132</v>
          </cell>
          <cell r="K1405">
            <v>33874980</v>
          </cell>
        </row>
        <row r="1406">
          <cell r="I1406">
            <v>802008429</v>
          </cell>
          <cell r="J1406" t="str">
            <v>COLEGIO DISTRITAL SANTA MAGDALENA SOFIA</v>
          </cell>
          <cell r="K1406">
            <v>63000504</v>
          </cell>
        </row>
        <row r="1407">
          <cell r="I1407">
            <v>802008543</v>
          </cell>
          <cell r="J1407" t="str">
            <v>CENTRO COMUNITARIO DE EDUCACION BASICA No. 176 JUAN MINA</v>
          </cell>
          <cell r="K1407">
            <v>95450162</v>
          </cell>
        </row>
        <row r="1408">
          <cell r="I1408">
            <v>802008685</v>
          </cell>
          <cell r="J1408" t="str">
            <v>IED DEL DESARROLLO HUMANO Y CULTURAL DEL CARIBE</v>
          </cell>
          <cell r="K1408">
            <v>49601990</v>
          </cell>
        </row>
        <row r="1409">
          <cell r="I1409">
            <v>802008704</v>
          </cell>
          <cell r="J1409" t="str">
            <v>INSTITUCION EDUCATIVA DISTRITAL BRISAS DEL RIO</v>
          </cell>
          <cell r="K1409">
            <v>38504065</v>
          </cell>
        </row>
        <row r="1410">
          <cell r="I1410">
            <v>802008775</v>
          </cell>
          <cell r="J1410" t="str">
            <v>INSTITUCION EDUCATIVA DISTRITAL EL PUEBLO</v>
          </cell>
          <cell r="K1410">
            <v>85492870</v>
          </cell>
        </row>
        <row r="1411">
          <cell r="I1411">
            <v>802009324</v>
          </cell>
          <cell r="J1411" t="str">
            <v>institucion educativa martillo</v>
          </cell>
          <cell r="K1411">
            <v>54973609</v>
          </cell>
        </row>
        <row r="1412">
          <cell r="I1412">
            <v>802009383</v>
          </cell>
          <cell r="J1412" t="str">
            <v>institucion educativa fermin tilano</v>
          </cell>
          <cell r="K1412">
            <v>22748480</v>
          </cell>
        </row>
        <row r="1413">
          <cell r="I1413">
            <v>802009675</v>
          </cell>
          <cell r="J1413" t="str">
            <v>COLEGIO METROPOLITANO DE BARRANQUILLA</v>
          </cell>
          <cell r="K1413">
            <v>156989344</v>
          </cell>
        </row>
        <row r="1414">
          <cell r="I1414">
            <v>802010570</v>
          </cell>
          <cell r="J1414" t="str">
            <v>INSTITUCION EDUCATIVA DISTRITAL DESPERTAR DEL SUR</v>
          </cell>
          <cell r="K1414">
            <v>69192189</v>
          </cell>
        </row>
        <row r="1415">
          <cell r="I1415">
            <v>802010611</v>
          </cell>
          <cell r="J1415" t="str">
            <v>I.E.LA AGUADA</v>
          </cell>
          <cell r="K1415">
            <v>57092355</v>
          </cell>
        </row>
        <row r="1416">
          <cell r="I1416">
            <v>802010660</v>
          </cell>
          <cell r="J1416" t="str">
            <v>institucion educativanuestra señora del rosario</v>
          </cell>
          <cell r="K1416">
            <v>47993061</v>
          </cell>
        </row>
        <row r="1417">
          <cell r="I1417">
            <v>802010704</v>
          </cell>
          <cell r="J1417" t="str">
            <v>COLEGIO TECNICO DISTRITAL DE REBOLO</v>
          </cell>
          <cell r="K1417">
            <v>79182077</v>
          </cell>
        </row>
        <row r="1418">
          <cell r="I1418">
            <v>802010806</v>
          </cell>
          <cell r="J1418" t="str">
            <v>COLEGIO DISTRITAL N 27 SANTO DOMINGO DE GUZMAN</v>
          </cell>
          <cell r="K1418">
            <v>68119716</v>
          </cell>
        </row>
        <row r="1419">
          <cell r="I1419">
            <v>802010850</v>
          </cell>
          <cell r="J1419" t="str">
            <v>INSTITUCION EDUCATIVA DISTRITAL DENIS HERRERA DE VILLA</v>
          </cell>
          <cell r="K1419">
            <v>113365812</v>
          </cell>
        </row>
        <row r="1420">
          <cell r="I1420">
            <v>802011033</v>
          </cell>
          <cell r="J1420" t="str">
            <v>INSTITUTO DISTRITAL DE FORMACION TEC. DIVERSIFICADA ALBERTO ASSA</v>
          </cell>
          <cell r="K1420">
            <v>152133851</v>
          </cell>
        </row>
        <row r="1421">
          <cell r="I1421">
            <v>802011172</v>
          </cell>
          <cell r="J1421" t="str">
            <v>COLEGIO INTEGRADO TECNICO AGRICOLA JUAN DOMINGUEZ  ROMERO</v>
          </cell>
          <cell r="K1421">
            <v>84990884</v>
          </cell>
        </row>
        <row r="1422">
          <cell r="I1422">
            <v>802011527</v>
          </cell>
          <cell r="J1422" t="str">
            <v>institucion educativa de bohorquez</v>
          </cell>
          <cell r="K1422">
            <v>52991298</v>
          </cell>
        </row>
        <row r="1423">
          <cell r="I1423">
            <v>802011580</v>
          </cell>
          <cell r="J1423" t="str">
            <v>institucion educativa técnica agropecuaria del carmen de pendales</v>
          </cell>
          <cell r="K1423">
            <v>53245668</v>
          </cell>
        </row>
        <row r="1424">
          <cell r="I1424">
            <v>802011719</v>
          </cell>
          <cell r="J1424" t="str">
            <v>INSTITUCION EDUCATIVA DISTRITAL EVARISTO SOURDIS</v>
          </cell>
          <cell r="K1424">
            <v>92384413</v>
          </cell>
        </row>
        <row r="1425">
          <cell r="I1425">
            <v>802011734</v>
          </cell>
          <cell r="J1425" t="str">
            <v>INSTITUCION EDUCATIVA TECNICA INDUSTRIAL VILLA MARIA</v>
          </cell>
          <cell r="K1425">
            <v>135885034</v>
          </cell>
        </row>
        <row r="1426">
          <cell r="I1426">
            <v>802012581</v>
          </cell>
          <cell r="J1426" t="str">
            <v>institucion educativa san jose de saco</v>
          </cell>
          <cell r="K1426">
            <v>82460519</v>
          </cell>
        </row>
        <row r="1427">
          <cell r="I1427">
            <v>802012629</v>
          </cell>
          <cell r="J1427" t="str">
            <v>INSTITUTO DISTISTRITAL PARA EL DESARROLLO INTEGRAL NUEVA GRANADA</v>
          </cell>
          <cell r="K1427">
            <v>131707190</v>
          </cell>
        </row>
        <row r="1428">
          <cell r="I1428">
            <v>802012727</v>
          </cell>
          <cell r="J1428" t="str">
            <v>INSTITUCION EDUCATIVA TECNICA  AGROPECUARIO DE CAMPECHE</v>
          </cell>
          <cell r="K1428">
            <v>98652654</v>
          </cell>
        </row>
        <row r="1429">
          <cell r="I1429">
            <v>802012996</v>
          </cell>
          <cell r="J1429" t="str">
            <v>INSTITUCION EDUCATIVA DISTRITAL MIGUEL ANGEL BUILES</v>
          </cell>
          <cell r="K1429">
            <v>127597657</v>
          </cell>
        </row>
        <row r="1430">
          <cell r="I1430">
            <v>802013413</v>
          </cell>
          <cell r="J1430" t="str">
            <v>COLEGIO DISTRITAL DE EDUCACION COOPERATIVA Y PARA EL TRABAJO</v>
          </cell>
          <cell r="K1430">
            <v>125602742</v>
          </cell>
        </row>
        <row r="1431">
          <cell r="I1431">
            <v>802014036</v>
          </cell>
          <cell r="J1431" t="str">
            <v>COLEGIO DISTRITAL JORGE ISAAC</v>
          </cell>
          <cell r="K1431">
            <v>91816669</v>
          </cell>
        </row>
        <row r="1432">
          <cell r="I1432">
            <v>802014062</v>
          </cell>
          <cell r="J1432" t="str">
            <v>INSTITUCION EDUCATIVA DISTRITAL LA ESPERANZA DEL SUR</v>
          </cell>
          <cell r="K1432">
            <v>62960629</v>
          </cell>
        </row>
        <row r="1433">
          <cell r="I1433">
            <v>802014231</v>
          </cell>
          <cell r="J1433" t="str">
            <v>INSTITUCION EDUCATIVA DISTRITAL MUNDO BOLIVARIANO</v>
          </cell>
          <cell r="K1433">
            <v>162003172</v>
          </cell>
        </row>
        <row r="1434">
          <cell r="I1434">
            <v>802014518</v>
          </cell>
          <cell r="J1434" t="str">
            <v>institucion educativa san jose de aguada de pablo</v>
          </cell>
          <cell r="K1434">
            <v>84196875</v>
          </cell>
        </row>
        <row r="1435">
          <cell r="I1435">
            <v>802014604</v>
          </cell>
          <cell r="J1435" t="str">
            <v>institucion educativa san pedro claver de cascajal</v>
          </cell>
          <cell r="K1435">
            <v>67567898</v>
          </cell>
        </row>
        <row r="1436">
          <cell r="I1436">
            <v>802015935</v>
          </cell>
          <cell r="J1436" t="str">
            <v>COLEGIO DE BACHILLERATO MIXTO TECNICO AGROPECUARIO DE LURUACO</v>
          </cell>
          <cell r="K1436">
            <v>112961120</v>
          </cell>
        </row>
        <row r="1437">
          <cell r="I1437">
            <v>802016190</v>
          </cell>
          <cell r="J1437" t="str">
            <v>COLEGIO ALFONSO LOPEZ</v>
          </cell>
          <cell r="K1437">
            <v>81667639</v>
          </cell>
        </row>
        <row r="1438">
          <cell r="I1438">
            <v>802016204</v>
          </cell>
          <cell r="J1438" t="str">
            <v>INSTITUCION EDUCATIVA TECNICO INDUSTRIAL PEDRO A OÑORO DE BARANOA</v>
          </cell>
          <cell r="K1438">
            <v>168419182</v>
          </cell>
        </row>
        <row r="1439">
          <cell r="I1439">
            <v>802016569</v>
          </cell>
          <cell r="J1439" t="str">
            <v>INSTITUCION EDUCATIVA DISTRITAL PESTALOZZI</v>
          </cell>
          <cell r="K1439">
            <v>115439457</v>
          </cell>
        </row>
        <row r="1440">
          <cell r="I1440">
            <v>802016852</v>
          </cell>
          <cell r="J1440" t="str">
            <v>colegio de bachillerato mixto san jose de luruaco</v>
          </cell>
          <cell r="K1440">
            <v>125301844</v>
          </cell>
        </row>
        <row r="1441">
          <cell r="I1441">
            <v>802017032</v>
          </cell>
          <cell r="J1441" t="str">
            <v>institucion educativa nuestra señora de la candelaria</v>
          </cell>
          <cell r="K1441">
            <v>165601177</v>
          </cell>
        </row>
        <row r="1442">
          <cell r="I1442">
            <v>802018644</v>
          </cell>
          <cell r="J1442" t="str">
            <v>centro educativo san juan de tocagua</v>
          </cell>
          <cell r="K1442">
            <v>16190482</v>
          </cell>
        </row>
        <row r="1443">
          <cell r="I1443">
            <v>802019228</v>
          </cell>
          <cell r="J1443" t="str">
            <v>COLEGIO JESUS MAESTRO FD0 MARIO SANTO DOMINGO</v>
          </cell>
          <cell r="K1443">
            <v>79835674</v>
          </cell>
        </row>
        <row r="1444">
          <cell r="I1444">
            <v>802019414</v>
          </cell>
          <cell r="J1444" t="str">
            <v>INSTITUCION EDUCATIVA DISTRITAL PARA EL DESARROLLO DEL TALENTO HUMANO</v>
          </cell>
          <cell r="K1444">
            <v>85048348</v>
          </cell>
        </row>
        <row r="1445">
          <cell r="I1445">
            <v>802020042</v>
          </cell>
          <cell r="J1445" t="str">
            <v>C.E.D. JESUS MAESTRO FE Y ALEGRIA</v>
          </cell>
          <cell r="K1445">
            <v>83484901</v>
          </cell>
        </row>
        <row r="1446">
          <cell r="I1446">
            <v>802020184</v>
          </cell>
          <cell r="J1446" t="str">
            <v>INSTITUTO EDUCATIVA DISTRITAL DE LAS NIEVES</v>
          </cell>
          <cell r="K1446">
            <v>119528234</v>
          </cell>
        </row>
        <row r="1447">
          <cell r="I1447">
            <v>802020459</v>
          </cell>
          <cell r="J1447" t="str">
            <v>institucion educativa agropecuariade santa cruz</v>
          </cell>
          <cell r="K1447">
            <v>115261534</v>
          </cell>
        </row>
        <row r="1448">
          <cell r="I1448">
            <v>802020518</v>
          </cell>
          <cell r="J1448" t="str">
            <v>INSTITUCION EDUCATIVA TECNICA AGROPECUARIA LA CANDELARIA</v>
          </cell>
          <cell r="K1448">
            <v>92680908</v>
          </cell>
        </row>
        <row r="1449">
          <cell r="I1449">
            <v>802020717</v>
          </cell>
          <cell r="J1449" t="str">
            <v>I.E.NUESTRA SEÑORA DE LA CANDELARIA</v>
          </cell>
          <cell r="K1449">
            <v>124478453</v>
          </cell>
        </row>
        <row r="1450">
          <cell r="I1450">
            <v>802020776</v>
          </cell>
          <cell r="J1450" t="str">
            <v>INSTITUCION EDUCATIVA DISTRITAL INOCENCIO CHINCA INEDICH</v>
          </cell>
          <cell r="K1450">
            <v>133242334</v>
          </cell>
        </row>
        <row r="1451">
          <cell r="I1451">
            <v>802020857</v>
          </cell>
          <cell r="J1451" t="str">
            <v>I.E.MESOLANDIA</v>
          </cell>
          <cell r="K1451">
            <v>35853092</v>
          </cell>
        </row>
        <row r="1452">
          <cell r="I1452">
            <v>802020860</v>
          </cell>
          <cell r="J1452" t="str">
            <v>COLEGIO DISTRITAL EL CAÑAHUATE</v>
          </cell>
          <cell r="K1452">
            <v>53415898</v>
          </cell>
        </row>
        <row r="1453">
          <cell r="I1453">
            <v>802023868</v>
          </cell>
          <cell r="J1453" t="str">
            <v>COLEGIO DISTRITAL ISAAC NEWTON</v>
          </cell>
          <cell r="K1453">
            <v>46905157</v>
          </cell>
        </row>
        <row r="1454">
          <cell r="I1454">
            <v>802024318</v>
          </cell>
          <cell r="J1454" t="str">
            <v>institucion educativa tecnico ambrosio plaza</v>
          </cell>
          <cell r="K1454">
            <v>130429672</v>
          </cell>
        </row>
        <row r="1455">
          <cell r="I1455">
            <v>804000048</v>
          </cell>
          <cell r="J1455" t="str">
            <v>CENTRO PILOTO SIMON BOLIVAR FONDO DE SERVICIOS EDT</v>
          </cell>
          <cell r="K1455">
            <v>77136309</v>
          </cell>
        </row>
        <row r="1456">
          <cell r="I1456">
            <v>804000085</v>
          </cell>
          <cell r="J1456" t="str">
            <v>COLEGIO BERNORAMA</v>
          </cell>
          <cell r="K1456">
            <v>30258831</v>
          </cell>
        </row>
        <row r="1457">
          <cell r="I1457">
            <v>804000130</v>
          </cell>
          <cell r="J1457" t="str">
            <v>COLEGIO TRINIDAD CAMACHO PINZON</v>
          </cell>
          <cell r="K1457">
            <v>116079161</v>
          </cell>
        </row>
        <row r="1458">
          <cell r="I1458">
            <v>804000163</v>
          </cell>
          <cell r="J1458" t="str">
            <v>COLEGIO DEPARTAMENTAL GRAN MARISCAL DE AYACUCHO</v>
          </cell>
          <cell r="K1458">
            <v>15067663</v>
          </cell>
        </row>
        <row r="1459">
          <cell r="I1459">
            <v>804000188</v>
          </cell>
          <cell r="J1459" t="str">
            <v>Instituto Agropecuario Gustavo Duarte Aleman</v>
          </cell>
          <cell r="K1459">
            <v>50227742</v>
          </cell>
        </row>
        <row r="1460">
          <cell r="I1460">
            <v>804001310</v>
          </cell>
          <cell r="J1460" t="str">
            <v>COLEGIO DEPARTAMENTAL LLANO DE PALMAS</v>
          </cell>
          <cell r="K1460">
            <v>49547008</v>
          </cell>
        </row>
        <row r="1461">
          <cell r="I1461">
            <v>804001456</v>
          </cell>
          <cell r="J1461" t="str">
            <v>INSTITUTO SANTO ANGEL DE BUCARAMANGA</v>
          </cell>
          <cell r="K1461">
            <v>77883024</v>
          </cell>
        </row>
        <row r="1462">
          <cell r="I1462">
            <v>804001475</v>
          </cell>
          <cell r="J1462" t="str">
            <v>FSE Instituto Rafael Pombo</v>
          </cell>
          <cell r="K1462">
            <v>111641532</v>
          </cell>
        </row>
        <row r="1463">
          <cell r="I1463">
            <v>804001555</v>
          </cell>
          <cell r="J1463" t="str">
            <v>INS. NAL. ENSE. MEDIA INEM CUSTODIO GARCIA ROVIRAN</v>
          </cell>
          <cell r="K1463">
            <v>438017674</v>
          </cell>
        </row>
        <row r="1464">
          <cell r="I1464">
            <v>804001730</v>
          </cell>
          <cell r="J1464" t="str">
            <v>FONDO DE SERVICIOS EDUCATIVOS</v>
          </cell>
          <cell r="K1464">
            <v>44637374</v>
          </cell>
        </row>
        <row r="1465">
          <cell r="I1465">
            <v>804001792</v>
          </cell>
          <cell r="J1465" t="str">
            <v>INSITUCION EDUCATIVA ANDRES PAEZ DE SOTOMAYOR</v>
          </cell>
          <cell r="K1465">
            <v>67207859</v>
          </cell>
        </row>
        <row r="1466">
          <cell r="I1466">
            <v>804001835</v>
          </cell>
          <cell r="J1466" t="str">
            <v>COLEGIO SAN BENITO DE PALERMO</v>
          </cell>
          <cell r="K1466">
            <v>19282286</v>
          </cell>
        </row>
        <row r="1467">
          <cell r="I1467">
            <v>804002050</v>
          </cell>
          <cell r="J1467" t="str">
            <v>FONDO DE SERVICIOS EDUCATIVOS</v>
          </cell>
          <cell r="K1467">
            <v>54563851</v>
          </cell>
        </row>
        <row r="1468">
          <cell r="I1468">
            <v>804002167</v>
          </cell>
          <cell r="J1468" t="str">
            <v>COLEGIO NUESTRA SEÑORA DE FATIMA</v>
          </cell>
          <cell r="K1468">
            <v>32550441</v>
          </cell>
        </row>
        <row r="1469">
          <cell r="I1469">
            <v>804002399</v>
          </cell>
          <cell r="J1469" t="str">
            <v>COLEGIO JUAN PABLO II</v>
          </cell>
          <cell r="K1469">
            <v>93565041</v>
          </cell>
        </row>
        <row r="1470">
          <cell r="I1470">
            <v>804002412</v>
          </cell>
          <cell r="J1470" t="str">
            <v>FONDO DE SERVICIOS EDUCATIVOS</v>
          </cell>
          <cell r="K1470">
            <v>39474796</v>
          </cell>
        </row>
        <row r="1471">
          <cell r="I1471">
            <v>804002531</v>
          </cell>
          <cell r="J1471" t="str">
            <v>FONDO DE SERVICIOS EDUCATIVOS</v>
          </cell>
          <cell r="K1471">
            <v>34407097</v>
          </cell>
        </row>
        <row r="1472">
          <cell r="I1472">
            <v>804002583</v>
          </cell>
          <cell r="J1472" t="str">
            <v>INSTITUCION EDUCATIVA CAMACHO CARREÑO</v>
          </cell>
          <cell r="K1472">
            <v>2047437</v>
          </cell>
        </row>
        <row r="1473">
          <cell r="I1473">
            <v>804002622</v>
          </cell>
          <cell r="J1473" t="str">
            <v>COLEGIO LUZ DE LA ESPERANZA</v>
          </cell>
          <cell r="K1473">
            <v>82935543</v>
          </cell>
        </row>
        <row r="1474">
          <cell r="I1474">
            <v>804002642</v>
          </cell>
          <cell r="J1474" t="str">
            <v>INSITUTO CLUB UNION</v>
          </cell>
          <cell r="K1474">
            <v>157981446</v>
          </cell>
        </row>
        <row r="1475">
          <cell r="I1475">
            <v>804002731</v>
          </cell>
          <cell r="J1475" t="str">
            <v>COLEGIO PORTUGAL</v>
          </cell>
          <cell r="K1475">
            <v>105626372</v>
          </cell>
        </row>
        <row r="1476">
          <cell r="I1476">
            <v>804002756</v>
          </cell>
          <cell r="J1476" t="str">
            <v>COLEGIO INTEGRADO HELENA SANTOS ROSILLO</v>
          </cell>
          <cell r="K1476">
            <v>55350171</v>
          </cell>
        </row>
        <row r="1477">
          <cell r="I1477">
            <v>804002818</v>
          </cell>
          <cell r="J1477" t="str">
            <v>Instituto Gabriela Mistral FSE</v>
          </cell>
          <cell r="K1477">
            <v>187514004</v>
          </cell>
        </row>
        <row r="1478">
          <cell r="I1478">
            <v>804002915</v>
          </cell>
          <cell r="J1478" t="str">
            <v>FONDO DE SERVICIOS EDUCATIVOS DEL COLEGIO ELISEO PINILLA RUEDA DE VILLANUEVA</v>
          </cell>
          <cell r="K1478">
            <v>101558856</v>
          </cell>
        </row>
        <row r="1479">
          <cell r="I1479">
            <v>804002951</v>
          </cell>
          <cell r="J1479" t="str">
            <v>FONDO DE SERVICIOS EDUCATIVOS</v>
          </cell>
          <cell r="K1479">
            <v>32790363</v>
          </cell>
        </row>
        <row r="1480">
          <cell r="I1480">
            <v>804002954</v>
          </cell>
          <cell r="J1480" t="str">
            <v>FONDO DE SERVICIOS EDUCATIVOS</v>
          </cell>
          <cell r="K1480">
            <v>35519951</v>
          </cell>
        </row>
        <row r="1481">
          <cell r="I1481">
            <v>804002966</v>
          </cell>
          <cell r="J1481" t="str">
            <v>FONDO DE SERVICIOS EDUCATIVOS</v>
          </cell>
          <cell r="K1481">
            <v>16989681</v>
          </cell>
        </row>
        <row r="1482">
          <cell r="I1482">
            <v>804003043</v>
          </cell>
          <cell r="J1482" t="str">
            <v>FONDO DE SERVICIOS EDUCATIVOS COLEGIO INTEGRADO MESA DE JERIDAS</v>
          </cell>
          <cell r="K1482">
            <v>84395571</v>
          </cell>
        </row>
        <row r="1483">
          <cell r="I1483">
            <v>804003278</v>
          </cell>
          <cell r="J1483" t="str">
            <v>FONDO DE SERVICIOS EDUCATIVOS</v>
          </cell>
          <cell r="K1483">
            <v>28991454</v>
          </cell>
        </row>
        <row r="1484">
          <cell r="I1484">
            <v>804003431</v>
          </cell>
          <cell r="J1484" t="str">
            <v>COLEGIO INTEGRADO MARIA AUXILIADORA</v>
          </cell>
          <cell r="K1484">
            <v>17012937</v>
          </cell>
        </row>
        <row r="1485">
          <cell r="I1485">
            <v>804003475</v>
          </cell>
          <cell r="J1485" t="str">
            <v>FONDO DE SERVICIOS EDUCATIVOS</v>
          </cell>
          <cell r="K1485">
            <v>42202427</v>
          </cell>
        </row>
        <row r="1486">
          <cell r="I1486">
            <v>804003667</v>
          </cell>
          <cell r="J1486" t="str">
            <v>Luis carlos Galan Sarmiento</v>
          </cell>
          <cell r="K1486">
            <v>186391980</v>
          </cell>
        </row>
        <row r="1487">
          <cell r="I1487">
            <v>804003766</v>
          </cell>
          <cell r="J1487" t="str">
            <v>COLEGIO CAMPO HERMOSO</v>
          </cell>
          <cell r="K1487">
            <v>142649870</v>
          </cell>
        </row>
        <row r="1488">
          <cell r="I1488">
            <v>804003792</v>
          </cell>
          <cell r="J1488" t="str">
            <v>Colegio Cabecera del Llano</v>
          </cell>
          <cell r="K1488">
            <v>87951277</v>
          </cell>
        </row>
        <row r="1489">
          <cell r="I1489">
            <v>804003820</v>
          </cell>
          <cell r="J1489" t="str">
            <v>Instituto La Cumbre</v>
          </cell>
          <cell r="K1489">
            <v>178372244</v>
          </cell>
        </row>
        <row r="1490">
          <cell r="I1490">
            <v>804003902</v>
          </cell>
          <cell r="J1490" t="str">
            <v>283046514</v>
          </cell>
          <cell r="K1490">
            <v>142560635</v>
          </cell>
        </row>
        <row r="1491">
          <cell r="I1491">
            <v>804003904</v>
          </cell>
          <cell r="J1491" t="str">
            <v>INSTITUTO LA LIBERTAD</v>
          </cell>
          <cell r="K1491">
            <v>84449818</v>
          </cell>
        </row>
        <row r="1492">
          <cell r="I1492">
            <v>804003930</v>
          </cell>
          <cell r="J1492" t="str">
            <v>INSITUTO INTEGRADO JORGE ELIECER GAITAN</v>
          </cell>
          <cell r="K1492">
            <v>22672490</v>
          </cell>
        </row>
        <row r="1493">
          <cell r="I1493">
            <v>804003944</v>
          </cell>
          <cell r="J1493" t="str">
            <v>INSITUTO SAN FRANCISCO DE ASIS</v>
          </cell>
          <cell r="K1493">
            <v>42182369</v>
          </cell>
        </row>
        <row r="1494">
          <cell r="I1494">
            <v>804004096</v>
          </cell>
          <cell r="J1494" t="str">
            <v>COLEGIO NUESTRO SEÑOR DE LA BUENA ESPERANZA</v>
          </cell>
          <cell r="K1494">
            <v>72484859</v>
          </cell>
        </row>
        <row r="1495">
          <cell r="I1495">
            <v>804004422</v>
          </cell>
          <cell r="J1495" t="str">
            <v>COLEGIO INTEGRADO GENERAL PABLO ANTONIO OBANDO</v>
          </cell>
          <cell r="K1495">
            <v>40204596</v>
          </cell>
        </row>
        <row r="1496">
          <cell r="I1496">
            <v>804004437</v>
          </cell>
          <cell r="J1496" t="str">
            <v>COLEGIO LUIS CAMACHO RUEDA</v>
          </cell>
          <cell r="K1496">
            <v>48059476</v>
          </cell>
        </row>
        <row r="1497">
          <cell r="I1497">
            <v>804004730</v>
          </cell>
          <cell r="J1497" t="str">
            <v>CENTRO EDUCATIVO AGUATENDIDA DE CARCASI</v>
          </cell>
          <cell r="K1497">
            <v>17268274</v>
          </cell>
        </row>
        <row r="1498">
          <cell r="I1498">
            <v>804004733</v>
          </cell>
          <cell r="J1498" t="str">
            <v>CENTRO EDUCATIVO EL TOBAL</v>
          </cell>
          <cell r="K1498">
            <v>23554380</v>
          </cell>
        </row>
        <row r="1499">
          <cell r="I1499">
            <v>804004901</v>
          </cell>
          <cell r="J1499" t="str">
            <v>FSE Instituto Gabriel Garcia Marquez</v>
          </cell>
          <cell r="K1499">
            <v>102507871</v>
          </cell>
        </row>
        <row r="1500">
          <cell r="I1500">
            <v>804005035</v>
          </cell>
          <cell r="J1500" t="str">
            <v>COLEGIO TECNICO EMPRESARIA JOSE MARIA ESTEVEZ</v>
          </cell>
          <cell r="K1500">
            <v>38573610</v>
          </cell>
        </row>
        <row r="1501">
          <cell r="I1501">
            <v>804005058</v>
          </cell>
          <cell r="J1501" t="str">
            <v>INSTITUCION EDUCATIVA PROVENZA</v>
          </cell>
          <cell r="K1501">
            <v>139053588</v>
          </cell>
        </row>
        <row r="1502">
          <cell r="I1502">
            <v>804005065</v>
          </cell>
          <cell r="J1502" t="str">
            <v>FONDO DE SERVICIOS EDUCATIVOS</v>
          </cell>
          <cell r="K1502">
            <v>38971397</v>
          </cell>
        </row>
        <row r="1503">
          <cell r="I1503">
            <v>804005072</v>
          </cell>
          <cell r="J1503" t="str">
            <v>INSTITUTO JOSE ANTONIO GALAN</v>
          </cell>
          <cell r="K1503">
            <v>134060643</v>
          </cell>
        </row>
        <row r="1504">
          <cell r="I1504">
            <v>804005073</v>
          </cell>
          <cell r="J1504" t="str">
            <v>FSE Instituto Integrado San Bernardo</v>
          </cell>
          <cell r="K1504">
            <v>116507814</v>
          </cell>
        </row>
        <row r="1505">
          <cell r="I1505">
            <v>804005153</v>
          </cell>
          <cell r="J1505" t="str">
            <v>Institución Educativa Madre del Buen Consejo</v>
          </cell>
          <cell r="K1505">
            <v>146010508</v>
          </cell>
        </row>
        <row r="1506">
          <cell r="I1506">
            <v>804005424</v>
          </cell>
          <cell r="J1506" t="str">
            <v>COLEGIO INTEGRADO LLANO GRANDE</v>
          </cell>
          <cell r="K1506">
            <v>95328664</v>
          </cell>
        </row>
        <row r="1507">
          <cell r="I1507">
            <v>804005438</v>
          </cell>
          <cell r="J1507" t="str">
            <v>COLEGIO DEPARTAMENTAL LUIS CARLOS GALAN SARMIENTO</v>
          </cell>
          <cell r="K1507">
            <v>332950989</v>
          </cell>
        </row>
        <row r="1508">
          <cell r="I1508">
            <v>804005584</v>
          </cell>
          <cell r="J1508" t="str">
            <v>FONDO DE SERVICIOS EDUCATIVOS</v>
          </cell>
          <cell r="K1508">
            <v>17108578</v>
          </cell>
        </row>
        <row r="1509">
          <cell r="I1509">
            <v>804005900</v>
          </cell>
          <cell r="J1509" t="str">
            <v>FONDO DE SERVICIOS EDUCATIVOS</v>
          </cell>
          <cell r="K1509">
            <v>61967935</v>
          </cell>
        </row>
        <row r="1510">
          <cell r="I1510">
            <v>804006308</v>
          </cell>
          <cell r="J1510" t="str">
            <v>INSTITUTO TECNICO AGROPECUARIO SANTA HELENA DEL OPON</v>
          </cell>
          <cell r="K1510">
            <v>36749344</v>
          </cell>
        </row>
        <row r="1511">
          <cell r="I1511">
            <v>804006327</v>
          </cell>
          <cell r="J1511" t="str">
            <v>COLEGIO DEPARTAMENTAL FRANCISCO SAN JUAN DE TURBAY</v>
          </cell>
          <cell r="K1511">
            <v>15943688</v>
          </cell>
        </row>
        <row r="1512">
          <cell r="I1512">
            <v>804006430</v>
          </cell>
          <cell r="J1512" t="str">
            <v>CENTRO EDUCATIVO RURAL EL PAULON</v>
          </cell>
          <cell r="K1512">
            <v>24572606</v>
          </cell>
        </row>
        <row r="1513">
          <cell r="I1513">
            <v>804006529</v>
          </cell>
          <cell r="J1513" t="str">
            <v>COLEGIO JOSE CELESTINO MUTIS</v>
          </cell>
          <cell r="K1513">
            <v>164854490</v>
          </cell>
        </row>
        <row r="1514">
          <cell r="I1514">
            <v>804006668</v>
          </cell>
          <cell r="J1514" t="str">
            <v>FONDO DE SERVICIOS EDUCATIVOS</v>
          </cell>
          <cell r="K1514">
            <v>20495440</v>
          </cell>
        </row>
        <row r="1515">
          <cell r="I1515">
            <v>804006675</v>
          </cell>
          <cell r="J1515" t="str">
            <v>INSITUCION EDUCATIVA ORIENTE MIRAFLORES</v>
          </cell>
          <cell r="K1515">
            <v>103598154</v>
          </cell>
        </row>
        <row r="1516">
          <cell r="I1516">
            <v>804007117</v>
          </cell>
          <cell r="J1516" t="str">
            <v>FONDO DE SERVICIOS EDUCATIVOS</v>
          </cell>
          <cell r="K1516">
            <v>25947033</v>
          </cell>
        </row>
        <row r="1517">
          <cell r="I1517">
            <v>804007417</v>
          </cell>
          <cell r="J1517" t="str">
            <v>INSTITUTO NACIONAL DE PROMOCION SOCIAL</v>
          </cell>
          <cell r="K1517">
            <v>186286138</v>
          </cell>
        </row>
        <row r="1518">
          <cell r="I1518">
            <v>804007445</v>
          </cell>
          <cell r="J1518" t="str">
            <v>FONDO DE SERVICIOS EDUCATIVOS</v>
          </cell>
          <cell r="K1518">
            <v>23741328</v>
          </cell>
        </row>
        <row r="1519">
          <cell r="I1519">
            <v>804007488</v>
          </cell>
          <cell r="J1519" t="str">
            <v>COLEGIO GUILLERMO SUAREZ DIAZ</v>
          </cell>
          <cell r="K1519">
            <v>30997692</v>
          </cell>
        </row>
        <row r="1520">
          <cell r="I1520">
            <v>804007563</v>
          </cell>
          <cell r="J1520" t="str">
            <v>FONDO DE SERVICIOS EDUCATIVOS</v>
          </cell>
          <cell r="K1520">
            <v>128346250</v>
          </cell>
        </row>
        <row r="1521">
          <cell r="I1521">
            <v>804007705</v>
          </cell>
          <cell r="J1521" t="str">
            <v>ESCUELA NORMAL SUPERIOR DE PIEDECUESTA</v>
          </cell>
          <cell r="K1521">
            <v>207499466</v>
          </cell>
        </row>
        <row r="1522">
          <cell r="I1522">
            <v>804007717</v>
          </cell>
          <cell r="J1522" t="str">
            <v>CENTRO EDUCATIVO LUCHADERO</v>
          </cell>
          <cell r="K1522">
            <v>9113152</v>
          </cell>
        </row>
        <row r="1523">
          <cell r="I1523">
            <v>804007926</v>
          </cell>
          <cell r="J1523" t="str">
            <v>FONDO DE SERVICIOS EDUCATIVOS</v>
          </cell>
          <cell r="K1523">
            <v>40649347</v>
          </cell>
        </row>
        <row r="1524">
          <cell r="I1524">
            <v>804007948</v>
          </cell>
          <cell r="J1524" t="str">
            <v>INSTITUCION EDUCATIVA EL CERRO</v>
          </cell>
          <cell r="K1524">
            <v>28176592</v>
          </cell>
        </row>
        <row r="1525">
          <cell r="I1525">
            <v>804007987</v>
          </cell>
          <cell r="J1525" t="str">
            <v>INSTITUCION EDUCATIVA EL MORRO</v>
          </cell>
          <cell r="K1525">
            <v>27523624</v>
          </cell>
        </row>
        <row r="1526">
          <cell r="I1526">
            <v>804008021</v>
          </cell>
          <cell r="J1526" t="str">
            <v>INSTITUCION EDUCATIVA AGUAFRIA</v>
          </cell>
          <cell r="K1526">
            <v>38427101</v>
          </cell>
        </row>
        <row r="1527">
          <cell r="I1527">
            <v>804008055</v>
          </cell>
          <cell r="J1527" t="str">
            <v>FONDO DE SERVICIOS EDUCATIVOS</v>
          </cell>
          <cell r="K1527">
            <v>39754368</v>
          </cell>
        </row>
        <row r="1528">
          <cell r="I1528">
            <v>804008145</v>
          </cell>
          <cell r="J1528" t="str">
            <v>COLEGIO LIZCANO FLOREZ</v>
          </cell>
          <cell r="K1528">
            <v>21956071</v>
          </cell>
        </row>
        <row r="1529">
          <cell r="I1529">
            <v>804008169</v>
          </cell>
          <cell r="J1529" t="str">
            <v>FONDO DE SERVICIOS EDUCATIVOS</v>
          </cell>
          <cell r="K1529">
            <v>28085165</v>
          </cell>
        </row>
        <row r="1530">
          <cell r="I1530">
            <v>804008227</v>
          </cell>
          <cell r="J1530" t="str">
            <v>FONDO DE SERVICIOS EDUCATIVOS</v>
          </cell>
          <cell r="K1530">
            <v>107231360</v>
          </cell>
        </row>
        <row r="1531">
          <cell r="I1531">
            <v>804008281</v>
          </cell>
          <cell r="J1531" t="str">
            <v>COLEGIO LUIS CARLOS GALAN SARMIENTO</v>
          </cell>
          <cell r="K1531">
            <v>72618186</v>
          </cell>
        </row>
        <row r="1532">
          <cell r="I1532">
            <v>804008496</v>
          </cell>
          <cell r="J1532" t="str">
            <v>INSTITUTO SAN ISIDRO DE CACHIRI</v>
          </cell>
          <cell r="K1532">
            <v>14787504</v>
          </cell>
        </row>
        <row r="1533">
          <cell r="I1533">
            <v>804008580</v>
          </cell>
          <cell r="J1533" t="str">
            <v>COLEGIO AURELIO MARTINEZ MUTIS</v>
          </cell>
          <cell r="K1533">
            <v>41854172</v>
          </cell>
        </row>
        <row r="1534">
          <cell r="I1534">
            <v>804009132</v>
          </cell>
          <cell r="J1534" t="str">
            <v>COLEGIO CARLOS JULIO GARCIA</v>
          </cell>
          <cell r="K1534">
            <v>61401545</v>
          </cell>
        </row>
        <row r="1535">
          <cell r="I1535">
            <v>804009178</v>
          </cell>
          <cell r="J1535" t="str">
            <v>FONDO DE SERVICIOS EDUCATIVOS</v>
          </cell>
          <cell r="K1535">
            <v>39908600</v>
          </cell>
        </row>
        <row r="1536">
          <cell r="I1536">
            <v>804009377</v>
          </cell>
          <cell r="J1536" t="str">
            <v>INSTITUTO MIGUEL SANCHEZ HINESTROZA</v>
          </cell>
          <cell r="K1536">
            <v>57246723</v>
          </cell>
        </row>
        <row r="1537">
          <cell r="I1537">
            <v>804009541</v>
          </cell>
          <cell r="J1537" t="str">
            <v>COLEGIO INTEGRADO MONSEÑOR EVARISTO BLANCO</v>
          </cell>
          <cell r="K1537">
            <v>42095449</v>
          </cell>
        </row>
        <row r="1538">
          <cell r="I1538">
            <v>804010038</v>
          </cell>
          <cell r="J1538" t="str">
            <v>INSTITUTO TECNICO LAGUNA DE ORTICES</v>
          </cell>
          <cell r="K1538">
            <v>21165315</v>
          </cell>
        </row>
        <row r="1539">
          <cell r="I1539">
            <v>804010621</v>
          </cell>
          <cell r="J1539" t="str">
            <v>FONDO DE SERVICIOS EDUCATIVOS</v>
          </cell>
          <cell r="K1539">
            <v>56156968</v>
          </cell>
        </row>
        <row r="1540">
          <cell r="I1540">
            <v>804010823</v>
          </cell>
          <cell r="J1540" t="str">
            <v>INSITUCION EDUCATIVA GUSTAVO COTE URIBE</v>
          </cell>
          <cell r="K1540">
            <v>65633103</v>
          </cell>
        </row>
        <row r="1541">
          <cell r="I1541">
            <v>804010869</v>
          </cell>
          <cell r="J1541" t="str">
            <v>FONDO DE SERVICIOS EDUCATIVOS</v>
          </cell>
          <cell r="K1541">
            <v>26718901</v>
          </cell>
        </row>
        <row r="1542">
          <cell r="I1542">
            <v>804011354</v>
          </cell>
          <cell r="J1542" t="str">
            <v>FONDO DE SERVICIOS EDUCATIVOS</v>
          </cell>
          <cell r="K1542">
            <v>23435560</v>
          </cell>
        </row>
        <row r="1543">
          <cell r="I1543">
            <v>804011722</v>
          </cell>
          <cell r="J1543" t="str">
            <v>LICEO PATRIA</v>
          </cell>
          <cell r="K1543">
            <v>106358369</v>
          </cell>
        </row>
        <row r="1544">
          <cell r="I1544">
            <v>804012374</v>
          </cell>
          <cell r="J1544" t="str">
            <v>COLEGIO PEÑA BLANCA</v>
          </cell>
          <cell r="K1544">
            <v>29296304</v>
          </cell>
        </row>
        <row r="1545">
          <cell r="I1545">
            <v>804012548</v>
          </cell>
          <cell r="J1545" t="str">
            <v>FONDO DE SERVICIOS EDUCATIVOS</v>
          </cell>
          <cell r="K1545">
            <v>69979842</v>
          </cell>
        </row>
        <row r="1546">
          <cell r="I1546">
            <v>804012617</v>
          </cell>
          <cell r="J1546" t="str">
            <v>INSTITUTO VALLE DEL RIO DE ORO</v>
          </cell>
          <cell r="K1546">
            <v>22145921</v>
          </cell>
        </row>
        <row r="1547">
          <cell r="I1547">
            <v>804013014</v>
          </cell>
          <cell r="J1547" t="str">
            <v>INSTITUTO TECNICO SANTO TOMAS</v>
          </cell>
          <cell r="K1547">
            <v>97937146</v>
          </cell>
        </row>
        <row r="1548">
          <cell r="I1548">
            <v>804013162</v>
          </cell>
          <cell r="J1548" t="str">
            <v>INSTITUTO TECNICO ISAISAS ARDILA DIAZ</v>
          </cell>
          <cell r="K1548">
            <v>98877322</v>
          </cell>
        </row>
        <row r="1549">
          <cell r="I1549">
            <v>804013257</v>
          </cell>
          <cell r="J1549" t="str">
            <v>COLEGIO ISABEL VALVUENA CIFUENTES</v>
          </cell>
          <cell r="K1549">
            <v>98023013</v>
          </cell>
        </row>
        <row r="1550">
          <cell r="I1550">
            <v>804013876</v>
          </cell>
          <cell r="J1550" t="str">
            <v>INTITUTO TECNICO JOSE RUEDA</v>
          </cell>
          <cell r="K1550">
            <v>31209274</v>
          </cell>
        </row>
        <row r="1551">
          <cell r="I1551">
            <v>804013970</v>
          </cell>
          <cell r="J1551" t="str">
            <v>COLEGIO DELICIAS</v>
          </cell>
          <cell r="K1551">
            <v>26333817</v>
          </cell>
        </row>
        <row r="1552">
          <cell r="I1552">
            <v>804014614</v>
          </cell>
          <cell r="J1552" t="str">
            <v>COLEGIO NIEVES CORTES PICON</v>
          </cell>
          <cell r="K1552">
            <v>123641636</v>
          </cell>
        </row>
        <row r="1553">
          <cell r="I1553">
            <v>804014617</v>
          </cell>
          <cell r="J1553" t="str">
            <v>COLEGIO FACUNDO NAVAS MANTILLA</v>
          </cell>
          <cell r="K1553">
            <v>123894592</v>
          </cell>
        </row>
        <row r="1554">
          <cell r="I1554">
            <v>804014686</v>
          </cell>
          <cell r="J1554" t="str">
            <v>COLEGIO UNIVERSITARIO</v>
          </cell>
          <cell r="K1554">
            <v>158932828</v>
          </cell>
        </row>
        <row r="1555">
          <cell r="I1555">
            <v>804015197</v>
          </cell>
          <cell r="J1555" t="str">
            <v>COLEGIO ALBERTO SANTOS BUITRAGO</v>
          </cell>
          <cell r="K1555">
            <v>23613804</v>
          </cell>
        </row>
        <row r="1556">
          <cell r="I1556">
            <v>804015348</v>
          </cell>
          <cell r="J1556" t="str">
            <v>INSITUCION EDUCATIVA LA JUVENTUD FONDO DE SERVICIOS EDUCATIVOS</v>
          </cell>
          <cell r="K1556">
            <v>59615389</v>
          </cell>
        </row>
        <row r="1557">
          <cell r="I1557">
            <v>804015413</v>
          </cell>
          <cell r="J1557" t="str">
            <v>COLEGIO OFICIAL AVELINA MORENO</v>
          </cell>
          <cell r="K1557">
            <v>112466882</v>
          </cell>
        </row>
        <row r="1558">
          <cell r="I1558">
            <v>804015507</v>
          </cell>
          <cell r="J1558" t="str">
            <v>FONDO DE SERVICIOS EDUCATIVOS</v>
          </cell>
          <cell r="K1558">
            <v>39901067</v>
          </cell>
        </row>
        <row r="1559">
          <cell r="I1559">
            <v>804016016</v>
          </cell>
          <cell r="J1559" t="str">
            <v>COLEGIO SANTA ANA DE FLORES</v>
          </cell>
          <cell r="K1559">
            <v>17525602</v>
          </cell>
        </row>
        <row r="1560">
          <cell r="I1560">
            <v>804016033</v>
          </cell>
          <cell r="J1560" t="str">
            <v>COLEGIO MARIA AUXILIADORA</v>
          </cell>
          <cell r="K1560">
            <v>12337737</v>
          </cell>
        </row>
        <row r="1561">
          <cell r="I1561">
            <v>804016035</v>
          </cell>
          <cell r="J1561" t="str">
            <v>FONDO DE SERVICIOS EDUCATIVOS</v>
          </cell>
          <cell r="K1561">
            <v>14162447</v>
          </cell>
        </row>
        <row r="1562">
          <cell r="I1562">
            <v>804016113</v>
          </cell>
          <cell r="J1562" t="str">
            <v>FONDO DE SERVICIOS EDUCATIVOS</v>
          </cell>
          <cell r="K1562">
            <v>22302459</v>
          </cell>
        </row>
        <row r="1563">
          <cell r="I1563">
            <v>804016126</v>
          </cell>
          <cell r="J1563" t="str">
            <v>FONDO DE SERVICIOS EDUCATIVOS</v>
          </cell>
          <cell r="K1563">
            <v>86559078</v>
          </cell>
        </row>
        <row r="1564">
          <cell r="I1564">
            <v>804016154</v>
          </cell>
          <cell r="J1564" t="str">
            <v>FONDO DE SERVICIOS EDUCATIVOS</v>
          </cell>
          <cell r="K1564">
            <v>16092001</v>
          </cell>
        </row>
        <row r="1565">
          <cell r="I1565">
            <v>804016161</v>
          </cell>
          <cell r="J1565" t="str">
            <v>FONDO DE SERVICIOS EDUCATIVOS</v>
          </cell>
          <cell r="K1565">
            <v>67732140</v>
          </cell>
        </row>
        <row r="1566">
          <cell r="I1566">
            <v>804016175</v>
          </cell>
          <cell r="J1566" t="str">
            <v>FONDO DE SERVICIOS EDUCATIVOS</v>
          </cell>
          <cell r="K1566">
            <v>19882997</v>
          </cell>
        </row>
        <row r="1567">
          <cell r="I1567">
            <v>804016186</v>
          </cell>
          <cell r="J1567" t="str">
            <v>COLEGIO LA LLANITA</v>
          </cell>
          <cell r="K1567">
            <v>13370770</v>
          </cell>
        </row>
        <row r="1568">
          <cell r="I1568">
            <v>804016229</v>
          </cell>
          <cell r="J1568" t="str">
            <v>FONDO DE SERVICIOS EDUCATIVOS</v>
          </cell>
          <cell r="K1568">
            <v>31979499</v>
          </cell>
        </row>
        <row r="1569">
          <cell r="I1569">
            <v>804016253</v>
          </cell>
          <cell r="J1569" t="str">
            <v>FONDO DE SERVICIOS EDUCATIVOS</v>
          </cell>
          <cell r="K1569">
            <v>47495711</v>
          </cell>
        </row>
        <row r="1570">
          <cell r="I1570">
            <v>804016463</v>
          </cell>
          <cell r="J1570" t="str">
            <v>FONDO DE SERVICIOS EDUCATIVOS</v>
          </cell>
          <cell r="K1570">
            <v>15438399</v>
          </cell>
        </row>
        <row r="1571">
          <cell r="I1571">
            <v>804016464</v>
          </cell>
          <cell r="J1571" t="str">
            <v>FONDO DE SERVICIOS EDUCATIVOS</v>
          </cell>
          <cell r="K1571">
            <v>23860438</v>
          </cell>
        </row>
        <row r="1572">
          <cell r="I1572">
            <v>804016467</v>
          </cell>
          <cell r="J1572" t="str">
            <v>COLEGIO AGROECOLOGICOHOLANDA-FUNDACION ALEJANDRO GALVIS GALVIS</v>
          </cell>
          <cell r="K1572">
            <v>94649124</v>
          </cell>
        </row>
        <row r="1573">
          <cell r="I1573">
            <v>804016468</v>
          </cell>
          <cell r="J1573" t="str">
            <v>INSTITUTO DEL ORIENTE</v>
          </cell>
          <cell r="K1573">
            <v>78426200</v>
          </cell>
        </row>
        <row r="1574">
          <cell r="I1574">
            <v>804016809</v>
          </cell>
          <cell r="J1574" t="str">
            <v>Centro de Comercio</v>
          </cell>
          <cell r="K1574">
            <v>273080099</v>
          </cell>
        </row>
        <row r="1575">
          <cell r="I1575">
            <v>804016885</v>
          </cell>
          <cell r="J1575" t="str">
            <v>COLEGIO AGROINDUSTRIAL DE PUERTO NUEVO</v>
          </cell>
          <cell r="K1575">
            <v>34429479</v>
          </cell>
        </row>
        <row r="1576">
          <cell r="I1576">
            <v>804017297</v>
          </cell>
          <cell r="J1576" t="str">
            <v>CENTRO EDUCATIVO VERDIN</v>
          </cell>
          <cell r="K1576">
            <v>11431470</v>
          </cell>
        </row>
        <row r="1577">
          <cell r="I1577">
            <v>804017298</v>
          </cell>
          <cell r="J1577" t="str">
            <v>INSTITUCION EDUCATIVA EL PORVENIR</v>
          </cell>
          <cell r="K1577">
            <v>15523169</v>
          </cell>
        </row>
        <row r="1578">
          <cell r="I1578">
            <v>804017299</v>
          </cell>
          <cell r="J1578" t="str">
            <v>INSTITUCION EDUCATIVA CHAPALA</v>
          </cell>
          <cell r="K1578">
            <v>41016694</v>
          </cell>
        </row>
        <row r="1579">
          <cell r="I1579">
            <v>804017300</v>
          </cell>
          <cell r="J1579" t="str">
            <v>INSTITUCION EDUCATIVA SAN JUAN BOSCO</v>
          </cell>
          <cell r="K1579">
            <v>30135025</v>
          </cell>
        </row>
        <row r="1580">
          <cell r="I1580">
            <v>804017311</v>
          </cell>
          <cell r="J1580" t="str">
            <v>FONDO DE SERVICIOS EDUCATIVOS</v>
          </cell>
          <cell r="K1580">
            <v>10875456</v>
          </cell>
        </row>
        <row r="1581">
          <cell r="I1581">
            <v>804017328</v>
          </cell>
          <cell r="J1581" t="str">
            <v>CENTRO EDUCATIVO FALTRIQUERA-SANTANDER</v>
          </cell>
          <cell r="K1581">
            <v>49005679</v>
          </cell>
        </row>
        <row r="1582">
          <cell r="I1582">
            <v>804017335</v>
          </cell>
          <cell r="J1582" t="str">
            <v>CENTRO EDUCATIVO TRES ESQUINAS</v>
          </cell>
          <cell r="K1582">
            <v>55868026</v>
          </cell>
        </row>
        <row r="1583">
          <cell r="I1583">
            <v>804017346</v>
          </cell>
          <cell r="J1583" t="str">
            <v>CENTRO EDUCATIVO POZO AZUL</v>
          </cell>
          <cell r="K1583">
            <v>14841951</v>
          </cell>
        </row>
        <row r="1584">
          <cell r="I1584">
            <v>804017375</v>
          </cell>
          <cell r="J1584" t="str">
            <v>FONDO DE SERVICIOS EDUCATIVOS</v>
          </cell>
          <cell r="K1584">
            <v>27199901</v>
          </cell>
        </row>
        <row r="1585">
          <cell r="I1585">
            <v>804017376</v>
          </cell>
          <cell r="J1585" t="str">
            <v>FONDO DE SERVICIOS EDUCATIVOS</v>
          </cell>
          <cell r="K1585">
            <v>18268269</v>
          </cell>
        </row>
        <row r="1586">
          <cell r="I1586">
            <v>804017377</v>
          </cell>
          <cell r="J1586" t="str">
            <v>CENTRO EDUCATIVO LA CARRERA</v>
          </cell>
          <cell r="K1586">
            <v>23514650</v>
          </cell>
        </row>
        <row r="1587">
          <cell r="I1587">
            <v>804017379</v>
          </cell>
          <cell r="J1587" t="str">
            <v>CENTRO EDUCATIVO CAUCHOS</v>
          </cell>
          <cell r="K1587">
            <v>20616929</v>
          </cell>
        </row>
        <row r="1588">
          <cell r="I1588">
            <v>804017380</v>
          </cell>
          <cell r="J1588" t="str">
            <v>FONDO DE SERVICIOS EDUCATIVOS</v>
          </cell>
          <cell r="K1588">
            <v>18296588</v>
          </cell>
        </row>
        <row r="1589">
          <cell r="I1589">
            <v>804017381</v>
          </cell>
          <cell r="J1589" t="str">
            <v>CENTRO EDUCATIVO PITIGUAO</v>
          </cell>
          <cell r="K1589">
            <v>33297385</v>
          </cell>
        </row>
        <row r="1590">
          <cell r="I1590">
            <v>804017386</v>
          </cell>
          <cell r="J1590" t="str">
            <v>FONDO DE SERVICIOS EDUCATIVOS</v>
          </cell>
          <cell r="K1590">
            <v>23647565</v>
          </cell>
        </row>
        <row r="1591">
          <cell r="I1591">
            <v>804017387</v>
          </cell>
          <cell r="J1591" t="str">
            <v>FONDO DE SERVICIOS EDUCATIVOS</v>
          </cell>
          <cell r="K1591">
            <v>11720066</v>
          </cell>
        </row>
        <row r="1592">
          <cell r="I1592">
            <v>804017388</v>
          </cell>
          <cell r="J1592" t="str">
            <v>FONDO DE SERVICIOS EDUCATIVOS</v>
          </cell>
          <cell r="K1592">
            <v>27021435</v>
          </cell>
        </row>
        <row r="1593">
          <cell r="I1593">
            <v>804017409</v>
          </cell>
          <cell r="J1593" t="str">
            <v>FONDO DE SERVICIOS EDUCATIVOS</v>
          </cell>
          <cell r="K1593">
            <v>27232667</v>
          </cell>
        </row>
        <row r="1594">
          <cell r="I1594">
            <v>804017413</v>
          </cell>
          <cell r="J1594" t="str">
            <v>FSE Instituto Comunitario Minca</v>
          </cell>
          <cell r="K1594">
            <v>82453728</v>
          </cell>
        </row>
        <row r="1595">
          <cell r="I1595">
            <v>804017424</v>
          </cell>
          <cell r="J1595" t="str">
            <v>FONDO DE SERVICIOS EDUCATIVOS</v>
          </cell>
          <cell r="K1595">
            <v>20042698</v>
          </cell>
        </row>
        <row r="1596">
          <cell r="I1596">
            <v>804017443</v>
          </cell>
          <cell r="J1596" t="str">
            <v>CENTRO EDUCATIVO LOS CUROS</v>
          </cell>
          <cell r="K1596">
            <v>40953755</v>
          </cell>
        </row>
        <row r="1597">
          <cell r="I1597">
            <v>804017444</v>
          </cell>
          <cell r="J1597" t="str">
            <v>CENTRO EDUCATIVO LA VEGA</v>
          </cell>
          <cell r="K1597">
            <v>25400202</v>
          </cell>
        </row>
        <row r="1598">
          <cell r="I1598">
            <v>804017477</v>
          </cell>
          <cell r="J1598" t="str">
            <v>FONDO DE SERVICIOS EDUCATIVOS</v>
          </cell>
          <cell r="K1598">
            <v>25129638</v>
          </cell>
        </row>
        <row r="1599">
          <cell r="I1599">
            <v>804017478</v>
          </cell>
          <cell r="J1599" t="str">
            <v>CENTRO EDUCATIVO LAS PUENTES</v>
          </cell>
          <cell r="K1599">
            <v>18465567</v>
          </cell>
        </row>
        <row r="1600">
          <cell r="I1600">
            <v>804017479</v>
          </cell>
          <cell r="J1600" t="str">
            <v>CENTRO EDUCATIVO LA PLAZUELA</v>
          </cell>
          <cell r="K1600">
            <v>12992517</v>
          </cell>
        </row>
        <row r="1601">
          <cell r="I1601">
            <v>804017480</v>
          </cell>
          <cell r="J1601" t="str">
            <v>FONDO DE SERVICIOS EDUCATIVOS</v>
          </cell>
          <cell r="K1601">
            <v>63442734</v>
          </cell>
        </row>
        <row r="1602">
          <cell r="I1602">
            <v>804017482</v>
          </cell>
          <cell r="J1602" t="str">
            <v>FONDO DE SERVICIOS EDUCATIVOS</v>
          </cell>
          <cell r="K1602">
            <v>17233992</v>
          </cell>
        </row>
        <row r="1603">
          <cell r="I1603">
            <v>804017490</v>
          </cell>
          <cell r="J1603" t="str">
            <v>FONDO DE SERVICIOS EDUCATIVOS</v>
          </cell>
          <cell r="K1603">
            <v>17393013</v>
          </cell>
        </row>
        <row r="1604">
          <cell r="I1604">
            <v>804017527</v>
          </cell>
          <cell r="J1604" t="str">
            <v>FONDO DE SERVICIOS EDUCATIVOS</v>
          </cell>
          <cell r="K1604">
            <v>26993817</v>
          </cell>
        </row>
        <row r="1605">
          <cell r="I1605">
            <v>804017533</v>
          </cell>
          <cell r="J1605" t="str">
            <v>CENTRO EDUACATIVO SAN JOSE</v>
          </cell>
          <cell r="K1605">
            <v>33631763</v>
          </cell>
        </row>
        <row r="1606">
          <cell r="I1606">
            <v>804017537</v>
          </cell>
          <cell r="J1606" t="str">
            <v>CENTRO EDUCATIVO EL PORTICO</v>
          </cell>
          <cell r="K1606">
            <v>39675089</v>
          </cell>
        </row>
        <row r="1607">
          <cell r="I1607">
            <v>804017563</v>
          </cell>
          <cell r="J1607" t="str">
            <v>FONDO DE SERVICIOS EDUCATIVOS</v>
          </cell>
          <cell r="K1607">
            <v>46654149</v>
          </cell>
        </row>
        <row r="1608">
          <cell r="I1608">
            <v>804017571</v>
          </cell>
          <cell r="J1608" t="str">
            <v>COLEGIO JOSE ANTONIO BELTRAN</v>
          </cell>
          <cell r="K1608">
            <v>32685058</v>
          </cell>
        </row>
        <row r="1609">
          <cell r="I1609">
            <v>804017609</v>
          </cell>
          <cell r="J1609" t="str">
            <v>FONDO DE SERVICIOS EDUCATIVOS</v>
          </cell>
          <cell r="K1609">
            <v>16666043</v>
          </cell>
        </row>
        <row r="1610">
          <cell r="I1610">
            <v>804017666</v>
          </cell>
          <cell r="J1610" t="str">
            <v>FONDO DE SERVICIOS EDUCATIVOS</v>
          </cell>
          <cell r="K1610">
            <v>26316110</v>
          </cell>
        </row>
        <row r="1611">
          <cell r="I1611">
            <v>804017667</v>
          </cell>
          <cell r="J1611" t="str">
            <v>FONDO DE SERVICIOS EDUCATIVOS</v>
          </cell>
          <cell r="K1611">
            <v>19088794</v>
          </cell>
        </row>
        <row r="1612">
          <cell r="I1612">
            <v>804017691</v>
          </cell>
          <cell r="J1612" t="str">
            <v>FONDO DE SERVICIOS EDUCATIVOS</v>
          </cell>
          <cell r="K1612">
            <v>17194818</v>
          </cell>
        </row>
        <row r="1613">
          <cell r="I1613">
            <v>804017701</v>
          </cell>
          <cell r="J1613" t="str">
            <v>FONDO DE SERVICIOS EDUCATIVOS</v>
          </cell>
          <cell r="K1613">
            <v>31933346</v>
          </cell>
        </row>
        <row r="1614">
          <cell r="I1614">
            <v>804017702</v>
          </cell>
          <cell r="J1614" t="str">
            <v>FONDO DE SERVICIOS EDUCATIVOS</v>
          </cell>
          <cell r="K1614">
            <v>55565851</v>
          </cell>
        </row>
        <row r="1615">
          <cell r="I1615">
            <v>804017724</v>
          </cell>
          <cell r="J1615" t="str">
            <v>FONDO DE SERVICIOS EDUCATIVOS</v>
          </cell>
          <cell r="K1615">
            <v>17939923</v>
          </cell>
        </row>
        <row r="1616">
          <cell r="I1616">
            <v>804017725</v>
          </cell>
          <cell r="J1616" t="str">
            <v>FONDO DE SERVICIOS EDUCATIVOS</v>
          </cell>
          <cell r="K1616">
            <v>29190495</v>
          </cell>
        </row>
        <row r="1617">
          <cell r="I1617">
            <v>804017733</v>
          </cell>
          <cell r="J1617" t="str">
            <v>FONDO DE SERVICIOS EDUCATIVOS</v>
          </cell>
          <cell r="K1617">
            <v>24793565</v>
          </cell>
        </row>
        <row r="1618">
          <cell r="I1618">
            <v>804017734</v>
          </cell>
          <cell r="J1618" t="str">
            <v>FONDO DE SERVICIOS EDUCATIVOS</v>
          </cell>
          <cell r="K1618">
            <v>29149036</v>
          </cell>
        </row>
        <row r="1619">
          <cell r="I1619">
            <v>804017735</v>
          </cell>
          <cell r="J1619" t="str">
            <v>FONDO DE SERVICIOS EDUCATIVOS</v>
          </cell>
          <cell r="K1619">
            <v>34592175</v>
          </cell>
        </row>
        <row r="1620">
          <cell r="I1620">
            <v>804017736</v>
          </cell>
          <cell r="J1620" t="str">
            <v>FONDO DE SERVICIOS EDUCATIVOS</v>
          </cell>
          <cell r="K1620">
            <v>25783352</v>
          </cell>
        </row>
        <row r="1621">
          <cell r="I1621">
            <v>804017766</v>
          </cell>
          <cell r="J1621" t="str">
            <v>INSTITUCION EDUCATIVA LAGUNITAS</v>
          </cell>
          <cell r="K1621">
            <v>17322500</v>
          </cell>
        </row>
        <row r="1622">
          <cell r="I1622">
            <v>804017767</v>
          </cell>
          <cell r="J1622" t="str">
            <v>FONDO DE SERVICIOS EDUCATIVOS</v>
          </cell>
          <cell r="K1622">
            <v>21406443</v>
          </cell>
        </row>
        <row r="1623">
          <cell r="I1623">
            <v>804017768</v>
          </cell>
          <cell r="J1623" t="str">
            <v>FONDO DE SERVICIOS EDUCATIVOS</v>
          </cell>
          <cell r="K1623">
            <v>18425275</v>
          </cell>
        </row>
        <row r="1624">
          <cell r="I1624">
            <v>804017784</v>
          </cell>
          <cell r="J1624" t="str">
            <v>INSTITUCION EDUCATIVA EL GUAMO</v>
          </cell>
          <cell r="K1624">
            <v>24409305</v>
          </cell>
        </row>
        <row r="1625">
          <cell r="I1625">
            <v>804017794</v>
          </cell>
          <cell r="J1625" t="str">
            <v>FONDO DE SERVICIOS EDUCATIVOS</v>
          </cell>
          <cell r="K1625">
            <v>23606454</v>
          </cell>
        </row>
        <row r="1626">
          <cell r="I1626">
            <v>804017819</v>
          </cell>
          <cell r="J1626" t="str">
            <v>FONDO DE SERVICIOS EDUCATIVOS</v>
          </cell>
          <cell r="K1626">
            <v>41658278</v>
          </cell>
        </row>
        <row r="1627">
          <cell r="I1627">
            <v>804017820</v>
          </cell>
          <cell r="J1627" t="str">
            <v>INSTITUCION EDUCATIVA CABRERITA</v>
          </cell>
          <cell r="K1627">
            <v>14025838</v>
          </cell>
        </row>
        <row r="1628">
          <cell r="I1628">
            <v>804017821</v>
          </cell>
          <cell r="J1628" t="str">
            <v>INSTITUCION EDUCATIVA EL ESPINAL</v>
          </cell>
          <cell r="K1628">
            <v>17496327</v>
          </cell>
        </row>
        <row r="1629">
          <cell r="I1629">
            <v>804017842</v>
          </cell>
          <cell r="J1629" t="str">
            <v>FONDO DE SERVICIOS EDUCATIVOS</v>
          </cell>
          <cell r="K1629">
            <v>16478157</v>
          </cell>
        </row>
        <row r="1630">
          <cell r="I1630">
            <v>804017845</v>
          </cell>
          <cell r="J1630" t="str">
            <v>FONDO DE SERVICIOS EDUCATIVOS</v>
          </cell>
          <cell r="K1630">
            <v>12373665</v>
          </cell>
        </row>
        <row r="1631">
          <cell r="I1631">
            <v>804017846</v>
          </cell>
          <cell r="J1631" t="str">
            <v>CENTRO EDUCATIVO ARALES</v>
          </cell>
          <cell r="K1631">
            <v>24292571</v>
          </cell>
        </row>
        <row r="1632">
          <cell r="I1632">
            <v>804017889</v>
          </cell>
          <cell r="J1632" t="str">
            <v>CENTRO EDUCATIVO RURAL BOSCONI</v>
          </cell>
          <cell r="K1632">
            <v>35634954</v>
          </cell>
        </row>
        <row r="1633">
          <cell r="I1633">
            <v>804017914</v>
          </cell>
          <cell r="J1633" t="str">
            <v>FONDO DE SERVICIOS EDUCATIVOS</v>
          </cell>
          <cell r="K1633">
            <v>36175386</v>
          </cell>
        </row>
        <row r="1634">
          <cell r="I1634">
            <v>804017946</v>
          </cell>
          <cell r="J1634" t="str">
            <v>FONDO DE SERVICIOS EDUCATIVOS</v>
          </cell>
          <cell r="K1634">
            <v>11255666</v>
          </cell>
        </row>
        <row r="1635">
          <cell r="I1635">
            <v>804017953</v>
          </cell>
          <cell r="J1635" t="str">
            <v>INSTITUCION EDUCATIVA SAN PEDRO FONDO DE SERVICIOS EDUCATIVOS</v>
          </cell>
          <cell r="K1635">
            <v>24099363</v>
          </cell>
        </row>
        <row r="1636">
          <cell r="I1636">
            <v>804017954</v>
          </cell>
          <cell r="J1636" t="str">
            <v>FONDO DE SERVICIOS EDUCATIVOS</v>
          </cell>
          <cell r="K1636">
            <v>28041285</v>
          </cell>
        </row>
        <row r="1637">
          <cell r="I1637">
            <v>804017977</v>
          </cell>
          <cell r="J1637" t="str">
            <v>FONDO DE SERVICIOS EDUCATIVOS</v>
          </cell>
          <cell r="K1637">
            <v>20616982</v>
          </cell>
        </row>
        <row r="1638">
          <cell r="I1638">
            <v>804017994</v>
          </cell>
          <cell r="J1638" t="str">
            <v>FONDO DE SERVICIOS EDUCATIVOS</v>
          </cell>
          <cell r="K1638">
            <v>44361995</v>
          </cell>
        </row>
        <row r="1639">
          <cell r="I1639">
            <v>805000057</v>
          </cell>
          <cell r="J1639" t="str">
            <v>INSTITUCION EDUCATIVA ALFONSO LOPEZ PUMAREJO</v>
          </cell>
          <cell r="K1639">
            <v>104166410</v>
          </cell>
        </row>
        <row r="1640">
          <cell r="I1640">
            <v>805000081</v>
          </cell>
          <cell r="J1640" t="str">
            <v>INSTITUCION EDUCATIVA SIMON BOLIVAR</v>
          </cell>
          <cell r="K1640">
            <v>91294499</v>
          </cell>
        </row>
        <row r="1641">
          <cell r="I1641">
            <v>805001261</v>
          </cell>
          <cell r="J1641" t="str">
            <v>I.E. Monseñor Ramon Arcila</v>
          </cell>
          <cell r="K1641">
            <v>183423004</v>
          </cell>
        </row>
        <row r="1642">
          <cell r="I1642">
            <v>805001471</v>
          </cell>
          <cell r="J1642" t="str">
            <v>I.E CIUDAD MODELO</v>
          </cell>
          <cell r="K1642">
            <v>143377618</v>
          </cell>
        </row>
        <row r="1643">
          <cell r="I1643">
            <v>805002051</v>
          </cell>
          <cell r="J1643" t="str">
            <v>I.E. Eustaquio Palacios</v>
          </cell>
          <cell r="K1643">
            <v>378098787</v>
          </cell>
        </row>
        <row r="1644">
          <cell r="I1644">
            <v>805003700</v>
          </cell>
          <cell r="J1644" t="str">
            <v>I.E. Villa del Sur</v>
          </cell>
          <cell r="K1644">
            <v>167784493</v>
          </cell>
        </row>
        <row r="1645">
          <cell r="I1645">
            <v>805006757</v>
          </cell>
          <cell r="J1645" t="str">
            <v>INSTITUCION EDUCATIVA  GIMNASIO DEL CALIMA</v>
          </cell>
          <cell r="K1645">
            <v>120423847</v>
          </cell>
        </row>
        <row r="1646">
          <cell r="I1646">
            <v>805008343</v>
          </cell>
          <cell r="J1646" t="str">
            <v>I.E. Ieti comuna 17</v>
          </cell>
          <cell r="K1646">
            <v>130726814</v>
          </cell>
        </row>
        <row r="1647">
          <cell r="I1647">
            <v>805008886</v>
          </cell>
          <cell r="J1647" t="str">
            <v>I.E  Veinte de Julio</v>
          </cell>
          <cell r="K1647">
            <v>106805153</v>
          </cell>
        </row>
        <row r="1648">
          <cell r="I1648">
            <v>805009185</v>
          </cell>
          <cell r="J1648" t="str">
            <v>Cristobal Colon</v>
          </cell>
          <cell r="K1648">
            <v>129005477</v>
          </cell>
        </row>
        <row r="1649">
          <cell r="I1649">
            <v>805009275</v>
          </cell>
          <cell r="J1649" t="str">
            <v>I.E. Ciudadela desepaz</v>
          </cell>
          <cell r="K1649">
            <v>99946813</v>
          </cell>
        </row>
        <row r="1650">
          <cell r="I1650">
            <v>805009326</v>
          </cell>
          <cell r="J1650" t="str">
            <v>Fondo de Servicios Educativos</v>
          </cell>
          <cell r="K1650">
            <v>185665498</v>
          </cell>
        </row>
        <row r="1651">
          <cell r="I1651">
            <v>805009344</v>
          </cell>
          <cell r="J1651" t="str">
            <v>I.E Santa Rosa</v>
          </cell>
          <cell r="K1651">
            <v>91639074</v>
          </cell>
        </row>
        <row r="1652">
          <cell r="I1652">
            <v>805009385</v>
          </cell>
          <cell r="J1652" t="str">
            <v>I.E Juan de Ampudia</v>
          </cell>
          <cell r="K1652">
            <v>153539916</v>
          </cell>
        </row>
        <row r="1653">
          <cell r="I1653">
            <v>805009441</v>
          </cell>
          <cell r="J1653" t="str">
            <v>I.E Evaristo Garcia</v>
          </cell>
          <cell r="K1653">
            <v>96147754</v>
          </cell>
        </row>
        <row r="1654">
          <cell r="I1654">
            <v>805009457</v>
          </cell>
          <cell r="J1654" t="str">
            <v>I.E. Julio Caicedo y Tellez</v>
          </cell>
          <cell r="K1654">
            <v>165512049</v>
          </cell>
        </row>
        <row r="1655">
          <cell r="I1655">
            <v>805009466</v>
          </cell>
          <cell r="J1655" t="str">
            <v>Fondo Docentes Isaias Gamboa</v>
          </cell>
          <cell r="K1655">
            <v>136758284</v>
          </cell>
        </row>
        <row r="1656">
          <cell r="I1656">
            <v>805009471</v>
          </cell>
          <cell r="J1656" t="str">
            <v>I.E SANTO TOMAS</v>
          </cell>
          <cell r="K1656">
            <v>118406620</v>
          </cell>
        </row>
        <row r="1657">
          <cell r="I1657">
            <v>805009497</v>
          </cell>
          <cell r="J1657" t="str">
            <v>I.E. Jose Antonio Galan</v>
          </cell>
          <cell r="K1657">
            <v>62444250</v>
          </cell>
        </row>
        <row r="1658">
          <cell r="I1658">
            <v>805009504</v>
          </cell>
          <cell r="J1658" t="str">
            <v>Fondo de Servicios Educativos</v>
          </cell>
          <cell r="K1658">
            <v>133570189</v>
          </cell>
        </row>
        <row r="1659">
          <cell r="I1659">
            <v>805009520</v>
          </cell>
          <cell r="J1659" t="str">
            <v>I.E. San Juan Bautista de la Salle</v>
          </cell>
          <cell r="K1659">
            <v>44952676</v>
          </cell>
        </row>
        <row r="1660">
          <cell r="I1660">
            <v>805009606</v>
          </cell>
          <cell r="J1660" t="str">
            <v>I.E.Celmira bueno de Orejuela</v>
          </cell>
          <cell r="K1660">
            <v>177827730</v>
          </cell>
        </row>
        <row r="1661">
          <cell r="I1661">
            <v>805009658</v>
          </cell>
          <cell r="J1661" t="str">
            <v>I.E. Luis Fernando Caicedo</v>
          </cell>
          <cell r="K1661">
            <v>48803952</v>
          </cell>
        </row>
        <row r="1662">
          <cell r="I1662">
            <v>805009697</v>
          </cell>
          <cell r="J1662" t="str">
            <v>I.E. Jesus Villafañe Franco</v>
          </cell>
          <cell r="K1662">
            <v>56236935</v>
          </cell>
        </row>
        <row r="1663">
          <cell r="I1663">
            <v>805009779</v>
          </cell>
          <cell r="J1663" t="str">
            <v>I.E. Juana de Caicedo y Cuero</v>
          </cell>
          <cell r="K1663">
            <v>164233438</v>
          </cell>
        </row>
        <row r="1664">
          <cell r="I1664">
            <v>805009781</v>
          </cell>
          <cell r="J1664" t="str">
            <v>I.E. Eva Riascos Plata</v>
          </cell>
          <cell r="K1664">
            <v>97064368</v>
          </cell>
        </row>
        <row r="1665">
          <cell r="I1665">
            <v>805009827</v>
          </cell>
          <cell r="J1665" t="str">
            <v>INSTITUCION EDUCATIVA JOSE MARIA CORDOBA</v>
          </cell>
          <cell r="K1665">
            <v>182135868</v>
          </cell>
        </row>
        <row r="1666">
          <cell r="I1666">
            <v>805009830</v>
          </cell>
          <cell r="J1666" t="str">
            <v>INSTITUCION EDUCATIVA TITAN</v>
          </cell>
          <cell r="K1666">
            <v>109526838</v>
          </cell>
        </row>
        <row r="1667">
          <cell r="I1667">
            <v>805009883</v>
          </cell>
          <cell r="J1667" t="str">
            <v>I.E. Pichinde</v>
          </cell>
          <cell r="K1667">
            <v>19911549</v>
          </cell>
        </row>
        <row r="1668">
          <cell r="I1668">
            <v>805009886</v>
          </cell>
          <cell r="J1668" t="str">
            <v xml:space="preserve">INSTITUCION EDUCATIVA ANTONIA SANTOS </v>
          </cell>
          <cell r="K1668">
            <v>134643363</v>
          </cell>
        </row>
        <row r="1669">
          <cell r="I1669">
            <v>805010106</v>
          </cell>
          <cell r="J1669" t="str">
            <v>INSTITUCION EDUCATIVA MANUEL MARIA SANCHEZ</v>
          </cell>
          <cell r="K1669">
            <v>95343986</v>
          </cell>
        </row>
        <row r="1670">
          <cell r="I1670">
            <v>805010111</v>
          </cell>
          <cell r="J1670" t="str">
            <v>I.E. Villacarmelo</v>
          </cell>
          <cell r="K1670">
            <v>35720266</v>
          </cell>
        </row>
        <row r="1671">
          <cell r="I1671">
            <v>805010861</v>
          </cell>
          <cell r="J1671" t="str">
            <v>FONDO DE SERVICIOS DOCENTES ROSA ZARATE DE PEÑA</v>
          </cell>
          <cell r="K1671">
            <v>46632209</v>
          </cell>
        </row>
        <row r="1672">
          <cell r="I1672">
            <v>805010862</v>
          </cell>
          <cell r="J1672" t="str">
            <v>IE JOSE ANTONIO GALAN</v>
          </cell>
          <cell r="K1672">
            <v>63828308</v>
          </cell>
        </row>
        <row r="1673">
          <cell r="I1673">
            <v>805011605</v>
          </cell>
          <cell r="J1673" t="str">
            <v>FONDO DE SERVICIO DOCENTE</v>
          </cell>
          <cell r="K1673">
            <v>50870204</v>
          </cell>
        </row>
        <row r="1674">
          <cell r="I1674">
            <v>805011696</v>
          </cell>
          <cell r="J1674" t="str">
            <v>EL FONDO DE SERVICIO DOCENTE ROSA LIA MAFLA</v>
          </cell>
          <cell r="K1674">
            <v>204820567</v>
          </cell>
        </row>
        <row r="1675">
          <cell r="I1675">
            <v>805011810</v>
          </cell>
          <cell r="J1675" t="str">
            <v>INSTITUCION EDUCATIVA SIXTO MARIA ROJAS</v>
          </cell>
          <cell r="K1675">
            <v>57747740</v>
          </cell>
        </row>
        <row r="1676">
          <cell r="I1676">
            <v>805012781</v>
          </cell>
          <cell r="J1676" t="str">
            <v>INSTITUCION EDUCATIVA SANTA TERESITA DEL NIÑO JESUS</v>
          </cell>
          <cell r="K1676">
            <v>55714930</v>
          </cell>
        </row>
        <row r="1677">
          <cell r="I1677">
            <v>805013410</v>
          </cell>
          <cell r="J1677" t="str">
            <v>INSTITUCION EDUCATIVA SIMON BOLIVAR</v>
          </cell>
          <cell r="K1677">
            <v>155893464</v>
          </cell>
        </row>
        <row r="1678">
          <cell r="I1678">
            <v>805013479</v>
          </cell>
          <cell r="J1678" t="str">
            <v>INS EDU GENERAL PADILLA</v>
          </cell>
          <cell r="K1678">
            <v>29959845</v>
          </cell>
        </row>
        <row r="1679">
          <cell r="I1679">
            <v>805013498</v>
          </cell>
          <cell r="J1679" t="str">
            <v>CENTRO DOCENTE No. 12 JOSEMARIA CORDOBA</v>
          </cell>
          <cell r="K1679">
            <v>63220612</v>
          </cell>
        </row>
        <row r="1680">
          <cell r="I1680">
            <v>805014041</v>
          </cell>
          <cell r="J1680" t="str">
            <v>IE LEONOR LOURIDO DE VELASCO</v>
          </cell>
          <cell r="K1680">
            <v>66764665</v>
          </cell>
        </row>
        <row r="1681">
          <cell r="I1681">
            <v>805015675</v>
          </cell>
          <cell r="J1681" t="str">
            <v>INSTITUCION EDUCATIVA CAMILO TORRES</v>
          </cell>
          <cell r="K1681">
            <v>72160184</v>
          </cell>
        </row>
        <row r="1682">
          <cell r="I1682">
            <v>805016152</v>
          </cell>
          <cell r="J1682" t="str">
            <v>INSTITUCION EDUCATIVA MIGUEL ANTONIO CARO</v>
          </cell>
          <cell r="K1682">
            <v>18171287</v>
          </cell>
        </row>
        <row r="1683">
          <cell r="I1683">
            <v>805016404</v>
          </cell>
          <cell r="J1683" t="str">
            <v>I.E.Multiproposito</v>
          </cell>
          <cell r="K1683">
            <v>181538275</v>
          </cell>
        </row>
        <row r="1684">
          <cell r="I1684">
            <v>805016602</v>
          </cell>
          <cell r="J1684" t="str">
            <v>INSTITUCION EDUCATIVA ALFREDO BONILLA MONTAÑO</v>
          </cell>
          <cell r="K1684">
            <v>144404250</v>
          </cell>
        </row>
        <row r="1685">
          <cell r="I1685">
            <v>805018133</v>
          </cell>
          <cell r="J1685" t="str">
            <v>INSTITUCION EDUCATIVA ANTONIO JOSE DE SUCRE</v>
          </cell>
          <cell r="K1685">
            <v>45434600</v>
          </cell>
        </row>
        <row r="1686">
          <cell r="I1686">
            <v>805018753</v>
          </cell>
          <cell r="J1686" t="str">
            <v>INSTITUCION EDUCATIVA SAN ANTONIO</v>
          </cell>
          <cell r="K1686">
            <v>30464814</v>
          </cell>
        </row>
        <row r="1687">
          <cell r="I1687">
            <v>805021344</v>
          </cell>
          <cell r="J1687" t="str">
            <v>INSTITUCION EDUCATIVA LUIS CARLOS VALENCIA</v>
          </cell>
          <cell r="K1687">
            <v>64336142</v>
          </cell>
        </row>
        <row r="1688">
          <cell r="I1688">
            <v>805021853</v>
          </cell>
          <cell r="J1688" t="str">
            <v>IE GENERAL SANTANDER</v>
          </cell>
          <cell r="K1688">
            <v>26285406</v>
          </cell>
        </row>
        <row r="1689">
          <cell r="I1689">
            <v>805022382</v>
          </cell>
          <cell r="J1689" t="str">
            <v>INSTITUCION EDUCATIVA GENERAL SANTANDER</v>
          </cell>
          <cell r="K1689">
            <v>65209475</v>
          </cell>
        </row>
        <row r="1690">
          <cell r="I1690">
            <v>805023163</v>
          </cell>
          <cell r="J1690" t="str">
            <v>INSTITUCION EDUCATIVA FRANCISCO DE PAULA STDER</v>
          </cell>
          <cell r="K1690">
            <v>60506293</v>
          </cell>
        </row>
        <row r="1691">
          <cell r="I1691">
            <v>805023443</v>
          </cell>
          <cell r="J1691" t="str">
            <v>FONDOS ESPECIALES COLEGIO MIXTO JORGE ROBLEDO</v>
          </cell>
          <cell r="K1691">
            <v>113807212</v>
          </cell>
        </row>
        <row r="1692">
          <cell r="I1692">
            <v>805023700</v>
          </cell>
          <cell r="J1692" t="str">
            <v>INSTITUCION EDUCATIVA JUAN XXIII</v>
          </cell>
          <cell r="K1692">
            <v>95537375</v>
          </cell>
        </row>
        <row r="1693">
          <cell r="I1693">
            <v>805025499</v>
          </cell>
          <cell r="J1693" t="str">
            <v>I. E. la Anunciación</v>
          </cell>
          <cell r="K1693">
            <v>166443020</v>
          </cell>
        </row>
        <row r="1694">
          <cell r="I1694">
            <v>805025549</v>
          </cell>
          <cell r="J1694" t="str">
            <v>INSTITUCION EDUCATIVA LA PAZ</v>
          </cell>
          <cell r="K1694">
            <v>28583507</v>
          </cell>
        </row>
        <row r="1695">
          <cell r="I1695">
            <v>805025610</v>
          </cell>
          <cell r="J1695" t="str">
            <v>I.E. Pance</v>
          </cell>
          <cell r="K1695">
            <v>37543016</v>
          </cell>
        </row>
        <row r="1696">
          <cell r="I1696">
            <v>805025806</v>
          </cell>
          <cell r="J1696" t="str">
            <v>I.E. Boyaca</v>
          </cell>
          <cell r="K1696">
            <v>87054778</v>
          </cell>
        </row>
        <row r="1697">
          <cell r="I1697">
            <v>805025854</v>
          </cell>
          <cell r="J1697" t="str">
            <v>I.E. Villacolombia</v>
          </cell>
          <cell r="K1697">
            <v>110566330</v>
          </cell>
        </row>
        <row r="1698">
          <cell r="I1698">
            <v>805025937</v>
          </cell>
          <cell r="J1698" t="str">
            <v>I.E. Rodrigo Lloreda Caicedo</v>
          </cell>
          <cell r="K1698">
            <v>167042480</v>
          </cell>
        </row>
        <row r="1699">
          <cell r="I1699">
            <v>805025963</v>
          </cell>
          <cell r="J1699" t="str">
            <v>I.E. Montebello</v>
          </cell>
          <cell r="K1699">
            <v>138529517</v>
          </cell>
        </row>
        <row r="1700">
          <cell r="I1700">
            <v>805026204</v>
          </cell>
          <cell r="J1700" t="str">
            <v>Tecnico Comercial Juan XIII</v>
          </cell>
          <cell r="K1700">
            <v>157221346</v>
          </cell>
        </row>
        <row r="1701">
          <cell r="I1701">
            <v>805026269</v>
          </cell>
          <cell r="J1701" t="str">
            <v>I.E. Tecnica Simón Rodriguez</v>
          </cell>
          <cell r="K1701">
            <v>153716441</v>
          </cell>
        </row>
        <row r="1702">
          <cell r="I1702">
            <v>805026271</v>
          </cell>
          <cell r="J1702" t="str">
            <v>I.E Bartolome Lobo Guerrero</v>
          </cell>
          <cell r="K1702">
            <v>156159361</v>
          </cell>
        </row>
        <row r="1703">
          <cell r="I1703">
            <v>805026272</v>
          </cell>
          <cell r="J1703" t="str">
            <v>I.E. Jose Maria Carbonell</v>
          </cell>
          <cell r="K1703">
            <v>180460819</v>
          </cell>
        </row>
        <row r="1704">
          <cell r="I1704">
            <v>805026515</v>
          </cell>
          <cell r="J1704" t="str">
            <v>I.E. La Esperanza</v>
          </cell>
          <cell r="K1704">
            <v>118879067</v>
          </cell>
        </row>
        <row r="1705">
          <cell r="I1705">
            <v>805026670</v>
          </cell>
          <cell r="J1705" t="str">
            <v>I.E. Carlos Holmes trujillo</v>
          </cell>
          <cell r="K1705">
            <v>212391432</v>
          </cell>
        </row>
        <row r="1706">
          <cell r="I1706">
            <v>805026722</v>
          </cell>
          <cell r="J1706" t="str">
            <v>I.E. Las Americas</v>
          </cell>
          <cell r="K1706">
            <v>185123442</v>
          </cell>
        </row>
        <row r="1707">
          <cell r="I1707">
            <v>805026755</v>
          </cell>
          <cell r="J1707" t="str">
            <v>I.E. Antonio Jose Camacho</v>
          </cell>
          <cell r="K1707">
            <v>308775236</v>
          </cell>
        </row>
        <row r="1708">
          <cell r="I1708">
            <v>805026933</v>
          </cell>
          <cell r="J1708" t="str">
            <v>I.E Navarro</v>
          </cell>
          <cell r="K1708">
            <v>36248686</v>
          </cell>
        </row>
        <row r="1709">
          <cell r="I1709">
            <v>805026936</v>
          </cell>
          <cell r="J1709" t="str">
            <v>I.E. Francisco Jose Lloreda Mera</v>
          </cell>
          <cell r="K1709">
            <v>124339987</v>
          </cell>
        </row>
        <row r="1710">
          <cell r="I1710">
            <v>805027059</v>
          </cell>
          <cell r="J1710" t="str">
            <v>I.E. Gabriel Garcia Marquez</v>
          </cell>
          <cell r="K1710">
            <v>235963149</v>
          </cell>
        </row>
        <row r="1711">
          <cell r="I1711">
            <v>805027092</v>
          </cell>
          <cell r="J1711" t="str">
            <v>INSTITUCION EDUCATIVA ESPAÑA</v>
          </cell>
          <cell r="K1711">
            <v>164248093</v>
          </cell>
        </row>
        <row r="1712">
          <cell r="I1712">
            <v>805027095</v>
          </cell>
          <cell r="J1712" t="str">
            <v>I.E. Marice</v>
          </cell>
          <cell r="K1712">
            <v>62506425</v>
          </cell>
        </row>
        <row r="1713">
          <cell r="I1713">
            <v>805027096</v>
          </cell>
          <cell r="J1713" t="str">
            <v>I.E CIUDAD CORDOBA</v>
          </cell>
          <cell r="K1713">
            <v>168562271</v>
          </cell>
        </row>
        <row r="1714">
          <cell r="I1714">
            <v>805027286</v>
          </cell>
          <cell r="J1714" t="str">
            <v>INSTITUCION EDUCATIVA MARIA AUXILIADORA TRANSFERENCIAS</v>
          </cell>
          <cell r="K1714">
            <v>33144336</v>
          </cell>
        </row>
        <row r="1715">
          <cell r="I1715">
            <v>805027292</v>
          </cell>
          <cell r="J1715" t="str">
            <v>I.E LA BUITRERA</v>
          </cell>
          <cell r="K1715">
            <v>97198818</v>
          </cell>
        </row>
        <row r="1716">
          <cell r="I1716">
            <v>805027344</v>
          </cell>
          <cell r="J1716" t="str">
            <v>I.E.  Golondrinas</v>
          </cell>
          <cell r="K1716">
            <v>57975814</v>
          </cell>
        </row>
        <row r="1717">
          <cell r="I1717">
            <v>805027378</v>
          </cell>
          <cell r="J1717" t="str">
            <v>I.E El Hormiguero</v>
          </cell>
          <cell r="K1717">
            <v>69590909</v>
          </cell>
        </row>
        <row r="1718">
          <cell r="I1718">
            <v>805027386</v>
          </cell>
          <cell r="J1718" t="str">
            <v>INSTITUCION EDUCATIVA DEL DAGUA</v>
          </cell>
          <cell r="K1718">
            <v>134756015</v>
          </cell>
        </row>
        <row r="1719">
          <cell r="I1719">
            <v>805027418</v>
          </cell>
          <cell r="J1719" t="str">
            <v>INSTITUCION EDUCATIVA EL PALMAR</v>
          </cell>
          <cell r="K1719">
            <v>67265610</v>
          </cell>
        </row>
        <row r="1720">
          <cell r="I1720">
            <v>805027629</v>
          </cell>
          <cell r="J1720" t="str">
            <v>INSTITUCION EDUCATIVA JOSE FELIX RESTREPO</v>
          </cell>
          <cell r="K1720">
            <v>76785048</v>
          </cell>
        </row>
        <row r="1721">
          <cell r="I1721">
            <v>805027641</v>
          </cell>
          <cell r="J1721" t="str">
            <v>I.E. Rafael Navia Varon</v>
          </cell>
          <cell r="K1721">
            <v>169958494</v>
          </cell>
        </row>
        <row r="1722">
          <cell r="I1722">
            <v>805027684</v>
          </cell>
          <cell r="J1722" t="str">
            <v>INSTITUCION EDUCATIVA CRISTOBAL COLON</v>
          </cell>
          <cell r="K1722">
            <v>25960575</v>
          </cell>
        </row>
        <row r="1723">
          <cell r="I1723">
            <v>805027973</v>
          </cell>
          <cell r="J1723" t="str">
            <v>INSTITUCION EDUCATIVA TECNICA COMERCIAL LITECOM</v>
          </cell>
          <cell r="K1723">
            <v>159566418</v>
          </cell>
        </row>
        <row r="1724">
          <cell r="I1724">
            <v>805028097</v>
          </cell>
          <cell r="J1724" t="str">
            <v>INSTITUCION EDUCATIVA VEINTE DE JULIO</v>
          </cell>
          <cell r="K1724">
            <v>19039042</v>
          </cell>
        </row>
        <row r="1725">
          <cell r="I1725">
            <v>805028244</v>
          </cell>
          <cell r="J1725" t="str">
            <v>INSTITUCION EDUCATIVA EL DIAMANTE</v>
          </cell>
          <cell r="K1725">
            <v>149542485</v>
          </cell>
        </row>
        <row r="1726">
          <cell r="I1726">
            <v>805028321</v>
          </cell>
          <cell r="J1726" t="str">
            <v>INSTITUCION EDUCATIVA CEAT GENERAL PIERO MARIOTTI</v>
          </cell>
          <cell r="K1726">
            <v>132305782</v>
          </cell>
        </row>
        <row r="1727">
          <cell r="I1727">
            <v>805028721</v>
          </cell>
          <cell r="J1727" t="str">
            <v>I.E. La Leonera</v>
          </cell>
          <cell r="K1727">
            <v>23984326</v>
          </cell>
        </row>
        <row r="1728">
          <cell r="I1728">
            <v>805028735</v>
          </cell>
          <cell r="J1728" t="str">
            <v>I.E Juan Pablo II</v>
          </cell>
          <cell r="K1728">
            <v>234675898</v>
          </cell>
        </row>
        <row r="1729">
          <cell r="I1729">
            <v>805028851</v>
          </cell>
          <cell r="J1729" t="str">
            <v>I.E FELIDIA</v>
          </cell>
          <cell r="K1729">
            <v>34184097</v>
          </cell>
        </row>
        <row r="1730">
          <cell r="I1730">
            <v>805028897</v>
          </cell>
          <cell r="J1730" t="str">
            <v>INSTITUCION EDUCATIVA BORRERO AYERBE</v>
          </cell>
          <cell r="K1730">
            <v>112235786</v>
          </cell>
        </row>
        <row r="1731">
          <cell r="I1731">
            <v>805029153</v>
          </cell>
          <cell r="J1731" t="str">
            <v>IE EL QUEREMAL</v>
          </cell>
          <cell r="K1731">
            <v>77585322</v>
          </cell>
        </row>
        <row r="1732">
          <cell r="I1732">
            <v>805029865</v>
          </cell>
          <cell r="J1732" t="str">
            <v>INSTITUCION EDUCATIVA JULIO FERNANDEZ MEDINA</v>
          </cell>
          <cell r="K1732">
            <v>41917482</v>
          </cell>
        </row>
        <row r="1733">
          <cell r="I1733">
            <v>805030100</v>
          </cell>
          <cell r="J1733" t="str">
            <v>IINSTITUCION EDUCATIVA GUILLERMO VALENCIA</v>
          </cell>
          <cell r="K1733">
            <v>18443424</v>
          </cell>
        </row>
        <row r="1734">
          <cell r="I1734">
            <v>805030161</v>
          </cell>
          <cell r="J1734" t="str">
            <v>INSTITUCION EDUCATIVA TEODORO MUNERA HINCAPIE</v>
          </cell>
          <cell r="K1734">
            <v>21300805</v>
          </cell>
        </row>
        <row r="1735">
          <cell r="I1735">
            <v>805030389</v>
          </cell>
          <cell r="J1735" t="str">
            <v>I.E. Los Andes</v>
          </cell>
          <cell r="K1735">
            <v>32062027</v>
          </cell>
        </row>
        <row r="1736">
          <cell r="I1736">
            <v>805030780</v>
          </cell>
          <cell r="J1736" t="str">
            <v>CENTRO EDUCATIVO PEDRO FERMIN DE VARGAS</v>
          </cell>
          <cell r="K1736">
            <v>15603895</v>
          </cell>
        </row>
        <row r="1737">
          <cell r="I1737">
            <v>805030833</v>
          </cell>
          <cell r="J1737" t="str">
            <v>INSTITUCION EDUCATIVA SAN JUAN BOSCO</v>
          </cell>
          <cell r="K1737">
            <v>53809794</v>
          </cell>
        </row>
        <row r="1738">
          <cell r="I1738">
            <v>806000581</v>
          </cell>
          <cell r="J1738" t="str">
            <v>INSTITUCION EDUCATIVA ANA MARIA VELEZ DE TRUJILLO</v>
          </cell>
          <cell r="K1738">
            <v>130286719</v>
          </cell>
        </row>
        <row r="1739">
          <cell r="I1739">
            <v>806000701</v>
          </cell>
          <cell r="J1739" t="str">
            <v>MUNICIPIO DE CLEMENCIA</v>
          </cell>
          <cell r="K1739">
            <v>164779075</v>
          </cell>
        </row>
        <row r="1740">
          <cell r="I1740">
            <v>806000760</v>
          </cell>
          <cell r="J1740" t="str">
            <v>CENTRO EDUCATIVO NUESTRA SEÑORA DEL BUEN AIRE</v>
          </cell>
          <cell r="K1740">
            <v>103916289</v>
          </cell>
        </row>
        <row r="1741">
          <cell r="I1741">
            <v>806001166</v>
          </cell>
          <cell r="J1741" t="str">
            <v>INSTITUCION EDUCATIVA NUESTRO ESFUERZO</v>
          </cell>
          <cell r="K1741">
            <v>101098565</v>
          </cell>
        </row>
        <row r="1742">
          <cell r="I1742">
            <v>806001174</v>
          </cell>
          <cell r="J1742" t="str">
            <v>ESCUELA NORMAL SUPERIOR DE CARTAGENA DE INDIAS</v>
          </cell>
          <cell r="K1742">
            <v>138795716</v>
          </cell>
        </row>
        <row r="1743">
          <cell r="I1743">
            <v>806001274</v>
          </cell>
          <cell r="J1743" t="str">
            <v>MUNICIPIO DE REGIDOR</v>
          </cell>
          <cell r="K1743">
            <v>63746541</v>
          </cell>
        </row>
        <row r="1744">
          <cell r="I1744">
            <v>806001278</v>
          </cell>
          <cell r="J1744" t="str">
            <v>MINICIPIO DE SAN CRISTOBAL</v>
          </cell>
          <cell r="K1744">
            <v>62543496</v>
          </cell>
        </row>
        <row r="1745">
          <cell r="I1745">
            <v>806001355</v>
          </cell>
          <cell r="J1745" t="str">
            <v>INSTITUCION EDUCATIVA LUIS CARLOS LOPEZ</v>
          </cell>
          <cell r="K1745">
            <v>111891220</v>
          </cell>
        </row>
        <row r="1746">
          <cell r="I1746">
            <v>806001439</v>
          </cell>
          <cell r="J1746" t="str">
            <v>MUNICIPIO DEL PEÑON</v>
          </cell>
          <cell r="K1746">
            <v>149577107</v>
          </cell>
        </row>
        <row r="1747">
          <cell r="I1747">
            <v>806001937</v>
          </cell>
          <cell r="J1747" t="str">
            <v>MUNICIPIO DE ARENAL BOLIVAR</v>
          </cell>
          <cell r="K1747">
            <v>90599805</v>
          </cell>
        </row>
        <row r="1748">
          <cell r="I1748">
            <v>806002009</v>
          </cell>
          <cell r="J1748" t="str">
            <v>INSTITUCION EDUCATIVA DE PALENQUITO - PINILLOSBOL.</v>
          </cell>
          <cell r="K1748">
            <v>75674321</v>
          </cell>
        </row>
        <row r="1749">
          <cell r="I1749">
            <v>806002722</v>
          </cell>
          <cell r="J1749" t="str">
            <v>INSTITUCION EDUCATIVA MADRE GABRIELA DE SAN MARTIN</v>
          </cell>
          <cell r="K1749">
            <v>174374990</v>
          </cell>
        </row>
        <row r="1750">
          <cell r="I1750">
            <v>806002878</v>
          </cell>
          <cell r="J1750" t="str">
            <v>INSTITUCION EDUCATIVA TIERRA BOMBA</v>
          </cell>
          <cell r="K1750">
            <v>85715492</v>
          </cell>
        </row>
        <row r="1751">
          <cell r="I1751">
            <v>806003005</v>
          </cell>
          <cell r="J1751" t="str">
            <v>INSTITUCION EDUCATIVA JOHN F. KENNEDY</v>
          </cell>
          <cell r="K1751">
            <v>120194330</v>
          </cell>
        </row>
        <row r="1752">
          <cell r="I1752">
            <v>806003037</v>
          </cell>
          <cell r="J1752" t="str">
            <v>INSTITUCION EDUICATIVA BENJAMIN HERRERA</v>
          </cell>
          <cell r="K1752">
            <v>197437111</v>
          </cell>
        </row>
        <row r="1753">
          <cell r="I1753">
            <v>806003193</v>
          </cell>
          <cell r="J1753" t="str">
            <v>INSTITUCION EDUCATIVA SAN JOSE CAÑO DEL ORO</v>
          </cell>
          <cell r="K1753">
            <v>53842973</v>
          </cell>
        </row>
        <row r="1754">
          <cell r="I1754">
            <v>806003501</v>
          </cell>
          <cell r="J1754" t="str">
            <v>INSTITUCION EDUCATIVA OLGA GONZALEZ ARRAUT</v>
          </cell>
          <cell r="K1754">
            <v>71278749</v>
          </cell>
        </row>
        <row r="1755">
          <cell r="I1755">
            <v>806003564</v>
          </cell>
          <cell r="J1755" t="str">
            <v>INSTITUCION EDUCATIVA 20 DE JULIO</v>
          </cell>
          <cell r="K1755">
            <v>120682315</v>
          </cell>
        </row>
        <row r="1756">
          <cell r="I1756">
            <v>806003596</v>
          </cell>
          <cell r="J1756" t="str">
            <v>CENTRO EDUCATIVO MADRE LAURA</v>
          </cell>
          <cell r="K1756">
            <v>151545912</v>
          </cell>
        </row>
        <row r="1757">
          <cell r="I1757">
            <v>806003607</v>
          </cell>
          <cell r="J1757" t="str">
            <v>INSTITUCION EDUCATIVA NUESTRA SEÑORA DE FATIMA</v>
          </cell>
          <cell r="K1757">
            <v>139372416</v>
          </cell>
        </row>
        <row r="1758">
          <cell r="I1758">
            <v>806003634</v>
          </cell>
          <cell r="J1758" t="str">
            <v>INSTITUCION EDUCATIVA COMUNAL DE VERSALLES</v>
          </cell>
          <cell r="K1758">
            <v>197342284</v>
          </cell>
        </row>
        <row r="1759">
          <cell r="I1759">
            <v>806003655</v>
          </cell>
          <cell r="J1759" t="str">
            <v>INSTITUCION EDUCATIVA MANUELA VERGARA DE CURI</v>
          </cell>
          <cell r="K1759">
            <v>89501212</v>
          </cell>
        </row>
        <row r="1760">
          <cell r="I1760">
            <v>806003670</v>
          </cell>
          <cell r="J1760" t="str">
            <v>CENTRO EDUCATIVO DE FREDONIA</v>
          </cell>
          <cell r="K1760">
            <v>124710580</v>
          </cell>
        </row>
        <row r="1761">
          <cell r="I1761">
            <v>806003674</v>
          </cell>
          <cell r="J1761" t="str">
            <v>INSTITUCION EDUCATIVA CAMILO TORRES</v>
          </cell>
          <cell r="K1761">
            <v>175110041</v>
          </cell>
        </row>
        <row r="1762">
          <cell r="I1762">
            <v>806003694</v>
          </cell>
          <cell r="J1762" t="str">
            <v>CENTRO EDUCATIVO MARIA INMACULADA</v>
          </cell>
          <cell r="K1762">
            <v>91695761</v>
          </cell>
        </row>
        <row r="1763">
          <cell r="I1763">
            <v>806003713</v>
          </cell>
          <cell r="J1763" t="str">
            <v>INSTITUCION EDUCATIVA LICEO MODERNO</v>
          </cell>
          <cell r="K1763">
            <v>103382086</v>
          </cell>
        </row>
        <row r="1764">
          <cell r="I1764">
            <v>806003725</v>
          </cell>
          <cell r="J1764" t="str">
            <v>INSTITUCION EDUCATIVA TECNICA ACUICOLA SAGRADO CORAZON</v>
          </cell>
          <cell r="K1764">
            <v>64711062</v>
          </cell>
        </row>
        <row r="1765">
          <cell r="I1765">
            <v>806003761</v>
          </cell>
          <cell r="J1765" t="str">
            <v>INSTITUCION EDUCATIVA TECNICA AGROINDUSTRIAL REPUBLICA DE COLOMBIA</v>
          </cell>
          <cell r="K1765">
            <v>85959598</v>
          </cell>
        </row>
        <row r="1766">
          <cell r="I1766">
            <v>806003825</v>
          </cell>
          <cell r="J1766" t="str">
            <v>INSTITUCION EDUCATIVA SAN LUCAS</v>
          </cell>
          <cell r="K1766">
            <v>181253730</v>
          </cell>
        </row>
        <row r="1767">
          <cell r="I1767">
            <v>806003833</v>
          </cell>
          <cell r="J1767" t="str">
            <v>INSTITUCION EDUCATIVA TECNICA EN INFORMATICA MARIA</v>
          </cell>
          <cell r="K1767">
            <v>122157736</v>
          </cell>
        </row>
        <row r="1768">
          <cell r="I1768">
            <v>806003835</v>
          </cell>
          <cell r="J1768" t="str">
            <v>CENTRO EDUCATIVO N SANTA ROSA DE LIMA</v>
          </cell>
          <cell r="K1768">
            <v>99632373</v>
          </cell>
        </row>
        <row r="1769">
          <cell r="I1769">
            <v>806003884</v>
          </cell>
          <cell r="J1769" t="str">
            <v>ALCALDIA MUNICIPAL DE SAN JACINTO DEL CAUCA</v>
          </cell>
          <cell r="K1769">
            <v>159192713</v>
          </cell>
        </row>
        <row r="1770">
          <cell r="I1770">
            <v>806003976</v>
          </cell>
          <cell r="J1770" t="str">
            <v>INSTITUCION EDUCATIVA ESPIRITU SANTO</v>
          </cell>
          <cell r="K1770">
            <v>74454796</v>
          </cell>
        </row>
        <row r="1771">
          <cell r="I1771">
            <v>806004017</v>
          </cell>
          <cell r="J1771" t="str">
            <v>INSTITUCION EDUCATIVA MARIA CANO</v>
          </cell>
          <cell r="K1771">
            <v>47158570</v>
          </cell>
        </row>
        <row r="1772">
          <cell r="I1772">
            <v>806004076</v>
          </cell>
          <cell r="J1772" t="str">
            <v>CENTRO EDUCATIVO ARARCA</v>
          </cell>
          <cell r="K1772">
            <v>25459392</v>
          </cell>
        </row>
        <row r="1773">
          <cell r="I1773">
            <v>806004077</v>
          </cell>
          <cell r="J1773" t="str">
            <v>FONDO DOCENTE CONC EDUC FCO P</v>
          </cell>
          <cell r="K1773">
            <v>124685560</v>
          </cell>
        </row>
        <row r="1774">
          <cell r="I1774">
            <v>806004078</v>
          </cell>
          <cell r="J1774" t="str">
            <v>CENTRO EDUCATIVO PUERTO REY</v>
          </cell>
          <cell r="K1774">
            <v>36129203</v>
          </cell>
        </row>
        <row r="1775">
          <cell r="I1775">
            <v>806004095</v>
          </cell>
          <cell r="J1775" t="str">
            <v>INSTITUCION EDUCATIVA ARROYO DE PIEDRA</v>
          </cell>
          <cell r="K1775">
            <v>98297076</v>
          </cell>
        </row>
        <row r="1776">
          <cell r="I1776">
            <v>806004641</v>
          </cell>
          <cell r="J1776" t="str">
            <v>INSTITUCION EDUCATIVA BAYUNCA</v>
          </cell>
          <cell r="K1776">
            <v>332529155</v>
          </cell>
        </row>
        <row r="1777">
          <cell r="I1777">
            <v>806004900</v>
          </cell>
          <cell r="J1777" t="str">
            <v>MUNICIPIO DE ARROYOHONDO</v>
          </cell>
          <cell r="K1777">
            <v>84429248</v>
          </cell>
        </row>
        <row r="1778">
          <cell r="I1778">
            <v>806004917</v>
          </cell>
          <cell r="J1778" t="str">
            <v>INSTITUCION EDUCATIVA TECNICA AGROPECUARIA Y AMBIENTAL DE TIERRA FIRME</v>
          </cell>
          <cell r="K1778">
            <v>74511378</v>
          </cell>
        </row>
        <row r="1779">
          <cell r="I1779">
            <v>806005031</v>
          </cell>
          <cell r="J1779" t="str">
            <v>INSTITUCION EDUCATIVA SANTA ANA</v>
          </cell>
          <cell r="K1779">
            <v>77558686</v>
          </cell>
        </row>
        <row r="1780">
          <cell r="I1780">
            <v>806005929</v>
          </cell>
          <cell r="J1780" t="str">
            <v>FONDO DE SERVICIOS DOCENTES INSTITUCION EDUCATIVA SAN FRANCISCO DE ASIS</v>
          </cell>
          <cell r="K1780">
            <v>100257425</v>
          </cell>
        </row>
        <row r="1781">
          <cell r="I1781">
            <v>806006164</v>
          </cell>
          <cell r="J1781" t="str">
            <v>COLEGIO DEPARTAMENTAL DE BACHILLERATO ERASMO DONADO</v>
          </cell>
          <cell r="K1781">
            <v>86756234</v>
          </cell>
        </row>
        <row r="1782">
          <cell r="I1782">
            <v>806007213</v>
          </cell>
          <cell r="J1782" t="str">
            <v>INSTITUCION EDUCATIVA TECNICA INDUSTRIAL DE FLAMENCO</v>
          </cell>
          <cell r="K1782">
            <v>74986571</v>
          </cell>
        </row>
        <row r="1783">
          <cell r="I1783">
            <v>806007908</v>
          </cell>
          <cell r="J1783" t="str">
            <v>INSTITUCION EDUCATIVA BERTHA GEDEON DE BALADI</v>
          </cell>
          <cell r="K1783">
            <v>156849863</v>
          </cell>
        </row>
        <row r="1784">
          <cell r="I1784">
            <v>806008245</v>
          </cell>
          <cell r="J1784" t="str">
            <v>CENTRO EDUCATIVO MANZANILLO DEL MAR</v>
          </cell>
          <cell r="K1784">
            <v>39499418</v>
          </cell>
        </row>
        <row r="1785">
          <cell r="I1785">
            <v>806008501</v>
          </cell>
          <cell r="J1785" t="str">
            <v>INSTITUCION EDUCATIVA MANUEL ATENCIO ORDOÑEZ</v>
          </cell>
          <cell r="K1785">
            <v>122629375</v>
          </cell>
        </row>
        <row r="1786">
          <cell r="I1786">
            <v>806008967</v>
          </cell>
          <cell r="J1786" t="str">
            <v>INSTITUCION EDUCATIVA PLAYAS DE ACAPULCO</v>
          </cell>
          <cell r="K1786">
            <v>68520745</v>
          </cell>
        </row>
        <row r="1787">
          <cell r="I1787">
            <v>806009071</v>
          </cell>
          <cell r="J1787" t="str">
            <v>INSTITUCION EDUCATIVA TECNICA AGROPECUARIA NUEVA FLORIDA</v>
          </cell>
          <cell r="K1787">
            <v>82327041</v>
          </cell>
        </row>
        <row r="1788">
          <cell r="I1788">
            <v>806009142</v>
          </cell>
          <cell r="J1788" t="str">
            <v>FONDO DE SERVICIOS EDUCATIVOS I.E. ISLA FUERTE</v>
          </cell>
          <cell r="K1788">
            <v>37270947</v>
          </cell>
        </row>
        <row r="1789">
          <cell r="I1789">
            <v>806009730</v>
          </cell>
          <cell r="J1789" t="str">
            <v>CENTRO EDUCATIVO SANTA CRUZ DEL ISLOTE</v>
          </cell>
          <cell r="K1789">
            <v>13926083</v>
          </cell>
        </row>
        <row r="1790">
          <cell r="I1790">
            <v>806009769</v>
          </cell>
          <cell r="J1790" t="str">
            <v>INSTITUCION EDUCATIVA DOMINGO BENKOS BIOHO</v>
          </cell>
          <cell r="K1790">
            <v>118562358</v>
          </cell>
        </row>
        <row r="1791">
          <cell r="I1791">
            <v>806010594</v>
          </cell>
          <cell r="J1791" t="str">
            <v>CENTRO EDUCATIVO TIERRA BAJA</v>
          </cell>
          <cell r="K1791">
            <v>31731870</v>
          </cell>
        </row>
        <row r="1792">
          <cell r="I1792">
            <v>806011270</v>
          </cell>
          <cell r="J1792" t="str">
            <v>INSTITUCION EDUCATIVA TECNICO AGROPECUARIO CALIXTO DIAZ PALENCIA DE TACALOA</v>
          </cell>
          <cell r="K1792">
            <v>47527785</v>
          </cell>
        </row>
        <row r="1793">
          <cell r="I1793">
            <v>806011560</v>
          </cell>
          <cell r="J1793" t="str">
            <v>INSTITUCION EDUCATIVA TECNICA COLEGIO NACIONAL PINILLOS</v>
          </cell>
          <cell r="K1793">
            <v>147049833</v>
          </cell>
        </row>
        <row r="1794">
          <cell r="I1794">
            <v>806011570</v>
          </cell>
          <cell r="J1794" t="str">
            <v>FDO DE SERVICIO EDUCATIVO FOS - INSTITUCION EDUCATIVA GABRIEL GARCIA TABOADA</v>
          </cell>
          <cell r="K1794">
            <v>92324529</v>
          </cell>
        </row>
        <row r="1795">
          <cell r="I1795">
            <v>806011709</v>
          </cell>
          <cell r="J1795" t="str">
            <v>INSTITUCION EDUCATIVA NORMAL SUPERIOR</v>
          </cell>
          <cell r="K1795">
            <v>177815757</v>
          </cell>
        </row>
        <row r="1796">
          <cell r="I1796">
            <v>806011799</v>
          </cell>
          <cell r="J1796" t="str">
            <v>CENTRO EDUCATIVO PONTEZUELA</v>
          </cell>
          <cell r="K1796">
            <v>63036960</v>
          </cell>
        </row>
        <row r="1797">
          <cell r="I1797">
            <v>806011832</v>
          </cell>
          <cell r="J1797" t="str">
            <v>INSTITUCION EDUCATIVA LUIS C GALAN SARMIENTO</v>
          </cell>
          <cell r="K1797">
            <v>79284094</v>
          </cell>
        </row>
        <row r="1798">
          <cell r="I1798">
            <v>806011843</v>
          </cell>
          <cell r="J1798" t="str">
            <v>INSTITUCION EDUCATIVA JOSE MANUEL RODRIGUEZ T.</v>
          </cell>
          <cell r="K1798">
            <v>245143574</v>
          </cell>
        </row>
        <row r="1799">
          <cell r="I1799">
            <v>806011877</v>
          </cell>
          <cell r="J1799" t="str">
            <v>INSTITUCION EDUCATIVA MANUELA BELTRAN</v>
          </cell>
          <cell r="K1799">
            <v>104535470</v>
          </cell>
        </row>
        <row r="1800">
          <cell r="I1800">
            <v>806011886</v>
          </cell>
          <cell r="J1800" t="str">
            <v>INSTITUCION EDUCATIVA TERNERA</v>
          </cell>
          <cell r="K1800">
            <v>77302192</v>
          </cell>
        </row>
        <row r="1801">
          <cell r="I1801">
            <v>806011897</v>
          </cell>
          <cell r="J1801" t="str">
            <v>INSTITUCION EDUCATIVA ANTONIA SANTOS</v>
          </cell>
          <cell r="K1801">
            <v>162844266</v>
          </cell>
        </row>
        <row r="1802">
          <cell r="I1802">
            <v>806011904</v>
          </cell>
          <cell r="J1802" t="str">
            <v>INSTITUCION EDUCATIVA HIJOS DE MARIA</v>
          </cell>
          <cell r="K1802">
            <v>147146521</v>
          </cell>
        </row>
        <row r="1803">
          <cell r="I1803">
            <v>806011909</v>
          </cell>
          <cell r="J1803" t="str">
            <v>INSTITUCION EDUCATIVA SAN JUAN DE DAMASCO</v>
          </cell>
          <cell r="K1803">
            <v>87264667</v>
          </cell>
        </row>
        <row r="1804">
          <cell r="I1804">
            <v>806011919</v>
          </cell>
          <cell r="J1804" t="str">
            <v>INSTITUCION EDUCATIVA SANTA MARIA</v>
          </cell>
          <cell r="K1804">
            <v>207954175</v>
          </cell>
        </row>
        <row r="1805">
          <cell r="I1805">
            <v>806011970</v>
          </cell>
          <cell r="J1805" t="str">
            <v>INSTITUCION EDUCATIVA FE Y ALEGRIA LAS GAVIOTAS</v>
          </cell>
          <cell r="K1805">
            <v>166502490</v>
          </cell>
        </row>
        <row r="1806">
          <cell r="I1806">
            <v>806011971</v>
          </cell>
          <cell r="J1806" t="str">
            <v>INSTITUCION EDUCATIVA SOLEDAD ACOSTA DE SAMPER</v>
          </cell>
          <cell r="K1806">
            <v>350798366</v>
          </cell>
        </row>
        <row r="1807">
          <cell r="I1807">
            <v>806011976</v>
          </cell>
          <cell r="J1807" t="str">
            <v>INSTITUCION EDUCATIVA PROMOCION SOCIAL</v>
          </cell>
          <cell r="K1807">
            <v>163593450</v>
          </cell>
        </row>
        <row r="1808">
          <cell r="I1808">
            <v>806011979</v>
          </cell>
          <cell r="J1808" t="str">
            <v>INSTITUCION EDUCATIVA FE Y ALEGRIA LAS AMERICAS</v>
          </cell>
          <cell r="K1808">
            <v>153017465</v>
          </cell>
        </row>
        <row r="1809">
          <cell r="I1809">
            <v>806012071</v>
          </cell>
          <cell r="J1809" t="str">
            <v>INSTITUCION EDUCATIVA ANTONIO NARI?O</v>
          </cell>
          <cell r="K1809">
            <v>101004259</v>
          </cell>
        </row>
        <row r="1810">
          <cell r="I1810">
            <v>806012072</v>
          </cell>
          <cell r="J1810" t="str">
            <v>FDO.SERVS.EDUCATIVOS  I.E. NVA.ESPERANZA DE ARROYO</v>
          </cell>
          <cell r="K1810">
            <v>67054824</v>
          </cell>
        </row>
        <row r="1811">
          <cell r="I1811">
            <v>806012079</v>
          </cell>
          <cell r="J1811" t="str">
            <v>INSTITUCION EDUCATIVA NUESTRA SRA DEL CARMEN</v>
          </cell>
          <cell r="K1811">
            <v>265845009</v>
          </cell>
        </row>
        <row r="1812">
          <cell r="I1812">
            <v>806012153</v>
          </cell>
          <cell r="J1812" t="str">
            <v>INSTITUCION EDUCATIVA LICEO DE BOLIVAR</v>
          </cell>
          <cell r="K1812">
            <v>169669953</v>
          </cell>
        </row>
        <row r="1813">
          <cell r="I1813">
            <v>806012177</v>
          </cell>
          <cell r="J1813" t="str">
            <v>INSTITUCION EDUCATIVA SOLEDAD ROMAN DE NU?EZ</v>
          </cell>
          <cell r="K1813">
            <v>198557949</v>
          </cell>
        </row>
        <row r="1814">
          <cell r="I1814">
            <v>806012214</v>
          </cell>
          <cell r="J1814" t="str">
            <v>INSTITUCION EDUCATIVA LA FLORESTA</v>
          </cell>
          <cell r="K1814">
            <v>53837070</v>
          </cell>
        </row>
        <row r="1815">
          <cell r="I1815">
            <v>806012229</v>
          </cell>
          <cell r="J1815" t="str">
            <v>INSTITUCION EDUCATIVA ALBERTO E. FERNANDEZ BAENA</v>
          </cell>
          <cell r="K1815">
            <v>107520099</v>
          </cell>
        </row>
        <row r="1816">
          <cell r="I1816">
            <v>806012277</v>
          </cell>
          <cell r="J1816" t="str">
            <v>INSTITUCION EDUCATIVA EMA TRONCOSO RABELO</v>
          </cell>
          <cell r="K1816">
            <v>46323974</v>
          </cell>
        </row>
        <row r="1817">
          <cell r="I1817">
            <v>806012452</v>
          </cell>
          <cell r="J1817" t="str">
            <v>INSTITUCION EDUCATIVA ISLA DEL ROSARIO</v>
          </cell>
          <cell r="K1817">
            <v>19858065</v>
          </cell>
        </row>
        <row r="1818">
          <cell r="I1818">
            <v>806012497</v>
          </cell>
          <cell r="J1818" t="str">
            <v>INSTITUCION EDUCATIVA JOSE DE LA VEGA</v>
          </cell>
          <cell r="K1818">
            <v>266131154</v>
          </cell>
        </row>
        <row r="1819">
          <cell r="I1819">
            <v>806012518</v>
          </cell>
          <cell r="J1819" t="str">
            <v>INSTITUCION EDUCATIVA TECNICA AGROPECUARIA DE SAN FERNANDO</v>
          </cell>
          <cell r="K1819">
            <v>110510666</v>
          </cell>
        </row>
        <row r="1820">
          <cell r="I1820">
            <v>806012542</v>
          </cell>
          <cell r="J1820" t="str">
            <v>INSTITUCION EDUCATIVA CORAZON DE MARIA</v>
          </cell>
          <cell r="K1820">
            <v>109424924</v>
          </cell>
        </row>
        <row r="1821">
          <cell r="I1821">
            <v>806012547</v>
          </cell>
          <cell r="J1821" t="str">
            <v>INSTITUCION EDUCATIVA LA MILAGROSA</v>
          </cell>
          <cell r="K1821">
            <v>37658690</v>
          </cell>
        </row>
        <row r="1822">
          <cell r="I1822">
            <v>806012552</v>
          </cell>
          <cell r="J1822" t="str">
            <v>INSTITUCION EDUCATIVA MERCEDES ABREGO</v>
          </cell>
          <cell r="K1822">
            <v>263170143</v>
          </cell>
        </row>
        <row r="1823">
          <cell r="I1823">
            <v>806012606</v>
          </cell>
          <cell r="J1823" t="str">
            <v>INSTITUCION EDUCATIVA SALIM BECHARA</v>
          </cell>
          <cell r="K1823">
            <v>99371219</v>
          </cell>
        </row>
        <row r="1824">
          <cell r="I1824">
            <v>806012616</v>
          </cell>
          <cell r="J1824" t="str">
            <v>INSTITUCION EDUCATIVA REPUBLICA DE ARGENTINA</v>
          </cell>
          <cell r="K1824">
            <v>75154983</v>
          </cell>
        </row>
        <row r="1825">
          <cell r="I1825">
            <v>806012804</v>
          </cell>
          <cell r="J1825" t="str">
            <v>INSTITUCION EDUCATIVA FULGENCIO LEQUERICA VELEZ</v>
          </cell>
          <cell r="K1825">
            <v>162041038</v>
          </cell>
        </row>
        <row r="1826">
          <cell r="I1826">
            <v>806012806</v>
          </cell>
          <cell r="J1826" t="str">
            <v>INSTITUCION EDUCATIVA FERNANDO DE LA VEGA</v>
          </cell>
          <cell r="K1826">
            <v>53367505</v>
          </cell>
        </row>
        <row r="1827">
          <cell r="I1827">
            <v>806012816</v>
          </cell>
          <cell r="J1827" t="str">
            <v>INSTITUCION EDUCATIVA CIUDAD DE TUNJA</v>
          </cell>
          <cell r="K1827">
            <v>115962836</v>
          </cell>
        </row>
        <row r="1828">
          <cell r="I1828">
            <v>806012897</v>
          </cell>
          <cell r="J1828" t="str">
            <v>INSTITUCION EDUCATIVA FRANCISCO DE PAULA SANTANDER</v>
          </cell>
          <cell r="K1828">
            <v>61623474</v>
          </cell>
        </row>
        <row r="1829">
          <cell r="I1829">
            <v>806012943</v>
          </cell>
          <cell r="J1829" t="str">
            <v>INSTITUCION EDUCATIVA TECNICA AGROPECUARIA Y MINERA DE SAN MARTIN DE LOBA, BOLIVAR</v>
          </cell>
          <cell r="K1829">
            <v>117804492</v>
          </cell>
        </row>
        <row r="1830">
          <cell r="I1830">
            <v>806012997</v>
          </cell>
          <cell r="J1830" t="str">
            <v>INSTITUCION EDUCATIVA LEONIDAS ORTIZ</v>
          </cell>
          <cell r="K1830">
            <v>38410891</v>
          </cell>
        </row>
        <row r="1831">
          <cell r="I1831">
            <v>806013002</v>
          </cell>
          <cell r="J1831" t="str">
            <v>INSTITUCION EDUCATIVA MARIA AUXILIADORA</v>
          </cell>
          <cell r="K1831">
            <v>43466740</v>
          </cell>
        </row>
        <row r="1832">
          <cell r="I1832">
            <v>806013114</v>
          </cell>
          <cell r="J1832" t="str">
            <v>INSTITUCION EDUCATIVA TECNICA COMERCIAL DE SAN MAR</v>
          </cell>
          <cell r="K1832">
            <v>85472992</v>
          </cell>
        </row>
        <row r="1833">
          <cell r="I1833">
            <v>806013159</v>
          </cell>
          <cell r="J1833" t="str">
            <v>INSTITUCION EDUCATIVA RAFAEL NUÑEZ</v>
          </cell>
          <cell r="K1833">
            <v>85724091</v>
          </cell>
        </row>
        <row r="1834">
          <cell r="I1834">
            <v>806013180</v>
          </cell>
          <cell r="J1834" t="str">
            <v>INSTITUCION EDUCATIVA FRANCISCO DE PAULA SANTANDER</v>
          </cell>
          <cell r="K1834">
            <v>42244428</v>
          </cell>
        </row>
        <row r="1835">
          <cell r="I1835">
            <v>806013189</v>
          </cell>
          <cell r="J1835" t="str">
            <v>INSTITUCION EDUCATIVA MAURICIO NELSON VISBAL</v>
          </cell>
          <cell r="K1835">
            <v>149632456</v>
          </cell>
        </row>
        <row r="1836">
          <cell r="I1836">
            <v>806013191</v>
          </cell>
          <cell r="J1836" t="str">
            <v>INSTITUCION EDUCATIVA  DE TACAMOCHO</v>
          </cell>
          <cell r="K1836">
            <v>65881256</v>
          </cell>
        </row>
        <row r="1837">
          <cell r="I1837">
            <v>806013197</v>
          </cell>
          <cell r="J1837" t="str">
            <v>INSTITUCION EDUCATIVA DE SAN CRISTOBAL</v>
          </cell>
          <cell r="K1837">
            <v>90110655</v>
          </cell>
        </row>
        <row r="1838">
          <cell r="I1838">
            <v>806013198</v>
          </cell>
          <cell r="J1838" t="str">
            <v>INSTITUCION EDUCATIVA TECNICA AGROPESQUERA MANUEL PADILLA</v>
          </cell>
          <cell r="K1838">
            <v>61322174</v>
          </cell>
        </row>
        <row r="1839">
          <cell r="I1839">
            <v>806013199</v>
          </cell>
          <cell r="J1839" t="str">
            <v>INSTITUCION EDUCATIV DE CAÑAVERAL</v>
          </cell>
          <cell r="K1839">
            <v>80626062</v>
          </cell>
        </row>
        <row r="1840">
          <cell r="I1840">
            <v>806013200</v>
          </cell>
          <cell r="J1840" t="str">
            <v>INSTITUCION EDUCATIVA TECNICA AGROINDUSTRIAL DE MALAGANA</v>
          </cell>
          <cell r="K1840">
            <v>222364904</v>
          </cell>
        </row>
        <row r="1841">
          <cell r="I1841">
            <v>806013210</v>
          </cell>
          <cell r="J1841" t="str">
            <v>INSTITUCION EDUCATIVA TECNICA AGROPECUARIA DE GUATACA</v>
          </cell>
          <cell r="K1841">
            <v>52967686</v>
          </cell>
        </row>
        <row r="1842">
          <cell r="I1842">
            <v>806013211</v>
          </cell>
          <cell r="J1842" t="str">
            <v>I. E. SAN JOSE DE ACHI</v>
          </cell>
          <cell r="K1842">
            <v>48567083</v>
          </cell>
        </row>
        <row r="1843">
          <cell r="I1843">
            <v>806013213</v>
          </cell>
          <cell r="J1843" t="str">
            <v>FOSE INSTITUCION EDUCATIVA ALEJANDRO DURAN DIAZ</v>
          </cell>
          <cell r="K1843">
            <v>103059282</v>
          </cell>
        </row>
        <row r="1844">
          <cell r="I1844">
            <v>806013215</v>
          </cell>
          <cell r="J1844" t="str">
            <v>INSTITUCION EDUCATIVA TENCHE</v>
          </cell>
          <cell r="K1844">
            <v>39670500</v>
          </cell>
        </row>
        <row r="1845">
          <cell r="I1845">
            <v>806013216</v>
          </cell>
          <cell r="J1845" t="str">
            <v>INSTITUCION EDUCATIVA GALINDO</v>
          </cell>
          <cell r="K1845">
            <v>23278365</v>
          </cell>
        </row>
        <row r="1846">
          <cell r="I1846">
            <v>806013217</v>
          </cell>
          <cell r="J1846" t="str">
            <v>INSTITUCION EDUCATIVA DE ARMENIA BOLIVAR</v>
          </cell>
          <cell r="K1846">
            <v>93604050</v>
          </cell>
        </row>
        <row r="1847">
          <cell r="I1847">
            <v>806013218</v>
          </cell>
          <cell r="J1847" t="str">
            <v>INSTITUCION EDUCATIVA EFIGENIO MENDOZA SIERRA</v>
          </cell>
          <cell r="K1847">
            <v>109680018</v>
          </cell>
        </row>
        <row r="1848">
          <cell r="I1848">
            <v>806013219</v>
          </cell>
          <cell r="J1848" t="str">
            <v>INSTITUCION EDUCATIVA MARIA MICHELSEN DE LOPEZ</v>
          </cell>
          <cell r="K1848">
            <v>95599314</v>
          </cell>
        </row>
        <row r="1849">
          <cell r="I1849">
            <v>806013241</v>
          </cell>
          <cell r="J1849" t="str">
            <v>INST EDUCATIVA TCA AGROP EZEQUIEL MARTELO PTA S JOAQUIN MAHATES</v>
          </cell>
          <cell r="K1849">
            <v>30111376</v>
          </cell>
        </row>
        <row r="1850">
          <cell r="I1850">
            <v>806013247</v>
          </cell>
          <cell r="J1850" t="str">
            <v>CENTRO EDUCATIVO DE ZIPACOA</v>
          </cell>
          <cell r="K1850">
            <v>42102453</v>
          </cell>
        </row>
        <row r="1851">
          <cell r="I1851">
            <v>806013250</v>
          </cell>
          <cell r="J1851" t="str">
            <v>INSTITUCION EDUCATIVA TECNICA AGROINDUSTRIAL DE GUAYMARAL</v>
          </cell>
          <cell r="K1851">
            <v>36878026</v>
          </cell>
        </row>
        <row r="1852">
          <cell r="I1852">
            <v>806013252</v>
          </cell>
          <cell r="J1852" t="str">
            <v>CENTRO EDUCATIVO DE RETIRO NUEVO</v>
          </cell>
          <cell r="K1852">
            <v>75511224</v>
          </cell>
        </row>
        <row r="1853">
          <cell r="I1853">
            <v>806013253</v>
          </cell>
          <cell r="J1853" t="str">
            <v>INSTITUCION EDUCATIVA LUIS VILLAFAÑE PAREJA</v>
          </cell>
          <cell r="K1853">
            <v>54726388</v>
          </cell>
        </row>
        <row r="1854">
          <cell r="I1854">
            <v>806013254</v>
          </cell>
          <cell r="J1854" t="str">
            <v>INSTITUCION EDUCATIVA DE PUERTO LOPEZ</v>
          </cell>
          <cell r="K1854">
            <v>76379795</v>
          </cell>
        </row>
        <row r="1855">
          <cell r="I1855">
            <v>806013255</v>
          </cell>
          <cell r="J1855" t="str">
            <v>INSTITUCION EDUCATIVA MAMONCITO</v>
          </cell>
          <cell r="K1855">
            <v>52661502</v>
          </cell>
        </row>
        <row r="1856">
          <cell r="I1856">
            <v>806013256</v>
          </cell>
          <cell r="J1856" t="str">
            <v>INSTITUCION EDUCATIVA TECNICA AGROPECUARIA Y ACUICOLA DE PUERTO BADEL</v>
          </cell>
          <cell r="K1856">
            <v>57382288</v>
          </cell>
        </row>
        <row r="1857">
          <cell r="I1857">
            <v>806013257</v>
          </cell>
          <cell r="J1857" t="str">
            <v>INSTITUCION EDUCATIVA DE SANTA ROSA</v>
          </cell>
          <cell r="K1857">
            <v>125602843</v>
          </cell>
        </row>
        <row r="1858">
          <cell r="I1858">
            <v>806013259</v>
          </cell>
          <cell r="J1858" t="str">
            <v>INSTITUCION EDUCATIVA NORMAL SUPERIOR MONTES DE MARIA</v>
          </cell>
          <cell r="K1858">
            <v>187705342</v>
          </cell>
        </row>
        <row r="1859">
          <cell r="I1859">
            <v>806013260</v>
          </cell>
          <cell r="J1859" t="str">
            <v>FONDO DE SERVICIO EDUCATIVO INSTITUCION EDUCATIVA TECNICA EN GESTION EMPRESARIAL GABRIELA MISTRAL</v>
          </cell>
          <cell r="K1859">
            <v>91740939</v>
          </cell>
        </row>
        <row r="1860">
          <cell r="I1860">
            <v>806013261</v>
          </cell>
          <cell r="J1860" t="str">
            <v>INSTITUCION EDUCATIV DE EL PEÑON</v>
          </cell>
          <cell r="K1860">
            <v>50639886</v>
          </cell>
        </row>
        <row r="1861">
          <cell r="I1861">
            <v>806013262</v>
          </cell>
          <cell r="J1861" t="str">
            <v>INSTIITUCION EDUCATIVA TECNICA INDUSTRIAL DON BOSCO</v>
          </cell>
          <cell r="K1861">
            <v>217771423</v>
          </cell>
        </row>
        <row r="1862">
          <cell r="I1862">
            <v>806013264</v>
          </cell>
          <cell r="J1862" t="str">
            <v>INSTITUCION EDUCATIVA FELIPE SANTIAGO ESCOBAR</v>
          </cell>
          <cell r="K1862">
            <v>95404958</v>
          </cell>
        </row>
        <row r="1863">
          <cell r="I1863">
            <v>806013316</v>
          </cell>
          <cell r="J1863" t="str">
            <v>INSTITUCION EDUCATIVA DIOGENES S A ARRIETA</v>
          </cell>
          <cell r="K1863">
            <v>177769546</v>
          </cell>
        </row>
        <row r="1864">
          <cell r="I1864">
            <v>806013319</v>
          </cell>
          <cell r="J1864" t="str">
            <v>INSTITUCION EDUCATIVA TECNICA ACUICOLA DE ROCHA</v>
          </cell>
          <cell r="K1864">
            <v>84399898</v>
          </cell>
        </row>
        <row r="1865">
          <cell r="I1865">
            <v>806013321</v>
          </cell>
          <cell r="J1865" t="str">
            <v>INSTITUCION EDUCATIV STA ROSA DE LIMA</v>
          </cell>
          <cell r="K1865">
            <v>166713902</v>
          </cell>
        </row>
        <row r="1866">
          <cell r="I1866">
            <v>806013324</v>
          </cell>
          <cell r="J1866" t="str">
            <v>INSTITUCION EDUCATIVA DE BALLESTAS</v>
          </cell>
          <cell r="K1866">
            <v>59706645</v>
          </cell>
        </row>
        <row r="1867">
          <cell r="I1867">
            <v>806013343</v>
          </cell>
          <cell r="J1867" t="str">
            <v>INSTITUCION EDUCATIVA FRANCISCO DE PAULA SANTANDER HIGUERETAL</v>
          </cell>
          <cell r="K1867">
            <v>41808092</v>
          </cell>
        </row>
        <row r="1868">
          <cell r="I1868">
            <v>806013344</v>
          </cell>
          <cell r="J1868" t="str">
            <v>INSTITUCION EDUCATIVA DE PALOMINO</v>
          </cell>
          <cell r="K1868">
            <v>36112947</v>
          </cell>
        </row>
        <row r="1869">
          <cell r="I1869">
            <v>806013346</v>
          </cell>
          <cell r="J1869" t="str">
            <v>INSTITUCION EDUCATIVA SAN PEDRO CONSOLADO</v>
          </cell>
          <cell r="K1869">
            <v>24123602</v>
          </cell>
        </row>
        <row r="1870">
          <cell r="I1870">
            <v>806013348</v>
          </cell>
          <cell r="J1870" t="str">
            <v>INSTITUCION EDUCATIVA DE SAN M,</v>
          </cell>
          <cell r="K1870">
            <v>49608303</v>
          </cell>
        </row>
        <row r="1871">
          <cell r="I1871">
            <v>806013349</v>
          </cell>
          <cell r="J1871" t="str">
            <v>INSTITUCION EDUCATIVA TECNICA AGROPECUARIA DE PLAYA ALTA</v>
          </cell>
          <cell r="K1871">
            <v>37113054</v>
          </cell>
        </row>
        <row r="1872">
          <cell r="I1872">
            <v>806013350</v>
          </cell>
          <cell r="J1872" t="str">
            <v>INSTITUCION EDUCATIVA TECNICA AGROPECUARIA LOS NISPEROS</v>
          </cell>
          <cell r="K1872">
            <v>44421004</v>
          </cell>
        </row>
        <row r="1873">
          <cell r="I1873">
            <v>806013356</v>
          </cell>
          <cell r="J1873" t="str">
            <v>INSTITUCION EDUCATIVA OSWALDO OCHOA BECERRA</v>
          </cell>
          <cell r="K1873">
            <v>77730628</v>
          </cell>
        </row>
        <row r="1874">
          <cell r="I1874">
            <v>806013357</v>
          </cell>
          <cell r="J1874" t="str">
            <v>INSTITUCION EDUCATIV DE LA VICTORIA</v>
          </cell>
          <cell r="K1874">
            <v>63686426</v>
          </cell>
        </row>
        <row r="1875">
          <cell r="I1875">
            <v>806013361</v>
          </cell>
          <cell r="J1875" t="str">
            <v>INSTITUCION EDUCATIVA TECNICA AGROPECUARIA LA BUENA ESPERANZA</v>
          </cell>
          <cell r="K1875">
            <v>137374396</v>
          </cell>
        </row>
        <row r="1876">
          <cell r="I1876">
            <v>806013374</v>
          </cell>
          <cell r="J1876" t="str">
            <v>INSTITUCION EDUCATIVA SAL LUIS BELTRAN</v>
          </cell>
          <cell r="K1876">
            <v>139804978</v>
          </cell>
        </row>
        <row r="1877">
          <cell r="I1877">
            <v>806013375</v>
          </cell>
          <cell r="J1877" t="str">
            <v>INST EDUC TECNI AGROP BENKOS BIOHO DE SAN BASILIO DE PALENQUE</v>
          </cell>
          <cell r="K1877">
            <v>76379264</v>
          </cell>
        </row>
        <row r="1878">
          <cell r="I1878">
            <v>806013386</v>
          </cell>
          <cell r="J1878" t="str">
            <v>INSTITUCION EDUCATIVA TECNICA AGROPECUARIA DE EL VESUBIO</v>
          </cell>
          <cell r="K1878">
            <v>45686596</v>
          </cell>
        </row>
        <row r="1879">
          <cell r="I1879">
            <v>806013387</v>
          </cell>
          <cell r="J1879" t="str">
            <v>I. E. TEC. AGROP. NUESTRA SEÑORA DEL CARMEN</v>
          </cell>
          <cell r="K1879">
            <v>150519360</v>
          </cell>
        </row>
        <row r="1880">
          <cell r="I1880">
            <v>806013391</v>
          </cell>
          <cell r="J1880" t="str">
            <v>INSTITUCION EDUCATIV JUANA SANCHEZ</v>
          </cell>
          <cell r="K1880">
            <v>28364420</v>
          </cell>
        </row>
        <row r="1881">
          <cell r="I1881">
            <v>806013392</v>
          </cell>
          <cell r="J1881" t="str">
            <v>INSTITUCION EDUCATIVA TECNICA AGROINDUSTRIAL DE SAN PABL</v>
          </cell>
          <cell r="K1881">
            <v>147941930</v>
          </cell>
        </row>
        <row r="1882">
          <cell r="I1882">
            <v>806013393</v>
          </cell>
          <cell r="J1882" t="str">
            <v>INSTITUCION EDUCATIVA TECNICA IND DE TURBANA</v>
          </cell>
          <cell r="K1882">
            <v>132536581</v>
          </cell>
        </row>
        <row r="1883">
          <cell r="I1883">
            <v>806013394</v>
          </cell>
          <cell r="J1883" t="str">
            <v>INSTITUCION EDUCATIVA ANTONIA SANTOS</v>
          </cell>
          <cell r="K1883">
            <v>60742205</v>
          </cell>
        </row>
        <row r="1884">
          <cell r="I1884">
            <v>806013403</v>
          </cell>
          <cell r="J1884" t="str">
            <v>INSTITUCION EDUCATIVA CUARTA POZA DE MANGA</v>
          </cell>
          <cell r="K1884">
            <v>137224048</v>
          </cell>
        </row>
        <row r="1885">
          <cell r="I1885">
            <v>806013430</v>
          </cell>
          <cell r="J1885" t="str">
            <v>INSTITUCION EDUCATIVA CAMILO TORRES DE MAHATES</v>
          </cell>
          <cell r="K1885">
            <v>76237804</v>
          </cell>
        </row>
        <row r="1886">
          <cell r="I1886">
            <v>806013431</v>
          </cell>
          <cell r="J1886" t="str">
            <v>INSTITUCION EDUCATIVA NUESTRA SEÑORA DEL CARMEN DE LAS CARAS</v>
          </cell>
          <cell r="K1886">
            <v>42607430</v>
          </cell>
        </row>
        <row r="1887">
          <cell r="I1887">
            <v>806013440</v>
          </cell>
          <cell r="J1887" t="str">
            <v>INSTITUCION EDUCATIVA TECNICA AGROPECUARIA SANTA TERESA</v>
          </cell>
          <cell r="K1887">
            <v>20448404</v>
          </cell>
        </row>
        <row r="1888">
          <cell r="I1888">
            <v>806013441</v>
          </cell>
          <cell r="J1888" t="str">
            <v>INSTITUCION EDUCATIVA TECNICA ACUICOLA DE CASCAJAL</v>
          </cell>
          <cell r="K1888">
            <v>107433961</v>
          </cell>
        </row>
        <row r="1889">
          <cell r="I1889">
            <v>806013442</v>
          </cell>
          <cell r="J1889" t="str">
            <v>INSTITUCION EDUCATIVA EL HOBO</v>
          </cell>
          <cell r="K1889">
            <v>65234848</v>
          </cell>
        </row>
        <row r="1890">
          <cell r="I1890">
            <v>806013443</v>
          </cell>
          <cell r="J1890" t="str">
            <v>INSTITUCION EDUCATIVA RAFAEL NUÑEZ DE SAN ANDRES</v>
          </cell>
          <cell r="K1890">
            <v>53002277</v>
          </cell>
        </row>
        <row r="1891">
          <cell r="I1891">
            <v>806013447</v>
          </cell>
          <cell r="J1891" t="str">
            <v>INSTITUCION EDUCATIVA TECNICA AGROPECUARIA DE DESARROLLO</v>
          </cell>
          <cell r="K1891">
            <v>128762040</v>
          </cell>
        </row>
        <row r="1892">
          <cell r="I1892">
            <v>806013463</v>
          </cell>
          <cell r="J1892" t="str">
            <v>INSTITUCION EDUCATIVA TECNICA AGROPECUARIA DE LAS CONCHI</v>
          </cell>
          <cell r="K1892">
            <v>39882678</v>
          </cell>
        </row>
        <row r="1893">
          <cell r="I1893">
            <v>806013473</v>
          </cell>
          <cell r="J1893" t="str">
            <v>INSTITUCION EDUCATIVA TECNICA ACUICOLA MIGUEL NEVADO NEVADO</v>
          </cell>
          <cell r="K1893">
            <v>36546834</v>
          </cell>
        </row>
        <row r="1894">
          <cell r="I1894">
            <v>806013477</v>
          </cell>
          <cell r="J1894" t="str">
            <v>FOSE INSTITUCION EDUCATIVA SAGRADO CORAZON DE JESUS</v>
          </cell>
          <cell r="K1894">
            <v>72313712</v>
          </cell>
        </row>
        <row r="1895">
          <cell r="I1895">
            <v>806013478</v>
          </cell>
          <cell r="J1895" t="str">
            <v>INSTITUCION EDUCATIVA SIMON ALMANZA JULIO</v>
          </cell>
          <cell r="K1895">
            <v>52049247</v>
          </cell>
        </row>
        <row r="1896">
          <cell r="I1896">
            <v>806013479</v>
          </cell>
          <cell r="J1896" t="str">
            <v>INSTITUCION EDUCATIVA DE EL PEÑONCITO</v>
          </cell>
          <cell r="K1896">
            <v>39185864</v>
          </cell>
        </row>
        <row r="1897">
          <cell r="I1897">
            <v>806013489</v>
          </cell>
          <cell r="J1897" t="str">
            <v>INSTITUCION EDUCATIVA DE TALAIGUA NUEVO</v>
          </cell>
          <cell r="K1897">
            <v>134184762</v>
          </cell>
        </row>
        <row r="1898">
          <cell r="I1898">
            <v>806013490</v>
          </cell>
          <cell r="J1898" t="str">
            <v>FONDO SERVICIO EDUCATIVO (FOSE) - INSTITUCION EDUCATIVA TOMAS DANIELS DE PATICO</v>
          </cell>
          <cell r="K1898">
            <v>79494141</v>
          </cell>
        </row>
        <row r="1899">
          <cell r="I1899">
            <v>806013491</v>
          </cell>
          <cell r="J1899" t="str">
            <v>I. E. TECNICA AGROPECUARIA DE LA RINCONADA</v>
          </cell>
          <cell r="K1899">
            <v>76152139</v>
          </cell>
        </row>
        <row r="1900">
          <cell r="I1900">
            <v>806013492</v>
          </cell>
          <cell r="J1900" t="str">
            <v>INSTITUCION EDUCATIVA JULIO RAMON FACIOLINCE</v>
          </cell>
          <cell r="K1900">
            <v>152704571</v>
          </cell>
        </row>
        <row r="1901">
          <cell r="I1901">
            <v>806013493</v>
          </cell>
          <cell r="J1901" t="str">
            <v>FONDO DE SERVICIOS EDUCATIVOS EL YUCAL</v>
          </cell>
          <cell r="K1901">
            <v>82376703</v>
          </cell>
        </row>
        <row r="1902">
          <cell r="I1902">
            <v>806013495</v>
          </cell>
          <cell r="J1902" t="str">
            <v>INSTITUCION EDUCATIVA DE MARGARITA</v>
          </cell>
          <cell r="K1902">
            <v>48983163</v>
          </cell>
        </row>
        <row r="1903">
          <cell r="I1903">
            <v>806013496</v>
          </cell>
          <cell r="J1903" t="str">
            <v>INSTITUCION EDUCATIVA EL GUAMO</v>
          </cell>
          <cell r="K1903">
            <v>81097702</v>
          </cell>
        </row>
        <row r="1904">
          <cell r="I1904">
            <v>806013522</v>
          </cell>
          <cell r="J1904" t="str">
            <v>INSTITUCION EDUCATIVA TECNICA AGROPECUARIA LAS PIEDRAS</v>
          </cell>
          <cell r="K1904">
            <v>122135639</v>
          </cell>
        </row>
        <row r="1905">
          <cell r="I1905">
            <v>806013523</v>
          </cell>
          <cell r="J1905" t="str">
            <v>INSTITUCION EDUCATIVA DE ARROY</v>
          </cell>
          <cell r="K1905">
            <v>108394763</v>
          </cell>
        </row>
        <row r="1906">
          <cell r="I1906">
            <v>806013524</v>
          </cell>
          <cell r="J1906" t="str">
            <v>INSTITUTO EDUCATIVO CRISANTO LUQUE</v>
          </cell>
          <cell r="K1906">
            <v>243761804</v>
          </cell>
        </row>
        <row r="1907">
          <cell r="I1907">
            <v>806013525</v>
          </cell>
          <cell r="J1907" t="str">
            <v>INSTITUCION EDUCATIVA TECNICA AGROINDUSTRIAL DE CALAMAR</v>
          </cell>
          <cell r="K1907">
            <v>143431786</v>
          </cell>
        </row>
        <row r="1908">
          <cell r="I1908">
            <v>806013526</v>
          </cell>
          <cell r="J1908" t="str">
            <v>INSTITUCION EDUCATIVA TECNICA JOSE ANTONIO GALAN DE HATOVIEJO</v>
          </cell>
          <cell r="K1908">
            <v>90065626</v>
          </cell>
        </row>
        <row r="1909">
          <cell r="I1909">
            <v>806013530</v>
          </cell>
          <cell r="J1909" t="str">
            <v>INSTITUCION EDUCATIVA DE YATI</v>
          </cell>
          <cell r="K1909">
            <v>127331156</v>
          </cell>
        </row>
        <row r="1910">
          <cell r="I1910">
            <v>806013543</v>
          </cell>
          <cell r="J1910" t="str">
            <v>INSTITUCION EDUCATIVA DE CHILLOA</v>
          </cell>
          <cell r="K1910">
            <v>75860616</v>
          </cell>
        </row>
        <row r="1911">
          <cell r="I1911">
            <v>806013547</v>
          </cell>
          <cell r="J1911" t="str">
            <v>FOSE INSTITUCION EDUCATIVA SEGUNDO AMARIS MATUTE</v>
          </cell>
          <cell r="K1911">
            <v>76286039</v>
          </cell>
        </row>
        <row r="1912">
          <cell r="I1912">
            <v>806013548</v>
          </cell>
          <cell r="J1912" t="str">
            <v>INSTITUCION EDUCATIVA CATALINA HERRERA</v>
          </cell>
          <cell r="K1912">
            <v>81303587</v>
          </cell>
        </row>
        <row r="1913">
          <cell r="I1913">
            <v>806013549</v>
          </cell>
          <cell r="J1913" t="str">
            <v>INSTITUCION EDUCATIVA DE RIOVIEJO</v>
          </cell>
          <cell r="K1913">
            <v>105207054</v>
          </cell>
        </row>
        <row r="1914">
          <cell r="I1914">
            <v>806013550</v>
          </cell>
          <cell r="J1914" t="str">
            <v>CENTRO EDUCATIVO ALFONSO LOPEZ PUMAREJO</v>
          </cell>
          <cell r="K1914">
            <v>117776284</v>
          </cell>
        </row>
        <row r="1915">
          <cell r="I1915">
            <v>806013571</v>
          </cell>
          <cell r="J1915" t="str">
            <v>INSTITUCION EDUCATIVA RAFAEL URIBE URIBE</v>
          </cell>
          <cell r="K1915">
            <v>156285170</v>
          </cell>
        </row>
        <row r="1916">
          <cell r="I1916">
            <v>806013572</v>
          </cell>
          <cell r="J1916" t="str">
            <v>INSTITUCION EDUCATIV LAZARO MARTINEZ OLIER</v>
          </cell>
          <cell r="K1916">
            <v>109780626</v>
          </cell>
        </row>
        <row r="1917">
          <cell r="I1917">
            <v>806013574</v>
          </cell>
          <cell r="J1917" t="str">
            <v>INSTITUCION EDUCATIVA DE CEIBAL</v>
          </cell>
          <cell r="K1917">
            <v>31704087</v>
          </cell>
        </row>
        <row r="1918">
          <cell r="I1918">
            <v>806013575</v>
          </cell>
          <cell r="J1918" t="str">
            <v>INSTITUCION EDUCATIVA DE CASTAÑAL</v>
          </cell>
          <cell r="K1918">
            <v>29175642</v>
          </cell>
        </row>
        <row r="1919">
          <cell r="I1919">
            <v>806013576</v>
          </cell>
          <cell r="J1919" t="str">
            <v>INSTITUCION EDUC. TECNICA AGROPECUARIA DE BUENOS AIRES</v>
          </cell>
          <cell r="K1919">
            <v>31409154</v>
          </cell>
        </row>
        <row r="1920">
          <cell r="I1920">
            <v>806013578</v>
          </cell>
          <cell r="J1920" t="str">
            <v>INSTITUCION EDUCATIVA SAN CAYETANO</v>
          </cell>
          <cell r="K1920">
            <v>126749992</v>
          </cell>
        </row>
        <row r="1921">
          <cell r="I1921">
            <v>806013623</v>
          </cell>
          <cell r="J1921" t="str">
            <v>INSTITUCION EDUCATIVA DE VILLANUEVA</v>
          </cell>
          <cell r="K1921">
            <v>150935076</v>
          </cell>
        </row>
        <row r="1922">
          <cell r="I1922">
            <v>806013640</v>
          </cell>
          <cell r="J1922" t="str">
            <v>INST EDUCATIVA SAN JOSE DE PLA</v>
          </cell>
          <cell r="K1922">
            <v>140418772</v>
          </cell>
        </row>
        <row r="1923">
          <cell r="I1923">
            <v>806013641</v>
          </cell>
          <cell r="J1923" t="str">
            <v>INSTITUCION  EDUCATIVA MANUEL EDMUNDO MENDOZA</v>
          </cell>
          <cell r="K1923">
            <v>104065106</v>
          </cell>
        </row>
        <row r="1924">
          <cell r="I1924">
            <v>806013649</v>
          </cell>
          <cell r="J1924" t="str">
            <v>INSTITUCION EDUCATIVA FRANCISCO DE PAULA SANTANDER</v>
          </cell>
          <cell r="K1924">
            <v>94193962</v>
          </cell>
        </row>
        <row r="1925">
          <cell r="I1925">
            <v>806013661</v>
          </cell>
          <cell r="J1925" t="str">
            <v>INSTITUCION EDUCATIVA SAN JUAN BAUTISTA DE RETIRO</v>
          </cell>
          <cell r="K1925">
            <v>57799995</v>
          </cell>
        </row>
        <row r="1926">
          <cell r="I1926">
            <v>806013679</v>
          </cell>
          <cell r="J1926" t="str">
            <v>INSTITUCION EDUCATIVA SAN MATEO</v>
          </cell>
          <cell r="K1926">
            <v>180946431</v>
          </cell>
        </row>
        <row r="1927">
          <cell r="I1927">
            <v>806013680</v>
          </cell>
          <cell r="J1927" t="str">
            <v>INSTITUCION EDUCATIVA SAN JOSE N° 1</v>
          </cell>
          <cell r="K1927">
            <v>225751559</v>
          </cell>
        </row>
        <row r="1928">
          <cell r="I1928">
            <v>806013691</v>
          </cell>
          <cell r="J1928" t="str">
            <v>INSTITUCION EDUCATIVA DE PLAYITAS</v>
          </cell>
          <cell r="K1928">
            <v>34670002</v>
          </cell>
        </row>
        <row r="1929">
          <cell r="I1929">
            <v>806013702</v>
          </cell>
          <cell r="J1929" t="str">
            <v>INSTITUCION EDUCATIVA TECNICA AGROAMBIENTAL SANTA ROSA DE LIMA</v>
          </cell>
          <cell r="K1929">
            <v>64263422</v>
          </cell>
        </row>
        <row r="1930">
          <cell r="I1930">
            <v>806013705</v>
          </cell>
          <cell r="J1930" t="str">
            <v>INSTITUCION EDUCATIVA DE LAS BOQUILLAS</v>
          </cell>
          <cell r="K1930">
            <v>124743093</v>
          </cell>
        </row>
        <row r="1931">
          <cell r="I1931">
            <v>806013717</v>
          </cell>
          <cell r="J1931" t="str">
            <v>INSTITUCION EDUCATIVA DE SINCERIN</v>
          </cell>
          <cell r="K1931">
            <v>77748846</v>
          </cell>
        </row>
        <row r="1932">
          <cell r="I1932">
            <v>806013718</v>
          </cell>
          <cell r="J1932" t="str">
            <v>INSTITUCION EDUCATIVA NUESTRA SEÑORA DEL CARMEN DE BARBOSA</v>
          </cell>
          <cell r="K1932">
            <v>141257456</v>
          </cell>
        </row>
        <row r="1933">
          <cell r="I1933">
            <v>806013772</v>
          </cell>
          <cell r="J1933" t="str">
            <v>CENTRO EDUCATIVO DEL VIOLO</v>
          </cell>
          <cell r="K1933">
            <v>52943810</v>
          </cell>
        </row>
        <row r="1934">
          <cell r="I1934">
            <v>806013798</v>
          </cell>
          <cell r="J1934" t="str">
            <v>INSTITUCION EDUCATIVA DOMINGO TARRA GUARDO</v>
          </cell>
          <cell r="K1934">
            <v>63421024</v>
          </cell>
        </row>
        <row r="1935">
          <cell r="I1935">
            <v>806013824</v>
          </cell>
          <cell r="J1935" t="str">
            <v>INSTITUCION EDUCATIVA SAN JOSE N. 2</v>
          </cell>
          <cell r="K1935">
            <v>148740925</v>
          </cell>
        </row>
        <row r="1936">
          <cell r="I1936">
            <v>806013825</v>
          </cell>
          <cell r="J1936" t="str">
            <v>INSTITUCION EDUCATIVA LICEO JOAQUIN FERNANDO VELEZ</v>
          </cell>
          <cell r="K1936">
            <v>207324453</v>
          </cell>
        </row>
        <row r="1937">
          <cell r="I1937">
            <v>806013832</v>
          </cell>
          <cell r="J1937" t="str">
            <v>INSTITUCION EDUCATIVA DOCENTE DE TURBACO</v>
          </cell>
          <cell r="K1937">
            <v>277268232</v>
          </cell>
        </row>
        <row r="1938">
          <cell r="I1938">
            <v>806013851</v>
          </cell>
          <cell r="J1938" t="str">
            <v>INSTITUCION EDUCATIVA TECNICA DE PROMOCION SOCIAL</v>
          </cell>
          <cell r="K1938">
            <v>80844970</v>
          </cell>
        </row>
        <row r="1939">
          <cell r="I1939">
            <v>806013852</v>
          </cell>
          <cell r="J1939" t="str">
            <v>CENTRO EDUCATIVO DELICIAS MINAS DE SANTA CRUZ</v>
          </cell>
          <cell r="K1939">
            <v>54674108</v>
          </cell>
        </row>
        <row r="1940">
          <cell r="I1940">
            <v>806013865</v>
          </cell>
          <cell r="J1940" t="str">
            <v>INSTITUCION EDUCATIVA LA PASCUALA</v>
          </cell>
          <cell r="K1940">
            <v>67213144</v>
          </cell>
        </row>
        <row r="1941">
          <cell r="I1941">
            <v>806013888</v>
          </cell>
          <cell r="J1941" t="str">
            <v>INSTITUCION EDUCATIVA DE GUATACA SUR</v>
          </cell>
          <cell r="K1941">
            <v>44228454</v>
          </cell>
        </row>
        <row r="1942">
          <cell r="I1942">
            <v>806013889</v>
          </cell>
          <cell r="J1942" t="str">
            <v>INSTITUCION EDUCATIVA TECNICA AGROPECUARIA DE PUER</v>
          </cell>
          <cell r="K1942">
            <v>104529656</v>
          </cell>
        </row>
        <row r="1943">
          <cell r="I1943">
            <v>806013890</v>
          </cell>
          <cell r="J1943" t="str">
            <v>INSTITUCION EDUCATIVA LUIS GUILLERMO VIDES</v>
          </cell>
          <cell r="K1943">
            <v>54373728</v>
          </cell>
        </row>
        <row r="1944">
          <cell r="I1944">
            <v>806013899</v>
          </cell>
          <cell r="J1944" t="str">
            <v>CENTRO EDUCATIVO DE AGUAS PRIETAS</v>
          </cell>
          <cell r="K1944">
            <v>11530365</v>
          </cell>
        </row>
        <row r="1945">
          <cell r="I1945">
            <v>806013949</v>
          </cell>
          <cell r="J1945" t="str">
            <v>INSTITUCION EDUCATIVA DE BUENAVISTA</v>
          </cell>
          <cell r="K1945">
            <v>35220462</v>
          </cell>
        </row>
        <row r="1946">
          <cell r="I1946">
            <v>806013950</v>
          </cell>
          <cell r="J1946" t="str">
            <v>INSTITUCION EDUCATIVA DE GAMBOTE</v>
          </cell>
          <cell r="K1946">
            <v>47274322</v>
          </cell>
        </row>
        <row r="1947">
          <cell r="I1947">
            <v>806013958</v>
          </cell>
          <cell r="J1947" t="str">
            <v>INSTITUCION EDUCATIVA DE GUACAMAYO</v>
          </cell>
          <cell r="K1947">
            <v>34152393</v>
          </cell>
        </row>
        <row r="1948">
          <cell r="I1948">
            <v>806013978</v>
          </cell>
          <cell r="J1948" t="str">
            <v>INSTITUCION EDUCATIVA ISLA GRANDE</v>
          </cell>
          <cell r="K1948">
            <v>37882078</v>
          </cell>
        </row>
        <row r="1949">
          <cell r="I1949">
            <v>806014039</v>
          </cell>
          <cell r="J1949" t="str">
            <v>INSTITUCION EDUCATIVA DE RIO NUEVO</v>
          </cell>
          <cell r="K1949">
            <v>40553862</v>
          </cell>
        </row>
        <row r="1950">
          <cell r="I1950">
            <v>806014040</v>
          </cell>
          <cell r="J1950" t="str">
            <v>INST. EDUCATIVA TECNICO AGROPECUARIO SANTA BARBARA DE BARRANCA</v>
          </cell>
          <cell r="K1950">
            <v>151756832</v>
          </cell>
        </row>
        <row r="1951">
          <cell r="I1951">
            <v>806014051</v>
          </cell>
          <cell r="J1951" t="str">
            <v>INSTITUCION EDUCATIVA TECNICA INDUSTRIAL JUAN FEDERICO HOLLMANN</v>
          </cell>
          <cell r="K1951">
            <v>163278664</v>
          </cell>
        </row>
        <row r="1952">
          <cell r="I1952">
            <v>806014130</v>
          </cell>
          <cell r="J1952" t="str">
            <v>CENTRO EDUCATIVO DE GALLEGO</v>
          </cell>
          <cell r="K1952">
            <v>24196801</v>
          </cell>
        </row>
        <row r="1953">
          <cell r="I1953">
            <v>806014208</v>
          </cell>
          <cell r="J1953" t="str">
            <v>INSTITUCION EDUCATIVA TECNICA AGROPECUARIA DEL CHICAGUA</v>
          </cell>
          <cell r="K1953">
            <v>78744172</v>
          </cell>
        </row>
        <row r="1954">
          <cell r="I1954">
            <v>806014225</v>
          </cell>
          <cell r="J1954" t="str">
            <v>INSTITUCION EDUCATIVA GEOVANNY CRISTINI CRISTINI</v>
          </cell>
          <cell r="K1954">
            <v>110004691</v>
          </cell>
        </row>
        <row r="1955">
          <cell r="I1955">
            <v>806014233</v>
          </cell>
          <cell r="J1955" t="str">
            <v>INSTITUCION EDUCATIVA SANTA LUCIA</v>
          </cell>
          <cell r="K1955">
            <v>39660484</v>
          </cell>
        </row>
        <row r="1956">
          <cell r="I1956">
            <v>806014296</v>
          </cell>
          <cell r="J1956" t="str">
            <v>INSTITUCION EDUCATIVA TECNICA DE SAN JACINTO</v>
          </cell>
          <cell r="K1956">
            <v>131167679</v>
          </cell>
        </row>
        <row r="1957">
          <cell r="I1957">
            <v>806014352</v>
          </cell>
          <cell r="J1957" t="str">
            <v>I.E. LA CHAPETONA</v>
          </cell>
          <cell r="K1957">
            <v>33121820</v>
          </cell>
        </row>
        <row r="1958">
          <cell r="I1958">
            <v>806014353</v>
          </cell>
          <cell r="J1958" t="str">
            <v>INSTITUCION EDUCATIVA RIO GRANDE LA MAGDALENA</v>
          </cell>
          <cell r="K1958">
            <v>131489836</v>
          </cell>
        </row>
        <row r="1959">
          <cell r="I1959">
            <v>806014388</v>
          </cell>
          <cell r="J1959" t="str">
            <v>INSTITUCION EDUCATIVA DE EVITAR</v>
          </cell>
          <cell r="K1959">
            <v>43753640</v>
          </cell>
        </row>
        <row r="1960">
          <cell r="I1960">
            <v>806014503</v>
          </cell>
          <cell r="J1960" t="str">
            <v>CENTRO EDUCATIVO EL PARAISO</v>
          </cell>
          <cell r="K1960">
            <v>50742303</v>
          </cell>
        </row>
        <row r="1961">
          <cell r="I1961">
            <v>806014548</v>
          </cell>
          <cell r="J1961" t="str">
            <v>INSTITUCION EDUCATIV DE SANTA COA</v>
          </cell>
          <cell r="K1961">
            <v>61902279</v>
          </cell>
        </row>
        <row r="1962">
          <cell r="I1962">
            <v>806014555</v>
          </cell>
          <cell r="J1962" t="str">
            <v>CENTRO EDUCATIVO SAN AGUSTIN</v>
          </cell>
          <cell r="K1962">
            <v>9519883</v>
          </cell>
        </row>
        <row r="1963">
          <cell r="I1963">
            <v>806014561</v>
          </cell>
          <cell r="J1963" t="str">
            <v>INSTITUCION EDUCATIVA TECNICA ACUICOLA NUESTRA SEÑORA DE MONTECLARO</v>
          </cell>
          <cell r="K1963">
            <v>116960758</v>
          </cell>
        </row>
        <row r="1964">
          <cell r="I1964">
            <v>806014736</v>
          </cell>
          <cell r="J1964" t="str">
            <v>CENTRO EEDUCATIVO CHIRICOCO</v>
          </cell>
          <cell r="K1964">
            <v>13017270</v>
          </cell>
        </row>
        <row r="1965">
          <cell r="I1965">
            <v>806014848</v>
          </cell>
          <cell r="J1965" t="str">
            <v>INSTITUCION EDUCATIVA RODOLFO BARRIOS CABRERA</v>
          </cell>
          <cell r="K1965">
            <v>49667031</v>
          </cell>
        </row>
        <row r="1966">
          <cell r="I1966">
            <v>806014883</v>
          </cell>
          <cell r="J1966" t="str">
            <v>INSTITUCION EDUCATIVA TECNICA EN INFORMATICA  DE SINCELEJITO</v>
          </cell>
          <cell r="K1966">
            <v>26552322</v>
          </cell>
        </row>
        <row r="1967">
          <cell r="I1967">
            <v>806014999</v>
          </cell>
          <cell r="J1967" t="str">
            <v>INSTITUCION EDUCATIVA TECNICA INDUSTRIAL MOISES CA</v>
          </cell>
          <cell r="K1967">
            <v>159011091</v>
          </cell>
        </row>
        <row r="1968">
          <cell r="I1968">
            <v>806015355</v>
          </cell>
          <cell r="J1968" t="str">
            <v>INSTITUCION EDUCATIVA DE TIQUISIO NUEVO</v>
          </cell>
          <cell r="K1968">
            <v>63497660</v>
          </cell>
        </row>
        <row r="1969">
          <cell r="I1969">
            <v>806016512</v>
          </cell>
          <cell r="J1969" t="str">
            <v>INSTITUCION EDUCATIVA JOSE MARIA CORDOBA</v>
          </cell>
          <cell r="K1969">
            <v>89163066</v>
          </cell>
        </row>
        <row r="1970">
          <cell r="I1970">
            <v>806016708</v>
          </cell>
          <cell r="J1970" t="str">
            <v>INSTITUCION EDUCATIVA AGROPECUARIA SAN ANTONIO</v>
          </cell>
          <cell r="K1970">
            <v>27946427</v>
          </cell>
        </row>
        <row r="1971">
          <cell r="I1971">
            <v>806016958</v>
          </cell>
          <cell r="J1971" t="str">
            <v>CENTRO EDUCATIVO SANTA FE ICOTEA</v>
          </cell>
          <cell r="K1971">
            <v>10613744</v>
          </cell>
        </row>
        <row r="1972">
          <cell r="I1972">
            <v>807000184</v>
          </cell>
          <cell r="J1972" t="str">
            <v>FONDO DE SERVICIO EDUCATIVO COL JOSE AQUILINO DURAN</v>
          </cell>
          <cell r="K1972">
            <v>102141652</v>
          </cell>
        </row>
        <row r="1973">
          <cell r="I1973">
            <v>807000210</v>
          </cell>
          <cell r="J1973" t="str">
            <v>FONDO DE SERVICIO EDUCATIVO COL FRAY MANUEL ALVAREZ</v>
          </cell>
          <cell r="K1973">
            <v>51017982</v>
          </cell>
        </row>
        <row r="1974">
          <cell r="I1974">
            <v>807000232</v>
          </cell>
          <cell r="J1974" t="str">
            <v>FONDO DE SERVICIO EDUCATIVO COL ORIENTAL NO 26</v>
          </cell>
          <cell r="K1974">
            <v>81918157</v>
          </cell>
        </row>
        <row r="1975">
          <cell r="I1975">
            <v>807000313</v>
          </cell>
          <cell r="J1975" t="str">
            <v>INSTITUCUON EDUCATIVA EUSTORGIO COLMENARES BAPTISTA</v>
          </cell>
          <cell r="K1975">
            <v>201134065</v>
          </cell>
        </row>
        <row r="1976">
          <cell r="I1976">
            <v>807000325</v>
          </cell>
          <cell r="J1976" t="str">
            <v>FONDO DE SERVICIO EDUCATIVO COL CAMILO TORRES</v>
          </cell>
          <cell r="K1976">
            <v>106385436</v>
          </cell>
        </row>
        <row r="1977">
          <cell r="I1977">
            <v>807000367</v>
          </cell>
          <cell r="J1977" t="str">
            <v>FONDO DE SERVICIO EDUCATIVO COL  RAFAEL URIBE URIBE-PAZ Y FUTURO</v>
          </cell>
          <cell r="K1977">
            <v>136360109</v>
          </cell>
        </row>
        <row r="1978">
          <cell r="I1978">
            <v>807000499</v>
          </cell>
          <cell r="J1978" t="str">
            <v>FONDO DE SERVICIO EDUCATIVO COL LOS SANTOS APOSTOLES</v>
          </cell>
          <cell r="K1978">
            <v>271117392</v>
          </cell>
        </row>
        <row r="1979">
          <cell r="I1979">
            <v>807000645</v>
          </cell>
          <cell r="J1979" t="str">
            <v>FONDO DE SERVICIO EDUCATIVO COL CARLOS TOLEDO PLATA</v>
          </cell>
          <cell r="K1979">
            <v>104695915</v>
          </cell>
        </row>
        <row r="1980">
          <cell r="I1980">
            <v>807000775</v>
          </cell>
          <cell r="J1980" t="str">
            <v>INSTITUCION EDUCATIVA EMILIANO SANTIAGO QUINTERO</v>
          </cell>
          <cell r="K1980">
            <v>44414848</v>
          </cell>
        </row>
        <row r="1981">
          <cell r="I1981">
            <v>807000831</v>
          </cell>
          <cell r="J1981" t="str">
            <v>FONDO DE SERVICIO EDUCATIVO COL PADRE RAFAEL GARCIA HERREROS</v>
          </cell>
          <cell r="K1981">
            <v>49222387</v>
          </cell>
        </row>
        <row r="1982">
          <cell r="I1982">
            <v>807000998</v>
          </cell>
          <cell r="J1982" t="str">
            <v>INST TECNICO MUNICIPAL DE LOS PATIOS</v>
          </cell>
          <cell r="K1982">
            <v>321890412</v>
          </cell>
        </row>
        <row r="1983">
          <cell r="I1983">
            <v>807001006</v>
          </cell>
          <cell r="J1983" t="str">
            <v>COL PRESBITERO ALVARO SUAREZ</v>
          </cell>
          <cell r="K1983">
            <v>126193409</v>
          </cell>
        </row>
        <row r="1984">
          <cell r="I1984">
            <v>807001044</v>
          </cell>
          <cell r="J1984" t="str">
            <v>FONDO DE SERVICIO EDUCATIVO COL ANTONIO NARIO</v>
          </cell>
          <cell r="K1984">
            <v>70446326</v>
          </cell>
        </row>
        <row r="1985">
          <cell r="I1985">
            <v>807001066</v>
          </cell>
          <cell r="J1985" t="str">
            <v>INSTITUTO AGRICOLA</v>
          </cell>
          <cell r="K1985">
            <v>57221388</v>
          </cell>
        </row>
        <row r="1986">
          <cell r="I1986">
            <v>807001331</v>
          </cell>
          <cell r="J1986" t="str">
            <v>instituto tecnico agropecuario juan frio</v>
          </cell>
          <cell r="K1986">
            <v>59751777</v>
          </cell>
        </row>
        <row r="1987">
          <cell r="I1987">
            <v>807001423</v>
          </cell>
          <cell r="J1987" t="str">
            <v>FONDO DE SERVICIO EDUCATIVO COL MANUEL ANTONIO FERNANDEZ DE NOVOA</v>
          </cell>
          <cell r="K1987">
            <v>99554212</v>
          </cell>
        </row>
        <row r="1988">
          <cell r="I1988">
            <v>807001445</v>
          </cell>
          <cell r="J1988" t="str">
            <v>INST ARQUIDIOCESANO SAN FRANCISCO DE ASIS</v>
          </cell>
          <cell r="K1988">
            <v>131364204</v>
          </cell>
        </row>
        <row r="1989">
          <cell r="I1989">
            <v>807001459</v>
          </cell>
          <cell r="J1989" t="str">
            <v>I.E COL SAN BERNARDO</v>
          </cell>
          <cell r="K1989">
            <v>51138322</v>
          </cell>
        </row>
        <row r="1990">
          <cell r="I1990">
            <v>807001474</v>
          </cell>
          <cell r="J1990" t="str">
            <v>FONDO DE SERVICIO EDUCATIVO COL MARIANO OSPINA RODRIGUEZ</v>
          </cell>
          <cell r="K1990">
            <v>266514977</v>
          </cell>
        </row>
        <row r="1991">
          <cell r="I1991">
            <v>807001561</v>
          </cell>
          <cell r="J1991" t="str">
            <v>FONDO DE SERVICIO EDUCATIVO INST EDUC COL MPAL AEROPUERTO</v>
          </cell>
          <cell r="K1991">
            <v>272890689</v>
          </cell>
        </row>
        <row r="1992">
          <cell r="I1992">
            <v>807001601</v>
          </cell>
          <cell r="J1992" t="str">
            <v>FONDO DE SERVICIO EDUCATIVO INST TEC RAFAEL GARCIA HERREROS</v>
          </cell>
          <cell r="K1992">
            <v>46793313</v>
          </cell>
        </row>
        <row r="1993">
          <cell r="I1993">
            <v>807001704</v>
          </cell>
          <cell r="J1993" t="str">
            <v>inst. edu. Col. Manuel antonio rueda jara</v>
          </cell>
          <cell r="K1993">
            <v>126718706</v>
          </cell>
        </row>
        <row r="1994">
          <cell r="I1994">
            <v>807001706</v>
          </cell>
          <cell r="J1994" t="str">
            <v>COL SAGRADO CORAZON DE JESUS</v>
          </cell>
          <cell r="K1994">
            <v>25840545</v>
          </cell>
        </row>
        <row r="1995">
          <cell r="I1995">
            <v>807001921</v>
          </cell>
          <cell r="J1995" t="str">
            <v>INSTITUCION EDUCATIVA JOSE EUSEBIO CARO DEL MUNICIPIO DE OCAÑA</v>
          </cell>
          <cell r="K1995">
            <v>242638040</v>
          </cell>
        </row>
        <row r="1996">
          <cell r="I1996">
            <v>807002004</v>
          </cell>
          <cell r="J1996" t="str">
            <v>centro educativo antonio jose de sucre</v>
          </cell>
          <cell r="K1996">
            <v>20091007</v>
          </cell>
        </row>
        <row r="1997">
          <cell r="I1997">
            <v>807002040</v>
          </cell>
          <cell r="J1997" t="str">
            <v>FONDO DE SERVICIO EDUCATIVO INST TEC PADRE MANUEL BRICEO JAUREGUI (FE Y ALEGRIA)</v>
          </cell>
          <cell r="K1997">
            <v>140131940</v>
          </cell>
        </row>
        <row r="1998">
          <cell r="I1998">
            <v>807002171</v>
          </cell>
          <cell r="J1998" t="str">
            <v>FONDO DE SERVICIO EDUCATIVO COL  JULIO PEREZ FERRERO</v>
          </cell>
          <cell r="K1998">
            <v>223205603</v>
          </cell>
        </row>
        <row r="1999">
          <cell r="I1999">
            <v>807002373</v>
          </cell>
          <cell r="J1999" t="str">
            <v>INSTITUCION EDUCATIVA TECNICA NUESTRA SEÑORA DE LA PRESENTACION</v>
          </cell>
          <cell r="K1999">
            <v>104329764</v>
          </cell>
        </row>
        <row r="2000">
          <cell r="I2000">
            <v>807002384</v>
          </cell>
          <cell r="J2000" t="str">
            <v>colegio gibraltar del municipio de toledo</v>
          </cell>
          <cell r="K2000">
            <v>33991762</v>
          </cell>
        </row>
        <row r="2001">
          <cell r="I2001">
            <v>807002615</v>
          </cell>
          <cell r="J2001" t="str">
            <v>FONDO DE SERVICIO EDUCATIVO COL JUANA RANGEL DE CUELLAR</v>
          </cell>
          <cell r="K2001">
            <v>64926541</v>
          </cell>
        </row>
        <row r="2002">
          <cell r="I2002">
            <v>807002632</v>
          </cell>
          <cell r="J2002" t="str">
            <v>COL SAN ANTONIO</v>
          </cell>
          <cell r="K2002">
            <v>53589537</v>
          </cell>
        </row>
        <row r="2003">
          <cell r="I2003">
            <v>807002663</v>
          </cell>
          <cell r="J2003" t="str">
            <v>FONDO DE SERVICIO EDUCATIVO COL BUENOS AIRES</v>
          </cell>
          <cell r="K2003">
            <v>99730993</v>
          </cell>
        </row>
        <row r="2004">
          <cell r="I2004">
            <v>807002720</v>
          </cell>
          <cell r="J2004" t="str">
            <v>INSTITUCION EDUCATIVA FRANCISCO DE PAULA SANTANDER DEL ZULIA</v>
          </cell>
          <cell r="K2004">
            <v>133664398</v>
          </cell>
        </row>
        <row r="2005">
          <cell r="I2005">
            <v>807002964</v>
          </cell>
          <cell r="J2005" t="str">
            <v>INSTITUCION EDUCATIVA NORMAL SUPERIOR MUNICIPIO DE CONVENCION</v>
          </cell>
          <cell r="K2005">
            <v>63183721</v>
          </cell>
        </row>
        <row r="2006">
          <cell r="I2006">
            <v>807003049</v>
          </cell>
          <cell r="J2006" t="str">
            <v>INST EDUCATIVA BETHLEMITAS BRIGHTON</v>
          </cell>
          <cell r="K2006">
            <v>79445268</v>
          </cell>
        </row>
        <row r="2007">
          <cell r="I2007">
            <v>807003793</v>
          </cell>
          <cell r="J2007" t="str">
            <v>CENT EDUC RUR LA UNION</v>
          </cell>
          <cell r="K2007">
            <v>16186002</v>
          </cell>
        </row>
        <row r="2008">
          <cell r="I2008">
            <v>807003826</v>
          </cell>
          <cell r="J2008" t="str">
            <v>colegio agropecuario pedro carreño l</v>
          </cell>
          <cell r="K2008">
            <v>52204410</v>
          </cell>
        </row>
        <row r="2009">
          <cell r="I2009">
            <v>807004097</v>
          </cell>
          <cell r="J2009" t="str">
            <v>INSTITUCION EDUCATIVA AGRICOLA RISARALDA</v>
          </cell>
          <cell r="K2009">
            <v>96765384</v>
          </cell>
        </row>
        <row r="2010">
          <cell r="I2010">
            <v>807004145</v>
          </cell>
          <cell r="J2010" t="str">
            <v>COL INTEGRADO NUESTRA SEÑORA DEL CARMEN</v>
          </cell>
          <cell r="K2010">
            <v>29520211</v>
          </cell>
        </row>
        <row r="2011">
          <cell r="I2011">
            <v>807004227</v>
          </cell>
          <cell r="J2011" t="str">
            <v>fondos servicios educ. col. Reyes araque</v>
          </cell>
          <cell r="K2011">
            <v>44285774</v>
          </cell>
        </row>
        <row r="2012">
          <cell r="I2012">
            <v>807004378</v>
          </cell>
          <cell r="J2012" t="str">
            <v>institucion educativa la garita</v>
          </cell>
          <cell r="K2012">
            <v>49930906</v>
          </cell>
        </row>
        <row r="2013">
          <cell r="I2013">
            <v>807005032</v>
          </cell>
          <cell r="J2013" t="str">
            <v>COL LA SALLE</v>
          </cell>
          <cell r="K2013">
            <v>219253491</v>
          </cell>
        </row>
        <row r="2014">
          <cell r="I2014">
            <v>807005239</v>
          </cell>
          <cell r="J2014" t="str">
            <v>FONDO DE SERVICIO EDUCATIVO INST TEC MISAEL PASTRANA BORRERO PAZ Y FUTURO</v>
          </cell>
          <cell r="K2014">
            <v>90690850</v>
          </cell>
        </row>
        <row r="2015">
          <cell r="I2015">
            <v>807005564</v>
          </cell>
          <cell r="J2015" t="str">
            <v>INST TECNICO NUESTRA SEÑORA DE BELEN</v>
          </cell>
          <cell r="K2015">
            <v>63410716</v>
          </cell>
        </row>
        <row r="2016">
          <cell r="I2016">
            <v>807005884</v>
          </cell>
          <cell r="J2016" t="str">
            <v>COLEGIO NSTRA SRA DEL ROSARIO</v>
          </cell>
          <cell r="K2016">
            <v>32328202</v>
          </cell>
        </row>
        <row r="2017">
          <cell r="I2017">
            <v>807005982</v>
          </cell>
          <cell r="J2017" t="str">
            <v>COL INTEGRADO NUESTRA SEORA DE LAS ANGUSTIAS</v>
          </cell>
          <cell r="K2017">
            <v>44458892</v>
          </cell>
        </row>
        <row r="2018">
          <cell r="I2018">
            <v>807006133</v>
          </cell>
          <cell r="J2018" t="str">
            <v>INST EDUCATIVA COL INTEGRADO GILBERTO CLARO LOZANO</v>
          </cell>
          <cell r="K2018">
            <v>26615102</v>
          </cell>
        </row>
        <row r="2019">
          <cell r="I2019">
            <v>807006276</v>
          </cell>
          <cell r="J2019" t="str">
            <v>fondo de servicios educ del cer chichira</v>
          </cell>
          <cell r="K2019">
            <v>17981818</v>
          </cell>
        </row>
        <row r="2020">
          <cell r="I2020">
            <v>807006596</v>
          </cell>
          <cell r="J2020" t="str">
            <v>CENT EDUC RUR AGUAS CLARAS</v>
          </cell>
          <cell r="K2020">
            <v>69386091</v>
          </cell>
        </row>
        <row r="2021">
          <cell r="I2021">
            <v>807006792</v>
          </cell>
          <cell r="J2021" t="str">
            <v>FONDO DE SERVICIO EDUCATIVO INST TEC CRISTO OBRERO PAZ Y FUTURO</v>
          </cell>
          <cell r="K2021">
            <v>59246788</v>
          </cell>
        </row>
        <row r="2022">
          <cell r="I2022">
            <v>807006864</v>
          </cell>
          <cell r="J2022" t="str">
            <v>INSTITUCION EDUCATIVA COLEGIO EDUARDO COTE LAMUS DE LA ESPERANZA NORTE DE SANTANDER</v>
          </cell>
          <cell r="K2022">
            <v>41010788</v>
          </cell>
        </row>
        <row r="2023">
          <cell r="I2023">
            <v>807007089</v>
          </cell>
          <cell r="J2023" t="str">
            <v>INSTITUCION EDUCATIVA CONDE SAN GERMAN</v>
          </cell>
          <cell r="K2023">
            <v>44791232</v>
          </cell>
        </row>
        <row r="2024">
          <cell r="I2024">
            <v>807007119</v>
          </cell>
          <cell r="J2024" t="str">
            <v>I.E. COL FRANCISCO FERNANDEZ DE CONTRERAS</v>
          </cell>
          <cell r="K2024">
            <v>219148997</v>
          </cell>
        </row>
        <row r="2025">
          <cell r="I2025">
            <v>807007191</v>
          </cell>
          <cell r="J2025" t="str">
            <v>FONDO DE SERVICIO EDUCATIVO INST TEC CARLOS RAMIREZ PARIS - PAZ Y FUTURO</v>
          </cell>
          <cell r="K2025">
            <v>335244757</v>
          </cell>
        </row>
        <row r="2026">
          <cell r="I2026">
            <v>807007504</v>
          </cell>
          <cell r="J2026" t="str">
            <v>FONDO DE SERVICIO EDUCATIVO COL SAN JOSE DE CUCUTA</v>
          </cell>
          <cell r="K2026">
            <v>240042391</v>
          </cell>
        </row>
        <row r="2027">
          <cell r="I2027">
            <v>807007694</v>
          </cell>
          <cell r="J2027" t="str">
            <v>INSTITUCION EDUCATIVA JESUS ANTONIO RAMIREZ FONDO DE SERVICIO AL DOCENTE</v>
          </cell>
          <cell r="K2027">
            <v>35783305</v>
          </cell>
        </row>
        <row r="2028">
          <cell r="I2028">
            <v>807007748</v>
          </cell>
          <cell r="J2028" t="str">
            <v>INSTITUCION EDUCATIVA "CARLOS JULIO TORRADO PEÑARANDA" ABREGO-NTE SANTANDER</v>
          </cell>
          <cell r="K2028">
            <v>131222522</v>
          </cell>
        </row>
        <row r="2029">
          <cell r="I2029">
            <v>807007898</v>
          </cell>
          <cell r="J2029" t="str">
            <v>COLEGIO INTEGRADO FE Y ALEGRIA</v>
          </cell>
          <cell r="K2029">
            <v>114929183</v>
          </cell>
        </row>
        <row r="2030">
          <cell r="I2030">
            <v>807008076</v>
          </cell>
          <cell r="J2030" t="str">
            <v>INST EDUCATIVA INTEGRADO LA LLANA</v>
          </cell>
          <cell r="K2030">
            <v>34781063</v>
          </cell>
        </row>
        <row r="2031">
          <cell r="I2031">
            <v>807008314</v>
          </cell>
          <cell r="J2031" t="str">
            <v>INST EDUCATIVA INTEGRADO PETROLEA</v>
          </cell>
          <cell r="K2031">
            <v>57973321</v>
          </cell>
        </row>
        <row r="2032">
          <cell r="I2032">
            <v>807008467</v>
          </cell>
          <cell r="J2032" t="str">
            <v>instituto educativo colegio samore</v>
          </cell>
          <cell r="K2032">
            <v>46241451</v>
          </cell>
        </row>
        <row r="2033">
          <cell r="I2033">
            <v>807008696</v>
          </cell>
          <cell r="J2033" t="str">
            <v>INSTITUTO AGRICOLA CACHIRA FONDOS DE SERVICIOS</v>
          </cell>
          <cell r="K2033">
            <v>19876487</v>
          </cell>
        </row>
        <row r="2034">
          <cell r="I2034">
            <v>807008887</v>
          </cell>
          <cell r="J2034" t="str">
            <v>FONDO DE SERVICIO EDUCATIVO INST TEC MARIA CONCEPCION LOPERENA</v>
          </cell>
          <cell r="K2034">
            <v>118123260</v>
          </cell>
        </row>
        <row r="2035">
          <cell r="I2035">
            <v>807009550</v>
          </cell>
          <cell r="J2035" t="str">
            <v>FONDO DE SERVICIO EDUCATIVO COL CLAUDIA MARIA PRADA AYALA</v>
          </cell>
          <cell r="K2035">
            <v>195624289</v>
          </cell>
        </row>
        <row r="2036">
          <cell r="I2036">
            <v>808000288</v>
          </cell>
          <cell r="J2036" t="str">
            <v>INSTITUCION EDUCATIVA FUNDADORES RAMON BUENO Y JOSE TRIANA</v>
          </cell>
          <cell r="K2036">
            <v>101175905</v>
          </cell>
        </row>
        <row r="2037">
          <cell r="I2037">
            <v>808000314</v>
          </cell>
          <cell r="J2037" t="str">
            <v>COL DEPARTAMENTAL LUIS CARLOS GALAN FD O SER</v>
          </cell>
          <cell r="K2037">
            <v>76122542</v>
          </cell>
        </row>
        <row r="2038">
          <cell r="I2038">
            <v>808000332</v>
          </cell>
          <cell r="J2038" t="str">
            <v>Institución Educativa Municipal Técnica de Acción Comunal</v>
          </cell>
          <cell r="K2038">
            <v>149429353</v>
          </cell>
        </row>
        <row r="2039">
          <cell r="I2039">
            <v>808000563</v>
          </cell>
          <cell r="J2039" t="str">
            <v>Institución Educativa Municipal Francisco José de Caldas</v>
          </cell>
          <cell r="K2039">
            <v>57775640</v>
          </cell>
        </row>
        <row r="2040">
          <cell r="I2040">
            <v>808000763</v>
          </cell>
          <cell r="J2040" t="str">
            <v>INSTITUCION EDUCATIVA DEPARTAMENTAL ORESTE SINDICI</v>
          </cell>
          <cell r="K2040">
            <v>67973382</v>
          </cell>
        </row>
        <row r="2041">
          <cell r="I2041">
            <v>808000766</v>
          </cell>
          <cell r="J2041" t="str">
            <v>Institucion Educativa Municipal Manuel Humberto Cardenas Velez</v>
          </cell>
          <cell r="K2041">
            <v>132282504</v>
          </cell>
        </row>
        <row r="2042">
          <cell r="I2042">
            <v>808000833</v>
          </cell>
          <cell r="J2042" t="str">
            <v>NORMAL SUPERIOR PASCA</v>
          </cell>
          <cell r="K2042">
            <v>155821262</v>
          </cell>
        </row>
        <row r="2043">
          <cell r="I2043">
            <v>808000851</v>
          </cell>
          <cell r="J2043" t="str">
            <v>Institución Educativa Municipal Luis Carlos Galán Sarmiento</v>
          </cell>
          <cell r="K2043">
            <v>80997896</v>
          </cell>
        </row>
        <row r="2044">
          <cell r="I2044">
            <v>808000852</v>
          </cell>
          <cell r="J2044" t="str">
            <v>Institucion Educativa Municipal Campestre Nuevo Horizonte</v>
          </cell>
          <cell r="K2044">
            <v>71468544</v>
          </cell>
        </row>
        <row r="2045">
          <cell r="I2045">
            <v>808001150</v>
          </cell>
          <cell r="J2045" t="str">
            <v>Unidad Educativa Municipal Jose Celestino Mutis</v>
          </cell>
          <cell r="K2045">
            <v>147787014</v>
          </cell>
        </row>
        <row r="2046">
          <cell r="I2046">
            <v>808001253</v>
          </cell>
          <cell r="J2046" t="str">
            <v>COLEGIO TECNICO AGROPECUARIO JAIME DE NARVAEZ BELTRAN</v>
          </cell>
          <cell r="K2046">
            <v>24673104</v>
          </cell>
        </row>
        <row r="2047">
          <cell r="I2047">
            <v>808001257</v>
          </cell>
          <cell r="J2047" t="str">
            <v>Institucion Educativa Municipal Guavio Bajo</v>
          </cell>
          <cell r="K2047">
            <v>51037751</v>
          </cell>
        </row>
        <row r="2048">
          <cell r="I2048">
            <v>808001340</v>
          </cell>
          <cell r="J2048" t="str">
            <v>INSTITUCION EDUCATIVA DEPARTAMENTAL POLICARPA SALAVARRIETA</v>
          </cell>
          <cell r="K2048">
            <v>114906922</v>
          </cell>
        </row>
        <row r="2049">
          <cell r="I2049">
            <v>808001733</v>
          </cell>
          <cell r="J2049" t="str">
            <v>SECTOR PUBLICO</v>
          </cell>
          <cell r="K2049">
            <v>87631792</v>
          </cell>
        </row>
        <row r="2050">
          <cell r="I2050">
            <v>808002143</v>
          </cell>
          <cell r="J2050" t="str">
            <v>INSTITUCION EDUCATIVA RURAL DEPARTAMENTAL ERNESTO APARICIO JARAMILLO</v>
          </cell>
          <cell r="K2050">
            <v>54365709</v>
          </cell>
        </row>
        <row r="2051">
          <cell r="I2051">
            <v>808002273</v>
          </cell>
          <cell r="J2051" t="str">
            <v>INSTITUCION EDUCATIVA DEPARTAMENTAL PUEBLO NUEVO</v>
          </cell>
          <cell r="K2051">
            <v>28108734</v>
          </cell>
        </row>
        <row r="2052">
          <cell r="I2052">
            <v>808003282</v>
          </cell>
          <cell r="J2052" t="str">
            <v>INSTITUCION EDUCATIVA LUIS ANTONIO DUQUE PEÑA</v>
          </cell>
          <cell r="K2052">
            <v>72276761</v>
          </cell>
        </row>
        <row r="2053">
          <cell r="I2053">
            <v>808003386</v>
          </cell>
          <cell r="J2053" t="str">
            <v>INSTITUCION EDUCATIVA DEPARTAMENTAL LA ESMERALDA</v>
          </cell>
          <cell r="K2053">
            <v>43768860</v>
          </cell>
        </row>
        <row r="2054">
          <cell r="I2054">
            <v>808003430</v>
          </cell>
          <cell r="J2054" t="str">
            <v>INSTITUCION EDUCATIVA DEPARTAMENTAL SABIO MUTIS</v>
          </cell>
          <cell r="K2054">
            <v>54526469</v>
          </cell>
        </row>
        <row r="2055">
          <cell r="I2055">
            <v>808003471</v>
          </cell>
          <cell r="J2055" t="str">
            <v>INSTITUCION EDUCATIVA DEPARTMAENTAL BATEAS</v>
          </cell>
          <cell r="K2055">
            <v>18691031</v>
          </cell>
        </row>
        <row r="2056">
          <cell r="I2056">
            <v>808003510</v>
          </cell>
          <cell r="J2056" t="str">
            <v>INSTITUCION EDUCATIVA SAN NICOLAS</v>
          </cell>
          <cell r="K2056">
            <v>41917312</v>
          </cell>
        </row>
        <row r="2057">
          <cell r="I2057">
            <v>808003526</v>
          </cell>
          <cell r="J2057" t="str">
            <v>INSTITUCION EDUCATIVA RURAL DEPARTAMENTAL SANTA TERESA</v>
          </cell>
          <cell r="K2057">
            <v>29707203</v>
          </cell>
        </row>
        <row r="2058">
          <cell r="I2058">
            <v>808003547</v>
          </cell>
          <cell r="J2058" t="str">
            <v>INSTITUCION EDUCATIVA RURAL DEPARTMANETAL ANDES</v>
          </cell>
          <cell r="K2058">
            <v>42663424</v>
          </cell>
        </row>
        <row r="2059">
          <cell r="I2059">
            <v>808003762</v>
          </cell>
          <cell r="J2059" t="str">
            <v>FONDO EDUCATIVO IERD SUBIA</v>
          </cell>
          <cell r="K2059">
            <v>143219274</v>
          </cell>
        </row>
        <row r="2060">
          <cell r="I2060">
            <v>808003773</v>
          </cell>
          <cell r="J2060" t="str">
            <v>SECTOR PUBLICO</v>
          </cell>
          <cell r="K2060">
            <v>25187064</v>
          </cell>
        </row>
        <row r="2061">
          <cell r="I2061">
            <v>808003783</v>
          </cell>
          <cell r="J2061" t="str">
            <v>IED AGUA BONITA</v>
          </cell>
          <cell r="K2061">
            <v>58796417</v>
          </cell>
        </row>
        <row r="2062">
          <cell r="I2062">
            <v>808003784</v>
          </cell>
          <cell r="J2062" t="str">
            <v>FONDO DE SERVICIOS EDUCATIVOS</v>
          </cell>
          <cell r="K2062">
            <v>43232964</v>
          </cell>
        </row>
        <row r="2063">
          <cell r="I2063">
            <v>808003795</v>
          </cell>
          <cell r="J2063" t="str">
            <v>INSTITUCION EDUCATIVA DEPARTAMENTAL TECNICO AGROPECUARIO JAIME DE NARVAEZ PAQUILO</v>
          </cell>
          <cell r="K2063">
            <v>19470478</v>
          </cell>
        </row>
        <row r="2064">
          <cell r="I2064">
            <v>808003801</v>
          </cell>
          <cell r="J2064" t="str">
            <v>FONDO DE SERVICIOS EDUCATIVOS</v>
          </cell>
          <cell r="K2064">
            <v>30820555</v>
          </cell>
        </row>
        <row r="2065">
          <cell r="I2065">
            <v>808004112</v>
          </cell>
          <cell r="J2065" t="str">
            <v>IED COLEGIO KIRPALAMAR RECURSOS GENERALES</v>
          </cell>
          <cell r="K2065">
            <v>65567703</v>
          </cell>
        </row>
        <row r="2066">
          <cell r="I2066">
            <v>809000010</v>
          </cell>
          <cell r="J2066" t="str">
            <v>FONDO DE SERVICIOS DE LA INSTITUCION EDUCATIVA TECNICA CIUDAD ARKALA</v>
          </cell>
          <cell r="K2066">
            <v>63039325</v>
          </cell>
        </row>
        <row r="2067">
          <cell r="I2067">
            <v>809000090</v>
          </cell>
          <cell r="J2067" t="str">
            <v>FONDO DE SERVICIOS EDUCATIVOS INSTITUCION EDUCATIVA NIÑO JESUS DE PRAGA</v>
          </cell>
          <cell r="K2067">
            <v>92654753</v>
          </cell>
        </row>
        <row r="2068">
          <cell r="I2068">
            <v>809000117</v>
          </cell>
          <cell r="J2068" t="str">
            <v>INSTITUCION EDUCATIVA JOSE CELESTINO MUTIS</v>
          </cell>
          <cell r="K2068">
            <v>38271529</v>
          </cell>
        </row>
        <row r="2069">
          <cell r="I2069">
            <v>809000190</v>
          </cell>
          <cell r="J2069" t="str">
            <v>INSTITUCION EDUCATIVA TECNICA LA AURORA</v>
          </cell>
          <cell r="K2069">
            <v>33616758</v>
          </cell>
        </row>
        <row r="2070">
          <cell r="I2070">
            <v>809000232</v>
          </cell>
          <cell r="J2070" t="str">
            <v>COLEGIO NUESTRA SEñORA DE LA ASUNCION</v>
          </cell>
          <cell r="K2070">
            <v>74628812</v>
          </cell>
        </row>
        <row r="2071">
          <cell r="I2071">
            <v>809000260</v>
          </cell>
          <cell r="J2071" t="str">
            <v>INTITUCION EDUCATIVA TECNICA COMERCIAL CELMIRA HUERTAS</v>
          </cell>
          <cell r="K2071">
            <v>69332621</v>
          </cell>
        </row>
        <row r="2072">
          <cell r="I2072">
            <v>809000271</v>
          </cell>
          <cell r="J2072" t="str">
            <v>INSTITUCION EDUCATIVA LOS ALPES</v>
          </cell>
          <cell r="K2072">
            <v>37515292</v>
          </cell>
        </row>
        <row r="2073">
          <cell r="I2073">
            <v>809000419</v>
          </cell>
          <cell r="J2073" t="str">
            <v>INSTITUCION EDUCATIVA DARIO ECHANDIA</v>
          </cell>
          <cell r="K2073">
            <v>55541161</v>
          </cell>
        </row>
        <row r="2074">
          <cell r="I2074">
            <v>809000692</v>
          </cell>
          <cell r="J2074" t="str">
            <v>FONDO DE SERVICIOS EDUCATIVOS DE LA INSTITUCION EDUCATIVA TECNICA SAN MIGUEL</v>
          </cell>
          <cell r="K2074">
            <v>54395952</v>
          </cell>
        </row>
        <row r="2075">
          <cell r="I2075">
            <v>809000750</v>
          </cell>
          <cell r="J2075" t="str">
            <v>INSTITUCION EDUCATIVA TéCNICA EL DANUBIO FSE</v>
          </cell>
          <cell r="K2075">
            <v>30023446</v>
          </cell>
        </row>
        <row r="2076">
          <cell r="I2076">
            <v>809000929</v>
          </cell>
          <cell r="J2076" t="str">
            <v>INSTITUCION EDUCATIVA MANUELA OMAÑA</v>
          </cell>
          <cell r="K2076">
            <v>74098301</v>
          </cell>
        </row>
        <row r="2077">
          <cell r="I2077">
            <v>809000941</v>
          </cell>
          <cell r="J2077" t="str">
            <v>INSTITUCION EDUCATIVA TECNICA INDUSTRIAL ANTONIO HERRAN ZALDUA</v>
          </cell>
          <cell r="K2077">
            <v>32918762</v>
          </cell>
        </row>
        <row r="2078">
          <cell r="I2078">
            <v>809001031</v>
          </cell>
          <cell r="J2078" t="str">
            <v>INSTITICION EDUCATIVA TECNICA JUAN MANUEL RUDAS</v>
          </cell>
          <cell r="K2078">
            <v>35613040</v>
          </cell>
        </row>
        <row r="2079">
          <cell r="I2079">
            <v>809001075</v>
          </cell>
          <cell r="J2079" t="str">
            <v>FONDO DE SERVICIOS EDUCATIVOS INSTITUCION EDUCATIVA SANTA MARTA</v>
          </cell>
          <cell r="K2079">
            <v>33578268</v>
          </cell>
        </row>
        <row r="2080">
          <cell r="I2080">
            <v>809001097</v>
          </cell>
          <cell r="J2080" t="str">
            <v>FONDO DE SERVICIO EDUCATIVOS DE LA INSTITUCION EDUCATIVA MIGUEL DE CERVANTES SAAVEDRA</v>
          </cell>
          <cell r="K2080">
            <v>40566812</v>
          </cell>
        </row>
        <row r="2081">
          <cell r="I2081">
            <v>809001098</v>
          </cell>
          <cell r="J2081" t="str">
            <v>INST EDUCATIVA CARLOS LLERAS RESTREPO</v>
          </cell>
          <cell r="K2081">
            <v>200010219</v>
          </cell>
        </row>
        <row r="2082">
          <cell r="I2082">
            <v>809001106</v>
          </cell>
          <cell r="J2082" t="str">
            <v>INST EDUCATIVA JORGE ELIECER GAITAN</v>
          </cell>
          <cell r="K2082">
            <v>139397219</v>
          </cell>
        </row>
        <row r="2083">
          <cell r="I2083">
            <v>809001400</v>
          </cell>
          <cell r="J2083" t="str">
            <v>FONDO DE SERVICIOS EDUCATIVOS INSTITUCIóN EDUCATIVA PATIO BONITO</v>
          </cell>
          <cell r="K2083">
            <v>32903051</v>
          </cell>
        </row>
        <row r="2084">
          <cell r="I2084">
            <v>809001475</v>
          </cell>
          <cell r="J2084" t="str">
            <v>FONDO DE SERVICIOS EDUCATIVOS I.E.T. MINUTO DE DIOS FE Y ALEGRIA</v>
          </cell>
          <cell r="K2084">
            <v>47635339</v>
          </cell>
        </row>
        <row r="2085">
          <cell r="I2085">
            <v>809001503</v>
          </cell>
          <cell r="J2085" t="str">
            <v>INSTITUTO DOCENTE ALBERTO CASTILLO</v>
          </cell>
          <cell r="K2085">
            <v>180125729</v>
          </cell>
        </row>
        <row r="2086">
          <cell r="I2086">
            <v>809001544</v>
          </cell>
          <cell r="J2086" t="str">
            <v>INSTITUCIÓN EDUCATIVA TÉCNICA GUASIMAL</v>
          </cell>
          <cell r="K2086">
            <v>47163933</v>
          </cell>
        </row>
        <row r="2087">
          <cell r="I2087">
            <v>809001546</v>
          </cell>
          <cell r="J2087" t="str">
            <v>INSTITUCION EDUCATIVA DINDALITO CENTRO</v>
          </cell>
          <cell r="K2087">
            <v>56303908</v>
          </cell>
        </row>
        <row r="2088">
          <cell r="I2088">
            <v>809001547</v>
          </cell>
          <cell r="J2088" t="str">
            <v>INSTITUCION EDUCATIVA TECNICA MARIANO SANCHEZ ANDRADE</v>
          </cell>
          <cell r="K2088">
            <v>109369074</v>
          </cell>
        </row>
        <row r="2089">
          <cell r="I2089">
            <v>809001576</v>
          </cell>
          <cell r="J2089" t="str">
            <v>FONDO DE SERVICIOS EDUCATIVOS DE LA INSTITUCION EDUCATIVA BOYACA</v>
          </cell>
          <cell r="K2089">
            <v>53568198</v>
          </cell>
        </row>
        <row r="2090">
          <cell r="I2090">
            <v>809001647</v>
          </cell>
          <cell r="J2090" t="str">
            <v>FONDO DE SERVICIOS EDUCATIVOS INSTITUCION EDUCATIVA TECNICA ALBERTO CASTILLA</v>
          </cell>
          <cell r="K2090">
            <v>42061339</v>
          </cell>
        </row>
        <row r="2091">
          <cell r="I2091">
            <v>809002448</v>
          </cell>
          <cell r="J2091" t="str">
            <v>INSTITUCION EDUCATIVA PUENTE CUCUANA</v>
          </cell>
          <cell r="K2091">
            <v>40300440</v>
          </cell>
        </row>
        <row r="2092">
          <cell r="I2092">
            <v>809002576</v>
          </cell>
          <cell r="J2092" t="str">
            <v>INSTITUCIóN EDUCATIVA MARíA INMACULADA</v>
          </cell>
          <cell r="K2092">
            <v>54756170</v>
          </cell>
        </row>
        <row r="2093">
          <cell r="I2093">
            <v>809002637</v>
          </cell>
          <cell r="J2093" t="str">
            <v>MUNICIPIO DE PALOCABILDO</v>
          </cell>
          <cell r="K2093">
            <v>72445602</v>
          </cell>
        </row>
        <row r="2094">
          <cell r="I2094">
            <v>809002778</v>
          </cell>
          <cell r="J2094" t="str">
            <v>FONDO DE SERVICIOS EDUCATIVOS INSTITUCION EDUCATIVA DIEGO FALLON</v>
          </cell>
          <cell r="K2094">
            <v>52209681</v>
          </cell>
        </row>
        <row r="2095">
          <cell r="I2095">
            <v>809002781</v>
          </cell>
          <cell r="J2095" t="str">
            <v>INSTITUCION EDUCATIVA SANTIAGO VILLA ESCOBAR</v>
          </cell>
          <cell r="K2095">
            <v>89409357</v>
          </cell>
        </row>
        <row r="2096">
          <cell r="I2096">
            <v>809002832</v>
          </cell>
          <cell r="J2096" t="str">
            <v>INSTITUCION EDUCATIVA TECNICA MORENO Y ESCANDON</v>
          </cell>
          <cell r="K2096">
            <v>118443719</v>
          </cell>
        </row>
        <row r="2097">
          <cell r="I2097">
            <v>809003024</v>
          </cell>
          <cell r="J2097" t="str">
            <v>FONDO DE SERVICIOS EDUCATIVOS INSTITUCION EDUCATIVA SAN JOSE</v>
          </cell>
          <cell r="K2097">
            <v>67260059</v>
          </cell>
        </row>
        <row r="2098">
          <cell r="I2098">
            <v>809003117</v>
          </cell>
          <cell r="J2098" t="str">
            <v>FONDOS SERV EDUC INS EDUC TEC CHAMBA</v>
          </cell>
          <cell r="K2098">
            <v>33755407</v>
          </cell>
        </row>
        <row r="2099">
          <cell r="I2099">
            <v>809003472</v>
          </cell>
          <cell r="J2099" t="str">
            <v>FONDOS DE SERVICIOS EDUCATIVOS DE LA INSTITUCION EDUCATIVA</v>
          </cell>
          <cell r="K2099">
            <v>83682193</v>
          </cell>
        </row>
        <row r="2100">
          <cell r="I2100">
            <v>809003573</v>
          </cell>
          <cell r="J2100" t="str">
            <v>I.E.GUSTAVO PERDOMO AVILA</v>
          </cell>
          <cell r="K2100">
            <v>66331978</v>
          </cell>
        </row>
        <row r="2101">
          <cell r="I2101">
            <v>809004464</v>
          </cell>
          <cell r="J2101" t="str">
            <v>INSTITUCION EDUCATIVA ALTO DEL ROMPE</v>
          </cell>
          <cell r="K2101">
            <v>26319912</v>
          </cell>
        </row>
        <row r="2102">
          <cell r="I2102">
            <v>809004471</v>
          </cell>
          <cell r="J2102" t="str">
            <v>FONDO DE SERVICIOS EDUCATIVOS INST EDUC JUAN XXIII</v>
          </cell>
          <cell r="K2102">
            <v>66570609</v>
          </cell>
        </row>
        <row r="2103">
          <cell r="I2103">
            <v>809004517</v>
          </cell>
          <cell r="J2103" t="str">
            <v>INSTITUCION EDUCATIVA CENTRAL</v>
          </cell>
          <cell r="K2103">
            <v>105366637</v>
          </cell>
        </row>
        <row r="2104">
          <cell r="I2104">
            <v>809004527</v>
          </cell>
          <cell r="J2104" t="str">
            <v>INSTITUCIóN EDUCATIVA GONZALO JIMENEZ DE QUEZADA</v>
          </cell>
          <cell r="K2104">
            <v>143803842</v>
          </cell>
        </row>
        <row r="2105">
          <cell r="I2105">
            <v>809004566</v>
          </cell>
          <cell r="J2105" t="str">
            <v>FONDS DE SERVICIOS EDUCATIVOS INSTITUCIION EDUCATIVA TECNICA COMERCIAL CAÑADA RODEO</v>
          </cell>
          <cell r="K2105">
            <v>27627780</v>
          </cell>
        </row>
        <row r="2106">
          <cell r="I2106">
            <v>809004569</v>
          </cell>
          <cell r="J2106" t="str">
            <v>INSTITUCION EDUCATIVA FERNANDO GONZALEZ MESA</v>
          </cell>
          <cell r="K2106">
            <v>27556953</v>
          </cell>
        </row>
        <row r="2107">
          <cell r="I2107">
            <v>809004589</v>
          </cell>
          <cell r="J2107" t="str">
            <v>FONDO DE SERVICIOS EDUCATIVOS</v>
          </cell>
          <cell r="K2107">
            <v>89320569</v>
          </cell>
        </row>
        <row r="2108">
          <cell r="I2108">
            <v>809004609</v>
          </cell>
          <cell r="J2108" t="str">
            <v>INSTITUCIÓN EDUCATIVA CHILI LA SELVA</v>
          </cell>
          <cell r="K2108">
            <v>25489551</v>
          </cell>
        </row>
        <row r="2109">
          <cell r="I2109">
            <v>809004671</v>
          </cell>
          <cell r="J2109" t="str">
            <v>CENTRO EDUCATIVO JOSE MARIA CORDOBA</v>
          </cell>
          <cell r="K2109">
            <v>35035475</v>
          </cell>
        </row>
        <row r="2110">
          <cell r="I2110">
            <v>809004709</v>
          </cell>
          <cell r="J2110" t="str">
            <v>INSTITUCION EDUCATIVA LA LIBERTAD</v>
          </cell>
          <cell r="K2110">
            <v>47339597</v>
          </cell>
        </row>
        <row r="2111">
          <cell r="I2111">
            <v>809004849</v>
          </cell>
          <cell r="J2111" t="str">
            <v>INSTITUCIOPN EDUCATIVA RIOMANSO</v>
          </cell>
          <cell r="K2111">
            <v>26679499</v>
          </cell>
        </row>
        <row r="2112">
          <cell r="I2112">
            <v>809004932</v>
          </cell>
          <cell r="J2112" t="str">
            <v>FONDO DE SERVICIOS EDUCATIVOS TECNICA CIUDAD DE IBAGUE COMPES</v>
          </cell>
          <cell r="K2112">
            <v>203161703</v>
          </cell>
        </row>
        <row r="2113">
          <cell r="I2113">
            <v>809005052</v>
          </cell>
          <cell r="J2113" t="str">
            <v>IE REAL CAMPESTRE LA SAGRADA FAMILIA</v>
          </cell>
          <cell r="K2113">
            <v>63143210</v>
          </cell>
        </row>
        <row r="2114">
          <cell r="I2114">
            <v>809005101</v>
          </cell>
          <cell r="J2114" t="str">
            <v>INSTITUCIóN EDUCATIVA SANTO DOMINGO SAVIO</v>
          </cell>
          <cell r="K2114">
            <v>87665004</v>
          </cell>
        </row>
        <row r="2115">
          <cell r="I2115">
            <v>809005164</v>
          </cell>
          <cell r="J2115" t="str">
            <v>INSTITUCION EDUCATIVA EL RUBI</v>
          </cell>
          <cell r="K2115">
            <v>73813586</v>
          </cell>
        </row>
        <row r="2116">
          <cell r="I2116">
            <v>809005215</v>
          </cell>
          <cell r="J2116" t="str">
            <v>INSTITUCION EDUCATIVA JORGE ELIECER GAITAN</v>
          </cell>
          <cell r="K2116">
            <v>73984861</v>
          </cell>
        </row>
        <row r="2117">
          <cell r="I2117">
            <v>809005242</v>
          </cell>
          <cell r="J2117" t="str">
            <v>INSTITUCIÓN EDUCATIVA SAN PEDRO</v>
          </cell>
          <cell r="K2117">
            <v>33959614</v>
          </cell>
        </row>
        <row r="2118">
          <cell r="I2118">
            <v>809005293</v>
          </cell>
          <cell r="J2118" t="str">
            <v>FONDO DE SERVICIOS EDUCATIVOS INSTITUCION EDUCATIVA JOSE JOAQUIN FLOREZ HERNANDEZ</v>
          </cell>
          <cell r="K2118">
            <v>196565433</v>
          </cell>
        </row>
        <row r="2119">
          <cell r="I2119">
            <v>809005406</v>
          </cell>
          <cell r="J2119" t="str">
            <v>FONDO DE SERVICIOS EDUCATIVOS INST. EDUC. LA PAZ</v>
          </cell>
          <cell r="K2119">
            <v>66767075</v>
          </cell>
        </row>
        <row r="2120">
          <cell r="I2120">
            <v>809005562</v>
          </cell>
          <cell r="J2120" t="str">
            <v>INST. EDUC. JOHN F. KENNEDY</v>
          </cell>
          <cell r="K2120">
            <v>87390026</v>
          </cell>
        </row>
        <row r="2121">
          <cell r="I2121">
            <v>809005849</v>
          </cell>
          <cell r="J2121" t="str">
            <v>FONDOS DE SERVICIOS EDUCATIVOS DE LA INSTITUCIóN EDUCATIVA CAMPOALEGRE EUCLIDES BARRAGáN MéNDEZ</v>
          </cell>
          <cell r="K2121">
            <v>32630575</v>
          </cell>
        </row>
        <row r="2122">
          <cell r="I2122">
            <v>809005894</v>
          </cell>
          <cell r="J2122" t="str">
            <v>INSTITUCION EDUCATIVA LUIS FLOREZ TIERRADENTRO</v>
          </cell>
          <cell r="K2122">
            <v>23408056</v>
          </cell>
        </row>
        <row r="2123">
          <cell r="I2123">
            <v>809005933</v>
          </cell>
          <cell r="J2123" t="str">
            <v>FONDOS DE SERVICIOS EDUCATIVOS DE LA INSTITUCIóN EDUCATIVA SAN FERNANDO</v>
          </cell>
          <cell r="K2123">
            <v>24378352</v>
          </cell>
        </row>
        <row r="2124">
          <cell r="I2124">
            <v>809005989</v>
          </cell>
          <cell r="J2124" t="str">
            <v>FONDO DE SERVICIOS EDUCATIVOS FE Y ALEGRIA</v>
          </cell>
          <cell r="K2124">
            <v>41224881</v>
          </cell>
        </row>
        <row r="2125">
          <cell r="I2125">
            <v>809005992</v>
          </cell>
          <cell r="J2125" t="str">
            <v>institucion educativa san isidro</v>
          </cell>
          <cell r="K2125">
            <v>88414753</v>
          </cell>
        </row>
        <row r="2126">
          <cell r="I2126">
            <v>809006041</v>
          </cell>
          <cell r="J2126" t="str">
            <v>FONDOS SERV ED CIUDAD LUZ</v>
          </cell>
          <cell r="K2126">
            <v>79533267</v>
          </cell>
        </row>
        <row r="2127">
          <cell r="I2127">
            <v>809006078</v>
          </cell>
          <cell r="J2127" t="str">
            <v>INSTITUCION EDUCATIVATECNICA VEGA DE LOS PADRES</v>
          </cell>
          <cell r="K2127">
            <v>25584026</v>
          </cell>
        </row>
        <row r="2128">
          <cell r="I2128">
            <v>809006104</v>
          </cell>
          <cell r="J2128" t="str">
            <v>I.E.T. JUAN CARLOS BARRAGAN TRONCOSO</v>
          </cell>
          <cell r="K2128">
            <v>60934026</v>
          </cell>
        </row>
        <row r="2129">
          <cell r="I2129">
            <v>809006164</v>
          </cell>
          <cell r="J2129" t="str">
            <v>INSTITUCION EDUCATIVA LAS MERCEDES</v>
          </cell>
          <cell r="K2129">
            <v>26198782</v>
          </cell>
        </row>
        <row r="2130">
          <cell r="I2130">
            <v>809006238</v>
          </cell>
          <cell r="J2130" t="str">
            <v>FONDO DE SERVICIOS EDUCATIVOS INSTITUCION EDUCATIVA VALLECITOS</v>
          </cell>
          <cell r="K2130">
            <v>40074740</v>
          </cell>
        </row>
        <row r="2131">
          <cell r="I2131">
            <v>809006555</v>
          </cell>
          <cell r="J2131" t="str">
            <v>INSTITUCION EDUCATIVA MAXIMILIANO NEIRA LAMUS</v>
          </cell>
          <cell r="K2131">
            <v>74689639</v>
          </cell>
        </row>
        <row r="2132">
          <cell r="I2132">
            <v>809006581</v>
          </cell>
          <cell r="J2132" t="str">
            <v>FONDO SERVICIOS EDUCATIVOS LUIS CARLOS GALAN SARMIENTO</v>
          </cell>
          <cell r="K2132">
            <v>41294733</v>
          </cell>
        </row>
        <row r="2133">
          <cell r="I2133">
            <v>809006752</v>
          </cell>
          <cell r="J2133" t="str">
            <v>I.E.FELIPE SALAME</v>
          </cell>
          <cell r="K2133">
            <v>34392623</v>
          </cell>
        </row>
        <row r="2134">
          <cell r="I2134">
            <v>809006850</v>
          </cell>
          <cell r="J2134" t="str">
            <v>FONDO DE SERVICIOS EDUCATIVOS INSTITUCIóN EDUCATIVA LA FILA</v>
          </cell>
          <cell r="K2134">
            <v>27842039</v>
          </cell>
        </row>
        <row r="2135">
          <cell r="I2135">
            <v>809007014</v>
          </cell>
          <cell r="J2135" t="str">
            <v>EL FONDO DE SERVICIOS EDUCATIVOS INSTITUCION EDUCATIVA CARACOLI</v>
          </cell>
          <cell r="K2135">
            <v>19343501</v>
          </cell>
        </row>
        <row r="2136">
          <cell r="I2136">
            <v>809007059</v>
          </cell>
          <cell r="J2136" t="str">
            <v>INSTITUCION EDUCATIVA TERESA CAMACHO DE SUAREZ</v>
          </cell>
          <cell r="K2136">
            <v>32655538</v>
          </cell>
        </row>
        <row r="2137">
          <cell r="I2137">
            <v>809007159</v>
          </cell>
          <cell r="J2137" t="str">
            <v>FONDO SERVICIOS EDUC I E T LA CEIBA</v>
          </cell>
          <cell r="K2137">
            <v>60175749</v>
          </cell>
        </row>
        <row r="2138">
          <cell r="I2138">
            <v>809007194</v>
          </cell>
          <cell r="J2138" t="str">
            <v>INSTITUCION EDUCATIVA TECNICA ALFONSO PALACIO RUDAS</v>
          </cell>
          <cell r="K2138">
            <v>82337819</v>
          </cell>
        </row>
        <row r="2139">
          <cell r="I2139">
            <v>809007250</v>
          </cell>
          <cell r="J2139" t="str">
            <v>FONDO DE SERVICIOS EDUCATIVOS CARLOS LLERAS RESTREPO</v>
          </cell>
          <cell r="K2139">
            <v>24713796</v>
          </cell>
        </row>
        <row r="2140">
          <cell r="I2140">
            <v>809007275</v>
          </cell>
          <cell r="J2140" t="str">
            <v>INSTITUCIÓN EDUCATIVA POLICARPA SALAVARRIETA</v>
          </cell>
          <cell r="K2140">
            <v>26660609</v>
          </cell>
        </row>
        <row r="2141">
          <cell r="I2141">
            <v>809007288</v>
          </cell>
          <cell r="J2141" t="str">
            <v>CENTRO EDUCATIVO GENERAL ANZOATEGUI</v>
          </cell>
          <cell r="K2141">
            <v>51332748</v>
          </cell>
        </row>
        <row r="2142">
          <cell r="I2142">
            <v>809007307</v>
          </cell>
          <cell r="J2142" t="str">
            <v>institucion educativa san luis gonzaga</v>
          </cell>
          <cell r="K2142">
            <v>29440233</v>
          </cell>
        </row>
        <row r="2143">
          <cell r="I2143">
            <v>809007439</v>
          </cell>
          <cell r="J2143" t="str">
            <v>FONDO DE SERVICIOS EDUCATIVOS DE LA INSTITUCION EDUCATIVA TECNICA SAN RAFAEL</v>
          </cell>
          <cell r="K2143">
            <v>50812635</v>
          </cell>
        </row>
        <row r="2144">
          <cell r="I2144">
            <v>809007513</v>
          </cell>
          <cell r="J2144" t="str">
            <v>INSTITUCION EDUCATIVA TECNICA PAPAGALA</v>
          </cell>
          <cell r="K2144">
            <v>24877638</v>
          </cell>
        </row>
        <row r="2145">
          <cell r="I2145">
            <v>809007796</v>
          </cell>
          <cell r="J2145" t="str">
            <v>INSTITUCION EDUCATIVA SAN ANDRES</v>
          </cell>
          <cell r="K2145">
            <v>31105248</v>
          </cell>
        </row>
        <row r="2146">
          <cell r="I2146">
            <v>809008297</v>
          </cell>
          <cell r="J2146" t="str">
            <v>FONDOS DE SERVICIOS EDUCATIVOS INSTITUCION EDUCATIVA SAN FRANCISCO DE LA SIERRA</v>
          </cell>
          <cell r="K2146">
            <v>51558491</v>
          </cell>
        </row>
        <row r="2147">
          <cell r="I2147">
            <v>809008325</v>
          </cell>
          <cell r="J2147" t="str">
            <v>INST EDUC OTONIEL GUZMAN FDO SERV EDUCAT</v>
          </cell>
          <cell r="K2147">
            <v>22800250</v>
          </cell>
        </row>
        <row r="2148">
          <cell r="I2148">
            <v>809008644</v>
          </cell>
          <cell r="J2148" t="str">
            <v>FONDO DE SERVICIOS EDUCATIVOS INSTITUCION TOTARCO DINDE COYAIMA TOLIMA</v>
          </cell>
          <cell r="K2148">
            <v>75356009</v>
          </cell>
        </row>
        <row r="2149">
          <cell r="I2149">
            <v>809008702</v>
          </cell>
          <cell r="J2149" t="str">
            <v>FONDO DE SERVICIOS EDUCATIVOS INSTITUCION EDUCATIVA SAN JORGE</v>
          </cell>
          <cell r="K2149">
            <v>24860960</v>
          </cell>
        </row>
        <row r="2150">
          <cell r="I2150">
            <v>809009013</v>
          </cell>
          <cell r="J2150" t="str">
            <v>CENTRO EDUCATIVO RURAL MIXTO CAIRO SOCORRO</v>
          </cell>
          <cell r="K2150">
            <v>27421539</v>
          </cell>
        </row>
        <row r="2151">
          <cell r="I2151">
            <v>809009472</v>
          </cell>
          <cell r="J2151" t="str">
            <v>INSTITUCION EDUCATIVA NICANOR VELASQUEZ ORTIZ FONDOS DE SERVICIOS EDUCACTIVO</v>
          </cell>
          <cell r="K2151">
            <v>79582881</v>
          </cell>
        </row>
        <row r="2152">
          <cell r="I2152">
            <v>809009518</v>
          </cell>
          <cell r="J2152" t="str">
            <v>CONSERVATORIO DE IBAGUE INSTITUCION EDUCATIVA TECNICA MUSICAL AMINA MELENDRO DE PULECIO</v>
          </cell>
          <cell r="K2152">
            <v>141947536</v>
          </cell>
        </row>
        <row r="2153">
          <cell r="I2153">
            <v>809009531</v>
          </cell>
          <cell r="J2153" t="str">
            <v>INSTITUCION EDUCATIVA GABRIELA MISTRAL</v>
          </cell>
          <cell r="K2153">
            <v>175547759</v>
          </cell>
        </row>
        <row r="2154">
          <cell r="I2154">
            <v>809009780</v>
          </cell>
          <cell r="J2154" t="str">
            <v>INSTITUCION EDUCATIVA EL BOSQUE (FONDOS DE SERVICIOS EDUCATIVOS)</v>
          </cell>
          <cell r="K2154">
            <v>24961533</v>
          </cell>
        </row>
        <row r="2155">
          <cell r="I2155">
            <v>809010059</v>
          </cell>
          <cell r="J2155" t="str">
            <v>FONDO DE SERVICIOS EDUCATIVOS NUESTRA SEÑORA DEL CARMEN</v>
          </cell>
          <cell r="K2155">
            <v>33652049</v>
          </cell>
        </row>
        <row r="2156">
          <cell r="I2156">
            <v>809010612</v>
          </cell>
          <cell r="J2156" t="str">
            <v>FONDO DE SERVICIOS EDUCATIVOS INSTITUCION EDUCATIVA TECNICA COMERCIAL SAN JUAN BOSCO</v>
          </cell>
          <cell r="K2156">
            <v>71699379</v>
          </cell>
        </row>
        <row r="2157">
          <cell r="I2157">
            <v>809010642</v>
          </cell>
          <cell r="J2157" t="str">
            <v>CEAR   SANTO ANGEL</v>
          </cell>
          <cell r="K2157">
            <v>51508042</v>
          </cell>
        </row>
        <row r="2158">
          <cell r="I2158">
            <v>809010672</v>
          </cell>
          <cell r="J2158" t="str">
            <v>INSTITUCIóN EDUCATIVA CUALAMANá</v>
          </cell>
          <cell r="K2158">
            <v>84636227</v>
          </cell>
        </row>
        <row r="2159">
          <cell r="I2159">
            <v>809011400</v>
          </cell>
          <cell r="J2159" t="str">
            <v>FONDO DE SERVICIOS EDUCATIVOS INST. EDUCATIVA NUEVA ESPERANZA LA PALMA</v>
          </cell>
          <cell r="K2159">
            <v>64882396</v>
          </cell>
        </row>
        <row r="2160">
          <cell r="I2160">
            <v>809011409</v>
          </cell>
          <cell r="J2160" t="str">
            <v>FONDO DE SERVICIOS EDUCATIVOS DE LA INSTITUCIóN EDUCATIVA TéCNICA PANAMERICANA</v>
          </cell>
          <cell r="K2160">
            <v>17532925</v>
          </cell>
        </row>
        <row r="2161">
          <cell r="I2161">
            <v>810000192</v>
          </cell>
          <cell r="J2161" t="str">
            <v>Institucion Educativa La Iberia</v>
          </cell>
          <cell r="K2161">
            <v>29535905</v>
          </cell>
        </row>
        <row r="2162">
          <cell r="I2162">
            <v>810000214</v>
          </cell>
          <cell r="J2162" t="str">
            <v>Institucion Educativa Marmato</v>
          </cell>
          <cell r="K2162">
            <v>55873033</v>
          </cell>
        </row>
        <row r="2163">
          <cell r="I2163">
            <v>810000561</v>
          </cell>
          <cell r="J2163" t="str">
            <v>INSTITUCION EDUCATIVA ESCUELA NORMAL SUPERIOR CLAUDINA MUNERA</v>
          </cell>
          <cell r="K2163">
            <v>48446249</v>
          </cell>
        </row>
        <row r="2164">
          <cell r="I2164">
            <v>810000855</v>
          </cell>
          <cell r="J2164" t="str">
            <v>Inst Docente Santagueda</v>
          </cell>
          <cell r="K2164">
            <v>37627010</v>
          </cell>
        </row>
        <row r="2165">
          <cell r="I2165">
            <v>810000880</v>
          </cell>
          <cell r="J2165" t="str">
            <v>Colegio Daniel Maria Lopez Rodriguez</v>
          </cell>
          <cell r="K2165">
            <v>37770099</v>
          </cell>
        </row>
        <row r="2166">
          <cell r="I2166">
            <v>810000966</v>
          </cell>
          <cell r="J2166" t="str">
            <v>INSTITUCION EDUCATIVA PENSILVANIA</v>
          </cell>
          <cell r="K2166">
            <v>53848576</v>
          </cell>
        </row>
        <row r="2167">
          <cell r="I2167">
            <v>810001036</v>
          </cell>
          <cell r="J2167" t="str">
            <v>Institucion Educativa San Isidro</v>
          </cell>
          <cell r="K2167">
            <v>45505404</v>
          </cell>
        </row>
        <row r="2168">
          <cell r="I2168">
            <v>810001089</v>
          </cell>
          <cell r="J2168" t="str">
            <v>INSTITUCION EDUCATIVA  SAN FELIX</v>
          </cell>
          <cell r="K2168">
            <v>33045732</v>
          </cell>
        </row>
        <row r="2169">
          <cell r="I2169">
            <v>810001204</v>
          </cell>
          <cell r="J2169" t="str">
            <v>Institucion Educativa San Pedro Claver</v>
          </cell>
          <cell r="K2169">
            <v>116835470</v>
          </cell>
        </row>
        <row r="2170">
          <cell r="I2170">
            <v>810001236</v>
          </cell>
          <cell r="J2170" t="str">
            <v>Institucion Educativa Gomez Fernandez</v>
          </cell>
          <cell r="K2170">
            <v>37681090</v>
          </cell>
        </row>
        <row r="2171">
          <cell r="I2171">
            <v>810001277</v>
          </cell>
          <cell r="J2171" t="str">
            <v>INSTITUCION EDUCATIVA  RIOSUCIO</v>
          </cell>
          <cell r="K2171">
            <v>110879182</v>
          </cell>
        </row>
        <row r="2172">
          <cell r="I2172">
            <v>810001288</v>
          </cell>
          <cell r="J2172" t="str">
            <v>Colegio San Victor</v>
          </cell>
          <cell r="K2172">
            <v>38303663</v>
          </cell>
        </row>
        <row r="2173">
          <cell r="I2173">
            <v>810001317</v>
          </cell>
          <cell r="J2173" t="str">
            <v>Institucion Educativa El Roble</v>
          </cell>
          <cell r="K2173">
            <v>28607153</v>
          </cell>
        </row>
        <row r="2174">
          <cell r="I2174">
            <v>810001347</v>
          </cell>
          <cell r="J2174" t="str">
            <v>Institucion Educativa Francisco Julian Olaya</v>
          </cell>
          <cell r="K2174">
            <v>28687150</v>
          </cell>
        </row>
        <row r="2175">
          <cell r="I2175">
            <v>810001369</v>
          </cell>
          <cell r="J2175" t="str">
            <v>Institucion Educativa San Luis</v>
          </cell>
          <cell r="K2175">
            <v>28386094</v>
          </cell>
        </row>
        <row r="2176">
          <cell r="I2176">
            <v>810001422</v>
          </cell>
          <cell r="J2176" t="str">
            <v>Fondo de Servicios Educativos Institucion Educativa Dorada</v>
          </cell>
          <cell r="K2176">
            <v>156975912</v>
          </cell>
        </row>
        <row r="2177">
          <cell r="I2177">
            <v>810001464</v>
          </cell>
          <cell r="J2177" t="str">
            <v>FONDO DE SERVICIOS EDUCATIVOS ATANASIO GIRARDOT</v>
          </cell>
          <cell r="K2177">
            <v>31417910</v>
          </cell>
        </row>
        <row r="2178">
          <cell r="I2178">
            <v>810001502</v>
          </cell>
          <cell r="J2178" t="str">
            <v>INSTITUCION EDUCATIVA MIXTO PIO XII</v>
          </cell>
          <cell r="K2178">
            <v>48980906</v>
          </cell>
        </row>
        <row r="2179">
          <cell r="I2179">
            <v>810001508</v>
          </cell>
          <cell r="J2179" t="str">
            <v>INSTITUCION EDUCATIVA  ELIAS MEJIA ANGEL</v>
          </cell>
          <cell r="K2179">
            <v>38956198</v>
          </cell>
        </row>
        <row r="2180">
          <cell r="I2180">
            <v>810001532</v>
          </cell>
          <cell r="J2180" t="str">
            <v>FONDO SERVICIOS DOCENTES FE Y ALEGRIA -EL PARAISO</v>
          </cell>
          <cell r="K2180">
            <v>32053157</v>
          </cell>
        </row>
        <row r="2181">
          <cell r="I2181">
            <v>810001533</v>
          </cell>
          <cell r="J2181" t="str">
            <v>COLEGIO FE Y ALEGRIA</v>
          </cell>
          <cell r="K2181">
            <v>169846256</v>
          </cell>
        </row>
        <row r="2182">
          <cell r="I2182">
            <v>810001565</v>
          </cell>
          <cell r="J2182" t="str">
            <v>Institucion Educativa Camilo Olimpo Cardona</v>
          </cell>
          <cell r="K2182">
            <v>34469552</v>
          </cell>
        </row>
        <row r="2183">
          <cell r="I2183">
            <v>810001604</v>
          </cell>
          <cell r="J2183" t="str">
            <v>Institución Educativa Buenavista</v>
          </cell>
          <cell r="K2183">
            <v>41606177</v>
          </cell>
        </row>
        <row r="2184">
          <cell r="I2184">
            <v>810001642</v>
          </cell>
          <cell r="J2184" t="str">
            <v>Institucion educatica El silencio</v>
          </cell>
          <cell r="K2184">
            <v>30705146</v>
          </cell>
        </row>
        <row r="2185">
          <cell r="I2185">
            <v>810001682</v>
          </cell>
          <cell r="J2185" t="str">
            <v>Institución Educativa Llanogrande</v>
          </cell>
          <cell r="K2185">
            <v>46526928</v>
          </cell>
        </row>
        <row r="2186">
          <cell r="I2186">
            <v>810001721</v>
          </cell>
          <cell r="J2186" t="str">
            <v>Colegio Colombia</v>
          </cell>
          <cell r="K2186">
            <v>28298590</v>
          </cell>
        </row>
        <row r="2187">
          <cell r="I2187">
            <v>810001723</v>
          </cell>
          <cell r="J2187" t="str">
            <v>Institucion Educativa San Lorenzo</v>
          </cell>
          <cell r="K2187">
            <v>98007273</v>
          </cell>
        </row>
        <row r="2188">
          <cell r="I2188">
            <v>810001733</v>
          </cell>
          <cell r="J2188" t="str">
            <v>Institucion Educativa Cabras</v>
          </cell>
          <cell r="K2188">
            <v>25305330</v>
          </cell>
        </row>
        <row r="2189">
          <cell r="I2189">
            <v>810001863</v>
          </cell>
          <cell r="J2189" t="str">
            <v>INSTITUCION EDUCATIVA INTEGRADO VILLA DEL PILAR</v>
          </cell>
          <cell r="K2189">
            <v>42233448</v>
          </cell>
        </row>
        <row r="2190">
          <cell r="I2190">
            <v>810001864</v>
          </cell>
          <cell r="J2190" t="str">
            <v>Institucion Educativa Montebonito</v>
          </cell>
          <cell r="K2190">
            <v>19309681</v>
          </cell>
        </row>
        <row r="2191">
          <cell r="I2191">
            <v>810001886</v>
          </cell>
          <cell r="J2191" t="str">
            <v>Colegio Antonio Narino Fdo Servicios Docent</v>
          </cell>
          <cell r="K2191">
            <v>20455578</v>
          </cell>
        </row>
        <row r="2192">
          <cell r="I2192">
            <v>810001933</v>
          </cell>
          <cell r="J2192" t="str">
            <v>Institucion Educativa Partidas</v>
          </cell>
          <cell r="K2192">
            <v>33000541</v>
          </cell>
        </row>
        <row r="2193">
          <cell r="I2193">
            <v>810001937</v>
          </cell>
          <cell r="J2193" t="str">
            <v>FONDO DE SERVICIOS EDUCATIVOS - COLEGIO PERPETUO SOCORRO</v>
          </cell>
          <cell r="K2193">
            <v>42951465</v>
          </cell>
        </row>
        <row r="2194">
          <cell r="I2194">
            <v>810001946</v>
          </cell>
          <cell r="J2194" t="str">
            <v>Colegio Quiebra de Santa Barbara</v>
          </cell>
          <cell r="K2194">
            <v>28139343</v>
          </cell>
        </row>
        <row r="2195">
          <cell r="I2195">
            <v>810001948</v>
          </cell>
          <cell r="J2195" t="str">
            <v>Institucion Educativa Dulcenombre</v>
          </cell>
          <cell r="K2195">
            <v>30559016</v>
          </cell>
        </row>
        <row r="2196">
          <cell r="I2196">
            <v>810001971</v>
          </cell>
          <cell r="J2196" t="str">
            <v>Institución Educativa Marco Fidel Suarez</v>
          </cell>
          <cell r="K2196">
            <v>81273575</v>
          </cell>
        </row>
        <row r="2197">
          <cell r="I2197">
            <v>810001980</v>
          </cell>
          <cell r="J2197" t="str">
            <v>COLEGIO ANDRES BELLO</v>
          </cell>
          <cell r="K2197">
            <v>51424134</v>
          </cell>
        </row>
        <row r="2198">
          <cell r="I2198">
            <v>810001998</v>
          </cell>
          <cell r="J2198" t="str">
            <v>MUNICIPIO DE SAN JOSE</v>
          </cell>
          <cell r="K2198">
            <v>31089196</v>
          </cell>
        </row>
        <row r="2199">
          <cell r="I2199">
            <v>810002012</v>
          </cell>
          <cell r="J2199" t="str">
            <v>ESCUELA EL LIBERTADOR LA CABAÑA</v>
          </cell>
          <cell r="K2199">
            <v>95094</v>
          </cell>
        </row>
        <row r="2200">
          <cell r="I2200">
            <v>810002040</v>
          </cell>
          <cell r="J2200" t="str">
            <v>INSTITUCION EDUCATIVA INSTITUTO LATINOAMERICANO</v>
          </cell>
          <cell r="K2200">
            <v>63574101</v>
          </cell>
        </row>
        <row r="2201">
          <cell r="I2201">
            <v>810002043</v>
          </cell>
          <cell r="J2201" t="str">
            <v>CENTRO EDUCATIVO RURAL LA PALMA</v>
          </cell>
          <cell r="K2201">
            <v>13007168</v>
          </cell>
        </row>
        <row r="2202">
          <cell r="I2202">
            <v>810002052</v>
          </cell>
          <cell r="J2202" t="str">
            <v>INSTITUCION EDUCATIVA RURAL LA TRINIDAD</v>
          </cell>
          <cell r="K2202">
            <v>25081072</v>
          </cell>
        </row>
        <row r="2203">
          <cell r="I2203">
            <v>810002088</v>
          </cell>
          <cell r="J2203" t="str">
            <v>Institucion Educativa Crisanto Luque</v>
          </cell>
          <cell r="K2203">
            <v>75910328</v>
          </cell>
        </row>
        <row r="2204">
          <cell r="I2204">
            <v>810002138</v>
          </cell>
          <cell r="J2204" t="str">
            <v>Centro Educativo El Japón</v>
          </cell>
          <cell r="K2204">
            <v>25036591</v>
          </cell>
        </row>
        <row r="2205">
          <cell r="I2205">
            <v>810002142</v>
          </cell>
          <cell r="J2205" t="str">
            <v>Fondo de Servicios Educativos Colegio Purnio</v>
          </cell>
          <cell r="K2205">
            <v>35530206</v>
          </cell>
        </row>
        <row r="2206">
          <cell r="I2206">
            <v>810002281</v>
          </cell>
          <cell r="J2206" t="str">
            <v>CENTRO EDUCATIVO  LA VIOLETA</v>
          </cell>
          <cell r="K2206">
            <v>20356719</v>
          </cell>
        </row>
        <row r="2207">
          <cell r="I2207">
            <v>810002307</v>
          </cell>
          <cell r="J2207" t="str">
            <v>Normal Maria Escolastica</v>
          </cell>
          <cell r="K2207">
            <v>31373244</v>
          </cell>
        </row>
        <row r="2208">
          <cell r="I2208">
            <v>810002338</v>
          </cell>
          <cell r="J2208" t="str">
            <v>INSTITUCION EDUCATIVA JUAN PABLO II</v>
          </cell>
          <cell r="K2208">
            <v>15860166</v>
          </cell>
        </row>
        <row r="2209">
          <cell r="I2209">
            <v>810002453</v>
          </cell>
          <cell r="J2209" t="str">
            <v>Institucion Educativa Juan Crisostomo Osorio</v>
          </cell>
          <cell r="K2209">
            <v>19533307</v>
          </cell>
        </row>
        <row r="2210">
          <cell r="I2210">
            <v>810002512</v>
          </cell>
          <cell r="J2210" t="str">
            <v>Centro Educativo El Bosque</v>
          </cell>
          <cell r="K2210">
            <v>9947907</v>
          </cell>
        </row>
        <row r="2211">
          <cell r="I2211">
            <v>810002560</v>
          </cell>
          <cell r="J2211" t="str">
            <v>Centro Educativo El Madroño</v>
          </cell>
          <cell r="K2211">
            <v>17946013</v>
          </cell>
        </row>
        <row r="2212">
          <cell r="I2212">
            <v>810002569</v>
          </cell>
          <cell r="J2212" t="str">
            <v>Centro Educativo Divino Niño</v>
          </cell>
          <cell r="K2212">
            <v>7839764</v>
          </cell>
        </row>
        <row r="2213">
          <cell r="I2213">
            <v>810002607</v>
          </cell>
          <cell r="J2213" t="str">
            <v>INSTITUTO PABLO VI IPVI</v>
          </cell>
          <cell r="K2213">
            <v>51689235</v>
          </cell>
        </row>
        <row r="2214">
          <cell r="I2214">
            <v>810002628</v>
          </cell>
          <cell r="J2214" t="str">
            <v>Centro Educativo San Pedro</v>
          </cell>
          <cell r="K2214">
            <v>21400599</v>
          </cell>
        </row>
        <row r="2215">
          <cell r="I2215">
            <v>810002635</v>
          </cell>
          <cell r="J2215" t="str">
            <v>Institucion Educativa Llanadas</v>
          </cell>
          <cell r="K2215">
            <v>43400038</v>
          </cell>
        </row>
        <row r="2216">
          <cell r="I2216">
            <v>810002655</v>
          </cell>
          <cell r="J2216" t="str">
            <v>Institucion Educativa Juan XXIII</v>
          </cell>
          <cell r="K2216">
            <v>30759600</v>
          </cell>
        </row>
        <row r="2217">
          <cell r="I2217">
            <v>810002706</v>
          </cell>
          <cell r="J2217" t="str">
            <v>Centro Educativo el Águila</v>
          </cell>
          <cell r="K2217">
            <v>35468381</v>
          </cell>
        </row>
        <row r="2218">
          <cell r="I2218">
            <v>810002750</v>
          </cell>
          <cell r="J2218" t="str">
            <v>Centro Educativo El Perro</v>
          </cell>
          <cell r="K2218">
            <v>18210183</v>
          </cell>
        </row>
        <row r="2219">
          <cell r="I2219">
            <v>810002767</v>
          </cell>
          <cell r="J2219" t="str">
            <v>COLEGIO GRANADA</v>
          </cell>
          <cell r="K2219">
            <v>22161563</v>
          </cell>
        </row>
        <row r="2220">
          <cell r="I2220">
            <v>810002769</v>
          </cell>
          <cell r="J2220" t="str">
            <v>INSTITUCION EDUCATIVA RURAL RAFAEL POMBO</v>
          </cell>
          <cell r="K2220">
            <v>27989413</v>
          </cell>
        </row>
        <row r="2221">
          <cell r="I2221">
            <v>810002807</v>
          </cell>
          <cell r="J2221" t="str">
            <v>COLEGIO MARIA GORETTI</v>
          </cell>
          <cell r="K2221">
            <v>45445851</v>
          </cell>
        </row>
        <row r="2222">
          <cell r="I2222">
            <v>810002926</v>
          </cell>
          <cell r="J2222" t="str">
            <v>Centro Educativo Pio XII</v>
          </cell>
          <cell r="K2222">
            <v>23142743</v>
          </cell>
        </row>
        <row r="2223">
          <cell r="I2223">
            <v>810002963</v>
          </cell>
          <cell r="J2223" t="str">
            <v>MUNICIPIO DE NORCASIA</v>
          </cell>
          <cell r="K2223">
            <v>59255693</v>
          </cell>
        </row>
        <row r="2224">
          <cell r="I2224">
            <v>810002978</v>
          </cell>
          <cell r="J2224" t="str">
            <v>Insitucion Educativa Francisco Jose de Caldas</v>
          </cell>
          <cell r="K2224">
            <v>58677059</v>
          </cell>
        </row>
        <row r="2225">
          <cell r="I2225">
            <v>810003071</v>
          </cell>
          <cell r="J2225" t="str">
            <v>COLEGIO OFICIAL SAN PIO X</v>
          </cell>
          <cell r="K2225">
            <v>103885018</v>
          </cell>
        </row>
        <row r="2226">
          <cell r="I2226">
            <v>810003197</v>
          </cell>
          <cell r="J2226" t="str">
            <v>Institucion Educativa el Llano</v>
          </cell>
          <cell r="K2226">
            <v>55465950</v>
          </cell>
        </row>
        <row r="2227">
          <cell r="I2227">
            <v>810003255</v>
          </cell>
          <cell r="J2227" t="str">
            <v>Institucion Educativa La Felisa</v>
          </cell>
          <cell r="K2227">
            <v>43470700</v>
          </cell>
        </row>
        <row r="2228">
          <cell r="I2228">
            <v>810003429</v>
          </cell>
          <cell r="J2228" t="str">
            <v>Centro Educativo La Florida</v>
          </cell>
          <cell r="K2228">
            <v>9730501</v>
          </cell>
        </row>
        <row r="2229">
          <cell r="I2229">
            <v>810003430</v>
          </cell>
          <cell r="J2229" t="str">
            <v>Institucion Educativa el Placer</v>
          </cell>
          <cell r="K2229">
            <v>26710981</v>
          </cell>
        </row>
        <row r="2230">
          <cell r="I2230">
            <v>810003436</v>
          </cell>
          <cell r="J2230" t="str">
            <v>Centro Educativo Patio Bonito</v>
          </cell>
          <cell r="K2230">
            <v>27376809</v>
          </cell>
        </row>
        <row r="2231">
          <cell r="I2231">
            <v>810003486</v>
          </cell>
          <cell r="J2231" t="str">
            <v>Centro Educativo Encimadas</v>
          </cell>
          <cell r="K2231">
            <v>29679121</v>
          </cell>
        </row>
        <row r="2232">
          <cell r="I2232">
            <v>810003516</v>
          </cell>
          <cell r="J2232" t="str">
            <v>LICEO MIXTO SINAI</v>
          </cell>
          <cell r="K2232">
            <v>103733159</v>
          </cell>
        </row>
        <row r="2233">
          <cell r="I2233">
            <v>810003714</v>
          </cell>
          <cell r="J2233" t="str">
            <v>Institucion Educativa Las Coles</v>
          </cell>
          <cell r="K2233">
            <v>49344123</v>
          </cell>
        </row>
        <row r="2234">
          <cell r="I2234">
            <v>810003809</v>
          </cell>
          <cell r="J2234" t="str">
            <v>Centro Educativo Aguadita Grande</v>
          </cell>
          <cell r="K2234">
            <v>15824087</v>
          </cell>
        </row>
        <row r="2235">
          <cell r="I2235">
            <v>810004027</v>
          </cell>
          <cell r="J2235" t="str">
            <v>Centro Educativo Cañaveral</v>
          </cell>
          <cell r="K2235">
            <v>50303915</v>
          </cell>
        </row>
        <row r="2236">
          <cell r="I2236">
            <v>810004148</v>
          </cell>
          <cell r="J2236" t="str">
            <v>INSTITUCION EDUCATIVA BOSQUES DEL NORTE</v>
          </cell>
          <cell r="K2236">
            <v>145862847</v>
          </cell>
        </row>
        <row r="2237">
          <cell r="I2237">
            <v>810004883</v>
          </cell>
          <cell r="J2237" t="str">
            <v>Colegio General Ramon Marin</v>
          </cell>
          <cell r="K2237">
            <v>39971032</v>
          </cell>
        </row>
        <row r="2238">
          <cell r="I2238">
            <v>810005240</v>
          </cell>
          <cell r="J2238" t="str">
            <v>INSTITUCION EDUCATIVA LA MERMITA</v>
          </cell>
          <cell r="K2238">
            <v>45154161</v>
          </cell>
        </row>
        <row r="2239">
          <cell r="I2239">
            <v>810005241</v>
          </cell>
          <cell r="J2239" t="str">
            <v>Centro Educativo el Eden</v>
          </cell>
          <cell r="K2239">
            <v>32875156</v>
          </cell>
        </row>
        <row r="2240">
          <cell r="I2240">
            <v>810005243</v>
          </cell>
          <cell r="J2240" t="str">
            <v>Centro Educativo Florencia</v>
          </cell>
          <cell r="K2240">
            <v>27557093</v>
          </cell>
        </row>
        <row r="2241">
          <cell r="I2241">
            <v>810005244</v>
          </cell>
          <cell r="J2241" t="str">
            <v>Instituto Ecativa Nuestra Señora de Fátima</v>
          </cell>
          <cell r="K2241">
            <v>32471786</v>
          </cell>
        </row>
        <row r="2242">
          <cell r="I2242">
            <v>810005256</v>
          </cell>
          <cell r="J2242" t="str">
            <v>Institucion Educativa La Libertad</v>
          </cell>
          <cell r="K2242">
            <v>41663696</v>
          </cell>
        </row>
        <row r="2243">
          <cell r="I2243">
            <v>810005268</v>
          </cell>
          <cell r="J2243" t="str">
            <v>Colegio La Milagrosa</v>
          </cell>
          <cell r="K2243">
            <v>32865280</v>
          </cell>
        </row>
        <row r="2244">
          <cell r="I2244">
            <v>810005295</v>
          </cell>
          <cell r="J2244" t="str">
            <v>LICEO LEON DE GREIFF</v>
          </cell>
          <cell r="K2244">
            <v>86090004</v>
          </cell>
        </row>
        <row r="2245">
          <cell r="I2245">
            <v>810005350</v>
          </cell>
          <cell r="J2245" t="str">
            <v>Centro Educativo La Quiebra</v>
          </cell>
          <cell r="K2245">
            <v>18004116</v>
          </cell>
        </row>
        <row r="2246">
          <cell r="I2246">
            <v>810005578</v>
          </cell>
          <cell r="J2246" t="str">
            <v>INSTITUCION EDUCATIVA SIETE DE AGOSTO</v>
          </cell>
          <cell r="K2246">
            <v>63629682</v>
          </cell>
        </row>
        <row r="2247">
          <cell r="I2247">
            <v>810005648</v>
          </cell>
          <cell r="J2247" t="str">
            <v>INSTITUCION EDUCATIVA GRAN COLOMBIA</v>
          </cell>
          <cell r="K2247">
            <v>50512885</v>
          </cell>
        </row>
        <row r="2248">
          <cell r="I2248">
            <v>810005706</v>
          </cell>
          <cell r="J2248" t="str">
            <v>Centro Educativo Ocuzca</v>
          </cell>
          <cell r="K2248">
            <v>38337996</v>
          </cell>
        </row>
        <row r="2249">
          <cell r="I2249">
            <v>810005729</v>
          </cell>
          <cell r="J2249" t="str">
            <v>Institucion Educativa Jeronimo de Tejelo</v>
          </cell>
          <cell r="K2249">
            <v>22668331</v>
          </cell>
        </row>
        <row r="2250">
          <cell r="I2250">
            <v>810005772</v>
          </cell>
          <cell r="J2250" t="str">
            <v>Institucion Educativa Pio XII</v>
          </cell>
          <cell r="K2250">
            <v>36915149</v>
          </cell>
        </row>
        <row r="2251">
          <cell r="I2251">
            <v>810005830</v>
          </cell>
          <cell r="J2251" t="str">
            <v>IE la presentacion</v>
          </cell>
          <cell r="K2251">
            <v>39233058</v>
          </cell>
        </row>
        <row r="2252">
          <cell r="I2252">
            <v>810005846</v>
          </cell>
          <cell r="J2252" t="str">
            <v>Institucion Educativa San Jeronimo</v>
          </cell>
          <cell r="K2252">
            <v>91337678</v>
          </cell>
        </row>
        <row r="2253">
          <cell r="I2253">
            <v>810005988</v>
          </cell>
          <cell r="J2253" t="str">
            <v>Centro Educativo Alto Nubia</v>
          </cell>
          <cell r="K2253">
            <v>21701199</v>
          </cell>
        </row>
        <row r="2254">
          <cell r="I2254">
            <v>810006007</v>
          </cell>
          <cell r="J2254" t="str">
            <v>Centro Educativo Eladia Mejia</v>
          </cell>
          <cell r="K2254">
            <v>12465335</v>
          </cell>
        </row>
        <row r="2255">
          <cell r="I2255">
            <v>810006015</v>
          </cell>
          <cell r="J2255" t="str">
            <v>Institucion Educativa Rafael Pombo</v>
          </cell>
          <cell r="K2255">
            <v>22701410</v>
          </cell>
        </row>
        <row r="2256">
          <cell r="I2256">
            <v>810006026</v>
          </cell>
          <cell r="J2256" t="str">
            <v>Institucion Educativa Santa Teresita</v>
          </cell>
          <cell r="K2256">
            <v>15799241</v>
          </cell>
        </row>
        <row r="2257">
          <cell r="I2257">
            <v>810006027</v>
          </cell>
          <cell r="J2257" t="str">
            <v>Centro Educativo Rioarriba</v>
          </cell>
          <cell r="K2257">
            <v>30374222</v>
          </cell>
        </row>
        <row r="2258">
          <cell r="I2258">
            <v>810006028</v>
          </cell>
          <cell r="J2258" t="str">
            <v>INSTITUCION EDUCATIVA ENCIMADAS</v>
          </cell>
          <cell r="K2258">
            <v>20137793</v>
          </cell>
        </row>
        <row r="2259">
          <cell r="I2259">
            <v>810006030</v>
          </cell>
          <cell r="J2259" t="str">
            <v>Centro Educativo La Palma</v>
          </cell>
          <cell r="K2259">
            <v>17543377</v>
          </cell>
        </row>
        <row r="2260">
          <cell r="I2260">
            <v>810006039</v>
          </cell>
          <cell r="J2260" t="str">
            <v>Colegio Jose Antonio Galan</v>
          </cell>
          <cell r="K2260">
            <v>22246079</v>
          </cell>
        </row>
        <row r="2261">
          <cell r="I2261">
            <v>810006049</v>
          </cell>
          <cell r="J2261" t="str">
            <v>Centro Educativo Aguabonita</v>
          </cell>
          <cell r="K2261">
            <v>22914628</v>
          </cell>
        </row>
        <row r="2262">
          <cell r="I2262">
            <v>810006071</v>
          </cell>
          <cell r="J2262" t="str">
            <v>Centro Educativo Los Chancos</v>
          </cell>
          <cell r="K2262">
            <v>11311412</v>
          </cell>
        </row>
        <row r="2263">
          <cell r="I2263">
            <v>810006081</v>
          </cell>
          <cell r="J2263" t="str">
            <v>Centro Educativo Santa Rita</v>
          </cell>
          <cell r="K2263">
            <v>16206461</v>
          </cell>
        </row>
        <row r="2264">
          <cell r="I2264">
            <v>810006089</v>
          </cell>
          <cell r="J2264" t="str">
            <v>Centro Educativo Eduardo Gomez Arrubla</v>
          </cell>
          <cell r="K2264">
            <v>37653845</v>
          </cell>
        </row>
        <row r="2265">
          <cell r="I2265">
            <v>810006102</v>
          </cell>
          <cell r="J2265" t="str">
            <v>Centro Educativo Marco Fidel Suarez</v>
          </cell>
          <cell r="K2265">
            <v>8840843</v>
          </cell>
        </row>
        <row r="2266">
          <cell r="I2266">
            <v>810006103</v>
          </cell>
          <cell r="J2266" t="str">
            <v>Centro Educativo Portachuelo</v>
          </cell>
          <cell r="K2266">
            <v>27810480</v>
          </cell>
        </row>
        <row r="2267">
          <cell r="I2267">
            <v>810006105</v>
          </cell>
          <cell r="J2267" t="str">
            <v>Centro Educativo Quiebralomo</v>
          </cell>
          <cell r="K2267">
            <v>20477575</v>
          </cell>
        </row>
        <row r="2268">
          <cell r="I2268">
            <v>810006109</v>
          </cell>
          <cell r="J2268" t="str">
            <v>Institucion Educativa San Jose</v>
          </cell>
          <cell r="K2268">
            <v>36235007</v>
          </cell>
        </row>
        <row r="2269">
          <cell r="I2269">
            <v>810006111</v>
          </cell>
          <cell r="J2269" t="str">
            <v>Centro Educativo Sipirra</v>
          </cell>
          <cell r="K2269">
            <v>20952154</v>
          </cell>
        </row>
        <row r="2270">
          <cell r="I2270">
            <v>810006121</v>
          </cell>
          <cell r="J2270" t="str">
            <v>Institucion Educativa La Rioja</v>
          </cell>
          <cell r="K2270">
            <v>17160964</v>
          </cell>
        </row>
        <row r="2271">
          <cell r="I2271">
            <v>810006138</v>
          </cell>
          <cell r="J2271" t="str">
            <v>Institucion Educativa Guacas</v>
          </cell>
          <cell r="K2271">
            <v>24673276</v>
          </cell>
        </row>
        <row r="2272">
          <cell r="I2272">
            <v>810006140</v>
          </cell>
          <cell r="J2272" t="str">
            <v>Centro Educativo Jhon F kennedy</v>
          </cell>
          <cell r="K2272">
            <v>27409051</v>
          </cell>
        </row>
        <row r="2273">
          <cell r="I2273">
            <v>810006146</v>
          </cell>
          <cell r="J2273" t="str">
            <v>Centro Educativo El Cairo</v>
          </cell>
          <cell r="K2273">
            <v>29867106</v>
          </cell>
        </row>
        <row r="2274">
          <cell r="I2274">
            <v>810006148</v>
          </cell>
          <cell r="J2274" t="str">
            <v>Centro Educativo Maria Fabiola Largo Cano</v>
          </cell>
          <cell r="K2274">
            <v>31463309</v>
          </cell>
        </row>
        <row r="2275">
          <cell r="I2275">
            <v>810006169</v>
          </cell>
          <cell r="J2275" t="str">
            <v>Centro Educativo Rancho Largo</v>
          </cell>
          <cell r="K2275">
            <v>31046165</v>
          </cell>
        </row>
        <row r="2276">
          <cell r="I2276">
            <v>810006185</v>
          </cell>
          <cell r="J2276" t="str">
            <v>Institucion Educatica Isaza</v>
          </cell>
          <cell r="K2276">
            <v>39406851</v>
          </cell>
        </row>
        <row r="2277">
          <cell r="I2277">
            <v>810006315</v>
          </cell>
          <cell r="J2277" t="str">
            <v>Centro Educativo La Quiebra</v>
          </cell>
          <cell r="K2277">
            <v>38434731</v>
          </cell>
        </row>
        <row r="2278">
          <cell r="I2278">
            <v>810006480</v>
          </cell>
          <cell r="J2278" t="str">
            <v>Centro Educativo Cartagena</v>
          </cell>
          <cell r="K2278">
            <v>13915944</v>
          </cell>
        </row>
        <row r="2279">
          <cell r="I2279">
            <v>811006541</v>
          </cell>
          <cell r="J2279" t="str">
            <v>IE FUNDACION CELIA DUQUE DE DUQUE - Abejorral</v>
          </cell>
          <cell r="K2279">
            <v>66303911</v>
          </cell>
        </row>
        <row r="2280">
          <cell r="I2280">
            <v>811008893</v>
          </cell>
          <cell r="J2280" t="str">
            <v>SGP INSTITUCION EDUCATIVA ALBERTO DIAZ MUÑOZ</v>
          </cell>
          <cell r="K2280">
            <v>158026648</v>
          </cell>
        </row>
        <row r="2281">
          <cell r="I2281">
            <v>811009017</v>
          </cell>
          <cell r="J2281" t="str">
            <v>MUNICIPIO DE LA PINTADA</v>
          </cell>
          <cell r="K2281">
            <v>59807249</v>
          </cell>
        </row>
        <row r="2282">
          <cell r="I2282">
            <v>811010025</v>
          </cell>
          <cell r="J2282" t="str">
            <v>I.E ATANASIO GIRARDOT SGP</v>
          </cell>
          <cell r="K2282">
            <v>152983083</v>
          </cell>
        </row>
        <row r="2283">
          <cell r="I2283">
            <v>811010745</v>
          </cell>
          <cell r="J2283" t="str">
            <v>institucion educativa Esteban Ochoa</v>
          </cell>
          <cell r="K2283">
            <v>109215009</v>
          </cell>
        </row>
        <row r="2284">
          <cell r="I2284">
            <v>811011120</v>
          </cell>
          <cell r="J2284" t="str">
            <v>F.S.E. CER CLAUDINA  MUNERA</v>
          </cell>
          <cell r="K2284">
            <v>22961856</v>
          </cell>
        </row>
        <row r="2285">
          <cell r="I2285">
            <v>811011585</v>
          </cell>
          <cell r="J2285" t="str">
            <v>F.S.E. I.E. JOSE  MARIA BERNAL</v>
          </cell>
          <cell r="K2285">
            <v>294242724</v>
          </cell>
        </row>
        <row r="2286">
          <cell r="I2286">
            <v>811013378</v>
          </cell>
          <cell r="J2286" t="str">
            <v>INST EDUC MONSEOR VICTOR WIEDEMANN</v>
          </cell>
          <cell r="K2286">
            <v>117949376</v>
          </cell>
        </row>
        <row r="2287">
          <cell r="I2287">
            <v>811013474</v>
          </cell>
          <cell r="J2287" t="str">
            <v>INST EDUC SAN JUAN BOSCO</v>
          </cell>
          <cell r="K2287">
            <v>81686903</v>
          </cell>
        </row>
        <row r="2288">
          <cell r="I2288">
            <v>811013520</v>
          </cell>
          <cell r="J2288" t="str">
            <v>IE SAN RAFAEL - Heliconia</v>
          </cell>
          <cell r="K2288">
            <v>39938242</v>
          </cell>
        </row>
        <row r="2289">
          <cell r="I2289">
            <v>811013756</v>
          </cell>
          <cell r="J2289" t="str">
            <v>SISTEMA GENERAL DE PARTICIPACION</v>
          </cell>
          <cell r="K2289">
            <v>130645261</v>
          </cell>
        </row>
        <row r="2290">
          <cell r="I2290">
            <v>811013764</v>
          </cell>
          <cell r="J2290" t="str">
            <v>IE NORMAL SUPERIOR RAFAEL MARIA GIRALDO - Marinilla</v>
          </cell>
          <cell r="K2290">
            <v>122725004</v>
          </cell>
        </row>
        <row r="2291">
          <cell r="I2291">
            <v>811014080</v>
          </cell>
          <cell r="J2291" t="str">
            <v>F.S.E. INST EDUCATIVA FEDERICO OZANAM</v>
          </cell>
          <cell r="K2291">
            <v>188983628</v>
          </cell>
        </row>
        <row r="2292">
          <cell r="I2292">
            <v>811014433</v>
          </cell>
          <cell r="J2292" t="str">
            <v>INST EDUC REPUBLICA DE BARBADOS</v>
          </cell>
          <cell r="K2292">
            <v>158311891</v>
          </cell>
        </row>
        <row r="2293">
          <cell r="I2293">
            <v>811015194</v>
          </cell>
          <cell r="J2293" t="str">
            <v>INST EDUC FE Y ALEGRIA SAN JOSE</v>
          </cell>
          <cell r="K2293">
            <v>73042760</v>
          </cell>
        </row>
        <row r="2294">
          <cell r="I2294">
            <v>811015262</v>
          </cell>
          <cell r="J2294" t="str">
            <v>IE PUERTO VENUS - Nariño</v>
          </cell>
          <cell r="K2294">
            <v>102760731</v>
          </cell>
        </row>
        <row r="2295">
          <cell r="I2295">
            <v>811015293</v>
          </cell>
          <cell r="J2295" t="str">
            <v>F.S.E.INSTITUCION EDUCATIVA JOSE ANTONIO GALAN</v>
          </cell>
          <cell r="K2295">
            <v>82894652</v>
          </cell>
        </row>
        <row r="2296">
          <cell r="I2296">
            <v>811015341</v>
          </cell>
          <cell r="J2296" t="str">
            <v>IE  PEDRO LUIS ALVAREZ C - Caldas</v>
          </cell>
          <cell r="K2296">
            <v>197417241</v>
          </cell>
        </row>
        <row r="2297">
          <cell r="I2297">
            <v>811015434</v>
          </cell>
          <cell r="J2297" t="str">
            <v>IE ESCUELA NORMAL SUPERIOR DE ABEJORRAL - Abejorral</v>
          </cell>
          <cell r="K2297">
            <v>77726836</v>
          </cell>
        </row>
        <row r="2298">
          <cell r="I2298">
            <v>811015684</v>
          </cell>
          <cell r="J2298" t="str">
            <v>I. E. ESCUELA NORMAL SUPERIOR DE MARIA</v>
          </cell>
          <cell r="K2298">
            <v>127543585</v>
          </cell>
        </row>
        <row r="2299">
          <cell r="I2299">
            <v>811015695</v>
          </cell>
          <cell r="J2299" t="str">
            <v>f.s.e. institucion educativa nornmal superior amaga</v>
          </cell>
          <cell r="K2299">
            <v>85392121</v>
          </cell>
        </row>
        <row r="2300">
          <cell r="I2300">
            <v>811015994</v>
          </cell>
          <cell r="J2300" t="str">
            <v>FONDO DE SERVICIOS EDUCATIVOS INSTITUCION EDUCATIVA LOS ANGELES</v>
          </cell>
          <cell r="K2300">
            <v>35395889</v>
          </cell>
        </row>
        <row r="2301">
          <cell r="I2301">
            <v>811015999</v>
          </cell>
          <cell r="J2301" t="str">
            <v>CER SANTA RITA - Angelópolis</v>
          </cell>
          <cell r="K2301">
            <v>15250820</v>
          </cell>
        </row>
        <row r="2302">
          <cell r="I2302">
            <v>811016123</v>
          </cell>
          <cell r="J2302" t="str">
            <v>IE PRESBITERO GABRIEL YEPES YEPES - Ebéjico</v>
          </cell>
          <cell r="K2302">
            <v>70008122</v>
          </cell>
        </row>
        <row r="2303">
          <cell r="I2303">
            <v>811016276</v>
          </cell>
          <cell r="J2303" t="str">
            <v>IE INMACULADA CONCEPCION - Nariño</v>
          </cell>
          <cell r="K2303">
            <v>75221447</v>
          </cell>
        </row>
        <row r="2304">
          <cell r="I2304">
            <v>811016855</v>
          </cell>
          <cell r="J2304" t="str">
            <v>F.S.E.INST EDU EL TRIUNFO STA TERESA</v>
          </cell>
          <cell r="K2304">
            <v>143341688</v>
          </cell>
        </row>
        <row r="2305">
          <cell r="I2305">
            <v>811016864</v>
          </cell>
          <cell r="J2305" t="str">
            <v>INST EDUC SANTA ROSA DE LIMA</v>
          </cell>
          <cell r="K2305">
            <v>127540124</v>
          </cell>
        </row>
        <row r="2306">
          <cell r="I2306">
            <v>811016885</v>
          </cell>
          <cell r="J2306" t="str">
            <v>INST EDUC FRANCISCO ANTONIO ZEA</v>
          </cell>
          <cell r="K2306">
            <v>134542375</v>
          </cell>
        </row>
        <row r="2307">
          <cell r="I2307">
            <v>811016950</v>
          </cell>
          <cell r="J2307" t="str">
            <v>INST EDUC MANUELA BELTRAN</v>
          </cell>
          <cell r="K2307">
            <v>104338892</v>
          </cell>
        </row>
        <row r="2308">
          <cell r="I2308">
            <v>811016955</v>
          </cell>
          <cell r="J2308" t="str">
            <v>INST EDUC RAFAEL URIBE URIBE</v>
          </cell>
          <cell r="K2308">
            <v>114120244</v>
          </cell>
        </row>
        <row r="2309">
          <cell r="I2309">
            <v>811016981</v>
          </cell>
          <cell r="J2309" t="str">
            <v>INSTITUCION EDUCATIVA JUAN DE DIOS URIBE</v>
          </cell>
          <cell r="K2309">
            <v>70753409</v>
          </cell>
        </row>
        <row r="2310">
          <cell r="I2310">
            <v>811016998</v>
          </cell>
          <cell r="J2310" t="str">
            <v>INST EDUC CRISTOBAL COLON</v>
          </cell>
          <cell r="K2310">
            <v>113150331</v>
          </cell>
        </row>
        <row r="2311">
          <cell r="I2311">
            <v>811017032</v>
          </cell>
          <cell r="J2311" t="str">
            <v>IE VALDIVIA - Valdivia</v>
          </cell>
          <cell r="K2311">
            <v>118355209</v>
          </cell>
        </row>
        <row r="2312">
          <cell r="I2312">
            <v>811017036</v>
          </cell>
          <cell r="J2312" t="str">
            <v>institucion educativa el rosario</v>
          </cell>
          <cell r="K2312">
            <v>73308095</v>
          </cell>
        </row>
        <row r="2313">
          <cell r="I2313">
            <v>811017044</v>
          </cell>
          <cell r="J2313" t="str">
            <v>IE JOSE MIGUEL DE RESTREPO Y PUERTA - Copacabana</v>
          </cell>
          <cell r="K2313">
            <v>205709396</v>
          </cell>
        </row>
        <row r="2314">
          <cell r="I2314">
            <v>811017053</v>
          </cell>
          <cell r="J2314" t="str">
            <v>INST EDUC LOMA HERMOSA</v>
          </cell>
          <cell r="K2314">
            <v>70199903</v>
          </cell>
        </row>
        <row r="2315">
          <cell r="I2315">
            <v>811017112</v>
          </cell>
          <cell r="J2315" t="str">
            <v>IE GABRIELA MISTRAL - Copacabana</v>
          </cell>
          <cell r="K2315">
            <v>42638134</v>
          </cell>
        </row>
        <row r="2316">
          <cell r="I2316">
            <v>811017152</v>
          </cell>
          <cell r="J2316" t="str">
            <v>INST EDUC SAMUEL BARRIENTOS RESTREPO</v>
          </cell>
          <cell r="K2316">
            <v>251254287</v>
          </cell>
        </row>
        <row r="2317">
          <cell r="I2317">
            <v>811017209</v>
          </cell>
          <cell r="J2317" t="str">
            <v>Institucion educativa Maria Jesus Mejia</v>
          </cell>
          <cell r="K2317">
            <v>87745013</v>
          </cell>
        </row>
        <row r="2318">
          <cell r="I2318">
            <v>811017215</v>
          </cell>
          <cell r="J2318" t="str">
            <v>INST EDUC GONZALO RESTREPO JARAMILLO</v>
          </cell>
          <cell r="K2318">
            <v>177444907</v>
          </cell>
        </row>
        <row r="2319">
          <cell r="I2319">
            <v>811017223</v>
          </cell>
          <cell r="J2319" t="str">
            <v>INST EDUC FEDERICO CARRASQUILLA</v>
          </cell>
          <cell r="K2319">
            <v>120029031</v>
          </cell>
        </row>
        <row r="2320">
          <cell r="I2320">
            <v>811017251</v>
          </cell>
          <cell r="J2320" t="str">
            <v>IE BERNARDO URIBE LONDOÑO - La Ceja</v>
          </cell>
          <cell r="K2320">
            <v>142083174</v>
          </cell>
        </row>
        <row r="2321">
          <cell r="I2321">
            <v>811017265</v>
          </cell>
          <cell r="J2321" t="str">
            <v>INST EDUC ASAMBLEA DEPARTAMENTAL</v>
          </cell>
          <cell r="K2321">
            <v>138954834</v>
          </cell>
        </row>
        <row r="2322">
          <cell r="I2322">
            <v>811017266</v>
          </cell>
          <cell r="J2322" t="str">
            <v>INST EDUC ALFONSO MORA NARANJO</v>
          </cell>
          <cell r="K2322">
            <v>52643609</v>
          </cell>
        </row>
        <row r="2323">
          <cell r="I2323">
            <v>811017283</v>
          </cell>
          <cell r="J2323" t="str">
            <v>IE BERNARDO ARANGO MACIAS - La Estrella</v>
          </cell>
          <cell r="K2323">
            <v>209973317</v>
          </cell>
        </row>
        <row r="2324">
          <cell r="I2324">
            <v>811017291</v>
          </cell>
          <cell r="J2324" t="str">
            <v>INST EDUC JOSE MARIA BRAVO MARQUEZ</v>
          </cell>
          <cell r="K2324">
            <v>167759979</v>
          </cell>
        </row>
        <row r="2325">
          <cell r="I2325">
            <v>811017293</v>
          </cell>
          <cell r="J2325" t="str">
            <v>INST EDUC ALFONSO LOPEZ PUMAREJO</v>
          </cell>
          <cell r="K2325">
            <v>162399902</v>
          </cell>
        </row>
        <row r="2326">
          <cell r="I2326">
            <v>811017307</v>
          </cell>
          <cell r="J2326" t="str">
            <v>INST EDUC JOSE CELESTINO MUTIS</v>
          </cell>
          <cell r="K2326">
            <v>62037940</v>
          </cell>
        </row>
        <row r="2327">
          <cell r="I2327">
            <v>811017314</v>
          </cell>
          <cell r="J2327" t="str">
            <v>INST EDUC SAN JUAN BAUTISTA DE LA SALLE</v>
          </cell>
          <cell r="K2327">
            <v>116908258</v>
          </cell>
        </row>
        <row r="2328">
          <cell r="I2328">
            <v>811017315</v>
          </cell>
          <cell r="J2328" t="str">
            <v>INST EDUC JOSE ROBERTO VASQUEZ</v>
          </cell>
          <cell r="K2328">
            <v>194285253</v>
          </cell>
        </row>
        <row r="2329">
          <cell r="I2329">
            <v>811017316</v>
          </cell>
          <cell r="J2329" t="str">
            <v>INST EDUC LORENZA VILLEGAS DE SANTOS</v>
          </cell>
          <cell r="K2329">
            <v>152372237</v>
          </cell>
        </row>
        <row r="2330">
          <cell r="I2330">
            <v>811017317</v>
          </cell>
          <cell r="J2330" t="str">
            <v>INST EDUC CAMILO MORA CARRASQUILLA</v>
          </cell>
          <cell r="K2330">
            <v>72709077</v>
          </cell>
        </row>
        <row r="2331">
          <cell r="I2331">
            <v>811017345</v>
          </cell>
          <cell r="J2331" t="str">
            <v>INST EDUC BENEDIKTA ZUR NIEDEN</v>
          </cell>
          <cell r="K2331">
            <v>118804124</v>
          </cell>
        </row>
        <row r="2332">
          <cell r="I2332">
            <v>811017355</v>
          </cell>
          <cell r="J2332" t="str">
            <v>IER EL  HATILLO - Barbosa</v>
          </cell>
          <cell r="K2332">
            <v>136810630</v>
          </cell>
        </row>
        <row r="2333">
          <cell r="I2333">
            <v>811017359</v>
          </cell>
          <cell r="J2333" t="str">
            <v>INST EDUC PEDRO LUIS VILLA</v>
          </cell>
          <cell r="K2333">
            <v>151999094</v>
          </cell>
        </row>
        <row r="2334">
          <cell r="I2334">
            <v>811017366</v>
          </cell>
          <cell r="J2334" t="str">
            <v>INST EDUC LA MILAGROSA</v>
          </cell>
          <cell r="K2334">
            <v>147649648</v>
          </cell>
        </row>
        <row r="2335">
          <cell r="I2335">
            <v>811017374</v>
          </cell>
          <cell r="J2335" t="str">
            <v>F.S.E INSTITUCION EDUCATUVA SAN FELIX-SGP</v>
          </cell>
          <cell r="K2335">
            <v>49017727</v>
          </cell>
        </row>
        <row r="2336">
          <cell r="I2336">
            <v>811017376</v>
          </cell>
          <cell r="J2336" t="str">
            <v>FONDO DE SERVICIO EDUCATIVO INSTITUCION EDUCATIVA MANUEL URIBE ANGEL</v>
          </cell>
          <cell r="K2336">
            <v>113860327</v>
          </cell>
        </row>
        <row r="2337">
          <cell r="I2337">
            <v>811017377</v>
          </cell>
          <cell r="J2337" t="str">
            <v>INST EDUC CEFA</v>
          </cell>
          <cell r="K2337">
            <v>281509172</v>
          </cell>
        </row>
        <row r="2338">
          <cell r="I2338">
            <v>811017439</v>
          </cell>
          <cell r="J2338" t="str">
            <v>IE EL SALVADOR - Pueblorrico</v>
          </cell>
          <cell r="K2338">
            <v>20378727</v>
          </cell>
        </row>
        <row r="2339">
          <cell r="I2339">
            <v>811017446</v>
          </cell>
          <cell r="J2339" t="str">
            <v>IE DE MARIA - Yarumal</v>
          </cell>
          <cell r="K2339">
            <v>289146208</v>
          </cell>
        </row>
        <row r="2340">
          <cell r="I2340">
            <v>811017464</v>
          </cell>
          <cell r="J2340" t="str">
            <v>IE PIO XI - La Unión</v>
          </cell>
          <cell r="K2340">
            <v>131623376</v>
          </cell>
        </row>
        <row r="2341">
          <cell r="I2341">
            <v>811017472</v>
          </cell>
          <cell r="J2341" t="str">
            <v>INST EDUC SAN CRISTOBAL</v>
          </cell>
          <cell r="K2341">
            <v>146804545</v>
          </cell>
        </row>
        <row r="2342">
          <cell r="I2342">
            <v>811017493</v>
          </cell>
          <cell r="J2342" t="str">
            <v>FONDO DE SERVICIOS EDUCATIVOS CARLOS PEREZ MEJÍA</v>
          </cell>
          <cell r="K2342">
            <v>154940823</v>
          </cell>
        </row>
        <row r="2343">
          <cell r="I2343">
            <v>811017496</v>
          </cell>
          <cell r="J2343" t="str">
            <v>F.S.E. INSTITUCION EDUCATIVA CRISTO REY</v>
          </cell>
          <cell r="K2343">
            <v>69667228</v>
          </cell>
        </row>
        <row r="2344">
          <cell r="I2344">
            <v>811017505</v>
          </cell>
          <cell r="J2344" t="str">
            <v>INST EDUC LA SALLE DE CAMPOAMOR</v>
          </cell>
          <cell r="K2344">
            <v>123459096</v>
          </cell>
        </row>
        <row r="2345">
          <cell r="I2345">
            <v>811017537</v>
          </cell>
          <cell r="J2345" t="str">
            <v>INST EDUC HERNAN TORO AGUDELO</v>
          </cell>
          <cell r="K2345">
            <v>94652225</v>
          </cell>
        </row>
        <row r="2346">
          <cell r="I2346">
            <v>811017538</v>
          </cell>
          <cell r="J2346" t="str">
            <v>INST EDUC JOSE ACEVEDO Y GOMEZ</v>
          </cell>
          <cell r="K2346">
            <v>116672595</v>
          </cell>
        </row>
        <row r="2347">
          <cell r="I2347">
            <v>811017539</v>
          </cell>
          <cell r="J2347" t="str">
            <v>FSE. INSTITUCION EDUCATIVA NORMAL SUPERIOR</v>
          </cell>
          <cell r="K2347">
            <v>229902613</v>
          </cell>
        </row>
        <row r="2348">
          <cell r="I2348">
            <v>811017572</v>
          </cell>
          <cell r="J2348" t="str">
            <v>Fondo de Servicios Educativos Institución Educativa Jose Félix de Restrepo Vélez</v>
          </cell>
          <cell r="K2348">
            <v>100992856</v>
          </cell>
        </row>
        <row r="2349">
          <cell r="I2349">
            <v>811017581</v>
          </cell>
          <cell r="J2349" t="str">
            <v>insitucin educativa enrique Velez Escobar</v>
          </cell>
          <cell r="K2349">
            <v>204846946</v>
          </cell>
        </row>
        <row r="2350">
          <cell r="I2350">
            <v>811017582</v>
          </cell>
          <cell r="J2350" t="str">
            <v>Institucion educativa Carlos Enrique Cortes</v>
          </cell>
          <cell r="K2350">
            <v>40199898</v>
          </cell>
        </row>
        <row r="2351">
          <cell r="I2351">
            <v>811017583</v>
          </cell>
          <cell r="J2351" t="str">
            <v>institucion educativa Jhon F. Keneddy</v>
          </cell>
          <cell r="K2351">
            <v>84765118</v>
          </cell>
        </row>
        <row r="2352">
          <cell r="I2352">
            <v>811017593</v>
          </cell>
          <cell r="J2352" t="str">
            <v>institucion educativa Luis Carlos Galan Sarmiento</v>
          </cell>
          <cell r="K2352">
            <v>64360885</v>
          </cell>
        </row>
        <row r="2353">
          <cell r="I2353">
            <v>811017604</v>
          </cell>
          <cell r="J2353" t="str">
            <v>INST EDUC TULIO OSPINA</v>
          </cell>
          <cell r="K2353">
            <v>69868291</v>
          </cell>
        </row>
        <row r="2354">
          <cell r="I2354">
            <v>811017615</v>
          </cell>
          <cell r="J2354" t="str">
            <v>INST EDUC KENNEDY</v>
          </cell>
          <cell r="K2354">
            <v>242814047</v>
          </cell>
        </row>
        <row r="2355">
          <cell r="I2355">
            <v>811017635</v>
          </cell>
          <cell r="J2355" t="str">
            <v>IE OCHALI - Yarumal</v>
          </cell>
          <cell r="K2355">
            <v>29199453</v>
          </cell>
        </row>
        <row r="2356">
          <cell r="I2356">
            <v>811017650</v>
          </cell>
          <cell r="J2356" t="str">
            <v>IER ROMAN GOMEZ - Marinilla</v>
          </cell>
          <cell r="K2356">
            <v>169244307</v>
          </cell>
        </row>
        <row r="2357">
          <cell r="I2357">
            <v>811017718</v>
          </cell>
          <cell r="J2357" t="str">
            <v>INST EDUC JAVIERA LONDOO-SEVILLA</v>
          </cell>
          <cell r="K2357">
            <v>96778850</v>
          </cell>
        </row>
        <row r="2358">
          <cell r="I2358">
            <v>811017744</v>
          </cell>
          <cell r="J2358" t="str">
            <v>INST EDUC MANUEL JOSE GOMEZ S</v>
          </cell>
          <cell r="K2358">
            <v>91291998</v>
          </cell>
        </row>
        <row r="2359">
          <cell r="I2359">
            <v>811017766</v>
          </cell>
          <cell r="J2359" t="str">
            <v>INST EDUC CARACAS</v>
          </cell>
          <cell r="K2359">
            <v>104391634</v>
          </cell>
        </row>
        <row r="2360">
          <cell r="I2360">
            <v>811017771</v>
          </cell>
          <cell r="J2360" t="str">
            <v>FONDO  DE  SERVICIOS  EDUCATIVOS CALDAS</v>
          </cell>
          <cell r="K2360">
            <v>25345105</v>
          </cell>
        </row>
        <row r="2361">
          <cell r="I2361">
            <v>811017816</v>
          </cell>
          <cell r="J2361" t="str">
            <v>IER BOYACA - Ebéjico</v>
          </cell>
          <cell r="K2361">
            <v>57749577</v>
          </cell>
        </row>
        <row r="2362">
          <cell r="I2362">
            <v>811017824</v>
          </cell>
          <cell r="J2362" t="str">
            <v>LA FSE. INSTITUCION EDUCATIVA LA PAZ</v>
          </cell>
          <cell r="K2362">
            <v>243934733</v>
          </cell>
        </row>
        <row r="2363">
          <cell r="I2363">
            <v>811017835</v>
          </cell>
          <cell r="J2363" t="str">
            <v>INST EDUC HECTOR ABAD GOMEZ</v>
          </cell>
          <cell r="K2363">
            <v>163166940</v>
          </cell>
        </row>
        <row r="2364">
          <cell r="I2364">
            <v>811017836</v>
          </cell>
          <cell r="J2364" t="str">
            <v>INST EDUC SANTA ELENA</v>
          </cell>
          <cell r="K2364">
            <v>87791590</v>
          </cell>
        </row>
        <row r="2365">
          <cell r="I2365">
            <v>811017837</v>
          </cell>
          <cell r="J2365" t="str">
            <v>F.S.E. INSTITUCIÓN EDUCATIVA LICEO ANTIOQUEÑO SGP</v>
          </cell>
          <cell r="K2365">
            <v>207733513</v>
          </cell>
        </row>
        <row r="2366">
          <cell r="I2366">
            <v>811017858</v>
          </cell>
          <cell r="J2366" t="str">
            <v>CENT EDUC TRAVESISAS EL MORRO</v>
          </cell>
          <cell r="K2366">
            <v>57018672</v>
          </cell>
        </row>
        <row r="2367">
          <cell r="I2367">
            <v>811017875</v>
          </cell>
          <cell r="J2367" t="str">
            <v>INST EDUC VILLA DEL SOCORRO</v>
          </cell>
          <cell r="K2367">
            <v>301963585</v>
          </cell>
        </row>
        <row r="2368">
          <cell r="I2368">
            <v>811017900</v>
          </cell>
          <cell r="J2368" t="str">
            <v>INST EDUC BARRIO SANTA CRUZ</v>
          </cell>
          <cell r="K2368">
            <v>79881084</v>
          </cell>
        </row>
        <row r="2369">
          <cell r="I2369">
            <v>811017958</v>
          </cell>
          <cell r="J2369" t="str">
            <v>fondo de servicios educativos institucion educativa america</v>
          </cell>
          <cell r="K2369">
            <v>81488636</v>
          </cell>
        </row>
        <row r="2370">
          <cell r="I2370">
            <v>811017962</v>
          </cell>
          <cell r="J2370" t="str">
            <v>fon de servicios educativos institucion educativa escuela normal superior del magdalena medio</v>
          </cell>
          <cell r="K2370">
            <v>82830747</v>
          </cell>
        </row>
        <row r="2371">
          <cell r="I2371">
            <v>811017963</v>
          </cell>
          <cell r="J2371" t="str">
            <v>IE ALFONSO LOPEZ PUMAREJO - Puerto Berrío</v>
          </cell>
          <cell r="K2371">
            <v>133398502</v>
          </cell>
        </row>
        <row r="2372">
          <cell r="I2372">
            <v>811017999</v>
          </cell>
          <cell r="J2372" t="str">
            <v>INST EDUC PEDRO CLAVER AGUIRRE</v>
          </cell>
          <cell r="K2372">
            <v>72293800</v>
          </cell>
        </row>
        <row r="2373">
          <cell r="I2373">
            <v>811018008</v>
          </cell>
          <cell r="J2373" t="str">
            <v>IE PRESBITERO ABRAHAN JARAMILLO - San Roque</v>
          </cell>
          <cell r="K2373">
            <v>78104728</v>
          </cell>
        </row>
        <row r="2374">
          <cell r="I2374">
            <v>811018013</v>
          </cell>
          <cell r="J2374" t="str">
            <v>IE NORMAL SUPERIOR DE SAN ROQUE - San Roque</v>
          </cell>
          <cell r="K2374">
            <v>115504570</v>
          </cell>
        </row>
        <row r="2375">
          <cell r="I2375">
            <v>811018049</v>
          </cell>
          <cell r="J2375" t="str">
            <v>INST EDUC ALCALDIA DE MEDELLIN</v>
          </cell>
          <cell r="K2375">
            <v>114490688</v>
          </cell>
        </row>
        <row r="2376">
          <cell r="I2376">
            <v>811018066</v>
          </cell>
          <cell r="J2376" t="str">
            <v>INST EDUC LA LIBERTAD</v>
          </cell>
          <cell r="K2376">
            <v>66039564</v>
          </cell>
        </row>
        <row r="2377">
          <cell r="I2377">
            <v>811018082</v>
          </cell>
          <cell r="J2377" t="str">
            <v>IE COCORNA - Cocorná</v>
          </cell>
          <cell r="K2377">
            <v>153209641</v>
          </cell>
        </row>
        <row r="2378">
          <cell r="I2378">
            <v>811018101</v>
          </cell>
          <cell r="J2378" t="str">
            <v>INST EDUC REPUBLICA DE URUGUAY</v>
          </cell>
          <cell r="K2378">
            <v>130914511</v>
          </cell>
        </row>
        <row r="2379">
          <cell r="I2379">
            <v>811018113</v>
          </cell>
          <cell r="J2379" t="str">
            <v>IER CRISTALES - San Roque</v>
          </cell>
          <cell r="K2379">
            <v>47248249</v>
          </cell>
        </row>
        <row r="2380">
          <cell r="I2380">
            <v>811018144</v>
          </cell>
          <cell r="J2380" t="str">
            <v>IE ANTONIO ROLDAN BETANCUR - Briceño</v>
          </cell>
          <cell r="K2380">
            <v>168149429</v>
          </cell>
        </row>
        <row r="2381">
          <cell r="I2381">
            <v>811018145</v>
          </cell>
          <cell r="J2381" t="str">
            <v>FSE. INSTITUCION EDUCATIVA DE ENVIGADO</v>
          </cell>
          <cell r="K2381">
            <v>203761688</v>
          </cell>
        </row>
        <row r="2382">
          <cell r="I2382">
            <v>811018148</v>
          </cell>
          <cell r="J2382" t="str">
            <v>IER PEDRO PABLO CASTRILLON - Santo Domingo</v>
          </cell>
          <cell r="K2382">
            <v>46266618</v>
          </cell>
        </row>
        <row r="2383">
          <cell r="I2383">
            <v>811018169</v>
          </cell>
          <cell r="J2383" t="str">
            <v>INST EDUC RAMON MUNERA LOPERA</v>
          </cell>
          <cell r="K2383">
            <v>149110529</v>
          </cell>
        </row>
        <row r="2384">
          <cell r="I2384">
            <v>811018192</v>
          </cell>
          <cell r="J2384" t="str">
            <v>I. E. CONCEJO MUNICIPAL EL PORVENIR</v>
          </cell>
          <cell r="K2384">
            <v>175730911</v>
          </cell>
        </row>
        <row r="2385">
          <cell r="I2385">
            <v>811018193</v>
          </cell>
          <cell r="J2385" t="str">
            <v>I. E. JOSEFINA MUÑOZ GONZALEZ</v>
          </cell>
          <cell r="K2385">
            <v>225986253</v>
          </cell>
        </row>
        <row r="2386">
          <cell r="I2386">
            <v>811018194</v>
          </cell>
          <cell r="J2386" t="str">
            <v>IE CAMPESTRE NUEVO HORIZONTE - Carmen de Viboral</v>
          </cell>
          <cell r="K2386">
            <v>84994288</v>
          </cell>
        </row>
        <row r="2387">
          <cell r="I2387">
            <v>811018196</v>
          </cell>
          <cell r="J2387" t="str">
            <v>IE SANTA MARIA - Carmen de Viboral</v>
          </cell>
          <cell r="K2387">
            <v>88261205</v>
          </cell>
        </row>
        <row r="2388">
          <cell r="I2388">
            <v>811018197</v>
          </cell>
          <cell r="J2388" t="str">
            <v>IE FRAY JULIO TOBON B - Carmen de Viboral</v>
          </cell>
          <cell r="K2388">
            <v>239830240</v>
          </cell>
        </row>
        <row r="2389">
          <cell r="I2389">
            <v>811018224</v>
          </cell>
          <cell r="J2389" t="str">
            <v>IE JORGE ALBERTO GÓMEZ GÓMEZ - Granada</v>
          </cell>
          <cell r="K2389">
            <v>164955989</v>
          </cell>
        </row>
        <row r="2390">
          <cell r="I2390">
            <v>811018231</v>
          </cell>
          <cell r="J2390" t="str">
            <v>IE EVA TULIA QUINTERO DE TORO - Cocorná</v>
          </cell>
          <cell r="K2390">
            <v>120625970</v>
          </cell>
        </row>
        <row r="2391">
          <cell r="I2391">
            <v>811018233</v>
          </cell>
          <cell r="J2391" t="str">
            <v>INST EDUC JESUS REY</v>
          </cell>
          <cell r="K2391">
            <v>142141143</v>
          </cell>
        </row>
        <row r="2392">
          <cell r="I2392">
            <v>811018246</v>
          </cell>
          <cell r="J2392" t="str">
            <v>IE MUNICIPAL JOSE DE LOS SANTOS ZUÑIGA - Chigorodó</v>
          </cell>
          <cell r="K2392">
            <v>169764072</v>
          </cell>
        </row>
        <row r="2393">
          <cell r="I2393">
            <v>811018314</v>
          </cell>
          <cell r="J2393" t="str">
            <v>INST EDUC CIRO MENDIA</v>
          </cell>
          <cell r="K2393">
            <v>110164005</v>
          </cell>
        </row>
        <row r="2394">
          <cell r="I2394">
            <v>811018352</v>
          </cell>
          <cell r="J2394" t="str">
            <v>INST EDUC GABRIEL RESTREPO MORENO</v>
          </cell>
          <cell r="K2394">
            <v>90580655</v>
          </cell>
        </row>
        <row r="2395">
          <cell r="I2395">
            <v>811018354</v>
          </cell>
          <cell r="J2395" t="str">
            <v>IE SANTO TOMAS DE AQUINO - Guarne</v>
          </cell>
          <cell r="K2395">
            <v>153214624</v>
          </cell>
        </row>
        <row r="2396">
          <cell r="I2396">
            <v>811018372</v>
          </cell>
          <cell r="J2396" t="str">
            <v>INST EDUC FE Y ALEGRIA VILLA DE LA CANDELARIA</v>
          </cell>
          <cell r="K2396">
            <v>84766601</v>
          </cell>
        </row>
        <row r="2397">
          <cell r="I2397">
            <v>811018376</v>
          </cell>
          <cell r="J2397" t="str">
            <v>Institucion educativa Loma Linda</v>
          </cell>
          <cell r="K2397">
            <v>93781368</v>
          </cell>
        </row>
        <row r="2398">
          <cell r="I2398">
            <v>811018401</v>
          </cell>
          <cell r="J2398" t="str">
            <v>IER DARIO GUTIERREZ RAVE - Caldas</v>
          </cell>
          <cell r="K2398">
            <v>64081805</v>
          </cell>
        </row>
        <row r="2399">
          <cell r="I2399">
            <v>811018403</v>
          </cell>
          <cell r="J2399" t="str">
            <v>FONDO DE SERVICIOS EDUCATIVOS INSTITUCION EDUCATIVA JESUS MARIA ROJAS PAGOLA</v>
          </cell>
          <cell r="K2399">
            <v>77138436</v>
          </cell>
        </row>
        <row r="2400">
          <cell r="I2400">
            <v>811018413</v>
          </cell>
          <cell r="J2400" t="str">
            <v>INST EDUC MERCEDITAS GOMEZ MARTINEZ</v>
          </cell>
          <cell r="K2400">
            <v>188419709</v>
          </cell>
        </row>
        <row r="2401">
          <cell r="I2401">
            <v>811018422</v>
          </cell>
          <cell r="J2401" t="str">
            <v>SGP INSTITUCION EDUCATIVA CONCEJO DE BELLO</v>
          </cell>
          <cell r="K2401">
            <v>100101997</v>
          </cell>
        </row>
        <row r="2402">
          <cell r="I2402">
            <v>811018448</v>
          </cell>
          <cell r="J2402" t="str">
            <v>IE CAUCASIA - Caucasia</v>
          </cell>
          <cell r="K2402">
            <v>260211364</v>
          </cell>
        </row>
        <row r="2403">
          <cell r="I2403">
            <v>811018449</v>
          </cell>
          <cell r="J2403" t="str">
            <v>IE DE NECHI - Nechí</v>
          </cell>
          <cell r="K2403">
            <v>327600269</v>
          </cell>
        </row>
        <row r="2404">
          <cell r="I2404">
            <v>811018450</v>
          </cell>
          <cell r="J2404" t="str">
            <v>IE ESCUELA NORMAL SUPERIOR DEL BAJO CAUCA - Caucasia</v>
          </cell>
          <cell r="K2404">
            <v>87417363</v>
          </cell>
        </row>
        <row r="2405">
          <cell r="I2405">
            <v>811018457</v>
          </cell>
          <cell r="J2405" t="str">
            <v>IE RAFAEL NUÑEZ - Tarazá</v>
          </cell>
          <cell r="K2405">
            <v>151210320</v>
          </cell>
        </row>
        <row r="2406">
          <cell r="I2406">
            <v>811018514</v>
          </cell>
          <cell r="J2406" t="str">
            <v>INST EDUC SAN VICENTE DE PAUL</v>
          </cell>
          <cell r="K2406">
            <v>133283523</v>
          </cell>
        </row>
        <row r="2407">
          <cell r="I2407">
            <v>811018517</v>
          </cell>
          <cell r="J2407" t="str">
            <v>IE PASCUAL CORREA FLOREZ - Amagá</v>
          </cell>
          <cell r="K2407">
            <v>63972867</v>
          </cell>
        </row>
        <row r="2408">
          <cell r="I2408">
            <v>811018519</v>
          </cell>
          <cell r="J2408" t="str">
            <v>INST EDUC MARIA MONTESSORI</v>
          </cell>
          <cell r="K2408">
            <v>76492183</v>
          </cell>
        </row>
        <row r="2409">
          <cell r="I2409">
            <v>811018538</v>
          </cell>
          <cell r="J2409" t="str">
            <v>F.S.E.  I.E. GABRIEL ECHAVARRIA</v>
          </cell>
          <cell r="K2409">
            <v>51077423</v>
          </cell>
        </row>
        <row r="2410">
          <cell r="I2410">
            <v>811018556</v>
          </cell>
          <cell r="J2410" t="str">
            <v>IE LA INMACULADA - Tarazá</v>
          </cell>
          <cell r="K2410">
            <v>41928604</v>
          </cell>
        </row>
        <row r="2411">
          <cell r="I2411">
            <v>811018564</v>
          </cell>
          <cell r="J2411" t="str">
            <v>INST EDUC SEBASTIAN DE BELALCAZAR</v>
          </cell>
          <cell r="K2411">
            <v>51036425</v>
          </cell>
        </row>
        <row r="2412">
          <cell r="I2412">
            <v>811018590</v>
          </cell>
          <cell r="J2412" t="str">
            <v>institucion gabriel correa velez</v>
          </cell>
          <cell r="K2412">
            <v>58515862</v>
          </cell>
        </row>
        <row r="2413">
          <cell r="I2413">
            <v>811018596</v>
          </cell>
          <cell r="J2413" t="str">
            <v>IER BELEN DE BAJIRA - Mutatá</v>
          </cell>
          <cell r="K2413">
            <v>165957704</v>
          </cell>
        </row>
        <row r="2414">
          <cell r="I2414">
            <v>811018599</v>
          </cell>
          <cell r="J2414" t="str">
            <v>INST EDUC AMERICA</v>
          </cell>
          <cell r="K2414">
            <v>104279412</v>
          </cell>
        </row>
        <row r="2415">
          <cell r="I2415">
            <v>811018605</v>
          </cell>
          <cell r="J2415" t="str">
            <v>F.S.E. INSTITUCION EDUCATIVA FE Y ALEGRIA LUIS AMIGO</v>
          </cell>
          <cell r="K2415">
            <v>73519026</v>
          </cell>
        </row>
        <row r="2416">
          <cell r="I2416">
            <v>811018648</v>
          </cell>
          <cell r="J2416" t="str">
            <v>IE SAN LUIS GONZAGA - Copacabana</v>
          </cell>
          <cell r="K2416">
            <v>152550459</v>
          </cell>
        </row>
        <row r="2417">
          <cell r="I2417">
            <v>811018651</v>
          </cell>
          <cell r="J2417" t="str">
            <v>F.S.E. INSTITUCION EDUCATIVA SANTA MARGARITA</v>
          </cell>
          <cell r="K2417">
            <v>173194332</v>
          </cell>
        </row>
        <row r="2418">
          <cell r="I2418">
            <v>811018659</v>
          </cell>
          <cell r="J2418" t="str">
            <v>IE PBRO. BERNARDO MONTOYA GIRALDO - Copacabana</v>
          </cell>
          <cell r="K2418">
            <v>124048691</v>
          </cell>
        </row>
        <row r="2419">
          <cell r="I2419">
            <v>811018660</v>
          </cell>
          <cell r="J2419" t="str">
            <v>IE GRANJAS INFANTILES - Copacabana</v>
          </cell>
          <cell r="K2419">
            <v>68257219</v>
          </cell>
        </row>
        <row r="2420">
          <cell r="I2420">
            <v>811018664</v>
          </cell>
          <cell r="J2420" t="str">
            <v>INST EDUC ARZOBISPO TULIO BOTERO SALAZAR</v>
          </cell>
          <cell r="K2420">
            <v>142145790</v>
          </cell>
        </row>
        <row r="2421">
          <cell r="I2421">
            <v>811018695</v>
          </cell>
          <cell r="J2421" t="str">
            <v>INST EDUC JUAN MARIA CESPEDES</v>
          </cell>
          <cell r="K2421">
            <v>128958204</v>
          </cell>
        </row>
        <row r="2422">
          <cell r="I2422">
            <v>811018709</v>
          </cell>
          <cell r="J2422" t="str">
            <v>I. E. SAN JOSE DE LAS CUCHILLAS</v>
          </cell>
          <cell r="K2422">
            <v>65822033</v>
          </cell>
        </row>
        <row r="2423">
          <cell r="I2423">
            <v>811018721</v>
          </cell>
          <cell r="J2423" t="str">
            <v>INST EDUC LA PIEDAD</v>
          </cell>
          <cell r="K2423">
            <v>95404584</v>
          </cell>
        </row>
        <row r="2424">
          <cell r="I2424">
            <v>811018722</v>
          </cell>
          <cell r="J2424" t="str">
            <v>INST EDUC GILBERTO ALZATE AVENDAO</v>
          </cell>
          <cell r="K2424">
            <v>260575346</v>
          </cell>
        </row>
        <row r="2425">
          <cell r="I2425">
            <v>811018723</v>
          </cell>
          <cell r="J2425" t="str">
            <v>INST EDUC YERMO Y PARRES</v>
          </cell>
          <cell r="K2425">
            <v>160222838</v>
          </cell>
        </row>
        <row r="2426">
          <cell r="I2426">
            <v>811018760</v>
          </cell>
          <cell r="J2426" t="str">
            <v>IE IGNACIO BOTERO VALLEJO - Retiro</v>
          </cell>
          <cell r="K2426">
            <v>173248965</v>
          </cell>
        </row>
        <row r="2427">
          <cell r="I2427">
            <v>811018761</v>
          </cell>
          <cell r="J2427" t="str">
            <v>I. E. DOMINGO SAVIO</v>
          </cell>
          <cell r="K2427">
            <v>39624153</v>
          </cell>
        </row>
        <row r="2428">
          <cell r="I2428">
            <v>811018764</v>
          </cell>
          <cell r="J2428" t="str">
            <v>INST EDUC CAMPO VALDES</v>
          </cell>
          <cell r="K2428">
            <v>82399454</v>
          </cell>
        </row>
        <row r="2429">
          <cell r="I2429">
            <v>811018780</v>
          </cell>
          <cell r="J2429" t="str">
            <v>IE LLANOS DE CUIVA - Yarumal</v>
          </cell>
          <cell r="K2429">
            <v>72509380</v>
          </cell>
        </row>
        <row r="2430">
          <cell r="I2430">
            <v>811018834</v>
          </cell>
          <cell r="J2430" t="str">
            <v>IE FRANCISCO ABEL GALLEGO - San José de la Montaña</v>
          </cell>
          <cell r="K2430">
            <v>58033482</v>
          </cell>
        </row>
        <row r="2431">
          <cell r="I2431">
            <v>811018854</v>
          </cell>
          <cell r="J2431" t="str">
            <v>INSTITUCION EDUCATIVA OCTAVIO HARRY</v>
          </cell>
          <cell r="K2431">
            <v>72077248</v>
          </cell>
        </row>
        <row r="2432">
          <cell r="I2432">
            <v>811018855</v>
          </cell>
          <cell r="J2432" t="str">
            <v>INST EDUC REPUBLICA DE VENEZUELA</v>
          </cell>
          <cell r="K2432">
            <v>58327594</v>
          </cell>
        </row>
        <row r="2433">
          <cell r="I2433">
            <v>811018890</v>
          </cell>
          <cell r="J2433" t="str">
            <v>INST EDUC PBRO ANTONIO JOSE BERNAL LONDOO SJ</v>
          </cell>
          <cell r="K2433">
            <v>174679046</v>
          </cell>
        </row>
        <row r="2434">
          <cell r="I2434">
            <v>811018891</v>
          </cell>
          <cell r="J2434" t="str">
            <v>INST EDUC LUIS LOPEZ DE MESA</v>
          </cell>
          <cell r="K2434">
            <v>95761477</v>
          </cell>
        </row>
        <row r="2435">
          <cell r="I2435">
            <v>811018909</v>
          </cell>
          <cell r="J2435" t="str">
            <v>FONDO DE SERVICIOS EDUCATIVOS INSTITUCION EDUCATIVA JOSE PRIETO ARANGO -TARSO</v>
          </cell>
          <cell r="K2435">
            <v>97454326</v>
          </cell>
        </row>
        <row r="2436">
          <cell r="I2436">
            <v>811018924</v>
          </cell>
          <cell r="J2436" t="str">
            <v>IE MARIANO DE JESÚS EUSSE - Angostura</v>
          </cell>
          <cell r="K2436">
            <v>184910868</v>
          </cell>
        </row>
        <row r="2437">
          <cell r="I2437">
            <v>811018979</v>
          </cell>
          <cell r="J2437" t="str">
            <v>IE TOMAS EASTMAN - Santa Bárbara</v>
          </cell>
          <cell r="K2437">
            <v>140547119</v>
          </cell>
        </row>
        <row r="2438">
          <cell r="I2438">
            <v>811018982</v>
          </cell>
          <cell r="J2438" t="str">
            <v>IE SAN FRANCISCO DE ASIS - Liborina</v>
          </cell>
          <cell r="K2438">
            <v>125854357</v>
          </cell>
        </row>
        <row r="2439">
          <cell r="I2439">
            <v>811019000</v>
          </cell>
          <cell r="J2439" t="str">
            <v>INST EDUC SOL DE ORIENTE</v>
          </cell>
          <cell r="K2439">
            <v>205528909</v>
          </cell>
        </row>
        <row r="2440">
          <cell r="I2440">
            <v>811019010</v>
          </cell>
          <cell r="J2440" t="str">
            <v>IER LA FLORESTA - Maceo</v>
          </cell>
          <cell r="K2440">
            <v>69826315</v>
          </cell>
        </row>
        <row r="2441">
          <cell r="I2441">
            <v>811019064</v>
          </cell>
          <cell r="J2441" t="str">
            <v>INST EDUC DOCE DE OCTUBRE</v>
          </cell>
          <cell r="K2441">
            <v>159401905</v>
          </cell>
        </row>
        <row r="2442">
          <cell r="I2442">
            <v>811019065</v>
          </cell>
          <cell r="J2442" t="str">
            <v>INST EDUC ASIA IGNACIANA</v>
          </cell>
          <cell r="K2442">
            <v>179991973</v>
          </cell>
        </row>
        <row r="2443">
          <cell r="I2443">
            <v>811019071</v>
          </cell>
          <cell r="J2443" t="str">
            <v>INST EDUC FE Y ALEGRIA GRANIZAL</v>
          </cell>
          <cell r="K2443">
            <v>46432264</v>
          </cell>
        </row>
        <row r="2444">
          <cell r="I2444">
            <v>811019074</v>
          </cell>
          <cell r="J2444" t="str">
            <v>INST EDUC FE Y ALEGRIA LA CIMA</v>
          </cell>
          <cell r="K2444">
            <v>225088578</v>
          </cell>
        </row>
        <row r="2445">
          <cell r="I2445">
            <v>811019101</v>
          </cell>
          <cell r="J2445" t="str">
            <v>IER VILLA NELLY - Carepa</v>
          </cell>
          <cell r="K2445">
            <v>66323807</v>
          </cell>
        </row>
        <row r="2446">
          <cell r="I2446">
            <v>811019109</v>
          </cell>
          <cell r="J2446" t="str">
            <v>IE LUIS CARLOS GALAN SARMIENTO - Carepa</v>
          </cell>
          <cell r="K2446">
            <v>266143439</v>
          </cell>
        </row>
        <row r="2447">
          <cell r="I2447">
            <v>811019113</v>
          </cell>
          <cell r="J2447" t="str">
            <v>CER VIJAGUAL - Carepa</v>
          </cell>
          <cell r="K2447">
            <v>40302177</v>
          </cell>
        </row>
        <row r="2448">
          <cell r="I2448">
            <v>811019131</v>
          </cell>
          <cell r="J2448" t="str">
            <v>IE EDUARDO AGUILAR - Yolombó</v>
          </cell>
          <cell r="K2448">
            <v>110566939</v>
          </cell>
        </row>
        <row r="2449">
          <cell r="I2449">
            <v>811019139</v>
          </cell>
          <cell r="J2449" t="str">
            <v>INST EDUC LA INDEPENDENCIA</v>
          </cell>
          <cell r="K2449">
            <v>180591434</v>
          </cell>
        </row>
        <row r="2450">
          <cell r="I2450">
            <v>811019140</v>
          </cell>
          <cell r="J2450" t="str">
            <v>IE MARIA AUXILIADORA - Caldas</v>
          </cell>
          <cell r="K2450">
            <v>114583489</v>
          </cell>
        </row>
        <row r="2451">
          <cell r="I2451">
            <v>811019145</v>
          </cell>
          <cell r="J2451" t="str">
            <v>IE SANTA GEMA - Buriticá</v>
          </cell>
          <cell r="K2451">
            <v>19342755</v>
          </cell>
        </row>
        <row r="2452">
          <cell r="I2452">
            <v>811019146</v>
          </cell>
          <cell r="J2452" t="str">
            <v>IE ANZA - Anzá</v>
          </cell>
          <cell r="K2452">
            <v>44715946</v>
          </cell>
        </row>
        <row r="2453">
          <cell r="I2453">
            <v>811019153</v>
          </cell>
          <cell r="J2453" t="str">
            <v>INST EDUC FRANCISCO LUIS HERNANDEZ BETANCUR</v>
          </cell>
          <cell r="K2453">
            <v>72035756</v>
          </cell>
        </row>
        <row r="2454">
          <cell r="I2454">
            <v>811019156</v>
          </cell>
          <cell r="J2454" t="str">
            <v>institucion educativa sagrado corazon</v>
          </cell>
          <cell r="K2454">
            <v>62995288</v>
          </cell>
        </row>
        <row r="2455">
          <cell r="I2455">
            <v>811019157</v>
          </cell>
          <cell r="J2455" t="str">
            <v>INST EDUC HORACIO MUOZ SUESCUN</v>
          </cell>
          <cell r="K2455">
            <v>128197478</v>
          </cell>
        </row>
        <row r="2456">
          <cell r="I2456">
            <v>811019240</v>
          </cell>
          <cell r="J2456" t="str">
            <v>IE ARBOLETES - Arboletes</v>
          </cell>
          <cell r="K2456">
            <v>162385480</v>
          </cell>
        </row>
        <row r="2457">
          <cell r="I2457">
            <v>811019245</v>
          </cell>
          <cell r="J2457" t="str">
            <v>I. E. BARRO BLANCO</v>
          </cell>
          <cell r="K2457">
            <v>83727979</v>
          </cell>
        </row>
        <row r="2458">
          <cell r="I2458">
            <v>811019263</v>
          </cell>
          <cell r="J2458" t="str">
            <v>Fondo de Servicios Educativos Institución Educativa Rafael j. Mejia</v>
          </cell>
          <cell r="K2458">
            <v>114495437</v>
          </cell>
        </row>
        <row r="2459">
          <cell r="I2459">
            <v>811019276</v>
          </cell>
          <cell r="J2459" t="str">
            <v>IER OVEJAS - San Pedro de los Milagros</v>
          </cell>
          <cell r="K2459">
            <v>49606068</v>
          </cell>
        </row>
        <row r="2460">
          <cell r="I2460">
            <v>811019301</v>
          </cell>
          <cell r="J2460" t="str">
            <v>I. E. ANA GOMEZ DE SIERRA</v>
          </cell>
          <cell r="K2460">
            <v>80637130</v>
          </cell>
        </row>
        <row r="2461">
          <cell r="I2461">
            <v>811019307</v>
          </cell>
          <cell r="J2461" t="str">
            <v>FONDO DE SERVICIOS EDUCATIVOS INSTITUCION EDUCATIVA SAN JOSE</v>
          </cell>
          <cell r="K2461">
            <v>222810487</v>
          </cell>
        </row>
        <row r="2462">
          <cell r="I2462">
            <v>811019327</v>
          </cell>
          <cell r="J2462" t="str">
            <v>IER PORCECITO - Santo Domingo</v>
          </cell>
          <cell r="K2462">
            <v>52094830</v>
          </cell>
        </row>
        <row r="2463">
          <cell r="I2463">
            <v>811019336</v>
          </cell>
          <cell r="J2463" t="str">
            <v>FONDO DE SERVICIOS EDUCATIVOS INSTITUCION EDUCATIVA EL GUAYABO</v>
          </cell>
          <cell r="K2463">
            <v>56808008</v>
          </cell>
        </row>
        <row r="2464">
          <cell r="I2464">
            <v>811019347</v>
          </cell>
          <cell r="J2464" t="str">
            <v>SGP INSTIT. EDUCATIVA ABRAHAM REYES</v>
          </cell>
          <cell r="K2464">
            <v>96077058</v>
          </cell>
        </row>
        <row r="2465">
          <cell r="I2465">
            <v>811019365</v>
          </cell>
          <cell r="J2465" t="str">
            <v>IE NUESTRA SEÑORA DEL ROSARIO - Campamento</v>
          </cell>
          <cell r="K2465">
            <v>139281643</v>
          </cell>
        </row>
        <row r="2466">
          <cell r="I2466">
            <v>811019372</v>
          </cell>
          <cell r="J2466" t="str">
            <v>IE J. EMILIO VALDERRAMA AGUDELO - Toledo</v>
          </cell>
          <cell r="K2466">
            <v>121842970</v>
          </cell>
        </row>
        <row r="2467">
          <cell r="I2467">
            <v>811019453</v>
          </cell>
          <cell r="J2467" t="str">
            <v>IE SAN ISIDRO - Santa Rosa de Osos</v>
          </cell>
          <cell r="K2467">
            <v>43057952</v>
          </cell>
        </row>
        <row r="2468">
          <cell r="I2468">
            <v>811019484</v>
          </cell>
          <cell r="J2468" t="str">
            <v>SISTEMA GENERAL DE PARTICIPACION</v>
          </cell>
          <cell r="K2468">
            <v>67134911</v>
          </cell>
        </row>
        <row r="2469">
          <cell r="I2469">
            <v>811019503</v>
          </cell>
          <cell r="J2469" t="str">
            <v>INST EDUC CAMILO TORRES RESTREPO</v>
          </cell>
          <cell r="K2469">
            <v>40140820</v>
          </cell>
        </row>
        <row r="2470">
          <cell r="I2470">
            <v>811019573</v>
          </cell>
          <cell r="J2470" t="str">
            <v>I. E. GUILLERMO GAVIRIA CORREA</v>
          </cell>
          <cell r="K2470">
            <v>30324918</v>
          </cell>
        </row>
        <row r="2471">
          <cell r="I2471">
            <v>811019578</v>
          </cell>
          <cell r="J2471" t="str">
            <v>IE SAN JOSE - Venecia</v>
          </cell>
          <cell r="K2471">
            <v>104104437</v>
          </cell>
        </row>
        <row r="2472">
          <cell r="I2472">
            <v>811019585</v>
          </cell>
          <cell r="J2472" t="str">
            <v>FONDO DE SERVICIOS EDUCATIVOS I.E.R.URIBE GAVIRIA-VENECIA</v>
          </cell>
          <cell r="K2472">
            <v>21420105</v>
          </cell>
        </row>
        <row r="2473">
          <cell r="I2473">
            <v>811019589</v>
          </cell>
          <cell r="J2473" t="str">
            <v>IE ESCUELA NORMAL SUPERIOR PEDRO JUSTO BERRIO - Santa Rosa de Osos</v>
          </cell>
          <cell r="K2473">
            <v>103851990</v>
          </cell>
        </row>
        <row r="2474">
          <cell r="I2474">
            <v>811019600</v>
          </cell>
          <cell r="J2474" t="str">
            <v>F.S.E.  I.E.   CONCEJO  MUNIIPAL</v>
          </cell>
          <cell r="K2474">
            <v>86689468</v>
          </cell>
        </row>
        <row r="2475">
          <cell r="I2475">
            <v>811019614</v>
          </cell>
          <cell r="J2475" t="str">
            <v>IE CARDENAL ANIBAL MUÑOZ DUQUE - Santa Rosa de Osos</v>
          </cell>
          <cell r="K2475">
            <v>154975085</v>
          </cell>
        </row>
        <row r="2476">
          <cell r="I2476">
            <v>811019616</v>
          </cell>
          <cell r="J2476" t="str">
            <v>INST EDUC RODRIGO LARA BONILLA</v>
          </cell>
          <cell r="K2476">
            <v>97404162</v>
          </cell>
        </row>
        <row r="2477">
          <cell r="I2477">
            <v>811019620</v>
          </cell>
          <cell r="J2477" t="str">
            <v>IER  CARLOS GONZALEZ - Belmira</v>
          </cell>
          <cell r="K2477">
            <v>54644722</v>
          </cell>
        </row>
        <row r="2478">
          <cell r="I2478">
            <v>811019634</v>
          </cell>
          <cell r="J2478" t="str">
            <v>INST EDUC JORGE ROBLEDO</v>
          </cell>
          <cell r="K2478">
            <v>96273985</v>
          </cell>
        </row>
        <row r="2479">
          <cell r="I2479">
            <v>811019685</v>
          </cell>
          <cell r="J2479" t="str">
            <v>CER MARIA ESTEVEZ - La Ceja</v>
          </cell>
          <cell r="K2479">
            <v>18682512</v>
          </cell>
        </row>
        <row r="2480">
          <cell r="I2480">
            <v>811019686</v>
          </cell>
          <cell r="J2480" t="str">
            <v>IE MARIA JOSEFA MARULANDA - La Ceja</v>
          </cell>
          <cell r="K2480">
            <v>128066354</v>
          </cell>
        </row>
        <row r="2481">
          <cell r="I2481">
            <v>811019688</v>
          </cell>
          <cell r="J2481" t="str">
            <v>CER EL TAMBO - La Ceja</v>
          </cell>
          <cell r="K2481">
            <v>23577556</v>
          </cell>
        </row>
        <row r="2482">
          <cell r="I2482">
            <v>811019702</v>
          </cell>
          <cell r="J2482" t="str">
            <v>Institucion educativa Marceliana Saldarriaga</v>
          </cell>
          <cell r="K2482">
            <v>144689984</v>
          </cell>
        </row>
        <row r="2483">
          <cell r="I2483">
            <v>811019723</v>
          </cell>
          <cell r="J2483" t="str">
            <v>F.S.E. INSTITUCION EDUCATIVA DIEGO ECHAVARRIA</v>
          </cell>
          <cell r="K2483">
            <v>195172980</v>
          </cell>
        </row>
        <row r="2484">
          <cell r="I2484">
            <v>811019724</v>
          </cell>
          <cell r="J2484" t="str">
            <v>INST EDUC BARRIO SANTANDER</v>
          </cell>
          <cell r="K2484">
            <v>136982649</v>
          </cell>
        </row>
        <row r="2485">
          <cell r="I2485">
            <v>811019727</v>
          </cell>
          <cell r="J2485" t="str">
            <v>INST EDUC MAESTRO PEDRO NEL GOMEZ</v>
          </cell>
          <cell r="K2485">
            <v>110404227</v>
          </cell>
        </row>
        <row r="2486">
          <cell r="I2486">
            <v>811019729</v>
          </cell>
          <cell r="J2486" t="str">
            <v>F.S.E. INTITUCION EDUCATIVA JOSE ASUNCION SILVA</v>
          </cell>
          <cell r="K2486">
            <v>88278050</v>
          </cell>
        </row>
        <row r="2487">
          <cell r="I2487">
            <v>811019733</v>
          </cell>
          <cell r="J2487" t="str">
            <v>INST EDUC EL PEDREGAL</v>
          </cell>
          <cell r="K2487">
            <v>119811144</v>
          </cell>
        </row>
        <row r="2488">
          <cell r="I2488">
            <v>811019735</v>
          </cell>
          <cell r="J2488" t="str">
            <v>INST EDUC CIUDADELA LAS AMERICAS</v>
          </cell>
          <cell r="K2488">
            <v>95562822</v>
          </cell>
        </row>
        <row r="2489">
          <cell r="I2489">
            <v>811019740</v>
          </cell>
          <cell r="J2489" t="str">
            <v>IE ESCUELA NORMAL SUPERIOR DEL NORDESTE - Yolombó</v>
          </cell>
          <cell r="K2489">
            <v>65732020</v>
          </cell>
        </row>
        <row r="2490">
          <cell r="I2490">
            <v>811019757</v>
          </cell>
          <cell r="J2490" t="str">
            <v>Fondo de Servicios Educativos Institución Educativa Adelaida Correa Estrada</v>
          </cell>
          <cell r="K2490">
            <v>73724604</v>
          </cell>
        </row>
        <row r="2491">
          <cell r="I2491">
            <v>811019759</v>
          </cell>
          <cell r="J2491" t="str">
            <v>Institución Educativa Presbitero Antonio Baena Salazar</v>
          </cell>
          <cell r="K2491">
            <v>79470542</v>
          </cell>
        </row>
        <row r="2492">
          <cell r="I2492">
            <v>811019761</v>
          </cell>
          <cell r="J2492" t="str">
            <v>I.E Primitivo Leal la Doctora</v>
          </cell>
          <cell r="K2492">
            <v>80616756</v>
          </cell>
        </row>
        <row r="2493">
          <cell r="I2493">
            <v>811019764</v>
          </cell>
          <cell r="J2493" t="str">
            <v>Institución Educativa Maria Auxiliadora</v>
          </cell>
          <cell r="K2493">
            <v>32332887</v>
          </cell>
        </row>
        <row r="2494">
          <cell r="I2494">
            <v>811019775</v>
          </cell>
          <cell r="J2494" t="str">
            <v>IE HECTOR HIGINIO BEDOYA VARGAS - Heliconia</v>
          </cell>
          <cell r="K2494">
            <v>23864426</v>
          </cell>
        </row>
        <row r="2495">
          <cell r="I2495">
            <v>811019778</v>
          </cell>
          <cell r="J2495" t="str">
            <v>Institucion educativa ciudad Itagui</v>
          </cell>
          <cell r="K2495">
            <v>117903743</v>
          </cell>
        </row>
        <row r="2496">
          <cell r="I2496">
            <v>811019800</v>
          </cell>
          <cell r="J2496" t="str">
            <v>INST EDUC FELIX DE BEDOUT MORENO</v>
          </cell>
          <cell r="K2496">
            <v>68101581</v>
          </cell>
        </row>
        <row r="2497">
          <cell r="I2497">
            <v>811019802</v>
          </cell>
          <cell r="J2497" t="str">
            <v>INST EDUC JULIO CESAR GARCIA</v>
          </cell>
          <cell r="K2497">
            <v>105285480</v>
          </cell>
        </row>
        <row r="2498">
          <cell r="I2498">
            <v>811019849</v>
          </cell>
          <cell r="J2498" t="str">
            <v>IE  LUIS LOPEZ DE MESA - Guadalupe</v>
          </cell>
          <cell r="K2498">
            <v>97101676</v>
          </cell>
        </row>
        <row r="2499">
          <cell r="I2499">
            <v>811019890</v>
          </cell>
          <cell r="J2499" t="str">
            <v>INST EDUC PEDRO OCTAVIO AMADO</v>
          </cell>
          <cell r="K2499">
            <v>104723346</v>
          </cell>
        </row>
        <row r="2500">
          <cell r="I2500">
            <v>811019899</v>
          </cell>
          <cell r="J2500" t="str">
            <v>INST EDUC LAS NIEVES</v>
          </cell>
          <cell r="K2500">
            <v>56654453</v>
          </cell>
        </row>
        <row r="2501">
          <cell r="I2501">
            <v>811019948</v>
          </cell>
          <cell r="J2501" t="str">
            <v>SGP CENTRO ED ANTONIO MARIA BEDOYA</v>
          </cell>
          <cell r="K2501">
            <v>23655110</v>
          </cell>
        </row>
        <row r="2502">
          <cell r="I2502">
            <v>811019964</v>
          </cell>
          <cell r="J2502" t="str">
            <v>IE VIGIA DEL FUERTE - Vigía del Fuerte</v>
          </cell>
          <cell r="K2502">
            <v>99847421</v>
          </cell>
        </row>
        <row r="2503">
          <cell r="I2503">
            <v>811019968</v>
          </cell>
          <cell r="J2503" t="str">
            <v>Fondo de Servicios COLEGIO ALEJANDRO VELZ</v>
          </cell>
          <cell r="K2503">
            <v>98008045</v>
          </cell>
        </row>
        <row r="2504">
          <cell r="I2504">
            <v>811019977</v>
          </cell>
          <cell r="J2504" t="str">
            <v>IE ESCUELA NORMAL SUPERIOR SANTA TERESITA - Sopetrán</v>
          </cell>
          <cell r="K2504">
            <v>137726751</v>
          </cell>
        </row>
        <row r="2505">
          <cell r="I2505">
            <v>811019990</v>
          </cell>
          <cell r="J2505" t="str">
            <v>IE MARCO FIDEL SUAREZ - Caucasia</v>
          </cell>
          <cell r="K2505">
            <v>146771558</v>
          </cell>
        </row>
        <row r="2506">
          <cell r="I2506">
            <v>811020009</v>
          </cell>
          <cell r="J2506" t="str">
            <v>FONDO DE SERVICIOS DOCENTES COLEGIO ORLANDO VELASQUEZ ARANGO-VENECIA</v>
          </cell>
          <cell r="K2506">
            <v>59834723</v>
          </cell>
        </row>
        <row r="2507">
          <cell r="I2507">
            <v>811020022</v>
          </cell>
          <cell r="J2507" t="str">
            <v>IE BOMBONA - Puerto Berrío</v>
          </cell>
          <cell r="K2507">
            <v>101989458</v>
          </cell>
        </row>
        <row r="2508">
          <cell r="I2508">
            <v>811020045</v>
          </cell>
          <cell r="J2508" t="str">
            <v>SGP INSTITUCION EDUCATIVA LA UNION</v>
          </cell>
          <cell r="K2508">
            <v>52037255</v>
          </cell>
        </row>
        <row r="2509">
          <cell r="I2509">
            <v>811020058</v>
          </cell>
          <cell r="J2509" t="str">
            <v>IE MARIANO J VILLEGAS - Montebello</v>
          </cell>
          <cell r="K2509">
            <v>92047288</v>
          </cell>
        </row>
        <row r="2510">
          <cell r="I2510">
            <v>811020134</v>
          </cell>
          <cell r="J2510" t="str">
            <v>I. E. SAN ANTONIO</v>
          </cell>
          <cell r="K2510">
            <v>82674229</v>
          </cell>
        </row>
        <row r="2511">
          <cell r="I2511">
            <v>811020153</v>
          </cell>
          <cell r="J2511" t="str">
            <v>I. E. BALTAZAR SALAZAR</v>
          </cell>
          <cell r="K2511">
            <v>74135599</v>
          </cell>
        </row>
        <row r="2512">
          <cell r="I2512">
            <v>811020162</v>
          </cell>
          <cell r="J2512" t="str">
            <v>FONDO DE SERVICIOS  EDUCATIVOS</v>
          </cell>
          <cell r="K2512">
            <v>29332535</v>
          </cell>
        </row>
        <row r="2513">
          <cell r="I2513">
            <v>811020169</v>
          </cell>
          <cell r="J2513" t="str">
            <v>institucion educativa rural pbro. Jesus antonio gomez- santuario</v>
          </cell>
          <cell r="K2513">
            <v>84151708</v>
          </cell>
        </row>
        <row r="2514">
          <cell r="I2514">
            <v>811020170</v>
          </cell>
          <cell r="J2514" t="str">
            <v>INST EDUC TRICENTENARIO</v>
          </cell>
          <cell r="K2514">
            <v>93168523</v>
          </cell>
        </row>
        <row r="2515">
          <cell r="I2515">
            <v>811020185</v>
          </cell>
          <cell r="J2515" t="str">
            <v>IE ROSA MESA DE MEJIA - Armenia</v>
          </cell>
          <cell r="K2515">
            <v>44078854</v>
          </cell>
        </row>
        <row r="2516">
          <cell r="I2516">
            <v>811020198</v>
          </cell>
          <cell r="J2516" t="str">
            <v>institucion educativa la union-puerto nare</v>
          </cell>
          <cell r="K2516">
            <v>28050703</v>
          </cell>
        </row>
        <row r="2517">
          <cell r="I2517">
            <v>811020200</v>
          </cell>
          <cell r="J2517" t="str">
            <v>institucion educativa jorge enrique villegas-puerto nare</v>
          </cell>
          <cell r="K2517">
            <v>34787823</v>
          </cell>
        </row>
        <row r="2518">
          <cell r="I2518">
            <v>811020229</v>
          </cell>
          <cell r="J2518" t="str">
            <v>INST EDUC SANTA TERESA</v>
          </cell>
          <cell r="K2518">
            <v>114407020</v>
          </cell>
        </row>
        <row r="2519">
          <cell r="I2519">
            <v>811020248</v>
          </cell>
          <cell r="J2519" t="str">
            <v>IE LLANADAS - Olaya</v>
          </cell>
          <cell r="K2519">
            <v>27779233</v>
          </cell>
        </row>
        <row r="2520">
          <cell r="I2520">
            <v>811020303</v>
          </cell>
          <cell r="J2520" t="str">
            <v>IE ANORÍ - Anorí</v>
          </cell>
          <cell r="K2520">
            <v>285866436</v>
          </cell>
        </row>
        <row r="2521">
          <cell r="I2521">
            <v>811020306</v>
          </cell>
          <cell r="J2521" t="str">
            <v>FONDO DE SERVICIOS DOCENTES LICEO JULIO RESTREPO- SALGAR</v>
          </cell>
          <cell r="K2521">
            <v>228525951</v>
          </cell>
        </row>
        <row r="2522">
          <cell r="I2522">
            <v>811020355</v>
          </cell>
          <cell r="J2522" t="str">
            <v>IER ADOLFO MORENO USUGA - Buriticá</v>
          </cell>
          <cell r="K2522">
            <v>43774721</v>
          </cell>
        </row>
        <row r="2523">
          <cell r="I2523">
            <v>811020369</v>
          </cell>
          <cell r="J2523" t="str">
            <v>INST EDUC JUAN DE DIOS CARVAJAL</v>
          </cell>
          <cell r="K2523">
            <v>89201535</v>
          </cell>
        </row>
        <row r="2524">
          <cell r="I2524">
            <v>811020408</v>
          </cell>
          <cell r="J2524" t="str">
            <v>institucion educativa la sierra-puerto nare</v>
          </cell>
          <cell r="K2524">
            <v>106823920</v>
          </cell>
        </row>
        <row r="2525">
          <cell r="I2525">
            <v>811020415</v>
          </cell>
          <cell r="J2525" t="str">
            <v>I. E. ANTONIO DONADO CAMACHO</v>
          </cell>
          <cell r="K2525">
            <v>55392805</v>
          </cell>
        </row>
        <row r="2526">
          <cell r="I2526">
            <v>811020435</v>
          </cell>
          <cell r="J2526" t="str">
            <v>INST EDUC ENRIQUE OLAYA HERRERA</v>
          </cell>
          <cell r="K2526">
            <v>84817088</v>
          </cell>
        </row>
        <row r="2527">
          <cell r="I2527">
            <v>811020471</v>
          </cell>
          <cell r="J2527" t="str">
            <v>IE LORENZO YALI - Yalí</v>
          </cell>
          <cell r="K2527">
            <v>103595806</v>
          </cell>
        </row>
        <row r="2528">
          <cell r="I2528">
            <v>811020495</v>
          </cell>
          <cell r="J2528" t="str">
            <v>IER ALIANZA PARA EL PROGRESO - Vigía del Fuerte</v>
          </cell>
          <cell r="K2528">
            <v>28970730</v>
          </cell>
        </row>
        <row r="2529">
          <cell r="I2529">
            <v>811020518</v>
          </cell>
          <cell r="J2529" t="str">
            <v>INSTITUCION EDUCATIVA SANTA CATALINA</v>
          </cell>
          <cell r="K2529">
            <v>81715913</v>
          </cell>
        </row>
        <row r="2530">
          <cell r="I2530">
            <v>811020638</v>
          </cell>
          <cell r="J2530" t="str">
            <v>INST EDUC TOMAS CARRASQUILLA NO. 2</v>
          </cell>
          <cell r="K2530">
            <v>60476850</v>
          </cell>
        </row>
        <row r="2531">
          <cell r="I2531">
            <v>811020646</v>
          </cell>
          <cell r="J2531" t="str">
            <v>IE  PUERTO CLAVER - El Bagre</v>
          </cell>
          <cell r="K2531">
            <v>181548290</v>
          </cell>
        </row>
        <row r="2532">
          <cell r="I2532">
            <v>811020736</v>
          </cell>
          <cell r="J2532" t="str">
            <v>I. E. LA MOSQUITA</v>
          </cell>
          <cell r="K2532">
            <v>47366405</v>
          </cell>
        </row>
        <row r="2533">
          <cell r="I2533">
            <v>811020775</v>
          </cell>
          <cell r="J2533" t="str">
            <v>IER HOYO RICO - Santa Rosa de Osos</v>
          </cell>
          <cell r="K2533">
            <v>47585447</v>
          </cell>
        </row>
        <row r="2534">
          <cell r="I2534">
            <v>811020786</v>
          </cell>
          <cell r="J2534" t="str">
            <v>INST EDUC MONSEOR FRANCISCO CRISTOBAL TORO</v>
          </cell>
          <cell r="K2534">
            <v>164231401</v>
          </cell>
        </row>
        <row r="2535">
          <cell r="I2535">
            <v>811020806</v>
          </cell>
          <cell r="J2535" t="str">
            <v>F.S.D. Colegio Policarpa Salavarrieta</v>
          </cell>
          <cell r="K2535">
            <v>114523115</v>
          </cell>
        </row>
        <row r="2536">
          <cell r="I2536">
            <v>811020856</v>
          </cell>
          <cell r="J2536" t="str">
            <v>COLEGIO FE Y ALEGRIA</v>
          </cell>
          <cell r="K2536">
            <v>129424017</v>
          </cell>
        </row>
        <row r="2537">
          <cell r="I2537">
            <v>811020911</v>
          </cell>
          <cell r="J2537" t="str">
            <v>INST EDUC VILLA FLORA</v>
          </cell>
          <cell r="K2537">
            <v>71002014</v>
          </cell>
        </row>
        <row r="2538">
          <cell r="I2538">
            <v>811020918</v>
          </cell>
          <cell r="J2538" t="str">
            <v>IE PROCESA DELGADO - Alejandría</v>
          </cell>
          <cell r="K2538">
            <v>53099407</v>
          </cell>
        </row>
        <row r="2539">
          <cell r="I2539">
            <v>811020919</v>
          </cell>
          <cell r="J2539" t="str">
            <v>IE  PRESBITERO LIBARDO AGUIRRE - Concepción</v>
          </cell>
          <cell r="K2539">
            <v>48745270</v>
          </cell>
        </row>
        <row r="2540">
          <cell r="I2540">
            <v>811020923</v>
          </cell>
          <cell r="J2540" t="str">
            <v>IE SANTA RITA - San Vicente</v>
          </cell>
          <cell r="K2540">
            <v>47637071</v>
          </cell>
        </row>
        <row r="2541">
          <cell r="I2541">
            <v>811020924</v>
          </cell>
          <cell r="J2541" t="str">
            <v>IE LA MAGDALENA - San Vicente</v>
          </cell>
          <cell r="K2541">
            <v>56473392</v>
          </cell>
        </row>
        <row r="2542">
          <cell r="I2542">
            <v>811020950</v>
          </cell>
          <cell r="J2542" t="str">
            <v>IE  DIVINO NIÑO - Caucasia</v>
          </cell>
          <cell r="K2542">
            <v>178173450</v>
          </cell>
        </row>
        <row r="2543">
          <cell r="I2543">
            <v>811020962</v>
          </cell>
          <cell r="J2543" t="str">
            <v>INST EDUC JOSE MARIA VELAZ</v>
          </cell>
          <cell r="K2543">
            <v>86606492</v>
          </cell>
        </row>
        <row r="2544">
          <cell r="I2544">
            <v>811020971</v>
          </cell>
          <cell r="J2544" t="str">
            <v>INST EDUC SAN ANTONIO DE PRADO</v>
          </cell>
          <cell r="K2544">
            <v>218341783</v>
          </cell>
        </row>
        <row r="2545">
          <cell r="I2545">
            <v>811021005</v>
          </cell>
          <cell r="J2545" t="str">
            <v>INST EDUC VILLA GUADALUPE</v>
          </cell>
          <cell r="K2545">
            <v>138946395</v>
          </cell>
        </row>
        <row r="2546">
          <cell r="I2546">
            <v>811021032</v>
          </cell>
          <cell r="J2546" t="str">
            <v>IE OLAYA - Olaya</v>
          </cell>
          <cell r="K2546">
            <v>30071235</v>
          </cell>
        </row>
        <row r="2547">
          <cell r="I2547">
            <v>811021052</v>
          </cell>
          <cell r="J2547" t="str">
            <v>INST EDUC LA PRESENTACION</v>
          </cell>
          <cell r="K2547">
            <v>81545472</v>
          </cell>
        </row>
        <row r="2548">
          <cell r="I2548">
            <v>811021069</v>
          </cell>
          <cell r="J2548" t="str">
            <v>IE SAN DIEGO - Liborina</v>
          </cell>
          <cell r="K2548">
            <v>63643544</v>
          </cell>
        </row>
        <row r="2549">
          <cell r="I2549">
            <v>811021101</v>
          </cell>
          <cell r="J2549" t="str">
            <v>I. E. GILBERTO ECHEVERRY MEJIA</v>
          </cell>
          <cell r="K2549">
            <v>68534804</v>
          </cell>
        </row>
        <row r="2550">
          <cell r="I2550">
            <v>811021124</v>
          </cell>
          <cell r="J2550" t="str">
            <v>IE JHON F. KENNEDY - Vegachí</v>
          </cell>
          <cell r="K2550">
            <v>73770782</v>
          </cell>
        </row>
        <row r="2551">
          <cell r="I2551">
            <v>811021148</v>
          </cell>
          <cell r="J2551" t="str">
            <v>IE SAN FRANCISCO - San Francisco</v>
          </cell>
          <cell r="K2551">
            <v>99612987</v>
          </cell>
        </row>
        <row r="2552">
          <cell r="I2552">
            <v>811021159</v>
          </cell>
          <cell r="J2552" t="str">
            <v>Institucion educativa Maria Josefa Escobar</v>
          </cell>
          <cell r="K2552">
            <v>66304349</v>
          </cell>
        </row>
        <row r="2553">
          <cell r="I2553">
            <v>811021218</v>
          </cell>
          <cell r="J2553" t="str">
            <v>IE SAN RAFAEL  - San Rafael</v>
          </cell>
          <cell r="K2553">
            <v>189268622</v>
          </cell>
        </row>
        <row r="2554">
          <cell r="I2554">
            <v>811021310</v>
          </cell>
          <cell r="J2554" t="str">
            <v>F.S.E INSTITUCION EDUCATIVA MADRE LAURA</v>
          </cell>
          <cell r="K2554">
            <v>136376090</v>
          </cell>
        </row>
        <row r="2555">
          <cell r="I2555">
            <v>811021311</v>
          </cell>
          <cell r="J2555" t="str">
            <v>F.S.E. COLEGIO HERACLIO MENA PADILLA</v>
          </cell>
          <cell r="K2555">
            <v>153610486</v>
          </cell>
        </row>
        <row r="2556">
          <cell r="I2556">
            <v>811021321</v>
          </cell>
          <cell r="J2556" t="str">
            <v>IE NUESTRA SENORA DEL PILAR - Guatape</v>
          </cell>
          <cell r="K2556">
            <v>105207046</v>
          </cell>
        </row>
        <row r="2557">
          <cell r="I2557">
            <v>811021435</v>
          </cell>
          <cell r="J2557" t="str">
            <v>INST EDUC SANTO ANGEL</v>
          </cell>
          <cell r="K2557">
            <v>118674780</v>
          </cell>
        </row>
        <row r="2558">
          <cell r="I2558">
            <v>811021464</v>
          </cell>
          <cell r="J2558" t="str">
            <v>I. E. SANTA BARBARA</v>
          </cell>
          <cell r="K2558">
            <v>63789906</v>
          </cell>
        </row>
        <row r="2559">
          <cell r="I2559">
            <v>811021477</v>
          </cell>
          <cell r="J2559" t="str">
            <v>IE MONSEÑOR ALFONSO URIBE JARAMILLO - La Ceja</v>
          </cell>
          <cell r="K2559">
            <v>134644421</v>
          </cell>
        </row>
        <row r="2560">
          <cell r="I2560">
            <v>811021683</v>
          </cell>
          <cell r="J2560" t="str">
            <v>IER BUCHADO - Vigía del Fuerte</v>
          </cell>
          <cell r="K2560">
            <v>33734918</v>
          </cell>
        </row>
        <row r="2561">
          <cell r="I2561">
            <v>811021722</v>
          </cell>
          <cell r="J2561" t="str">
            <v>f.s.e. institucion educativa san vicente de ferrer- san vicente</v>
          </cell>
          <cell r="K2561">
            <v>146387491</v>
          </cell>
        </row>
        <row r="2562">
          <cell r="I2562">
            <v>811021743</v>
          </cell>
          <cell r="J2562" t="str">
            <v>INST EDUC EDUARDO SANTOS</v>
          </cell>
          <cell r="K2562">
            <v>141344961</v>
          </cell>
        </row>
        <row r="2563">
          <cell r="I2563">
            <v>811021773</v>
          </cell>
          <cell r="J2563" t="str">
            <v>F.S.E.IEE NORMAL SUPERIOR PBRO.JOSE GOMEZ ISAZA-SONSON</v>
          </cell>
          <cell r="K2563">
            <v>73039724</v>
          </cell>
        </row>
        <row r="2564">
          <cell r="I2564">
            <v>811021783</v>
          </cell>
          <cell r="J2564" t="str">
            <v>INST EDUC SANTOS ANGELES CUSTODIOS</v>
          </cell>
          <cell r="K2564">
            <v>73485343</v>
          </cell>
        </row>
        <row r="2565">
          <cell r="I2565">
            <v>811021822</v>
          </cell>
          <cell r="J2565" t="str">
            <v>INST EDUC REPUBLICA DE HONDURAS</v>
          </cell>
          <cell r="K2565">
            <v>84425886</v>
          </cell>
        </row>
        <row r="2566">
          <cell r="I2566">
            <v>811021913</v>
          </cell>
          <cell r="J2566" t="str">
            <v>Institucion Educativa Pedro Estrada</v>
          </cell>
          <cell r="K2566">
            <v>88585521</v>
          </cell>
        </row>
        <row r="2567">
          <cell r="I2567">
            <v>811021944</v>
          </cell>
          <cell r="J2567" t="str">
            <v>INST EDUC SAN LORENZO DE ABURRA</v>
          </cell>
          <cell r="K2567">
            <v>104660968</v>
          </cell>
        </row>
        <row r="2568">
          <cell r="I2568">
            <v>811021953</v>
          </cell>
          <cell r="J2568" t="str">
            <v>IE PALMIRA - Peñol</v>
          </cell>
          <cell r="K2568">
            <v>255819659</v>
          </cell>
        </row>
        <row r="2569">
          <cell r="I2569">
            <v>811021956</v>
          </cell>
          <cell r="J2569" t="str">
            <v>INST EDUC JUVENIL NUEVO FUTURO</v>
          </cell>
          <cell r="K2569">
            <v>83275793</v>
          </cell>
        </row>
        <row r="2570">
          <cell r="I2570">
            <v>811022003</v>
          </cell>
          <cell r="J2570" t="str">
            <v>INSTITUCION EDUCATIVA OCTAVIO CALDERON MEJIA</v>
          </cell>
          <cell r="K2570">
            <v>88825509</v>
          </cell>
        </row>
        <row r="2571">
          <cell r="I2571">
            <v>811022032</v>
          </cell>
          <cell r="J2571" t="str">
            <v>institucion educativa antonio Jose de Sucre</v>
          </cell>
          <cell r="K2571">
            <v>122114104</v>
          </cell>
        </row>
        <row r="2572">
          <cell r="I2572">
            <v>811022037</v>
          </cell>
          <cell r="J2572" t="str">
            <v>IE CEDEÑO - Yarumal</v>
          </cell>
          <cell r="K2572">
            <v>36741954</v>
          </cell>
        </row>
        <row r="2573">
          <cell r="I2573">
            <v>811022122</v>
          </cell>
          <cell r="J2573" t="str">
            <v>IER TECNICO DE MARINILLA - Marinilla</v>
          </cell>
          <cell r="K2573">
            <v>62214623</v>
          </cell>
        </row>
        <row r="2574">
          <cell r="I2574">
            <v>811022161</v>
          </cell>
          <cell r="J2574" t="str">
            <v>INST EDUC LA CANDELARIA</v>
          </cell>
          <cell r="K2574">
            <v>158050594</v>
          </cell>
        </row>
        <row r="2575">
          <cell r="I2575">
            <v>811022180</v>
          </cell>
          <cell r="J2575" t="str">
            <v>IE FRANCISCO MARIA CARDONA - La Ceja</v>
          </cell>
          <cell r="K2575">
            <v>44948725</v>
          </cell>
        </row>
        <row r="2576">
          <cell r="I2576">
            <v>811022204</v>
          </cell>
          <cell r="J2576" t="str">
            <v>IE SAN PEDRO DE URABÁ - San Pedro de Urabá</v>
          </cell>
          <cell r="K2576">
            <v>173109836</v>
          </cell>
        </row>
        <row r="2577">
          <cell r="I2577">
            <v>811022317</v>
          </cell>
          <cell r="J2577" t="str">
            <v>INST EDUC JOSE HORACIO BETANCUR</v>
          </cell>
          <cell r="K2577">
            <v>68082640</v>
          </cell>
        </row>
        <row r="2578">
          <cell r="I2578">
            <v>811022363</v>
          </cell>
          <cell r="J2578" t="str">
            <v>IE CAMILO TORRES - San Pedro de Urabá</v>
          </cell>
          <cell r="K2578">
            <v>129265143</v>
          </cell>
        </row>
        <row r="2579">
          <cell r="I2579">
            <v>811022395</v>
          </cell>
          <cell r="J2579" t="str">
            <v>LA ESE. INSTITUCION EDUCATIVA SAN VICENTE DE PAUL</v>
          </cell>
          <cell r="K2579">
            <v>31439534</v>
          </cell>
        </row>
        <row r="2580">
          <cell r="I2580">
            <v>811022436</v>
          </cell>
          <cell r="J2580" t="str">
            <v>FONDO DE SERVICIOS EDUCATIVOS INSTITUCION EDUCATIVA VERSALLES</v>
          </cell>
          <cell r="K2580">
            <v>58346114</v>
          </cell>
        </row>
        <row r="2581">
          <cell r="I2581">
            <v>811022437</v>
          </cell>
          <cell r="J2581" t="str">
            <v>F.S.D COLEGIO SAN PEDRO CLAVER</v>
          </cell>
          <cell r="K2581">
            <v>204880714</v>
          </cell>
        </row>
        <row r="2582">
          <cell r="I2582">
            <v>811022438</v>
          </cell>
          <cell r="J2582" t="str">
            <v>F.S.D. LICEO SAN FRANCISCO DE ASIS</v>
          </cell>
          <cell r="K2582">
            <v>121141154</v>
          </cell>
        </row>
        <row r="2583">
          <cell r="I2583">
            <v>811022459</v>
          </cell>
          <cell r="J2583" t="str">
            <v>INST EDUC FELIX HENAO BOTERO</v>
          </cell>
          <cell r="K2583">
            <v>102263740</v>
          </cell>
        </row>
        <row r="2584">
          <cell r="I2584">
            <v>811022576</v>
          </cell>
          <cell r="J2584" t="str">
            <v>IER GUILLERMO AGUILAR - Yolombó</v>
          </cell>
          <cell r="K2584">
            <v>58096158</v>
          </cell>
        </row>
        <row r="2585">
          <cell r="I2585">
            <v>811022581</v>
          </cell>
          <cell r="J2585" t="str">
            <v>IER LA CANDELARIA - Arboletes</v>
          </cell>
          <cell r="K2585">
            <v>69130110</v>
          </cell>
        </row>
        <row r="2586">
          <cell r="I2586">
            <v>811022616</v>
          </cell>
          <cell r="J2586" t="str">
            <v>INSTITUCION EDUCATIVA ZAMORA</v>
          </cell>
          <cell r="K2586">
            <v>136184926</v>
          </cell>
        </row>
        <row r="2587">
          <cell r="I2587">
            <v>811022811</v>
          </cell>
          <cell r="J2587" t="str">
            <v>IE SANTO DOMINGO - Caucasia</v>
          </cell>
          <cell r="K2587">
            <v>143201014</v>
          </cell>
        </row>
        <row r="2588">
          <cell r="I2588">
            <v>811022819</v>
          </cell>
          <cell r="J2588" t="str">
            <v>IE RURAL CHAPARRAL - San Vicente</v>
          </cell>
          <cell r="K2588">
            <v>48760331</v>
          </cell>
        </row>
        <row r="2589">
          <cell r="I2589">
            <v>811022893</v>
          </cell>
          <cell r="J2589" t="str">
            <v>F.S.E. CENTRO EDUCATIVO PEDREGAL ALTO</v>
          </cell>
          <cell r="K2589">
            <v>25584518</v>
          </cell>
        </row>
        <row r="2590">
          <cell r="I2590">
            <v>811022976</v>
          </cell>
          <cell r="J2590" t="str">
            <v>F.S.E. INSTITUCION EDUCATIVA HERNAN VILLABAENA</v>
          </cell>
          <cell r="K2590">
            <v>149023709</v>
          </cell>
        </row>
        <row r="2591">
          <cell r="I2591">
            <v>811022994</v>
          </cell>
          <cell r="J2591" t="str">
            <v>SGP FSE INSTITUCION EDUCATIVA LA GABRIELA</v>
          </cell>
          <cell r="K2591">
            <v>136819293</v>
          </cell>
        </row>
        <row r="2592">
          <cell r="I2592">
            <v>811023023</v>
          </cell>
          <cell r="J2592" t="str">
            <v>f.s.e. institucion educativa de jesus</v>
          </cell>
          <cell r="K2592">
            <v>274637783</v>
          </cell>
        </row>
        <row r="2593">
          <cell r="I2593">
            <v>811023160</v>
          </cell>
          <cell r="J2593" t="str">
            <v>INST EDUC CARLOS ALBERTO CALDERON</v>
          </cell>
          <cell r="K2593">
            <v>67287089</v>
          </cell>
        </row>
        <row r="2594">
          <cell r="I2594">
            <v>811023173</v>
          </cell>
          <cell r="J2594" t="str">
            <v>INSTITUCION EDUCATIVA RURAL MELLITO</v>
          </cell>
          <cell r="K2594">
            <v>82802107</v>
          </cell>
        </row>
        <row r="2595">
          <cell r="I2595">
            <v>811023253</v>
          </cell>
          <cell r="J2595" t="str">
            <v>F.S.E COLEGIO JOSE CELESTINO MUTIS</v>
          </cell>
          <cell r="K2595">
            <v>180355096</v>
          </cell>
        </row>
        <row r="2596">
          <cell r="I2596">
            <v>811023259</v>
          </cell>
          <cell r="J2596" t="str">
            <v>IE  PUERTO LOPEZ - El Bagre</v>
          </cell>
          <cell r="K2596">
            <v>132411110</v>
          </cell>
        </row>
        <row r="2597">
          <cell r="I2597">
            <v>811023320</v>
          </cell>
          <cell r="J2597" t="str">
            <v>F.S.E. Institucion Educativa Concejo Municipal de Itagui</v>
          </cell>
          <cell r="K2597">
            <v>197506169</v>
          </cell>
        </row>
        <row r="2598">
          <cell r="I2598">
            <v>811023506</v>
          </cell>
          <cell r="J2598" t="str">
            <v>FONDO DE SERVICIOS DOCENTES COLEGIO SAN JUAN DE LOS ANDES</v>
          </cell>
          <cell r="K2598">
            <v>95807552</v>
          </cell>
        </row>
        <row r="2599">
          <cell r="I2599">
            <v>811023548</v>
          </cell>
          <cell r="J2599" t="str">
            <v>IER PORTACHUELO - Amalfi</v>
          </cell>
          <cell r="K2599">
            <v>64300617</v>
          </cell>
        </row>
        <row r="2600">
          <cell r="I2600">
            <v>811023552</v>
          </cell>
          <cell r="J2600" t="str">
            <v>IE PUEBLO NUEVO - Amalfi</v>
          </cell>
          <cell r="K2600">
            <v>135485719</v>
          </cell>
        </row>
        <row r="2601">
          <cell r="I2601">
            <v>811023555</v>
          </cell>
          <cell r="J2601" t="str">
            <v>IE PRESBITERO GERARDO MONTOYA - Amalfi</v>
          </cell>
          <cell r="K2601">
            <v>111359643</v>
          </cell>
        </row>
        <row r="2602">
          <cell r="I2602">
            <v>811023556</v>
          </cell>
          <cell r="J2602" t="str">
            <v>INST EDUC EL LIMONAR</v>
          </cell>
          <cell r="K2602">
            <v>82868731</v>
          </cell>
        </row>
        <row r="2603">
          <cell r="I2603">
            <v>811023680</v>
          </cell>
          <cell r="J2603" t="str">
            <v>F.S.E. INSTITUCION EDUCATIVA JOSE EUSEBIO CARO</v>
          </cell>
          <cell r="K2603">
            <v>111589586</v>
          </cell>
        </row>
        <row r="2604">
          <cell r="I2604">
            <v>811024034</v>
          </cell>
          <cell r="J2604" t="str">
            <v>IE MARIA AUXILIADORA - Andes</v>
          </cell>
          <cell r="K2604">
            <v>85991213</v>
          </cell>
        </row>
        <row r="2605">
          <cell r="I2605">
            <v>811024047</v>
          </cell>
          <cell r="J2605" t="str">
            <v>IE  LA TRINIDAD - Copacabana</v>
          </cell>
          <cell r="K2605">
            <v>47327787</v>
          </cell>
        </row>
        <row r="2606">
          <cell r="I2606">
            <v>811024125</v>
          </cell>
          <cell r="J2606" t="str">
            <v>IE EDUARDO FERNANDEZ BOTERO - Amalfi</v>
          </cell>
          <cell r="K2606">
            <v>124526161</v>
          </cell>
        </row>
        <row r="2607">
          <cell r="I2607">
            <v>811024186</v>
          </cell>
          <cell r="J2607" t="str">
            <v>IE JOAQUIN CARDENAS GOMEZ - San Carlos</v>
          </cell>
          <cell r="K2607">
            <v>125689156</v>
          </cell>
        </row>
        <row r="2608">
          <cell r="I2608">
            <v>811024225</v>
          </cell>
          <cell r="J2608" t="str">
            <v>IE EL CARMELO - Arboletes</v>
          </cell>
          <cell r="K2608">
            <v>58018428</v>
          </cell>
        </row>
        <row r="2609">
          <cell r="I2609">
            <v>811024235</v>
          </cell>
          <cell r="J2609" t="str">
            <v>IE SIMON BOLIVAR - Zaragoza</v>
          </cell>
          <cell r="K2609">
            <v>67025309</v>
          </cell>
        </row>
        <row r="2610">
          <cell r="I2610">
            <v>811024278</v>
          </cell>
          <cell r="J2610" t="str">
            <v>IE LA ESMERALDA - El Bagre</v>
          </cell>
          <cell r="K2610">
            <v>83757967</v>
          </cell>
        </row>
        <row r="2611">
          <cell r="I2611">
            <v>811024298</v>
          </cell>
          <cell r="J2611" t="str">
            <v>F.S.E. D.E.R INDIGENISTA BAGARA</v>
          </cell>
          <cell r="K2611">
            <v>20295752</v>
          </cell>
        </row>
        <row r="2612">
          <cell r="I2612">
            <v>811024436</v>
          </cell>
          <cell r="J2612" t="str">
            <v>INS TEC INDUSTRIAL PASCUAL BRAVO</v>
          </cell>
          <cell r="K2612">
            <v>192952361</v>
          </cell>
        </row>
        <row r="2613">
          <cell r="I2613">
            <v>811024458</v>
          </cell>
          <cell r="J2613" t="str">
            <v>IE PBRO ANTONIO JOSE CADAVID CH - Don Matías</v>
          </cell>
          <cell r="K2613">
            <v>33009762</v>
          </cell>
        </row>
        <row r="2614">
          <cell r="I2614">
            <v>811024768</v>
          </cell>
          <cell r="J2614" t="str">
            <v>FONDO DE SERVICIOS DOCENTES LICEO BRAULIO MEJIA- SONSON</v>
          </cell>
          <cell r="K2614">
            <v>81093187</v>
          </cell>
        </row>
        <row r="2615">
          <cell r="I2615">
            <v>811024770</v>
          </cell>
          <cell r="J2615" t="str">
            <v>INSTITUCION EDUCATIVA LA AVANZADA</v>
          </cell>
          <cell r="K2615">
            <v>47354009</v>
          </cell>
        </row>
        <row r="2616">
          <cell r="I2616">
            <v>811024789</v>
          </cell>
          <cell r="J2616" t="str">
            <v>institucion educativa maria auxiliadora gratuidad conpes</v>
          </cell>
          <cell r="K2616">
            <v>115429948</v>
          </cell>
        </row>
        <row r="2617">
          <cell r="I2617">
            <v>811024857</v>
          </cell>
          <cell r="J2617" t="str">
            <v>IER BENILDA VALENCIA - Don Matías</v>
          </cell>
          <cell r="K2617">
            <v>34586255</v>
          </cell>
        </row>
        <row r="2618">
          <cell r="I2618">
            <v>811025102</v>
          </cell>
          <cell r="J2618" t="str">
            <v>IER PIEDRAS BLANCAS - Guarne</v>
          </cell>
          <cell r="K2618">
            <v>41981502</v>
          </cell>
        </row>
        <row r="2619">
          <cell r="I2619">
            <v>811025153</v>
          </cell>
          <cell r="J2619" t="str">
            <v>IE SAN ANTONIO DE PADUA - Támesis</v>
          </cell>
          <cell r="K2619">
            <v>96200414</v>
          </cell>
        </row>
        <row r="2620">
          <cell r="I2620">
            <v>811025206</v>
          </cell>
          <cell r="J2620" t="str">
            <v>CER SAN PIO X - Ebéjico</v>
          </cell>
          <cell r="K2620">
            <v>32354220</v>
          </cell>
        </row>
        <row r="2621">
          <cell r="I2621">
            <v>811025208</v>
          </cell>
          <cell r="J2621" t="str">
            <v>IE LLANO DE CORDOBA - Remedios</v>
          </cell>
          <cell r="K2621">
            <v>88239186</v>
          </cell>
        </row>
        <row r="2622">
          <cell r="I2622">
            <v>811025259</v>
          </cell>
          <cell r="J2622" t="str">
            <v>IE SAN JOSE - Andes</v>
          </cell>
          <cell r="K2622">
            <v>28514754</v>
          </cell>
        </row>
        <row r="2623">
          <cell r="I2623">
            <v>811025326</v>
          </cell>
          <cell r="J2623" t="str">
            <v>NORMAL SUPERIOR MIGUEL ANGEL ALVAREZ - Frontino</v>
          </cell>
          <cell r="K2623">
            <v>77151113</v>
          </cell>
        </row>
        <row r="2624">
          <cell r="I2624">
            <v>811025410</v>
          </cell>
          <cell r="J2624" t="str">
            <v>IE PEDRO ANTONIO ELEJALDE - Frontino</v>
          </cell>
          <cell r="K2624">
            <v>57367615</v>
          </cell>
        </row>
        <row r="2625">
          <cell r="I2625">
            <v>811025423</v>
          </cell>
          <cell r="J2625" t="str">
            <v>IE GONZALO MEJÍA - Chigorodó</v>
          </cell>
          <cell r="K2625">
            <v>81850635</v>
          </cell>
        </row>
        <row r="2626">
          <cell r="I2626">
            <v>811025436</v>
          </cell>
          <cell r="J2626" t="str">
            <v>IER  BARRANQUILLITA - Chigorodó</v>
          </cell>
          <cell r="K2626">
            <v>42950150</v>
          </cell>
        </row>
        <row r="2627">
          <cell r="I2627">
            <v>811025525</v>
          </cell>
          <cell r="J2627" t="str">
            <v>IER NANCY ROCIO GARCIA - Zaragoza</v>
          </cell>
          <cell r="K2627">
            <v>74361561</v>
          </cell>
        </row>
        <row r="2628">
          <cell r="I2628">
            <v>811025548</v>
          </cell>
          <cell r="J2628" t="str">
            <v>INST EDUC GABRIEL GARCIA MARQUEZ</v>
          </cell>
          <cell r="K2628">
            <v>128820133</v>
          </cell>
        </row>
        <row r="2629">
          <cell r="I2629">
            <v>811025632</v>
          </cell>
          <cell r="J2629" t="str">
            <v>IE  LA MILAGROSA - Abriaquí</v>
          </cell>
          <cell r="K2629">
            <v>32461781</v>
          </cell>
        </row>
        <row r="2630">
          <cell r="I2630">
            <v>811025664</v>
          </cell>
          <cell r="J2630" t="str">
            <v>INSTITUCION EDUCATIVA NAVARRA</v>
          </cell>
          <cell r="K2630">
            <v>54371188</v>
          </cell>
        </row>
        <row r="2631">
          <cell r="I2631">
            <v>811025741</v>
          </cell>
          <cell r="J2631" t="str">
            <v>FSD Institución Eductiva La Paz</v>
          </cell>
          <cell r="K2631">
            <v>141810994</v>
          </cell>
        </row>
        <row r="2632">
          <cell r="I2632">
            <v>811026102</v>
          </cell>
          <cell r="J2632" t="str">
            <v>IE MANUEL ANTONIO TORO - Frontino</v>
          </cell>
          <cell r="K2632">
            <v>60177138</v>
          </cell>
        </row>
        <row r="2633">
          <cell r="I2633">
            <v>811026293</v>
          </cell>
          <cell r="J2633" t="str">
            <v>INST EDUC PICACHITO</v>
          </cell>
          <cell r="K2633">
            <v>75454940</v>
          </cell>
        </row>
        <row r="2634">
          <cell r="I2634">
            <v>811026294</v>
          </cell>
          <cell r="J2634" t="str">
            <v>INSTITUCION EDUCATIVA MEDIA LUNA</v>
          </cell>
          <cell r="K2634">
            <v>26340580</v>
          </cell>
        </row>
        <row r="2635">
          <cell r="I2635">
            <v>811026346</v>
          </cell>
          <cell r="J2635" t="str">
            <v>INSTITUCION EDUCATIVA FE Y ALEGRIA NUEVA GENERACION</v>
          </cell>
          <cell r="K2635">
            <v>110949892</v>
          </cell>
        </row>
        <row r="2636">
          <cell r="I2636">
            <v>811026458</v>
          </cell>
          <cell r="J2636" t="str">
            <v>CENT EDUC JUAN ANDRES PATINO</v>
          </cell>
          <cell r="K2636">
            <v>32384270</v>
          </cell>
        </row>
        <row r="2637">
          <cell r="I2637">
            <v>811026727</v>
          </cell>
          <cell r="J2637" t="str">
            <v>F.S.E. INSTITUCION EDUCATIVA SANTIAGO ANGEL SANTAMARIA</v>
          </cell>
          <cell r="K2637">
            <v>55353732</v>
          </cell>
        </row>
        <row r="2638">
          <cell r="I2638">
            <v>811026814</v>
          </cell>
          <cell r="J2638" t="str">
            <v>INST EDUC FRANCISCO MIRANDA</v>
          </cell>
          <cell r="K2638">
            <v>157972782</v>
          </cell>
        </row>
        <row r="2639">
          <cell r="I2639">
            <v>811026976</v>
          </cell>
          <cell r="J2639" t="str">
            <v>INST EDUC SOR JUANA INES DE LA CRUZ</v>
          </cell>
          <cell r="K2639">
            <v>82592949</v>
          </cell>
        </row>
        <row r="2640">
          <cell r="I2640">
            <v>811027023</v>
          </cell>
          <cell r="J2640" t="str">
            <v>IER EL TOTUMO - Necoclí</v>
          </cell>
          <cell r="K2640">
            <v>158797318</v>
          </cell>
        </row>
        <row r="2641">
          <cell r="I2641">
            <v>811027109</v>
          </cell>
          <cell r="J2641" t="str">
            <v>F.S.E INSTITUCION EDUCATIVA RURAL EL REPOSO</v>
          </cell>
          <cell r="K2641">
            <v>203996357</v>
          </cell>
        </row>
        <row r="2642">
          <cell r="I2642">
            <v>811027192</v>
          </cell>
          <cell r="J2642" t="str">
            <v>IE ESCUELA NORMAL SUPERIOR SEÑOR DE LOS MILAGROS - San Pedro de los Milagros</v>
          </cell>
          <cell r="K2642">
            <v>71259991</v>
          </cell>
        </row>
        <row r="2643">
          <cell r="I2643">
            <v>811027245</v>
          </cell>
          <cell r="J2643" t="str">
            <v>IER FARALLONES - Ciudad Bolívar</v>
          </cell>
          <cell r="K2643">
            <v>61757647</v>
          </cell>
        </row>
        <row r="2644">
          <cell r="I2644">
            <v>811027246</v>
          </cell>
          <cell r="J2644" t="str">
            <v>institucion educativa rural juan tamayo fondo de servicios educativos - ciudad bolivar</v>
          </cell>
          <cell r="K2644">
            <v>47193462</v>
          </cell>
        </row>
        <row r="2645">
          <cell r="I2645">
            <v>811027248</v>
          </cell>
          <cell r="J2645" t="str">
            <v>INST EDUC ALVERNIA</v>
          </cell>
          <cell r="K2645">
            <v>81928582</v>
          </cell>
        </row>
        <row r="2646">
          <cell r="I2646">
            <v>811027260</v>
          </cell>
          <cell r="J2646" t="str">
            <v>IE MARCO FIDEL SUAREZ - Andes</v>
          </cell>
          <cell r="K2646">
            <v>76817229</v>
          </cell>
        </row>
        <row r="2647">
          <cell r="I2647">
            <v>811027312</v>
          </cell>
          <cell r="J2647" t="str">
            <v>INST EDUC PRESBITERO JUAN J. ESCOBAR</v>
          </cell>
          <cell r="K2647">
            <v>121948450</v>
          </cell>
        </row>
        <row r="2648">
          <cell r="I2648">
            <v>811027314</v>
          </cell>
          <cell r="J2648" t="str">
            <v>IE  LIBORIO BATALLER - Segovia</v>
          </cell>
          <cell r="K2648">
            <v>239115127</v>
          </cell>
        </row>
        <row r="2649">
          <cell r="I2649">
            <v>811027473</v>
          </cell>
          <cell r="J2649" t="str">
            <v>IE AURA MARIA VALENCIA - Hispania</v>
          </cell>
          <cell r="K2649">
            <v>77855803</v>
          </cell>
        </row>
        <row r="2650">
          <cell r="I2650">
            <v>811027474</v>
          </cell>
          <cell r="J2650" t="str">
            <v>IE DE DESARROLLO RURAL MIGUEL VALENCIA - Jardín</v>
          </cell>
          <cell r="K2650">
            <v>52856625</v>
          </cell>
        </row>
        <row r="2651">
          <cell r="I2651">
            <v>811027476</v>
          </cell>
          <cell r="J2651" t="str">
            <v>GRATUIDAD F.S.E. INSITTUCION EDUCATIVA TAPARTO</v>
          </cell>
          <cell r="K2651">
            <v>70436453</v>
          </cell>
        </row>
        <row r="2652">
          <cell r="I2652">
            <v>811027549</v>
          </cell>
          <cell r="J2652" t="str">
            <v>F.S.E Institucion Educativa Alfonso Lopez</v>
          </cell>
          <cell r="K2652">
            <v>137092676</v>
          </cell>
        </row>
        <row r="2653">
          <cell r="I2653">
            <v>811027582</v>
          </cell>
          <cell r="J2653" t="str">
            <v>IER SAN SEBASTIAN DE URABA - Necoclí</v>
          </cell>
          <cell r="K2653">
            <v>72432614</v>
          </cell>
        </row>
        <row r="2654">
          <cell r="I2654">
            <v>811027584</v>
          </cell>
          <cell r="J2654" t="str">
            <v>IER PUEBLO NUEVO - Necoclí</v>
          </cell>
          <cell r="K2654">
            <v>66479536</v>
          </cell>
        </row>
        <row r="2655">
          <cell r="I2655">
            <v>811027700</v>
          </cell>
          <cell r="J2655" t="str">
            <v>IE FRAY MARTIN DE PORRES - Segovia</v>
          </cell>
          <cell r="K2655">
            <v>74297105</v>
          </cell>
        </row>
        <row r="2656">
          <cell r="I2656">
            <v>811027844</v>
          </cell>
          <cell r="J2656" t="str">
            <v>institucion educativa la perla del citara- fondo de servicios educativos</v>
          </cell>
          <cell r="K2656">
            <v>155634462</v>
          </cell>
        </row>
        <row r="2657">
          <cell r="I2657">
            <v>811027848</v>
          </cell>
          <cell r="J2657" t="str">
            <v>f.s.e. institucion educativa doradal</v>
          </cell>
          <cell r="K2657">
            <v>129711797</v>
          </cell>
        </row>
        <row r="2658">
          <cell r="I2658">
            <v>811027849</v>
          </cell>
          <cell r="J2658" t="str">
            <v>IER SAN MIGUEL - Sonsón</v>
          </cell>
          <cell r="K2658">
            <v>49665868</v>
          </cell>
        </row>
        <row r="2659">
          <cell r="I2659">
            <v>811027850</v>
          </cell>
          <cell r="J2659" t="str">
            <v>f.s.e.institucion educativa estacion cocorna- puerto triunfo</v>
          </cell>
          <cell r="K2659">
            <v>22650574</v>
          </cell>
        </row>
        <row r="2660">
          <cell r="I2660">
            <v>811027851</v>
          </cell>
          <cell r="J2660" t="str">
            <v>f.s.e.institucion educativa hermano daniel- púerto triunfo</v>
          </cell>
          <cell r="K2660">
            <v>65607739</v>
          </cell>
        </row>
        <row r="2661">
          <cell r="I2661">
            <v>811027852</v>
          </cell>
          <cell r="J2661" t="str">
            <v>f.s.e.institucion educativa puerto perales- puerto triunfo</v>
          </cell>
          <cell r="K2661">
            <v>55867022</v>
          </cell>
        </row>
        <row r="2662">
          <cell r="I2662">
            <v>811027853</v>
          </cell>
          <cell r="J2662" t="str">
            <v>IE PABLO VI - Puerto Triunfo</v>
          </cell>
          <cell r="K2662">
            <v>74979913</v>
          </cell>
        </row>
        <row r="2663">
          <cell r="I2663">
            <v>811028018</v>
          </cell>
          <cell r="J2663" t="str">
            <v>IE PRESBITERO RODRIGO LOPERA GIL - Peque</v>
          </cell>
          <cell r="K2663">
            <v>101468090</v>
          </cell>
        </row>
        <row r="2664">
          <cell r="I2664">
            <v>811028473</v>
          </cell>
          <cell r="J2664" t="str">
            <v>IER FRANCISCO MANZUETO GIRALDO - Marinilla</v>
          </cell>
          <cell r="K2664">
            <v>121403176</v>
          </cell>
        </row>
        <row r="2665">
          <cell r="I2665">
            <v>811028570</v>
          </cell>
          <cell r="J2665" t="str">
            <v>Institución Educativa Maria Mediadora</v>
          </cell>
          <cell r="K2665">
            <v>41502456</v>
          </cell>
        </row>
        <row r="2666">
          <cell r="I2666">
            <v>811028662</v>
          </cell>
          <cell r="J2666" t="str">
            <v>IE CUTURU - Caucasia</v>
          </cell>
          <cell r="K2666">
            <v>74902328</v>
          </cell>
        </row>
        <row r="2667">
          <cell r="I2667">
            <v>811028697</v>
          </cell>
          <cell r="J2667" t="str">
            <v>IE GABRIELA WHITE DE VELEZ - Frontino</v>
          </cell>
          <cell r="K2667">
            <v>50537260</v>
          </cell>
        </row>
        <row r="2668">
          <cell r="I2668">
            <v>811028888</v>
          </cell>
          <cell r="J2668" t="str">
            <v>INST EDUC VALLEJUELOS</v>
          </cell>
          <cell r="K2668">
            <v>71470403</v>
          </cell>
        </row>
        <row r="2669">
          <cell r="I2669">
            <v>811029006</v>
          </cell>
          <cell r="J2669" t="str">
            <v>INST EDUC ROSALIA SUAREZ</v>
          </cell>
          <cell r="K2669">
            <v>115400970</v>
          </cell>
        </row>
        <row r="2670">
          <cell r="I2670">
            <v>811029037</v>
          </cell>
          <cell r="J2670" t="str">
            <v>IE LUIS MARIA PRECIADO ECHAVARRIA - Ituango</v>
          </cell>
          <cell r="K2670">
            <v>86407776</v>
          </cell>
        </row>
        <row r="2671">
          <cell r="I2671">
            <v>811029104</v>
          </cell>
          <cell r="J2671" t="str">
            <v>IE ROSA MARIA HENAO PAVAS - Sonsón</v>
          </cell>
          <cell r="K2671">
            <v>89965432</v>
          </cell>
        </row>
        <row r="2672">
          <cell r="I2672">
            <v>811029267</v>
          </cell>
          <cell r="J2672" t="str">
            <v>IE SANTO CRISTO DE ZARAGOZA - Zaragoza</v>
          </cell>
          <cell r="K2672">
            <v>186049564</v>
          </cell>
        </row>
        <row r="2673">
          <cell r="I2673">
            <v>811029276</v>
          </cell>
          <cell r="J2673" t="str">
            <v>Inatitucion Educativa Josefa Campos S.G.P.</v>
          </cell>
          <cell r="K2673">
            <v>165453399</v>
          </cell>
        </row>
        <row r="2674">
          <cell r="I2674">
            <v>811029325</v>
          </cell>
          <cell r="J2674" t="str">
            <v>IER NOBOGACITA - Frontino</v>
          </cell>
          <cell r="K2674">
            <v>34488995</v>
          </cell>
        </row>
        <row r="2675">
          <cell r="I2675">
            <v>811029382</v>
          </cell>
          <cell r="J2675" t="str">
            <v>IE PBRO JULIO TAMAYO - Carolina</v>
          </cell>
          <cell r="K2675">
            <v>64132249</v>
          </cell>
        </row>
        <row r="2676">
          <cell r="I2676">
            <v>811029563</v>
          </cell>
          <cell r="J2676" t="str">
            <v>SISTEMA GENERAL DE PARTICIPACION</v>
          </cell>
          <cell r="K2676">
            <v>52912104</v>
          </cell>
        </row>
        <row r="2677">
          <cell r="I2677">
            <v>811029632</v>
          </cell>
          <cell r="J2677" t="str">
            <v>IE CONCEJO MUNICIPAL - La Ceja</v>
          </cell>
          <cell r="K2677">
            <v>79080688</v>
          </cell>
        </row>
        <row r="2678">
          <cell r="I2678">
            <v>811029719</v>
          </cell>
          <cell r="J2678" t="str">
            <v>IE LAS MERCEDES - Frontino</v>
          </cell>
          <cell r="K2678">
            <v>44970590</v>
          </cell>
        </row>
        <row r="2679">
          <cell r="I2679">
            <v>811029728</v>
          </cell>
          <cell r="J2679" t="str">
            <v>INST EDUC PABLO NERUDA</v>
          </cell>
          <cell r="K2679">
            <v>76162878</v>
          </cell>
        </row>
        <row r="2680">
          <cell r="I2680">
            <v>811029788</v>
          </cell>
          <cell r="J2680" t="str">
            <v>IE MONSENOR ESCOBAR VELEZ - San Juan de Urabá</v>
          </cell>
          <cell r="K2680">
            <v>122343707</v>
          </cell>
        </row>
        <row r="2681">
          <cell r="I2681">
            <v>811029810</v>
          </cell>
          <cell r="J2681" t="str">
            <v>IER ASCENCION MONTOYA DE TORRES - Anzá</v>
          </cell>
          <cell r="K2681">
            <v>84791165</v>
          </cell>
        </row>
        <row r="2682">
          <cell r="I2682">
            <v>811029902</v>
          </cell>
          <cell r="J2682" t="str">
            <v>IER  LABORES - Belmira</v>
          </cell>
          <cell r="K2682">
            <v>30207149</v>
          </cell>
        </row>
        <row r="2683">
          <cell r="I2683">
            <v>811030068</v>
          </cell>
          <cell r="J2683" t="str">
            <v>F.S.E. ESCUELA RURAL LAS PLAYAS</v>
          </cell>
          <cell r="K2683">
            <v>30544543</v>
          </cell>
        </row>
        <row r="2684">
          <cell r="I2684">
            <v>811030103</v>
          </cell>
          <cell r="J2684" t="str">
            <v>Institucion Educativa Felipe de Restrepo</v>
          </cell>
          <cell r="K2684">
            <v>104002925</v>
          </cell>
        </row>
        <row r="2685">
          <cell r="I2685">
            <v>811030155</v>
          </cell>
          <cell r="J2685" t="str">
            <v>INSTITUCION EDUCATIVA MURRAPAL</v>
          </cell>
          <cell r="K2685">
            <v>35485873</v>
          </cell>
        </row>
        <row r="2686">
          <cell r="I2686">
            <v>811030208</v>
          </cell>
          <cell r="J2686" t="str">
            <v>IE FELIPE HENAO JARAMILLO - Andes</v>
          </cell>
          <cell r="K2686">
            <v>46074141</v>
          </cell>
        </row>
        <row r="2687">
          <cell r="I2687">
            <v>811030253</v>
          </cell>
          <cell r="J2687" t="str">
            <v>institucion educativa monseñor j.ivan cadavid gutierrez- urrao</v>
          </cell>
          <cell r="K2687">
            <v>119176838</v>
          </cell>
        </row>
        <row r="2688">
          <cell r="I2688">
            <v>811030274</v>
          </cell>
          <cell r="J2688" t="str">
            <v>FONDO DE SERVICIOS EDUCATIVOS INSTITUCION EDUCATIVA EDELMIRA ALVAREZ</v>
          </cell>
          <cell r="K2688">
            <v>33058218</v>
          </cell>
        </row>
        <row r="2689">
          <cell r="I2689">
            <v>811030333</v>
          </cell>
          <cell r="J2689" t="str">
            <v>GRATUIDAD F.S.E. INSTITUCION EDUCATIVA LA CARBONERA</v>
          </cell>
          <cell r="K2689">
            <v>64789208</v>
          </cell>
        </row>
        <row r="2690">
          <cell r="I2690">
            <v>811030352</v>
          </cell>
          <cell r="J2690" t="str">
            <v>FONDO DE SERVICIOS EDUCATIVOS INSTITUCION EDUCATIVA LLANO GRANDE</v>
          </cell>
          <cell r="K2690">
            <v>37823866</v>
          </cell>
        </row>
        <row r="2691">
          <cell r="I2691">
            <v>811030435</v>
          </cell>
          <cell r="J2691" t="str">
            <v>INST EDUC FE Y ALEGRIA POPULAR NRO. 1</v>
          </cell>
          <cell r="K2691">
            <v>158956394</v>
          </cell>
        </row>
        <row r="2692">
          <cell r="I2692">
            <v>811030527</v>
          </cell>
          <cell r="J2692" t="str">
            <v>IE SAN PERUCHITO - Andes</v>
          </cell>
          <cell r="K2692">
            <v>52572342</v>
          </cell>
        </row>
        <row r="2693">
          <cell r="I2693">
            <v>811030580</v>
          </cell>
          <cell r="J2693" t="str">
            <v>IER JOSE MARIA OBANDO - Fredonia</v>
          </cell>
          <cell r="K2693">
            <v>40868204</v>
          </cell>
        </row>
        <row r="2694">
          <cell r="I2694">
            <v>811030635</v>
          </cell>
          <cell r="J2694" t="str">
            <v>IE EDUARDO ESPITIA ROMERO - Necoclí</v>
          </cell>
          <cell r="K2694">
            <v>147379344</v>
          </cell>
        </row>
        <row r="2695">
          <cell r="I2695">
            <v>811030637</v>
          </cell>
          <cell r="J2695" t="str">
            <v>INST EDUC MANUEL J. BETANCUR</v>
          </cell>
          <cell r="K2695">
            <v>110344225</v>
          </cell>
        </row>
        <row r="2696">
          <cell r="I2696">
            <v>811030949</v>
          </cell>
          <cell r="J2696" t="str">
            <v>institucion educativa escuela normal superior sagrada familia- urrao</v>
          </cell>
          <cell r="K2696">
            <v>216010030</v>
          </cell>
        </row>
        <row r="2697">
          <cell r="I2697">
            <v>811030968</v>
          </cell>
          <cell r="J2697" t="str">
            <v>IE COLOMBIA - Girardota</v>
          </cell>
          <cell r="K2697">
            <v>99995768</v>
          </cell>
        </row>
        <row r="2698">
          <cell r="I2698">
            <v>811031008</v>
          </cell>
          <cell r="J2698" t="str">
            <v>IE SAN ANDRES - Girardota</v>
          </cell>
          <cell r="K2698">
            <v>82507714</v>
          </cell>
        </row>
        <row r="2699">
          <cell r="I2699">
            <v>811031045</v>
          </cell>
          <cell r="J2699" t="str">
            <v>INST EDUC RODRIGO CORREA PALACIO</v>
          </cell>
          <cell r="K2699">
            <v>33418314</v>
          </cell>
        </row>
        <row r="2700">
          <cell r="I2700">
            <v>811031219</v>
          </cell>
          <cell r="J2700" t="str">
            <v>INSTITUCION EDUCATIVA SAN JOSE - JERICO -PROYECTO MEJORAMIENTO DE LA EDUCACION MEDIA EN ANTIOQUIA</v>
          </cell>
          <cell r="K2700">
            <v>66535157</v>
          </cell>
        </row>
        <row r="2701">
          <cell r="I2701">
            <v>811031264</v>
          </cell>
          <cell r="J2701" t="str">
            <v>IER PAJILLAL - Arboletes</v>
          </cell>
          <cell r="K2701">
            <v>52855115</v>
          </cell>
        </row>
        <row r="2702">
          <cell r="I2702">
            <v>811031275</v>
          </cell>
          <cell r="J2702" t="str">
            <v>IER BOTERO - Santo Domingo</v>
          </cell>
          <cell r="K2702">
            <v>44357562</v>
          </cell>
        </row>
        <row r="2703">
          <cell r="I2703">
            <v>811031339</v>
          </cell>
          <cell r="J2703" t="str">
            <v>FSE. INSTITUCION EDUCATIVA EL SALADO</v>
          </cell>
          <cell r="K2703">
            <v>65838798</v>
          </cell>
        </row>
        <row r="2704">
          <cell r="I2704">
            <v>811031394</v>
          </cell>
          <cell r="J2704" t="str">
            <v>F.S.E.  I.E.  EMILIANO  GARCIA</v>
          </cell>
          <cell r="K2704">
            <v>102131150</v>
          </cell>
        </row>
        <row r="2705">
          <cell r="I2705">
            <v>811031583</v>
          </cell>
          <cell r="J2705" t="str">
            <v>fondo de servicios educativos institucion educativa antonio nariño-puerto berrio</v>
          </cell>
          <cell r="K2705">
            <v>167371485</v>
          </cell>
        </row>
        <row r="2706">
          <cell r="I2706">
            <v>811031645</v>
          </cell>
          <cell r="J2706" t="str">
            <v>F.S.E.  I.E. NUESTRA SEÑORA  DEL  CARMEN</v>
          </cell>
          <cell r="K2706">
            <v>55133226</v>
          </cell>
        </row>
        <row r="2707">
          <cell r="I2707">
            <v>811031686</v>
          </cell>
          <cell r="J2707" t="str">
            <v>INSTITUCION EDUCATIVA JAIPERA</v>
          </cell>
          <cell r="K2707">
            <v>82859145</v>
          </cell>
        </row>
        <row r="2708">
          <cell r="I2708">
            <v>811031799</v>
          </cell>
          <cell r="J2708" t="str">
            <v>IE  MANUEL CANUTO RESTREPO - Abejorral</v>
          </cell>
          <cell r="K2708">
            <v>68604166</v>
          </cell>
        </row>
        <row r="2709">
          <cell r="I2709">
            <v>811031904</v>
          </cell>
          <cell r="J2709" t="str">
            <v>INST EDUC MAESTRO FERNANDO BOTERO</v>
          </cell>
          <cell r="K2709">
            <v>101488595</v>
          </cell>
        </row>
        <row r="2710">
          <cell r="I2710">
            <v>811032286</v>
          </cell>
          <cell r="J2710" t="str">
            <v>IE FRANCISCO DE PAULA SANTANDER - Zaragoza</v>
          </cell>
          <cell r="K2710">
            <v>116178741</v>
          </cell>
        </row>
        <row r="2711">
          <cell r="I2711">
            <v>811032334</v>
          </cell>
          <cell r="J2711" t="str">
            <v>IE SANTO TOMAS DE AQUINO - Titiribí</v>
          </cell>
          <cell r="K2711">
            <v>87413567</v>
          </cell>
        </row>
        <row r="2712">
          <cell r="I2712">
            <v>811032366</v>
          </cell>
          <cell r="J2712" t="str">
            <v>institucion educativa rural valentina figueroa- urrao</v>
          </cell>
          <cell r="K2712">
            <v>53408394</v>
          </cell>
        </row>
        <row r="2713">
          <cell r="I2713">
            <v>811032550</v>
          </cell>
          <cell r="J2713" t="str">
            <v>IE  VEINTE DE JULIO - El Bagre</v>
          </cell>
          <cell r="K2713">
            <v>244636016</v>
          </cell>
        </row>
        <row r="2714">
          <cell r="I2714">
            <v>811032576</v>
          </cell>
          <cell r="J2714" t="str">
            <v>IE ANTONIO ROLDAN BETANCUR - Tarazá</v>
          </cell>
          <cell r="K2714">
            <v>166056460</v>
          </cell>
        </row>
        <row r="2715">
          <cell r="I2715">
            <v>811032888</v>
          </cell>
          <cell r="J2715" t="str">
            <v>IE SANTA RITA - Andes</v>
          </cell>
          <cell r="K2715">
            <v>87824296</v>
          </cell>
        </row>
        <row r="2716">
          <cell r="I2716">
            <v>811032999</v>
          </cell>
          <cell r="J2716" t="str">
            <v>IE URAMA - Dabeiba</v>
          </cell>
          <cell r="K2716">
            <v>58907420</v>
          </cell>
        </row>
        <row r="2717">
          <cell r="I2717">
            <v>811033203</v>
          </cell>
          <cell r="J2717" t="str">
            <v>F.S.E. INSTITUCION EDUCTIVA BARRIO PARIS SGP</v>
          </cell>
          <cell r="K2717">
            <v>217983333</v>
          </cell>
        </row>
        <row r="2718">
          <cell r="I2718">
            <v>811033249</v>
          </cell>
          <cell r="J2718" t="str">
            <v>INST EDUC MARIA DE LOS ANGELES CANO MARQUEZ</v>
          </cell>
          <cell r="K2718">
            <v>168036620</v>
          </cell>
        </row>
        <row r="2719">
          <cell r="I2719">
            <v>811033295</v>
          </cell>
          <cell r="J2719" t="str">
            <v>IE SAN PASCUAL - Cañasgordas</v>
          </cell>
          <cell r="K2719">
            <v>34982865</v>
          </cell>
        </row>
        <row r="2720">
          <cell r="I2720">
            <v>811033398</v>
          </cell>
          <cell r="J2720" t="str">
            <v>IER VILLANUEVA - Yolombó</v>
          </cell>
          <cell r="K2720">
            <v>50589375</v>
          </cell>
        </row>
        <row r="2721">
          <cell r="I2721">
            <v>811033424</v>
          </cell>
          <cell r="J2721" t="str">
            <v>FONDO DE SERVICIOS EDUCATIVOS INSTITUTO RAFAEL URIBE URIBE</v>
          </cell>
          <cell r="K2721">
            <v>77342825</v>
          </cell>
        </row>
        <row r="2722">
          <cell r="I2722">
            <v>811033447</v>
          </cell>
          <cell r="J2722" t="str">
            <v>IER GUADUAL ARRIBA - Arboletes</v>
          </cell>
          <cell r="K2722">
            <v>66043146</v>
          </cell>
        </row>
        <row r="2723">
          <cell r="I2723">
            <v>811033835</v>
          </cell>
          <cell r="J2723" t="str">
            <v>Fondo de Servicios Educativos Institución Educativa Concejo de Sabaneta Jose Maria Ceballos Botero</v>
          </cell>
          <cell r="K2723">
            <v>39992240</v>
          </cell>
        </row>
        <row r="2724">
          <cell r="I2724">
            <v>811034087</v>
          </cell>
          <cell r="J2724" t="str">
            <v>F.S.E.COLEGIO  YARUMITO</v>
          </cell>
          <cell r="K2724">
            <v>70658026</v>
          </cell>
        </row>
        <row r="2725">
          <cell r="I2725">
            <v>811034110</v>
          </cell>
          <cell r="J2725" t="str">
            <v>INST EDUC CONCEJO DE MEDELLIN</v>
          </cell>
          <cell r="K2725">
            <v>285651564</v>
          </cell>
        </row>
        <row r="2726">
          <cell r="I2726">
            <v>811034342</v>
          </cell>
          <cell r="J2726" t="str">
            <v>IER LA DANTA - Sonsón</v>
          </cell>
          <cell r="K2726">
            <v>108457153</v>
          </cell>
        </row>
        <row r="2727">
          <cell r="I2727">
            <v>811034523</v>
          </cell>
          <cell r="J2727" t="str">
            <v>IER TECNICA AGROPECUARIA LA HERRADURA - Armenia</v>
          </cell>
          <cell r="K2727">
            <v>20454943</v>
          </cell>
        </row>
        <row r="2728">
          <cell r="I2728">
            <v>811034828</v>
          </cell>
          <cell r="J2728" t="str">
            <v>INST EDUC SAN FRANCISCO DE ASIS</v>
          </cell>
          <cell r="K2728">
            <v>69073061</v>
          </cell>
        </row>
        <row r="2729">
          <cell r="I2729">
            <v>811035076</v>
          </cell>
          <cell r="J2729" t="str">
            <v>IE R ALEGRIAS - Caramanta</v>
          </cell>
          <cell r="K2729">
            <v>26443710</v>
          </cell>
        </row>
        <row r="2730">
          <cell r="I2730">
            <v>811035077</v>
          </cell>
          <cell r="J2730" t="str">
            <v>INSTITUCION EDUCATIVA JUAN PABO GOMEZ OCHOA-CARAMANTA</v>
          </cell>
          <cell r="K2730">
            <v>51531971</v>
          </cell>
        </row>
        <row r="2731">
          <cell r="I2731">
            <v>811035358</v>
          </cell>
          <cell r="J2731" t="str">
            <v>IER EL FILO DAMAQUIEL - San Juan de Urabá</v>
          </cell>
          <cell r="K2731">
            <v>60200851</v>
          </cell>
        </row>
        <row r="2732">
          <cell r="I2732">
            <v>811035821</v>
          </cell>
          <cell r="J2732" t="str">
            <v>F.S.E. ESCUELA RURAL PERMANENTE</v>
          </cell>
          <cell r="K2732">
            <v>12342291</v>
          </cell>
        </row>
        <row r="2733">
          <cell r="I2733">
            <v>811035840</v>
          </cell>
          <cell r="J2733" t="str">
            <v>INST EDUC HECTOR ROGELIO MONTOYA</v>
          </cell>
          <cell r="K2733">
            <v>53903588</v>
          </cell>
        </row>
        <row r="2734">
          <cell r="I2734">
            <v>811035850</v>
          </cell>
          <cell r="J2734" t="str">
            <v>FONDO DE SERVICIO DOCENTE E</v>
          </cell>
          <cell r="K2734">
            <v>21221944</v>
          </cell>
        </row>
        <row r="2735">
          <cell r="I2735">
            <v>811035928</v>
          </cell>
          <cell r="J2735" t="str">
            <v>INST EDUC LORETO-GABRIELA GOMEZ CARVAJAL</v>
          </cell>
          <cell r="K2735">
            <v>120118696</v>
          </cell>
        </row>
        <row r="2736">
          <cell r="I2736">
            <v>811035941</v>
          </cell>
          <cell r="J2736" t="str">
            <v>INST EDUC ALFONSO UPEGUI OROZCO</v>
          </cell>
          <cell r="K2736">
            <v>106799526</v>
          </cell>
        </row>
        <row r="2737">
          <cell r="I2737">
            <v>811035980</v>
          </cell>
          <cell r="J2737" t="str">
            <v>INST EDUC SAN JOSE OBRERO</v>
          </cell>
          <cell r="K2737">
            <v>168066403</v>
          </cell>
        </row>
        <row r="2738">
          <cell r="I2738">
            <v>811036221</v>
          </cell>
          <cell r="J2738" t="str">
            <v>IER LA TRINIDAD - Arboletes</v>
          </cell>
          <cell r="K2738">
            <v>66544115</v>
          </cell>
        </row>
        <row r="2739">
          <cell r="I2739">
            <v>811036608</v>
          </cell>
          <cell r="J2739" t="str">
            <v>institucion educativa Juan Nepomuceno Cadavid</v>
          </cell>
          <cell r="K2739">
            <v>120799803</v>
          </cell>
        </row>
        <row r="2740">
          <cell r="I2740">
            <v>811037461</v>
          </cell>
          <cell r="J2740" t="str">
            <v>IE SANTA TERESITA - Caucasia</v>
          </cell>
          <cell r="K2740">
            <v>158622707</v>
          </cell>
        </row>
        <row r="2741">
          <cell r="I2741">
            <v>811037473</v>
          </cell>
          <cell r="J2741" t="str">
            <v>IE VILLA NUEVA - Copacabana</v>
          </cell>
          <cell r="K2741">
            <v>48606212</v>
          </cell>
        </row>
        <row r="2742">
          <cell r="I2742">
            <v>811037667</v>
          </cell>
          <cell r="J2742" t="str">
            <v>FONDO DE SERVICIOS EDUCATIVOS INSTITUCION EDUCATIVA SAN ANTONIO</v>
          </cell>
          <cell r="K2742">
            <v>160018617</v>
          </cell>
        </row>
        <row r="2743">
          <cell r="I2743">
            <v>811037752</v>
          </cell>
          <cell r="J2743" t="str">
            <v>F.S.E. INST.EDUC.ISOLDA EC</v>
          </cell>
          <cell r="K2743">
            <v>72216173</v>
          </cell>
        </row>
        <row r="2744">
          <cell r="I2744">
            <v>811037776</v>
          </cell>
          <cell r="J2744" t="str">
            <v>SGP F.S.E. INSTITUCION EDUCATIVA ANTONIO ROLDAN BETANCUR</v>
          </cell>
          <cell r="K2744">
            <v>165780421</v>
          </cell>
        </row>
        <row r="2745">
          <cell r="I2745">
            <v>811037878</v>
          </cell>
          <cell r="J2745" t="str">
            <v>IE SAN JOSE DEL CITARA - Ciudad Bolívar</v>
          </cell>
          <cell r="K2745">
            <v>98184115</v>
          </cell>
        </row>
        <row r="2746">
          <cell r="I2746">
            <v>811037905</v>
          </cell>
          <cell r="J2746" t="str">
            <v>INST EDUC MARINA ORTH</v>
          </cell>
          <cell r="K2746">
            <v>15364138</v>
          </cell>
        </row>
        <row r="2747">
          <cell r="I2747">
            <v>811037976</v>
          </cell>
          <cell r="J2747" t="str">
            <v>IE  LUIS EDUARDO ARIAS REINEL - Barbosa</v>
          </cell>
          <cell r="K2747">
            <v>156071556</v>
          </cell>
        </row>
        <row r="2748">
          <cell r="I2748">
            <v>811037992</v>
          </cell>
          <cell r="J2748" t="str">
            <v>FSE. INSTITUCION EDUCATIVA LAS PALMAS</v>
          </cell>
          <cell r="K2748">
            <v>104747970</v>
          </cell>
        </row>
        <row r="2749">
          <cell r="I2749">
            <v>811038067</v>
          </cell>
          <cell r="J2749" t="str">
            <v>IE JOSE ANTONIO GALAN - La Estrella</v>
          </cell>
          <cell r="K2749">
            <v>173833894</v>
          </cell>
        </row>
        <row r="2750">
          <cell r="I2750">
            <v>811038158</v>
          </cell>
          <cell r="J2750" t="str">
            <v>FONDO DE SERVICIOS EDUCATIVOS S.G.P.</v>
          </cell>
          <cell r="K2750">
            <v>145887633</v>
          </cell>
        </row>
        <row r="2751">
          <cell r="I2751">
            <v>811038161</v>
          </cell>
          <cell r="J2751" t="str">
            <v>IE ROBERTO LOPEZ GOMEZ - Santo Domingo</v>
          </cell>
          <cell r="K2751">
            <v>50223514</v>
          </cell>
        </row>
        <row r="2752">
          <cell r="I2752">
            <v>811038177</v>
          </cell>
          <cell r="J2752" t="str">
            <v>FONDO DE SERVICIOS EDUCATIVOS S.G.P.</v>
          </cell>
          <cell r="K2752">
            <v>140781548</v>
          </cell>
        </row>
        <row r="2753">
          <cell r="I2753">
            <v>811038194</v>
          </cell>
          <cell r="J2753" t="str">
            <v>SISTEMA GENERAL DE PARTICIPACION</v>
          </cell>
          <cell r="K2753">
            <v>148868304</v>
          </cell>
        </row>
        <row r="2754">
          <cell r="I2754">
            <v>811038195</v>
          </cell>
          <cell r="J2754" t="str">
            <v>IE EL PRODIGIO - San Luis</v>
          </cell>
          <cell r="K2754">
            <v>22791992</v>
          </cell>
        </row>
        <row r="2755">
          <cell r="I2755">
            <v>811038220</v>
          </cell>
          <cell r="J2755" t="str">
            <v>INSTITUCION EDUCATIVA TOMAS CADAVID (SGP)</v>
          </cell>
          <cell r="K2755">
            <v>122252322</v>
          </cell>
        </row>
        <row r="2756">
          <cell r="I2756">
            <v>811038321</v>
          </cell>
          <cell r="J2756" t="str">
            <v>LA FSE. INSTITUCION EDUCATIVA JOSE MIGUEL DE LA CALLE</v>
          </cell>
          <cell r="K2756">
            <v>76895262</v>
          </cell>
        </row>
        <row r="2757">
          <cell r="I2757">
            <v>811038322</v>
          </cell>
          <cell r="J2757" t="str">
            <v>CENTRO EDUCATIVO RURAL LA MORENA</v>
          </cell>
          <cell r="K2757">
            <v>8636462</v>
          </cell>
        </row>
        <row r="2758">
          <cell r="I2758">
            <v>811038442</v>
          </cell>
          <cell r="J2758" t="str">
            <v>SISTEMA GENERAL DE PARTICIPACION</v>
          </cell>
          <cell r="K2758">
            <v>135824606</v>
          </cell>
        </row>
        <row r="2759">
          <cell r="I2759">
            <v>811038559</v>
          </cell>
          <cell r="J2759" t="str">
            <v>INST EDUC LUIS CARLOS GALAN SARMIENTO</v>
          </cell>
          <cell r="K2759">
            <v>194960406</v>
          </cell>
        </row>
        <row r="2760">
          <cell r="I2760">
            <v>811038682</v>
          </cell>
          <cell r="J2760" t="str">
            <v>IER MARCO A ROJO - Valdivia</v>
          </cell>
          <cell r="K2760">
            <v>204807396</v>
          </cell>
        </row>
        <row r="2761">
          <cell r="I2761">
            <v>811038688</v>
          </cell>
          <cell r="J2761" t="str">
            <v>INST EDUC LA ESPERANZA</v>
          </cell>
          <cell r="K2761">
            <v>174483663</v>
          </cell>
        </row>
        <row r="2762">
          <cell r="I2762">
            <v>811038689</v>
          </cell>
          <cell r="J2762" t="str">
            <v>IE SAN ANDRES - San Andrés</v>
          </cell>
          <cell r="K2762">
            <v>135277088</v>
          </cell>
        </row>
        <row r="2763">
          <cell r="I2763">
            <v>811039001</v>
          </cell>
          <cell r="J2763" t="str">
            <v>INST EDUC RAFAEL GARCIA HERREROS</v>
          </cell>
          <cell r="K2763">
            <v>49430016</v>
          </cell>
        </row>
        <row r="2764">
          <cell r="I2764">
            <v>811039002</v>
          </cell>
          <cell r="J2764" t="str">
            <v>INST EDUC DINAMARCA</v>
          </cell>
          <cell r="K2764">
            <v>116434345</v>
          </cell>
        </row>
        <row r="2765">
          <cell r="I2765">
            <v>811039005</v>
          </cell>
          <cell r="J2765" t="str">
            <v>IE  ESCUELA NORMAL SUPERIOR GENOVEVA DIAZ - San Jerónimo</v>
          </cell>
          <cell r="K2765">
            <v>105514364</v>
          </cell>
        </row>
        <row r="2766">
          <cell r="I2766">
            <v>811039014</v>
          </cell>
          <cell r="J2766" t="str">
            <v>INST EDUC BENJAMIN HERRERA</v>
          </cell>
          <cell r="K2766">
            <v>61649146</v>
          </cell>
        </row>
        <row r="2767">
          <cell r="I2767">
            <v>811039065</v>
          </cell>
          <cell r="J2767" t="str">
            <v>INST EDUC MATER DEI</v>
          </cell>
          <cell r="K2767">
            <v>43973854</v>
          </cell>
        </row>
        <row r="2768">
          <cell r="I2768">
            <v>811039075</v>
          </cell>
          <cell r="J2768" t="str">
            <v>IER  DE PANTANILLO - Abejorral</v>
          </cell>
          <cell r="K2768">
            <v>43414228</v>
          </cell>
        </row>
        <row r="2769">
          <cell r="I2769">
            <v>811039097</v>
          </cell>
          <cell r="J2769" t="str">
            <v>F.S.E. I.E. CHURIDO PUEBLO</v>
          </cell>
          <cell r="K2769">
            <v>58281272</v>
          </cell>
        </row>
        <row r="2770">
          <cell r="I2770">
            <v>811039153</v>
          </cell>
          <cell r="J2770" t="str">
            <v>INST EDUC JUAN DE LA CRUZ POSADA</v>
          </cell>
          <cell r="K2770">
            <v>164078597</v>
          </cell>
        </row>
        <row r="2771">
          <cell r="I2771">
            <v>811039191</v>
          </cell>
          <cell r="J2771" t="str">
            <v>F.S.E. INST EDUCATIVA FE Y ALEGRIA EL LIMONAR</v>
          </cell>
          <cell r="K2771">
            <v>72439768</v>
          </cell>
        </row>
        <row r="2772">
          <cell r="I2772">
            <v>811039212</v>
          </cell>
          <cell r="J2772" t="str">
            <v>INST EDUC SAN PABLO</v>
          </cell>
          <cell r="K2772">
            <v>161846080</v>
          </cell>
        </row>
        <row r="2773">
          <cell r="I2773">
            <v>811039223</v>
          </cell>
          <cell r="J2773" t="str">
            <v>IE SAN JOSE - Sabanalarga</v>
          </cell>
          <cell r="K2773">
            <v>121288363</v>
          </cell>
        </row>
        <row r="2774">
          <cell r="I2774">
            <v>811039245</v>
          </cell>
          <cell r="J2774" t="str">
            <v>IE DONMATIAS - Don Matías</v>
          </cell>
          <cell r="K2774">
            <v>237958559</v>
          </cell>
        </row>
        <row r="2775">
          <cell r="I2775">
            <v>811039246</v>
          </cell>
          <cell r="J2775" t="str">
            <v>INSTITUCION EDUCATIVA STELLA VELEZ LONDOÑO</v>
          </cell>
          <cell r="K2775">
            <v>92630434</v>
          </cell>
        </row>
        <row r="2776">
          <cell r="I2776">
            <v>811039252</v>
          </cell>
          <cell r="J2776" t="str">
            <v>INST EDUC LOLA GONZALEZ</v>
          </cell>
          <cell r="K2776">
            <v>205387722</v>
          </cell>
        </row>
        <row r="2777">
          <cell r="I2777">
            <v>811039265</v>
          </cell>
          <cell r="J2777" t="str">
            <v>INST EDUC CASD</v>
          </cell>
          <cell r="K2777">
            <v>122640059</v>
          </cell>
        </row>
        <row r="2778">
          <cell r="I2778">
            <v>811039270</v>
          </cell>
          <cell r="J2778" t="str">
            <v>INST EDUC LUCRECIO JARAMILLO VELEZ</v>
          </cell>
          <cell r="K2778">
            <v>100223938</v>
          </cell>
        </row>
        <row r="2779">
          <cell r="I2779">
            <v>811039274</v>
          </cell>
          <cell r="J2779" t="str">
            <v>INST EDUC FINCA LA MESA</v>
          </cell>
          <cell r="K2779">
            <v>226739773</v>
          </cell>
        </row>
        <row r="2780">
          <cell r="I2780">
            <v>811039277</v>
          </cell>
          <cell r="J2780" t="str">
            <v>institucion educativa Simon Bolivar</v>
          </cell>
          <cell r="K2780">
            <v>74959006</v>
          </cell>
        </row>
        <row r="2781">
          <cell r="I2781">
            <v>811039278</v>
          </cell>
          <cell r="J2781" t="str">
            <v>institucion educativa diego Echavarria Misas</v>
          </cell>
          <cell r="K2781">
            <v>188459138</v>
          </cell>
        </row>
        <row r="2782">
          <cell r="I2782">
            <v>811039294</v>
          </cell>
          <cell r="J2782" t="str">
            <v>IE DAMASCO - Santa Bárbara</v>
          </cell>
          <cell r="K2782">
            <v>35250791</v>
          </cell>
        </row>
        <row r="2783">
          <cell r="I2783">
            <v>811039348</v>
          </cell>
          <cell r="J2783" t="str">
            <v>Institucion Educativa Orestes Sindicce</v>
          </cell>
          <cell r="K2783">
            <v>202711986</v>
          </cell>
        </row>
        <row r="2784">
          <cell r="I2784">
            <v>811039368</v>
          </cell>
          <cell r="J2784" t="str">
            <v>IE  AGRICOLA DE SAN JERÓNIMO - San Jerónimo</v>
          </cell>
          <cell r="K2784">
            <v>81998967</v>
          </cell>
        </row>
        <row r="2785">
          <cell r="I2785">
            <v>811039369</v>
          </cell>
          <cell r="J2785" t="str">
            <v>F.S.E Institucion Educativa San Jose</v>
          </cell>
          <cell r="K2785">
            <v>164943329</v>
          </cell>
        </row>
        <row r="2786">
          <cell r="I2786">
            <v>811039370</v>
          </cell>
          <cell r="J2786" t="str">
            <v>Institucion Educativa Avelino Saldarriaga</v>
          </cell>
          <cell r="K2786">
            <v>147577963</v>
          </cell>
        </row>
        <row r="2787">
          <cell r="I2787">
            <v>811039392</v>
          </cell>
          <cell r="J2787" t="str">
            <v>IE LA MISERICORDIA - Caucasia</v>
          </cell>
          <cell r="K2787">
            <v>162294932</v>
          </cell>
        </row>
        <row r="2788">
          <cell r="I2788">
            <v>811039431</v>
          </cell>
          <cell r="J2788" t="str">
            <v>INST EDUC ALFREDO COCK ARANGO</v>
          </cell>
          <cell r="K2788">
            <v>64481670</v>
          </cell>
        </row>
        <row r="2789">
          <cell r="I2789">
            <v>811039481</v>
          </cell>
          <cell r="J2789" t="str">
            <v>SGP INSTITUCION EDUCATIVA FONTIDUEÑO JAIEM ARANGO ROJAS</v>
          </cell>
          <cell r="K2789">
            <v>181017211</v>
          </cell>
        </row>
        <row r="2790">
          <cell r="I2790">
            <v>811039606</v>
          </cell>
          <cell r="J2790" t="str">
            <v>INST EDUC NUEVO HORIZONTE</v>
          </cell>
          <cell r="K2790">
            <v>118694818</v>
          </cell>
        </row>
        <row r="2791">
          <cell r="I2791">
            <v>811039629</v>
          </cell>
          <cell r="J2791" t="str">
            <v>F.S.E I.E.U. CADENA LAS PLAYAS</v>
          </cell>
          <cell r="K2791">
            <v>77703784</v>
          </cell>
        </row>
        <row r="2792">
          <cell r="I2792">
            <v>811039630</v>
          </cell>
          <cell r="J2792" t="str">
            <v>INST EDUC MIRAFLORES - LUIS EDUARDO VALENCIA GARCIA</v>
          </cell>
          <cell r="K2792">
            <v>93918617</v>
          </cell>
        </row>
        <row r="2793">
          <cell r="I2793">
            <v>811039759</v>
          </cell>
          <cell r="J2793" t="str">
            <v>IE FELIX MARIA RESTREPO LONDOÑO - La Unión</v>
          </cell>
          <cell r="K2793">
            <v>160083721</v>
          </cell>
        </row>
        <row r="2794">
          <cell r="I2794">
            <v>811039779</v>
          </cell>
          <cell r="J2794" t="str">
            <v>SGP FSE INSTITUCION EDUCATIVA FEDERICO SIERRA ARANGO</v>
          </cell>
          <cell r="K2794">
            <v>117291385</v>
          </cell>
        </row>
        <row r="2795">
          <cell r="I2795">
            <v>811039783</v>
          </cell>
          <cell r="J2795" t="str">
            <v>IE TECNICO INDUSTRIAL SIMONA DUQUE - Marinilla</v>
          </cell>
          <cell r="K2795">
            <v>218609068</v>
          </cell>
        </row>
        <row r="2796">
          <cell r="I2796">
            <v>811039784</v>
          </cell>
          <cell r="J2796" t="str">
            <v>IE LA PAZ - La Ceja</v>
          </cell>
          <cell r="K2796">
            <v>190121380</v>
          </cell>
        </row>
        <row r="2797">
          <cell r="I2797">
            <v>811039787</v>
          </cell>
          <cell r="J2797" t="str">
            <v>IE LA PINTADA - La Pintada</v>
          </cell>
          <cell r="K2797">
            <v>87495144</v>
          </cell>
        </row>
        <row r="2798">
          <cell r="I2798">
            <v>811039794</v>
          </cell>
          <cell r="J2798" t="str">
            <v>IE TECNICO INDUSTRIAL TOMAS CARRASQUILLA - Santo Domingo</v>
          </cell>
          <cell r="K2798">
            <v>41914706</v>
          </cell>
        </row>
        <row r="2799">
          <cell r="I2799">
            <v>811039820</v>
          </cell>
          <cell r="J2799" t="str">
            <v>IE BIJAO - El Bagre</v>
          </cell>
          <cell r="K2799">
            <v>116503589</v>
          </cell>
        </row>
        <row r="2800">
          <cell r="I2800">
            <v>811039826</v>
          </cell>
          <cell r="J2800" t="str">
            <v>IE CHAPARRAL (R) - Guarne</v>
          </cell>
          <cell r="K2800">
            <v>77965357</v>
          </cell>
        </row>
        <row r="2801">
          <cell r="I2801">
            <v>811039962</v>
          </cell>
          <cell r="J2801" t="str">
            <v>IE URBANA SAN JOSE - Ebéjico</v>
          </cell>
          <cell r="K2801">
            <v>50814076</v>
          </cell>
        </row>
        <row r="2802">
          <cell r="I2802">
            <v>811040003</v>
          </cell>
          <cell r="J2802" t="str">
            <v>IE  NICOLAS GAVIRIA - Cañasgordas</v>
          </cell>
          <cell r="K2802">
            <v>92497609</v>
          </cell>
        </row>
        <row r="2803">
          <cell r="I2803">
            <v>811040029</v>
          </cell>
          <cell r="J2803" t="str">
            <v>F.S.E.  I.E. MANUEL  JOSE  SIERRA</v>
          </cell>
          <cell r="K2803">
            <v>94200494</v>
          </cell>
        </row>
        <row r="2804">
          <cell r="I2804">
            <v>811040031</v>
          </cell>
          <cell r="J2804" t="str">
            <v>IE  ATANASIO GIRARDOT - Girardota</v>
          </cell>
          <cell r="K2804">
            <v>123915445</v>
          </cell>
        </row>
        <row r="2805">
          <cell r="I2805">
            <v>811040052</v>
          </cell>
          <cell r="J2805" t="str">
            <v>IER LA AURORA - Carmen de Viboral</v>
          </cell>
          <cell r="K2805">
            <v>57913817</v>
          </cell>
        </row>
        <row r="2806">
          <cell r="I2806">
            <v>811040079</v>
          </cell>
          <cell r="J2806" t="str">
            <v>INST EDUC ALVARO MARIN VELASCO</v>
          </cell>
          <cell r="K2806">
            <v>44727282</v>
          </cell>
        </row>
        <row r="2807">
          <cell r="I2807">
            <v>811040135</v>
          </cell>
          <cell r="J2807" t="str">
            <v>IER DOLORES E ISMAEL RESTREPO - Retiro</v>
          </cell>
          <cell r="K2807">
            <v>40252556</v>
          </cell>
        </row>
        <row r="2808">
          <cell r="I2808">
            <v>811040136</v>
          </cell>
          <cell r="J2808" t="str">
            <v>INST EDUC MAESTRO ARENAS BETANCUR</v>
          </cell>
          <cell r="K2808">
            <v>64399484</v>
          </cell>
        </row>
        <row r="2809">
          <cell r="I2809">
            <v>811040137</v>
          </cell>
          <cell r="J2809" t="str">
            <v>INST EDUC JOAQUIN VALLEJO ARBELAEZ</v>
          </cell>
          <cell r="K2809">
            <v>145293625</v>
          </cell>
        </row>
        <row r="2810">
          <cell r="I2810">
            <v>811040138</v>
          </cell>
          <cell r="J2810" t="str">
            <v>INST EDUC ANTONIO RICAURTE</v>
          </cell>
          <cell r="K2810">
            <v>81017254</v>
          </cell>
        </row>
        <row r="2811">
          <cell r="I2811">
            <v>811040150</v>
          </cell>
          <cell r="J2811" t="str">
            <v>INST EDUC SAN AGUSTIN</v>
          </cell>
          <cell r="K2811">
            <v>75403012</v>
          </cell>
        </row>
        <row r="2812">
          <cell r="I2812">
            <v>811040151</v>
          </cell>
          <cell r="J2812" t="str">
            <v>INST EDUC JUAN DE DIOS COCK</v>
          </cell>
          <cell r="K2812">
            <v>113924481</v>
          </cell>
        </row>
        <row r="2813">
          <cell r="I2813">
            <v>811040162</v>
          </cell>
          <cell r="J2813" t="str">
            <v>INST EDUC EL SALVADOR</v>
          </cell>
          <cell r="K2813">
            <v>80279887</v>
          </cell>
        </row>
        <row r="2814">
          <cell r="I2814">
            <v>811040164</v>
          </cell>
          <cell r="J2814" t="str">
            <v>IE ROMERAL - Guarne</v>
          </cell>
          <cell r="K2814">
            <v>73235283</v>
          </cell>
        </row>
        <row r="2815">
          <cell r="I2815">
            <v>811040167</v>
          </cell>
          <cell r="J2815" t="str">
            <v>INST EDUC VIDA PARA TODOS</v>
          </cell>
          <cell r="K2815">
            <v>122762720</v>
          </cell>
        </row>
        <row r="2816">
          <cell r="I2816">
            <v>811040184</v>
          </cell>
          <cell r="J2816" t="str">
            <v>INST EDUC ALFONSO LOPEZ</v>
          </cell>
          <cell r="K2816">
            <v>55321836</v>
          </cell>
        </row>
        <row r="2817">
          <cell r="I2817">
            <v>811040190</v>
          </cell>
          <cell r="J2817" t="str">
            <v>INST EDUC RAMON GIRALDO CEBALLOS</v>
          </cell>
          <cell r="K2817">
            <v>102448714</v>
          </cell>
        </row>
        <row r="2818">
          <cell r="I2818">
            <v>811040191</v>
          </cell>
          <cell r="J2818" t="str">
            <v>INST EDUC SAN ROBERTO BELARMINO</v>
          </cell>
          <cell r="K2818">
            <v>93075442</v>
          </cell>
        </row>
        <row r="2819">
          <cell r="I2819">
            <v>811040224</v>
          </cell>
          <cell r="J2819" t="str">
            <v>F.S.E. CENTRO EDUCATIVO MANZANILLO</v>
          </cell>
          <cell r="K2819">
            <v>24148364</v>
          </cell>
        </row>
        <row r="2820">
          <cell r="I2820">
            <v>811040261</v>
          </cell>
          <cell r="J2820" t="str">
            <v>IER CACERI - Caucasia</v>
          </cell>
          <cell r="K2820">
            <v>34380968</v>
          </cell>
        </row>
        <row r="2821">
          <cell r="I2821">
            <v>811040275</v>
          </cell>
          <cell r="J2821" t="str">
            <v>INST EDUC MARISCAL ROBLEDO</v>
          </cell>
          <cell r="K2821">
            <v>121166491</v>
          </cell>
        </row>
        <row r="2822">
          <cell r="I2822">
            <v>811040297</v>
          </cell>
          <cell r="J2822" t="str">
            <v>IE MADRE LAURA MONTOYA - Dabeiba</v>
          </cell>
          <cell r="K2822">
            <v>185702062</v>
          </cell>
        </row>
        <row r="2823">
          <cell r="I2823">
            <v>811040303</v>
          </cell>
          <cell r="J2823" t="str">
            <v>F.S.E. I.E. BELLO ORIZONTE</v>
          </cell>
          <cell r="K2823">
            <v>75368709</v>
          </cell>
        </row>
        <row r="2824">
          <cell r="I2824">
            <v>811040340</v>
          </cell>
          <cell r="J2824" t="str">
            <v>IE JOSE MARIA VILLA - Sopetrán</v>
          </cell>
          <cell r="K2824">
            <v>111279573</v>
          </cell>
        </row>
        <row r="2825">
          <cell r="I2825">
            <v>811040341</v>
          </cell>
          <cell r="J2825" t="str">
            <v>INSTITUCION EDUCATIVA ALBERTO LEBRUN MUNERA</v>
          </cell>
          <cell r="K2825">
            <v>72724936</v>
          </cell>
        </row>
        <row r="2826">
          <cell r="I2826">
            <v>811040391</v>
          </cell>
          <cell r="J2826" t="str">
            <v>F.S.E.INSTITUCION EDUCATIVA EFE GOMEZ</v>
          </cell>
          <cell r="K2826">
            <v>72398114</v>
          </cell>
        </row>
        <row r="2827">
          <cell r="I2827">
            <v>811040452</v>
          </cell>
          <cell r="J2827" t="str">
            <v>INST EDUC CAPILLAS DEL ROSARIO</v>
          </cell>
          <cell r="K2827">
            <v>73801462</v>
          </cell>
        </row>
        <row r="2828">
          <cell r="I2828">
            <v>811040473</v>
          </cell>
          <cell r="J2828" t="str">
            <v>IE  SAN JOSE DEL NUS - San Roque</v>
          </cell>
          <cell r="K2828">
            <v>82146355</v>
          </cell>
        </row>
        <row r="2829">
          <cell r="I2829">
            <v>811040503</v>
          </cell>
          <cell r="J2829" t="str">
            <v>IE PROVIDENCIA - San Roque</v>
          </cell>
          <cell r="K2829">
            <v>38953116</v>
          </cell>
        </row>
        <row r="2830">
          <cell r="I2830">
            <v>811040524</v>
          </cell>
          <cell r="J2830" t="str">
            <v>IE SAN LUIS  - San Luis</v>
          </cell>
          <cell r="K2830">
            <v>146751285</v>
          </cell>
        </row>
        <row r="2831">
          <cell r="I2831">
            <v>811040619</v>
          </cell>
          <cell r="J2831" t="str">
            <v>Institucion educativa los Gomez</v>
          </cell>
          <cell r="K2831">
            <v>127214360</v>
          </cell>
        </row>
        <row r="2832">
          <cell r="I2832">
            <v>811040631</v>
          </cell>
          <cell r="J2832" t="str">
            <v>IE ANTONIO ROLDAN BETANCUR - Necoclí</v>
          </cell>
          <cell r="K2832">
            <v>125745763</v>
          </cell>
        </row>
        <row r="2833">
          <cell r="I2833">
            <v>811040660</v>
          </cell>
          <cell r="J2833" t="str">
            <v>IE EL BAGRE - El Bagre</v>
          </cell>
          <cell r="K2833">
            <v>136117030</v>
          </cell>
        </row>
        <row r="2834">
          <cell r="I2834">
            <v>811040746</v>
          </cell>
          <cell r="J2834" t="str">
            <v>IE CISNEROS - Cisneros</v>
          </cell>
          <cell r="K2834">
            <v>129245113</v>
          </cell>
        </row>
        <row r="2835">
          <cell r="I2835">
            <v>811040781</v>
          </cell>
          <cell r="J2835" t="str">
            <v>IE PIO XII - San Pedro de los Milagros</v>
          </cell>
          <cell r="K2835">
            <v>149421161</v>
          </cell>
        </row>
        <row r="2836">
          <cell r="I2836">
            <v>811040863</v>
          </cell>
          <cell r="J2836" t="str">
            <v>F.S.E. CENTRO EDUCATIVO EL SALADO</v>
          </cell>
          <cell r="K2836">
            <v>16939734</v>
          </cell>
        </row>
        <row r="2837">
          <cell r="I2837">
            <v>811040864</v>
          </cell>
          <cell r="J2837" t="str">
            <v>IE EL TAMBO - San Pedro de los Milagros</v>
          </cell>
          <cell r="K2837">
            <v>84230601</v>
          </cell>
        </row>
        <row r="2838">
          <cell r="I2838">
            <v>811041012</v>
          </cell>
          <cell r="J2838" t="str">
            <v>IE SAN JOSE - Marinilla</v>
          </cell>
          <cell r="K2838">
            <v>96223952</v>
          </cell>
        </row>
        <row r="2839">
          <cell r="I2839">
            <v>811041122</v>
          </cell>
          <cell r="J2839" t="str">
            <v>INSTITUCIÓN EDUCATIVA LA MILAGROSA</v>
          </cell>
          <cell r="K2839">
            <v>77480764</v>
          </cell>
        </row>
        <row r="2840">
          <cell r="I2840">
            <v>811041198</v>
          </cell>
          <cell r="J2840" t="str">
            <v>IE LAS DELICIAS - El Bagre</v>
          </cell>
          <cell r="K2840">
            <v>88169894</v>
          </cell>
        </row>
        <row r="2841">
          <cell r="I2841">
            <v>811041245</v>
          </cell>
          <cell r="J2841" t="str">
            <v>IE LOS ANDES - Chigorodó</v>
          </cell>
          <cell r="K2841">
            <v>146434125</v>
          </cell>
        </row>
        <row r="2842">
          <cell r="I2842">
            <v>811041259</v>
          </cell>
          <cell r="J2842" t="str">
            <v>INSTITUCIÓN EDUCATIVA  ANA EVA  ESCOBAR</v>
          </cell>
          <cell r="K2842">
            <v>27110210</v>
          </cell>
        </row>
        <row r="2843">
          <cell r="I2843">
            <v>811041393</v>
          </cell>
          <cell r="J2843" t="str">
            <v>I. E. JOSE MARIA CORDOBA</v>
          </cell>
          <cell r="K2843">
            <v>164008507</v>
          </cell>
        </row>
        <row r="2844">
          <cell r="I2844">
            <v>811041515</v>
          </cell>
          <cell r="J2844" t="str">
            <v>IE BERNARDO SIERRA - Cañasgordas</v>
          </cell>
          <cell r="K2844">
            <v>47800796</v>
          </cell>
        </row>
        <row r="2845">
          <cell r="I2845">
            <v>811041939</v>
          </cell>
          <cell r="J2845" t="str">
            <v>IER ABELARDO OCHOA - Salgar</v>
          </cell>
          <cell r="K2845">
            <v>33945518</v>
          </cell>
        </row>
        <row r="2846">
          <cell r="I2846">
            <v>811041972</v>
          </cell>
          <cell r="J2846" t="str">
            <v>IE PRESBITERO LUIS EDUARDO PEREZ M. - Barbosa</v>
          </cell>
          <cell r="K2846">
            <v>132003870</v>
          </cell>
        </row>
        <row r="2847">
          <cell r="I2847">
            <v>811042024</v>
          </cell>
          <cell r="J2847" t="str">
            <v>IER LA CRUZADA - Remedios</v>
          </cell>
          <cell r="K2847">
            <v>181290537</v>
          </cell>
        </row>
        <row r="2848">
          <cell r="I2848">
            <v>811042025</v>
          </cell>
          <cell r="J2848" t="str">
            <v>IE IGNACIO YEPES YEPES - Remedios</v>
          </cell>
          <cell r="K2848">
            <v>216344492</v>
          </cell>
        </row>
        <row r="2849">
          <cell r="I2849">
            <v>811042039</v>
          </cell>
          <cell r="J2849" t="str">
            <v>IE MARCO EMILIO LOPEZ GALLEGO - La Unión</v>
          </cell>
          <cell r="K2849">
            <v>28473276</v>
          </cell>
        </row>
        <row r="2850">
          <cell r="I2850">
            <v>811042091</v>
          </cell>
          <cell r="J2850" t="str">
            <v>IE CHIGORODÓ - Chigorodó</v>
          </cell>
          <cell r="K2850">
            <v>91594600</v>
          </cell>
        </row>
        <row r="2851">
          <cell r="I2851">
            <v>811042111</v>
          </cell>
          <cell r="J2851" t="str">
            <v>institucion educativa presbitero luis rodolfo gomez ramirez- santuario</v>
          </cell>
          <cell r="K2851">
            <v>183570559</v>
          </cell>
        </row>
        <row r="2852">
          <cell r="I2852">
            <v>811042159</v>
          </cell>
          <cell r="J2852" t="str">
            <v>IE SAN LUIS GONZAGA - Antioquia</v>
          </cell>
          <cell r="K2852">
            <v>226463722</v>
          </cell>
        </row>
        <row r="2853">
          <cell r="I2853">
            <v>811042175</v>
          </cell>
          <cell r="J2853" t="str">
            <v>IER EL TABLAZO - Barbosa</v>
          </cell>
          <cell r="K2853">
            <v>101936910</v>
          </cell>
        </row>
        <row r="2854">
          <cell r="I2854">
            <v>811042197</v>
          </cell>
          <cell r="J2854" t="str">
            <v>IER LA COMARCA - Necoclí</v>
          </cell>
          <cell r="K2854">
            <v>59960074</v>
          </cell>
        </row>
        <row r="2855">
          <cell r="I2855">
            <v>811042215</v>
          </cell>
          <cell r="J2855" t="str">
            <v>IE SANTO DOMINGO SAVIO - Segovia</v>
          </cell>
          <cell r="K2855">
            <v>269614638</v>
          </cell>
        </row>
        <row r="2856">
          <cell r="I2856">
            <v>811042232</v>
          </cell>
          <cell r="J2856" t="str">
            <v>IER SANTA FE DE LAS PLATAS - Arboletes</v>
          </cell>
          <cell r="K2856">
            <v>53543105</v>
          </cell>
        </row>
        <row r="2857">
          <cell r="I2857">
            <v>811042295</v>
          </cell>
          <cell r="J2857" t="str">
            <v>INST EDUC BARRIO OLAYA HERRERA</v>
          </cell>
          <cell r="K2857">
            <v>104937861</v>
          </cell>
        </row>
        <row r="2858">
          <cell r="I2858">
            <v>811042416</v>
          </cell>
          <cell r="J2858" t="str">
            <v>CER EL ANARA - Cáceres</v>
          </cell>
          <cell r="K2858">
            <v>19814613</v>
          </cell>
        </row>
        <row r="2859">
          <cell r="I2859">
            <v>811042439</v>
          </cell>
          <cell r="J2859" t="str">
            <v>INST EDUC INEM JOSE FELIX DE RESTREPO</v>
          </cell>
          <cell r="K2859">
            <v>448031730</v>
          </cell>
        </row>
        <row r="2860">
          <cell r="I2860">
            <v>811042543</v>
          </cell>
          <cell r="J2860" t="str">
            <v>IE MARGENTO - Caucasia</v>
          </cell>
          <cell r="K2860">
            <v>45780266</v>
          </cell>
        </row>
        <row r="2861">
          <cell r="I2861">
            <v>811042690</v>
          </cell>
          <cell r="J2861" t="str">
            <v>FSE CENTRO EDUCATIVO SAN GABRIEL ARCANGEL SGP</v>
          </cell>
          <cell r="K2861">
            <v>30606820</v>
          </cell>
        </row>
        <row r="2862">
          <cell r="I2862">
            <v>811043051</v>
          </cell>
          <cell r="J2862" t="str">
            <v>IE GOMEZ PLATA - Gómez Plata</v>
          </cell>
          <cell r="K2862">
            <v>91572250</v>
          </cell>
        </row>
        <row r="2863">
          <cell r="I2863">
            <v>811043057</v>
          </cell>
          <cell r="J2863" t="str">
            <v>IER EL SALTO - Gómez Plata</v>
          </cell>
          <cell r="K2863">
            <v>54037941</v>
          </cell>
        </row>
        <row r="2864">
          <cell r="I2864">
            <v>811043134</v>
          </cell>
          <cell r="J2864" t="str">
            <v>LA INSTITUCION EDUCATIVA DARIO DE BEDOUTH</v>
          </cell>
          <cell r="K2864">
            <v>46299858</v>
          </cell>
        </row>
        <row r="2865">
          <cell r="I2865">
            <v>811043220</v>
          </cell>
          <cell r="J2865" t="str">
            <v>F.S.E INSTITUCIÓN EDUCATIVA DIVINA EUCARISTIA SGP</v>
          </cell>
          <cell r="K2865">
            <v>41948594</v>
          </cell>
        </row>
        <row r="2866">
          <cell r="I2866">
            <v>811043259</v>
          </cell>
          <cell r="J2866" t="str">
            <v>FSD I.E.R. PEDRONEL DURANGO</v>
          </cell>
          <cell r="K2866">
            <v>81354439</v>
          </cell>
        </row>
        <row r="2867">
          <cell r="I2867">
            <v>811043391</v>
          </cell>
          <cell r="J2867" t="str">
            <v>institucion educativa filiberto restrepo sierra</v>
          </cell>
          <cell r="K2867">
            <v>62565108</v>
          </cell>
        </row>
        <row r="2868">
          <cell r="I2868">
            <v>811043516</v>
          </cell>
          <cell r="J2868" t="str">
            <v>IE AURELIO MEJIA - Cáceres</v>
          </cell>
          <cell r="K2868">
            <v>60424132</v>
          </cell>
        </row>
        <row r="2869">
          <cell r="I2869">
            <v>811043517</v>
          </cell>
          <cell r="J2869" t="str">
            <v>CER SANTA INES DEL MONTE - Cáceres</v>
          </cell>
          <cell r="K2869">
            <v>18223438</v>
          </cell>
        </row>
        <row r="2870">
          <cell r="I2870">
            <v>811043518</v>
          </cell>
          <cell r="J2870" t="str">
            <v>IE MONSEÑOR GERARDO PATIÑO - Cáceres</v>
          </cell>
          <cell r="K2870">
            <v>155782409</v>
          </cell>
        </row>
        <row r="2871">
          <cell r="I2871">
            <v>811043519</v>
          </cell>
          <cell r="J2871" t="str">
            <v>CER EL TIGRE - Cáceres</v>
          </cell>
          <cell r="K2871">
            <v>35866036</v>
          </cell>
        </row>
        <row r="2872">
          <cell r="I2872">
            <v>811043520</v>
          </cell>
          <cell r="J2872" t="str">
            <v>IE PIAMONTE - Cáceres</v>
          </cell>
          <cell r="K2872">
            <v>34385535</v>
          </cell>
        </row>
        <row r="2873">
          <cell r="I2873">
            <v>811043521</v>
          </cell>
          <cell r="J2873" t="str">
            <v>IE MANIZALES - Cáceres</v>
          </cell>
          <cell r="K2873">
            <v>24181823</v>
          </cell>
        </row>
        <row r="2874">
          <cell r="I2874">
            <v>811043526</v>
          </cell>
          <cell r="J2874" t="str">
            <v>INSTITUCION EDUCATIVA GILBERTO ECHEVERRY SGP</v>
          </cell>
          <cell r="K2874">
            <v>90079128</v>
          </cell>
        </row>
        <row r="2875">
          <cell r="I2875">
            <v>811043530</v>
          </cell>
          <cell r="J2875" t="str">
            <v>IE GASPAR DE RODAS - Cáceres</v>
          </cell>
          <cell r="K2875">
            <v>150897012</v>
          </cell>
        </row>
        <row r="2876">
          <cell r="I2876">
            <v>811043531</v>
          </cell>
          <cell r="J2876" t="str">
            <v>IE GUARUMO - Cáceres</v>
          </cell>
          <cell r="K2876">
            <v>106428307</v>
          </cell>
        </row>
        <row r="2877">
          <cell r="I2877">
            <v>811043626</v>
          </cell>
          <cell r="J2877" t="str">
            <v>INSTITUCION EDUCATIVA RURAL LAS CHANGAS</v>
          </cell>
          <cell r="K2877">
            <v>75024622</v>
          </cell>
        </row>
        <row r="2878">
          <cell r="I2878">
            <v>811043627</v>
          </cell>
          <cell r="J2878" t="str">
            <v>IER MULATOS - Necoclí</v>
          </cell>
          <cell r="K2878">
            <v>63453922</v>
          </cell>
        </row>
        <row r="2879">
          <cell r="I2879">
            <v>811043628</v>
          </cell>
          <cell r="J2879" t="str">
            <v>IE PABLO VI - Remedios</v>
          </cell>
          <cell r="K2879">
            <v>53204413</v>
          </cell>
        </row>
        <row r="2880">
          <cell r="I2880">
            <v>811043759</v>
          </cell>
          <cell r="J2880" t="str">
            <v>IER PORFIRIO BARBA JACOB - Santa Rosa de Osos</v>
          </cell>
          <cell r="K2880">
            <v>50074579</v>
          </cell>
        </row>
        <row r="2881">
          <cell r="I2881">
            <v>811043769</v>
          </cell>
          <cell r="J2881" t="str">
            <v>FONDO DE SERVICIOS EDUCATIVOS PALOMOS</v>
          </cell>
          <cell r="K2881">
            <v>32512635</v>
          </cell>
        </row>
        <row r="2882">
          <cell r="I2882">
            <v>811043773</v>
          </cell>
          <cell r="J2882" t="str">
            <v>IE COLOMBIA - Carepa</v>
          </cell>
          <cell r="K2882">
            <v>143359552</v>
          </cell>
        </row>
        <row r="2883">
          <cell r="I2883">
            <v>811043774</v>
          </cell>
          <cell r="J2883" t="str">
            <v>IE JOSE MARIA MUÑOZ FLOREZ - Carepa</v>
          </cell>
          <cell r="K2883">
            <v>177022629</v>
          </cell>
        </row>
        <row r="2884">
          <cell r="I2884">
            <v>811043911</v>
          </cell>
          <cell r="J2884" t="str">
            <v>IE ARTURO VELASQUEZ ORTIZ - Antioquia</v>
          </cell>
          <cell r="K2884">
            <v>171086449</v>
          </cell>
        </row>
        <row r="2885">
          <cell r="I2885">
            <v>811043912</v>
          </cell>
          <cell r="J2885" t="str">
            <v>IE LUIS ANDRADE VALDERRAMA - Giraldo</v>
          </cell>
          <cell r="K2885">
            <v>68229230</v>
          </cell>
        </row>
        <row r="2886">
          <cell r="I2886">
            <v>811043962</v>
          </cell>
          <cell r="J2886" t="str">
            <v>IE JUNTAS DE URAMITA - Cañasgordas</v>
          </cell>
          <cell r="K2886">
            <v>27805975</v>
          </cell>
        </row>
        <row r="2887">
          <cell r="I2887">
            <v>811044055</v>
          </cell>
          <cell r="J2887" t="str">
            <v>IE SAN LUIS - Yarumal</v>
          </cell>
          <cell r="K2887">
            <v>272103850</v>
          </cell>
        </row>
        <row r="2888">
          <cell r="I2888">
            <v>811044086</v>
          </cell>
          <cell r="J2888" t="str">
            <v>CER PRESBITERO EDUARDO ZULUAGA URB - Yolombó</v>
          </cell>
          <cell r="K2888">
            <v>40407397</v>
          </cell>
        </row>
        <row r="2889">
          <cell r="I2889">
            <v>811044131</v>
          </cell>
          <cell r="J2889" t="str">
            <v>IE PEDRO NEL OSPINA - Ituango</v>
          </cell>
          <cell r="K2889">
            <v>342930663</v>
          </cell>
        </row>
        <row r="2890">
          <cell r="I2890">
            <v>811044167</v>
          </cell>
          <cell r="J2890" t="str">
            <v>IER  LA FLORESTA - Yolombó</v>
          </cell>
          <cell r="K2890">
            <v>79155207</v>
          </cell>
        </row>
        <row r="2891">
          <cell r="I2891">
            <v>811044216</v>
          </cell>
          <cell r="J2891" t="str">
            <v>IE SAN JUAN DE URABA - San Juan de Urabá</v>
          </cell>
          <cell r="K2891">
            <v>86914144</v>
          </cell>
        </row>
        <row r="2892">
          <cell r="I2892">
            <v>811044218</v>
          </cell>
          <cell r="J2892" t="str">
            <v>IE JUAN EVANGELISTA BERRIO - Chigorodó</v>
          </cell>
          <cell r="K2892">
            <v>129926834</v>
          </cell>
        </row>
        <row r="2893">
          <cell r="I2893">
            <v>811044496</v>
          </cell>
          <cell r="J2893" t="str">
            <v>IE ENTRERRÍOS - Entrerríos</v>
          </cell>
          <cell r="K2893">
            <v>149735019</v>
          </cell>
        </row>
        <row r="2894">
          <cell r="I2894">
            <v>811044996</v>
          </cell>
          <cell r="J2894" t="str">
            <v>IER TULAPITA - Necoclí</v>
          </cell>
          <cell r="K2894">
            <v>68480234</v>
          </cell>
        </row>
        <row r="2895">
          <cell r="I2895">
            <v>811045207</v>
          </cell>
          <cell r="J2895" t="str">
            <v>INST EDUC FE Y ALEGRIA AURES</v>
          </cell>
          <cell r="K2895">
            <v>67495015</v>
          </cell>
        </row>
        <row r="2896">
          <cell r="I2896">
            <v>811045448</v>
          </cell>
          <cell r="J2896" t="str">
            <v>INST EDUC FATIMA NUTIBARA</v>
          </cell>
          <cell r="K2896">
            <v>52402185</v>
          </cell>
        </row>
        <row r="2897">
          <cell r="I2897">
            <v>811045489</v>
          </cell>
          <cell r="J2897" t="str">
            <v>INST EDUC JOSE MARIA BERNAL</v>
          </cell>
          <cell r="K2897">
            <v>79577130</v>
          </cell>
        </row>
        <row r="2898">
          <cell r="I2898">
            <v>811045602</v>
          </cell>
          <cell r="J2898" t="str">
            <v>IE PBRO. RICARDO LUIS GUTIERREZ TOBON - Belmira</v>
          </cell>
          <cell r="K2898">
            <v>40986107</v>
          </cell>
        </row>
        <row r="2899">
          <cell r="I2899">
            <v>811045841</v>
          </cell>
          <cell r="J2899" t="str">
            <v>IER CARIBIA - Necoclí</v>
          </cell>
          <cell r="K2899">
            <v>24002900</v>
          </cell>
        </row>
        <row r="2900">
          <cell r="I2900">
            <v>811045872</v>
          </cell>
          <cell r="J2900" t="str">
            <v>IE MARIA AUXILIADORA - Chigorodó</v>
          </cell>
          <cell r="K2900">
            <v>114633817</v>
          </cell>
        </row>
        <row r="2901">
          <cell r="I2901">
            <v>812000196</v>
          </cell>
          <cell r="J2901" t="str">
            <v>INSTITUCION EDUCATIVA EL CARMEN DE COTORRA</v>
          </cell>
          <cell r="K2901">
            <v>149474196</v>
          </cell>
        </row>
        <row r="2902">
          <cell r="I2902">
            <v>812000416</v>
          </cell>
          <cell r="J2902" t="str">
            <v>FONDO DE SERVICIOS DOCENTE ESCUELA CAMILO TORRES</v>
          </cell>
          <cell r="K2902">
            <v>161981610</v>
          </cell>
        </row>
        <row r="2903">
          <cell r="I2903">
            <v>812000552</v>
          </cell>
          <cell r="J2903" t="str">
            <v>INSTITUCION EDUCATIVA SANTA MARIA GORETTY</v>
          </cell>
          <cell r="K2903">
            <v>188053559</v>
          </cell>
        </row>
        <row r="2904">
          <cell r="I2904">
            <v>812000635</v>
          </cell>
          <cell r="J2904" t="str">
            <v>INSTITUCION  EDUCATIVA SAN JOSE</v>
          </cell>
          <cell r="K2904">
            <v>118391884</v>
          </cell>
        </row>
        <row r="2905">
          <cell r="I2905">
            <v>812000812</v>
          </cell>
          <cell r="J2905" t="str">
            <v>INSTITUCION EDUCATIVA SAN ISIDRO</v>
          </cell>
          <cell r="K2905">
            <v>74422361</v>
          </cell>
        </row>
        <row r="2906">
          <cell r="I2906">
            <v>812001085</v>
          </cell>
          <cell r="J2906" t="str">
            <v>INSTITUCION EDUCATIVA SANTA MARIA</v>
          </cell>
          <cell r="K2906">
            <v>94621701</v>
          </cell>
        </row>
        <row r="2907">
          <cell r="I2907">
            <v>812001405</v>
          </cell>
          <cell r="J2907" t="str">
            <v>FONDO DOCENTE DEL COLG SAN PED</v>
          </cell>
          <cell r="K2907">
            <v>79532421</v>
          </cell>
        </row>
        <row r="2908">
          <cell r="I2908">
            <v>812001500</v>
          </cell>
          <cell r="J2908" t="str">
            <v>FONDO DE SERVICIO EDUCATIVO IE SIMON BOLIVAR</v>
          </cell>
          <cell r="K2908">
            <v>265364299</v>
          </cell>
        </row>
        <row r="2909">
          <cell r="I2909">
            <v>812001569</v>
          </cell>
          <cell r="J2909" t="str">
            <v>colegio el nacional de sahagun</v>
          </cell>
          <cell r="K2909">
            <v>279490342</v>
          </cell>
        </row>
        <row r="2910">
          <cell r="I2910">
            <v>812001603</v>
          </cell>
          <cell r="J2910" t="str">
            <v>INSTITUCION EDUCATIVA LICEO GUILLERMO VALENCIA</v>
          </cell>
          <cell r="K2910">
            <v>115200193</v>
          </cell>
        </row>
        <row r="2911">
          <cell r="I2911">
            <v>812001675</v>
          </cell>
          <cell r="J2911" t="str">
            <v>MUNICIPIO DE COTORRA</v>
          </cell>
          <cell r="K2911">
            <v>183408005</v>
          </cell>
        </row>
        <row r="2912">
          <cell r="I2912">
            <v>812001681</v>
          </cell>
          <cell r="J2912" t="str">
            <v>MUNICIPIO DE LA APARTADA</v>
          </cell>
          <cell r="K2912">
            <v>140130351</v>
          </cell>
        </row>
        <row r="2913">
          <cell r="I2913">
            <v>812001705</v>
          </cell>
          <cell r="J2913" t="str">
            <v>INSTITUCIONE DUCATIVA JUAN XXIII</v>
          </cell>
          <cell r="K2913">
            <v>154835359</v>
          </cell>
        </row>
        <row r="2914">
          <cell r="I2914">
            <v>812001731</v>
          </cell>
          <cell r="J2914" t="str">
            <v>INSTITUCION EDUCATIVA ALIANZA PARA EL PROGRESO</v>
          </cell>
          <cell r="K2914">
            <v>71263627</v>
          </cell>
        </row>
        <row r="2915">
          <cell r="I2915">
            <v>812001818</v>
          </cell>
          <cell r="J2915" t="str">
            <v>INSTITUCION EDUCATIVA LA UNION</v>
          </cell>
          <cell r="K2915">
            <v>101855263</v>
          </cell>
        </row>
        <row r="2916">
          <cell r="I2916">
            <v>812001822</v>
          </cell>
          <cell r="J2916" t="str">
            <v>INSTITUCION EDUCATIVA LA INMACULADA</v>
          </cell>
          <cell r="K2916">
            <v>116293549</v>
          </cell>
        </row>
        <row r="2917">
          <cell r="I2917">
            <v>812001842</v>
          </cell>
          <cell r="J2917" t="str">
            <v>INSTITUCION EDUCATIVA SAN JOSE DEL QUEMAO</v>
          </cell>
          <cell r="K2917">
            <v>47863281</v>
          </cell>
        </row>
        <row r="2918">
          <cell r="I2918">
            <v>812001869</v>
          </cell>
          <cell r="J2918" t="str">
            <v>INSTITUCION EDUCATIVA JOSE ANTONIO GALAN</v>
          </cell>
          <cell r="K2918">
            <v>115238052</v>
          </cell>
        </row>
        <row r="2919">
          <cell r="I2919">
            <v>812001872</v>
          </cell>
          <cell r="J2919" t="str">
            <v>institucion educativa el viajano</v>
          </cell>
          <cell r="K2919">
            <v>122773409</v>
          </cell>
        </row>
        <row r="2920">
          <cell r="I2920">
            <v>812001917</v>
          </cell>
          <cell r="J2920" t="str">
            <v>INSTITUCION EDUCATIVA ALFONSO BUILES CORREA</v>
          </cell>
          <cell r="K2920">
            <v>120004522</v>
          </cell>
        </row>
        <row r="2921">
          <cell r="I2921">
            <v>812001923</v>
          </cell>
          <cell r="J2921" t="str">
            <v>INSTITUCION EDUCATIVA EL PARAISO</v>
          </cell>
          <cell r="K2921">
            <v>55781336</v>
          </cell>
        </row>
        <row r="2922">
          <cell r="I2922">
            <v>812001925</v>
          </cell>
          <cell r="J2922" t="str">
            <v>INSTITUCION EDUCATIVA TREMENTINO.</v>
          </cell>
          <cell r="K2922">
            <v>27054032</v>
          </cell>
        </row>
        <row r="2923">
          <cell r="I2923">
            <v>812001926</v>
          </cell>
          <cell r="J2923" t="str">
            <v>INSTITUCION EDUCATIVA SAN FRANCISCO DE ASIS</v>
          </cell>
          <cell r="K2923">
            <v>103417317</v>
          </cell>
        </row>
        <row r="2924">
          <cell r="I2924">
            <v>812001929</v>
          </cell>
          <cell r="J2924" t="str">
            <v>INSTITUCION EDUCATIVA SAN JOSE</v>
          </cell>
          <cell r="K2924">
            <v>106315872</v>
          </cell>
        </row>
        <row r="2925">
          <cell r="I2925">
            <v>812001941</v>
          </cell>
          <cell r="J2925" t="str">
            <v>INSTITUCION EDUCATIVA VILLA MARGARITA</v>
          </cell>
          <cell r="K2925">
            <v>218815451</v>
          </cell>
        </row>
        <row r="2926">
          <cell r="I2926">
            <v>812001951</v>
          </cell>
          <cell r="J2926" t="str">
            <v>INSTITUCION EDUCATIVA POLICARPA SALAVARRIETA</v>
          </cell>
          <cell r="K2926">
            <v>111752885</v>
          </cell>
        </row>
        <row r="2927">
          <cell r="I2927">
            <v>812001959</v>
          </cell>
          <cell r="J2927" t="str">
            <v>INSTITUCION EDUCATIVA CARLOS ADOLFO URETA</v>
          </cell>
          <cell r="K2927">
            <v>186828518</v>
          </cell>
        </row>
        <row r="2928">
          <cell r="I2928">
            <v>812001964</v>
          </cell>
          <cell r="J2928" t="str">
            <v>INSTITUCION EDUCATIVA MERCEDES ABREGO</v>
          </cell>
          <cell r="K2928">
            <v>126266914</v>
          </cell>
        </row>
        <row r="2929">
          <cell r="I2929">
            <v>812001980</v>
          </cell>
          <cell r="J2929" t="str">
            <v>INSTITUCION EDUCATIVA PABLO VI</v>
          </cell>
          <cell r="K2929">
            <v>126879069</v>
          </cell>
        </row>
        <row r="2930">
          <cell r="I2930">
            <v>812001994</v>
          </cell>
          <cell r="J2930" t="str">
            <v>INSTITUCION  EDUCATIVA LICEO LA PRADERA</v>
          </cell>
          <cell r="K2930">
            <v>221811224</v>
          </cell>
        </row>
        <row r="2931">
          <cell r="I2931">
            <v>812001998</v>
          </cell>
          <cell r="J2931" t="str">
            <v>INSTITUCION EDUCATIVA NUESTRA SEÑORA DEL ROSARIO</v>
          </cell>
          <cell r="K2931">
            <v>72711956</v>
          </cell>
        </row>
        <row r="2932">
          <cell r="I2932">
            <v>812002000</v>
          </cell>
          <cell r="J2932" t="str">
            <v>INSTITUCION EDUCATIVA JOSE YANCES MUTIS</v>
          </cell>
          <cell r="K2932">
            <v>78010013</v>
          </cell>
        </row>
        <row r="2933">
          <cell r="I2933">
            <v>812002014</v>
          </cell>
          <cell r="J2933" t="str">
            <v>INSTITUCION EDUCATIVA NUEVO ORIENTE</v>
          </cell>
          <cell r="K2933">
            <v>196319720</v>
          </cell>
        </row>
        <row r="2934">
          <cell r="I2934">
            <v>812002017</v>
          </cell>
          <cell r="J2934" t="str">
            <v>INSTITUCION EDUCATIVA VICTORIA MANZUR</v>
          </cell>
          <cell r="K2934">
            <v>319307493</v>
          </cell>
        </row>
        <row r="2935">
          <cell r="I2935">
            <v>812002018</v>
          </cell>
          <cell r="J2935" t="str">
            <v>INSTITUCION EDUCATIVA CRISTOBAL COLON</v>
          </cell>
          <cell r="K2935">
            <v>272622634</v>
          </cell>
        </row>
        <row r="2936">
          <cell r="I2936">
            <v>812002020</v>
          </cell>
          <cell r="J2936" t="str">
            <v>ALIANZA PARA EL PROGRESO</v>
          </cell>
          <cell r="K2936">
            <v>55067203</v>
          </cell>
        </row>
        <row r="2937">
          <cell r="I2937">
            <v>812002029</v>
          </cell>
          <cell r="J2937" t="str">
            <v>INSTITUCION EDUCATUVA LA INMACULADA</v>
          </cell>
          <cell r="K2937">
            <v>92596264</v>
          </cell>
        </row>
        <row r="2938">
          <cell r="I2938">
            <v>812002032</v>
          </cell>
          <cell r="J2938" t="str">
            <v>INSTITUCION EDUCATIVA SIMON BOLIVAR DE SAHAGUN</v>
          </cell>
          <cell r="K2938">
            <v>118855934</v>
          </cell>
        </row>
        <row r="2939">
          <cell r="I2939">
            <v>812002033</v>
          </cell>
          <cell r="J2939" t="str">
            <v>INSTITUCION EDUCATIVA SAGRADO CORAZON DE JESUS</v>
          </cell>
          <cell r="K2939">
            <v>114307238</v>
          </cell>
        </row>
        <row r="2940">
          <cell r="I2940">
            <v>812002038</v>
          </cell>
          <cell r="J2940" t="str">
            <v>IE PEDRO CASTELLANOS</v>
          </cell>
          <cell r="K2940">
            <v>61834609</v>
          </cell>
        </row>
        <row r="2941">
          <cell r="I2941">
            <v>812002056</v>
          </cell>
          <cell r="J2941" t="str">
            <v>INSTITUCION EDUCATIVA LAS MERCEDES</v>
          </cell>
          <cell r="K2941">
            <v>49142852</v>
          </cell>
        </row>
        <row r="2942">
          <cell r="I2942">
            <v>812002061</v>
          </cell>
          <cell r="J2942" t="str">
            <v>INSTITUCION EDUCATIVA MOGAMBO</v>
          </cell>
          <cell r="K2942">
            <v>253832806</v>
          </cell>
        </row>
        <row r="2943">
          <cell r="I2943">
            <v>812002079</v>
          </cell>
          <cell r="J2943" t="str">
            <v>INST. EDC. ALIANZA PARA EL PROGRESO</v>
          </cell>
          <cell r="K2943">
            <v>79858192</v>
          </cell>
        </row>
        <row r="2944">
          <cell r="I2944">
            <v>812002088</v>
          </cell>
          <cell r="J2944" t="str">
            <v>INSTITUCION EDUCATIVA SIMON BOLIVAR</v>
          </cell>
          <cell r="K2944">
            <v>61418922</v>
          </cell>
        </row>
        <row r="2945">
          <cell r="I2945">
            <v>812002091</v>
          </cell>
          <cell r="J2945" t="str">
            <v>FONDO DE SERVICIOS EDUCATIVOS SAN BERNARDO</v>
          </cell>
          <cell r="K2945">
            <v>171201990</v>
          </cell>
        </row>
        <row r="2946">
          <cell r="I2946">
            <v>812002094</v>
          </cell>
          <cell r="J2946" t="str">
            <v>INSTITUCION EDUCATIVA DAVID SANCHEZ JULIAO</v>
          </cell>
          <cell r="K2946">
            <v>81256691</v>
          </cell>
        </row>
        <row r="2947">
          <cell r="I2947">
            <v>812002108</v>
          </cell>
          <cell r="J2947" t="str">
            <v>INSTITUCION EDUCATIVA PAULO VI</v>
          </cell>
          <cell r="K2947">
            <v>60232539</v>
          </cell>
        </row>
        <row r="2948">
          <cell r="I2948">
            <v>812002115</v>
          </cell>
          <cell r="J2948" t="str">
            <v>IE JOSE MANUEL DE ALTAMIRA</v>
          </cell>
          <cell r="K2948">
            <v>91250692</v>
          </cell>
        </row>
        <row r="2949">
          <cell r="I2949">
            <v>812002119</v>
          </cell>
          <cell r="J2949" t="str">
            <v>INSTITUCION EDUCATIVA JUNIN</v>
          </cell>
          <cell r="K2949">
            <v>109637864</v>
          </cell>
        </row>
        <row r="2950">
          <cell r="I2950">
            <v>812002125</v>
          </cell>
          <cell r="J2950" t="str">
            <v>INSTITUCION EDUCATIVA MIGUEL LENGUAS NAVAS</v>
          </cell>
          <cell r="K2950">
            <v>70737006</v>
          </cell>
        </row>
        <row r="2951">
          <cell r="I2951">
            <v>812002135</v>
          </cell>
          <cell r="J2951" t="str">
            <v>INSTITUCION EDUCATIVA NORMAL SUPERIOR</v>
          </cell>
          <cell r="K2951">
            <v>156735080</v>
          </cell>
        </row>
        <row r="2952">
          <cell r="I2952">
            <v>812002154</v>
          </cell>
          <cell r="J2952" t="str">
            <v>INSTITUCION EDUCATIVA EL SABANAL</v>
          </cell>
          <cell r="K2952">
            <v>100960442</v>
          </cell>
        </row>
        <row r="2953">
          <cell r="I2953">
            <v>812002162</v>
          </cell>
          <cell r="J2953" t="str">
            <v>IE JOSE ANTONIO GALAN</v>
          </cell>
          <cell r="K2953">
            <v>243390012</v>
          </cell>
        </row>
        <row r="2954">
          <cell r="I2954">
            <v>812002167</v>
          </cell>
          <cell r="J2954" t="str">
            <v>INSTITUCION EDUCATIVA PALMASORIANA</v>
          </cell>
          <cell r="K2954">
            <v>45185243</v>
          </cell>
        </row>
        <row r="2955">
          <cell r="I2955">
            <v>812002168</v>
          </cell>
          <cell r="J2955" t="str">
            <v>CESUM</v>
          </cell>
          <cell r="K2955">
            <v>192369389</v>
          </cell>
        </row>
        <row r="2956">
          <cell r="I2956">
            <v>812002172</v>
          </cell>
          <cell r="J2956" t="str">
            <v>INSTITUCION EDUCATIVA 19 DE MARZO</v>
          </cell>
          <cell r="K2956">
            <v>61915479</v>
          </cell>
        </row>
        <row r="2957">
          <cell r="I2957">
            <v>812002173</v>
          </cell>
          <cell r="J2957" t="str">
            <v>INSTITUCION EDUCATIVA ANTONIA SANTOS</v>
          </cell>
          <cell r="K2957">
            <v>175027740</v>
          </cell>
        </row>
        <row r="2958">
          <cell r="I2958">
            <v>812002186</v>
          </cell>
          <cell r="J2958" t="str">
            <v>INST.EDUC. LA ESPERANZA</v>
          </cell>
          <cell r="K2958">
            <v>78156801</v>
          </cell>
        </row>
        <row r="2959">
          <cell r="I2959">
            <v>812002193</v>
          </cell>
          <cell r="J2959" t="str">
            <v>INSTITUCIONE DUCATIVA EL DORADO</v>
          </cell>
          <cell r="K2959">
            <v>150132627</v>
          </cell>
        </row>
        <row r="2960">
          <cell r="I2960">
            <v>812002200</v>
          </cell>
          <cell r="J2960" t="str">
            <v>INSTITUCIONE DUCATIVA ROBINSON PITALUA</v>
          </cell>
          <cell r="K2960">
            <v>127314070</v>
          </cell>
        </row>
        <row r="2961">
          <cell r="I2961">
            <v>812002201</v>
          </cell>
          <cell r="J2961" t="str">
            <v>INSTITUCION EDUCATIVA RANCHO GRANDE</v>
          </cell>
          <cell r="K2961">
            <v>176487691</v>
          </cell>
        </row>
        <row r="2962">
          <cell r="I2962">
            <v>812002213</v>
          </cell>
          <cell r="J2962" t="str">
            <v>COLEGIO AMAURY GARCIA BURGOS</v>
          </cell>
          <cell r="K2962">
            <v>75184447</v>
          </cell>
        </row>
        <row r="2963">
          <cell r="I2963">
            <v>812002223</v>
          </cell>
          <cell r="J2963" t="str">
            <v>INSTITUCION EDUCATIVA LA RIBERA</v>
          </cell>
          <cell r="K2963">
            <v>124104950</v>
          </cell>
        </row>
        <row r="2964">
          <cell r="I2964">
            <v>812002224</v>
          </cell>
          <cell r="J2964" t="str">
            <v>CENTRO EDUCATIVO RURAL MIXTO DE MORROCOY</v>
          </cell>
          <cell r="K2964">
            <v>35128008</v>
          </cell>
        </row>
        <row r="2965">
          <cell r="I2965">
            <v>812002254</v>
          </cell>
          <cell r="J2965" t="str">
            <v>INSTITUCION EDUCATIVA SANTA TERESA</v>
          </cell>
          <cell r="K2965">
            <v>130478197</v>
          </cell>
        </row>
        <row r="2966">
          <cell r="I2966">
            <v>812002268</v>
          </cell>
          <cell r="J2966" t="str">
            <v>INSTITUCION EDUCATIVA LOS MORALES</v>
          </cell>
          <cell r="K2966">
            <v>95896112</v>
          </cell>
        </row>
        <row r="2967">
          <cell r="I2967">
            <v>812002279</v>
          </cell>
          <cell r="J2967" t="str">
            <v>centro educativo nueva esperanza No. 2</v>
          </cell>
          <cell r="K2967">
            <v>10146392</v>
          </cell>
        </row>
        <row r="2968">
          <cell r="I2968">
            <v>812002327</v>
          </cell>
          <cell r="J2968" t="str">
            <v>CENTRO EDUCATIVO SAN ISIDRO</v>
          </cell>
          <cell r="K2968">
            <v>17073016</v>
          </cell>
        </row>
        <row r="2969">
          <cell r="I2969">
            <v>812002336</v>
          </cell>
          <cell r="J2969" t="str">
            <v>INSTITUCION EDUCATIVA DIVINO NIÑO</v>
          </cell>
          <cell r="K2969">
            <v>37272470</v>
          </cell>
        </row>
        <row r="2970">
          <cell r="I2970">
            <v>812002337</v>
          </cell>
          <cell r="J2970" t="str">
            <v>INSTITUCION EDUCTIVA ALFONSO LOPEZ PUMARJO DE ARACHE</v>
          </cell>
          <cell r="K2970">
            <v>77184360</v>
          </cell>
        </row>
        <row r="2971">
          <cell r="I2971">
            <v>812002385</v>
          </cell>
          <cell r="J2971" t="str">
            <v>COLEGIO LA INMACULADA</v>
          </cell>
          <cell r="K2971">
            <v>161922963</v>
          </cell>
        </row>
        <row r="2972">
          <cell r="I2972">
            <v>812002388</v>
          </cell>
          <cell r="J2972" t="str">
            <v>FONDO DE FOMENTO DE SERVICIOS DOCENTE PIJIGUAYAL</v>
          </cell>
          <cell r="K2972">
            <v>75458188</v>
          </cell>
        </row>
        <row r="2973">
          <cell r="I2973">
            <v>812002412</v>
          </cell>
          <cell r="J2973" t="str">
            <v>INSTITUCION EDUCATIVA CACAOTAL</v>
          </cell>
          <cell r="K2973">
            <v>80096147</v>
          </cell>
        </row>
        <row r="2974">
          <cell r="I2974">
            <v>812002451</v>
          </cell>
          <cell r="J2974" t="str">
            <v>COMITE DOCENTE COL DPTAL DE BERASTEGUI</v>
          </cell>
          <cell r="K2974">
            <v>112536956</v>
          </cell>
        </row>
        <row r="2975">
          <cell r="I2975">
            <v>812002468</v>
          </cell>
          <cell r="J2975" t="str">
            <v>COLEGIO DEPARTAMENTAL MADRE LAURA</v>
          </cell>
          <cell r="K2975">
            <v>123931749</v>
          </cell>
        </row>
        <row r="2976">
          <cell r="I2976">
            <v>812002532</v>
          </cell>
          <cell r="J2976" t="str">
            <v>CENTRO EDUCATIVO CENTRO AMERICA</v>
          </cell>
          <cell r="K2976">
            <v>12955125</v>
          </cell>
        </row>
        <row r="2977">
          <cell r="I2977">
            <v>812002558</v>
          </cell>
          <cell r="J2977" t="str">
            <v>IE GERMAN VARGAS CANTILLO</v>
          </cell>
          <cell r="K2977">
            <v>69603336</v>
          </cell>
        </row>
        <row r="2978">
          <cell r="I2978">
            <v>812002598</v>
          </cell>
          <cell r="J2978" t="str">
            <v>INSTITUCION EDUCATIVA GERMAN GOMEZ PELAEZ</v>
          </cell>
          <cell r="K2978">
            <v>183852163</v>
          </cell>
        </row>
        <row r="2979">
          <cell r="I2979">
            <v>812002605</v>
          </cell>
          <cell r="J2979" t="str">
            <v>INSTITUCION EDUCATIVA PASO NUEVO</v>
          </cell>
          <cell r="K2979">
            <v>93334319</v>
          </cell>
        </row>
        <row r="2980">
          <cell r="I2980">
            <v>812002638</v>
          </cell>
          <cell r="J2980" t="str">
            <v>COLEGIO DE BACHILLERATO MIXTO GUACHARACAL</v>
          </cell>
          <cell r="K2980">
            <v>56874622</v>
          </cell>
        </row>
        <row r="2981">
          <cell r="I2981">
            <v>812002689</v>
          </cell>
          <cell r="J2981" t="str">
            <v>FONDO DE SERVICIO EDUCATIVO</v>
          </cell>
          <cell r="K2981">
            <v>60199035</v>
          </cell>
        </row>
        <row r="2982">
          <cell r="I2982">
            <v>812002702</v>
          </cell>
          <cell r="J2982" t="str">
            <v>INSTITUCION EDUCATIVA SEBASTIAN SANCHEZ</v>
          </cell>
          <cell r="K2982">
            <v>67534066</v>
          </cell>
        </row>
        <row r="2983">
          <cell r="I2983">
            <v>812002723</v>
          </cell>
          <cell r="J2983" t="str">
            <v>CENTRO EDUCATIVO RURAL CULEBRA ARRIBA</v>
          </cell>
          <cell r="K2983">
            <v>15646742</v>
          </cell>
        </row>
        <row r="2984">
          <cell r="I2984">
            <v>812002729</v>
          </cell>
          <cell r="J2984" t="str">
            <v>INSTITUCION EDUCATIVA PLAZA BONITA</v>
          </cell>
          <cell r="K2984">
            <v>68300746</v>
          </cell>
        </row>
        <row r="2985">
          <cell r="I2985">
            <v>812002846</v>
          </cell>
          <cell r="J2985" t="str">
            <v>INSTITUCION EDUCATIVA LORGIA DE ARCO</v>
          </cell>
          <cell r="K2985">
            <v>56334423</v>
          </cell>
        </row>
        <row r="2986">
          <cell r="I2986">
            <v>812002919</v>
          </cell>
          <cell r="J2986" t="str">
            <v>FONDO DOCENTE ESCUELA VILLA FATIMA</v>
          </cell>
          <cell r="K2986">
            <v>78514421</v>
          </cell>
        </row>
        <row r="2987">
          <cell r="I2987">
            <v>812002966</v>
          </cell>
          <cell r="J2987" t="str">
            <v>centro educativo aguas vivas</v>
          </cell>
          <cell r="K2987">
            <v>34188623</v>
          </cell>
        </row>
        <row r="2988">
          <cell r="I2988">
            <v>812002969</v>
          </cell>
          <cell r="J2988" t="str">
            <v>CENTRO EDUCATIVO EL CHIQUI</v>
          </cell>
          <cell r="K2988">
            <v>24161439</v>
          </cell>
        </row>
        <row r="2989">
          <cell r="I2989">
            <v>812003022</v>
          </cell>
          <cell r="J2989" t="str">
            <v>INSTITUCION EDUCATIVA SANTA ISABEL</v>
          </cell>
          <cell r="K2989">
            <v>63453191</v>
          </cell>
        </row>
        <row r="2990">
          <cell r="I2990">
            <v>812003023</v>
          </cell>
          <cell r="J2990" t="str">
            <v>INSTITUCION EDUCATIVA SAN ANTERITO</v>
          </cell>
          <cell r="K2990">
            <v>81399891</v>
          </cell>
        </row>
        <row r="2991">
          <cell r="I2991">
            <v>812003040</v>
          </cell>
          <cell r="J2991" t="str">
            <v>COL ROMAN CHICA OLAYA</v>
          </cell>
          <cell r="K2991">
            <v>131348264</v>
          </cell>
        </row>
        <row r="2992">
          <cell r="I2992">
            <v>812003051</v>
          </cell>
          <cell r="J2992" t="str">
            <v>INSTITUCION EDUCATIVA SAN ANTERITO</v>
          </cell>
          <cell r="K2992">
            <v>63473808</v>
          </cell>
        </row>
        <row r="2993">
          <cell r="I2993">
            <v>812003058</v>
          </cell>
          <cell r="J2993" t="str">
            <v>centro docente mixto el dividivi</v>
          </cell>
          <cell r="K2993">
            <v>39850249</v>
          </cell>
        </row>
        <row r="2994">
          <cell r="I2994">
            <v>812003091</v>
          </cell>
          <cell r="J2994" t="str">
            <v>INSTITUCION EDUCATIVA INSTITUTO  TECNICO AGRICOLA FONDOS DE SERVICIOS EDUCATIVOS</v>
          </cell>
          <cell r="K2994">
            <v>123071861</v>
          </cell>
        </row>
        <row r="2995">
          <cell r="I2995">
            <v>812003099</v>
          </cell>
          <cell r="J2995" t="str">
            <v>INSTITUCION EDUCATIVA SANTA ROSA DE LIMA</v>
          </cell>
          <cell r="K2995">
            <v>113373721</v>
          </cell>
        </row>
        <row r="2996">
          <cell r="I2996">
            <v>812003178</v>
          </cell>
          <cell r="J2996" t="str">
            <v>FSE CAMINO REAL</v>
          </cell>
          <cell r="K2996">
            <v>28581312</v>
          </cell>
        </row>
        <row r="2997">
          <cell r="I2997">
            <v>812003213</v>
          </cell>
          <cell r="J2997" t="str">
            <v>IE SEVERA</v>
          </cell>
          <cell r="K2997">
            <v>58646490</v>
          </cell>
        </row>
        <row r="2998">
          <cell r="I2998">
            <v>812003217</v>
          </cell>
          <cell r="J2998" t="str">
            <v>I.E. TOMAS SANTOS</v>
          </cell>
          <cell r="K2998">
            <v>100479379</v>
          </cell>
        </row>
        <row r="2999">
          <cell r="I2999">
            <v>812003219</v>
          </cell>
          <cell r="J2999" t="str">
            <v>INSTITUCIÓN EDUCATIVA SANTA CRUZ</v>
          </cell>
          <cell r="K2999">
            <v>165743757</v>
          </cell>
        </row>
        <row r="3000">
          <cell r="I3000">
            <v>812003261</v>
          </cell>
          <cell r="J3000" t="str">
            <v>INSTITUCION EDUCATIVA EUGENIO SANCHEZ CARDENAS</v>
          </cell>
          <cell r="K3000">
            <v>88728812</v>
          </cell>
        </row>
        <row r="3001">
          <cell r="I3001">
            <v>812003286</v>
          </cell>
          <cell r="J3001" t="str">
            <v>INSTITUCION EDUCATIVA TECNICA EN PROMOCION SOCIAL EL ROSARIO</v>
          </cell>
          <cell r="K3001">
            <v>96339240</v>
          </cell>
        </row>
        <row r="3002">
          <cell r="I3002">
            <v>812003485</v>
          </cell>
          <cell r="J3002" t="str">
            <v>INSTITUCION EDUCATIVA ALFONSO SPATH SPATH</v>
          </cell>
          <cell r="K3002">
            <v>142717390</v>
          </cell>
        </row>
        <row r="3003">
          <cell r="I3003">
            <v>812003657</v>
          </cell>
          <cell r="J3003" t="str">
            <v>intitucion educativa rodania</v>
          </cell>
          <cell r="K3003">
            <v>70735152</v>
          </cell>
        </row>
        <row r="3004">
          <cell r="I3004">
            <v>812003677</v>
          </cell>
          <cell r="J3004" t="str">
            <v>INST.EDUC.SERGIO MARTINEZ</v>
          </cell>
          <cell r="K3004">
            <v>95314148</v>
          </cell>
        </row>
        <row r="3005">
          <cell r="I3005">
            <v>812003804</v>
          </cell>
          <cell r="J3005" t="str">
            <v>INST.EDUC.NTRA SRA LA CANDELARIA</v>
          </cell>
          <cell r="K3005">
            <v>173435252</v>
          </cell>
        </row>
        <row r="3006">
          <cell r="I3006">
            <v>812003905</v>
          </cell>
          <cell r="J3006" t="str">
            <v>INSTITUCION EDUCATYIVA NUESTRA SEÑORA DEL ROSARIO</v>
          </cell>
          <cell r="K3006">
            <v>121322397</v>
          </cell>
        </row>
        <row r="3007">
          <cell r="I3007">
            <v>812003975</v>
          </cell>
          <cell r="J3007" t="str">
            <v>CENTRO EDUCATIVO LAS NUBES</v>
          </cell>
          <cell r="K3007">
            <v>18388587</v>
          </cell>
        </row>
        <row r="3008">
          <cell r="I3008">
            <v>812004021</v>
          </cell>
          <cell r="J3008" t="str">
            <v>CENTRO EDUCATIVO SANTA ROSA</v>
          </cell>
          <cell r="K3008">
            <v>30628906</v>
          </cell>
        </row>
        <row r="3009">
          <cell r="I3009">
            <v>812004059</v>
          </cell>
          <cell r="J3009" t="str">
            <v>COLEGIO MUINICIPAL CATLINO GULFO</v>
          </cell>
          <cell r="K3009">
            <v>75274593</v>
          </cell>
        </row>
        <row r="3010">
          <cell r="I3010">
            <v>812004065</v>
          </cell>
          <cell r="J3010" t="str">
            <v>INSTITUCION EDUCATIVA LACIDES C. BERSAL</v>
          </cell>
          <cell r="K3010">
            <v>226007284</v>
          </cell>
        </row>
        <row r="3011">
          <cell r="I3011">
            <v>812004078</v>
          </cell>
          <cell r="J3011" t="str">
            <v>FONDO DE SERVICIO EDUCATIVO</v>
          </cell>
          <cell r="K3011">
            <v>52050663</v>
          </cell>
        </row>
        <row r="3012">
          <cell r="I3012">
            <v>812004091</v>
          </cell>
          <cell r="J3012" t="str">
            <v>INST.EDUC.ALBERTO ALZATE PATIÑO</v>
          </cell>
          <cell r="K3012">
            <v>57712098</v>
          </cell>
        </row>
        <row r="3013">
          <cell r="I3013">
            <v>812004134</v>
          </cell>
          <cell r="J3013" t="str">
            <v>INSTITUCION EDUCATIVA SAN JUAN BAUTISTA</v>
          </cell>
          <cell r="K3013">
            <v>43622548</v>
          </cell>
        </row>
        <row r="3014">
          <cell r="I3014">
            <v>812004354</v>
          </cell>
          <cell r="J3014" t="str">
            <v>INSTITUCION EDUCATIVA BESITO BOLAO</v>
          </cell>
          <cell r="K3014">
            <v>59597425</v>
          </cell>
        </row>
        <row r="3015">
          <cell r="I3015">
            <v>812004660</v>
          </cell>
          <cell r="J3015" t="str">
            <v>intitucion educativa arenas del norte</v>
          </cell>
          <cell r="K3015">
            <v>19700154</v>
          </cell>
        </row>
        <row r="3016">
          <cell r="I3016">
            <v>812004673</v>
          </cell>
          <cell r="J3016" t="str">
            <v>C.EDUC.LOMA AZUL</v>
          </cell>
          <cell r="K3016">
            <v>21114374</v>
          </cell>
        </row>
        <row r="3017">
          <cell r="I3017">
            <v>812004776</v>
          </cell>
          <cell r="J3017" t="str">
            <v>INST EDU BELEN</v>
          </cell>
          <cell r="K3017">
            <v>270511545</v>
          </cell>
        </row>
        <row r="3018">
          <cell r="I3018">
            <v>812004787</v>
          </cell>
          <cell r="J3018" t="str">
            <v>C.EDUC.LA FORTUNA</v>
          </cell>
          <cell r="K3018">
            <v>29943317</v>
          </cell>
        </row>
        <row r="3019">
          <cell r="I3019">
            <v>812004810</v>
          </cell>
          <cell r="J3019" t="str">
            <v>INS EDU BUENOS AIRES</v>
          </cell>
          <cell r="K3019">
            <v>47746105</v>
          </cell>
        </row>
        <row r="3020">
          <cell r="I3020">
            <v>812004844</v>
          </cell>
          <cell r="J3020" t="str">
            <v>INST. EDC. JOSE MARIA CORDOBA</v>
          </cell>
          <cell r="K3020">
            <v>36522554</v>
          </cell>
        </row>
        <row r="3021">
          <cell r="I3021">
            <v>812004893</v>
          </cell>
          <cell r="J3021" t="str">
            <v>INSTITUCION EDUCATIVACOLEGIO EL CARITO</v>
          </cell>
          <cell r="K3021">
            <v>86963726</v>
          </cell>
        </row>
        <row r="3022">
          <cell r="I3022">
            <v>812005132</v>
          </cell>
          <cell r="J3022" t="str">
            <v>INSTITUCION EDUCATIVA JUAN DE JESUS NARVAEZ GIRALDO</v>
          </cell>
          <cell r="K3022">
            <v>45467610</v>
          </cell>
        </row>
        <row r="3023">
          <cell r="I3023">
            <v>812005140</v>
          </cell>
          <cell r="J3023" t="str">
            <v>C.EDUC.PROVIDENCIA</v>
          </cell>
          <cell r="K3023">
            <v>51039164</v>
          </cell>
        </row>
        <row r="3024">
          <cell r="I3024">
            <v>812005208</v>
          </cell>
          <cell r="J3024" t="str">
            <v>FONDOS DOCENTES COLSAJON</v>
          </cell>
          <cell r="K3024">
            <v>81019651</v>
          </cell>
        </row>
        <row r="3025">
          <cell r="I3025">
            <v>812005573</v>
          </cell>
          <cell r="J3025" t="str">
            <v>INSTITUCION EDUCATIVA ASERRADERO</v>
          </cell>
          <cell r="K3025">
            <v>89719314</v>
          </cell>
        </row>
        <row r="3026">
          <cell r="I3026">
            <v>812005631</v>
          </cell>
          <cell r="J3026" t="str">
            <v>INSTITUCION EDUCATIVA SIMON BOLIVAR</v>
          </cell>
          <cell r="K3026">
            <v>20156902</v>
          </cell>
        </row>
        <row r="3027">
          <cell r="I3027">
            <v>812005774</v>
          </cell>
          <cell r="J3027" t="str">
            <v>IE BENICIO AGUDELO</v>
          </cell>
          <cell r="K3027">
            <v>131289271</v>
          </cell>
        </row>
        <row r="3028">
          <cell r="I3028">
            <v>812005963</v>
          </cell>
          <cell r="J3028" t="str">
            <v>COLEGIO NACIONALIZADO JUAN XXIII</v>
          </cell>
          <cell r="K3028">
            <v>97146917</v>
          </cell>
        </row>
        <row r="3029">
          <cell r="I3029">
            <v>812005999</v>
          </cell>
          <cell r="J3029" t="str">
            <v>INSTITUCION EDUCATIVA SAN LUIS CAMPO ALEGRE</v>
          </cell>
          <cell r="K3029">
            <v>66134680</v>
          </cell>
        </row>
        <row r="3030">
          <cell r="I3030">
            <v>812006017</v>
          </cell>
          <cell r="J3030" t="str">
            <v>CENTRO EDUCATIVO CASTILLERAL</v>
          </cell>
          <cell r="K3030">
            <v>30258164</v>
          </cell>
        </row>
        <row r="3031">
          <cell r="I3031">
            <v>812006021</v>
          </cell>
          <cell r="J3031" t="str">
            <v>CENTRO EDUCATIVO VILLA CONCEPCION</v>
          </cell>
          <cell r="K3031">
            <v>37257425</v>
          </cell>
        </row>
        <row r="3032">
          <cell r="I3032">
            <v>812006036</v>
          </cell>
          <cell r="J3032" t="str">
            <v>CENTRO EDUCATIVO MATA DE MAÑA MARGEN DERECHA</v>
          </cell>
          <cell r="K3032">
            <v>13773137</v>
          </cell>
        </row>
        <row r="3033">
          <cell r="I3033">
            <v>812006056</v>
          </cell>
          <cell r="J3033" t="str">
            <v>INSTITUCION EDUCATIVA JOSE ISABEL GONZALEZ</v>
          </cell>
          <cell r="K3033">
            <v>52158342</v>
          </cell>
        </row>
        <row r="3034">
          <cell r="I3034">
            <v>812006059</v>
          </cell>
          <cell r="J3034" t="str">
            <v>CENTRO EDUCATIVO COTOCA ARRIBA</v>
          </cell>
          <cell r="K3034">
            <v>20774562</v>
          </cell>
        </row>
        <row r="3035">
          <cell r="I3035">
            <v>812006060</v>
          </cell>
          <cell r="J3035" t="str">
            <v>CENTRO  EDUCATIVO LA PEINADA</v>
          </cell>
          <cell r="K3035">
            <v>24965469</v>
          </cell>
        </row>
        <row r="3036">
          <cell r="I3036">
            <v>812006065</v>
          </cell>
          <cell r="J3036" t="str">
            <v>CENTRO EDUCATIVO CAMPANO DE LOS INDIOS</v>
          </cell>
          <cell r="K3036">
            <v>23529840</v>
          </cell>
        </row>
        <row r="3037">
          <cell r="I3037">
            <v>812006071</v>
          </cell>
          <cell r="J3037" t="str">
            <v>CENTRO EDUCATIVO EL LAZO</v>
          </cell>
          <cell r="K3037">
            <v>38634422</v>
          </cell>
        </row>
        <row r="3038">
          <cell r="I3038">
            <v>812006076</v>
          </cell>
          <cell r="J3038" t="str">
            <v>INSTITUCION EDUCATIVA CANDELARIA</v>
          </cell>
          <cell r="K3038">
            <v>59439840</v>
          </cell>
        </row>
        <row r="3039">
          <cell r="I3039">
            <v>812006084</v>
          </cell>
          <cell r="J3039" t="str">
            <v>CENTRO EDUCATIVO LAS CRUCES</v>
          </cell>
          <cell r="K3039">
            <v>27064482</v>
          </cell>
        </row>
        <row r="3040">
          <cell r="I3040">
            <v>812006085</v>
          </cell>
          <cell r="J3040" t="str">
            <v>CENTRO EDUCATIVO ANTONIO SANCHEZ GUTIERREZ</v>
          </cell>
          <cell r="K3040">
            <v>21853199</v>
          </cell>
        </row>
        <row r="3041">
          <cell r="I3041">
            <v>812006104</v>
          </cell>
          <cell r="J3041" t="str">
            <v>INSTITUCION EDUCATIVA LAS FLOREZ</v>
          </cell>
          <cell r="K3041">
            <v>71585579</v>
          </cell>
        </row>
        <row r="3042">
          <cell r="I3042">
            <v>812006125</v>
          </cell>
          <cell r="J3042" t="str">
            <v>INSTITUCION EDUCATIVA LOS GOMEZ MARGEN IZQUIERDA</v>
          </cell>
          <cell r="K3042">
            <v>39268072</v>
          </cell>
        </row>
        <row r="3043">
          <cell r="I3043">
            <v>812006130</v>
          </cell>
          <cell r="J3043" t="str">
            <v>CENTRO EDUCATIVO LAS CAMORRAS</v>
          </cell>
          <cell r="K3043">
            <v>19121520</v>
          </cell>
        </row>
        <row r="3044">
          <cell r="I3044">
            <v>812006187</v>
          </cell>
          <cell r="J3044" t="str">
            <v>INSTITUCION EDUCATIVA REMOLINO</v>
          </cell>
          <cell r="K3044">
            <v>46345670</v>
          </cell>
        </row>
        <row r="3045">
          <cell r="I3045">
            <v>812006256</v>
          </cell>
          <cell r="J3045" t="str">
            <v>CENTRO EDUCATIVO COTOCA ABAJO</v>
          </cell>
          <cell r="K3045">
            <v>12626776</v>
          </cell>
        </row>
        <row r="3046">
          <cell r="I3046">
            <v>812006345</v>
          </cell>
          <cell r="J3046" t="str">
            <v>INSTITUCION EDUCATIVA EL SIGLO</v>
          </cell>
          <cell r="K3046">
            <v>104490026</v>
          </cell>
        </row>
        <row r="3047">
          <cell r="I3047">
            <v>812006346</v>
          </cell>
          <cell r="J3047" t="str">
            <v>CENTRO DOCENTE RURAL LAS PALMITAS</v>
          </cell>
          <cell r="K3047">
            <v>49026940</v>
          </cell>
        </row>
        <row r="3048">
          <cell r="I3048">
            <v>812006427</v>
          </cell>
          <cell r="J3048" t="str">
            <v>SAN FRASCISCO DE ASIS DE FE Y ALEGRIA</v>
          </cell>
          <cell r="K3048">
            <v>72192392</v>
          </cell>
        </row>
        <row r="3049">
          <cell r="I3049">
            <v>812006545</v>
          </cell>
          <cell r="J3049" t="str">
            <v>S D FTO DE SERVICIOS DOCENTES MADRE BERNARDA</v>
          </cell>
          <cell r="K3049">
            <v>177079464</v>
          </cell>
        </row>
        <row r="3050">
          <cell r="I3050">
            <v>812006598</v>
          </cell>
          <cell r="J3050" t="str">
            <v>INSTITUCION EDUCATIVA BASICA RURAL SAN JOSE DE JARAQUIEL</v>
          </cell>
          <cell r="K3050">
            <v>47356420</v>
          </cell>
        </row>
        <row r="3051">
          <cell r="I3051">
            <v>812006648</v>
          </cell>
          <cell r="J3051" t="str">
            <v>INSTITUCION EDUCATIVA JESUS DE NAZARETH</v>
          </cell>
          <cell r="K3051">
            <v>103123953</v>
          </cell>
        </row>
        <row r="3052">
          <cell r="I3052">
            <v>812006805</v>
          </cell>
          <cell r="J3052" t="str">
            <v>INSTITUCION EDUCATIVA ENRIQUE OLAYA HERRERA</v>
          </cell>
          <cell r="K3052">
            <v>87827349</v>
          </cell>
        </row>
        <row r="3053">
          <cell r="I3053">
            <v>812007027</v>
          </cell>
          <cell r="J3053" t="str">
            <v>INSTITUCION EDUCATIVA SAN JOSE DE CANALETE</v>
          </cell>
          <cell r="K3053">
            <v>121208194</v>
          </cell>
        </row>
        <row r="3054">
          <cell r="I3054">
            <v>812007062</v>
          </cell>
          <cell r="J3054" t="str">
            <v>INST.EDUC.ANTONIO RICAURTE</v>
          </cell>
          <cell r="K3054">
            <v>38899112</v>
          </cell>
        </row>
        <row r="3055">
          <cell r="I3055">
            <v>812007086</v>
          </cell>
          <cell r="J3055" t="str">
            <v>INSTITUCION EDUCATIVA SAN JOSE DE LA GUNETA</v>
          </cell>
          <cell r="K3055">
            <v>47950969</v>
          </cell>
        </row>
        <row r="3056">
          <cell r="I3056">
            <v>812007130</v>
          </cell>
          <cell r="J3056" t="str">
            <v>INSTITUCION EDUCATIVA SAN JOSE DEL PANTANO</v>
          </cell>
          <cell r="K3056">
            <v>52944385</v>
          </cell>
        </row>
        <row r="3057">
          <cell r="I3057">
            <v>812007284</v>
          </cell>
          <cell r="J3057" t="str">
            <v>institucion educativa las llanadas</v>
          </cell>
          <cell r="K3057">
            <v>71170690</v>
          </cell>
        </row>
        <row r="3058">
          <cell r="I3058">
            <v>812007305</v>
          </cell>
          <cell r="J3058" t="str">
            <v>institucion educativa la ye</v>
          </cell>
          <cell r="K3058">
            <v>138269265</v>
          </cell>
        </row>
        <row r="3059">
          <cell r="I3059">
            <v>812007342</v>
          </cell>
          <cell r="J3059" t="str">
            <v>INSTITUCION EDUCATIVA AUGUSTO ESPINOSA VALDERRAMA</v>
          </cell>
          <cell r="K3059">
            <v>78055056</v>
          </cell>
        </row>
        <row r="3060">
          <cell r="I3060">
            <v>812007362</v>
          </cell>
          <cell r="J3060" t="str">
            <v>INSTITUCION EDUCATIVA BAJO GRANDE</v>
          </cell>
          <cell r="K3060">
            <v>49453943</v>
          </cell>
        </row>
        <row r="3061">
          <cell r="I3061">
            <v>812007364</v>
          </cell>
          <cell r="J3061" t="str">
            <v>INST. EDU. SAN JOSE DE URE</v>
          </cell>
          <cell r="K3061">
            <v>113565656</v>
          </cell>
        </row>
        <row r="3062">
          <cell r="I3062">
            <v>812007420</v>
          </cell>
          <cell r="J3062" t="str">
            <v>CENTRO EDUCATIVO SAN JOSE</v>
          </cell>
          <cell r="K3062">
            <v>14731311</v>
          </cell>
        </row>
        <row r="3063">
          <cell r="I3063">
            <v>812007435</v>
          </cell>
          <cell r="J3063" t="str">
            <v>CENTRO EDUCATIVO EL SILENCIO</v>
          </cell>
          <cell r="K3063">
            <v>57069348</v>
          </cell>
        </row>
        <row r="3064">
          <cell r="I3064">
            <v>812007480</v>
          </cell>
          <cell r="J3064" t="str">
            <v>INSTITUCION EDUCATIVA SANTA TERESITA</v>
          </cell>
          <cell r="K3064">
            <v>125818077</v>
          </cell>
        </row>
        <row r="3065">
          <cell r="I3065">
            <v>812007524</v>
          </cell>
          <cell r="J3065" t="str">
            <v>INSTITUCION EDUCATIVA SAN CLEMETE</v>
          </cell>
          <cell r="K3065">
            <v>119835896</v>
          </cell>
        </row>
        <row r="3066">
          <cell r="I3066">
            <v>812007562</v>
          </cell>
          <cell r="J3066" t="str">
            <v>ASOC. CENTRO EDUCATIVO RURAL LA GRANJITA</v>
          </cell>
          <cell r="K3066">
            <v>16621775</v>
          </cell>
        </row>
        <row r="3067">
          <cell r="I3067">
            <v>812007581</v>
          </cell>
          <cell r="J3067" t="str">
            <v>INSTITUCION EDUCATIVA SAN SIMON</v>
          </cell>
          <cell r="K3067">
            <v>128543144</v>
          </cell>
        </row>
        <row r="3068">
          <cell r="I3068">
            <v>812007594</v>
          </cell>
          <cell r="J3068" t="str">
            <v>INSTITUCION EDUCATIVA EL PLANCHON</v>
          </cell>
          <cell r="K3068">
            <v>45651569</v>
          </cell>
        </row>
        <row r="3069">
          <cell r="I3069">
            <v>812007597</v>
          </cell>
          <cell r="J3069" t="str">
            <v>INSTITUCION EDUCATIVA FRANCISCO JOSE D ECALDAS</v>
          </cell>
          <cell r="K3069">
            <v>188067183</v>
          </cell>
        </row>
        <row r="3070">
          <cell r="I3070">
            <v>812007599</v>
          </cell>
          <cell r="J3070" t="str">
            <v>INSTITUCION EDUCATIVA PALMIRA</v>
          </cell>
          <cell r="K3070">
            <v>71681435</v>
          </cell>
        </row>
        <row r="3071">
          <cell r="I3071">
            <v>812007606</v>
          </cell>
          <cell r="J3071" t="str">
            <v>INSTITUCION EDUCATIVA LOS VOLCANES</v>
          </cell>
          <cell r="K3071">
            <v>48537710</v>
          </cell>
        </row>
        <row r="3072">
          <cell r="I3072">
            <v>812007611</v>
          </cell>
          <cell r="J3072" t="str">
            <v>IE CRISTOBAL COLON CAMPANITO</v>
          </cell>
          <cell r="K3072">
            <v>63441300</v>
          </cell>
        </row>
        <row r="3073">
          <cell r="I3073">
            <v>812007673</v>
          </cell>
          <cell r="J3073" t="str">
            <v>INSTITUCION EDUCATIVA ANTONIO DE LA TORRE Y MIRANDA</v>
          </cell>
          <cell r="K3073">
            <v>159286513</v>
          </cell>
        </row>
        <row r="3074">
          <cell r="I3074">
            <v>812007743</v>
          </cell>
          <cell r="J3074" t="str">
            <v>I.E. INMACULADA CARRIZOLA</v>
          </cell>
          <cell r="K3074">
            <v>51934473</v>
          </cell>
        </row>
        <row r="3075">
          <cell r="I3075">
            <v>812007746</v>
          </cell>
          <cell r="J3075" t="str">
            <v>INSTITUCION EDUCATIVA VILLA CIELO</v>
          </cell>
          <cell r="K3075">
            <v>158083712</v>
          </cell>
        </row>
        <row r="3076">
          <cell r="I3076">
            <v>812007814</v>
          </cell>
          <cell r="J3076" t="str">
            <v>I.E. SAN LUIS DE SEVILLA</v>
          </cell>
          <cell r="K3076">
            <v>46618789</v>
          </cell>
        </row>
        <row r="3077">
          <cell r="I3077">
            <v>812007817</v>
          </cell>
          <cell r="J3077" t="str">
            <v>INSTITUCION EDUCATIVA VICENTE DIAZ</v>
          </cell>
          <cell r="K3077">
            <v>26763716</v>
          </cell>
        </row>
        <row r="3078">
          <cell r="I3078">
            <v>812007867</v>
          </cell>
          <cell r="J3078" t="str">
            <v>INSTITUCION EDUCATIVA LUIS FERNANDO GONZALEZ BOTERO</v>
          </cell>
          <cell r="K3078">
            <v>95121790</v>
          </cell>
        </row>
        <row r="3079">
          <cell r="I3079">
            <v>812007868</v>
          </cell>
          <cell r="J3079" t="str">
            <v>centro educativo santa catalina</v>
          </cell>
          <cell r="K3079">
            <v>14857310</v>
          </cell>
        </row>
        <row r="3080">
          <cell r="I3080">
            <v>812007891</v>
          </cell>
          <cell r="J3080" t="str">
            <v>INSTITUCION EDUCATIVA BETANIA</v>
          </cell>
          <cell r="K3080">
            <v>64128151</v>
          </cell>
        </row>
        <row r="3081">
          <cell r="I3081">
            <v>812007900</v>
          </cell>
          <cell r="J3081" t="str">
            <v>INSTITUCION EDUCATIVA PATIO BONITO</v>
          </cell>
          <cell r="K3081">
            <v>100072560</v>
          </cell>
        </row>
        <row r="3082">
          <cell r="I3082">
            <v>812007916</v>
          </cell>
          <cell r="J3082" t="str">
            <v>CENTRO EDUCATIVO RURAL SAN ANTONIO</v>
          </cell>
          <cell r="K3082">
            <v>34835062</v>
          </cell>
        </row>
        <row r="3083">
          <cell r="I3083">
            <v>812007977</v>
          </cell>
          <cell r="J3083" t="str">
            <v>centro educativo los galanes</v>
          </cell>
          <cell r="K3083">
            <v>34171936</v>
          </cell>
        </row>
        <row r="3084">
          <cell r="I3084">
            <v>812008015</v>
          </cell>
          <cell r="J3084" t="str">
            <v>INSTITUCION EDUCATIVA LAS DELICIAS</v>
          </cell>
          <cell r="K3084">
            <v>93571290</v>
          </cell>
        </row>
        <row r="3085">
          <cell r="I3085">
            <v>812008061</v>
          </cell>
          <cell r="J3085" t="str">
            <v>centro educativo el crucero</v>
          </cell>
          <cell r="K3085">
            <v>72883989</v>
          </cell>
        </row>
        <row r="3086">
          <cell r="I3086">
            <v>812008106</v>
          </cell>
          <cell r="J3086" t="str">
            <v>CENT EDUC MADRE LAURA</v>
          </cell>
          <cell r="K3086">
            <v>25806471</v>
          </cell>
        </row>
        <row r="3087">
          <cell r="I3087">
            <v>812008168</v>
          </cell>
          <cell r="J3087" t="str">
            <v>centro educativo el escobar</v>
          </cell>
          <cell r="K3087">
            <v>20170934</v>
          </cell>
        </row>
        <row r="3088">
          <cell r="I3088">
            <v>812008178</v>
          </cell>
          <cell r="J3088" t="str">
            <v>INSTITUCION EDUCATIVA 1 DE MAYO</v>
          </cell>
          <cell r="K3088">
            <v>59347054</v>
          </cell>
        </row>
        <row r="3089">
          <cell r="I3089">
            <v>812008180</v>
          </cell>
          <cell r="J3089" t="str">
            <v>INSTITUCION EDUCATIVA LOS GARZONES</v>
          </cell>
          <cell r="K3089">
            <v>151571555</v>
          </cell>
        </row>
        <row r="3090">
          <cell r="I3090">
            <v>812008181</v>
          </cell>
          <cell r="J3090" t="str">
            <v>centro educativo pisaflores</v>
          </cell>
          <cell r="K3090">
            <v>8391840</v>
          </cell>
        </row>
        <row r="3091">
          <cell r="I3091">
            <v>812008207</v>
          </cell>
          <cell r="J3091" t="str">
            <v>CENTRO EDUCATIVO RURAL SAGRADO CORAZON DE JESUS</v>
          </cell>
          <cell r="K3091">
            <v>64154274</v>
          </cell>
        </row>
        <row r="3092">
          <cell r="I3092">
            <v>812008226</v>
          </cell>
          <cell r="J3092" t="str">
            <v>INSTITUCION EDUCATIVA MATA DE MAIZ</v>
          </cell>
          <cell r="K3092">
            <v>60244000</v>
          </cell>
        </row>
        <row r="3093">
          <cell r="I3093">
            <v>812008229</v>
          </cell>
          <cell r="J3093" t="str">
            <v>CENTRO EDUCATIVO NUESTRA SEÑORA DEL CARMEN</v>
          </cell>
          <cell r="K3093">
            <v>48116929</v>
          </cell>
        </row>
        <row r="3094">
          <cell r="I3094">
            <v>812008252</v>
          </cell>
          <cell r="J3094" t="str">
            <v>CENTRO EDUCATIVO RURAL ANTILLANA</v>
          </cell>
          <cell r="K3094">
            <v>18315464</v>
          </cell>
        </row>
        <row r="3095">
          <cell r="I3095">
            <v>812008272</v>
          </cell>
          <cell r="J3095" t="str">
            <v>INSTITUCION EDUCATIVA ISLAS DE LOS MILAGROS</v>
          </cell>
          <cell r="K3095">
            <v>44296199</v>
          </cell>
        </row>
        <row r="3096">
          <cell r="I3096">
            <v>812008352</v>
          </cell>
          <cell r="J3096" t="str">
            <v>INSTITUCION EDUCATIVA TRES MARIAS</v>
          </cell>
          <cell r="K3096">
            <v>34151499</v>
          </cell>
        </row>
        <row r="3097">
          <cell r="I3097">
            <v>812008414</v>
          </cell>
          <cell r="J3097" t="str">
            <v>INSTITUCION EDUCATIVA EL ROSARIO</v>
          </cell>
          <cell r="K3097">
            <v>70301148</v>
          </cell>
        </row>
        <row r="3098">
          <cell r="I3098">
            <v>812008415</v>
          </cell>
          <cell r="J3098" t="str">
            <v>centro educativo guaimaro</v>
          </cell>
          <cell r="K3098">
            <v>19739718</v>
          </cell>
        </row>
        <row r="3099">
          <cell r="I3099">
            <v>812008445</v>
          </cell>
          <cell r="J3099" t="str">
            <v>centro educativo trementino</v>
          </cell>
          <cell r="K3099">
            <v>8268000</v>
          </cell>
        </row>
        <row r="3100">
          <cell r="I3100">
            <v>812008449</v>
          </cell>
          <cell r="J3100" t="str">
            <v>INSTITUCION EDUCATIVA ANTONIO NARIÑO</v>
          </cell>
          <cell r="K3100">
            <v>22636328</v>
          </cell>
        </row>
        <row r="3101">
          <cell r="I3101">
            <v>812008486</v>
          </cell>
          <cell r="J3101" t="str">
            <v>CENTRO EDUCATIVO RURAL PUEBLO NUEVO</v>
          </cell>
          <cell r="K3101">
            <v>19073691</v>
          </cell>
        </row>
        <row r="3102">
          <cell r="I3102">
            <v>812008620</v>
          </cell>
          <cell r="J3102" t="str">
            <v>CENTRO EDUCATIVO SANTA ROSA DE LA CAÑA</v>
          </cell>
          <cell r="K3102">
            <v>30546810</v>
          </cell>
        </row>
        <row r="3103">
          <cell r="I3103">
            <v>813000224</v>
          </cell>
          <cell r="J3103" t="str">
            <v>I.E. OSPINA PEREZ</v>
          </cell>
          <cell r="K3103">
            <v>31583790</v>
          </cell>
        </row>
        <row r="3104">
          <cell r="I3104">
            <v>813000631</v>
          </cell>
          <cell r="J3104" t="str">
            <v>I.E. EL PARAISO</v>
          </cell>
          <cell r="K3104">
            <v>75878853</v>
          </cell>
        </row>
        <row r="3105">
          <cell r="I3105">
            <v>813000832</v>
          </cell>
          <cell r="J3105" t="str">
            <v>FSE I.E. LA VEGA</v>
          </cell>
          <cell r="K3105">
            <v>51640736</v>
          </cell>
        </row>
        <row r="3106">
          <cell r="I3106">
            <v>813001075</v>
          </cell>
          <cell r="J3106" t="str">
            <v>IE MISAEL PASTRANA B</v>
          </cell>
          <cell r="K3106">
            <v>147161453</v>
          </cell>
        </row>
        <row r="3107">
          <cell r="I3107">
            <v>813001257</v>
          </cell>
          <cell r="J3107" t="str">
            <v>IE PALESTINA</v>
          </cell>
          <cell r="K3107">
            <v>106470860</v>
          </cell>
        </row>
        <row r="3108">
          <cell r="I3108">
            <v>813001590</v>
          </cell>
          <cell r="J3108" t="str">
            <v>I.E. JOSE EUSATACIO RIVERA FONDOS COMUNES</v>
          </cell>
          <cell r="K3108">
            <v>163934363</v>
          </cell>
        </row>
        <row r="3109">
          <cell r="I3109">
            <v>813001633</v>
          </cell>
          <cell r="J3109" t="str">
            <v>Institución Educativa Agustin Codazzi</v>
          </cell>
          <cell r="K3109">
            <v>139900812</v>
          </cell>
        </row>
        <row r="3110">
          <cell r="I3110">
            <v>813001664</v>
          </cell>
          <cell r="J3110" t="str">
            <v>INSTITUCION EDUCATIVA NUCLEO ESCOLAR EL GUADUAL</v>
          </cell>
          <cell r="K3110">
            <v>68447798</v>
          </cell>
        </row>
        <row r="3111">
          <cell r="I3111">
            <v>813001766</v>
          </cell>
          <cell r="J3111" t="str">
            <v>Institución Educativa San Antonio de Anaconia</v>
          </cell>
          <cell r="K3111">
            <v>49331640</v>
          </cell>
        </row>
        <row r="3112">
          <cell r="I3112">
            <v>813002077</v>
          </cell>
          <cell r="J3112" t="str">
            <v>I.E. LA ARCADIA</v>
          </cell>
          <cell r="K3112">
            <v>90457053</v>
          </cell>
        </row>
        <row r="3113">
          <cell r="I3113">
            <v>813002424</v>
          </cell>
          <cell r="J3113" t="str">
            <v>INSTITUTO TECNICO AGRICOLA RAMON ALVARADO SANCHEZ</v>
          </cell>
          <cell r="K3113">
            <v>69840058</v>
          </cell>
        </row>
        <row r="3114">
          <cell r="I3114">
            <v>813002490</v>
          </cell>
          <cell r="J3114" t="str">
            <v>I.E. SILVANIA FONDO DE SERVICIOS EDUCATIVO</v>
          </cell>
          <cell r="K3114">
            <v>88175222</v>
          </cell>
        </row>
        <row r="3115">
          <cell r="I3115">
            <v>813002684</v>
          </cell>
          <cell r="J3115" t="str">
            <v>Fondo de Servicios Educativo Jairo Morera Lizcano</v>
          </cell>
          <cell r="K3115">
            <v>80733901</v>
          </cell>
        </row>
        <row r="3116">
          <cell r="I3116">
            <v>813002693</v>
          </cell>
          <cell r="J3116" t="str">
            <v>Institución Educativa Misael Pastrana Borrero</v>
          </cell>
          <cell r="K3116">
            <v>54477992</v>
          </cell>
        </row>
        <row r="3117">
          <cell r="I3117">
            <v>813002882</v>
          </cell>
          <cell r="J3117" t="str">
            <v>Institución Educativa Atanasio Girardot</v>
          </cell>
          <cell r="K3117">
            <v>134004377</v>
          </cell>
        </row>
        <row r="3118">
          <cell r="I3118">
            <v>813003086</v>
          </cell>
          <cell r="J3118" t="str">
            <v>INSTITUCION EDUCATIVA PROMOCION SOCIAL</v>
          </cell>
          <cell r="K3118">
            <v>92807978</v>
          </cell>
        </row>
        <row r="3119">
          <cell r="I3119">
            <v>813003170</v>
          </cell>
          <cell r="J3119" t="str">
            <v>Institución Educativa Santa Teresa</v>
          </cell>
          <cell r="K3119">
            <v>48118744</v>
          </cell>
        </row>
        <row r="3120">
          <cell r="I3120">
            <v>813003233</v>
          </cell>
          <cell r="J3120" t="str">
            <v>Institución Educativa El Limonar</v>
          </cell>
          <cell r="K3120">
            <v>194706300</v>
          </cell>
        </row>
        <row r="3121">
          <cell r="I3121">
            <v>813003248</v>
          </cell>
          <cell r="J3121" t="str">
            <v>I.E. LA VICTORIA</v>
          </cell>
          <cell r="K3121">
            <v>34038547</v>
          </cell>
        </row>
        <row r="3122">
          <cell r="I3122">
            <v>813003429</v>
          </cell>
          <cell r="J3122" t="str">
            <v>I.E. EL PESCADOR</v>
          </cell>
          <cell r="K3122">
            <v>29823523</v>
          </cell>
        </row>
        <row r="3123">
          <cell r="I3123">
            <v>813003567</v>
          </cell>
          <cell r="J3123" t="str">
            <v>Institucion  Educativa Rodrigo Lara Bonilla</v>
          </cell>
          <cell r="K3123">
            <v>83171076</v>
          </cell>
        </row>
        <row r="3124">
          <cell r="I3124">
            <v>813003622</v>
          </cell>
          <cell r="J3124" t="str">
            <v>Institución Educativa Ricardo Borrero Alvarez</v>
          </cell>
          <cell r="K3124">
            <v>104389074</v>
          </cell>
        </row>
        <row r="3125">
          <cell r="I3125">
            <v>813004119</v>
          </cell>
          <cell r="J3125" t="str">
            <v>Institucion Educativa Juan de Cabrera</v>
          </cell>
          <cell r="K3125">
            <v>133435073</v>
          </cell>
        </row>
        <row r="3126">
          <cell r="I3126">
            <v>813004126</v>
          </cell>
          <cell r="J3126" t="str">
            <v>I.E. SANTA ROSALIA</v>
          </cell>
          <cell r="K3126">
            <v>55248914</v>
          </cell>
        </row>
        <row r="3127">
          <cell r="I3127">
            <v>813004235</v>
          </cell>
          <cell r="J3127" t="str">
            <v>I.E. SAN JOAQUIN</v>
          </cell>
          <cell r="K3127">
            <v>35286360</v>
          </cell>
        </row>
        <row r="3128">
          <cell r="I3128">
            <v>813004241</v>
          </cell>
          <cell r="J3128" t="str">
            <v>Institución Educativa Enrique Olaya Herrera</v>
          </cell>
          <cell r="K3128">
            <v>133653374</v>
          </cell>
        </row>
        <row r="3129">
          <cell r="I3129">
            <v>813004410</v>
          </cell>
          <cell r="J3129" t="str">
            <v>I.E. LUIS CALIXTO LEIVA</v>
          </cell>
          <cell r="K3129">
            <v>117045739</v>
          </cell>
        </row>
        <row r="3130">
          <cell r="I3130">
            <v>813004415</v>
          </cell>
          <cell r="J3130" t="str">
            <v>Institución Educativa Eduardo Santos</v>
          </cell>
          <cell r="K3130">
            <v>128457014</v>
          </cell>
        </row>
        <row r="3131">
          <cell r="I3131">
            <v>813004643</v>
          </cell>
          <cell r="J3131" t="str">
            <v>Institución Educativa Guacirco</v>
          </cell>
          <cell r="K3131">
            <v>53317951</v>
          </cell>
        </row>
        <row r="3132">
          <cell r="I3132">
            <v>813004751</v>
          </cell>
          <cell r="J3132" t="str">
            <v>I.E. ALTO DEL OBISPO</v>
          </cell>
          <cell r="K3132">
            <v>47078910</v>
          </cell>
        </row>
        <row r="3133">
          <cell r="I3133">
            <v>813004926</v>
          </cell>
          <cell r="J3133" t="str">
            <v>I.E. BARRIOS UNIDOS</v>
          </cell>
          <cell r="K3133">
            <v>150043608</v>
          </cell>
        </row>
        <row r="3134">
          <cell r="I3134">
            <v>813005317</v>
          </cell>
          <cell r="J3134" t="str">
            <v>I.E. CAGUANCITO</v>
          </cell>
          <cell r="K3134">
            <v>77642866</v>
          </cell>
        </row>
        <row r="3135">
          <cell r="I3135">
            <v>813005463</v>
          </cell>
          <cell r="J3135" t="str">
            <v>I.E. ECOPETROL</v>
          </cell>
          <cell r="K3135">
            <v>87730318</v>
          </cell>
        </row>
        <row r="3136">
          <cell r="I3136">
            <v>813005521</v>
          </cell>
          <cell r="J3136" t="str">
            <v>I.E. LA PERDIZ</v>
          </cell>
          <cell r="K3136">
            <v>27218518</v>
          </cell>
        </row>
        <row r="3137">
          <cell r="I3137">
            <v>813005678</v>
          </cell>
          <cell r="J3137" t="str">
            <v>I.E. LOS NEGROS</v>
          </cell>
          <cell r="K3137">
            <v>30404042</v>
          </cell>
        </row>
        <row r="3138">
          <cell r="I3138">
            <v>813005694</v>
          </cell>
          <cell r="J3138" t="str">
            <v>institucion educativa el descanso</v>
          </cell>
          <cell r="K3138">
            <v>29329811</v>
          </cell>
        </row>
        <row r="3139">
          <cell r="I3139">
            <v>813005732</v>
          </cell>
          <cell r="J3139" t="str">
            <v>I.E. SAN MIGUEL</v>
          </cell>
          <cell r="K3139">
            <v>16988937</v>
          </cell>
        </row>
        <row r="3140">
          <cell r="I3140">
            <v>813005817</v>
          </cell>
          <cell r="J3140" t="str">
            <v>I.E. NUESTRA SEÑORA DEL CARMEN</v>
          </cell>
          <cell r="K3140">
            <v>51686130</v>
          </cell>
        </row>
        <row r="3141">
          <cell r="I3141">
            <v>813006132</v>
          </cell>
          <cell r="J3141" t="str">
            <v>I.E. QUEBRADON SUR</v>
          </cell>
          <cell r="K3141">
            <v>30752777</v>
          </cell>
        </row>
        <row r="3142">
          <cell r="I3142">
            <v>813006158</v>
          </cell>
          <cell r="J3142" t="str">
            <v>I.E. TULIO ARBELAEZ</v>
          </cell>
          <cell r="K3142">
            <v>75553993</v>
          </cell>
        </row>
        <row r="3143">
          <cell r="I3143">
            <v>813006266</v>
          </cell>
          <cell r="J3143" t="str">
            <v>I.E. VALENCIA DE LA PAZ</v>
          </cell>
          <cell r="K3143">
            <v>43241528</v>
          </cell>
        </row>
        <row r="3144">
          <cell r="I3144">
            <v>813006268</v>
          </cell>
          <cell r="J3144" t="str">
            <v>I.E. SAN ANTONIO DEL PESCADO</v>
          </cell>
          <cell r="K3144">
            <v>79653091</v>
          </cell>
        </row>
        <row r="3145">
          <cell r="I3145">
            <v>813006282</v>
          </cell>
          <cell r="J3145" t="str">
            <v>FSE. I.E.  LA MERCED</v>
          </cell>
          <cell r="K3145">
            <v>115790450</v>
          </cell>
        </row>
        <row r="3146">
          <cell r="I3146">
            <v>813006290</v>
          </cell>
          <cell r="J3146" t="str">
            <v>I.E. NUESTRA SEÑORA DEL CARMEN</v>
          </cell>
          <cell r="K3146">
            <v>154952390</v>
          </cell>
        </row>
        <row r="3147">
          <cell r="I3147">
            <v>813006515</v>
          </cell>
          <cell r="J3147" t="str">
            <v>I.E. EL RECREO</v>
          </cell>
          <cell r="K3147">
            <v>42900329</v>
          </cell>
        </row>
        <row r="3148">
          <cell r="I3148">
            <v>813006524</v>
          </cell>
          <cell r="J3148" t="str">
            <v>Institución Educativa Angel Maria Paredes</v>
          </cell>
          <cell r="K3148">
            <v>77999764</v>
          </cell>
        </row>
        <row r="3149">
          <cell r="I3149">
            <v>813006647</v>
          </cell>
          <cell r="J3149" t="str">
            <v>I.E. RICABRISA</v>
          </cell>
          <cell r="K3149">
            <v>54160460</v>
          </cell>
        </row>
        <row r="3150">
          <cell r="I3150">
            <v>813006791</v>
          </cell>
          <cell r="J3150" t="str">
            <v>C.E. LA SARDINATA</v>
          </cell>
          <cell r="K3150">
            <v>9721691</v>
          </cell>
        </row>
        <row r="3151">
          <cell r="I3151">
            <v>813006879</v>
          </cell>
          <cell r="J3151" t="str">
            <v>INSTITUCION EDUCATIVA SAN JOSE</v>
          </cell>
          <cell r="K3151">
            <v>116823756</v>
          </cell>
        </row>
        <row r="3152">
          <cell r="I3152">
            <v>813007061</v>
          </cell>
          <cell r="J3152" t="str">
            <v>I.E. LA PRADERA</v>
          </cell>
          <cell r="K3152">
            <v>72392942</v>
          </cell>
        </row>
        <row r="3153">
          <cell r="I3153">
            <v>813007121</v>
          </cell>
          <cell r="J3153" t="str">
            <v>I.E. BORDONES</v>
          </cell>
          <cell r="K3153">
            <v>80909156</v>
          </cell>
        </row>
        <row r="3154">
          <cell r="I3154">
            <v>813007191</v>
          </cell>
          <cell r="J3154" t="str">
            <v>I.E. SAN GERARDO GARZON HUILA</v>
          </cell>
          <cell r="K3154">
            <v>77431782</v>
          </cell>
        </row>
        <row r="3155">
          <cell r="I3155">
            <v>813007249</v>
          </cell>
          <cell r="J3155" t="str">
            <v>Institucion Educativa Chillurco</v>
          </cell>
          <cell r="K3155">
            <v>40003172</v>
          </cell>
        </row>
        <row r="3156">
          <cell r="I3156">
            <v>813007251</v>
          </cell>
          <cell r="J3156" t="str">
            <v>Instituciòn Eduativa Guacacallo</v>
          </cell>
          <cell r="K3156">
            <v>80396032</v>
          </cell>
        </row>
        <row r="3157">
          <cell r="I3157">
            <v>813007321</v>
          </cell>
          <cell r="J3157" t="str">
            <v>I.E. LA PRIMAVERA FONDO SERVICIOS DOCENTES</v>
          </cell>
          <cell r="K3157">
            <v>28037996</v>
          </cell>
        </row>
        <row r="3158">
          <cell r="I3158">
            <v>813007327</v>
          </cell>
          <cell r="J3158" t="str">
            <v>I.E. OBANDO</v>
          </cell>
          <cell r="K3158">
            <v>50896962</v>
          </cell>
        </row>
        <row r="3159">
          <cell r="I3159">
            <v>813007372</v>
          </cell>
          <cell r="J3159" t="str">
            <v>Institucion Educativa Regueros</v>
          </cell>
          <cell r="K3159">
            <v>63681234</v>
          </cell>
        </row>
        <row r="3160">
          <cell r="I3160">
            <v>813007389</v>
          </cell>
          <cell r="J3160" t="str">
            <v>FSE IE PALMARITO</v>
          </cell>
          <cell r="K3160">
            <v>70080643</v>
          </cell>
        </row>
        <row r="3161">
          <cell r="I3161">
            <v>813007392</v>
          </cell>
          <cell r="J3161" t="str">
            <v>FONDO EDUCATIVO I.E. EL CISNE</v>
          </cell>
          <cell r="K3161">
            <v>18217128</v>
          </cell>
        </row>
        <row r="3162">
          <cell r="I3162">
            <v>813007394</v>
          </cell>
          <cell r="J3162" t="str">
            <v>Institucion Educativa La Laguna</v>
          </cell>
          <cell r="K3162">
            <v>66285938</v>
          </cell>
        </row>
        <row r="3163">
          <cell r="I3163">
            <v>813007413</v>
          </cell>
          <cell r="J3163" t="str">
            <v>Centro Educativo Rural Chapinero</v>
          </cell>
          <cell r="K3163">
            <v>36335380</v>
          </cell>
        </row>
        <row r="3164">
          <cell r="I3164">
            <v>813007463</v>
          </cell>
          <cell r="J3164" t="str">
            <v>I.E. MONDEYAL</v>
          </cell>
          <cell r="K3164">
            <v>59498792</v>
          </cell>
        </row>
        <row r="3165">
          <cell r="I3165">
            <v>813007522</v>
          </cell>
          <cell r="J3165" t="str">
            <v>I.E. SANTA ANA</v>
          </cell>
          <cell r="K3165">
            <v>26366398</v>
          </cell>
        </row>
        <row r="3166">
          <cell r="I3166">
            <v>813007582</v>
          </cell>
          <cell r="J3166" t="str">
            <v>I.E. EL VERGEL</v>
          </cell>
          <cell r="K3166">
            <v>58877484</v>
          </cell>
        </row>
        <row r="3167">
          <cell r="I3167">
            <v>813007603</v>
          </cell>
          <cell r="J3167" t="str">
            <v>I.E. CACHAYA FONDO DE SERVICIOS EDUCATIVO</v>
          </cell>
          <cell r="K3167">
            <v>54721132</v>
          </cell>
        </row>
        <row r="3168">
          <cell r="I3168">
            <v>813008033</v>
          </cell>
          <cell r="J3168" t="str">
            <v>I.E. LUIS ONOFRE ACOSTA</v>
          </cell>
          <cell r="K3168">
            <v>42652236</v>
          </cell>
        </row>
        <row r="3169">
          <cell r="I3169">
            <v>813008412</v>
          </cell>
          <cell r="J3169" t="str">
            <v>CE MAJO</v>
          </cell>
          <cell r="K3169">
            <v>28644347</v>
          </cell>
        </row>
        <row r="3170">
          <cell r="I3170">
            <v>813008454</v>
          </cell>
          <cell r="J3170" t="str">
            <v>I.E. SAN JUAN DE BOSCO</v>
          </cell>
          <cell r="K3170">
            <v>40032985</v>
          </cell>
        </row>
        <row r="3171">
          <cell r="I3171">
            <v>813008720</v>
          </cell>
          <cell r="J3171" t="str">
            <v>I.E. GUAYABAL</v>
          </cell>
          <cell r="K3171">
            <v>66661272</v>
          </cell>
        </row>
        <row r="3172">
          <cell r="I3172">
            <v>813008746</v>
          </cell>
          <cell r="J3172" t="str">
            <v>I.E. SANTA MARTHA</v>
          </cell>
          <cell r="K3172">
            <v>68117864</v>
          </cell>
        </row>
        <row r="3173">
          <cell r="I3173">
            <v>813008905</v>
          </cell>
          <cell r="J3173" t="str">
            <v>I.E. SANTA LUCIA</v>
          </cell>
          <cell r="K3173">
            <v>32946280</v>
          </cell>
        </row>
        <row r="3174">
          <cell r="I3174">
            <v>813009271</v>
          </cell>
          <cell r="J3174" t="str">
            <v>I.E. BETANIA</v>
          </cell>
          <cell r="K3174">
            <v>35754297</v>
          </cell>
        </row>
        <row r="3175">
          <cell r="I3175">
            <v>813009433</v>
          </cell>
          <cell r="J3175" t="str">
            <v>I.E. LAS TOLDAS</v>
          </cell>
          <cell r="K3175">
            <v>80998697</v>
          </cell>
        </row>
        <row r="3176">
          <cell r="I3176">
            <v>813009459</v>
          </cell>
          <cell r="J3176" t="str">
            <v>I.E. EL PENSIL</v>
          </cell>
          <cell r="K3176">
            <v>25990303</v>
          </cell>
        </row>
        <row r="3177">
          <cell r="I3177">
            <v>813009535</v>
          </cell>
          <cell r="J3177" t="str">
            <v>I.E. RIOLORO</v>
          </cell>
          <cell r="K3177">
            <v>14715511</v>
          </cell>
        </row>
        <row r="3178">
          <cell r="I3178">
            <v>813009638</v>
          </cell>
          <cell r="J3178" t="str">
            <v>I.E. PANTANOS</v>
          </cell>
          <cell r="K3178">
            <v>65276090</v>
          </cell>
        </row>
        <row r="3179">
          <cell r="I3179">
            <v>813009858</v>
          </cell>
          <cell r="J3179" t="str">
            <v>I.E. CASCAJAL</v>
          </cell>
          <cell r="K3179">
            <v>57285639</v>
          </cell>
        </row>
        <row r="3180">
          <cell r="I3180">
            <v>813009861</v>
          </cell>
          <cell r="J3180" t="str">
            <v>C.E. RURAL LA UNION</v>
          </cell>
          <cell r="K3180">
            <v>15611066</v>
          </cell>
        </row>
        <row r="3181">
          <cell r="I3181">
            <v>813009891</v>
          </cell>
          <cell r="J3181" t="str">
            <v>I.E. SAN MARCOS</v>
          </cell>
          <cell r="K3181">
            <v>86093084</v>
          </cell>
        </row>
        <row r="3182">
          <cell r="I3182">
            <v>813010102</v>
          </cell>
          <cell r="J3182" t="str">
            <v>I.E. COSANZA</v>
          </cell>
          <cell r="K3182">
            <v>31281342</v>
          </cell>
        </row>
        <row r="3183">
          <cell r="I3183">
            <v>813010950</v>
          </cell>
          <cell r="J3183" t="str">
            <v>I.E. SOSIMO SUAREZ</v>
          </cell>
          <cell r="K3183">
            <v>37268096</v>
          </cell>
        </row>
        <row r="3184">
          <cell r="I3184">
            <v>813011092</v>
          </cell>
          <cell r="J3184" t="str">
            <v>Institucion Educativa Jesùs Marài Basto</v>
          </cell>
          <cell r="K3184">
            <v>158894889</v>
          </cell>
        </row>
        <row r="3185">
          <cell r="I3185">
            <v>813011114</v>
          </cell>
          <cell r="J3185" t="str">
            <v>I.E. LA ULLOA</v>
          </cell>
          <cell r="K3185">
            <v>68837737</v>
          </cell>
        </row>
        <row r="3186">
          <cell r="I3186">
            <v>813011291</v>
          </cell>
          <cell r="J3186" t="str">
            <v>I.E. LOS YUYOS</v>
          </cell>
          <cell r="K3186">
            <v>14386561</v>
          </cell>
        </row>
        <row r="3187">
          <cell r="I3187">
            <v>813011475</v>
          </cell>
          <cell r="J3187" t="str">
            <v>I.E. SEGOVIANAS</v>
          </cell>
          <cell r="K3187">
            <v>31327246</v>
          </cell>
        </row>
        <row r="3188">
          <cell r="I3188">
            <v>813011529</v>
          </cell>
          <cell r="J3188" t="str">
            <v>IE LA BERNARDA</v>
          </cell>
          <cell r="K3188">
            <v>101771816</v>
          </cell>
        </row>
        <row r="3189">
          <cell r="I3189">
            <v>813011531</v>
          </cell>
          <cell r="J3189" t="str">
            <v>Inst Educativa Aipecito fdo de servicios educativos</v>
          </cell>
          <cell r="K3189">
            <v>43043602</v>
          </cell>
        </row>
        <row r="3190">
          <cell r="I3190">
            <v>813011533</v>
          </cell>
          <cell r="J3190" t="str">
            <v>Institución Educativa Maria Cristina Arango Pastrana</v>
          </cell>
          <cell r="K3190">
            <v>114789152</v>
          </cell>
        </row>
        <row r="3191">
          <cell r="I3191">
            <v>813011664</v>
          </cell>
          <cell r="J3191" t="str">
            <v>I.E. ANACLETO GARCIA</v>
          </cell>
          <cell r="K3191">
            <v>33442195</v>
          </cell>
        </row>
        <row r="3192">
          <cell r="I3192">
            <v>813011696</v>
          </cell>
          <cell r="J3192" t="str">
            <v>I.E. NILO</v>
          </cell>
          <cell r="K3192">
            <v>28300753</v>
          </cell>
        </row>
        <row r="3193">
          <cell r="I3193">
            <v>813011815</v>
          </cell>
          <cell r="J3193" t="str">
            <v>I.E. BELEN</v>
          </cell>
          <cell r="K3193">
            <v>25964557</v>
          </cell>
        </row>
        <row r="3194">
          <cell r="I3194">
            <v>813011870</v>
          </cell>
          <cell r="J3194" t="str">
            <v>I.E. MORTIÑO</v>
          </cell>
          <cell r="K3194">
            <v>40184429</v>
          </cell>
        </row>
        <row r="3195">
          <cell r="I3195">
            <v>813011884</v>
          </cell>
          <cell r="J3195" t="str">
            <v>I.E. SALEN</v>
          </cell>
          <cell r="K3195">
            <v>55215504</v>
          </cell>
        </row>
        <row r="3196">
          <cell r="I3196">
            <v>813011902</v>
          </cell>
          <cell r="J3196" t="str">
            <v>I.E. PUERTO QUINCHANA</v>
          </cell>
          <cell r="K3196">
            <v>59945766</v>
          </cell>
        </row>
        <row r="3197">
          <cell r="I3197">
            <v>813011948</v>
          </cell>
          <cell r="J3197" t="str">
            <v>INSTITUCION EDUCATIVA LA MINA</v>
          </cell>
          <cell r="K3197">
            <v>26083259</v>
          </cell>
        </row>
        <row r="3198">
          <cell r="I3198">
            <v>813012135</v>
          </cell>
          <cell r="J3198" t="str">
            <v>I.E. LAS JUNTAS FONDO SERVICIOS EDUCATIVO</v>
          </cell>
          <cell r="K3198">
            <v>36152184</v>
          </cell>
        </row>
        <row r="3199">
          <cell r="I3199">
            <v>813012177</v>
          </cell>
          <cell r="J3199" t="str">
            <v>I.E. LUIS EDGAR DURAN RAMIREZ</v>
          </cell>
          <cell r="K3199">
            <v>116523926</v>
          </cell>
        </row>
        <row r="3200">
          <cell r="I3200">
            <v>813012197</v>
          </cell>
          <cell r="J3200" t="str">
            <v>I.E. MISAEL PASTRANA BORRERO</v>
          </cell>
          <cell r="K3200">
            <v>125919750</v>
          </cell>
        </row>
        <row r="3201">
          <cell r="I3201">
            <v>813012306</v>
          </cell>
          <cell r="J3201" t="str">
            <v>I.E. LA TROJA</v>
          </cell>
          <cell r="K3201">
            <v>19920704</v>
          </cell>
        </row>
        <row r="3202">
          <cell r="I3202">
            <v>813012462</v>
          </cell>
          <cell r="J3202" t="str">
            <v>Institucion Educativa El Caguan</v>
          </cell>
          <cell r="K3202">
            <v>162517872</v>
          </cell>
        </row>
        <row r="3203">
          <cell r="I3203">
            <v>813012584</v>
          </cell>
          <cell r="J3203" t="str">
            <v>I.E. SAN ANTONIO</v>
          </cell>
          <cell r="K3203">
            <v>25105407</v>
          </cell>
        </row>
        <row r="3204">
          <cell r="I3204">
            <v>813012683</v>
          </cell>
          <cell r="J3204" t="str">
            <v>I.E. JOSE REINEL CERQUERA FSE</v>
          </cell>
          <cell r="K3204">
            <v>42435203</v>
          </cell>
        </row>
        <row r="3205">
          <cell r="I3205">
            <v>813012748</v>
          </cell>
          <cell r="J3205" t="str">
            <v>I.E. BAJO CAÑADA</v>
          </cell>
          <cell r="K3205">
            <v>49727642</v>
          </cell>
        </row>
        <row r="3206">
          <cell r="I3206">
            <v>813012874</v>
          </cell>
          <cell r="J3206" t="str">
            <v>I.E. MONTESITOS</v>
          </cell>
          <cell r="K3206">
            <v>30589625</v>
          </cell>
        </row>
        <row r="3207">
          <cell r="I3207">
            <v>813012924</v>
          </cell>
          <cell r="J3207" t="str">
            <v>I.E. EL CARMEN</v>
          </cell>
          <cell r="K3207">
            <v>25357035</v>
          </cell>
        </row>
        <row r="3208">
          <cell r="I3208">
            <v>813012998</v>
          </cell>
          <cell r="J3208" t="str">
            <v>C.E. SAN ANTONIO ALTO</v>
          </cell>
          <cell r="K3208">
            <v>8969652</v>
          </cell>
        </row>
        <row r="3209">
          <cell r="I3209">
            <v>813013067</v>
          </cell>
          <cell r="J3209" t="str">
            <v>I.E. RURAL SAN CALIXTO</v>
          </cell>
          <cell r="K3209">
            <v>32599482</v>
          </cell>
        </row>
        <row r="3210">
          <cell r="I3210">
            <v>813013077</v>
          </cell>
          <cell r="J3210" t="str">
            <v>I.E. LA UNION</v>
          </cell>
          <cell r="K3210">
            <v>69446288</v>
          </cell>
        </row>
        <row r="3211">
          <cell r="I3211">
            <v>813013097</v>
          </cell>
          <cell r="J3211" t="str">
            <v>I.E. BRASIL</v>
          </cell>
          <cell r="K3211">
            <v>29403060</v>
          </cell>
        </row>
        <row r="3212">
          <cell r="I3212">
            <v>813013106</v>
          </cell>
          <cell r="J3212" t="str">
            <v>I.E. EL ROSARIO</v>
          </cell>
          <cell r="K3212">
            <v>44044180</v>
          </cell>
        </row>
        <row r="3213">
          <cell r="I3213">
            <v>813013148</v>
          </cell>
          <cell r="J3213" t="str">
            <v>I.E. GALLARDO</v>
          </cell>
          <cell r="K3213">
            <v>79885213</v>
          </cell>
        </row>
        <row r="3214">
          <cell r="I3214">
            <v>813013255</v>
          </cell>
          <cell r="J3214" t="str">
            <v>Institucion Educativa Villafatima</v>
          </cell>
          <cell r="K3214">
            <v>54467333</v>
          </cell>
        </row>
        <row r="3215">
          <cell r="I3215">
            <v>813013407</v>
          </cell>
          <cell r="J3215" t="str">
            <v>Centro Educativo Rural Miravalle</v>
          </cell>
          <cell r="K3215">
            <v>57487783</v>
          </cell>
        </row>
        <row r="3216">
          <cell r="I3216">
            <v>813013469</v>
          </cell>
          <cell r="J3216" t="str">
            <v>I.E. BUENOS AIRES</v>
          </cell>
          <cell r="K3216">
            <v>28430075</v>
          </cell>
        </row>
        <row r="3217">
          <cell r="I3217">
            <v>813013481</v>
          </cell>
          <cell r="J3217" t="str">
            <v>I.E. LA ESPERANZA</v>
          </cell>
          <cell r="K3217">
            <v>32265917</v>
          </cell>
        </row>
        <row r="3218">
          <cell r="I3218">
            <v>813013508</v>
          </cell>
          <cell r="J3218" t="str">
            <v>FONDO SERVICIOS EDUCATIVO C.E. POLONIA</v>
          </cell>
          <cell r="K3218">
            <v>8110210</v>
          </cell>
        </row>
        <row r="3219">
          <cell r="I3219">
            <v>813013613</v>
          </cell>
          <cell r="J3219" t="str">
            <v>Fondo de Servicio Educativo Winnipeg</v>
          </cell>
          <cell r="K3219">
            <v>128987896</v>
          </cell>
        </row>
        <row r="3220">
          <cell r="I3220">
            <v>813013693</v>
          </cell>
          <cell r="J3220" t="str">
            <v>I.E. CANSARROCINES</v>
          </cell>
          <cell r="K3220">
            <v>42549975</v>
          </cell>
        </row>
        <row r="3221">
          <cell r="I3221">
            <v>813013754</v>
          </cell>
          <cell r="J3221" t="str">
            <v>INSTITUCION EDUCTATIVA MONTESSORI</v>
          </cell>
          <cell r="K3221">
            <v>267713168</v>
          </cell>
        </row>
        <row r="3222">
          <cell r="I3222">
            <v>813013755</v>
          </cell>
          <cell r="J3222" t="str">
            <v>C.E. LAS CEJA MESITAS</v>
          </cell>
          <cell r="K3222">
            <v>20778457</v>
          </cell>
        </row>
        <row r="3223">
          <cell r="I3223">
            <v>813013763</v>
          </cell>
          <cell r="J3223" t="str">
            <v>I.E. CARLOS RAMON REPIZO</v>
          </cell>
          <cell r="K3223">
            <v>91199654</v>
          </cell>
        </row>
        <row r="3224">
          <cell r="I3224">
            <v>813013790</v>
          </cell>
          <cell r="J3224" t="str">
            <v>I.E. EL ROBLE</v>
          </cell>
          <cell r="K3224">
            <v>33488317</v>
          </cell>
        </row>
        <row r="3225">
          <cell r="I3225">
            <v>814000052</v>
          </cell>
          <cell r="J3225" t="str">
            <v>INSTITUCION EDUCATIVA COLEGIO JOSE ANTONIO GALAN ILES</v>
          </cell>
          <cell r="K3225">
            <v>86652207</v>
          </cell>
        </row>
        <row r="3226">
          <cell r="I3226">
            <v>814000109</v>
          </cell>
          <cell r="J3226" t="str">
            <v>INSTITUCION EDUCATIVA VALLE DEL GUAMUEZ</v>
          </cell>
          <cell r="K3226">
            <v>101471214</v>
          </cell>
        </row>
        <row r="3227">
          <cell r="I3227">
            <v>814000114</v>
          </cell>
          <cell r="J3227" t="str">
            <v>IE GUILLERMO VALENCIA</v>
          </cell>
          <cell r="K3227">
            <v>139648607</v>
          </cell>
        </row>
        <row r="3228">
          <cell r="I3228">
            <v>814000236</v>
          </cell>
          <cell r="J3228" t="str">
            <v>INSTITUCION EDUCATIVA TECNICA PROMOCION SOCIAL -MUNICIPIO DE GUALMATAN</v>
          </cell>
          <cell r="K3228">
            <v>35858092</v>
          </cell>
        </row>
        <row r="3229">
          <cell r="I3229">
            <v>814000297</v>
          </cell>
          <cell r="J3229" t="str">
            <v>INSTITUCION EDUCATIVA TECNICA AGROECOLOGICA DE MALES-MUNICIPIO DE CORDOBA.</v>
          </cell>
          <cell r="K3229">
            <v>32114141</v>
          </cell>
        </row>
        <row r="3230">
          <cell r="I3230">
            <v>814000314</v>
          </cell>
          <cell r="J3230" t="str">
            <v>FONDO DE SERVICIOS EDUCATIVOS LUIS ANTONIO MONTERO</v>
          </cell>
          <cell r="K3230">
            <v>55404628</v>
          </cell>
        </row>
        <row r="3231">
          <cell r="I3231">
            <v>814000321</v>
          </cell>
          <cell r="J3231" t="str">
            <v>INSTITUCION EDUCATIVA SAN JOSE</v>
          </cell>
          <cell r="K3231">
            <v>51533429</v>
          </cell>
        </row>
        <row r="3232">
          <cell r="I3232">
            <v>814000328</v>
          </cell>
          <cell r="J3232" t="str">
            <v>INSTITUCION EDUCATIVA LAS MESAS</v>
          </cell>
          <cell r="K3232">
            <v>101354353</v>
          </cell>
        </row>
        <row r="3233">
          <cell r="I3233">
            <v>814000340</v>
          </cell>
          <cell r="J3233" t="str">
            <v>INSTITUCION EDUCATIVA MUNICIPAL SANTA BARBARA</v>
          </cell>
          <cell r="K3233">
            <v>58455155</v>
          </cell>
        </row>
        <row r="3234">
          <cell r="I3234">
            <v>814000361</v>
          </cell>
          <cell r="J3234" t="str">
            <v>COLEGIO BILINGUE ARTESANAL KAMENTSA</v>
          </cell>
          <cell r="K3234">
            <v>34629930</v>
          </cell>
        </row>
        <row r="3235">
          <cell r="I3235">
            <v>814000383</v>
          </cell>
          <cell r="J3235" t="str">
            <v>INSTITUCION EDUCATIVA ROSAFLORIDA</v>
          </cell>
          <cell r="K3235">
            <v>63606230</v>
          </cell>
        </row>
        <row r="3236">
          <cell r="I3236">
            <v>814000507</v>
          </cell>
          <cell r="J3236" t="str">
            <v>INSTITUCION EDUCATIVA SEBASTIAN DE BELARCAZAR</v>
          </cell>
          <cell r="K3236">
            <v>41561150</v>
          </cell>
        </row>
        <row r="3237">
          <cell r="I3237">
            <v>814000636</v>
          </cell>
          <cell r="J3237" t="str">
            <v>I.E AGROPECUARIA  MARISCAL SUCRE</v>
          </cell>
          <cell r="K3237">
            <v>21317296</v>
          </cell>
        </row>
        <row r="3238">
          <cell r="I3238">
            <v>814000644</v>
          </cell>
          <cell r="J3238" t="str">
            <v>INSTITUCION EDUCATIVA MUNICIPAL CABRERA</v>
          </cell>
          <cell r="K3238">
            <v>32410668</v>
          </cell>
        </row>
        <row r="3239">
          <cell r="I3239">
            <v>814000786</v>
          </cell>
          <cell r="J3239" t="str">
            <v>INSTITUCION EDUCATIVA MUNICIPAL SANTA TERESITA</v>
          </cell>
          <cell r="K3239">
            <v>134194934</v>
          </cell>
        </row>
        <row r="3240">
          <cell r="I3240">
            <v>814000796</v>
          </cell>
          <cell r="J3240" t="str">
            <v>INSTITUCION EDUCATIVA ALBERTO QUIJANO GUERRERO</v>
          </cell>
          <cell r="K3240">
            <v>36761623</v>
          </cell>
        </row>
        <row r="3241">
          <cell r="I3241">
            <v>814000817</v>
          </cell>
          <cell r="J3241" t="str">
            <v>INSTITUCION EDUCATIVA AGROPECUARIA MIGUEL ANGEL RANGEL</v>
          </cell>
          <cell r="K3241">
            <v>35183625</v>
          </cell>
        </row>
        <row r="3242">
          <cell r="I3242">
            <v>814000850</v>
          </cell>
          <cell r="J3242" t="str">
            <v>ESCUELA NORMAL SUPERIOR SAGRADO CORAZON DE JESUS</v>
          </cell>
          <cell r="K3242">
            <v>137046878</v>
          </cell>
        </row>
        <row r="3243">
          <cell r="I3243">
            <v>814000893</v>
          </cell>
          <cell r="J3243" t="str">
            <v>INSTITUCION EDUCATIVA SAN JOSE DE MATITUY- LA FLORIDA</v>
          </cell>
          <cell r="K3243">
            <v>26208942</v>
          </cell>
        </row>
        <row r="3244">
          <cell r="I3244">
            <v>814001094</v>
          </cell>
          <cell r="J3244" t="str">
            <v>INSTITUCION EDUCATIVA POLITECNICA SANTA BARBARA DE ISCUANDE</v>
          </cell>
          <cell r="K3244">
            <v>293985360</v>
          </cell>
        </row>
        <row r="3245">
          <cell r="I3245">
            <v>814001128</v>
          </cell>
          <cell r="J3245" t="str">
            <v>INSTITUCION EDUCATIVA MUNICIPAL CIUDADELA DE PASTO</v>
          </cell>
          <cell r="K3245">
            <v>213316645</v>
          </cell>
        </row>
        <row r="3246">
          <cell r="I3246">
            <v>814001171</v>
          </cell>
          <cell r="J3246" t="str">
            <v>INSTITUCION EDUCATIVA TABLON PANAMERICANO</v>
          </cell>
          <cell r="K3246">
            <v>39030567</v>
          </cell>
        </row>
        <row r="3247">
          <cell r="I3247">
            <v>814001182</v>
          </cell>
          <cell r="J3247" t="str">
            <v>INSTITUCION EDUCATIVA MANUEL BRICEÑO</v>
          </cell>
          <cell r="K3247">
            <v>25196730</v>
          </cell>
        </row>
        <row r="3248">
          <cell r="I3248">
            <v>814001259</v>
          </cell>
          <cell r="J3248" t="str">
            <v>INSTITUTO TECNICO AGROPECUARIO SANTA CECILIA</v>
          </cell>
          <cell r="K3248">
            <v>52269320</v>
          </cell>
        </row>
        <row r="3249">
          <cell r="I3249">
            <v>814001283</v>
          </cell>
          <cell r="J3249" t="str">
            <v>INSTITUCION EDUCATIVA TECNICA SAN FRANCISCO DE ASIS</v>
          </cell>
          <cell r="K3249">
            <v>33801024</v>
          </cell>
        </row>
        <row r="3250">
          <cell r="I3250">
            <v>814001320</v>
          </cell>
          <cell r="J3250" t="str">
            <v>INSTITUCION EDUCATIVA POLITECNICO JUAN BOLAÑOS</v>
          </cell>
          <cell r="K3250">
            <v>43473647</v>
          </cell>
        </row>
        <row r="3251">
          <cell r="I3251">
            <v>814001331</v>
          </cell>
          <cell r="J3251" t="str">
            <v>CENTRO EDUCATIVO MUNICIPAL JAMONDINO</v>
          </cell>
          <cell r="K3251">
            <v>18903891</v>
          </cell>
        </row>
        <row r="3252">
          <cell r="I3252">
            <v>814001370</v>
          </cell>
          <cell r="J3252" t="str">
            <v>CENTRO EDUCATIVO MUNICIPAL SANTA TERESITA</v>
          </cell>
          <cell r="K3252">
            <v>19231048</v>
          </cell>
        </row>
        <row r="3253">
          <cell r="I3253">
            <v>814001404</v>
          </cell>
          <cell r="J3253" t="str">
            <v>FONDOS DE SERVICIOS EDUCATIVOS DE LA INSTITUCION TECNICA MARIA AUXILIADORA</v>
          </cell>
          <cell r="K3253">
            <v>57771000</v>
          </cell>
        </row>
        <row r="3254">
          <cell r="I3254">
            <v>814001414</v>
          </cell>
          <cell r="J3254" t="str">
            <v>INSTITUCION EDUCATIVA CUNCHILA FONDO DE SERVICIO EDUCATIVO</v>
          </cell>
          <cell r="K3254">
            <v>27505707</v>
          </cell>
        </row>
        <row r="3255">
          <cell r="I3255">
            <v>814001432</v>
          </cell>
          <cell r="J3255" t="str">
            <v>INSTITUCION EDUCATIVA DIVINO NIÑO JESUS</v>
          </cell>
          <cell r="K3255">
            <v>121124647</v>
          </cell>
        </row>
        <row r="3256">
          <cell r="I3256">
            <v>814001536</v>
          </cell>
          <cell r="J3256" t="str">
            <v>I.E NUESTRA SEÑORA DEL CARMEN</v>
          </cell>
          <cell r="K3256">
            <v>30653746</v>
          </cell>
        </row>
        <row r="3257">
          <cell r="I3257">
            <v>814001573</v>
          </cell>
          <cell r="J3257" t="str">
            <v>INSTITUCION EDUCATIVA AGROPECUARIA ALTAMIRA</v>
          </cell>
          <cell r="K3257">
            <v>30515170</v>
          </cell>
        </row>
        <row r="3258">
          <cell r="I3258">
            <v>814001579</v>
          </cell>
          <cell r="J3258" t="str">
            <v>INSTITUCION EDUCATIVA MUNICIPAL CRISTO REY</v>
          </cell>
          <cell r="K3258">
            <v>64597599</v>
          </cell>
        </row>
        <row r="3259">
          <cell r="I3259">
            <v>814001614</v>
          </cell>
          <cell r="J3259" t="str">
            <v>COLEGIO AGROPECUARIO LA VEGA</v>
          </cell>
          <cell r="K3259">
            <v>34762488</v>
          </cell>
        </row>
        <row r="3260">
          <cell r="I3260">
            <v>814001615</v>
          </cell>
          <cell r="J3260" t="str">
            <v>INSTITUCION EDUCATIVA MUNICIPAL ANTONIO NARIÑO</v>
          </cell>
          <cell r="K3260">
            <v>62065908</v>
          </cell>
        </row>
        <row r="3261">
          <cell r="I3261">
            <v>814001691</v>
          </cell>
          <cell r="J3261" t="str">
            <v>CENTRO EDUCATIVO MUNICIPAL EL SOCORRO</v>
          </cell>
          <cell r="K3261">
            <v>37058778</v>
          </cell>
        </row>
        <row r="3262">
          <cell r="I3262">
            <v>814001746</v>
          </cell>
          <cell r="J3262" t="str">
            <v>INSTITUCION EDUCATIVA SAN GERARDO</v>
          </cell>
          <cell r="K3262">
            <v>86276063</v>
          </cell>
        </row>
        <row r="3263">
          <cell r="I3263">
            <v>814001747</v>
          </cell>
          <cell r="J3263" t="str">
            <v>INSTITUCION EDUCATIVA JOSE ANTONIO LLORENTE</v>
          </cell>
          <cell r="K3263">
            <v>129816237</v>
          </cell>
        </row>
        <row r="3264">
          <cell r="I3264">
            <v>814001758</v>
          </cell>
          <cell r="J3264" t="str">
            <v>ESCUELA NORMAL SUPERIOR PIO XII</v>
          </cell>
          <cell r="K3264">
            <v>90609528</v>
          </cell>
        </row>
        <row r="3265">
          <cell r="I3265">
            <v>814001838</v>
          </cell>
          <cell r="J3265" t="str">
            <v>INSTITUCION EDUCATIVA SAGRADO CORAZON DE JESUS EL INGENIO</v>
          </cell>
          <cell r="K3265">
            <v>40565194</v>
          </cell>
        </row>
        <row r="3266">
          <cell r="I3266">
            <v>814001960</v>
          </cell>
          <cell r="J3266" t="str">
            <v>INSTITUCION EDUCATIVA CHAPACUAL</v>
          </cell>
          <cell r="K3266">
            <v>34644435</v>
          </cell>
        </row>
        <row r="3267">
          <cell r="I3267">
            <v>814002081</v>
          </cell>
          <cell r="J3267" t="str">
            <v>FONDO DE SERVICIOS EDUCATIVOS DOCENTES INSTITUCION EDUCATIVA MUNICIPAL COLEGIO SAN FRANCISCO DE ASIS</v>
          </cell>
          <cell r="K3267">
            <v>21776891</v>
          </cell>
        </row>
        <row r="3268">
          <cell r="I3268">
            <v>814002089</v>
          </cell>
          <cell r="J3268" t="str">
            <v>INSTITUCION EDUCATIVA JESUS DE PRAGA</v>
          </cell>
          <cell r="K3268">
            <v>28671493</v>
          </cell>
        </row>
        <row r="3269">
          <cell r="I3269">
            <v>814002093</v>
          </cell>
          <cell r="J3269" t="str">
            <v>INSTITUCION EDUCATIVA NUESTRA SEÑORA DEL ROSARIO</v>
          </cell>
          <cell r="K3269">
            <v>69193883</v>
          </cell>
        </row>
        <row r="3270">
          <cell r="I3270">
            <v>814002128</v>
          </cell>
          <cell r="J3270" t="str">
            <v>INSTITUCION EDUCATIVA NUESTRA SEÑORA DEL CARMEN</v>
          </cell>
          <cell r="K3270">
            <v>71306066</v>
          </cell>
        </row>
        <row r="3271">
          <cell r="I3271">
            <v>814002151</v>
          </cell>
          <cell r="J3271" t="str">
            <v>INSTITUCION EDUCATIVA ECOLOGICA LA COCHA</v>
          </cell>
          <cell r="K3271">
            <v>22771213</v>
          </cell>
        </row>
        <row r="3272">
          <cell r="I3272">
            <v>814002163</v>
          </cell>
          <cell r="J3272" t="str">
            <v>INSTITUCION EDUCATIVA COLEGIO AGROPECUARIO DE BOMBONA</v>
          </cell>
          <cell r="K3272">
            <v>55241577</v>
          </cell>
        </row>
        <row r="3273">
          <cell r="I3273">
            <v>814002168</v>
          </cell>
          <cell r="J3273" t="str">
            <v>INSTITUCION EDUCATIVA AGROPECUARIA COMUNIDAD INDIGENA INKALAWA</v>
          </cell>
          <cell r="K3273">
            <v>26539649</v>
          </cell>
        </row>
        <row r="3274">
          <cell r="I3274">
            <v>814002243</v>
          </cell>
          <cell r="J3274" t="str">
            <v>ALCALDIA MUNICIPAL DE EL PEÑOL</v>
          </cell>
          <cell r="K3274">
            <v>57610330</v>
          </cell>
        </row>
        <row r="3275">
          <cell r="I3275">
            <v>814002386</v>
          </cell>
          <cell r="J3275" t="str">
            <v>INSTITUCION EDUCATIVA JOSE MARIA NAVARRETE</v>
          </cell>
          <cell r="K3275">
            <v>19561124</v>
          </cell>
        </row>
        <row r="3276">
          <cell r="I3276">
            <v>814002393</v>
          </cell>
          <cell r="J3276" t="str">
            <v>CENTRO EDUCATIVO MUNICIPAL LOS ANGELES</v>
          </cell>
          <cell r="K3276">
            <v>19963608</v>
          </cell>
        </row>
        <row r="3277">
          <cell r="I3277">
            <v>814002408</v>
          </cell>
          <cell r="J3277" t="str">
            <v>INSTITUCION EDUCATIVA TECNICA EL ESPINO</v>
          </cell>
          <cell r="K3277">
            <v>49449593</v>
          </cell>
        </row>
        <row r="3278">
          <cell r="I3278">
            <v>814002486</v>
          </cell>
          <cell r="J3278" t="str">
            <v>CENTRO EDUCATIVO MUNICIPAL EL CAMPANERO</v>
          </cell>
          <cell r="K3278">
            <v>33980438</v>
          </cell>
        </row>
        <row r="3279">
          <cell r="I3279">
            <v>814002829</v>
          </cell>
          <cell r="J3279" t="str">
            <v>INSTITUCION EDUCATIVA INSTITUTO TERESIANO</v>
          </cell>
          <cell r="K3279">
            <v>109628321</v>
          </cell>
        </row>
        <row r="3280">
          <cell r="I3280">
            <v>814002932</v>
          </cell>
          <cell r="J3280" t="str">
            <v>INSTITUCION EDUCATIVA AGROPECUARIA SAN MARTIN DE PORRES</v>
          </cell>
          <cell r="K3280">
            <v>39148649</v>
          </cell>
        </row>
        <row r="3281">
          <cell r="I3281">
            <v>814003417</v>
          </cell>
          <cell r="J3281" t="str">
            <v>INSTITUCION EDUCATIVA MUNICIPIO DE MALLAMA</v>
          </cell>
          <cell r="K3281">
            <v>71893055</v>
          </cell>
        </row>
        <row r="3282">
          <cell r="I3282">
            <v>814003511</v>
          </cell>
          <cell r="J3282" t="str">
            <v>INSTITUCION EDUCATIVA AGROPECUARIA CUATRO ESQUINAS</v>
          </cell>
          <cell r="K3282">
            <v>42779681</v>
          </cell>
        </row>
        <row r="3283">
          <cell r="I3283">
            <v>814003734</v>
          </cell>
          <cell r="J3283" t="str">
            <v>MUNICIPIO DE NARIÑO</v>
          </cell>
          <cell r="K3283">
            <v>30933218</v>
          </cell>
        </row>
        <row r="3284">
          <cell r="I3284">
            <v>814003752</v>
          </cell>
          <cell r="J3284" t="str">
            <v>INSTITUCION EDUCATIVA TECNICA NUESTRA SEÑORADE LOURDES</v>
          </cell>
          <cell r="K3284">
            <v>65455306</v>
          </cell>
        </row>
        <row r="3285">
          <cell r="I3285">
            <v>814003802</v>
          </cell>
          <cell r="J3285" t="str">
            <v>INSTITUCION EDUCATIVA JUANAMBU</v>
          </cell>
          <cell r="K3285">
            <v>238863901</v>
          </cell>
        </row>
        <row r="3286">
          <cell r="I3286">
            <v>814004085</v>
          </cell>
          <cell r="J3286" t="str">
            <v>FONDO DE SERVICIOS DOCENTES I.E TECNICA AGROPECUARIA SAN GERERDO</v>
          </cell>
          <cell r="K3286">
            <v>40736914</v>
          </cell>
        </row>
        <row r="3287">
          <cell r="I3287">
            <v>814004095</v>
          </cell>
          <cell r="J3287" t="str">
            <v>INSTITUCION EDUCATIVA PROVIDENCIA</v>
          </cell>
          <cell r="K3287">
            <v>79320904</v>
          </cell>
        </row>
        <row r="3288">
          <cell r="I3288">
            <v>814004128</v>
          </cell>
          <cell r="J3288" t="str">
            <v>INSTITUCION EDUCATIVA TECNICA AGROPECUARIA INDIGENA CUMBE-FONDOS DE SERVICIOS DOCENTES</v>
          </cell>
          <cell r="K3288">
            <v>41856425</v>
          </cell>
        </row>
        <row r="3289">
          <cell r="I3289">
            <v>814004251</v>
          </cell>
          <cell r="J3289" t="str">
            <v>INSTITUCION EDUCATIVA TECNICA SAN FRANCISCO DE ASIS</v>
          </cell>
          <cell r="K3289">
            <v>18140262</v>
          </cell>
        </row>
        <row r="3290">
          <cell r="I3290">
            <v>814004611</v>
          </cell>
          <cell r="J3290" t="str">
            <v>INSTITUCION EDUCATIVA OSPINA PEREZ</v>
          </cell>
          <cell r="K3290">
            <v>28742431</v>
          </cell>
        </row>
        <row r="3291">
          <cell r="I3291">
            <v>814004810</v>
          </cell>
          <cell r="J3291" t="str">
            <v>INSTITUTO AGROPECUARIO LA FLORESTA</v>
          </cell>
          <cell r="K3291">
            <v>13505052</v>
          </cell>
        </row>
        <row r="3292">
          <cell r="I3292">
            <v>814004826</v>
          </cell>
          <cell r="J3292" t="str">
            <v>IE COLEGIO MICROEMPRESARIAL DE CABUYALES</v>
          </cell>
          <cell r="K3292">
            <v>25002545</v>
          </cell>
        </row>
        <row r="3293">
          <cell r="I3293">
            <v>814005042</v>
          </cell>
          <cell r="J3293" t="str">
            <v>COLEGIO AGROPECUARIO MUNICIPAL NUESTRA SEÑORA DEL CARMEN</v>
          </cell>
          <cell r="K3293">
            <v>27123961</v>
          </cell>
        </row>
        <row r="3294">
          <cell r="I3294">
            <v>814005251</v>
          </cell>
          <cell r="J3294" t="str">
            <v>INSTITUCION EDUCATIVA SAN FRANCISCO DE ASIS</v>
          </cell>
          <cell r="K3294">
            <v>44780363</v>
          </cell>
        </row>
        <row r="3295">
          <cell r="I3295">
            <v>814005267</v>
          </cell>
          <cell r="J3295" t="str">
            <v>UNIDAD EDUCATIVA SAN JUAN BAUTISTA</v>
          </cell>
          <cell r="K3295">
            <v>83289056</v>
          </cell>
        </row>
        <row r="3296">
          <cell r="I3296">
            <v>814005308</v>
          </cell>
          <cell r="J3296" t="str">
            <v>INSTITUCION EDUCATIVA LA INMACULADA DE ROBLES</v>
          </cell>
          <cell r="K3296">
            <v>40211105</v>
          </cell>
        </row>
        <row r="3297">
          <cell r="I3297">
            <v>814005317</v>
          </cell>
          <cell r="J3297" t="str">
            <v>INSTITUCION EDUCATIVA AGROAMBIENTAL SANTA ROSA</v>
          </cell>
          <cell r="K3297">
            <v>17053524</v>
          </cell>
        </row>
        <row r="3298">
          <cell r="I3298">
            <v>814005427</v>
          </cell>
          <cell r="J3298" t="str">
            <v>INSTITUCION EDUCATIVA SAN ANTONIO DE PADUA</v>
          </cell>
          <cell r="K3298">
            <v>20210336</v>
          </cell>
        </row>
        <row r="3299">
          <cell r="I3299">
            <v>814005428</v>
          </cell>
          <cell r="J3299" t="str">
            <v>INSTITUCION EDUCATIVA MUNICIPIO DE FUNES</v>
          </cell>
          <cell r="K3299">
            <v>64071297</v>
          </cell>
        </row>
        <row r="3300">
          <cell r="I3300">
            <v>814005544</v>
          </cell>
          <cell r="J3300" t="str">
            <v>INSTITUCION EDUCATIVA LOS ARRAYANES-MUNICIPIO DE CORDOBA</v>
          </cell>
          <cell r="K3300">
            <v>32986175</v>
          </cell>
        </row>
        <row r="3301">
          <cell r="I3301">
            <v>814005581</v>
          </cell>
          <cell r="J3301" t="str">
            <v>INSTITUCION EDUCATIVA SANTANDER -MUNICIPIO DE CORDOBA</v>
          </cell>
          <cell r="K3301">
            <v>47579089</v>
          </cell>
        </row>
        <row r="3302">
          <cell r="I3302">
            <v>814005655</v>
          </cell>
          <cell r="J3302" t="str">
            <v>INSTITUCION EDUCATIVA AGROPECUARIA EL EJIDO</v>
          </cell>
          <cell r="K3302">
            <v>38175766</v>
          </cell>
        </row>
        <row r="3303">
          <cell r="I3303">
            <v>814005673</v>
          </cell>
          <cell r="J3303" t="str">
            <v>INSTITUCION EDUCATIVA SANTANDER</v>
          </cell>
          <cell r="K3303">
            <v>32455105</v>
          </cell>
        </row>
        <row r="3304">
          <cell r="I3304">
            <v>814005938</v>
          </cell>
          <cell r="J3304" t="str">
            <v>INSTITUCION EDUCATIVA SAN PEDRO</v>
          </cell>
          <cell r="K3304">
            <v>36647629</v>
          </cell>
        </row>
        <row r="3305">
          <cell r="I3305">
            <v>814005956</v>
          </cell>
          <cell r="J3305" t="str">
            <v>INSTITUCION EDUCATIVA TELESECUNDARIA SAN GERARDO</v>
          </cell>
          <cell r="K3305">
            <v>34216298</v>
          </cell>
        </row>
        <row r="3306">
          <cell r="I3306">
            <v>814005959</v>
          </cell>
          <cell r="J3306" t="str">
            <v>INSTITUCION EDUCATIVA LAS DELICIAS</v>
          </cell>
          <cell r="K3306">
            <v>37247680</v>
          </cell>
        </row>
        <row r="3307">
          <cell r="I3307">
            <v>814005962</v>
          </cell>
          <cell r="J3307" t="str">
            <v>I.E AGROPECUARIA LA PLANADA</v>
          </cell>
          <cell r="K3307">
            <v>31572230</v>
          </cell>
        </row>
        <row r="3308">
          <cell r="I3308">
            <v>814005976</v>
          </cell>
          <cell r="J3308" t="str">
            <v>I.E MADRIGAL FONDO SERVICIOS EDUCATIVOS</v>
          </cell>
          <cell r="K3308">
            <v>44290120</v>
          </cell>
        </row>
        <row r="3309">
          <cell r="I3309">
            <v>814005999</v>
          </cell>
          <cell r="J3309" t="str">
            <v>I.E TECNICA AGROPECUARIA INDIGENA DEL RESGUARDO DE MALES</v>
          </cell>
          <cell r="K3309">
            <v>36864299</v>
          </cell>
        </row>
        <row r="3310">
          <cell r="I3310">
            <v>814006017</v>
          </cell>
          <cell r="J3310" t="str">
            <v>INSTITUCION EDUCATIVA AGROPECUARIA INDIGENA SEBASTIAN GARCIA CARLOSAMA</v>
          </cell>
          <cell r="K3310">
            <v>33794803</v>
          </cell>
        </row>
        <row r="3311">
          <cell r="I3311">
            <v>814006030</v>
          </cell>
          <cell r="J3311" t="str">
            <v>INSTITUCION EDUCATIVA LOS LIBERTADORES</v>
          </cell>
          <cell r="K3311">
            <v>87898766</v>
          </cell>
        </row>
        <row r="3312">
          <cell r="I3312">
            <v>814006043</v>
          </cell>
          <cell r="J3312" t="str">
            <v>I.E LIBARDO RAMIRO MUÑOZ</v>
          </cell>
          <cell r="K3312">
            <v>31276655</v>
          </cell>
        </row>
        <row r="3313">
          <cell r="I3313">
            <v>814006081</v>
          </cell>
          <cell r="J3313" t="str">
            <v>FONDO DE SERVICIOS EDUCATIVOS DE LA INSTITUCION EDUCATIVA EL PARAMO</v>
          </cell>
          <cell r="K3313">
            <v>37959793</v>
          </cell>
        </row>
        <row r="3314">
          <cell r="I3314">
            <v>814006096</v>
          </cell>
          <cell r="J3314" t="str">
            <v>INSTITUCION EDUCATIVA NUESTRA SEÑORA DE LAS LAJAS EL CONVENTO-CHACHAGUI NARIÑO</v>
          </cell>
          <cell r="K3314">
            <v>64812247</v>
          </cell>
        </row>
        <row r="3315">
          <cell r="I3315">
            <v>814006123</v>
          </cell>
          <cell r="J3315" t="str">
            <v>INSTITUCION EDUCATIVA LA PAZ CARRIZAL</v>
          </cell>
          <cell r="K3315">
            <v>13819393</v>
          </cell>
        </row>
        <row r="3316">
          <cell r="I3316">
            <v>814006237</v>
          </cell>
          <cell r="J3316" t="str">
            <v>INSTITUCION EDUCATIVA SAN PEDRO DE CARTAGO</v>
          </cell>
          <cell r="K3316">
            <v>95367134</v>
          </cell>
        </row>
        <row r="3317">
          <cell r="I3317">
            <v>814006267</v>
          </cell>
          <cell r="J3317" t="str">
            <v>INSTITUCION EDUCATIVA BAJO SINAI</v>
          </cell>
          <cell r="K3317">
            <v>30033724</v>
          </cell>
        </row>
        <row r="3318">
          <cell r="I3318">
            <v>814006334</v>
          </cell>
          <cell r="J3318" t="str">
            <v>INSTITUCION EDUCATIVA MUNICIPAL LIBERTAD</v>
          </cell>
          <cell r="K3318">
            <v>289532646</v>
          </cell>
        </row>
        <row r="3319">
          <cell r="I3319">
            <v>814006378</v>
          </cell>
          <cell r="J3319" t="str">
            <v>INSTITUCION EDUCATIVA MUNICIPAL MORASURCO</v>
          </cell>
          <cell r="K3319">
            <v>29258993</v>
          </cell>
        </row>
        <row r="3320">
          <cell r="I3320">
            <v>814006411</v>
          </cell>
          <cell r="J3320" t="str">
            <v>INSTITUCION EDUCATIVA SAN MATEO</v>
          </cell>
          <cell r="K3320">
            <v>13450629</v>
          </cell>
        </row>
        <row r="3321">
          <cell r="I3321">
            <v>814006422</v>
          </cell>
          <cell r="J3321" t="str">
            <v>INSTITUCION EDUCATIVA NUESTRA SEÑORA DE LAS LAJAS</v>
          </cell>
          <cell r="K3321">
            <v>30962582</v>
          </cell>
        </row>
        <row r="3322">
          <cell r="I3322">
            <v>814006461</v>
          </cell>
          <cell r="J3322" t="str">
            <v>INSTITUCION EDUCATIVA MONOPAMBA</v>
          </cell>
          <cell r="K3322">
            <v>31309567</v>
          </cell>
        </row>
        <row r="3323">
          <cell r="I3323">
            <v>814006466</v>
          </cell>
          <cell r="J3323" t="str">
            <v>INSTITUCION EDUCATIVA YANANCHA</v>
          </cell>
          <cell r="K3323">
            <v>8943415</v>
          </cell>
        </row>
        <row r="3324">
          <cell r="I3324">
            <v>814006472</v>
          </cell>
          <cell r="J3324" t="str">
            <v>INSTITUCION EDUCATIVA AGROPECUARIA SAN CARLOS</v>
          </cell>
          <cell r="K3324">
            <v>42196984</v>
          </cell>
        </row>
        <row r="3325">
          <cell r="I3325">
            <v>814006476</v>
          </cell>
          <cell r="J3325" t="str">
            <v>INSTITUCION EDUCATIVA SAN JUAN DE MAYESQUER</v>
          </cell>
          <cell r="K3325">
            <v>18845123</v>
          </cell>
        </row>
        <row r="3326">
          <cell r="I3326">
            <v>814006489</v>
          </cell>
          <cell r="J3326" t="str">
            <v>INSTITUCION EDUCATIVA MARIA AUXILIADORA</v>
          </cell>
          <cell r="K3326">
            <v>13670022</v>
          </cell>
        </row>
        <row r="3327">
          <cell r="I3327">
            <v>814006505</v>
          </cell>
          <cell r="J3327" t="str">
            <v>IEM NORMAL SUPERIOR DE PASTO</v>
          </cell>
          <cell r="K3327">
            <v>287346700</v>
          </cell>
        </row>
        <row r="3328">
          <cell r="I3328">
            <v>814006512</v>
          </cell>
          <cell r="J3328" t="str">
            <v>INSTITUCION EDUCATIVA MUNICIPAL EDUARDO ROMO ROSERO</v>
          </cell>
          <cell r="K3328">
            <v>66573967</v>
          </cell>
        </row>
        <row r="3329">
          <cell r="I3329">
            <v>814006513</v>
          </cell>
          <cell r="J3329" t="str">
            <v>INDTITUCION EDUCATIVA MUNICIPAL GUALMATAN</v>
          </cell>
          <cell r="K3329">
            <v>33085010</v>
          </cell>
        </row>
        <row r="3330">
          <cell r="I3330">
            <v>814006528</v>
          </cell>
          <cell r="J3330" t="str">
            <v>CENTRO EDUCATIVO MUNICIPAL CEROTAL</v>
          </cell>
          <cell r="K3330">
            <v>12598084</v>
          </cell>
        </row>
        <row r="3331">
          <cell r="I3331">
            <v>814006536</v>
          </cell>
          <cell r="J3331" t="str">
            <v>CENTRO EDUCATIVO MUNICIPAL LA VICTORIA</v>
          </cell>
          <cell r="K3331">
            <v>24469266</v>
          </cell>
        </row>
        <row r="3332">
          <cell r="I3332">
            <v>814006541</v>
          </cell>
          <cell r="J3332" t="str">
            <v>INSTITUCION EDUCATIVA AGROPECUARIA LA ESPERANZA</v>
          </cell>
          <cell r="K3332">
            <v>21107662</v>
          </cell>
        </row>
        <row r="3333">
          <cell r="I3333">
            <v>814006542</v>
          </cell>
          <cell r="J3333" t="str">
            <v>CEM SAN FRANCISCO DE ASIS</v>
          </cell>
          <cell r="K3333">
            <v>20602107</v>
          </cell>
        </row>
        <row r="3334">
          <cell r="I3334">
            <v>814006569</v>
          </cell>
          <cell r="J3334" t="str">
            <v>CENTRO EDUCATIVO MUNICIPAL LA CALDERA</v>
          </cell>
          <cell r="K3334">
            <v>21028275</v>
          </cell>
        </row>
        <row r="3335">
          <cell r="I3335">
            <v>814006658</v>
          </cell>
          <cell r="J3335" t="str">
            <v>INSTITUCION EDUCATIVA LAS DELICIAS</v>
          </cell>
          <cell r="K3335">
            <v>13390765</v>
          </cell>
        </row>
        <row r="3336">
          <cell r="I3336">
            <v>814006667</v>
          </cell>
          <cell r="J3336" t="str">
            <v>INSTITUCION EDUCATIVA RODRIGO LARA BONILLA</v>
          </cell>
          <cell r="K3336">
            <v>17991954</v>
          </cell>
        </row>
        <row r="3337">
          <cell r="I3337">
            <v>814006677</v>
          </cell>
          <cell r="J3337" t="str">
            <v>INSTITUCION EDUCATIVA SAN ANTONIO DE PADUA</v>
          </cell>
          <cell r="K3337">
            <v>22538490</v>
          </cell>
        </row>
        <row r="3338">
          <cell r="I3338">
            <v>814006690</v>
          </cell>
          <cell r="J3338" t="str">
            <v>INSTITUCION EDUCATIVA LA LOMA</v>
          </cell>
          <cell r="K3338">
            <v>11164460</v>
          </cell>
        </row>
        <row r="3339">
          <cell r="I3339">
            <v>814006709</v>
          </cell>
          <cell r="J3339" t="str">
            <v>INSTITUCION EDUCATIVA INSTITUTO TECNICO SANTO TOMAS</v>
          </cell>
          <cell r="K3339">
            <v>22056673</v>
          </cell>
        </row>
        <row r="3340">
          <cell r="I3340">
            <v>814006878</v>
          </cell>
          <cell r="J3340" t="str">
            <v>INSTITUCION EDUCATIVA SANTA ROSA DE LIMA</v>
          </cell>
          <cell r="K3340">
            <v>21370458</v>
          </cell>
        </row>
        <row r="3341">
          <cell r="I3341">
            <v>814006897</v>
          </cell>
          <cell r="J3341" t="str">
            <v>INSTITUCION EDUCATIVA COLEGIO SAGRADO CORAZON DE JESUS</v>
          </cell>
          <cell r="K3341">
            <v>24775603</v>
          </cell>
        </row>
        <row r="3342">
          <cell r="I3342">
            <v>814007000</v>
          </cell>
          <cell r="J3342" t="str">
            <v>INSTITUCION EDUCATIVA TECNICA DIVINO NIÑO</v>
          </cell>
          <cell r="K3342">
            <v>14175375</v>
          </cell>
        </row>
        <row r="3343">
          <cell r="I3343">
            <v>814007201</v>
          </cell>
          <cell r="J3343" t="str">
            <v>INSTITUCION EDUCATIVA COLEGIO AGROECOLOGICO SAGRADO CORAZÓN DE  JESÚS</v>
          </cell>
          <cell r="K3343">
            <v>25423699</v>
          </cell>
        </row>
        <row r="3344">
          <cell r="I3344">
            <v>814007209</v>
          </cell>
          <cell r="J3344" t="str">
            <v>INSTITUCION EDUCATIVA OLAYA</v>
          </cell>
          <cell r="K3344">
            <v>35189072</v>
          </cell>
        </row>
        <row r="3345">
          <cell r="I3345">
            <v>814007236</v>
          </cell>
          <cell r="J3345" t="str">
            <v>INSTITUCION EDUCATIVA TECNICA AGROPECUARIA JUBANGUANA</v>
          </cell>
          <cell r="K3345">
            <v>47585738</v>
          </cell>
        </row>
        <row r="3346">
          <cell r="I3346">
            <v>815000563</v>
          </cell>
          <cell r="J3346" t="str">
            <v>Institucion educativa La Magdalena</v>
          </cell>
          <cell r="K3346">
            <v>33847333</v>
          </cell>
        </row>
        <row r="3347">
          <cell r="I3347">
            <v>815000989</v>
          </cell>
          <cell r="J3347" t="str">
            <v>INSTITUCION EDUCATIVA HAROLD EDER</v>
          </cell>
          <cell r="K3347">
            <v>130952828</v>
          </cell>
        </row>
        <row r="3348">
          <cell r="I3348">
            <v>815001098</v>
          </cell>
          <cell r="J3348" t="str">
            <v>INSTITUCION EDUCATIVA DOMINGO IRURITA</v>
          </cell>
          <cell r="K3348">
            <v>128183200</v>
          </cell>
        </row>
        <row r="3349">
          <cell r="I3349">
            <v>815001161</v>
          </cell>
          <cell r="J3349" t="str">
            <v>INSTITUCION EDUCATIVA ABSALON TORRES CAMACHO</v>
          </cell>
          <cell r="K3349">
            <v>209517980</v>
          </cell>
        </row>
        <row r="3350">
          <cell r="I3350">
            <v>815001203</v>
          </cell>
          <cell r="J3350" t="str">
            <v>I.E ALFREDO POSADA CORREA</v>
          </cell>
          <cell r="K3350">
            <v>254504222</v>
          </cell>
        </row>
        <row r="3351">
          <cell r="I3351">
            <v>815001247</v>
          </cell>
          <cell r="J3351" t="str">
            <v>Fondo de servicios Educativos Institucion  Educativa  Manuel Antonio Sanclemente</v>
          </cell>
          <cell r="K3351">
            <v>109893600</v>
          </cell>
        </row>
        <row r="3352">
          <cell r="I3352">
            <v>815001599</v>
          </cell>
          <cell r="J3352" t="str">
            <v>INSTITUCION EDUCATIVA SIMON BOLIVAR</v>
          </cell>
          <cell r="K3352">
            <v>58396306</v>
          </cell>
        </row>
        <row r="3353">
          <cell r="I3353">
            <v>815001612</v>
          </cell>
          <cell r="J3353" t="str">
            <v>INSTITUCION EDUCATIVA MONSEÑOR JOSE MANUEL SALCEDO</v>
          </cell>
          <cell r="K3353">
            <v>70906483</v>
          </cell>
        </row>
        <row r="3354">
          <cell r="I3354">
            <v>815001828</v>
          </cell>
          <cell r="J3354" t="str">
            <v>INSTITUCION EDUCATIVA GENERAL SANTANDER</v>
          </cell>
          <cell r="K3354">
            <v>56447919</v>
          </cell>
        </row>
        <row r="3355">
          <cell r="I3355">
            <v>815001980</v>
          </cell>
          <cell r="J3355" t="str">
            <v>INSTITUCION EDUCATIVA SAGRADA FAMILIA POTRERILLO</v>
          </cell>
          <cell r="K3355">
            <v>87489731</v>
          </cell>
        </row>
        <row r="3356">
          <cell r="I3356">
            <v>815002305</v>
          </cell>
          <cell r="J3356" t="str">
            <v>Institucion Educativa Agricola Guadalajara</v>
          </cell>
          <cell r="K3356">
            <v>152161398</v>
          </cell>
        </row>
        <row r="3357">
          <cell r="I3357">
            <v>815002993</v>
          </cell>
          <cell r="J3357" t="str">
            <v>Institucion Educativa  Agropecuario Monterrey</v>
          </cell>
          <cell r="K3357">
            <v>22085369</v>
          </cell>
        </row>
        <row r="3358">
          <cell r="I3358">
            <v>815002996</v>
          </cell>
          <cell r="J3358" t="str">
            <v>INSTITUCION EDUCATIVA MANUELA</v>
          </cell>
          <cell r="K3358">
            <v>98614904</v>
          </cell>
        </row>
        <row r="3359">
          <cell r="I3359">
            <v>815003057</v>
          </cell>
          <cell r="J3359" t="str">
            <v>INSTITUCION EDUCATIVA ATANASIO GIRARDOT</v>
          </cell>
          <cell r="K3359">
            <v>50660342</v>
          </cell>
        </row>
        <row r="3360">
          <cell r="I3360">
            <v>815003149</v>
          </cell>
          <cell r="J3360" t="str">
            <v>Institucion educativa Tulio enrique Tascon Chambimbal</v>
          </cell>
          <cell r="K3360">
            <v>54360824</v>
          </cell>
        </row>
        <row r="3361">
          <cell r="I3361">
            <v>815003704</v>
          </cell>
          <cell r="J3361" t="str">
            <v>INSTITUCION EDUCATIVA RODRIGO LLOREDA CAICEDO</v>
          </cell>
          <cell r="K3361">
            <v>247928205</v>
          </cell>
        </row>
        <row r="3362">
          <cell r="I3362">
            <v>815003853</v>
          </cell>
          <cell r="J3362" t="str">
            <v>INSTITUCION EDUCATIVA JORGE ISAACS EL PLACER</v>
          </cell>
          <cell r="K3362">
            <v>122212970</v>
          </cell>
        </row>
        <row r="3363">
          <cell r="I3363">
            <v>815004247</v>
          </cell>
          <cell r="J3363" t="str">
            <v>INSTITUCION EDUCATIVA SEMILLA DE LA ESPERANZA</v>
          </cell>
          <cell r="K3363">
            <v>124384828</v>
          </cell>
        </row>
        <row r="3364">
          <cell r="I3364">
            <v>815004288</v>
          </cell>
          <cell r="J3364" t="str">
            <v>INSTITUCION EDUCATIVA DE ROZO</v>
          </cell>
          <cell r="K3364">
            <v>213575220</v>
          </cell>
        </row>
        <row r="3365">
          <cell r="I3365">
            <v>815004297</v>
          </cell>
          <cell r="J3365" t="str">
            <v>INSTITUCION EDUCATIVA TECNICA COMERCIAL DEL VALLE</v>
          </cell>
          <cell r="K3365">
            <v>138358436</v>
          </cell>
        </row>
        <row r="3366">
          <cell r="I3366">
            <v>815004298</v>
          </cell>
          <cell r="J3366" t="str">
            <v>INSTITUCION EDUCATIVA TECNICA INDUSTRIAL HUMBERTO RAFFO</v>
          </cell>
          <cell r="K3366">
            <v>184622115</v>
          </cell>
        </row>
        <row r="3367">
          <cell r="I3367">
            <v>815004303</v>
          </cell>
          <cell r="J3367" t="str">
            <v>INSTITUCION EDUCATIVA NUESTRA SEÑORA DEL PALMAR</v>
          </cell>
          <cell r="K3367">
            <v>179203511</v>
          </cell>
        </row>
        <row r="3368">
          <cell r="I3368">
            <v>815004305</v>
          </cell>
          <cell r="J3368" t="str">
            <v>INSTITUCION EDUCATIVA SAGRADA FAMILIA</v>
          </cell>
          <cell r="K3368">
            <v>197090688</v>
          </cell>
        </row>
        <row r="3369">
          <cell r="I3369">
            <v>815004306</v>
          </cell>
          <cell r="J3369" t="str">
            <v>INSTITUCION EDUCATIVA LA MILAGROSA</v>
          </cell>
          <cell r="K3369">
            <v>133229411</v>
          </cell>
        </row>
        <row r="3370">
          <cell r="I3370">
            <v>815004332</v>
          </cell>
          <cell r="J3370" t="str">
            <v>INSTITUCION EDUCATIVA SAN VICENTE</v>
          </cell>
          <cell r="K3370">
            <v>298803957</v>
          </cell>
        </row>
        <row r="3371">
          <cell r="I3371">
            <v>815004333</v>
          </cell>
          <cell r="J3371" t="str">
            <v>INSTITUCION EDUCATIVA MERCEDES ABREGO</v>
          </cell>
          <cell r="K3371">
            <v>114922873</v>
          </cell>
        </row>
        <row r="3372">
          <cell r="I3372">
            <v>815004334</v>
          </cell>
          <cell r="J3372" t="str">
            <v>INSTITUCION EDUCATIVA TERESA CALDERON DE LASSO</v>
          </cell>
          <cell r="K3372">
            <v>77272037</v>
          </cell>
        </row>
        <row r="3373">
          <cell r="I3373">
            <v>815004342</v>
          </cell>
          <cell r="J3373" t="str">
            <v>INSTITUCION EDUCATIVA SANTA BARBARA</v>
          </cell>
          <cell r="K3373">
            <v>57759003</v>
          </cell>
        </row>
        <row r="3374">
          <cell r="I3374">
            <v>815004351</v>
          </cell>
          <cell r="J3374" t="str">
            <v>IE DE TABLONES</v>
          </cell>
          <cell r="K3374">
            <v>88393602</v>
          </cell>
        </row>
        <row r="3375">
          <cell r="I3375">
            <v>815004356</v>
          </cell>
          <cell r="J3375" t="str">
            <v>Fondo de servicio educativo  de la Inst. educativa Academico</v>
          </cell>
          <cell r="K3375">
            <v>179034188</v>
          </cell>
        </row>
        <row r="3376">
          <cell r="I3376">
            <v>815004366</v>
          </cell>
          <cell r="J3376" t="str">
            <v>Institucion educativa Gran Colombia</v>
          </cell>
          <cell r="K3376">
            <v>167258363</v>
          </cell>
        </row>
        <row r="3377">
          <cell r="I3377">
            <v>815004393</v>
          </cell>
          <cell r="J3377" t="str">
            <v>Institucion educativa Jose Maria Villegas</v>
          </cell>
          <cell r="K3377">
            <v>72722620</v>
          </cell>
        </row>
        <row r="3378">
          <cell r="I3378">
            <v>815004416</v>
          </cell>
          <cell r="J3378" t="str">
            <v>Fondos de servicios eductivos institucion educativa Tulio Enrique Tascon</v>
          </cell>
          <cell r="K3378">
            <v>241738143</v>
          </cell>
        </row>
        <row r="3379">
          <cell r="I3379">
            <v>815004417</v>
          </cell>
          <cell r="J3379" t="str">
            <v>Institucion educativa San Vicente</v>
          </cell>
          <cell r="K3379">
            <v>153090080</v>
          </cell>
        </row>
        <row r="3380">
          <cell r="I3380">
            <v>815004418</v>
          </cell>
          <cell r="J3380" t="str">
            <v>INSTITUCION EDUCATIVA INMACULADA CONCEPCION</v>
          </cell>
          <cell r="K3380">
            <v>364455009</v>
          </cell>
        </row>
        <row r="3381">
          <cell r="I3381">
            <v>815004462</v>
          </cell>
          <cell r="J3381" t="str">
            <v>Institucion educativa El Placer</v>
          </cell>
          <cell r="K3381">
            <v>20634794</v>
          </cell>
        </row>
        <row r="3382">
          <cell r="I3382">
            <v>815004472</v>
          </cell>
          <cell r="J3382" t="str">
            <v>INSTITUCION EDUCATIVA ANTONIO NARIÑO</v>
          </cell>
          <cell r="K3382">
            <v>34665527</v>
          </cell>
        </row>
        <row r="3383">
          <cell r="I3383">
            <v>815004488</v>
          </cell>
          <cell r="J3383" t="str">
            <v>INSTITUCION EDUCATIVA FRANCISCO MIRANDA</v>
          </cell>
          <cell r="K3383">
            <v>62942055</v>
          </cell>
        </row>
        <row r="3384">
          <cell r="I3384">
            <v>815004490</v>
          </cell>
          <cell r="J3384" t="str">
            <v>INSTITUCION EDUCATIVA JOSE MARIA CORDOBA</v>
          </cell>
          <cell r="K3384">
            <v>50980615</v>
          </cell>
        </row>
        <row r="3385">
          <cell r="I3385">
            <v>815004491</v>
          </cell>
          <cell r="J3385" t="str">
            <v>Institucion educativa Angel Cuadros</v>
          </cell>
          <cell r="K3385">
            <v>57739724</v>
          </cell>
        </row>
        <row r="3386">
          <cell r="I3386">
            <v>815004506</v>
          </cell>
          <cell r="J3386" t="str">
            <v>INSTITUCION EDUCATIVA JORGE ELIECER GAITAN</v>
          </cell>
          <cell r="K3386">
            <v>170608606</v>
          </cell>
        </row>
        <row r="3387">
          <cell r="I3387">
            <v>815004510</v>
          </cell>
          <cell r="J3387" t="str">
            <v>INSTITUCION EDUCAQTIVA ATENEO</v>
          </cell>
          <cell r="K3387">
            <v>288089838</v>
          </cell>
        </row>
        <row r="3388">
          <cell r="I3388">
            <v>815004532</v>
          </cell>
          <cell r="J3388" t="str">
            <v>INSTITUCION EDUCATIVA MARIA ANTONIA PENAGOS</v>
          </cell>
          <cell r="K3388">
            <v>144300439</v>
          </cell>
        </row>
        <row r="3389">
          <cell r="I3389">
            <v>815004541</v>
          </cell>
          <cell r="J3389" t="str">
            <v>INSTITUCION EDUCATIVA MARCO FIDEL SUAREZ</v>
          </cell>
          <cell r="K3389">
            <v>16089087</v>
          </cell>
        </row>
        <row r="3390">
          <cell r="I3390">
            <v>815004547</v>
          </cell>
          <cell r="J3390" t="str">
            <v>INSTITUCION EDUCATIVA SANTA ELENA</v>
          </cell>
          <cell r="K3390">
            <v>113709825</v>
          </cell>
        </row>
        <row r="3391">
          <cell r="I3391">
            <v>815004588</v>
          </cell>
          <cell r="J3391" t="str">
            <v>INSTITUCION EDUCATIVA JOSE CELESTINO MUTIS</v>
          </cell>
          <cell r="K3391">
            <v>29241597</v>
          </cell>
        </row>
        <row r="3392">
          <cell r="I3392">
            <v>815004606</v>
          </cell>
          <cell r="J3392" t="str">
            <v>FONDOS EDUCATIVOS INST MARINO RENGIFO</v>
          </cell>
          <cell r="K3392">
            <v>143609295</v>
          </cell>
        </row>
        <row r="3393">
          <cell r="I3393">
            <v>815004633</v>
          </cell>
          <cell r="J3393" t="str">
            <v>INSTITUCION EDUCATIVA JOSE IGNACIO OSPINA</v>
          </cell>
          <cell r="K3393">
            <v>35434949</v>
          </cell>
        </row>
        <row r="3394">
          <cell r="I3394">
            <v>815004634</v>
          </cell>
          <cell r="J3394" t="str">
            <v>INSTITUCION EDUCATIVA HERNANDO BORRERO CUADROS</v>
          </cell>
          <cell r="K3394">
            <v>46561098</v>
          </cell>
        </row>
        <row r="3395">
          <cell r="I3395">
            <v>815004675</v>
          </cell>
          <cell r="J3395" t="str">
            <v>INSTITUCION EDUCATIVA ANTONIO LIZARAZO</v>
          </cell>
          <cell r="K3395">
            <v>151958570</v>
          </cell>
        </row>
        <row r="3396">
          <cell r="I3396">
            <v>815004730</v>
          </cell>
          <cell r="J3396" t="str">
            <v>INSTITUCION EDUCATIVA PABLO VI</v>
          </cell>
          <cell r="K3396">
            <v>90945005</v>
          </cell>
        </row>
        <row r="3397">
          <cell r="I3397">
            <v>815004736</v>
          </cell>
          <cell r="J3397" t="str">
            <v>CE PANEBIANCO AMERICANO</v>
          </cell>
          <cell r="K3397">
            <v>143153232</v>
          </cell>
        </row>
        <row r="3398">
          <cell r="I3398">
            <v>815004746</v>
          </cell>
          <cell r="J3398" t="str">
            <v>INSTITUCION EDUCATIVA CARDENAS MIRRIÑAO</v>
          </cell>
          <cell r="K3398">
            <v>207509350</v>
          </cell>
        </row>
        <row r="3399">
          <cell r="I3399">
            <v>815004834</v>
          </cell>
          <cell r="J3399" t="str">
            <v>INSTITUCION EDUCATIVA ALFONSO LOPEZ P.</v>
          </cell>
          <cell r="K3399">
            <v>110746457</v>
          </cell>
        </row>
        <row r="3400">
          <cell r="I3400">
            <v>815004943</v>
          </cell>
          <cell r="J3400" t="str">
            <v>INSTITUCION EDUCATIVA CARDENAS CENTRO</v>
          </cell>
          <cell r="K3400">
            <v>142327224</v>
          </cell>
        </row>
        <row r="3401">
          <cell r="I3401">
            <v>815005230</v>
          </cell>
          <cell r="J3401" t="str">
            <v>Institucion educativa Nuestra Señora de Fatima</v>
          </cell>
          <cell r="K3401">
            <v>18053710</v>
          </cell>
        </row>
        <row r="3402">
          <cell r="I3402">
            <v>816000231</v>
          </cell>
          <cell r="J3402" t="str">
            <v>FONDO DE SERVICIOS EDUCATIVOS-INSTITUCION EDUCATIVA AUGUSTO ZULUAGA PATIÑO</v>
          </cell>
          <cell r="K3402">
            <v>71354134</v>
          </cell>
        </row>
        <row r="3403">
          <cell r="I3403">
            <v>816000514</v>
          </cell>
          <cell r="J3403" t="str">
            <v>FONDO SERV EDUCAT INST EDUC MANUEL E. PATARROYO</v>
          </cell>
          <cell r="K3403">
            <v>186736314</v>
          </cell>
        </row>
        <row r="3404">
          <cell r="I3404">
            <v>816000542</v>
          </cell>
          <cell r="J3404" t="str">
            <v>INSTITUCION EDUCATIVA AGROAMBIENTAL PIO  XXI</v>
          </cell>
          <cell r="K3404">
            <v>51869691</v>
          </cell>
        </row>
        <row r="3405">
          <cell r="I3405">
            <v>816000699</v>
          </cell>
          <cell r="J3405" t="str">
            <v>INSTITUCION EDUCATIVA MARIA DOLOROSA-FRANCISCO JAVIER</v>
          </cell>
          <cell r="K3405">
            <v>85805952</v>
          </cell>
        </row>
        <row r="3406">
          <cell r="I3406">
            <v>816000739</v>
          </cell>
          <cell r="J3406" t="str">
            <v>INSTITUCION EDUCATIVA JUAN MANUEL GONZALEZ</v>
          </cell>
          <cell r="K3406">
            <v>112498541</v>
          </cell>
        </row>
        <row r="3407">
          <cell r="I3407">
            <v>816000830</v>
          </cell>
          <cell r="J3407" t="str">
            <v>INSTITUTO EDUCATIVO NUESTRA SEÑORADE GUADALUPE</v>
          </cell>
          <cell r="K3407">
            <v>131420775</v>
          </cell>
        </row>
        <row r="3408">
          <cell r="I3408">
            <v>816000862</v>
          </cell>
          <cell r="J3408" t="str">
            <v>INSTITUCION EDUCATIVA CARLOS CASTRO SAAVEDRA</v>
          </cell>
          <cell r="K3408">
            <v>92477384</v>
          </cell>
        </row>
        <row r="3409">
          <cell r="I3409">
            <v>816000891</v>
          </cell>
          <cell r="J3409" t="str">
            <v>INSTITUCION OFICIAL NUEVA GRANADA</v>
          </cell>
          <cell r="K3409">
            <v>113606294</v>
          </cell>
        </row>
        <row r="3410">
          <cell r="I3410">
            <v>816000905</v>
          </cell>
          <cell r="J3410" t="str">
            <v>INSTITUCION EDUCATIVA INSTITUTO INTEGRADO IRRA</v>
          </cell>
          <cell r="K3410">
            <v>59901494</v>
          </cell>
        </row>
        <row r="3411">
          <cell r="I3411">
            <v>816000910</v>
          </cell>
          <cell r="J3411" t="str">
            <v>INSTITUCION EDUCATIVA JORGE ELIECER GAITAN</v>
          </cell>
          <cell r="K3411">
            <v>41395590</v>
          </cell>
        </row>
        <row r="3412">
          <cell r="I3412">
            <v>816001217</v>
          </cell>
          <cell r="J3412" t="str">
            <v>INSTITUCION EDUCATIVA SAN PABLO</v>
          </cell>
          <cell r="K3412">
            <v>57008358</v>
          </cell>
        </row>
        <row r="3413">
          <cell r="I3413">
            <v>816001230</v>
          </cell>
          <cell r="J3413" t="str">
            <v>INSTITUCION EDUCATIVA REMIGIO ANTONIO CAÑARTE</v>
          </cell>
          <cell r="K3413">
            <v>70281451</v>
          </cell>
        </row>
        <row r="3414">
          <cell r="I3414">
            <v>816001232</v>
          </cell>
          <cell r="J3414" t="str">
            <v>INSTITUCION EDUCATIVA RAFAEL URIBE URIBE</v>
          </cell>
          <cell r="K3414">
            <v>80085784</v>
          </cell>
        </row>
        <row r="3415">
          <cell r="I3415">
            <v>816001296</v>
          </cell>
          <cell r="J3415" t="str">
            <v>COLEGIO MUNDO NUEVO</v>
          </cell>
          <cell r="K3415">
            <v>30121631</v>
          </cell>
        </row>
        <row r="3416">
          <cell r="I3416">
            <v>816001501</v>
          </cell>
          <cell r="J3416" t="str">
            <v>IE HANS DREWS ARANGO</v>
          </cell>
          <cell r="K3416">
            <v>101005541</v>
          </cell>
        </row>
        <row r="3417">
          <cell r="I3417">
            <v>816001632</v>
          </cell>
          <cell r="J3417" t="str">
            <v>INSTITUCION EDUCATIVA CIUDAD BOQUIA</v>
          </cell>
          <cell r="K3417">
            <v>171603514</v>
          </cell>
        </row>
        <row r="3418">
          <cell r="I3418">
            <v>816001837</v>
          </cell>
          <cell r="J3418" t="str">
            <v>INSTITUCION EDUCATIVA SAN VICENTE HOGAR</v>
          </cell>
          <cell r="K3418">
            <v>77631564</v>
          </cell>
        </row>
        <row r="3419">
          <cell r="I3419">
            <v>816001860</v>
          </cell>
          <cell r="J3419" t="str">
            <v>INSTITUCION EDUCATIVA FRANCISCO DE PAULA SANTANDER</v>
          </cell>
          <cell r="K3419">
            <v>34795087</v>
          </cell>
        </row>
        <row r="3420">
          <cell r="I3420">
            <v>816001947</v>
          </cell>
          <cell r="J3420" t="str">
            <v>INSTITUCION EDUCATIVA RODRIGO ARENAS BETANCURT</v>
          </cell>
          <cell r="K3420">
            <v>90897306</v>
          </cell>
        </row>
        <row r="3421">
          <cell r="I3421">
            <v>816001984</v>
          </cell>
          <cell r="J3421" t="str">
            <v>INSTITUCION EDUCATIVA JESUS DE LA BUENA ESPERANZA</v>
          </cell>
          <cell r="K3421">
            <v>68862722</v>
          </cell>
        </row>
        <row r="3422">
          <cell r="I3422">
            <v>816002032</v>
          </cell>
          <cell r="J3422" t="str">
            <v>INSTITUCION EDUCATIVA CENTENARIO</v>
          </cell>
          <cell r="K3422">
            <v>64051848</v>
          </cell>
        </row>
        <row r="3423">
          <cell r="I3423">
            <v>816002101</v>
          </cell>
          <cell r="J3423" t="str">
            <v>INSTITUCION EDUCATIVA INSTITUTO GUATICA</v>
          </cell>
          <cell r="K3423">
            <v>46756531</v>
          </cell>
        </row>
        <row r="3424">
          <cell r="I3424">
            <v>816002206</v>
          </cell>
          <cell r="J3424" t="str">
            <v>INSTITUCION EDUCATIVA MIRACAMPOS</v>
          </cell>
          <cell r="K3424">
            <v>57232851</v>
          </cell>
        </row>
        <row r="3425">
          <cell r="I3425">
            <v>816002347</v>
          </cell>
          <cell r="J3425" t="str">
            <v>INSTITUCION EDUCATIVA BOYACA</v>
          </cell>
          <cell r="K3425">
            <v>147774240</v>
          </cell>
        </row>
        <row r="3426">
          <cell r="I3426">
            <v>816002480</v>
          </cell>
          <cell r="J3426" t="str">
            <v>INSTITUCION EDUCATIVA ALFONSO LOPEZ PUMAREJO</v>
          </cell>
          <cell r="K3426">
            <v>74468829</v>
          </cell>
        </row>
        <row r="3427">
          <cell r="I3427">
            <v>816002678</v>
          </cell>
          <cell r="J3427" t="str">
            <v>INSTITUCION EDUCATIVA SANTA SOFIA</v>
          </cell>
          <cell r="K3427">
            <v>159931870</v>
          </cell>
        </row>
        <row r="3428">
          <cell r="I3428">
            <v>816002832</v>
          </cell>
          <cell r="J3428" t="str">
            <v>INSTITUCION EDUCATIVA LENINGRADO</v>
          </cell>
          <cell r="K3428">
            <v>34792006</v>
          </cell>
        </row>
        <row r="3429">
          <cell r="I3429">
            <v>816002838</v>
          </cell>
          <cell r="J3429" t="str">
            <v>INSTITUCION EDUCATIVA SAN NICOLAS</v>
          </cell>
          <cell r="K3429">
            <v>63425698</v>
          </cell>
        </row>
        <row r="3430">
          <cell r="I3430">
            <v>816002930</v>
          </cell>
          <cell r="J3430" t="str">
            <v>INSTITUTO DE EDUCACION ESPERANZA GALICIA</v>
          </cell>
          <cell r="K3430">
            <v>28723893</v>
          </cell>
        </row>
        <row r="3431">
          <cell r="I3431">
            <v>816002971</v>
          </cell>
          <cell r="J3431" t="str">
            <v>INSTITUTO DOCENTE ENRIQUE MILLAN RUBIO</v>
          </cell>
          <cell r="K3431">
            <v>42267869</v>
          </cell>
        </row>
        <row r="3432">
          <cell r="I3432">
            <v>816002999</v>
          </cell>
          <cell r="J3432" t="str">
            <v>IE COMUNITARIO CERRITOS</v>
          </cell>
          <cell r="K3432">
            <v>104494228</v>
          </cell>
        </row>
        <row r="3433">
          <cell r="I3433">
            <v>816003156</v>
          </cell>
          <cell r="J3433" t="str">
            <v>CENTRO EDUCATIVA SAN ANTONIO DE PADUA</v>
          </cell>
          <cell r="K3433">
            <v>14594640</v>
          </cell>
        </row>
        <row r="3434">
          <cell r="I3434">
            <v>816003212</v>
          </cell>
          <cell r="J3434" t="str">
            <v>INSTITUCION EDUCATIVA SAN JOAQUIN</v>
          </cell>
          <cell r="K3434">
            <v>80444841</v>
          </cell>
        </row>
        <row r="3435">
          <cell r="I3435">
            <v>816003264</v>
          </cell>
          <cell r="J3435" t="str">
            <v>FONDOS DE SERVICIOS EDUCATIVOS IE BOSQUES DE LA ACUARELA</v>
          </cell>
          <cell r="K3435">
            <v>127434820</v>
          </cell>
        </row>
        <row r="3436">
          <cell r="I3436">
            <v>816003396</v>
          </cell>
          <cell r="J3436" t="str">
            <v>CENTRO EDUCATIVO MATECAÑA</v>
          </cell>
          <cell r="K3436">
            <v>41173104</v>
          </cell>
        </row>
        <row r="3437">
          <cell r="I3437">
            <v>816003420</v>
          </cell>
          <cell r="J3437" t="str">
            <v>INSTITUTO DOCENTE TREINTA DE AGOSTO</v>
          </cell>
          <cell r="K3437">
            <v>31185854</v>
          </cell>
        </row>
        <row r="3438">
          <cell r="I3438">
            <v>816003905</v>
          </cell>
          <cell r="J3438" t="str">
            <v>INSTITUCION EDUCATIVA SOFIA HERNANDEZ</v>
          </cell>
          <cell r="K3438">
            <v>41223706</v>
          </cell>
        </row>
        <row r="3439">
          <cell r="I3439">
            <v>816003965</v>
          </cell>
          <cell r="J3439" t="str">
            <v>INSTITUCION EDUCATIVA GABRIEL TRUJILLO</v>
          </cell>
          <cell r="K3439">
            <v>126625152</v>
          </cell>
        </row>
        <row r="3440">
          <cell r="I3440">
            <v>816004312</v>
          </cell>
          <cell r="J3440" t="str">
            <v>INSTITUCION EDUCATIVA EL RETIRO</v>
          </cell>
          <cell r="K3440">
            <v>42379714</v>
          </cell>
        </row>
        <row r="3441">
          <cell r="I3441">
            <v>816004331</v>
          </cell>
          <cell r="J3441" t="str">
            <v>COLEGIO PABLO EMILIO CARDONA</v>
          </cell>
          <cell r="K3441">
            <v>78469958</v>
          </cell>
        </row>
        <row r="3442">
          <cell r="I3442">
            <v>816004731</v>
          </cell>
          <cell r="J3442" t="str">
            <v>INSTITUCION EDUCATIVA OFICIAL SAN FERNANDO</v>
          </cell>
          <cell r="K3442">
            <v>96623877</v>
          </cell>
        </row>
        <row r="3443">
          <cell r="I3443">
            <v>816004819</v>
          </cell>
          <cell r="J3443" t="str">
            <v>CENTRO EDUCATIVO MARIA CRISTINA GOMEZ</v>
          </cell>
          <cell r="K3443">
            <v>20340981</v>
          </cell>
        </row>
        <row r="3444">
          <cell r="I3444">
            <v>816004993</v>
          </cell>
          <cell r="J3444" t="str">
            <v>INSTITUCION EDUCATIVA PATIO BONITO</v>
          </cell>
          <cell r="K3444">
            <v>31916430</v>
          </cell>
        </row>
        <row r="3445">
          <cell r="I3445">
            <v>816005849</v>
          </cell>
          <cell r="J3445" t="str">
            <v>COLEGIO SURORIENTAL DE PEREIRA</v>
          </cell>
          <cell r="K3445">
            <v>86362008</v>
          </cell>
        </row>
        <row r="3446">
          <cell r="I3446">
            <v>816006192</v>
          </cell>
          <cell r="J3446" t="str">
            <v>CENTRO EDUCATIVO PUERTO CALDAS BAJO</v>
          </cell>
          <cell r="K3446">
            <v>12470925</v>
          </cell>
        </row>
        <row r="3447">
          <cell r="I3447">
            <v>816006205</v>
          </cell>
          <cell r="J3447" t="str">
            <v>CENTRO DOCENTE LA CARBONERA</v>
          </cell>
          <cell r="K3447">
            <v>16569047</v>
          </cell>
        </row>
        <row r="3448">
          <cell r="I3448">
            <v>816006215</v>
          </cell>
          <cell r="J3448" t="str">
            <v>INSTITUCION EDUCATIVA CIUDADELA CUBA</v>
          </cell>
          <cell r="K3448">
            <v>219467980</v>
          </cell>
        </row>
        <row r="3449">
          <cell r="I3449">
            <v>816006253</v>
          </cell>
          <cell r="J3449" t="str">
            <v>ESCUELA BETULIA BAJA</v>
          </cell>
          <cell r="K3449">
            <v>13402965</v>
          </cell>
        </row>
        <row r="3450">
          <cell r="I3450">
            <v>816006276</v>
          </cell>
          <cell r="J3450" t="str">
            <v>INSTITUCION EDUCATIVA INSTITUTO EDUCATIVO LA VIRGINIA</v>
          </cell>
          <cell r="K3450">
            <v>53432012</v>
          </cell>
        </row>
        <row r="3451">
          <cell r="I3451">
            <v>816006283</v>
          </cell>
          <cell r="J3451" t="str">
            <v>INSTITUCION EDUCATIVA EL DORADO</v>
          </cell>
          <cell r="K3451">
            <v>58762800</v>
          </cell>
        </row>
        <row r="3452">
          <cell r="I3452">
            <v>816006284</v>
          </cell>
          <cell r="J3452" t="str">
            <v>COLEGIO BASICO COMPARTIR LAS BRISAS</v>
          </cell>
          <cell r="K3452">
            <v>68616561</v>
          </cell>
        </row>
        <row r="3453">
          <cell r="I3453">
            <v>816006339</v>
          </cell>
          <cell r="J3453" t="str">
            <v>INSTITUCION EDUCATIVA LUIS CARLOS GONZALEZ</v>
          </cell>
          <cell r="K3453">
            <v>95740962</v>
          </cell>
        </row>
        <row r="3454">
          <cell r="I3454">
            <v>816006408</v>
          </cell>
          <cell r="J3454" t="str">
            <v>INSTITUCION EDUCATIVA CARTAGENA</v>
          </cell>
          <cell r="K3454">
            <v>49655702</v>
          </cell>
        </row>
        <row r="3455">
          <cell r="I3455">
            <v>816006409</v>
          </cell>
          <cell r="J3455" t="str">
            <v>INSTITUCION EDUCATIVA CARLOS EDUARDO VASCO URIBE</v>
          </cell>
          <cell r="K3455">
            <v>139538428</v>
          </cell>
        </row>
        <row r="3456">
          <cell r="I3456">
            <v>816006428</v>
          </cell>
          <cell r="J3456" t="str">
            <v>INSTITUCION EDUCATIVA LA BELLA</v>
          </cell>
          <cell r="K3456">
            <v>42620426</v>
          </cell>
        </row>
        <row r="3457">
          <cell r="I3457">
            <v>816007166</v>
          </cell>
          <cell r="J3457" t="str">
            <v>INSTITUCION EDUCATIVA CREC GUILLERMO HOYOS</v>
          </cell>
          <cell r="K3457">
            <v>24563327</v>
          </cell>
        </row>
        <row r="3458">
          <cell r="I3458">
            <v>816007239</v>
          </cell>
          <cell r="J3458" t="str">
            <v>INSTITUCION EDUCATIVA EL PITAL</v>
          </cell>
          <cell r="K3458">
            <v>58733407</v>
          </cell>
        </row>
        <row r="3459">
          <cell r="I3459">
            <v>816007244</v>
          </cell>
          <cell r="J3459" t="str">
            <v>INSTITUCION EDUCATIVA ESCUELA DE LA PALABRA</v>
          </cell>
          <cell r="K3459">
            <v>40528007</v>
          </cell>
        </row>
        <row r="3460">
          <cell r="I3460">
            <v>816007274</v>
          </cell>
          <cell r="J3460" t="str">
            <v>BACHILLERATO EN BIENESTAR RURAL</v>
          </cell>
          <cell r="K3460">
            <v>254158226</v>
          </cell>
        </row>
        <row r="3461">
          <cell r="I3461">
            <v>816007457</v>
          </cell>
          <cell r="J3461" t="str">
            <v>INSTITUCION EDUCATIVA SANTA ELENA</v>
          </cell>
          <cell r="K3461">
            <v>22815901</v>
          </cell>
        </row>
        <row r="3462">
          <cell r="I3462">
            <v>817000022</v>
          </cell>
          <cell r="J3462" t="str">
            <v>institucion educativa agroecologico de sevilla</v>
          </cell>
          <cell r="K3462">
            <v>39795123</v>
          </cell>
        </row>
        <row r="3463">
          <cell r="I3463">
            <v>817000052</v>
          </cell>
          <cell r="J3463" t="str">
            <v>INSTITUCION EDUCATIVA AGROPECUARIA MARISCAL SUCRE</v>
          </cell>
          <cell r="K3463">
            <v>52131435</v>
          </cell>
        </row>
        <row r="3464">
          <cell r="I3464">
            <v>817000164</v>
          </cell>
          <cell r="J3464" t="str">
            <v>INSTITUCION EDUCATIVA AGROPECUARIA INTEGRADO SOTARA</v>
          </cell>
          <cell r="K3464">
            <v>26009493</v>
          </cell>
        </row>
        <row r="3465">
          <cell r="I3465">
            <v>817000291</v>
          </cell>
          <cell r="J3465" t="str">
            <v>INSTITUCION EDUCATIVA FRANCISCO JOSE DE CALDAS</v>
          </cell>
          <cell r="K3465">
            <v>67436107</v>
          </cell>
        </row>
        <row r="3466">
          <cell r="I3466">
            <v>817000340</v>
          </cell>
          <cell r="J3466" t="str">
            <v>INSTITUCION EUDUCATIVA NUCLEO ESCOLAR FONDOS DE SERVICIOS EDUCATIVOS</v>
          </cell>
          <cell r="K3466">
            <v>56169782</v>
          </cell>
        </row>
        <row r="3467">
          <cell r="I3467">
            <v>817000348</v>
          </cell>
          <cell r="J3467" t="str">
            <v>INSTITUCION EDUCATIVA AGRICOLA DE NUESTRA SEÑORA DE LA CANDELARIA</v>
          </cell>
          <cell r="K3467">
            <v>98194208</v>
          </cell>
        </row>
        <row r="3468">
          <cell r="I3468">
            <v>817000360</v>
          </cell>
          <cell r="J3468" t="str">
            <v>institucion educativa santa de rosa de lima la toma</v>
          </cell>
          <cell r="K3468">
            <v>41089927</v>
          </cell>
        </row>
        <row r="3469">
          <cell r="I3469">
            <v>817000400</v>
          </cell>
          <cell r="J3469" t="str">
            <v>institución educativa microempresarial agropecuaria de san andres-fondo de servicios educativos</v>
          </cell>
          <cell r="K3469">
            <v>50479383</v>
          </cell>
        </row>
        <row r="3470">
          <cell r="I3470">
            <v>817000449</v>
          </cell>
          <cell r="J3470" t="str">
            <v>INSTITUTO AGRICOLA FELIX MARIA ORTIZ FONDOS DE SERVICIOS EDUCATIVOS</v>
          </cell>
          <cell r="K3470">
            <v>35961580</v>
          </cell>
        </row>
        <row r="3471">
          <cell r="I3471">
            <v>817000506</v>
          </cell>
          <cell r="J3471" t="str">
            <v>INSTITUCION EDUCATIVA NORMAL SUPERIOR DE GUAPI</v>
          </cell>
          <cell r="K3471">
            <v>98023689</v>
          </cell>
        </row>
        <row r="3472">
          <cell r="I3472">
            <v>817000566</v>
          </cell>
          <cell r="J3472" t="str">
            <v>INSTITUCION EDUCATIVA LA ESPERANZA</v>
          </cell>
          <cell r="K3472">
            <v>27252515</v>
          </cell>
        </row>
        <row r="3473">
          <cell r="I3473">
            <v>817000594</v>
          </cell>
          <cell r="J3473" t="str">
            <v>institucion educativa tecnico senon fabio villegas</v>
          </cell>
          <cell r="K3473">
            <v>92781803</v>
          </cell>
        </row>
        <row r="3474">
          <cell r="I3474">
            <v>817000642</v>
          </cell>
          <cell r="J3474" t="str">
            <v>INSTITUCION EDUCATIVA TECNICO MARISCAL SUCRE</v>
          </cell>
          <cell r="K3474">
            <v>90096665</v>
          </cell>
        </row>
        <row r="3475">
          <cell r="I3475">
            <v>817000664</v>
          </cell>
          <cell r="J3475" t="str">
            <v>institución educativa sagrada familia</v>
          </cell>
          <cell r="K3475">
            <v>49391010</v>
          </cell>
        </row>
        <row r="3476">
          <cell r="I3476">
            <v>817000937</v>
          </cell>
          <cell r="J3476" t="str">
            <v>INSTITUCION EDUCATIVA VASCO NUÑEZ DE BALBOA</v>
          </cell>
          <cell r="K3476">
            <v>150969875</v>
          </cell>
        </row>
        <row r="3477">
          <cell r="I3477">
            <v>817000943</v>
          </cell>
          <cell r="J3477" t="str">
            <v>INSTITUCION EDUCATIVA FRANCISCO  JOSE DE CALDAS</v>
          </cell>
          <cell r="K3477">
            <v>84891849</v>
          </cell>
        </row>
        <row r="3478">
          <cell r="I3478">
            <v>817000949</v>
          </cell>
          <cell r="J3478" t="str">
            <v>INSTITUION EDUCATIVA LIMBANIA</v>
          </cell>
          <cell r="K3478">
            <v>109677546</v>
          </cell>
        </row>
        <row r="3479">
          <cell r="I3479">
            <v>817000992</v>
          </cell>
          <cell r="J3479" t="str">
            <v>MUNICIPIO DE PIAMONTE</v>
          </cell>
          <cell r="K3479">
            <v>135398731</v>
          </cell>
        </row>
        <row r="3480">
          <cell r="I3480">
            <v>817001154</v>
          </cell>
          <cell r="J3480" t="str">
            <v>I.E. de Usenda</v>
          </cell>
          <cell r="K3480">
            <v>27315790</v>
          </cell>
        </row>
        <row r="3481">
          <cell r="I3481">
            <v>817001159</v>
          </cell>
          <cell r="J3481" t="str">
            <v>COLEGIO AGROPECUARIO HERMES MARTINEZ</v>
          </cell>
          <cell r="K3481">
            <v>63868735</v>
          </cell>
        </row>
        <row r="3482">
          <cell r="I3482">
            <v>817001179</v>
          </cell>
          <cell r="J3482" t="str">
            <v>INSTITUCION EDUCATIVA AGROPECUARIA JOSE DOLORES DAZA</v>
          </cell>
          <cell r="K3482">
            <v>80876511</v>
          </cell>
        </row>
        <row r="3483">
          <cell r="I3483">
            <v>817001400</v>
          </cell>
          <cell r="J3483" t="str">
            <v>INSTITUCION EDUCATIVA LA MILAGROSA</v>
          </cell>
          <cell r="K3483">
            <v>69380725</v>
          </cell>
        </row>
        <row r="3484">
          <cell r="I3484">
            <v>817001477</v>
          </cell>
          <cell r="J3484" t="str">
            <v>INSTITUCION EDUCATIVA SAGRADA FAMILIA</v>
          </cell>
          <cell r="K3484">
            <v>65588687</v>
          </cell>
        </row>
        <row r="3485">
          <cell r="I3485">
            <v>817001487</v>
          </cell>
          <cell r="J3485" t="str">
            <v>institución educativa san josé</v>
          </cell>
          <cell r="K3485">
            <v>54136188</v>
          </cell>
        </row>
        <row r="3486">
          <cell r="I3486">
            <v>817001720</v>
          </cell>
          <cell r="J3486" t="str">
            <v>institución educativa holanda</v>
          </cell>
          <cell r="K3486">
            <v>23217609</v>
          </cell>
        </row>
        <row r="3487">
          <cell r="I3487">
            <v>817001767</v>
          </cell>
          <cell r="J3487" t="str">
            <v>Fondo de Servicios Educativos Institucion Educativa Santa Rosa</v>
          </cell>
          <cell r="K3487">
            <v>26078329</v>
          </cell>
        </row>
        <row r="3488">
          <cell r="I3488">
            <v>817001799</v>
          </cell>
          <cell r="J3488" t="str">
            <v>Institucion Educativa Carlos M. Simmonds</v>
          </cell>
          <cell r="K3488">
            <v>109286996</v>
          </cell>
        </row>
        <row r="3489">
          <cell r="I3489">
            <v>817001805</v>
          </cell>
          <cell r="J3489" t="str">
            <v>Fondo de Servicios Educativos  de la Institucion Educativa Francisco Jose de Caldas</v>
          </cell>
          <cell r="K3489">
            <v>21671903</v>
          </cell>
        </row>
        <row r="3490">
          <cell r="I3490">
            <v>817001810</v>
          </cell>
          <cell r="J3490" t="str">
            <v>institución educativa simón bolivar</v>
          </cell>
          <cell r="K3490">
            <v>76933916</v>
          </cell>
        </row>
        <row r="3491">
          <cell r="I3491">
            <v>817001816</v>
          </cell>
          <cell r="J3491" t="str">
            <v>INSTITUCION EDUCATIVA ALFEREZ REAL</v>
          </cell>
          <cell r="K3491">
            <v>22377098</v>
          </cell>
        </row>
        <row r="3492">
          <cell r="I3492">
            <v>817001831</v>
          </cell>
          <cell r="J3492" t="str">
            <v>fondo de Servicios Docentes Colegio Madre</v>
          </cell>
          <cell r="K3492">
            <v>35026532</v>
          </cell>
        </row>
        <row r="3493">
          <cell r="I3493">
            <v>817001846</v>
          </cell>
          <cell r="J3493" t="str">
            <v>INSTITUCION EDUCATIVA INEM FRANCISCO JOSE DE CALDAS</v>
          </cell>
          <cell r="K3493">
            <v>109506232</v>
          </cell>
        </row>
        <row r="3494">
          <cell r="I3494">
            <v>817001852</v>
          </cell>
          <cell r="J3494" t="str">
            <v>FONDO DE SERVICIOS EDUCATIVOS LA MILAGROSA</v>
          </cell>
          <cell r="K3494">
            <v>58953123</v>
          </cell>
        </row>
        <row r="3495">
          <cell r="I3495">
            <v>817001853</v>
          </cell>
          <cell r="J3495" t="str">
            <v>INSTITUCION EDUCATIVA TOMAS CIPRIANO DE MOSQUERA</v>
          </cell>
          <cell r="K3495">
            <v>104558042</v>
          </cell>
        </row>
        <row r="3496">
          <cell r="I3496">
            <v>817001864</v>
          </cell>
          <cell r="J3496" t="str">
            <v>INSTITUCION EDUCATIVA SAN PEDRO CLAVER</v>
          </cell>
          <cell r="K3496">
            <v>76386996</v>
          </cell>
        </row>
        <row r="3497">
          <cell r="I3497">
            <v>817001924</v>
          </cell>
          <cell r="J3497" t="str">
            <v>INSTITUCION EDUCATIVA COMERCIAL DEL NORTE</v>
          </cell>
          <cell r="K3497">
            <v>133494443</v>
          </cell>
        </row>
        <row r="3498">
          <cell r="I3498">
            <v>817001928</v>
          </cell>
          <cell r="J3498" t="str">
            <v>Institucion Educativa Los Comuneros</v>
          </cell>
          <cell r="K3498">
            <v>64566384</v>
          </cell>
        </row>
        <row r="3499">
          <cell r="I3499">
            <v>817002012</v>
          </cell>
          <cell r="J3499" t="str">
            <v>INSTITUCION EDUCATIVA SAGRADO CORAZON</v>
          </cell>
          <cell r="K3499">
            <v>128608828</v>
          </cell>
        </row>
        <row r="3500">
          <cell r="I3500">
            <v>817002071</v>
          </cell>
          <cell r="J3500" t="str">
            <v>fondo  de  servicios  educativos de la  institución  educativa politecnico francisco de paula santander</v>
          </cell>
          <cell r="K3500">
            <v>78169878</v>
          </cell>
        </row>
        <row r="3501">
          <cell r="I3501">
            <v>817002077</v>
          </cell>
          <cell r="J3501" t="str">
            <v>Institución Educativa Santa Teresita</v>
          </cell>
          <cell r="K3501">
            <v>47827594</v>
          </cell>
        </row>
        <row r="3502">
          <cell r="I3502">
            <v>817002107</v>
          </cell>
          <cell r="J3502" t="str">
            <v>fondo de servicios docentes colegio san carlos</v>
          </cell>
          <cell r="K3502">
            <v>55311457</v>
          </cell>
        </row>
        <row r="3503">
          <cell r="I3503">
            <v>817002113</v>
          </cell>
          <cell r="J3503" t="str">
            <v>institucion educativa toribio paz moncayo</v>
          </cell>
          <cell r="K3503">
            <v>87362566</v>
          </cell>
        </row>
        <row r="3504">
          <cell r="I3504">
            <v>817002124</v>
          </cell>
          <cell r="J3504" t="str">
            <v>Institucion Educativa Niño Jesus de Praga</v>
          </cell>
          <cell r="K3504">
            <v>47312454</v>
          </cell>
        </row>
        <row r="3505">
          <cell r="I3505">
            <v>817002149</v>
          </cell>
          <cell r="J3505" t="str">
            <v>F.S.E. Institucion Educativa El Mirador</v>
          </cell>
          <cell r="K3505">
            <v>81569536</v>
          </cell>
        </row>
        <row r="3506">
          <cell r="I3506">
            <v>817002241</v>
          </cell>
          <cell r="J3506" t="str">
            <v>INSTITUCION EDUCATIVA AGROPECUARIA  LOS ROBLES</v>
          </cell>
          <cell r="K3506">
            <v>28785637</v>
          </cell>
        </row>
        <row r="3507">
          <cell r="I3507">
            <v>817002249</v>
          </cell>
          <cell r="J3507" t="str">
            <v>INSTITUCION EDUCATIVA AGROPECUARIA BRISAS DE MARILOPEZ</v>
          </cell>
          <cell r="K3507">
            <v>46342918</v>
          </cell>
        </row>
        <row r="3508">
          <cell r="I3508">
            <v>817002266</v>
          </cell>
          <cell r="J3508" t="str">
            <v>INST EDUC CAPITAN BERMUDEZ</v>
          </cell>
          <cell r="K3508">
            <v>48894315</v>
          </cell>
        </row>
        <row r="3509">
          <cell r="I3509">
            <v>817002334</v>
          </cell>
          <cell r="J3509" t="str">
            <v>INSTITUCION EDUCATIVA AGRICOLA SAN ALFONSO</v>
          </cell>
          <cell r="K3509">
            <v>26257835</v>
          </cell>
        </row>
        <row r="3510">
          <cell r="I3510">
            <v>817002450</v>
          </cell>
          <cell r="J3510" t="str">
            <v>institucion educativa piagua</v>
          </cell>
          <cell r="K3510">
            <v>36935795</v>
          </cell>
        </row>
        <row r="3511">
          <cell r="I3511">
            <v>817002484</v>
          </cell>
          <cell r="J3511" t="str">
            <v>INSTITUCION EDUCATIVA MADRE DE DIOS</v>
          </cell>
          <cell r="K3511">
            <v>90760146</v>
          </cell>
        </row>
        <row r="3512">
          <cell r="I3512">
            <v>817002520</v>
          </cell>
          <cell r="J3512" t="str">
            <v>Institucion Educativa Negret Velasco</v>
          </cell>
          <cell r="K3512">
            <v>64756018</v>
          </cell>
        </row>
        <row r="3513">
          <cell r="I3513">
            <v>817002535</v>
          </cell>
          <cell r="J3513" t="str">
            <v>institución educativa ecológica veredas unidas</v>
          </cell>
          <cell r="K3513">
            <v>40172221</v>
          </cell>
        </row>
        <row r="3514">
          <cell r="I3514">
            <v>817002648</v>
          </cell>
          <cell r="J3514" t="str">
            <v>INSTITUCION EDUCATIVA COMERCIAL EL PALO</v>
          </cell>
          <cell r="K3514">
            <v>79504924</v>
          </cell>
        </row>
        <row r="3515">
          <cell r="I3515">
            <v>817002675</v>
          </cell>
          <cell r="J3515" t="str">
            <v>MUNICIPIO DE VILLA RICA CAUCA</v>
          </cell>
          <cell r="K3515">
            <v>130858229</v>
          </cell>
        </row>
        <row r="3516">
          <cell r="I3516">
            <v>817002769</v>
          </cell>
          <cell r="J3516" t="str">
            <v>institucion educativa agropecuaria villalobos</v>
          </cell>
          <cell r="K3516">
            <v>8175739</v>
          </cell>
        </row>
        <row r="3517">
          <cell r="I3517">
            <v>817002798</v>
          </cell>
          <cell r="J3517" t="str">
            <v>INSTITUCION AGROINDUSTRIAL VICTOR MANUEL CHAUX VILLAMIL</v>
          </cell>
          <cell r="K3517">
            <v>39066397</v>
          </cell>
        </row>
        <row r="3518">
          <cell r="I3518">
            <v>817002824</v>
          </cell>
          <cell r="J3518" t="str">
            <v>INSTITUCION EDUCATIVA ARBOLEDA</v>
          </cell>
          <cell r="K3518">
            <v>20238898</v>
          </cell>
        </row>
        <row r="3519">
          <cell r="I3519">
            <v>817002839</v>
          </cell>
          <cell r="J3519" t="str">
            <v>INSTITUCION EDUCATIVA SAN LUIS</v>
          </cell>
          <cell r="K3519">
            <v>37593153</v>
          </cell>
        </row>
        <row r="3520">
          <cell r="I3520">
            <v>817003309</v>
          </cell>
          <cell r="J3520" t="str">
            <v>INSTITUCION EDUCATIVA MOJARRAS</v>
          </cell>
          <cell r="K3520">
            <v>29370349</v>
          </cell>
        </row>
        <row r="3521">
          <cell r="I3521">
            <v>817003352</v>
          </cell>
          <cell r="J3521" t="str">
            <v>INSTITUCION EDUCATIVA  SANTA  ANA</v>
          </cell>
          <cell r="K3521">
            <v>24507241</v>
          </cell>
        </row>
        <row r="3522">
          <cell r="I3522">
            <v>817003440</v>
          </cell>
          <cell r="J3522" t="str">
            <v>MUNICIPIO DE SUCRE</v>
          </cell>
          <cell r="K3522">
            <v>85656121</v>
          </cell>
        </row>
        <row r="3523">
          <cell r="I3523">
            <v>817003464</v>
          </cell>
          <cell r="J3523" t="str">
            <v>Institucion Educativa Rafael Pombo</v>
          </cell>
          <cell r="K3523">
            <v>50375241</v>
          </cell>
        </row>
        <row r="3524">
          <cell r="I3524">
            <v>817003472</v>
          </cell>
          <cell r="J3524" t="str">
            <v>INSTITUCION EDUCATIVA ANA SILENA ARROYAVE ROA</v>
          </cell>
          <cell r="K3524">
            <v>32163392</v>
          </cell>
        </row>
        <row r="3525">
          <cell r="I3525">
            <v>817003487</v>
          </cell>
          <cell r="J3525" t="str">
            <v>INSTITUCION EDUCATIVA AGROPECUARIO PALO BLANCO</v>
          </cell>
          <cell r="K3525">
            <v>69619633</v>
          </cell>
        </row>
        <row r="3526">
          <cell r="I3526">
            <v>817003509</v>
          </cell>
          <cell r="J3526" t="str">
            <v>Institucion Educativa La Pamba</v>
          </cell>
          <cell r="K3526">
            <v>38620978</v>
          </cell>
        </row>
        <row r="3527">
          <cell r="I3527">
            <v>817003572</v>
          </cell>
          <cell r="J3527" t="str">
            <v>INSTITUCION EDUCATIVA AGROPECUARIA MAZAMORRERO</v>
          </cell>
          <cell r="K3527">
            <v>56531940</v>
          </cell>
        </row>
        <row r="3528">
          <cell r="I3528">
            <v>817003838</v>
          </cell>
          <cell r="J3528" t="str">
            <v>FONDOD E SERVICIOS EDUCATIVOS INSTITUCION EDUCATIVA EL CRUCERO SOTARA</v>
          </cell>
          <cell r="K3528">
            <v>21692085</v>
          </cell>
        </row>
        <row r="3529">
          <cell r="I3529">
            <v>817003903</v>
          </cell>
          <cell r="J3529" t="str">
            <v>colegio integrado el carmen</v>
          </cell>
          <cell r="K3529">
            <v>64728923</v>
          </cell>
        </row>
        <row r="3530">
          <cell r="I3530">
            <v>817003946</v>
          </cell>
          <cell r="J3530" t="str">
            <v>colegio mixto integrado santa elena</v>
          </cell>
          <cell r="K3530">
            <v>37532106</v>
          </cell>
        </row>
        <row r="3531">
          <cell r="I3531">
            <v>817004168</v>
          </cell>
          <cell r="J3531" t="str">
            <v>fdo serv educ simon bolivar</v>
          </cell>
          <cell r="K3531">
            <v>106612989</v>
          </cell>
        </row>
        <row r="3532">
          <cell r="I3532">
            <v>817004311</v>
          </cell>
          <cell r="J3532" t="str">
            <v>Institucion Educativa Nor-Occidente</v>
          </cell>
          <cell r="K3532">
            <v>38258933</v>
          </cell>
        </row>
        <row r="3533">
          <cell r="I3533">
            <v>817004357</v>
          </cell>
          <cell r="J3533" t="str">
            <v>institución educativa pablo VI</v>
          </cell>
          <cell r="K3533">
            <v>126343137</v>
          </cell>
        </row>
        <row r="3534">
          <cell r="I3534">
            <v>817004382</v>
          </cell>
          <cell r="J3534" t="str">
            <v>institucion educativa escuela niormal superior los andes</v>
          </cell>
          <cell r="K3534">
            <v>49179447</v>
          </cell>
        </row>
        <row r="3535">
          <cell r="I3535">
            <v>817004493</v>
          </cell>
          <cell r="J3535" t="str">
            <v>institucion educativa tecnica miguel zapata</v>
          </cell>
          <cell r="K3535">
            <v>131675231</v>
          </cell>
        </row>
        <row r="3536">
          <cell r="I3536">
            <v>817004647</v>
          </cell>
          <cell r="J3536" t="str">
            <v>institucion educativa de chisquio</v>
          </cell>
          <cell r="K3536">
            <v>32307714</v>
          </cell>
        </row>
        <row r="3537">
          <cell r="I3537">
            <v>817004899</v>
          </cell>
          <cell r="J3537" t="str">
            <v>institucion educativa san jose de altamira</v>
          </cell>
          <cell r="K3537">
            <v>29740288</v>
          </cell>
        </row>
        <row r="3538">
          <cell r="I3538">
            <v>817004907</v>
          </cell>
          <cell r="J3538" t="str">
            <v>institucion educativa agropecuaria san sebastian</v>
          </cell>
          <cell r="K3538">
            <v>10180309</v>
          </cell>
        </row>
        <row r="3539">
          <cell r="I3539">
            <v>817005022</v>
          </cell>
          <cell r="J3539" t="str">
            <v>Institucion Educativa Republica de Suiza</v>
          </cell>
          <cell r="K3539">
            <v>77566776</v>
          </cell>
        </row>
        <row r="3540">
          <cell r="I3540">
            <v>817005066</v>
          </cell>
          <cell r="J3540" t="str">
            <v>INSTITUCION EDUCATIVA LA NINA MARIA</v>
          </cell>
          <cell r="K3540">
            <v>43927240</v>
          </cell>
        </row>
        <row r="3541">
          <cell r="I3541">
            <v>817005076</v>
          </cell>
          <cell r="J3541" t="str">
            <v>fondo  de servicios educativos  colegio  basico cuatro  esquinas</v>
          </cell>
          <cell r="K3541">
            <v>56578548</v>
          </cell>
        </row>
        <row r="3542">
          <cell r="I3542">
            <v>817005077</v>
          </cell>
          <cell r="J3542" t="str">
            <v>Institucion Educativa Julumito</v>
          </cell>
          <cell r="K3542">
            <v>70706691</v>
          </cell>
        </row>
        <row r="3543">
          <cell r="I3543">
            <v>817005250</v>
          </cell>
          <cell r="J3543" t="str">
            <v>INSTITUCION NUEVA VISION DE HONDURAS</v>
          </cell>
          <cell r="K3543">
            <v>86914262</v>
          </cell>
        </row>
        <row r="3544">
          <cell r="I3544">
            <v>817005288</v>
          </cell>
          <cell r="J3544" t="str">
            <v>fondo de servicios educativos</v>
          </cell>
          <cell r="K3544">
            <v>42446999</v>
          </cell>
        </row>
        <row r="3545">
          <cell r="I3545">
            <v>817005351</v>
          </cell>
          <cell r="J3545" t="str">
            <v>instituto agricola valencia</v>
          </cell>
          <cell r="K3545">
            <v>22067906</v>
          </cell>
        </row>
        <row r="3546">
          <cell r="I3546">
            <v>817005367</v>
          </cell>
          <cell r="J3546" t="str">
            <v>fondo de servicios educativos institucion educativa los anayes</v>
          </cell>
          <cell r="K3546">
            <v>41387763</v>
          </cell>
        </row>
        <row r="3547">
          <cell r="I3547">
            <v>817005400</v>
          </cell>
          <cell r="J3547" t="str">
            <v>INSTITUCION EDUCATIVA LAS BOTAS</v>
          </cell>
          <cell r="K3547">
            <v>6808662</v>
          </cell>
        </row>
        <row r="3548">
          <cell r="I3548">
            <v>817005504</v>
          </cell>
          <cell r="J3548" t="str">
            <v>INSTITUCION EDUCATIVA AGROPECUARIA LA CAPILLA</v>
          </cell>
          <cell r="K3548">
            <v>50077020</v>
          </cell>
        </row>
        <row r="3549">
          <cell r="I3549">
            <v>817005525</v>
          </cell>
          <cell r="J3549" t="str">
            <v>INSTITUCION EDUCATIVA LA MESETA</v>
          </cell>
          <cell r="K3549">
            <v>35014524</v>
          </cell>
        </row>
        <row r="3550">
          <cell r="I3550">
            <v>817005528</v>
          </cell>
          <cell r="J3550" t="str">
            <v>colegio basico sinai</v>
          </cell>
          <cell r="K3550">
            <v>49545926</v>
          </cell>
        </row>
        <row r="3551">
          <cell r="I3551">
            <v>817005534</v>
          </cell>
          <cell r="J3551" t="str">
            <v>institucion educativa juan ignacio</v>
          </cell>
          <cell r="K3551">
            <v>45877473</v>
          </cell>
        </row>
        <row r="3552">
          <cell r="I3552">
            <v>817005568</v>
          </cell>
          <cell r="J3552" t="str">
            <v>INSTITUCION EDUCATIVA AGROPECUARIA MAXIMO GOMEZ</v>
          </cell>
          <cell r="K3552">
            <v>128847707</v>
          </cell>
        </row>
        <row r="3553">
          <cell r="I3553">
            <v>817005570</v>
          </cell>
          <cell r="J3553" t="str">
            <v>INSTITUCION EDUCATIVA LOS SOMBRERILLOS</v>
          </cell>
          <cell r="K3553">
            <v>25496822</v>
          </cell>
        </row>
        <row r="3554">
          <cell r="I3554">
            <v>817005586</v>
          </cell>
          <cell r="J3554" t="str">
            <v>Fondo de Servicios Educativos Institucion Educativa Las Mercedes</v>
          </cell>
          <cell r="K3554">
            <v>28610147</v>
          </cell>
        </row>
        <row r="3555">
          <cell r="I3555">
            <v>817005597</v>
          </cell>
          <cell r="J3555" t="str">
            <v>COLEGIO DEL RESARIO MIRANDA</v>
          </cell>
          <cell r="K3555">
            <v>92086230</v>
          </cell>
        </row>
        <row r="3556">
          <cell r="I3556">
            <v>817005605</v>
          </cell>
          <cell r="J3556" t="str">
            <v>institucion educativa la belleza</v>
          </cell>
          <cell r="K3556">
            <v>36906698</v>
          </cell>
        </row>
        <row r="3557">
          <cell r="I3557">
            <v>817005615</v>
          </cell>
          <cell r="J3557" t="str">
            <v>INSTITUCION EDUCATIVA POLICARPA FERNANDEZ</v>
          </cell>
          <cell r="K3557">
            <v>56534303</v>
          </cell>
        </row>
        <row r="3558">
          <cell r="I3558">
            <v>817005620</v>
          </cell>
          <cell r="J3558" t="str">
            <v>INSTITUCION EDUCATIVA NUEVA  GENERACION</v>
          </cell>
          <cell r="K3558">
            <v>33053816</v>
          </cell>
        </row>
        <row r="3559">
          <cell r="I3559">
            <v>817005789</v>
          </cell>
          <cell r="J3559" t="str">
            <v>institucion educativa santa juana de arco</v>
          </cell>
          <cell r="K3559">
            <v>12793554</v>
          </cell>
        </row>
        <row r="3560">
          <cell r="I3560">
            <v>817005831</v>
          </cell>
          <cell r="J3560" t="str">
            <v>institución educativa manuel de valverde</v>
          </cell>
          <cell r="K3560">
            <v>114543110</v>
          </cell>
        </row>
        <row r="3561">
          <cell r="I3561">
            <v>817005937</v>
          </cell>
          <cell r="J3561" t="str">
            <v>colegio integrado san josé</v>
          </cell>
          <cell r="K3561">
            <v>289177670</v>
          </cell>
        </row>
        <row r="3562">
          <cell r="I3562">
            <v>817005940</v>
          </cell>
          <cell r="J3562" t="str">
            <v>instituto educativo fray luis aragón</v>
          </cell>
          <cell r="K3562">
            <v>74115086</v>
          </cell>
        </row>
        <row r="3563">
          <cell r="I3563">
            <v>817005969</v>
          </cell>
          <cell r="J3563" t="str">
            <v>institución educativa comercial santa clara de asís</v>
          </cell>
          <cell r="K3563">
            <v>113817324</v>
          </cell>
        </row>
        <row r="3564">
          <cell r="I3564">
            <v>817005986</v>
          </cell>
          <cell r="J3564" t="str">
            <v>Institución Educativa Nuestra Sra del Carmen</v>
          </cell>
          <cell r="K3564">
            <v>18892956</v>
          </cell>
        </row>
        <row r="3565">
          <cell r="I3565">
            <v>817005987</v>
          </cell>
          <cell r="J3565" t="str">
            <v>INSTITUCION EDUCATIVA DOMINGUILLO</v>
          </cell>
          <cell r="K3565">
            <v>47480942</v>
          </cell>
        </row>
        <row r="3566">
          <cell r="I3566">
            <v>817006060</v>
          </cell>
          <cell r="J3566" t="str">
            <v>FONDO DE SERVICIOS EDUCATIVOS INSTITUCION EDUCATIVA LA HERRADURA</v>
          </cell>
          <cell r="K3566">
            <v>46314450</v>
          </cell>
        </row>
        <row r="3567">
          <cell r="I3567">
            <v>817006066</v>
          </cell>
          <cell r="J3567" t="str">
            <v>INSTITUCION EDUCATIVA LLACUANAS</v>
          </cell>
          <cell r="K3567">
            <v>26766379</v>
          </cell>
        </row>
        <row r="3568">
          <cell r="I3568">
            <v>817006110</v>
          </cell>
          <cell r="J3568" t="str">
            <v>institucion educativa la paz</v>
          </cell>
          <cell r="K3568">
            <v>23563370</v>
          </cell>
        </row>
        <row r="3569">
          <cell r="I3569">
            <v>817006113</v>
          </cell>
          <cell r="J3569" t="str">
            <v>INSTITUCION EDUCATIVA SAN FERNANDO DE MELCHOR</v>
          </cell>
          <cell r="K3569">
            <v>27240694</v>
          </cell>
        </row>
        <row r="3570">
          <cell r="I3570">
            <v>817006163</v>
          </cell>
          <cell r="J3570" t="str">
            <v>institucion educativa el palcr</v>
          </cell>
          <cell r="K3570">
            <v>34194591</v>
          </cell>
        </row>
        <row r="3571">
          <cell r="I3571">
            <v>817006271</v>
          </cell>
          <cell r="J3571" t="str">
            <v>Institución Educativa Agropecuaria Cinco Días</v>
          </cell>
          <cell r="K3571">
            <v>29048064</v>
          </cell>
        </row>
        <row r="3572">
          <cell r="I3572">
            <v>817006296</v>
          </cell>
          <cell r="J3572" t="str">
            <v>institucion educativa agropecuaria santa rita</v>
          </cell>
          <cell r="K3572">
            <v>41603818</v>
          </cell>
        </row>
        <row r="3573">
          <cell r="I3573">
            <v>817006320</v>
          </cell>
          <cell r="J3573" t="str">
            <v>Institución Educativa Agropecuario Parraga</v>
          </cell>
          <cell r="K3573">
            <v>16956474</v>
          </cell>
        </row>
        <row r="3574">
          <cell r="I3574">
            <v>817006629</v>
          </cell>
          <cell r="J3574" t="str">
            <v>INSTITUCION EDUCATIVA MONTERILLA</v>
          </cell>
          <cell r="K3574">
            <v>114487633</v>
          </cell>
        </row>
        <row r="3575">
          <cell r="I3575">
            <v>817006642</v>
          </cell>
          <cell r="J3575" t="str">
            <v>INSTITUCION EDUCATIVA LA PAZ</v>
          </cell>
          <cell r="K3575">
            <v>24592461</v>
          </cell>
        </row>
        <row r="3576">
          <cell r="I3576">
            <v>817006672</v>
          </cell>
          <cell r="J3576" t="str">
            <v>institucion educativa santa rosa de lima</v>
          </cell>
          <cell r="K3576">
            <v>14776869</v>
          </cell>
        </row>
        <row r="3577">
          <cell r="I3577">
            <v>817006697</v>
          </cell>
          <cell r="J3577" t="str">
            <v>INSTITUCION EDUCATIVA EL PALMAR</v>
          </cell>
          <cell r="K3577">
            <v>35133948</v>
          </cell>
        </row>
        <row r="3578">
          <cell r="I3578">
            <v>817006705</v>
          </cell>
          <cell r="J3578" t="str">
            <v>institucion educativa uribe</v>
          </cell>
          <cell r="K3578">
            <v>48933368</v>
          </cell>
        </row>
        <row r="3579">
          <cell r="I3579">
            <v>817006790</v>
          </cell>
          <cell r="J3579" t="str">
            <v>INSTITUCION EDUCATIVA AGROPECUARIO NUESTRA SEÑORA</v>
          </cell>
          <cell r="K3579">
            <v>27768678</v>
          </cell>
        </row>
        <row r="3580">
          <cell r="I3580">
            <v>817006804</v>
          </cell>
          <cell r="J3580" t="str">
            <v>INSTITUCION EDUCATIVA SAN AGUSTIN DEL NAPI</v>
          </cell>
          <cell r="K3580">
            <v>59968835</v>
          </cell>
        </row>
        <row r="3581">
          <cell r="I3581">
            <v>817006845</v>
          </cell>
          <cell r="J3581" t="str">
            <v>institución educativa san antonio</v>
          </cell>
          <cell r="K3581">
            <v>35135080</v>
          </cell>
        </row>
        <row r="3582">
          <cell r="I3582">
            <v>817006851</v>
          </cell>
          <cell r="J3582" t="str">
            <v>institución educativa zaragoza</v>
          </cell>
          <cell r="K3582">
            <v>27495196</v>
          </cell>
        </row>
        <row r="3583">
          <cell r="I3583">
            <v>817006936</v>
          </cell>
          <cell r="J3583" t="str">
            <v>institución educativa san josé</v>
          </cell>
          <cell r="K3583">
            <v>11603801</v>
          </cell>
        </row>
        <row r="3584">
          <cell r="I3584">
            <v>817007407</v>
          </cell>
          <cell r="J3584" t="str">
            <v>institución educativa san pedro y san pablo</v>
          </cell>
          <cell r="K3584">
            <v>35315172</v>
          </cell>
        </row>
        <row r="3585">
          <cell r="I3585">
            <v>817007476</v>
          </cell>
          <cell r="J3585" t="str">
            <v>Institucion Educativa Francisco de Paula Santander</v>
          </cell>
          <cell r="K3585">
            <v>35864366</v>
          </cell>
        </row>
        <row r="3586">
          <cell r="I3586">
            <v>817007553</v>
          </cell>
          <cell r="J3586" t="str">
            <v>INSTITUCION EDUCATIVA EL RODEO</v>
          </cell>
          <cell r="K3586">
            <v>42147133</v>
          </cell>
        </row>
        <row r="3587">
          <cell r="I3587">
            <v>817007610</v>
          </cell>
          <cell r="J3587" t="str">
            <v>INSTITUCION EDUCATIVA SAN ANTONIO DE CHUARE</v>
          </cell>
          <cell r="K3587">
            <v>42781605</v>
          </cell>
        </row>
        <row r="3588">
          <cell r="I3588">
            <v>817007680</v>
          </cell>
          <cell r="J3588" t="str">
            <v>institución educativa santa cruz alto sigui</v>
          </cell>
          <cell r="K3588">
            <v>23811211</v>
          </cell>
        </row>
        <row r="3589">
          <cell r="I3589">
            <v>818000002</v>
          </cell>
          <cell r="J3589" t="str">
            <v>MUNICIPIO DEL LITORAL DEL SAN JUAN</v>
          </cell>
          <cell r="K3589">
            <v>290976075</v>
          </cell>
        </row>
        <row r="3590">
          <cell r="I3590">
            <v>818000246</v>
          </cell>
          <cell r="J3590" t="str">
            <v>INSTITUCION EDUCATIVA MATIA TRESPALACIOS</v>
          </cell>
          <cell r="K3590">
            <v>82741696</v>
          </cell>
        </row>
        <row r="3591">
          <cell r="I3591">
            <v>818000274</v>
          </cell>
          <cell r="J3591" t="str">
            <v>CE EL BARRANCO</v>
          </cell>
          <cell r="K3591">
            <v>16691043</v>
          </cell>
        </row>
        <row r="3592">
          <cell r="I3592">
            <v>818000284</v>
          </cell>
          <cell r="J3592" t="str">
            <v>FONDO DE SERVICIO EDUCATIVO</v>
          </cell>
          <cell r="K3592">
            <v>178339528</v>
          </cell>
        </row>
        <row r="3593">
          <cell r="I3593">
            <v>818000302</v>
          </cell>
          <cell r="J3593" t="str">
            <v>INSTITUCION  EDUCATIVA GIMNACIO  DE  EDUCACION  MEDIA</v>
          </cell>
          <cell r="K3593">
            <v>135777936</v>
          </cell>
        </row>
        <row r="3594">
          <cell r="I3594">
            <v>818000315</v>
          </cell>
          <cell r="J3594" t="str">
            <v>COLEGIO AGROPECUARIO JOSE MANUEL PALACIOS PALACIOS</v>
          </cell>
          <cell r="K3594">
            <v>64170929</v>
          </cell>
        </row>
        <row r="3595">
          <cell r="I3595">
            <v>818000330</v>
          </cell>
          <cell r="J3595" t="str">
            <v>Fondo de Servicios Educativos Institución Educativa Ambiental Saulo Sanchez Cordoba</v>
          </cell>
          <cell r="K3595">
            <v>67943331</v>
          </cell>
        </row>
        <row r="3596">
          <cell r="I3596">
            <v>818000395</v>
          </cell>
          <cell r="J3596" t="str">
            <v>MUNICIPIO DE ATRATO</v>
          </cell>
          <cell r="K3596">
            <v>97244227</v>
          </cell>
        </row>
        <row r="3597">
          <cell r="I3597">
            <v>818000468</v>
          </cell>
          <cell r="J3597" t="str">
            <v>Fondo de Servicios Educativos Institución Educativa Agropecurio Ramon Lozano Garces</v>
          </cell>
          <cell r="K3597">
            <v>46537916</v>
          </cell>
        </row>
        <row r="3598">
          <cell r="I3598">
            <v>818000484</v>
          </cell>
          <cell r="J3598" t="str">
            <v>INSTITUCION EDUCATICA ANTONIO RICAUTER</v>
          </cell>
          <cell r="K3598">
            <v>90546708</v>
          </cell>
        </row>
        <row r="3599">
          <cell r="I3599">
            <v>818000497</v>
          </cell>
          <cell r="J3599" t="str">
            <v>Fondo de Servicios Educativos Institución Educativa Agropecuaria Nuestroz Esfuerzos</v>
          </cell>
          <cell r="K3599">
            <v>64051209</v>
          </cell>
        </row>
        <row r="3600">
          <cell r="I3600">
            <v>818000524</v>
          </cell>
          <cell r="J3600" t="str">
            <v>Fondo de Servicios Educativos Institución Educativa Agropecuaria Bernardino Becerra Rodriguez de  Paimado</v>
          </cell>
          <cell r="K3600">
            <v>47507754</v>
          </cell>
        </row>
        <row r="3601">
          <cell r="I3601">
            <v>818000671</v>
          </cell>
          <cell r="J3601" t="str">
            <v>IE ROGERIO VELASQUEZ MURILLO</v>
          </cell>
          <cell r="K3601">
            <v>228242880</v>
          </cell>
        </row>
        <row r="3602">
          <cell r="I3602">
            <v>818000716</v>
          </cell>
          <cell r="J3602" t="str">
            <v>Instituto Integrado San Pablo Industrial / Fondo de Sevicios Educativos</v>
          </cell>
          <cell r="K3602">
            <v>142881776</v>
          </cell>
        </row>
        <row r="3603">
          <cell r="I3603">
            <v>818000899</v>
          </cell>
          <cell r="J3603" t="str">
            <v>MUNICIPIO DEL RIO QUITO</v>
          </cell>
          <cell r="K3603">
            <v>148317789</v>
          </cell>
        </row>
        <row r="3604">
          <cell r="I3604">
            <v>818000907</v>
          </cell>
          <cell r="J3604" t="str">
            <v>MUNICIPIO DEL MEDIO BAUDO</v>
          </cell>
          <cell r="K3604">
            <v>256145044</v>
          </cell>
        </row>
        <row r="3605">
          <cell r="I3605">
            <v>818000941</v>
          </cell>
          <cell r="J3605" t="str">
            <v>MUNICIPIO DEL MEDIO ATRATO</v>
          </cell>
          <cell r="K3605">
            <v>132920551</v>
          </cell>
        </row>
        <row r="3606">
          <cell r="I3606">
            <v>818000961</v>
          </cell>
          <cell r="J3606" t="str">
            <v>MUNICIPIO DE LA UNION PANAMERICANA</v>
          </cell>
          <cell r="K3606">
            <v>78041203</v>
          </cell>
        </row>
        <row r="3607">
          <cell r="I3607">
            <v>818001017</v>
          </cell>
          <cell r="J3607" t="str">
            <v>Institución Educativa Liceo Agropecuario San Agustin - Fondo de Servicios Educativos</v>
          </cell>
          <cell r="K3607">
            <v>14839328</v>
          </cell>
        </row>
        <row r="3608">
          <cell r="I3608">
            <v>818001181</v>
          </cell>
          <cell r="J3608" t="str">
            <v>Fondo de Servicios Educativos Centro Educativo  de Punta Arusi - Nuqui</v>
          </cell>
          <cell r="K3608">
            <v>26685906</v>
          </cell>
        </row>
        <row r="3609">
          <cell r="I3609">
            <v>818001202</v>
          </cell>
          <cell r="J3609" t="str">
            <v>MUNICIPIO DE CERTEGUI</v>
          </cell>
          <cell r="K3609">
            <v>77279080</v>
          </cell>
        </row>
        <row r="3610">
          <cell r="I3610">
            <v>818001203</v>
          </cell>
          <cell r="J3610" t="str">
            <v>MUNICIPIO DEL RIO IRO</v>
          </cell>
          <cell r="K3610">
            <v>99908366</v>
          </cell>
        </row>
        <row r="3611">
          <cell r="I3611">
            <v>818001206</v>
          </cell>
          <cell r="J3611" t="str">
            <v>MUNICIPIO DEL MEDIO SAN JUAN</v>
          </cell>
          <cell r="K3611">
            <v>129024905</v>
          </cell>
        </row>
        <row r="3612">
          <cell r="I3612">
            <v>818001341</v>
          </cell>
          <cell r="J3612" t="str">
            <v>MUNICIPIO CARMEN DE DARIEN</v>
          </cell>
          <cell r="K3612">
            <v>194604812</v>
          </cell>
        </row>
        <row r="3613">
          <cell r="I3613">
            <v>818001458</v>
          </cell>
          <cell r="J3613" t="str">
            <v>Fondo de Servicios Educativos Intitucion Educativa  Media Técnica Comercial San Jose</v>
          </cell>
          <cell r="K3613">
            <v>57871669</v>
          </cell>
        </row>
        <row r="3614">
          <cell r="I3614">
            <v>818001571</v>
          </cell>
          <cell r="J3614" t="str">
            <v>COLEGIO LUIS LOPEZ DE MESA</v>
          </cell>
          <cell r="K3614">
            <v>131134221</v>
          </cell>
        </row>
        <row r="3615">
          <cell r="I3615">
            <v>818001581</v>
          </cell>
          <cell r="J3615" t="str">
            <v>INSTITUCION EDUCATIVA AGROAMBIENTAL CARLOS HOLGUIN MALLARINO</v>
          </cell>
          <cell r="K3615">
            <v>110618260</v>
          </cell>
        </row>
        <row r="3616">
          <cell r="I3616">
            <v>818002021</v>
          </cell>
          <cell r="J3616" t="str">
            <v>INSTITUTO EDUCATIVO AGROPECUARIA GUSTAVO POSADA</v>
          </cell>
          <cell r="K3616">
            <v>88309943</v>
          </cell>
        </row>
        <row r="3617">
          <cell r="I3617">
            <v>818002048</v>
          </cell>
          <cell r="J3617" t="str">
            <v>Fondo de Servicios Educativos Intitucion Educativa Agropecuaria Nuetra Señora de las Mercedes</v>
          </cell>
          <cell r="K3617">
            <v>84171164</v>
          </cell>
        </row>
        <row r="3618">
          <cell r="I3618">
            <v>818002082</v>
          </cell>
          <cell r="J3618" t="str">
            <v>INSTITUTO DIOCESANO PEDRO GRAU Y AROLA</v>
          </cell>
          <cell r="K3618">
            <v>345827666</v>
          </cell>
        </row>
        <row r="3619">
          <cell r="I3619">
            <v>818002148</v>
          </cell>
          <cell r="J3619" t="str">
            <v>FONDO DE SERVICIOS EDUCATIVOS INSTITUCION EDUCATIVA ABADIA MORENO</v>
          </cell>
          <cell r="K3619">
            <v>41235292</v>
          </cell>
        </row>
        <row r="3620">
          <cell r="I3620">
            <v>819000002</v>
          </cell>
          <cell r="J3620" t="str">
            <v>Fondo de Servicio Educativo IED Fondo de Servicio Educativo IED Guachaca</v>
          </cell>
          <cell r="K3620">
            <v>82147516</v>
          </cell>
        </row>
        <row r="3621">
          <cell r="I3621">
            <v>819000067</v>
          </cell>
          <cell r="J3621" t="str">
            <v>FONDOS EDUCATIVOS INSTITUCION EDUCATIVA DEPARTAMENTAL RAFAEL NUÑEZ</v>
          </cell>
          <cell r="K3621">
            <v>97597524</v>
          </cell>
        </row>
        <row r="3622">
          <cell r="I3622">
            <v>819000381</v>
          </cell>
          <cell r="J3622" t="str">
            <v>Fondo de Servicio Docente IED Once de Noviembre</v>
          </cell>
          <cell r="K3622">
            <v>243632312</v>
          </cell>
        </row>
        <row r="3623">
          <cell r="I3623">
            <v>819000497</v>
          </cell>
          <cell r="J3623" t="str">
            <v>Fondo de Servicio Educativo IED Bonda</v>
          </cell>
          <cell r="K3623">
            <v>183480548</v>
          </cell>
        </row>
        <row r="3624">
          <cell r="I3624">
            <v>819000603</v>
          </cell>
          <cell r="J3624" t="str">
            <v>INSTITUCION EDUCATIVA DEPARTAMENTAL THELMA ROSA AREVALO</v>
          </cell>
          <cell r="K3624">
            <v>97052393</v>
          </cell>
        </row>
        <row r="3625">
          <cell r="I3625">
            <v>819000683</v>
          </cell>
          <cell r="J3625" t="str">
            <v>Fondo de Servicio Educativo IED Juan Maiguel de Osuna</v>
          </cell>
          <cell r="K3625">
            <v>115441515</v>
          </cell>
        </row>
        <row r="3626">
          <cell r="I3626">
            <v>819000909</v>
          </cell>
          <cell r="J3626" t="str">
            <v>EDUCACION DEPARTAMENTAL JUAN MANUEL RUDAS</v>
          </cell>
          <cell r="K3626">
            <v>101258639</v>
          </cell>
        </row>
        <row r="3627">
          <cell r="I3627">
            <v>819000925</v>
          </cell>
          <cell r="J3627" t="str">
            <v>ALCALDIA MUNICIPAL DE EL RETEN</v>
          </cell>
          <cell r="K3627">
            <v>251140193</v>
          </cell>
        </row>
        <row r="3628">
          <cell r="I3628">
            <v>819000946</v>
          </cell>
          <cell r="J3628" t="str">
            <v>INSTITUCION EDUCATIVA EXTERNO MIXTO  SAN SEBASTIAN</v>
          </cell>
          <cell r="K3628">
            <v>82802495</v>
          </cell>
        </row>
        <row r="3629">
          <cell r="I3629">
            <v>819000947</v>
          </cell>
          <cell r="J3629" t="str">
            <v>INSTITUCION EDUCATIVA DEPARTAMENTAL MACONDO DE GUACAMAYAL</v>
          </cell>
          <cell r="K3629">
            <v>222086116</v>
          </cell>
        </row>
        <row r="3630">
          <cell r="I3630">
            <v>819000959</v>
          </cell>
          <cell r="J3630" t="str">
            <v>INSTITUCION EDUCATIVA DEPARTAMENTAL PEDRO DE HEREDIA</v>
          </cell>
          <cell r="K3630">
            <v>51427134</v>
          </cell>
        </row>
        <row r="3631">
          <cell r="I3631">
            <v>819000972</v>
          </cell>
          <cell r="J3631" t="str">
            <v>FONDOS DE SERVICIOS EDUCACTIVOS INST. EDUCACION  LUIS C. GALAN</v>
          </cell>
          <cell r="K3631">
            <v>305866954</v>
          </cell>
        </row>
        <row r="3632">
          <cell r="I3632">
            <v>819000985</v>
          </cell>
          <cell r="J3632" t="str">
            <v>MUNICIPIO DE PIJIÑO DEL CARMEN</v>
          </cell>
          <cell r="K3632">
            <v>234997077</v>
          </cell>
        </row>
        <row r="3633">
          <cell r="I3633">
            <v>819001094</v>
          </cell>
          <cell r="J3633" t="str">
            <v>INSTITUCION EDUCATIVA DEPARTAMENTAL TOMAS HERRERA CANTILLO</v>
          </cell>
          <cell r="K3633">
            <v>71608333</v>
          </cell>
        </row>
        <row r="3634">
          <cell r="I3634">
            <v>819001158</v>
          </cell>
          <cell r="J3634" t="str">
            <v>INSTITUCION EDUCATIVA LICEO MODERNO DEL SUR</v>
          </cell>
          <cell r="K3634">
            <v>220555023</v>
          </cell>
        </row>
        <row r="3635">
          <cell r="I3635">
            <v>819001188</v>
          </cell>
          <cell r="J3635" t="str">
            <v>INSTITUCION EDUCATIVA DEPARTAMENTAL RODRIGO VIVES DE ANDREIS</v>
          </cell>
          <cell r="K3635">
            <v>238344057</v>
          </cell>
        </row>
        <row r="3636">
          <cell r="I3636">
            <v>819001189</v>
          </cell>
          <cell r="J3636" t="str">
            <v>INSTITUCION EDUCATIVA AGROPECUARIA JOSE MARIA HERRERA FONDO DE SERVICIO EDUCATIVO</v>
          </cell>
          <cell r="K3636">
            <v>64944739</v>
          </cell>
        </row>
        <row r="3637">
          <cell r="I3637">
            <v>819001253</v>
          </cell>
          <cell r="J3637" t="str">
            <v>Fondos de Servicios Docentes IED Francisco de Paula Santander</v>
          </cell>
          <cell r="K3637">
            <v>176554776</v>
          </cell>
        </row>
        <row r="3638">
          <cell r="I3638">
            <v>819001275</v>
          </cell>
          <cell r="J3638" t="str">
            <v>INSTITUCION EDUCATIVA DEPARTAMENTAL DE NUEVA GRANADA</v>
          </cell>
          <cell r="K3638">
            <v>128573979</v>
          </cell>
        </row>
        <row r="3639">
          <cell r="I3639">
            <v>819001282</v>
          </cell>
          <cell r="J3639" t="str">
            <v>Fondo de Servicio Educativo IED Jacqueline Kennedy</v>
          </cell>
          <cell r="K3639">
            <v>250234857</v>
          </cell>
        </row>
        <row r="3640">
          <cell r="I3640">
            <v>819001349</v>
          </cell>
          <cell r="J3640" t="str">
            <v>INSTITUCION EDUCATIVA DEPARTAMENTAL SAGRADO CORAZON DE JESUS DE GUAIMARAL</v>
          </cell>
          <cell r="K3640">
            <v>47671716</v>
          </cell>
        </row>
        <row r="3641">
          <cell r="I3641">
            <v>819001414</v>
          </cell>
          <cell r="J3641" t="str">
            <v>INSTITUCION EDUCATIVA TECNICA DEPARTAMENTAL DE CABRERA</v>
          </cell>
          <cell r="K3641">
            <v>61465052</v>
          </cell>
        </row>
        <row r="3642">
          <cell r="I3642">
            <v>819001423</v>
          </cell>
          <cell r="J3642" t="str">
            <v>INSTITUCION EDUCATIVA DEPARTAMENTAL NUESTRA SEÑORA DEL CARMEN</v>
          </cell>
          <cell r="K3642">
            <v>90269911</v>
          </cell>
        </row>
        <row r="3643">
          <cell r="I3643">
            <v>819001650</v>
          </cell>
          <cell r="J3643" t="str">
            <v>INSTITUCION EDUCATIVA DEPARTAMENTAL MANUEL SALVADOR MEZA</v>
          </cell>
          <cell r="K3643">
            <v>132291922</v>
          </cell>
        </row>
        <row r="3644">
          <cell r="I3644">
            <v>819001704</v>
          </cell>
          <cell r="J3644" t="str">
            <v>Fondo de Servicios Docentes IED Los Olivos</v>
          </cell>
          <cell r="K3644">
            <v>57493550</v>
          </cell>
        </row>
        <row r="3645">
          <cell r="I3645">
            <v>819001706</v>
          </cell>
          <cell r="J3645" t="str">
            <v>INSTITUCION EDUCATIVA DEPARTAMENTAL LICEO SANTANDER</v>
          </cell>
          <cell r="K3645">
            <v>108127628</v>
          </cell>
        </row>
        <row r="3646">
          <cell r="I3646">
            <v>819001717</v>
          </cell>
          <cell r="J3646" t="str">
            <v>Fondos de Servicios Docentes IED Edgardo Vives Campo</v>
          </cell>
          <cell r="K3646">
            <v>105049717</v>
          </cell>
        </row>
        <row r="3647">
          <cell r="I3647">
            <v>819001746</v>
          </cell>
          <cell r="J3647" t="str">
            <v>INSTITUCION EDUCATIVA DEPARTAMENTAL RURAL PALERMO</v>
          </cell>
          <cell r="K3647">
            <v>170106548</v>
          </cell>
        </row>
        <row r="3648">
          <cell r="I3648">
            <v>819001878</v>
          </cell>
          <cell r="J3648" t="str">
            <v>Fondo de Servicio Educativo IED Gabriela Mistral</v>
          </cell>
          <cell r="K3648">
            <v>48130070</v>
          </cell>
        </row>
        <row r="3649">
          <cell r="I3649">
            <v>819001887</v>
          </cell>
          <cell r="J3649" t="str">
            <v>Fondo de Servicio  Educativo IED José Laborde Gnecco</v>
          </cell>
          <cell r="K3649">
            <v>124646866</v>
          </cell>
        </row>
        <row r="3650">
          <cell r="I3650">
            <v>819001974</v>
          </cell>
          <cell r="J3650" t="str">
            <v>INSTITUCION EDUCATIVA DEPARTAMENTAL SIMON BOLIVAR</v>
          </cell>
          <cell r="K3650">
            <v>247475575</v>
          </cell>
        </row>
        <row r="3651">
          <cell r="I3651">
            <v>819001979</v>
          </cell>
          <cell r="J3651" t="str">
            <v>Fondo de Servicio Educativo IED Pando</v>
          </cell>
          <cell r="K3651">
            <v>156153641</v>
          </cell>
        </row>
        <row r="3652">
          <cell r="I3652">
            <v>819001989</v>
          </cell>
          <cell r="J3652" t="str">
            <v>Fondo de Servicio Educativo  IED POZOS COLORADOS</v>
          </cell>
          <cell r="K3652">
            <v>90135010</v>
          </cell>
        </row>
        <row r="3653">
          <cell r="I3653">
            <v>819002018</v>
          </cell>
          <cell r="J3653" t="str">
            <v>Fondos de Servicios Docentes IED 20 de Julio</v>
          </cell>
          <cell r="K3653">
            <v>40454229</v>
          </cell>
        </row>
        <row r="3654">
          <cell r="I3654">
            <v>819002019</v>
          </cell>
          <cell r="J3654" t="str">
            <v>INSTITUCION EDUCATIVA DEPARTAMENTAL VICTOR CAMARGO ALVAREZ</v>
          </cell>
          <cell r="K3654">
            <v>76746171</v>
          </cell>
        </row>
        <row r="3655">
          <cell r="I3655">
            <v>819002035</v>
          </cell>
          <cell r="J3655" t="str">
            <v>Fondo de servicio Educativo IED El Parque</v>
          </cell>
          <cell r="K3655">
            <v>138904301</v>
          </cell>
        </row>
        <row r="3656">
          <cell r="I3656">
            <v>819002039</v>
          </cell>
          <cell r="J3656" t="str">
            <v>INSTITUCION EDUCATIVA MARIA ALFARO DE OSPINO</v>
          </cell>
          <cell r="K3656">
            <v>165044100</v>
          </cell>
        </row>
        <row r="3657">
          <cell r="I3657">
            <v>819002043</v>
          </cell>
          <cell r="J3657" t="str">
            <v>Fondo de servicio Educativo IED 20 de Octubre</v>
          </cell>
          <cell r="K3657">
            <v>84285817</v>
          </cell>
        </row>
        <row r="3658">
          <cell r="I3658">
            <v>819002055</v>
          </cell>
          <cell r="J3658" t="str">
            <v>INSTITUCION EDUCATIVA DEPARTAMENTAL AGROPECUARIA OTILIA MENA ALVAREZ</v>
          </cell>
          <cell r="K3658">
            <v>49387817</v>
          </cell>
        </row>
        <row r="3659">
          <cell r="I3659">
            <v>819002071</v>
          </cell>
          <cell r="J3659" t="str">
            <v>INSTITUCION EDUCATIVA EL CARMEN</v>
          </cell>
          <cell r="K3659">
            <v>85980933</v>
          </cell>
        </row>
        <row r="3660">
          <cell r="I3660">
            <v>819002097</v>
          </cell>
          <cell r="J3660" t="str">
            <v>INSTITUCION EDUCATIVA DEPARTAMENTAL PEDRO ALEJANDRO BLANQUICET</v>
          </cell>
          <cell r="K3660">
            <v>71987942</v>
          </cell>
        </row>
        <row r="3661">
          <cell r="I3661">
            <v>819002122</v>
          </cell>
          <cell r="J3661" t="str">
            <v>INSTITUTO DE ENSEÑANZA BASICA ELVIA VIZCAINO DE TODARO</v>
          </cell>
          <cell r="K3661">
            <v>178536182</v>
          </cell>
        </row>
        <row r="3662">
          <cell r="I3662">
            <v>819002132</v>
          </cell>
          <cell r="J3662" t="str">
            <v>institucion educativa la maria</v>
          </cell>
          <cell r="K3662">
            <v>65616406</v>
          </cell>
        </row>
        <row r="3663">
          <cell r="I3663">
            <v>819002164</v>
          </cell>
          <cell r="J3663" t="str">
            <v>institucion educativa 12 de octubre</v>
          </cell>
          <cell r="K3663">
            <v>62715642</v>
          </cell>
        </row>
        <row r="3664">
          <cell r="I3664">
            <v>819002188</v>
          </cell>
          <cell r="J3664" t="str">
            <v>INSTITUCION EDUCATIVA JOSE DE LA LUZ MARTINEZ</v>
          </cell>
          <cell r="K3664">
            <v>92347856</v>
          </cell>
        </row>
        <row r="3665">
          <cell r="I3665">
            <v>819002190</v>
          </cell>
          <cell r="J3665" t="str">
            <v>INSTITUCION EDUCATIVA DEPARTAMENTAL JHON F KENEDY</v>
          </cell>
          <cell r="K3665">
            <v>140799455</v>
          </cell>
        </row>
        <row r="3666">
          <cell r="I3666">
            <v>819002221</v>
          </cell>
          <cell r="J3666" t="str">
            <v>INSTITUCION EDUCATIVA DEPARTAMENTAL MARIA AUXILIADORA</v>
          </cell>
          <cell r="K3666">
            <v>74837591</v>
          </cell>
        </row>
        <row r="3667">
          <cell r="I3667">
            <v>819002231</v>
          </cell>
          <cell r="J3667" t="str">
            <v>INSTITUCION EDUCATIVA DEPARTAMENTAL NESTOR ANDRES RANGEL ALFARO</v>
          </cell>
          <cell r="K3667">
            <v>78472090</v>
          </cell>
        </row>
        <row r="3668">
          <cell r="I3668">
            <v>819002239</v>
          </cell>
          <cell r="J3668" t="str">
            <v>INSTITUCION EDUCATIVA DEPARTAMENTAL SAN JUAN  BAUTISTA</v>
          </cell>
          <cell r="K3668">
            <v>177719276</v>
          </cell>
        </row>
        <row r="3669">
          <cell r="I3669">
            <v>819002254</v>
          </cell>
          <cell r="J3669" t="str">
            <v>CENTRO EDUCATIVO JHON</v>
          </cell>
          <cell r="K3669">
            <v>119701403</v>
          </cell>
        </row>
        <row r="3670">
          <cell r="I3670">
            <v>819002255</v>
          </cell>
          <cell r="J3670" t="str">
            <v>CENTRO EDUCATIVO 23 DE FEBRERO</v>
          </cell>
          <cell r="K3670">
            <v>106449351</v>
          </cell>
        </row>
        <row r="3671">
          <cell r="I3671">
            <v>819002256</v>
          </cell>
          <cell r="J3671" t="str">
            <v>INSTITUCION EDUCATIVA DEPARTAMENTAL TERCERA MIXTA</v>
          </cell>
          <cell r="K3671">
            <v>223674982</v>
          </cell>
        </row>
        <row r="3672">
          <cell r="I3672">
            <v>819002274</v>
          </cell>
          <cell r="J3672" t="str">
            <v>INSTITUCION EDUCATIVA DEPARTAMENTAL ALFONSO LOPEZ</v>
          </cell>
          <cell r="K3672">
            <v>97335283</v>
          </cell>
        </row>
        <row r="3673">
          <cell r="I3673">
            <v>819002280</v>
          </cell>
          <cell r="J3673" t="str">
            <v>INSTITUCION EDUCATIVA DEPARTAMENTAL ROBERTO ROBLES DE ALGARROBAL</v>
          </cell>
          <cell r="K3673">
            <v>36009380</v>
          </cell>
        </row>
        <row r="3674">
          <cell r="I3674">
            <v>819002283</v>
          </cell>
          <cell r="J3674" t="str">
            <v>INSTITUCION EDUCATIVA DEPARTAMENTAL RURAL SILVIA COTES DE BISWELL</v>
          </cell>
          <cell r="K3674">
            <v>87025741</v>
          </cell>
        </row>
        <row r="3675">
          <cell r="I3675">
            <v>819002303</v>
          </cell>
          <cell r="J3675" t="str">
            <v>institucion educativa la alianza</v>
          </cell>
          <cell r="K3675">
            <v>53640716</v>
          </cell>
        </row>
        <row r="3676">
          <cell r="I3676">
            <v>819002313</v>
          </cell>
          <cell r="J3676" t="str">
            <v>Fondo de Servicios Docente IED El Carmen</v>
          </cell>
          <cell r="K3676">
            <v>61168430</v>
          </cell>
        </row>
        <row r="3677">
          <cell r="I3677">
            <v>819002324</v>
          </cell>
          <cell r="J3677" t="str">
            <v>Fondo de servicio Educativo IED Ondas del Caribe</v>
          </cell>
          <cell r="K3677">
            <v>89826330</v>
          </cell>
        </row>
        <row r="3678">
          <cell r="I3678">
            <v>819002397</v>
          </cell>
          <cell r="J3678" t="str">
            <v>INSTITUCION EDUCATIVA DEPARTAMENTAL TECNICA AGROPECUARIA BENJAMIN HERRERA</v>
          </cell>
          <cell r="K3678">
            <v>159650924</v>
          </cell>
        </row>
        <row r="3679">
          <cell r="I3679">
            <v>819002409</v>
          </cell>
          <cell r="J3679" t="str">
            <v>Fondo de Servicio Educativo IED Simón Bolívar</v>
          </cell>
          <cell r="K3679">
            <v>87499320</v>
          </cell>
        </row>
        <row r="3680">
          <cell r="I3680">
            <v>819002416</v>
          </cell>
          <cell r="J3680" t="str">
            <v>Fondo de Servicio Educativo  IED CAMILO TORRES</v>
          </cell>
          <cell r="K3680">
            <v>139424506</v>
          </cell>
        </row>
        <row r="3681">
          <cell r="I3681">
            <v>819002466</v>
          </cell>
          <cell r="J3681" t="str">
            <v>Fondo de Servicio Educativo IED San Fenando</v>
          </cell>
          <cell r="K3681">
            <v>141841997</v>
          </cell>
        </row>
        <row r="3682">
          <cell r="I3682">
            <v>819002493</v>
          </cell>
          <cell r="J3682" t="str">
            <v>Fondo de Servicio Docente IED Antonio Nariño</v>
          </cell>
          <cell r="K3682">
            <v>22854225</v>
          </cell>
        </row>
        <row r="3683">
          <cell r="I3683">
            <v>819002510</v>
          </cell>
          <cell r="J3683" t="str">
            <v>Fondo de Servicio Educativo  IED Beatriz Gutierrez de Vives</v>
          </cell>
          <cell r="K3683">
            <v>40102555</v>
          </cell>
        </row>
        <row r="3684">
          <cell r="I3684">
            <v>819002594</v>
          </cell>
          <cell r="J3684" t="str">
            <v>INSTITUCION EDUCATIVA DEPARTAMENTAL MARIA INMACULADA DEL MUN PIVIJAY</v>
          </cell>
          <cell r="K3684">
            <v>82240239</v>
          </cell>
        </row>
        <row r="3685">
          <cell r="I3685">
            <v>819002619</v>
          </cell>
          <cell r="J3685" t="str">
            <v>Fondos de Servicios Educativos IED Jhon F. Kennedy</v>
          </cell>
          <cell r="K3685">
            <v>35611513</v>
          </cell>
        </row>
        <row r="3686">
          <cell r="I3686">
            <v>819002687</v>
          </cell>
          <cell r="J3686" t="str">
            <v>INSTITUCION EDUCATIVA DEPARTAMENTAL RAFAEL JIMENEZ ALTAHONA</v>
          </cell>
          <cell r="K3686">
            <v>147469501</v>
          </cell>
        </row>
        <row r="3687">
          <cell r="I3687">
            <v>819002761</v>
          </cell>
          <cell r="J3687" t="str">
            <v>INSTITUCION EDUCATIVA DEPARTAMENTAL FUNDACION</v>
          </cell>
          <cell r="K3687">
            <v>142868452</v>
          </cell>
        </row>
        <row r="3688">
          <cell r="I3688">
            <v>819002876</v>
          </cell>
          <cell r="J3688" t="str">
            <v>COLEGIO DEPARTAMENTAL DE BTO AGROPECUARIO URBANO MOLINA DE CASTRO</v>
          </cell>
          <cell r="K3688">
            <v>175816978</v>
          </cell>
        </row>
        <row r="3689">
          <cell r="I3689">
            <v>819002978</v>
          </cell>
          <cell r="J3689" t="str">
            <v>Fondo de Servicio Educativo IED Julio José Ceballos</v>
          </cell>
          <cell r="K3689">
            <v>61387233</v>
          </cell>
        </row>
        <row r="3690">
          <cell r="I3690">
            <v>819003029</v>
          </cell>
          <cell r="J3690" t="str">
            <v>Fondos de Servicio Educativo IED Agroindustrial de Minca</v>
          </cell>
          <cell r="K3690">
            <v>38828568</v>
          </cell>
        </row>
        <row r="3691">
          <cell r="I3691">
            <v>819003046</v>
          </cell>
          <cell r="J3691" t="str">
            <v>institucion educativa tecnica de comercio virginia gomez</v>
          </cell>
          <cell r="K3691">
            <v>294574744</v>
          </cell>
        </row>
        <row r="3692">
          <cell r="I3692">
            <v>819003058</v>
          </cell>
          <cell r="J3692" t="str">
            <v>INSTITUCION EDUCATIVA DEPARTAMENTAL SABANAS</v>
          </cell>
          <cell r="K3692">
            <v>126929546</v>
          </cell>
        </row>
        <row r="3693">
          <cell r="I3693">
            <v>819003069</v>
          </cell>
          <cell r="J3693" t="str">
            <v>Fondo de Servicio Educativo IED Palominito</v>
          </cell>
          <cell r="K3693">
            <v>39416452</v>
          </cell>
        </row>
        <row r="3694">
          <cell r="I3694">
            <v>819003116</v>
          </cell>
          <cell r="J3694" t="str">
            <v>INSTITUCION EDUCATIVA DEPARTAMENTAL GILBERTO ACUÑA RANGEL</v>
          </cell>
          <cell r="K3694">
            <v>34111751</v>
          </cell>
        </row>
        <row r="3695">
          <cell r="I3695">
            <v>819003117</v>
          </cell>
          <cell r="J3695" t="str">
            <v>Fondo de Servicio Educativo IED LICEO EL SABER</v>
          </cell>
          <cell r="K3695">
            <v>30956692</v>
          </cell>
        </row>
        <row r="3696">
          <cell r="I3696">
            <v>819003176</v>
          </cell>
          <cell r="J3696" t="str">
            <v>Fondo de Servicio Docente IED Nueva Colombia</v>
          </cell>
          <cell r="K3696">
            <v>48868624</v>
          </cell>
        </row>
        <row r="3697">
          <cell r="I3697">
            <v>819003178</v>
          </cell>
          <cell r="J3697" t="str">
            <v>CENTRO EDUCATIVO RURAL DE NIÑAS ISLA DEL ROSARIO</v>
          </cell>
          <cell r="K3697">
            <v>70259328</v>
          </cell>
        </row>
        <row r="3698">
          <cell r="I3698">
            <v>819003219</v>
          </cell>
          <cell r="J3698" t="str">
            <v>MUNICIPIO DE ALGARROBO</v>
          </cell>
          <cell r="K3698">
            <v>208041865</v>
          </cell>
        </row>
        <row r="3699">
          <cell r="I3699">
            <v>819003224</v>
          </cell>
          <cell r="J3699" t="str">
            <v>MUNICIPIO SABANA DE SAN ANGEL</v>
          </cell>
          <cell r="K3699">
            <v>267866618</v>
          </cell>
        </row>
        <row r="3700">
          <cell r="I3700">
            <v>819003225</v>
          </cell>
          <cell r="J3700" t="str">
            <v>MUNICIPIO DE CONCORDIA</v>
          </cell>
          <cell r="K3700">
            <v>148429661</v>
          </cell>
        </row>
        <row r="3701">
          <cell r="I3701">
            <v>819003297</v>
          </cell>
          <cell r="J3701" t="str">
            <v>MUNICIPIO ZONA BANANERA</v>
          </cell>
          <cell r="K3701">
            <v>703140556</v>
          </cell>
        </row>
        <row r="3702">
          <cell r="I3702">
            <v>819003307</v>
          </cell>
          <cell r="J3702" t="str">
            <v>INSTITUCION EDUCATIVA DEPARTAMENTAL AGROPECUARIA SIERRA NEVADA DE SANTA MARTA</v>
          </cell>
          <cell r="K3702">
            <v>111026039</v>
          </cell>
        </row>
        <row r="3703">
          <cell r="I3703">
            <v>819003429</v>
          </cell>
          <cell r="J3703" t="str">
            <v>INSTITUCION EDUCATIVA JUANA ARIAS DE BENAVIDES</v>
          </cell>
          <cell r="K3703">
            <v>237405396</v>
          </cell>
        </row>
        <row r="3704">
          <cell r="I3704">
            <v>819003527</v>
          </cell>
          <cell r="J3704" t="str">
            <v>INSTITUCION EDUCATIVA LICEO ZAPAYAN</v>
          </cell>
          <cell r="K3704">
            <v>109894645</v>
          </cell>
        </row>
        <row r="3705">
          <cell r="I3705">
            <v>819003537</v>
          </cell>
          <cell r="J3705" t="str">
            <v>INSTITUCION EDUCATIVA DEPARTAMENTAL DE BASICA LUZ MARINA CABALLER BELLAVISTA</v>
          </cell>
          <cell r="K3705">
            <v>58534948</v>
          </cell>
        </row>
        <row r="3706">
          <cell r="I3706">
            <v>819003710</v>
          </cell>
          <cell r="J3706" t="str">
            <v>INSTITUCION EDUCATIVA DEPARTAMENTAL LOMA DEL BALSAMO</v>
          </cell>
          <cell r="K3706">
            <v>102687118</v>
          </cell>
        </row>
        <row r="3707">
          <cell r="I3707">
            <v>819003711</v>
          </cell>
          <cell r="J3707" t="str">
            <v>INSTITUCION EDUCATIVA DEPARTAMENTAL ALGARROBO</v>
          </cell>
          <cell r="K3707">
            <v>108480352</v>
          </cell>
        </row>
        <row r="3708">
          <cell r="I3708">
            <v>819003730</v>
          </cell>
          <cell r="J3708" t="str">
            <v>INSTITUCION EDUCATIVA  REAL DEL OVISPO</v>
          </cell>
          <cell r="K3708">
            <v>50823411</v>
          </cell>
        </row>
        <row r="3709">
          <cell r="I3709">
            <v>819003760</v>
          </cell>
          <cell r="J3709" t="str">
            <v>MUNICIPIO DE ZAPAYAN</v>
          </cell>
          <cell r="K3709">
            <v>128943756</v>
          </cell>
        </row>
        <row r="3710">
          <cell r="I3710">
            <v>819003762</v>
          </cell>
          <cell r="J3710" t="str">
            <v>MUNICIPIO DE SANTA BARBARA DE PINTO</v>
          </cell>
          <cell r="K3710">
            <v>172798025</v>
          </cell>
        </row>
        <row r="3711">
          <cell r="I3711">
            <v>819003849</v>
          </cell>
          <cell r="J3711" t="str">
            <v>MUNICIPIO DE NUEVA GRANADA</v>
          </cell>
          <cell r="K3711">
            <v>311008852</v>
          </cell>
        </row>
        <row r="3712">
          <cell r="I3712">
            <v>819003903</v>
          </cell>
          <cell r="J3712" t="str">
            <v>INSTITUCION EDUCATIVA DEPARTAMENTAL CARRETO</v>
          </cell>
          <cell r="K3712">
            <v>75663472</v>
          </cell>
        </row>
        <row r="3713">
          <cell r="I3713">
            <v>819004179</v>
          </cell>
          <cell r="J3713" t="str">
            <v>INSTITUCION EDUCATIVA DEPARTAMENTAL TRONCOSO MAGD.</v>
          </cell>
          <cell r="K3713">
            <v>57512576</v>
          </cell>
        </row>
        <row r="3714">
          <cell r="I3714">
            <v>819004354</v>
          </cell>
          <cell r="J3714" t="str">
            <v>INSTITUCION EDUCATIVA DEPARTAMENTAL JULIAN MEJIA ALVARADO</v>
          </cell>
          <cell r="K3714">
            <v>73804034</v>
          </cell>
        </row>
        <row r="3715">
          <cell r="I3715">
            <v>819004474</v>
          </cell>
          <cell r="J3715" t="str">
            <v>INSTITUCION EDUCATIVA  DEPARTAMENTAL BIENVENIDO RODRIGUEZ</v>
          </cell>
          <cell r="K3715">
            <v>113591558</v>
          </cell>
        </row>
        <row r="3716">
          <cell r="I3716">
            <v>819004844</v>
          </cell>
          <cell r="J3716" t="str">
            <v>Fondo de Servicio Educativo IED Pantano</v>
          </cell>
          <cell r="K3716">
            <v>75342133</v>
          </cell>
        </row>
        <row r="3717">
          <cell r="I3717">
            <v>819004914</v>
          </cell>
          <cell r="J3717" t="str">
            <v>Fondos de Servicios Docentes IED Liceo del Norte</v>
          </cell>
          <cell r="K3717">
            <v>207119878</v>
          </cell>
        </row>
        <row r="3718">
          <cell r="I3718">
            <v>819004937</v>
          </cell>
          <cell r="J3718" t="str">
            <v>Fondos de Servicios Docentes IED Rodrigo de Bastidas</v>
          </cell>
          <cell r="K3718">
            <v>235582587</v>
          </cell>
        </row>
        <row r="3719">
          <cell r="I3719">
            <v>819004973</v>
          </cell>
          <cell r="J3719" t="str">
            <v>INSTITUCION EDUCATIVA DEPARTAMENTAL DE BASICA Y MEDIA SANTA CRUZ</v>
          </cell>
          <cell r="K3719">
            <v>54303117</v>
          </cell>
        </row>
        <row r="3720">
          <cell r="I3720">
            <v>819004988</v>
          </cell>
          <cell r="J3720" t="str">
            <v>Fondo de Servicio Educativo IED Bunkwimake</v>
          </cell>
          <cell r="K3720">
            <v>51764642</v>
          </cell>
        </row>
        <row r="3721">
          <cell r="I3721">
            <v>819005010</v>
          </cell>
          <cell r="J3721" t="str">
            <v>INSTITUCION EDUCATIVA DEPARTAMENTAL ARCESIO CALIZ</v>
          </cell>
          <cell r="K3721">
            <v>122085428</v>
          </cell>
        </row>
        <row r="3722">
          <cell r="I3722">
            <v>819005041</v>
          </cell>
          <cell r="J3722" t="str">
            <v>COLEGIO DEPARTAMENTAL DE BACHILLERATO DE LA PACHA</v>
          </cell>
          <cell r="K3722">
            <v>64514682</v>
          </cell>
        </row>
        <row r="3723">
          <cell r="I3723">
            <v>819005117</v>
          </cell>
          <cell r="J3723" t="str">
            <v>INSTITUCION EDUCATIVA AGROPECUARIA NUESTRA SEÑORA DELAS MERCEDES</v>
          </cell>
          <cell r="K3723">
            <v>108337326</v>
          </cell>
        </row>
        <row r="3724">
          <cell r="I3724">
            <v>819005150</v>
          </cell>
          <cell r="J3724" t="str">
            <v>INSTITUCION EDUCATIVA SAN PABLO DE PEDRAZA</v>
          </cell>
          <cell r="K3724">
            <v>55399626</v>
          </cell>
        </row>
        <row r="3725">
          <cell r="I3725">
            <v>819005191</v>
          </cell>
          <cell r="J3725" t="str">
            <v>institucion educativa tecnica isaac j.pereira</v>
          </cell>
          <cell r="K3725">
            <v>72123973</v>
          </cell>
        </row>
        <row r="3726">
          <cell r="I3726">
            <v>819005214</v>
          </cell>
          <cell r="J3726" t="str">
            <v>Fondo de Servicio Educativo IED Cristo Rey</v>
          </cell>
          <cell r="K3726">
            <v>92780881</v>
          </cell>
        </row>
        <row r="3727">
          <cell r="I3727">
            <v>819005218</v>
          </cell>
          <cell r="J3727" t="str">
            <v>Fondo de Servicio Educativo IED Nicolas Buenventura</v>
          </cell>
          <cell r="K3727">
            <v>131705365</v>
          </cell>
        </row>
        <row r="3728">
          <cell r="I3728">
            <v>819005304</v>
          </cell>
          <cell r="J3728" t="str">
            <v>INSTITUCION EDUCATIVA DEPARTAMENTAL TECNICA GILMA ROYERO SOLANO</v>
          </cell>
          <cell r="K3728">
            <v>148260272</v>
          </cell>
        </row>
        <row r="3729">
          <cell r="I3729">
            <v>819005305</v>
          </cell>
          <cell r="J3729" t="str">
            <v>INSTITUCION EDUCATIVA DEPARTAMENTAL DE RICAURTE - FONDO DE SERVICIOS EDUCATIVOS</v>
          </cell>
          <cell r="K3729">
            <v>48486907</v>
          </cell>
        </row>
        <row r="3730">
          <cell r="I3730">
            <v>819005463</v>
          </cell>
          <cell r="J3730" t="str">
            <v>INSTITUCION EDUCATIVA DEPARTAMENTAL DE GUAIMARO</v>
          </cell>
          <cell r="K3730">
            <v>64632563</v>
          </cell>
        </row>
        <row r="3731">
          <cell r="I3731">
            <v>819005474</v>
          </cell>
          <cell r="J3731" t="str">
            <v>INSTITUCION EDUCATIVA DEPARTAMENTAL CIUDAD PERDIDA</v>
          </cell>
          <cell r="K3731">
            <v>51315168</v>
          </cell>
        </row>
        <row r="3732">
          <cell r="I3732">
            <v>819005605</v>
          </cell>
          <cell r="J3732" t="str">
            <v>INSTITUCION EDUCATIVA GUILLERMO ALVAREZ</v>
          </cell>
          <cell r="K3732">
            <v>39575148</v>
          </cell>
        </row>
        <row r="3733">
          <cell r="I3733">
            <v>819005624</v>
          </cell>
          <cell r="J3733" t="str">
            <v>INSTITUCION EDUCATIVA DEPARTAMENTAL RURAL LAS MERCEDES</v>
          </cell>
          <cell r="K3733">
            <v>71261551</v>
          </cell>
        </row>
        <row r="3734">
          <cell r="I3734">
            <v>819005642</v>
          </cell>
          <cell r="J3734" t="str">
            <v>INSTITUCION EDUCATIVA AGROINDUSTRIAL DEPARTAMENTAL DE TUCURINCA</v>
          </cell>
          <cell r="K3734">
            <v>117486358</v>
          </cell>
        </row>
        <row r="3735">
          <cell r="I3735">
            <v>819005643</v>
          </cell>
          <cell r="J3735" t="str">
            <v>CENTRO DE EDUCACION BASICA ETNO-EDUCATIVO SOPLADOR</v>
          </cell>
          <cell r="K3735">
            <v>41594253</v>
          </cell>
        </row>
        <row r="3736">
          <cell r="I3736">
            <v>819005719</v>
          </cell>
          <cell r="J3736" t="str">
            <v>INSTITUCION EDUCATIVA DEPARTAMENTAL NICOLAS MEJIA MENDEZ</v>
          </cell>
          <cell r="K3736">
            <v>98366629</v>
          </cell>
        </row>
        <row r="3737">
          <cell r="I3737">
            <v>819005750</v>
          </cell>
          <cell r="J3737" t="str">
            <v>Fondo de Servicio Educativo CED Rural La Quinina</v>
          </cell>
          <cell r="K3737">
            <v>28733706</v>
          </cell>
        </row>
        <row r="3738">
          <cell r="I3738">
            <v>819005763</v>
          </cell>
          <cell r="J3738" t="str">
            <v>INSTITUCION EDUCATIVA DEPARTAMENTAL CELINDA MEJIA LOPEZ</v>
          </cell>
          <cell r="K3738">
            <v>62281502</v>
          </cell>
        </row>
        <row r="3739">
          <cell r="I3739">
            <v>819005862</v>
          </cell>
          <cell r="J3739" t="str">
            <v>INSTITUCION EDUCATIVA DEPARTAMENTAL ROQUE DE LOS RIOS VALLE</v>
          </cell>
          <cell r="K3739">
            <v>167409144</v>
          </cell>
        </row>
        <row r="3740">
          <cell r="I3740">
            <v>819005887</v>
          </cell>
          <cell r="J3740" t="str">
            <v>IED LICEO SAMARIO</v>
          </cell>
          <cell r="K3740">
            <v>173106291</v>
          </cell>
        </row>
        <row r="3741">
          <cell r="I3741">
            <v>819005912</v>
          </cell>
          <cell r="J3741" t="str">
            <v>INSTITUCION EDUCATIVA DEPARTAMENTAL ALBERTO CABALLERO</v>
          </cell>
          <cell r="K3741">
            <v>144076550</v>
          </cell>
        </row>
        <row r="3742">
          <cell r="I3742">
            <v>819005913</v>
          </cell>
          <cell r="J3742" t="str">
            <v>INSTITUCION EDUCATIVA DEPARTAMENTAL EUCLIDEZ LIZARAZO</v>
          </cell>
          <cell r="K3742">
            <v>137935888</v>
          </cell>
        </row>
        <row r="3743">
          <cell r="I3743">
            <v>819005940</v>
          </cell>
          <cell r="J3743" t="str">
            <v>INSTITUCION EDUCATIVA TECNICA DEPARTAMENTAL MARIA AUXILIADORA</v>
          </cell>
          <cell r="K3743">
            <v>78087846</v>
          </cell>
        </row>
        <row r="3744">
          <cell r="I3744">
            <v>819005942</v>
          </cell>
          <cell r="J3744" t="str">
            <v>INSTITUCION EDUCATIVA DEPARTAMENTAL RURAL SAN JOSE de prevencion</v>
          </cell>
          <cell r="K3744">
            <v>64619379</v>
          </cell>
        </row>
        <row r="3745">
          <cell r="I3745">
            <v>819005943</v>
          </cell>
          <cell r="J3745" t="str">
            <v>INSTITUCION EDUCATIVA DEPARTAMENTAL RURAL EL BRILLANTE</v>
          </cell>
          <cell r="K3745">
            <v>41067703</v>
          </cell>
        </row>
        <row r="3746">
          <cell r="I3746">
            <v>819006033</v>
          </cell>
          <cell r="J3746" t="str">
            <v>INSTITUCION EDUCATIVA DISTRITAL AGROECOLOGICA SAGRADO CORAZON DE JESUS</v>
          </cell>
          <cell r="K3746">
            <v>18249083</v>
          </cell>
        </row>
        <row r="3747">
          <cell r="I3747">
            <v>819006060</v>
          </cell>
          <cell r="J3747" t="str">
            <v>I.E.D. AGROAMBIENTAL DE LA SIERRA</v>
          </cell>
          <cell r="K3747">
            <v>7758866</v>
          </cell>
        </row>
        <row r="3748">
          <cell r="I3748">
            <v>819006233</v>
          </cell>
          <cell r="J3748" t="str">
            <v>INSTITUCION EDUCATIVA DEPARTAMENTAL RURAL NUESTRA SEOR</v>
          </cell>
          <cell r="K3748">
            <v>26876357</v>
          </cell>
        </row>
        <row r="3749">
          <cell r="I3749">
            <v>819006234</v>
          </cell>
          <cell r="J3749" t="str">
            <v>INSTITUCION EDUCATIVA DEPARTAMENTAL RURAL NUESTRA SEÑORA DEL CARMEN</v>
          </cell>
          <cell r="K3749">
            <v>33142010</v>
          </cell>
        </row>
        <row r="3750">
          <cell r="I3750">
            <v>819006312</v>
          </cell>
          <cell r="J3750" t="str">
            <v>INSEDUDE SEVILLANO</v>
          </cell>
          <cell r="K3750">
            <v>86681564</v>
          </cell>
        </row>
        <row r="3751">
          <cell r="I3751">
            <v>819006337</v>
          </cell>
          <cell r="J3751" t="str">
            <v>INSTITUCION EDUCATIVA TECNICA DEPARTAMENTAL SANTA MARIA</v>
          </cell>
          <cell r="K3751">
            <v>55086589</v>
          </cell>
        </row>
        <row r="3752">
          <cell r="I3752">
            <v>819006351</v>
          </cell>
          <cell r="J3752" t="str">
            <v>INSTITUCION EDUCATIVA DEPARTAMENTAL RURAL LA RINCONADA</v>
          </cell>
          <cell r="K3752">
            <v>50552612</v>
          </cell>
        </row>
        <row r="3753">
          <cell r="I3753">
            <v>819006370</v>
          </cell>
          <cell r="J3753" t="str">
            <v>INSTITUCION EDUCATIVA DEPARTAMENTAL ROSA CORTINA HERNANDEZ</v>
          </cell>
          <cell r="K3753">
            <v>136900194</v>
          </cell>
        </row>
        <row r="3754">
          <cell r="I3754">
            <v>819006385</v>
          </cell>
          <cell r="J3754" t="str">
            <v>IED PEDAGOGICO DEL CARIBE (ANTIGUA NARAKAJMANTA)</v>
          </cell>
          <cell r="K3754">
            <v>48720814</v>
          </cell>
        </row>
        <row r="3755">
          <cell r="I3755">
            <v>819006495</v>
          </cell>
          <cell r="J3755" t="str">
            <v>CENTRO DE EDUCACION BASICA DEPARTAMENTAL RURAL ENRIQUE QUINTERO JAIMES</v>
          </cell>
          <cell r="K3755">
            <v>38740899</v>
          </cell>
        </row>
        <row r="3756">
          <cell r="I3756">
            <v>819006517</v>
          </cell>
          <cell r="J3756" t="str">
            <v>Fondo de Servicio Educativo IED Técnica La Revuelta</v>
          </cell>
          <cell r="K3756">
            <v>98909779</v>
          </cell>
        </row>
        <row r="3757">
          <cell r="I3757">
            <v>819006565</v>
          </cell>
          <cell r="J3757" t="str">
            <v>Fondo de Servicio Educativo IED Nuevo Amanecer Con Dios</v>
          </cell>
          <cell r="K3757">
            <v>75180836</v>
          </cell>
        </row>
        <row r="3758">
          <cell r="I3758">
            <v>819006567</v>
          </cell>
          <cell r="J3758" t="str">
            <v>INSTITUCION EDUCATIVA DEPARTAMENTAL PABLO NIEBLES</v>
          </cell>
          <cell r="K3758">
            <v>25492528</v>
          </cell>
        </row>
        <row r="3759">
          <cell r="I3759">
            <v>819006568</v>
          </cell>
          <cell r="J3759" t="str">
            <v>CENTRO DE EDUCACION BASICA DEPARTAMENTAL RURAL RITA CUELLO VANEGAS</v>
          </cell>
          <cell r="K3759">
            <v>33596600</v>
          </cell>
        </row>
        <row r="3760">
          <cell r="I3760">
            <v>819006571</v>
          </cell>
          <cell r="J3760" t="str">
            <v>INSTITUCION EDUCATIVA DEPARTAMENTAL ANTONIO BRUJES CARMONA - FONDOS DE SERVICIOS EDUCATIVOS</v>
          </cell>
          <cell r="K3760">
            <v>113487580</v>
          </cell>
        </row>
        <row r="3761">
          <cell r="I3761">
            <v>819006572</v>
          </cell>
          <cell r="J3761" t="str">
            <v>CENTRO EDUCATIVO RURAL MIXTO DEPARTAMENTAL JOSE DE LA PAZ VANEGAS</v>
          </cell>
          <cell r="K3761">
            <v>42772244</v>
          </cell>
        </row>
        <row r="3762">
          <cell r="I3762">
            <v>819006574</v>
          </cell>
          <cell r="J3762" t="str">
            <v>INSTITUCION EDUCATIVA DEPARTAMENTAL MITSILOU CAMPBELL</v>
          </cell>
          <cell r="K3762">
            <v>139509118</v>
          </cell>
        </row>
        <row r="3763">
          <cell r="I3763">
            <v>819006660</v>
          </cell>
          <cell r="J3763" t="str">
            <v>INSTITUCION EDUCATIVA DEPARTAMENTAL RURAL LUIS MILLAN VARGAS</v>
          </cell>
          <cell r="K3763">
            <v>62607030</v>
          </cell>
        </row>
        <row r="3764">
          <cell r="I3764">
            <v>819006665</v>
          </cell>
          <cell r="J3764" t="str">
            <v>INSTITUCION EDUCATIVA DEPARTAMENTAL RURAL SAN PEDRO APOSTOL LAS FLORES - FONDO DE SERVICIOS EDUCATIVOS</v>
          </cell>
          <cell r="K3764">
            <v>59923594</v>
          </cell>
        </row>
        <row r="3765">
          <cell r="I3765">
            <v>819006666</v>
          </cell>
          <cell r="J3765" t="str">
            <v>INSTITUCION EDUCATIVA DEPARTAMENTAL RURAL MARIA AUXILIA</v>
          </cell>
          <cell r="K3765">
            <v>83602828</v>
          </cell>
        </row>
        <row r="3766">
          <cell r="I3766">
            <v>819006680</v>
          </cell>
          <cell r="J3766" t="str">
            <v>CENTRO EDUCATIVO DEPARTAMENTAL ELECTO CALIZ MARTINEZ</v>
          </cell>
          <cell r="K3766">
            <v>37667440</v>
          </cell>
        </row>
        <row r="3767">
          <cell r="I3767">
            <v>819006760</v>
          </cell>
          <cell r="J3767" t="str">
            <v>INSTITUCION EDUCATIVA DEPARTAMENTAL JOSEFA MARIA ROMERO DE LA CRUZ</v>
          </cell>
          <cell r="K3767">
            <v>58560104</v>
          </cell>
        </row>
        <row r="3768">
          <cell r="I3768">
            <v>819006789</v>
          </cell>
          <cell r="J3768" t="str">
            <v>INSTITUCION EDUCATIVA DEPARTAMENTAL RURAL SAN VALENTIN</v>
          </cell>
          <cell r="K3768">
            <v>65820799</v>
          </cell>
        </row>
        <row r="3769">
          <cell r="I3769">
            <v>819006902</v>
          </cell>
          <cell r="J3769" t="str">
            <v>INSTITUCION EDUCATIVA DEPARTAMENTAL FOSY MARCOS MARIA</v>
          </cell>
          <cell r="K3769">
            <v>115737947</v>
          </cell>
        </row>
        <row r="3770">
          <cell r="I3770">
            <v>819006992</v>
          </cell>
          <cell r="J3770" t="str">
            <v>Fondos de Servicios Docentes IED Alfonso Lopez</v>
          </cell>
          <cell r="K3770">
            <v>53126576</v>
          </cell>
        </row>
        <row r="3771">
          <cell r="I3771">
            <v>819007071</v>
          </cell>
          <cell r="J3771" t="str">
            <v>CENTRO EDUCATIVO SANTA ROSALIA</v>
          </cell>
          <cell r="K3771">
            <v>59299893</v>
          </cell>
        </row>
        <row r="3772">
          <cell r="I3772">
            <v>819007099</v>
          </cell>
          <cell r="J3772" t="str">
            <v>institucion educativa dario torregroza perez</v>
          </cell>
          <cell r="K3772">
            <v>114703654</v>
          </cell>
        </row>
        <row r="3773">
          <cell r="I3773">
            <v>819007207</v>
          </cell>
          <cell r="J3773" t="str">
            <v>INSTITUCION EDUCATIVA DEPARTAMENTAL RURAL DE GERMANIA</v>
          </cell>
          <cell r="K3773">
            <v>65203819</v>
          </cell>
        </row>
        <row r="3774">
          <cell r="I3774">
            <v>820000104</v>
          </cell>
          <cell r="J3774" t="str">
            <v>INSTITUCION EDUCATIVS NICOLAS CUERVO Y ROJAS</v>
          </cell>
          <cell r="K3774">
            <v>38439716</v>
          </cell>
        </row>
        <row r="3775">
          <cell r="I3775">
            <v>820000274</v>
          </cell>
          <cell r="J3775" t="str">
            <v>COLEGIO ROJAS PINILLA</v>
          </cell>
          <cell r="K3775">
            <v>96177843</v>
          </cell>
        </row>
        <row r="3776">
          <cell r="I3776">
            <v>820000416</v>
          </cell>
          <cell r="J3776" t="str">
            <v>INSTITUCION EDUCATIVA  EL CRUCE</v>
          </cell>
          <cell r="K3776">
            <v>36188004</v>
          </cell>
        </row>
        <row r="3777">
          <cell r="I3777">
            <v>820000765</v>
          </cell>
          <cell r="J3777" t="str">
            <v>INSTITUCION EDUCATIVA ECOLOGICO SAN FRANCISCO</v>
          </cell>
          <cell r="K3777">
            <v>28874050</v>
          </cell>
        </row>
        <row r="3778">
          <cell r="I3778">
            <v>820000791</v>
          </cell>
          <cell r="J3778" t="str">
            <v>FONDO DE SERVICIOS EDUCATIVOS INSTITUCION EDUCATIVA AGROPECUARIA  SANTA BARBARA</v>
          </cell>
          <cell r="K3778">
            <v>26560456</v>
          </cell>
        </row>
        <row r="3779">
          <cell r="I3779">
            <v>820000934</v>
          </cell>
          <cell r="J3779" t="str">
            <v>INSTITUCION EDUCATIVA SAN MARCOS FONDO DE SERVICIOS EDUCATIVOS</v>
          </cell>
          <cell r="K3779">
            <v>20371657</v>
          </cell>
        </row>
        <row r="3780">
          <cell r="I3780">
            <v>820001086</v>
          </cell>
          <cell r="J3780" t="str">
            <v>FONDO DE SERVICIOS EDUCATIVOS</v>
          </cell>
          <cell r="K3780">
            <v>35379027</v>
          </cell>
        </row>
        <row r="3781">
          <cell r="I3781">
            <v>820001154</v>
          </cell>
          <cell r="J3781" t="str">
            <v>EDUCATIVA JOSÉ ANTONIO GALÁN</v>
          </cell>
          <cell r="K3781">
            <v>81762089</v>
          </cell>
        </row>
        <row r="3782">
          <cell r="I3782">
            <v>820001156</v>
          </cell>
          <cell r="J3782" t="str">
            <v>INSTITUCION EDUCATIVA JOSE ANTONIO GALAN-PUERTO BOYACA</v>
          </cell>
          <cell r="K3782">
            <v>150320766</v>
          </cell>
        </row>
        <row r="3783">
          <cell r="I3783">
            <v>820001168</v>
          </cell>
          <cell r="J3783" t="str">
            <v>INSTITUCION EDUCATIVA NUESTRA SEÑORA DE LA PAZ</v>
          </cell>
          <cell r="K3783">
            <v>57520575</v>
          </cell>
        </row>
        <row r="3784">
          <cell r="I3784">
            <v>820001177</v>
          </cell>
          <cell r="J3784" t="str">
            <v>INSTITUCION EDUCATIVA ANTONIA SANTOS</v>
          </cell>
          <cell r="K3784">
            <v>150575782</v>
          </cell>
        </row>
        <row r="3785">
          <cell r="I3785">
            <v>820001274</v>
          </cell>
          <cell r="J3785" t="str">
            <v>INSTITUCION EDUCATIVA TECNICA AGROPECUARIA ALFONSO VANEGAS SIERRA</v>
          </cell>
          <cell r="K3785">
            <v>35495126</v>
          </cell>
        </row>
        <row r="3786">
          <cell r="I3786">
            <v>820001312</v>
          </cell>
          <cell r="J3786" t="str">
            <v>INSTITUCIÓN EDUCATIVA TÉCNICA AGROPECUARIA</v>
          </cell>
          <cell r="K3786">
            <v>37410056</v>
          </cell>
        </row>
        <row r="3787">
          <cell r="I3787">
            <v>820001344</v>
          </cell>
          <cell r="J3787" t="str">
            <v>FONDO DE SERVICIOS EDUCATIVOS INSTITUCIÓN EDUCATIVA TÉCNICA AGROPECUARIA “SOTE PANELAS”</v>
          </cell>
          <cell r="K3787">
            <v>43254100</v>
          </cell>
        </row>
        <row r="3788">
          <cell r="I3788">
            <v>820001451</v>
          </cell>
          <cell r="J3788" t="str">
            <v>COLEGIO SAN ANTONIO DE RAQUIRA</v>
          </cell>
          <cell r="K3788">
            <v>69036546</v>
          </cell>
        </row>
        <row r="3789">
          <cell r="I3789">
            <v>820001460</v>
          </cell>
          <cell r="J3789" t="str">
            <v>INSTITUTO TECNICO GONZALO SUAREZ RENDON</v>
          </cell>
          <cell r="K3789">
            <v>147187527</v>
          </cell>
        </row>
        <row r="3790">
          <cell r="I3790">
            <v>820001509</v>
          </cell>
          <cell r="J3790" t="str">
            <v>INSTITUCION EDUCATIVA SAN ANTONIO DE PADUA</v>
          </cell>
          <cell r="K3790">
            <v>46411511</v>
          </cell>
        </row>
        <row r="3791">
          <cell r="I3791">
            <v>820001556</v>
          </cell>
          <cell r="J3791" t="str">
            <v>FSE INSTITUCION EDUCATIVA TECNICA JOSE JOAQUIN ORTIZ</v>
          </cell>
          <cell r="K3791">
            <v>76457032</v>
          </cell>
        </row>
        <row r="3792">
          <cell r="I3792">
            <v>820001558</v>
          </cell>
          <cell r="J3792" t="str">
            <v>INSTITUCION EDUCATIVA COLEGIO DE LLANO GRANDE</v>
          </cell>
          <cell r="K3792">
            <v>30159244</v>
          </cell>
        </row>
        <row r="3793">
          <cell r="I3793">
            <v>820001657</v>
          </cell>
          <cell r="J3793" t="str">
            <v>FONDO DE SERVICIOS EDUCATIVOS INSTITUCION EDUCATIVA PUERTO PINZON</v>
          </cell>
          <cell r="K3793">
            <v>36430072</v>
          </cell>
        </row>
        <row r="3794">
          <cell r="I3794">
            <v>820001663</v>
          </cell>
          <cell r="J3794" t="str">
            <v>COLEGIO DE EDUCACION BASICA Y MEDIA ACADEMICA SANTA BARBARA</v>
          </cell>
          <cell r="K3794">
            <v>78907058</v>
          </cell>
        </row>
        <row r="3795">
          <cell r="I3795">
            <v>820001699</v>
          </cell>
          <cell r="J3795" t="str">
            <v>FONDO DE SERVICIOS EDUCATIVOS COLEGIO MANUEL BRICEÑO</v>
          </cell>
          <cell r="K3795">
            <v>45091436</v>
          </cell>
        </row>
        <row r="3796">
          <cell r="I3796">
            <v>820001724</v>
          </cell>
          <cell r="J3796" t="str">
            <v>FONDO DE SERVICIOS EDUCATIVOS INSTITUCION EDUCATIVA TECNICA PUERTO SERVIEZ</v>
          </cell>
          <cell r="K3796">
            <v>86743599</v>
          </cell>
        </row>
        <row r="3797">
          <cell r="I3797">
            <v>820001751</v>
          </cell>
          <cell r="J3797" t="str">
            <v>INSTITUCION EDUCATIVA TECNICA EL CERRO</v>
          </cell>
          <cell r="K3797">
            <v>43496229</v>
          </cell>
        </row>
        <row r="3798">
          <cell r="I3798">
            <v>820001834</v>
          </cell>
          <cell r="J3798" t="str">
            <v>FONDO DE SERVICIOS EDUCATIVOS COLEGIO MARCO FIDEL SUAREZ</v>
          </cell>
          <cell r="K3798">
            <v>31115674</v>
          </cell>
        </row>
        <row r="3799">
          <cell r="I3799">
            <v>820001917</v>
          </cell>
          <cell r="J3799" t="str">
            <v>LA INSTITUCION EDUCATIVA LA FLORESTA (FONDOS DE SERVICIOS DOCENTES)</v>
          </cell>
          <cell r="K3799">
            <v>26444938</v>
          </cell>
        </row>
        <row r="3800">
          <cell r="I3800">
            <v>820001943</v>
          </cell>
          <cell r="J3800" t="str">
            <v>fondo de servicios docentes colegio mariano ospina perez tinjaca</v>
          </cell>
          <cell r="K3800">
            <v>43022830</v>
          </cell>
        </row>
        <row r="3801">
          <cell r="I3801">
            <v>820001964</v>
          </cell>
          <cell r="J3801" t="str">
            <v>Fondo de servicios educativos colegio Juan Pablo II saboya</v>
          </cell>
          <cell r="K3801">
            <v>15340218</v>
          </cell>
        </row>
        <row r="3802">
          <cell r="I3802">
            <v>820001967</v>
          </cell>
          <cell r="J3802" t="str">
            <v>INSTITUCION EDUCTIVA JOS MARIA CORDOBA</v>
          </cell>
          <cell r="K3802">
            <v>67078004</v>
          </cell>
        </row>
        <row r="3803">
          <cell r="I3803">
            <v>820001976</v>
          </cell>
          <cell r="J3803" t="str">
            <v>INSTITUCION EDUCATIVA TECNICA LA LAJA</v>
          </cell>
          <cell r="K3803">
            <v>16471792</v>
          </cell>
        </row>
        <row r="3804">
          <cell r="I3804">
            <v>820001994</v>
          </cell>
          <cell r="J3804" t="str">
            <v>INSTITUCION EDUCATIVA JULIUS SIEBER</v>
          </cell>
          <cell r="K3804">
            <v>53742263</v>
          </cell>
        </row>
        <row r="3805">
          <cell r="I3805">
            <v>820002027</v>
          </cell>
          <cell r="J3805" t="str">
            <v>INSTITUCIÓN EDUCATIVA SAN ISIDRO F.S.E</v>
          </cell>
          <cell r="K3805">
            <v>27680920</v>
          </cell>
        </row>
        <row r="3806">
          <cell r="I3806">
            <v>820002061</v>
          </cell>
          <cell r="J3806" t="str">
            <v>FONDO DE SERVICIOS EDUCATIVOS COLEGIO DIVINO NIÑO QUIPAMA</v>
          </cell>
          <cell r="K3806">
            <v>17102413</v>
          </cell>
        </row>
        <row r="3807">
          <cell r="I3807">
            <v>820002179</v>
          </cell>
          <cell r="J3807" t="str">
            <v>FONDO DE SERVICIOS EDUCATIVOS</v>
          </cell>
          <cell r="K3807">
            <v>90105236</v>
          </cell>
        </row>
        <row r="3808">
          <cell r="I3808">
            <v>820002203</v>
          </cell>
          <cell r="J3808" t="str">
            <v>INSTITUCION EDUCATIVA TECNICA SALAMANCA</v>
          </cell>
          <cell r="K3808">
            <v>88279262</v>
          </cell>
        </row>
        <row r="3809">
          <cell r="I3809">
            <v>820002210</v>
          </cell>
          <cell r="J3809" t="str">
            <v>FONDO DE SERVICIOS EDUCATIVOS INSTITUCION EDUCATIVA TECNICA PABLO VALETTE</v>
          </cell>
          <cell r="K3809">
            <v>68978012</v>
          </cell>
        </row>
        <row r="3810">
          <cell r="I3810">
            <v>820002314</v>
          </cell>
          <cell r="J3810" t="str">
            <v>TECNICA JORDAN</v>
          </cell>
          <cell r="K3810">
            <v>21862891</v>
          </cell>
        </row>
        <row r="3811">
          <cell r="I3811">
            <v>820002344</v>
          </cell>
          <cell r="J3811" t="str">
            <v>IE TECNICA AGRICOLA ANTONIO NARIÑO</v>
          </cell>
          <cell r="K3811">
            <v>31920408</v>
          </cell>
        </row>
        <row r="3812">
          <cell r="I3812">
            <v>820002364</v>
          </cell>
          <cell r="J3812" t="str">
            <v>F.S.E. I.E. HERNANDO GELVEZ SUAREZ</v>
          </cell>
          <cell r="K3812">
            <v>43397732</v>
          </cell>
        </row>
        <row r="3813">
          <cell r="I3813">
            <v>820002464</v>
          </cell>
          <cell r="J3813" t="str">
            <v>FONDO DE SERVICIOS EDUCATIVOS I.R. SAN ISIDRO</v>
          </cell>
          <cell r="K3813">
            <v>24488640</v>
          </cell>
        </row>
        <row r="3814">
          <cell r="I3814">
            <v>820002465</v>
          </cell>
          <cell r="J3814" t="str">
            <v>INSTITUCION EDUCATIVA DIVINO NIÑO</v>
          </cell>
          <cell r="K3814">
            <v>28309078</v>
          </cell>
        </row>
        <row r="3815">
          <cell r="I3815">
            <v>820002493</v>
          </cell>
          <cell r="J3815" t="str">
            <v>INSTITUCIÓN EDUCATIVA TÉCNICA LA LIBERTAD</v>
          </cell>
          <cell r="K3815">
            <v>94214937</v>
          </cell>
        </row>
        <row r="3816">
          <cell r="I3816">
            <v>820002503</v>
          </cell>
          <cell r="J3816" t="str">
            <v>INSTITUCION EDUCATIVA ADOLFO MARIA JIMENEZ</v>
          </cell>
          <cell r="K3816">
            <v>51003259</v>
          </cell>
        </row>
        <row r="3817">
          <cell r="I3817">
            <v>820002686</v>
          </cell>
          <cell r="J3817" t="str">
            <v>INSTITUCION EDUCATIVA NUEVA ESPERANZA</v>
          </cell>
          <cell r="K3817">
            <v>16114384</v>
          </cell>
        </row>
        <row r="3818">
          <cell r="I3818">
            <v>820003314</v>
          </cell>
          <cell r="J3818" t="str">
            <v>COLEGIO DE EDUCACION TECNICO COMERCIAL  SAGRADO CORAZON DE JESUS</v>
          </cell>
          <cell r="K3818">
            <v>169166761</v>
          </cell>
        </row>
        <row r="3819">
          <cell r="I3819">
            <v>820003332</v>
          </cell>
          <cell r="J3819" t="str">
            <v>INSTITUCION EDUCATIVA GUANEGRO</v>
          </cell>
          <cell r="K3819">
            <v>19918821</v>
          </cell>
        </row>
        <row r="3820">
          <cell r="I3820">
            <v>820004321</v>
          </cell>
          <cell r="J3820" t="str">
            <v>COLEGIO NUESTRA SEÑORA DE LA CANDELARIA</v>
          </cell>
          <cell r="K3820">
            <v>42718570</v>
          </cell>
        </row>
        <row r="3821">
          <cell r="I3821">
            <v>820004402</v>
          </cell>
          <cell r="J3821" t="str">
            <v>INSTITUCION EDUCATIVA LIBERTADOR SIMON BOLIVAR SERVICIOS EDUCATIVOS</v>
          </cell>
          <cell r="K3821">
            <v>124456448</v>
          </cell>
        </row>
        <row r="3822">
          <cell r="I3822">
            <v>820004403</v>
          </cell>
          <cell r="J3822" t="str">
            <v>INSTITUCION EDUCATIVA RURAL DEL SUR</v>
          </cell>
          <cell r="K3822">
            <v>97992186</v>
          </cell>
        </row>
        <row r="3823">
          <cell r="I3823">
            <v>820004438</v>
          </cell>
          <cell r="J3823" t="str">
            <v>INSTITUCION EDUCATIVA EL CHARCO</v>
          </cell>
          <cell r="K3823">
            <v>21832758</v>
          </cell>
        </row>
        <row r="3824">
          <cell r="I3824">
            <v>820004770</v>
          </cell>
          <cell r="J3824" t="str">
            <v>Institución Educativa San Alberto Magno</v>
          </cell>
          <cell r="K3824">
            <v>16924582</v>
          </cell>
        </row>
        <row r="3825">
          <cell r="I3825">
            <v>820004854</v>
          </cell>
          <cell r="J3825" t="str">
            <v>FONDO DE SERVICIOS EDUCATIVOS DE LA INSTITUCION EDUCATIVA TECNICA MIRAFLORES</v>
          </cell>
          <cell r="K3825">
            <v>36268140</v>
          </cell>
        </row>
        <row r="3826">
          <cell r="I3826">
            <v>821000007</v>
          </cell>
          <cell r="J3826" t="str">
            <v>INSTITUCION EDUCATIVA JOVITA SANTACOLOMA</v>
          </cell>
          <cell r="K3826">
            <v>59446486</v>
          </cell>
        </row>
        <row r="3827">
          <cell r="I3827">
            <v>821000033</v>
          </cell>
          <cell r="J3827" t="str">
            <v>INSTITUCION EDUCATIVA LUIS GABRIEL UMAÑA</v>
          </cell>
          <cell r="K3827">
            <v>60803667</v>
          </cell>
        </row>
        <row r="3828">
          <cell r="I3828">
            <v>821000110</v>
          </cell>
          <cell r="J3828" t="str">
            <v>INSTITUCION  EDUCATIVA  TECNICA OCCIDENTE</v>
          </cell>
          <cell r="K3828">
            <v>289127890</v>
          </cell>
        </row>
        <row r="3829">
          <cell r="I3829">
            <v>821000123</v>
          </cell>
          <cell r="J3829" t="str">
            <v>INSTITUCION EDUCATIVA SAN JUAN DE BARRAGAN</v>
          </cell>
          <cell r="K3829">
            <v>31838100</v>
          </cell>
        </row>
        <row r="3830">
          <cell r="I3830">
            <v>821000279</v>
          </cell>
          <cell r="J3830" t="str">
            <v>INSTITUCION EDUCATIVA SAN JOSE FONDO DE SERVICIOS</v>
          </cell>
          <cell r="K3830">
            <v>125948859</v>
          </cell>
        </row>
        <row r="3831">
          <cell r="I3831">
            <v>821000303</v>
          </cell>
          <cell r="J3831" t="str">
            <v>COLEGIO SAN JOSE</v>
          </cell>
          <cell r="K3831">
            <v>129192176</v>
          </cell>
        </row>
        <row r="3832">
          <cell r="I3832">
            <v>821000317</v>
          </cell>
          <cell r="J3832" t="str">
            <v>FONDO DE SERVICIOS EDUCATIVOS IE SAGRADO CORAZON DE JESUS</v>
          </cell>
          <cell r="K3832">
            <v>42310893</v>
          </cell>
        </row>
        <row r="3833">
          <cell r="I3833">
            <v>821000335</v>
          </cell>
          <cell r="J3833" t="str">
            <v>INSTITUCION EDUCATIVA CRISTOBAL COLON</v>
          </cell>
          <cell r="K3833">
            <v>39434584</v>
          </cell>
        </row>
        <row r="3834">
          <cell r="I3834">
            <v>821000346</v>
          </cell>
          <cell r="J3834" t="str">
            <v>IE DIEGO RENGIFO SALAZAR</v>
          </cell>
          <cell r="K3834">
            <v>120612859</v>
          </cell>
        </row>
        <row r="3835">
          <cell r="I3835">
            <v>821000786</v>
          </cell>
          <cell r="J3835" t="str">
            <v>INSTITUCION EDUCATIVA CORAZON DEL VALLE</v>
          </cell>
          <cell r="K3835">
            <v>207015852</v>
          </cell>
        </row>
        <row r="3836">
          <cell r="I3836">
            <v>821000816</v>
          </cell>
          <cell r="J3836" t="str">
            <v>INSTITUCION EDUCATIVA  MARIA ANTONIA RUIZ</v>
          </cell>
          <cell r="K3836">
            <v>171046096</v>
          </cell>
        </row>
        <row r="3837">
          <cell r="I3837">
            <v>821000964</v>
          </cell>
          <cell r="J3837" t="str">
            <v>CARLOS HOLGUIN SARDI</v>
          </cell>
          <cell r="K3837">
            <v>48633690</v>
          </cell>
        </row>
        <row r="3838">
          <cell r="I3838">
            <v>821000993</v>
          </cell>
          <cell r="J3838" t="str">
            <v>INSTITUCION EDUCATIVA SANTA TERESITA</v>
          </cell>
          <cell r="K3838">
            <v>53846904</v>
          </cell>
        </row>
        <row r="3839">
          <cell r="I3839">
            <v>821001163</v>
          </cell>
          <cell r="J3839" t="str">
            <v>INSTITUCION EDUCATIVA SAN ISIDRO</v>
          </cell>
          <cell r="K3839">
            <v>9495644</v>
          </cell>
        </row>
        <row r="3840">
          <cell r="I3840">
            <v>821001168</v>
          </cell>
          <cell r="J3840" t="str">
            <v>INSTITUCION EDUCATIVA SAGRADO CORAZON DE JESUS</v>
          </cell>
          <cell r="K3840">
            <v>38823059</v>
          </cell>
        </row>
        <row r="3841">
          <cell r="I3841">
            <v>821001172</v>
          </cell>
          <cell r="J3841" t="str">
            <v>INSTITUCION EDUCATIVA LA CONSOLITA</v>
          </cell>
          <cell r="K3841">
            <v>22655394</v>
          </cell>
        </row>
        <row r="3842">
          <cell r="I3842">
            <v>821001199</v>
          </cell>
          <cell r="J3842" t="str">
            <v>CENTRO DOCENTE NO. 22</v>
          </cell>
          <cell r="K3842">
            <v>15437907</v>
          </cell>
        </row>
        <row r="3843">
          <cell r="I3843">
            <v>821001201</v>
          </cell>
          <cell r="J3843" t="str">
            <v>INSTITUCION EDUCATIVA ANTONIA SANTOS</v>
          </cell>
          <cell r="K3843">
            <v>11166358</v>
          </cell>
        </row>
        <row r="3844">
          <cell r="I3844">
            <v>821001476</v>
          </cell>
          <cell r="J3844" t="str">
            <v>CENTRO DOCENTE MARIANO GONZALO</v>
          </cell>
          <cell r="K3844">
            <v>35111532</v>
          </cell>
        </row>
        <row r="3845">
          <cell r="I3845">
            <v>821001501</v>
          </cell>
          <cell r="J3845" t="str">
            <v>IE DOCE DE OCTUBRE</v>
          </cell>
          <cell r="K3845">
            <v>12578408</v>
          </cell>
        </row>
        <row r="3846">
          <cell r="I3846">
            <v>821001505</v>
          </cell>
          <cell r="J3846" t="str">
            <v>INSTITUCION EDUCATIVA JORGE ELIECER GAITAN</v>
          </cell>
          <cell r="K3846">
            <v>16069569</v>
          </cell>
        </row>
        <row r="3847">
          <cell r="I3847">
            <v>821001550</v>
          </cell>
          <cell r="J3847" t="str">
            <v>INSTITUCION EDUCATIVA SANTA BARBARA</v>
          </cell>
          <cell r="K3847">
            <v>26762967</v>
          </cell>
        </row>
        <row r="3848">
          <cell r="I3848">
            <v>821001553</v>
          </cell>
          <cell r="J3848" t="str">
            <v>INSTITUCION EDUCATIVA SANTA MARTHA</v>
          </cell>
          <cell r="K3848">
            <v>10847020</v>
          </cell>
        </row>
        <row r="3849">
          <cell r="I3849">
            <v>821001561</v>
          </cell>
          <cell r="J3849" t="str">
            <v>INSTITUCION EDUCATIVA MARIA AUXILIADORA</v>
          </cell>
          <cell r="K3849">
            <v>12877481</v>
          </cell>
        </row>
        <row r="3850">
          <cell r="I3850">
            <v>821001615</v>
          </cell>
          <cell r="J3850" t="str">
            <v>INSTITUTO EDUCATIVO CAMILO TORRES</v>
          </cell>
          <cell r="K3850">
            <v>28957495</v>
          </cell>
        </row>
        <row r="3851">
          <cell r="I3851">
            <v>821001692</v>
          </cell>
          <cell r="J3851" t="str">
            <v>INSTITUCION EDUCATIVA BENJAMIN HERRERA</v>
          </cell>
          <cell r="K3851">
            <v>9247605</v>
          </cell>
        </row>
        <row r="3852">
          <cell r="I3852">
            <v>821001877</v>
          </cell>
          <cell r="J3852" t="str">
            <v>INSTITUCION EDUCATIVA ACERG ASOCIACION DE CENTROS EDUCATIVOS DEL CAÑON DEL RIO GARRAPATAS</v>
          </cell>
          <cell r="K3852">
            <v>37904151</v>
          </cell>
        </row>
        <row r="3853">
          <cell r="I3853">
            <v>821001963</v>
          </cell>
          <cell r="J3853" t="str">
            <v>INSTITUCION EDUCATIVA JORGE ISAACS</v>
          </cell>
          <cell r="K3853">
            <v>23505254</v>
          </cell>
        </row>
        <row r="3854">
          <cell r="I3854">
            <v>821002380</v>
          </cell>
          <cell r="J3854" t="str">
            <v>CENTRO DOCENTE MIGUEL ANTONIO CARO</v>
          </cell>
          <cell r="K3854">
            <v>77867928</v>
          </cell>
        </row>
        <row r="3855">
          <cell r="I3855">
            <v>821002675</v>
          </cell>
          <cell r="J3855" t="str">
            <v>IE LA INMACULADA</v>
          </cell>
          <cell r="K3855">
            <v>69630860</v>
          </cell>
        </row>
        <row r="3856">
          <cell r="I3856">
            <v>821002772</v>
          </cell>
          <cell r="J3856" t="str">
            <v>INSTITUCION EDUCATIVA POLICARPA SALAVARRIETA</v>
          </cell>
          <cell r="K3856">
            <v>13569131</v>
          </cell>
        </row>
        <row r="3857">
          <cell r="I3857">
            <v>821002935</v>
          </cell>
          <cell r="J3857" t="str">
            <v>INSTITUCION EDUCATIVA  HERNANDO LLORENTE ARROYO</v>
          </cell>
          <cell r="K3857">
            <v>60953849</v>
          </cell>
        </row>
        <row r="3858">
          <cell r="I3858">
            <v>821002938</v>
          </cell>
          <cell r="J3858" t="str">
            <v>INSTITUCION EDUCATIVA ALFREDO GARRIDO TOVAR</v>
          </cell>
          <cell r="K3858">
            <v>39582204</v>
          </cell>
        </row>
        <row r="3859">
          <cell r="I3859">
            <v>821002946</v>
          </cell>
          <cell r="J3859" t="str">
            <v>INSTITUCION EDUCATIVA NEMESIO RODRIGUEZ ESCOBAR</v>
          </cell>
          <cell r="K3859">
            <v>50824030</v>
          </cell>
        </row>
        <row r="3860">
          <cell r="I3860">
            <v>821003059</v>
          </cell>
          <cell r="J3860" t="str">
            <v>INSTITUCION EDUCATIVA MARIA INMACULADA</v>
          </cell>
          <cell r="K3860">
            <v>26453109</v>
          </cell>
        </row>
        <row r="3861">
          <cell r="I3861">
            <v>821003112</v>
          </cell>
          <cell r="J3861" t="str">
            <v>INSTITUCION EDUCATIVA LA TULIA</v>
          </cell>
          <cell r="K3861">
            <v>53344964</v>
          </cell>
        </row>
        <row r="3862">
          <cell r="I3862">
            <v>821003181</v>
          </cell>
          <cell r="J3862" t="str">
            <v>INSTITUCION EDUCATIVA MANUEL MARIA MALLARINO</v>
          </cell>
          <cell r="K3862">
            <v>66855969</v>
          </cell>
        </row>
        <row r="3863">
          <cell r="I3863">
            <v>821003190</v>
          </cell>
          <cell r="J3863" t="str">
            <v>INSTITUCION EDUCATIVA LA GRACIELA</v>
          </cell>
          <cell r="K3863">
            <v>242625854</v>
          </cell>
        </row>
        <row r="3864">
          <cell r="I3864">
            <v>821003191</v>
          </cell>
          <cell r="J3864" t="str">
            <v>INSTITUCION EDUCATIVA SANTA ROSALIA DE PALERMO</v>
          </cell>
          <cell r="K3864">
            <v>74322549</v>
          </cell>
        </row>
        <row r="3865">
          <cell r="I3865">
            <v>821003219</v>
          </cell>
          <cell r="J3865" t="str">
            <v>INSTITUCION EDUCATIVA SANTA TERESITA</v>
          </cell>
          <cell r="K3865">
            <v>40767135</v>
          </cell>
        </row>
        <row r="3866">
          <cell r="I3866">
            <v>821003220</v>
          </cell>
          <cell r="J3866" t="str">
            <v>INSTITUCION EDUCATIVA PRIMAVERA</v>
          </cell>
          <cell r="K3866">
            <v>38404474</v>
          </cell>
        </row>
        <row r="3867">
          <cell r="I3867">
            <v>821003268</v>
          </cell>
          <cell r="J3867" t="str">
            <v>INSTITUCION EDUCATIVA AGUACLARA</v>
          </cell>
          <cell r="K3867">
            <v>216116609</v>
          </cell>
        </row>
        <row r="3868">
          <cell r="I3868">
            <v>821003274</v>
          </cell>
          <cell r="J3868" t="str">
            <v>FONDO DE SERVICIOS EDUCATIVOS INTITUCION EDUCATIVA ARTURO GOMEZ JARAMILLO</v>
          </cell>
          <cell r="K3868">
            <v>95522513</v>
          </cell>
        </row>
        <row r="3869">
          <cell r="I3869">
            <v>821003287</v>
          </cell>
          <cell r="J3869" t="str">
            <v>INSTITUCION EDUCATIVA EL AGUILA</v>
          </cell>
          <cell r="K3869">
            <v>56319390</v>
          </cell>
        </row>
        <row r="3870">
          <cell r="I3870">
            <v>821003289</v>
          </cell>
          <cell r="J3870" t="str">
            <v>INSTITUCION EDUCATIVA  RODRIGO LLOREDA CAICEDO</v>
          </cell>
          <cell r="K3870">
            <v>13648303</v>
          </cell>
        </row>
        <row r="3871">
          <cell r="I3871">
            <v>821003302</v>
          </cell>
          <cell r="J3871" t="str">
            <v>INSTITUCION EDUCATIVA NUESTRA SEÑORA DE LA PAZ</v>
          </cell>
          <cell r="K3871">
            <v>15172104</v>
          </cell>
        </row>
        <row r="3872">
          <cell r="I3872">
            <v>821003308</v>
          </cell>
          <cell r="J3872" t="str">
            <v>FONDOS DE SERVICIOS EDUCATIVOS INSTITUCION EDUCATIVA NARANJAL</v>
          </cell>
          <cell r="K3872">
            <v>47926470</v>
          </cell>
        </row>
        <row r="3873">
          <cell r="I3873">
            <v>821003315</v>
          </cell>
          <cell r="J3873" t="str">
            <v>INSTITUCION EDUCATIVA SANTA INES</v>
          </cell>
          <cell r="K3873">
            <v>21641802</v>
          </cell>
        </row>
        <row r="3874">
          <cell r="I3874">
            <v>821003342</v>
          </cell>
          <cell r="J3874" t="str">
            <v>INSTITUCION EDUCATIVA CELIAN</v>
          </cell>
          <cell r="K3874">
            <v>72272348</v>
          </cell>
        </row>
        <row r="3875">
          <cell r="I3875">
            <v>821003354</v>
          </cell>
          <cell r="J3875" t="str">
            <v>INSTITUCION EDUCATIVA HERACLIO URIBE URIBE</v>
          </cell>
          <cell r="K3875">
            <v>52013721</v>
          </cell>
        </row>
        <row r="3876">
          <cell r="I3876">
            <v>821003374</v>
          </cell>
          <cell r="J3876" t="str">
            <v>I.E MAGADALENA ORTEGA</v>
          </cell>
          <cell r="K3876">
            <v>117340921</v>
          </cell>
        </row>
        <row r="3877">
          <cell r="I3877">
            <v>821003387</v>
          </cell>
          <cell r="J3877" t="str">
            <v>INSTITUCION EDUCATIVA ALTO DEL ROCIO</v>
          </cell>
          <cell r="K3877">
            <v>18041674</v>
          </cell>
        </row>
        <row r="3878">
          <cell r="I3878">
            <v>821003464</v>
          </cell>
          <cell r="J3878" t="str">
            <v>INSTITUCION EDUCATIVA SAN ISIDRO FONDOS DE SERVICIOS</v>
          </cell>
          <cell r="K3878">
            <v>23718860</v>
          </cell>
        </row>
        <row r="3879">
          <cell r="I3879">
            <v>821003576</v>
          </cell>
          <cell r="J3879" t="str">
            <v>INSTITUCION EDUCATIVA SGA FONDOS DE SERVICIOS</v>
          </cell>
          <cell r="K3879">
            <v>45816827</v>
          </cell>
        </row>
        <row r="3880">
          <cell r="I3880">
            <v>822000028</v>
          </cell>
          <cell r="J3880" t="str">
            <v>COLEGIO ANTHONY A PHIPPS</v>
          </cell>
          <cell r="K3880">
            <v>84151224</v>
          </cell>
        </row>
        <row r="3881">
          <cell r="I3881">
            <v>822000223</v>
          </cell>
          <cell r="J3881" t="str">
            <v>INSTITUCION EDUCATIVA COLEGIO DEPARTAMENTAL LUIS CARLOS GALAN SARMIENTO</v>
          </cell>
          <cell r="K3881">
            <v>179854280</v>
          </cell>
        </row>
        <row r="3882">
          <cell r="I3882">
            <v>822000249</v>
          </cell>
          <cell r="J3882" t="str">
            <v>Institucion Educativa San Isidro de Veracruz</v>
          </cell>
          <cell r="K3882">
            <v>64301762</v>
          </cell>
        </row>
        <row r="3883">
          <cell r="I3883">
            <v>822000390</v>
          </cell>
          <cell r="J3883" t="str">
            <v>UNIDAD EDUCATIVA PIO XII</v>
          </cell>
          <cell r="K3883">
            <v>50413833</v>
          </cell>
        </row>
        <row r="3884">
          <cell r="I3884">
            <v>822000470</v>
          </cell>
          <cell r="J3884" t="str">
            <v>INSTITUCION EDUCATIVA ANTONIO NARIÑO SERVICIO DOCENTE</v>
          </cell>
          <cell r="K3884">
            <v>91899354</v>
          </cell>
        </row>
        <row r="3885">
          <cell r="I3885">
            <v>822000488</v>
          </cell>
          <cell r="J3885" t="str">
            <v>INSTITUCION EDUCATIVA COLEGIO GUATIQUIA</v>
          </cell>
          <cell r="K3885">
            <v>83150660</v>
          </cell>
        </row>
        <row r="3886">
          <cell r="I3886">
            <v>822000520</v>
          </cell>
          <cell r="J3886" t="str">
            <v>INSTITUCION EDUCATIVA GERMAN ARCINIEGAS</v>
          </cell>
          <cell r="K3886">
            <v>105404812</v>
          </cell>
        </row>
        <row r="3887">
          <cell r="I3887">
            <v>822000543</v>
          </cell>
          <cell r="J3887" t="str">
            <v>INSTITUCION EDUCATIVA GENERAL CARLOS ALBAN - FOSES</v>
          </cell>
          <cell r="K3887">
            <v>112679290</v>
          </cell>
        </row>
        <row r="3888">
          <cell r="I3888">
            <v>822000630</v>
          </cell>
          <cell r="J3888" t="str">
            <v>Institucion Educativa Valentin Garcia</v>
          </cell>
          <cell r="K3888">
            <v>105564297</v>
          </cell>
        </row>
        <row r="3889">
          <cell r="I3889">
            <v>822000939</v>
          </cell>
          <cell r="J3889" t="str">
            <v>COLEGIO ABRAHAM LINCOLN</v>
          </cell>
          <cell r="K3889">
            <v>91723758</v>
          </cell>
        </row>
        <row r="3890">
          <cell r="I3890">
            <v>822000988</v>
          </cell>
          <cell r="J3890" t="str">
            <v>Institucion Educativa Maria Montessori</v>
          </cell>
          <cell r="K3890">
            <v>89323160</v>
          </cell>
        </row>
        <row r="3891">
          <cell r="I3891">
            <v>822001021</v>
          </cell>
          <cell r="J3891" t="str">
            <v>INSTITUCION EDUCATIVA COLEGIO FRANCISCO ARANGO</v>
          </cell>
          <cell r="K3891">
            <v>75639139</v>
          </cell>
        </row>
        <row r="3892">
          <cell r="I3892">
            <v>822001023</v>
          </cell>
          <cell r="J3892" t="str">
            <v>Institucion Educativa San Isidro de Chichimene</v>
          </cell>
          <cell r="K3892">
            <v>86729478</v>
          </cell>
        </row>
        <row r="3893">
          <cell r="I3893">
            <v>822001068</v>
          </cell>
          <cell r="J3893" t="str">
            <v>UNIDAD EDUCATIVA PLAYA RICA</v>
          </cell>
          <cell r="K3893">
            <v>72440457</v>
          </cell>
        </row>
        <row r="3894">
          <cell r="I3894">
            <v>822001082</v>
          </cell>
          <cell r="J3894" t="str">
            <v>INSTITUCION EDUCATIVA COLEGIO BUENOS AIRES</v>
          </cell>
          <cell r="K3894">
            <v>55154574</v>
          </cell>
        </row>
        <row r="3895">
          <cell r="I3895">
            <v>822001160</v>
          </cell>
          <cell r="J3895" t="str">
            <v>NTRA. SRA DE FATIMA</v>
          </cell>
          <cell r="K3895">
            <v>130808769</v>
          </cell>
        </row>
        <row r="3896">
          <cell r="I3896">
            <v>822001179</v>
          </cell>
          <cell r="J3896" t="str">
            <v>INSTITUCION EDUCATIVA SANTA INES - FONDO DE SERVICIOS EDUCATIVOS</v>
          </cell>
          <cell r="K3896">
            <v>42348391</v>
          </cell>
        </row>
        <row r="3897">
          <cell r="I3897">
            <v>822001262</v>
          </cell>
          <cell r="J3897" t="str">
            <v>Institucion Educativa Gabriela Mistral</v>
          </cell>
          <cell r="K3897">
            <v>71524237</v>
          </cell>
        </row>
        <row r="3898">
          <cell r="I3898">
            <v>822001282</v>
          </cell>
          <cell r="J3898" t="str">
            <v>Institucion Educativa Brisas de Irique</v>
          </cell>
          <cell r="K3898">
            <v>108667589</v>
          </cell>
        </row>
        <row r="3899">
          <cell r="I3899">
            <v>822001289</v>
          </cell>
          <cell r="J3899" t="str">
            <v>Institucion Educativa Manacal</v>
          </cell>
          <cell r="K3899">
            <v>60503627</v>
          </cell>
        </row>
        <row r="3900">
          <cell r="I3900">
            <v>822001307</v>
          </cell>
          <cell r="J3900" t="str">
            <v>Institucion Educativa Juan Humberto Baquero Soler</v>
          </cell>
          <cell r="K3900">
            <v>74885876</v>
          </cell>
        </row>
        <row r="3901">
          <cell r="I3901">
            <v>822001509</v>
          </cell>
          <cell r="J3901" t="str">
            <v>INSTITUCION EDUCATIVA COLEGIO VEINTE DE JULIO</v>
          </cell>
          <cell r="K3901">
            <v>214189408</v>
          </cell>
        </row>
        <row r="3902">
          <cell r="I3902">
            <v>822001517</v>
          </cell>
          <cell r="J3902" t="str">
            <v>COLEGIO LUIS F GOMEZ NIÑO</v>
          </cell>
          <cell r="K3902">
            <v>38417818</v>
          </cell>
        </row>
        <row r="3903">
          <cell r="I3903">
            <v>822001523</v>
          </cell>
          <cell r="J3903" t="str">
            <v>Escuela Normal Superior de Acacias</v>
          </cell>
          <cell r="K3903">
            <v>142764706</v>
          </cell>
        </row>
        <row r="3904">
          <cell r="I3904">
            <v>822001536</v>
          </cell>
          <cell r="J3904" t="str">
            <v>INSTITUCION EDUCATIVA COLEGIO MIGUEL ANGEL MARTIN</v>
          </cell>
          <cell r="K3904">
            <v>76606980</v>
          </cell>
        </row>
        <row r="3905">
          <cell r="I3905">
            <v>822001567</v>
          </cell>
          <cell r="J3905" t="str">
            <v>Institucion Educativa San Antonio del Ariari</v>
          </cell>
          <cell r="K3905">
            <v>112807183</v>
          </cell>
        </row>
        <row r="3906">
          <cell r="I3906">
            <v>822001695</v>
          </cell>
          <cell r="J3906" t="str">
            <v>Institucion Educativa Rafael Uribe Uribe</v>
          </cell>
          <cell r="K3906">
            <v>115820061</v>
          </cell>
        </row>
        <row r="3907">
          <cell r="I3907">
            <v>822001702</v>
          </cell>
          <cell r="J3907" t="str">
            <v>INSTITUCION EDUCATIVA JORGE ELIECER GAITAN</v>
          </cell>
          <cell r="K3907">
            <v>377422777</v>
          </cell>
        </row>
        <row r="3908">
          <cell r="I3908">
            <v>822001796</v>
          </cell>
          <cell r="J3908" t="str">
            <v>INSTITUCION EDUCATIVA LAS PLAMAS</v>
          </cell>
          <cell r="K3908">
            <v>129592602</v>
          </cell>
        </row>
        <row r="3909">
          <cell r="I3909">
            <v>822001923</v>
          </cell>
          <cell r="J3909" t="str">
            <v>INST. EDUCATIVA UNIDAD EDUCATIVA ARNULFO BRICEÑO</v>
          </cell>
          <cell r="K3909">
            <v>139758342</v>
          </cell>
        </row>
        <row r="3910">
          <cell r="I3910">
            <v>822001951</v>
          </cell>
          <cell r="J3910" t="str">
            <v>UNIDAD EDUCATIVA SEIS DE ABRIL</v>
          </cell>
          <cell r="K3910">
            <v>55204647</v>
          </cell>
        </row>
        <row r="3911">
          <cell r="I3911">
            <v>822001977</v>
          </cell>
          <cell r="J3911" t="str">
            <v>Institucion Educativa General Santander</v>
          </cell>
          <cell r="K3911">
            <v>196487235</v>
          </cell>
        </row>
        <row r="3912">
          <cell r="I3912">
            <v>822002008</v>
          </cell>
          <cell r="J3912" t="str">
            <v>COL DEPARTAMENTAL CATUMARE</v>
          </cell>
          <cell r="K3912">
            <v>272369166</v>
          </cell>
        </row>
        <row r="3913">
          <cell r="I3913">
            <v>822002014</v>
          </cell>
          <cell r="J3913" t="str">
            <v>INSTITUCION EDUCATIVA CENTAUROS VILLAVICENCIO</v>
          </cell>
          <cell r="K3913">
            <v>90044291</v>
          </cell>
        </row>
        <row r="3914">
          <cell r="I3914">
            <v>822002049</v>
          </cell>
          <cell r="J3914" t="str">
            <v>Institucion Educativa Escuela Internado Charco Trece</v>
          </cell>
          <cell r="K3914">
            <v>24868153</v>
          </cell>
        </row>
        <row r="3915">
          <cell r="I3915">
            <v>822002056</v>
          </cell>
          <cell r="J3915" t="str">
            <v>Institucion Educativa Agropecuaria Hector Jaramillo Duque</v>
          </cell>
          <cell r="K3915">
            <v>30023712</v>
          </cell>
        </row>
        <row r="3916">
          <cell r="I3916">
            <v>822002084</v>
          </cell>
          <cell r="J3916" t="str">
            <v>Institucion Educativa Puente Amarillo Francisco Torres Leon</v>
          </cell>
          <cell r="K3916">
            <v>109200099</v>
          </cell>
        </row>
        <row r="3917">
          <cell r="I3917">
            <v>822002197</v>
          </cell>
          <cell r="J3917" t="str">
            <v>INSTITUCION EDUCATIVA LATORRE GOMEZ</v>
          </cell>
          <cell r="K3917">
            <v>78354550</v>
          </cell>
        </row>
        <row r="3918">
          <cell r="I3918">
            <v>822002203</v>
          </cell>
          <cell r="J3918" t="str">
            <v>Institucion Educativa Pedro Nel Jimenez Obando</v>
          </cell>
          <cell r="K3918">
            <v>51488848</v>
          </cell>
        </row>
        <row r="3919">
          <cell r="I3919">
            <v>822002218</v>
          </cell>
          <cell r="J3919" t="str">
            <v>Escuela Brisas del Guayuriba</v>
          </cell>
          <cell r="K3919">
            <v>20515624</v>
          </cell>
        </row>
        <row r="3920">
          <cell r="I3920">
            <v>822002324</v>
          </cell>
          <cell r="J3920" t="str">
            <v>Institucion Educativa Puerto Guadalupe</v>
          </cell>
          <cell r="K3920">
            <v>33751876</v>
          </cell>
        </row>
        <row r="3921">
          <cell r="I3921">
            <v>822002445</v>
          </cell>
          <cell r="J3921" t="str">
            <v>Institucion Educativa Francisco Walter</v>
          </cell>
          <cell r="K3921">
            <v>135635850</v>
          </cell>
        </row>
        <row r="3922">
          <cell r="I3922">
            <v>822002467</v>
          </cell>
          <cell r="J3922" t="str">
            <v>INSTITUCION EDUCATIVA COLEGIO JHON F. KENNEDY</v>
          </cell>
          <cell r="K3922">
            <v>113850525</v>
          </cell>
        </row>
        <row r="3923">
          <cell r="I3923">
            <v>822002511</v>
          </cell>
          <cell r="J3923" t="str">
            <v>Institucion Educativa Gabriela Mistral</v>
          </cell>
          <cell r="K3923">
            <v>69689334</v>
          </cell>
        </row>
        <row r="3924">
          <cell r="I3924">
            <v>822002545</v>
          </cell>
          <cell r="J3924" t="str">
            <v>Institucion Educativa Rafael Uribe Uribe</v>
          </cell>
          <cell r="K3924">
            <v>63390171</v>
          </cell>
        </row>
        <row r="3925">
          <cell r="I3925">
            <v>822002600</v>
          </cell>
          <cell r="J3925" t="str">
            <v>INSTITUCION EDUCATIVA ISAAC TACHA NIÑO</v>
          </cell>
          <cell r="K3925">
            <v>85865626</v>
          </cell>
        </row>
        <row r="3926">
          <cell r="I3926">
            <v>822002613</v>
          </cell>
          <cell r="J3926" t="str">
            <v>Institucion Educativa Santa Teresita</v>
          </cell>
          <cell r="K3926">
            <v>57639904</v>
          </cell>
        </row>
        <row r="3927">
          <cell r="I3927">
            <v>822002998</v>
          </cell>
          <cell r="J3927" t="str">
            <v>INSTITUTO AGRICOLA CARLOS MAURO HOYOS</v>
          </cell>
          <cell r="K3927">
            <v>83486518</v>
          </cell>
        </row>
        <row r="3928">
          <cell r="I3928">
            <v>822003285</v>
          </cell>
          <cell r="J3928" t="str">
            <v>Institucion Antonio Nariño</v>
          </cell>
          <cell r="K3928">
            <v>50823751</v>
          </cell>
        </row>
        <row r="3929">
          <cell r="I3929">
            <v>822003451</v>
          </cell>
          <cell r="J3929" t="str">
            <v>Colegio Nacional Integrado de Bachillerato</v>
          </cell>
          <cell r="K3929">
            <v>211577914</v>
          </cell>
        </row>
        <row r="3930">
          <cell r="I3930">
            <v>822003479</v>
          </cell>
          <cell r="J3930" t="str">
            <v>Unidad Educativa el Progreso</v>
          </cell>
          <cell r="K3930">
            <v>72408357</v>
          </cell>
        </row>
        <row r="3931">
          <cell r="I3931">
            <v>822003892</v>
          </cell>
          <cell r="J3931" t="str">
            <v>UNIDAD EDUCATIVA FELICIDAD BARRIOS HERNANDEZ</v>
          </cell>
          <cell r="K3931">
            <v>43454064</v>
          </cell>
        </row>
        <row r="3932">
          <cell r="I3932">
            <v>822004265</v>
          </cell>
          <cell r="J3932" t="str">
            <v>Institucion Educativa Departamental Ovidio Decroly</v>
          </cell>
          <cell r="K3932">
            <v>93896470</v>
          </cell>
        </row>
        <row r="3933">
          <cell r="I3933">
            <v>822004270</v>
          </cell>
          <cell r="J3933" t="str">
            <v>Institucion Educativa Santa Teresa de Pachaquiaro</v>
          </cell>
          <cell r="K3933">
            <v>69732906</v>
          </cell>
        </row>
        <row r="3934">
          <cell r="I3934">
            <v>822004327</v>
          </cell>
          <cell r="J3934" t="str">
            <v>Institucion Educativa Puerto Iris</v>
          </cell>
          <cell r="K3934">
            <v>30888828</v>
          </cell>
        </row>
        <row r="3935">
          <cell r="I3935">
            <v>822004409</v>
          </cell>
          <cell r="J3935" t="str">
            <v>INST. EDUCATIVA RURAL VANGUARDIA FONDOS SER. EDUCA</v>
          </cell>
          <cell r="K3935">
            <v>95692632</v>
          </cell>
        </row>
        <row r="3936">
          <cell r="I3936">
            <v>822004688</v>
          </cell>
          <cell r="J3936" t="str">
            <v>Institucion Educativa Jose Antonio Galan</v>
          </cell>
          <cell r="K3936">
            <v>57626715</v>
          </cell>
        </row>
        <row r="3937">
          <cell r="I3937">
            <v>822005143</v>
          </cell>
          <cell r="J3937" t="str">
            <v>Institucion Educativa de Costa Rica</v>
          </cell>
          <cell r="K3937">
            <v>65035974</v>
          </cell>
        </row>
        <row r="3938">
          <cell r="I3938">
            <v>822005460</v>
          </cell>
          <cell r="J3938" t="str">
            <v>COLEGIO DEPARTAMENTAL MANUELA BELTRAN</v>
          </cell>
          <cell r="K3938">
            <v>118303957</v>
          </cell>
        </row>
        <row r="3939">
          <cell r="I3939">
            <v>822005489</v>
          </cell>
          <cell r="J3939" t="str">
            <v>INSTITUCION EDUCATIVA MESA DE LOS REYES</v>
          </cell>
          <cell r="K3939">
            <v>5212939</v>
          </cell>
        </row>
        <row r="3940">
          <cell r="I3940">
            <v>822005512</v>
          </cell>
          <cell r="J3940" t="str">
            <v>Centro Educativo Horizontes</v>
          </cell>
          <cell r="K3940">
            <v>353790612</v>
          </cell>
        </row>
        <row r="3941">
          <cell r="I3941">
            <v>822005524</v>
          </cell>
          <cell r="J3941" t="str">
            <v>Institucion Educativa General Santander</v>
          </cell>
          <cell r="K3941">
            <v>27890889</v>
          </cell>
        </row>
        <row r="3942">
          <cell r="I3942">
            <v>822005538</v>
          </cell>
          <cell r="J3942" t="str">
            <v>Institucion Educativa Las Damas</v>
          </cell>
          <cell r="K3942">
            <v>26183571</v>
          </cell>
        </row>
        <row r="3943">
          <cell r="I3943">
            <v>822005813</v>
          </cell>
          <cell r="J3943" t="str">
            <v>Institucion Educativa Jose Celestino Mutis</v>
          </cell>
          <cell r="K3943">
            <v>113455394</v>
          </cell>
        </row>
        <row r="3944">
          <cell r="I3944">
            <v>822006058</v>
          </cell>
          <cell r="J3944" t="str">
            <v>Institucion Educativa Nueva Esperanza</v>
          </cell>
          <cell r="K3944">
            <v>108647899</v>
          </cell>
        </row>
        <row r="3945">
          <cell r="I3945">
            <v>822006086</v>
          </cell>
          <cell r="J3945" t="str">
            <v>INSTITUCION EDUCATIVA APIAY</v>
          </cell>
          <cell r="K3945">
            <v>83427055</v>
          </cell>
        </row>
        <row r="3946">
          <cell r="I3946">
            <v>822006127</v>
          </cell>
          <cell r="J3946" t="str">
            <v>Institucion Educativa Alfonso Lopez Pumarejo</v>
          </cell>
          <cell r="K3946">
            <v>117055471</v>
          </cell>
        </row>
        <row r="3947">
          <cell r="I3947">
            <v>822006293</v>
          </cell>
          <cell r="J3947" t="str">
            <v>Fondo de Servicios Educativos Colegio Departamental</v>
          </cell>
          <cell r="K3947">
            <v>157050425</v>
          </cell>
        </row>
        <row r="3948">
          <cell r="I3948">
            <v>822006307</v>
          </cell>
          <cell r="J3948" t="str">
            <v>Institucion Educativa Maria Auxiliadora</v>
          </cell>
          <cell r="K3948">
            <v>44154176</v>
          </cell>
        </row>
        <row r="3949">
          <cell r="I3949">
            <v>822006341</v>
          </cell>
          <cell r="J3949" t="str">
            <v>Institucion Educativa Nuevo Horizonte</v>
          </cell>
          <cell r="K3949">
            <v>10607381</v>
          </cell>
        </row>
        <row r="3950">
          <cell r="I3950">
            <v>822006373</v>
          </cell>
          <cell r="J3950" t="str">
            <v>Institucion Educativa Nuestra Señora de la Macarena</v>
          </cell>
          <cell r="K3950">
            <v>117351425</v>
          </cell>
        </row>
        <row r="3951">
          <cell r="I3951">
            <v>822006388</v>
          </cell>
          <cell r="J3951" t="str">
            <v>Institucion Educativa Primavera</v>
          </cell>
          <cell r="K3951">
            <v>34230347</v>
          </cell>
        </row>
        <row r="3952">
          <cell r="I3952">
            <v>822006396</v>
          </cell>
          <cell r="J3952" t="str">
            <v>Centro Educativo la Sabana</v>
          </cell>
          <cell r="K3952">
            <v>18718617</v>
          </cell>
        </row>
        <row r="3953">
          <cell r="I3953">
            <v>822006425</v>
          </cell>
          <cell r="J3953" t="str">
            <v>Centro Educativo Malavar</v>
          </cell>
          <cell r="K3953">
            <v>19081609</v>
          </cell>
        </row>
        <row r="3954">
          <cell r="I3954">
            <v>822006427</v>
          </cell>
          <cell r="J3954" t="str">
            <v>Institucion Educativa Rural de Cubarral</v>
          </cell>
          <cell r="K3954">
            <v>24402998</v>
          </cell>
        </row>
        <row r="3955">
          <cell r="I3955">
            <v>822006432</v>
          </cell>
          <cell r="J3955" t="str">
            <v>Centro Educativo las Palmas</v>
          </cell>
          <cell r="K3955">
            <v>16593300</v>
          </cell>
        </row>
        <row r="3956">
          <cell r="I3956">
            <v>822006499</v>
          </cell>
          <cell r="J3956" t="str">
            <v>Institucion Isabel la Catolica</v>
          </cell>
          <cell r="K3956">
            <v>39472747</v>
          </cell>
        </row>
        <row r="3957">
          <cell r="I3957">
            <v>822006530</v>
          </cell>
          <cell r="J3957" t="str">
            <v>Institucion Educativa Simon Bolivar</v>
          </cell>
          <cell r="K3957">
            <v>82352490</v>
          </cell>
        </row>
        <row r="3958">
          <cell r="I3958">
            <v>822006533</v>
          </cell>
          <cell r="J3958" t="str">
            <v>Centro Educativo Camoita</v>
          </cell>
          <cell r="K3958">
            <v>36087773</v>
          </cell>
        </row>
        <row r="3959">
          <cell r="I3959">
            <v>822006596</v>
          </cell>
          <cell r="J3959" t="str">
            <v>Centro Educativo Rural de Restrepo</v>
          </cell>
          <cell r="K3959">
            <v>45594202</v>
          </cell>
        </row>
        <row r="3960">
          <cell r="I3960">
            <v>822006602</v>
          </cell>
          <cell r="J3960" t="str">
            <v>Centro Educativo El Convenio</v>
          </cell>
          <cell r="K3960">
            <v>17533372</v>
          </cell>
        </row>
        <row r="3961">
          <cell r="I3961">
            <v>822006648</v>
          </cell>
          <cell r="J3961" t="str">
            <v>Centro Educativo Barcelona</v>
          </cell>
          <cell r="K3961">
            <v>14066460</v>
          </cell>
        </row>
        <row r="3962">
          <cell r="I3962">
            <v>822006721</v>
          </cell>
          <cell r="J3962" t="str">
            <v>Institucion Educativa Nuevo Horizonte</v>
          </cell>
          <cell r="K3962">
            <v>57071588</v>
          </cell>
        </row>
        <row r="3963">
          <cell r="I3963">
            <v>822006769</v>
          </cell>
          <cell r="J3963" t="str">
            <v>Institucion Educativa Gabriela Mistral</v>
          </cell>
          <cell r="K3963">
            <v>46084016</v>
          </cell>
        </row>
        <row r="3964">
          <cell r="I3964">
            <v>822006816</v>
          </cell>
          <cell r="J3964" t="str">
            <v>COLEGIO BASICO RURAL SANTA CECILIA</v>
          </cell>
          <cell r="K3964">
            <v>39385301</v>
          </cell>
        </row>
        <row r="3965">
          <cell r="I3965">
            <v>822006832</v>
          </cell>
          <cell r="J3965" t="str">
            <v>Centro Educativo Simon Bolivar</v>
          </cell>
          <cell r="K3965">
            <v>12266859</v>
          </cell>
        </row>
        <row r="3966">
          <cell r="I3966">
            <v>822007265</v>
          </cell>
          <cell r="J3966" t="str">
            <v>Centro Educativo San Fernando</v>
          </cell>
          <cell r="K3966">
            <v>30633973</v>
          </cell>
        </row>
        <row r="3967">
          <cell r="I3967">
            <v>822007266</v>
          </cell>
          <cell r="J3967" t="str">
            <v>Institucion Educativa Yaaliakeisy</v>
          </cell>
          <cell r="K3967">
            <v>70386503</v>
          </cell>
        </row>
        <row r="3968">
          <cell r="I3968">
            <v>822007275</v>
          </cell>
          <cell r="J3968" t="str">
            <v>INSTITUCION EDUCATIVA GAZATAVENA</v>
          </cell>
          <cell r="K3968">
            <v>25744158</v>
          </cell>
        </row>
        <row r="3969">
          <cell r="I3969">
            <v>822007576</v>
          </cell>
          <cell r="J3969" t="str">
            <v>Institucion Educativa La Libertad</v>
          </cell>
          <cell r="K3969">
            <v>44721062</v>
          </cell>
        </row>
        <row r="3970">
          <cell r="I3970">
            <v>822007579</v>
          </cell>
          <cell r="J3970" t="str">
            <v>Instituciòn Educativa Cerritos</v>
          </cell>
          <cell r="K3970">
            <v>16091950</v>
          </cell>
        </row>
        <row r="3971">
          <cell r="I3971">
            <v>822007580</v>
          </cell>
          <cell r="J3971" t="str">
            <v>Institucion Educativa La Paz</v>
          </cell>
          <cell r="K3971">
            <v>18093651</v>
          </cell>
        </row>
        <row r="3972">
          <cell r="I3972">
            <v>823000386</v>
          </cell>
          <cell r="J3972" t="str">
            <v>INSTITUCION EDUCATIVA SAN ISIDRO DE CHOCHO</v>
          </cell>
          <cell r="K3972">
            <v>111699768</v>
          </cell>
        </row>
        <row r="3973">
          <cell r="I3973">
            <v>823000388</v>
          </cell>
          <cell r="J3973" t="str">
            <v>institucion educativa de guaranda</v>
          </cell>
          <cell r="K3973">
            <v>133245603</v>
          </cell>
        </row>
        <row r="3974">
          <cell r="I3974">
            <v>823000392</v>
          </cell>
          <cell r="J3974" t="str">
            <v>INSTITUCION EDUCATIVA SAN VICENTE DE PAUL</v>
          </cell>
          <cell r="K3974">
            <v>170568744</v>
          </cell>
        </row>
        <row r="3975">
          <cell r="I3975">
            <v>823000395</v>
          </cell>
          <cell r="J3975" t="str">
            <v>INSTITUCION EDUCATIVA EL MAMON</v>
          </cell>
          <cell r="K3975">
            <v>78376689</v>
          </cell>
        </row>
        <row r="3976">
          <cell r="I3976">
            <v>823000407</v>
          </cell>
          <cell r="J3976" t="str">
            <v>I. E. INDIGENA TECNICO AGROPECUARIO DE ESCOBAR ARRIBA</v>
          </cell>
          <cell r="K3976">
            <v>88572740</v>
          </cell>
        </row>
        <row r="3977">
          <cell r="I3977">
            <v>823000452</v>
          </cell>
          <cell r="J3977" t="str">
            <v>Fdo. Ed. Doc. C.E. Las Flores</v>
          </cell>
          <cell r="K3977">
            <v>13574360</v>
          </cell>
        </row>
        <row r="3978">
          <cell r="I3978">
            <v>823000483</v>
          </cell>
          <cell r="J3978" t="str">
            <v>INSTITUCION EDUCATIVA MADRE AMALIA</v>
          </cell>
          <cell r="K3978">
            <v>137383557</v>
          </cell>
        </row>
        <row r="3979">
          <cell r="I3979">
            <v>823000487</v>
          </cell>
          <cell r="J3979" t="str">
            <v>INSTITUCION EDUCATIVA RAFAEL NUÑEZ</v>
          </cell>
          <cell r="K3979">
            <v>109572856</v>
          </cell>
        </row>
        <row r="3980">
          <cell r="I3980">
            <v>823000494</v>
          </cell>
          <cell r="J3980" t="str">
            <v>INSTITUCION EDUCATIVA GAVALDÁ</v>
          </cell>
          <cell r="K3980">
            <v>36919716</v>
          </cell>
        </row>
        <row r="3981">
          <cell r="I3981">
            <v>823000509</v>
          </cell>
          <cell r="J3981" t="str">
            <v>Centro Educativo los Camajones</v>
          </cell>
          <cell r="K3981">
            <v>14181852</v>
          </cell>
        </row>
        <row r="3982">
          <cell r="I3982">
            <v>823000527</v>
          </cell>
          <cell r="J3982" t="str">
            <v>Centro Educativo Las Pavas</v>
          </cell>
          <cell r="K3982">
            <v>15486176</v>
          </cell>
        </row>
        <row r="3983">
          <cell r="I3983">
            <v>823000543</v>
          </cell>
          <cell r="J3983" t="str">
            <v>INSTITUCION EDUCATIVA TECNICO AGROPECUARIO SAN ONOFRE DE TOROBE</v>
          </cell>
          <cell r="K3983">
            <v>146991198</v>
          </cell>
        </row>
        <row r="3984">
          <cell r="I3984">
            <v>823000548</v>
          </cell>
          <cell r="J3984" t="str">
            <v>INSTITUCION EDUCATIVA CALLEJON</v>
          </cell>
          <cell r="K3984">
            <v>33007335</v>
          </cell>
        </row>
        <row r="3985">
          <cell r="I3985">
            <v>823000553</v>
          </cell>
          <cell r="J3985" t="str">
            <v>CENTRO EDUCATIVO SAN JOSÉ DE PALMARITICO</v>
          </cell>
          <cell r="K3985">
            <v>26071540</v>
          </cell>
        </row>
        <row r="3986">
          <cell r="I3986">
            <v>823000574</v>
          </cell>
          <cell r="J3986" t="str">
            <v>INSTITUCION EDUCATIVA TECNICO AGROPECUARIO CARLOS ARTURO VERBEL VERGARA</v>
          </cell>
          <cell r="K3986">
            <v>29698213</v>
          </cell>
        </row>
        <row r="3987">
          <cell r="I3987">
            <v>823000601</v>
          </cell>
          <cell r="J3987" t="str">
            <v>IETA LAS PIEDRAS</v>
          </cell>
          <cell r="K3987">
            <v>26884150</v>
          </cell>
        </row>
        <row r="3988">
          <cell r="I3988">
            <v>823000637</v>
          </cell>
          <cell r="J3988" t="str">
            <v>Institucion educativa santa rosa de lima</v>
          </cell>
          <cell r="K3988">
            <v>81195372</v>
          </cell>
        </row>
        <row r="3989">
          <cell r="I3989">
            <v>823000664</v>
          </cell>
          <cell r="J3989" t="str">
            <v>institucion educativa tecnico agropecuario hato nuevo</v>
          </cell>
          <cell r="K3989">
            <v>38390246</v>
          </cell>
        </row>
        <row r="3990">
          <cell r="I3990">
            <v>823000707</v>
          </cell>
          <cell r="J3990" t="str">
            <v>INSTITUCION EDUCATIVA TECNICO AGROPECUARIO DE LA GALLERA</v>
          </cell>
          <cell r="K3990">
            <v>75338753</v>
          </cell>
        </row>
        <row r="3991">
          <cell r="I3991">
            <v>823000722</v>
          </cell>
          <cell r="J3991" t="str">
            <v>I.E SAN JUAN BOSCO</v>
          </cell>
          <cell r="K3991">
            <v>73855661</v>
          </cell>
        </row>
        <row r="3992">
          <cell r="I3992">
            <v>823000747</v>
          </cell>
          <cell r="J3992" t="str">
            <v>INSTITUCION EDUCATIVA ROGELIO RODRIGUEZ SEVERICHE</v>
          </cell>
          <cell r="K3992">
            <v>29639488</v>
          </cell>
        </row>
        <row r="3993">
          <cell r="I3993">
            <v>823000768</v>
          </cell>
          <cell r="J3993" t="str">
            <v>INSTITUCION EDUCATIVA LA UNION</v>
          </cell>
          <cell r="K3993">
            <v>129927436</v>
          </cell>
        </row>
        <row r="3994">
          <cell r="I3994">
            <v>823000805</v>
          </cell>
          <cell r="J3994" t="str">
            <v>INSTITUCION EDUCATIVA NUESTRA SEÑORA DEL CARMEN</v>
          </cell>
          <cell r="K3994">
            <v>83518359</v>
          </cell>
        </row>
        <row r="3995">
          <cell r="I3995">
            <v>823000937</v>
          </cell>
          <cell r="J3995" t="str">
            <v>CENTRO EDUCATIVO LAS PALMITAS</v>
          </cell>
          <cell r="K3995">
            <v>25828874</v>
          </cell>
        </row>
        <row r="3996">
          <cell r="I3996">
            <v>823000976</v>
          </cell>
          <cell r="J3996" t="str">
            <v>INSTITUCION EDUCATIVA SANTA ROSA DE LIMA</v>
          </cell>
          <cell r="K3996">
            <v>67171840</v>
          </cell>
        </row>
        <row r="3997">
          <cell r="I3997">
            <v>823000982</v>
          </cell>
          <cell r="J3997" t="str">
            <v>Inst.Educativa PIO XII</v>
          </cell>
          <cell r="K3997">
            <v>105785246</v>
          </cell>
        </row>
        <row r="3998">
          <cell r="I3998">
            <v>823001016</v>
          </cell>
          <cell r="J3998" t="str">
            <v>INSTITUCION EDUCATIVA 20 DE ENERO</v>
          </cell>
          <cell r="K3998">
            <v>124590365</v>
          </cell>
        </row>
        <row r="3999">
          <cell r="I3999">
            <v>823001022</v>
          </cell>
          <cell r="J3999" t="str">
            <v>INST EDUC SAN ROQUE</v>
          </cell>
          <cell r="K3999">
            <v>61670890</v>
          </cell>
        </row>
        <row r="4000">
          <cell r="I4000">
            <v>823001023</v>
          </cell>
          <cell r="J4000" t="str">
            <v>Fondo de Servicios Educativos</v>
          </cell>
          <cell r="K4000">
            <v>31022484</v>
          </cell>
        </row>
        <row r="4001">
          <cell r="I4001">
            <v>823001044</v>
          </cell>
          <cell r="J4001" t="str">
            <v>Institucion Educativa José Yemail Tous</v>
          </cell>
          <cell r="K4001">
            <v>132352961</v>
          </cell>
        </row>
        <row r="4002">
          <cell r="I4002">
            <v>823001048</v>
          </cell>
          <cell r="J4002" t="str">
            <v>FONDOS DE SERVICIOS EDUCATIVOS SAN JOSE CIP</v>
          </cell>
          <cell r="K4002">
            <v>81759053</v>
          </cell>
        </row>
        <row r="4003">
          <cell r="I4003">
            <v>823001049</v>
          </cell>
          <cell r="J4003" t="str">
            <v>I.E. SAN JOSE</v>
          </cell>
          <cell r="K4003">
            <v>110254687</v>
          </cell>
        </row>
        <row r="4004">
          <cell r="I4004">
            <v>823001061</v>
          </cell>
          <cell r="J4004" t="str">
            <v>INSTITUCION EDUCATIVA SAN ANTONIO</v>
          </cell>
          <cell r="K4004">
            <v>35355527</v>
          </cell>
        </row>
        <row r="4005">
          <cell r="I4005">
            <v>823001068</v>
          </cell>
          <cell r="J4005" t="str">
            <v>INSTITUCION EDUCATIVA CONCENTRACION SIMON ARAUJO</v>
          </cell>
          <cell r="K4005">
            <v>79408252</v>
          </cell>
        </row>
        <row r="4006">
          <cell r="I4006">
            <v>823001072</v>
          </cell>
          <cell r="J4006" t="str">
            <v>FONDOS DE SERVICIOS EDUCATIVOS INSTITUCION EDUCATIVA MARIA INMACULADA</v>
          </cell>
          <cell r="K4006">
            <v>162383316</v>
          </cell>
        </row>
        <row r="4007">
          <cell r="I4007">
            <v>823001079</v>
          </cell>
          <cell r="J4007" t="str">
            <v>I. E. SAN JOSE</v>
          </cell>
          <cell r="K4007">
            <v>83592592</v>
          </cell>
        </row>
        <row r="4008">
          <cell r="I4008">
            <v>823001103</v>
          </cell>
          <cell r="J4008" t="str">
            <v>I. E. JHON F KENNEDY</v>
          </cell>
          <cell r="K4008">
            <v>132534029</v>
          </cell>
        </row>
        <row r="4009">
          <cell r="I4009">
            <v>823001117</v>
          </cell>
          <cell r="J4009" t="str">
            <v>I. E. MILLAN VARGAS</v>
          </cell>
          <cell r="K4009">
            <v>199810823</v>
          </cell>
        </row>
        <row r="4010">
          <cell r="I4010">
            <v>823001136</v>
          </cell>
          <cell r="J4010" t="str">
            <v>I. E. TECNICO DIVERSIFICADO BUENAVISTA</v>
          </cell>
          <cell r="K4010">
            <v>64691579</v>
          </cell>
        </row>
        <row r="4011">
          <cell r="I4011">
            <v>823001142</v>
          </cell>
          <cell r="J4011" t="str">
            <v>INSTITUCION EDUCATIVA TECNICO AGROPECUARIO LA ARENA</v>
          </cell>
          <cell r="K4011">
            <v>65002817</v>
          </cell>
        </row>
        <row r="4012">
          <cell r="I4012">
            <v>823001227</v>
          </cell>
          <cell r="J4012" t="str">
            <v>fondo de servicios educativos santa rosa de lima</v>
          </cell>
          <cell r="K4012">
            <v>68847642</v>
          </cell>
        </row>
        <row r="4013">
          <cell r="I4013">
            <v>823001398</v>
          </cell>
          <cell r="J4013" t="str">
            <v>institucion educativa jose maria cordoba</v>
          </cell>
          <cell r="K4013">
            <v>50866744</v>
          </cell>
        </row>
        <row r="4014">
          <cell r="I4014">
            <v>823001413</v>
          </cell>
          <cell r="J4014" t="str">
            <v>CENTRO EDUCATIVO CORNETA</v>
          </cell>
          <cell r="K4014">
            <v>14606598</v>
          </cell>
        </row>
        <row r="4015">
          <cell r="I4015">
            <v>823001481</v>
          </cell>
          <cell r="J4015" t="str">
            <v>ESCUELA NORMAL SUPERIOR DE LA MOJANA</v>
          </cell>
          <cell r="K4015">
            <v>92510388</v>
          </cell>
        </row>
        <row r="4016">
          <cell r="I4016">
            <v>823001494</v>
          </cell>
          <cell r="J4016" t="str">
            <v>FSE INST EDUC TECN. AGROPECUARIO FLOR DEL MONTE</v>
          </cell>
          <cell r="K4016">
            <v>31812166</v>
          </cell>
        </row>
        <row r="4017">
          <cell r="I4017">
            <v>823001497</v>
          </cell>
          <cell r="J4017" t="str">
            <v>INSTITUCION EDUCATIVA LOS PALMITOS</v>
          </cell>
          <cell r="K4017">
            <v>124285116</v>
          </cell>
        </row>
        <row r="4018">
          <cell r="I4018">
            <v>823001507</v>
          </cell>
          <cell r="J4018" t="str">
            <v>INSTITUCION EDUCATIVA ANIBAL OJEDA</v>
          </cell>
          <cell r="K4018">
            <v>26575945</v>
          </cell>
        </row>
        <row r="4019">
          <cell r="I4019">
            <v>823001509</v>
          </cell>
          <cell r="J4019" t="str">
            <v>CENTRO EDUCATIVO RURAL LA PEÑATA</v>
          </cell>
          <cell r="K4019">
            <v>71880309</v>
          </cell>
        </row>
        <row r="4020">
          <cell r="I4020">
            <v>823001519</v>
          </cell>
          <cell r="J4020" t="str">
            <v>FONDO DE SERVICIOS EDUCATIVOS CENTRO EDUCATIVO INDIGENA SILOE</v>
          </cell>
          <cell r="K4020">
            <v>10310110</v>
          </cell>
        </row>
        <row r="4021">
          <cell r="I4021">
            <v>823001523</v>
          </cell>
          <cell r="J4021" t="str">
            <v>I. E. INDIGENA BOSSA NAVARRO</v>
          </cell>
          <cell r="K4021">
            <v>59952385</v>
          </cell>
        </row>
        <row r="4022">
          <cell r="I4022">
            <v>823001527</v>
          </cell>
          <cell r="J4022" t="str">
            <v>centro eduativo segovia fondo de servicios educativos</v>
          </cell>
          <cell r="K4022">
            <v>35785245</v>
          </cell>
        </row>
        <row r="4023">
          <cell r="I4023">
            <v>823001532</v>
          </cell>
          <cell r="J4023" t="str">
            <v>C. E. INDIGENA MEJOR ESQUINA</v>
          </cell>
          <cell r="K4023">
            <v>10494440</v>
          </cell>
        </row>
        <row r="4024">
          <cell r="I4024">
            <v>823001539</v>
          </cell>
          <cell r="J4024" t="str">
            <v>ESC RURAL BREMEN MORROA</v>
          </cell>
          <cell r="K4024">
            <v>14644002</v>
          </cell>
        </row>
        <row r="4025">
          <cell r="I4025">
            <v>823001541</v>
          </cell>
          <cell r="J4025" t="str">
            <v>centro educativo la pichi</v>
          </cell>
          <cell r="K4025">
            <v>15055765</v>
          </cell>
        </row>
        <row r="4026">
          <cell r="I4026">
            <v>823001555</v>
          </cell>
          <cell r="J4026" t="str">
            <v>INSTITUCION EDUCATIVA SAN FRANCISCO</v>
          </cell>
          <cell r="K4026">
            <v>28326245</v>
          </cell>
        </row>
        <row r="4027">
          <cell r="I4027">
            <v>823001561</v>
          </cell>
          <cell r="J4027" t="str">
            <v>Fondos de servicios educativo IE Mateo Pérez</v>
          </cell>
          <cell r="K4027">
            <v>32591656</v>
          </cell>
        </row>
        <row r="4028">
          <cell r="I4028">
            <v>823001568</v>
          </cell>
          <cell r="J4028" t="str">
            <v>C.E. EL YESO</v>
          </cell>
          <cell r="K4028">
            <v>16320728</v>
          </cell>
        </row>
        <row r="4029">
          <cell r="I4029">
            <v>823001571</v>
          </cell>
          <cell r="J4029" t="str">
            <v>fondos de servicios educativos centro educativo sabanas de la negra</v>
          </cell>
          <cell r="K4029">
            <v>32363041</v>
          </cell>
        </row>
        <row r="4030">
          <cell r="I4030">
            <v>823001575</v>
          </cell>
          <cell r="J4030" t="str">
            <v>C.E. BRISAS DEL MAR</v>
          </cell>
          <cell r="K4030">
            <v>28515498</v>
          </cell>
        </row>
        <row r="4031">
          <cell r="I4031">
            <v>823001593</v>
          </cell>
          <cell r="J4031" t="str">
            <v>CENTRO EDUCATIVO SOLERA ARRIBA</v>
          </cell>
          <cell r="K4031">
            <v>13479490</v>
          </cell>
        </row>
        <row r="4032">
          <cell r="I4032">
            <v>823001617</v>
          </cell>
          <cell r="J4032" t="str">
            <v>INS. EDU. ZAPATA</v>
          </cell>
          <cell r="K4032">
            <v>35178525</v>
          </cell>
        </row>
        <row r="4033">
          <cell r="I4033">
            <v>823001631</v>
          </cell>
          <cell r="J4033" t="str">
            <v>FONDOS DE SERVICIOS EDUCATIVOS</v>
          </cell>
          <cell r="K4033">
            <v>42133438</v>
          </cell>
        </row>
        <row r="4034">
          <cell r="I4034">
            <v>823001632</v>
          </cell>
          <cell r="J4034" t="str">
            <v>C. E. SABANA LARGA</v>
          </cell>
          <cell r="K4034">
            <v>15815286</v>
          </cell>
        </row>
        <row r="4035">
          <cell r="I4035">
            <v>823001645</v>
          </cell>
          <cell r="J4035" t="str">
            <v>INSTITUCION EDUCATIVA NUEVA ESTRELLA</v>
          </cell>
          <cell r="K4035">
            <v>30464547</v>
          </cell>
        </row>
        <row r="4036">
          <cell r="I4036">
            <v>823001659</v>
          </cell>
          <cell r="J4036" t="str">
            <v>institucion educativa rincon del mar</v>
          </cell>
          <cell r="K4036">
            <v>64548370</v>
          </cell>
        </row>
        <row r="4037">
          <cell r="I4037">
            <v>823001661</v>
          </cell>
          <cell r="J4037" t="str">
            <v>CENTRO EDUCATIVO BAJO DON JUAN</v>
          </cell>
          <cell r="K4037">
            <v>18045395</v>
          </cell>
        </row>
        <row r="4038">
          <cell r="I4038">
            <v>823001662</v>
          </cell>
          <cell r="J4038" t="str">
            <v>C. E. INDIGENA SAN JOSE DE HUERTAS CHICAS</v>
          </cell>
          <cell r="K4038">
            <v>26611565</v>
          </cell>
        </row>
        <row r="4039">
          <cell r="I4039">
            <v>823001665</v>
          </cell>
          <cell r="J4039" t="str">
            <v>institucion educativa santa teresita</v>
          </cell>
          <cell r="K4039">
            <v>119897721</v>
          </cell>
        </row>
        <row r="4040">
          <cell r="I4040">
            <v>823001684</v>
          </cell>
          <cell r="J4040" t="str">
            <v>INST EDUC SAN JUAN BAUTISTA DE PIZA</v>
          </cell>
          <cell r="K4040">
            <v>32556514</v>
          </cell>
        </row>
        <row r="4041">
          <cell r="I4041">
            <v>823001699</v>
          </cell>
          <cell r="J4041" t="str">
            <v>Centro Educativo La Esmeralda</v>
          </cell>
          <cell r="K4041">
            <v>18898768</v>
          </cell>
        </row>
        <row r="4042">
          <cell r="I4042">
            <v>823001708</v>
          </cell>
          <cell r="J4042" t="str">
            <v>C. E. INDIGENA CALLE LARGA</v>
          </cell>
          <cell r="K4042">
            <v>14238636</v>
          </cell>
        </row>
        <row r="4043">
          <cell r="I4043">
            <v>823001715</v>
          </cell>
          <cell r="J4043" t="str">
            <v>INST EDUC RAFAEL NUEZ</v>
          </cell>
          <cell r="K4043">
            <v>28859724</v>
          </cell>
        </row>
        <row r="4044">
          <cell r="I4044">
            <v>823001720</v>
          </cell>
          <cell r="J4044" t="str">
            <v>Centro educativo boca de diaz</v>
          </cell>
          <cell r="K4044">
            <v>9377746</v>
          </cell>
        </row>
        <row r="4045">
          <cell r="I4045">
            <v>823001728</v>
          </cell>
          <cell r="J4045" t="str">
            <v>INSTITUCION EDUCATIVA PALMARITO</v>
          </cell>
          <cell r="K4045">
            <v>27446174</v>
          </cell>
        </row>
        <row r="4046">
          <cell r="I4046">
            <v>823001738</v>
          </cell>
          <cell r="J4046" t="str">
            <v>CENTRO EDUCATIVO HIGUERON</v>
          </cell>
          <cell r="K4046">
            <v>14303980</v>
          </cell>
        </row>
        <row r="4047">
          <cell r="I4047">
            <v>823001740</v>
          </cell>
          <cell r="J4047" t="str">
            <v>I. E. INDIGENA SAN FRANCISCO EL PAKY</v>
          </cell>
          <cell r="K4047">
            <v>74577486</v>
          </cell>
        </row>
        <row r="4048">
          <cell r="I4048">
            <v>823001789</v>
          </cell>
          <cell r="J4048" t="str">
            <v>fondo de servicios educativos c i la lucha</v>
          </cell>
          <cell r="K4048">
            <v>27192292</v>
          </cell>
        </row>
        <row r="4049">
          <cell r="I4049">
            <v>823001820</v>
          </cell>
          <cell r="J4049" t="str">
            <v>I. E. TECNICO AGROPECUARIA LAS FLORES</v>
          </cell>
          <cell r="K4049">
            <v>69013555</v>
          </cell>
        </row>
        <row r="4050">
          <cell r="I4050">
            <v>823001822</v>
          </cell>
          <cell r="J4050" t="str">
            <v>I. E. CUENCA</v>
          </cell>
          <cell r="K4050">
            <v>47071975</v>
          </cell>
        </row>
        <row r="4051">
          <cell r="I4051">
            <v>823001825</v>
          </cell>
          <cell r="J4051" t="str">
            <v>Fondo de Servicios Educativos Institución Educativa Caño Prieto</v>
          </cell>
          <cell r="K4051">
            <v>24274846</v>
          </cell>
        </row>
        <row r="4052">
          <cell r="I4052">
            <v>823001843</v>
          </cell>
          <cell r="J4052" t="str">
            <v>INSTITUCION EDUCATIVA SAN IGNACIO</v>
          </cell>
          <cell r="K4052">
            <v>32258243</v>
          </cell>
        </row>
        <row r="4053">
          <cell r="I4053">
            <v>823001921</v>
          </cell>
          <cell r="J4053" t="str">
            <v>INSTITUCION EDUCATIVA DULCE NOMBRE DE JESUS</v>
          </cell>
          <cell r="K4053">
            <v>277021505</v>
          </cell>
        </row>
        <row r="4054">
          <cell r="I4054">
            <v>823002154</v>
          </cell>
          <cell r="J4054" t="str">
            <v>Centro educativo Palmira</v>
          </cell>
          <cell r="K4054">
            <v>13206188</v>
          </cell>
        </row>
        <row r="4055">
          <cell r="I4055">
            <v>823002162</v>
          </cell>
          <cell r="J4055" t="str">
            <v>fondos de servicios educativos Manuela Beltran</v>
          </cell>
          <cell r="K4055">
            <v>69118461</v>
          </cell>
        </row>
        <row r="4056">
          <cell r="I4056">
            <v>823002185</v>
          </cell>
          <cell r="J4056" t="str">
            <v>FOSE. IE TECNICO AGROP. ANIBAL GANDARA CAMPO</v>
          </cell>
          <cell r="K4056">
            <v>44306632</v>
          </cell>
        </row>
        <row r="4057">
          <cell r="I4057">
            <v>823002218</v>
          </cell>
          <cell r="J4057" t="str">
            <v>institucion educativa tecnico agropecuario artesanal los callitos</v>
          </cell>
          <cell r="K4057">
            <v>47973018</v>
          </cell>
        </row>
        <row r="4058">
          <cell r="I4058">
            <v>823002344</v>
          </cell>
          <cell r="J4058" t="str">
            <v>COLEGIO DPTAL DE BACHILLERATO LA PALMIRA</v>
          </cell>
          <cell r="K4058">
            <v>43238670</v>
          </cell>
        </row>
        <row r="4059">
          <cell r="I4059">
            <v>823002354</v>
          </cell>
          <cell r="J4059" t="str">
            <v>INSTITUCION EDUCATIVA OFICIAL CERRITO DE LA PALMA</v>
          </cell>
          <cell r="K4059">
            <v>44351420</v>
          </cell>
        </row>
        <row r="4060">
          <cell r="I4060">
            <v>823002355</v>
          </cell>
          <cell r="J4060" t="str">
            <v>Centro Docente Rural Rancho Largo</v>
          </cell>
          <cell r="K4060">
            <v>16089120</v>
          </cell>
        </row>
        <row r="4061">
          <cell r="I4061">
            <v>823002357</v>
          </cell>
          <cell r="J4061" t="str">
            <v>INSTITUCION EDUCATIVA RURAL SAN ANTONIO</v>
          </cell>
          <cell r="K4061">
            <v>59239838</v>
          </cell>
        </row>
        <row r="4062">
          <cell r="I4062">
            <v>823002385</v>
          </cell>
          <cell r="J4062" t="str">
            <v>LA CONCENTRACION TECNICA MANUEL ALVAREZ SAMPAYO</v>
          </cell>
          <cell r="K4062">
            <v>39087612</v>
          </cell>
        </row>
        <row r="4063">
          <cell r="I4063">
            <v>823002500</v>
          </cell>
          <cell r="J4063" t="str">
            <v>INSTITUCION EDUCATIVA SAN JUAN BAUTISTA DE LA SALLE</v>
          </cell>
          <cell r="K4063">
            <v>167674306</v>
          </cell>
        </row>
        <row r="4064">
          <cell r="I4064">
            <v>823002595</v>
          </cell>
          <cell r="J4064" t="str">
            <v>MUNICIPIO DE EL ROBLE</v>
          </cell>
          <cell r="K4064">
            <v>148941578</v>
          </cell>
        </row>
        <row r="4065">
          <cell r="I4065">
            <v>823002605</v>
          </cell>
          <cell r="J4065" t="str">
            <v>COLEGIO SAN JOSE DE SINCELEJO</v>
          </cell>
          <cell r="K4065">
            <v>188135406</v>
          </cell>
        </row>
        <row r="4066">
          <cell r="I4066">
            <v>823002645</v>
          </cell>
          <cell r="J4066" t="str">
            <v>fondos educativos ie pajonal</v>
          </cell>
          <cell r="K4066">
            <v>58057648</v>
          </cell>
        </row>
        <row r="4067">
          <cell r="I4067">
            <v>823002689</v>
          </cell>
          <cell r="J4067" t="str">
            <v>INSTITUCION EDUCATIVA JORGE MENDOZA LLAMAS</v>
          </cell>
          <cell r="K4067">
            <v>31720158</v>
          </cell>
        </row>
        <row r="4068">
          <cell r="I4068">
            <v>823002785</v>
          </cell>
          <cell r="J4068" t="str">
            <v>I.E. TA. EL PIÑAL</v>
          </cell>
          <cell r="K4068">
            <v>59177764</v>
          </cell>
        </row>
        <row r="4069">
          <cell r="I4069">
            <v>823002928</v>
          </cell>
          <cell r="J4069" t="str">
            <v>INSTITUCION EDUCATIVA PARA POBLACIONES ESPECIALES</v>
          </cell>
          <cell r="K4069">
            <v>127732639</v>
          </cell>
        </row>
        <row r="4070">
          <cell r="I4070">
            <v>823003064</v>
          </cell>
          <cell r="J4070" t="str">
            <v>INST EDUC SAN MATEO</v>
          </cell>
          <cell r="K4070">
            <v>89769444</v>
          </cell>
        </row>
        <row r="4071">
          <cell r="I4071">
            <v>823003071</v>
          </cell>
          <cell r="J4071" t="str">
            <v>INSTITUCION EDUCATIVA PALMAS DE VINO</v>
          </cell>
          <cell r="K4071">
            <v>28320044</v>
          </cell>
        </row>
        <row r="4072">
          <cell r="I4072">
            <v>823003108</v>
          </cell>
          <cell r="J4072" t="str">
            <v>Colegio Técnico Diversificado de El Limón</v>
          </cell>
          <cell r="K4072">
            <v>54100473</v>
          </cell>
        </row>
        <row r="4073">
          <cell r="I4073">
            <v>823003229</v>
          </cell>
          <cell r="J4073" t="str">
            <v>CENTRO EDUCATIVO EL CAÑITO</v>
          </cell>
          <cell r="K4073">
            <v>21328519</v>
          </cell>
        </row>
        <row r="4074">
          <cell r="I4074">
            <v>823003282</v>
          </cell>
          <cell r="J4074" t="str">
            <v>INST EDUC MIRAFLORES</v>
          </cell>
          <cell r="K4074">
            <v>23641833</v>
          </cell>
        </row>
        <row r="4075">
          <cell r="I4075">
            <v>823003322</v>
          </cell>
          <cell r="J4075" t="str">
            <v>C.E. SABANAS DE CALI</v>
          </cell>
          <cell r="K4075">
            <v>11969309</v>
          </cell>
        </row>
        <row r="4076">
          <cell r="I4076">
            <v>823003329</v>
          </cell>
          <cell r="J4076" t="str">
            <v>INST EDUC SAN JUAN BAUTISTA DE PUEBLO NUEVO</v>
          </cell>
          <cell r="K4076">
            <v>29347484</v>
          </cell>
        </row>
        <row r="4077">
          <cell r="I4077">
            <v>823003333</v>
          </cell>
          <cell r="J4077" t="str">
            <v>C.E. EL FLORAL</v>
          </cell>
          <cell r="K4077">
            <v>16297677</v>
          </cell>
        </row>
        <row r="4078">
          <cell r="I4078">
            <v>823003344</v>
          </cell>
          <cell r="J4078" t="str">
            <v>C.E. MANICA</v>
          </cell>
          <cell r="K4078">
            <v>14655076</v>
          </cell>
        </row>
        <row r="4079">
          <cell r="I4079">
            <v>823003457</v>
          </cell>
          <cell r="J4079" t="str">
            <v>INSTITUCION EDUCATIVA RURAL BUENAVISTA</v>
          </cell>
          <cell r="K4079">
            <v>59324597</v>
          </cell>
        </row>
        <row r="4080">
          <cell r="I4080">
            <v>823003464</v>
          </cell>
          <cell r="J4080" t="str">
            <v>INSTITUCION EDUCATIVA RURAL SAN RAFAEL</v>
          </cell>
          <cell r="K4080">
            <v>19680514</v>
          </cell>
        </row>
        <row r="4081">
          <cell r="I4081">
            <v>823003479</v>
          </cell>
          <cell r="J4081" t="str">
            <v>CENTRO EDUCATIVO RURAL SAN JACINTO</v>
          </cell>
          <cell r="K4081">
            <v>12797542</v>
          </cell>
        </row>
        <row r="4082">
          <cell r="I4082">
            <v>823003543</v>
          </cell>
          <cell r="J4082" t="str">
            <v>MUNICIPIO DE COVEÑAS</v>
          </cell>
          <cell r="K4082">
            <v>173589383</v>
          </cell>
        </row>
        <row r="4083">
          <cell r="I4083">
            <v>823003631</v>
          </cell>
          <cell r="J4083" t="str">
            <v>INSTITUCION EDUCATIVA ALTOS DEL ROSARIO</v>
          </cell>
          <cell r="K4083">
            <v>146494362</v>
          </cell>
        </row>
        <row r="4084">
          <cell r="I4084">
            <v>823003740</v>
          </cell>
          <cell r="J4084" t="str">
            <v>C. E. INDIGENA ACHIOTE</v>
          </cell>
          <cell r="K4084">
            <v>11230349</v>
          </cell>
        </row>
        <row r="4085">
          <cell r="I4085">
            <v>823003761</v>
          </cell>
          <cell r="J4085" t="str">
            <v>C. E. INDIGENA MATA DE CAÑA</v>
          </cell>
          <cell r="K4085">
            <v>13177941</v>
          </cell>
        </row>
        <row r="4086">
          <cell r="I4086">
            <v>823003776</v>
          </cell>
          <cell r="J4086" t="str">
            <v>INSTIRUCION EDUCATIVA SANTANDER</v>
          </cell>
          <cell r="K4086">
            <v>28925937</v>
          </cell>
        </row>
        <row r="4087">
          <cell r="I4087">
            <v>823003829</v>
          </cell>
          <cell r="J4087" t="str">
            <v>C. E. INDIGENA DE ESCOBAR ARRIBA</v>
          </cell>
          <cell r="K4087">
            <v>9226672</v>
          </cell>
        </row>
        <row r="4088">
          <cell r="I4088">
            <v>823003938</v>
          </cell>
          <cell r="J4088" t="str">
            <v>INSTITUCION EDUCATIVA NUEVA ESPERANZA</v>
          </cell>
          <cell r="K4088">
            <v>159427287</v>
          </cell>
        </row>
        <row r="4089">
          <cell r="I4089">
            <v>823003969</v>
          </cell>
          <cell r="J4089" t="str">
            <v>INSTITUCION EDUCATIVA JUANITA GARCIA MANJARREZ</v>
          </cell>
          <cell r="K4089">
            <v>111651659</v>
          </cell>
        </row>
        <row r="4090">
          <cell r="I4090">
            <v>823004025</v>
          </cell>
          <cell r="J4090" t="str">
            <v>Institución Educativa San Mateo</v>
          </cell>
          <cell r="K4090">
            <v>45673020</v>
          </cell>
        </row>
        <row r="4091">
          <cell r="I4091">
            <v>823004062</v>
          </cell>
          <cell r="J4091" t="str">
            <v>Institución Educativa de Macajan</v>
          </cell>
          <cell r="K4091">
            <v>76735064</v>
          </cell>
        </row>
        <row r="4092">
          <cell r="I4092">
            <v>823004128</v>
          </cell>
          <cell r="J4092" t="str">
            <v>Institución Educativa Las Palmas</v>
          </cell>
          <cell r="K4092">
            <v>49325682</v>
          </cell>
        </row>
        <row r="4093">
          <cell r="I4093">
            <v>823004139</v>
          </cell>
          <cell r="J4093" t="str">
            <v>INSTITUCION EDUCATIVA SAN MARTIN</v>
          </cell>
          <cell r="K4093">
            <v>53318404</v>
          </cell>
        </row>
        <row r="4094">
          <cell r="I4094">
            <v>823004200</v>
          </cell>
          <cell r="J4094" t="str">
            <v>Centro Educativo Pita en Medio</v>
          </cell>
          <cell r="K4094">
            <v>16593036</v>
          </cell>
        </row>
        <row r="4095">
          <cell r="I4095">
            <v>823004350</v>
          </cell>
          <cell r="J4095" t="str">
            <v>I.E. SABANAS DE PEDRO</v>
          </cell>
          <cell r="K4095">
            <v>25310997</v>
          </cell>
        </row>
        <row r="4096">
          <cell r="I4096">
            <v>823004420</v>
          </cell>
          <cell r="J4096" t="str">
            <v>Centro Educativo Hatilllo</v>
          </cell>
          <cell r="K4096">
            <v>14990916</v>
          </cell>
        </row>
        <row r="4097">
          <cell r="I4097">
            <v>823004625</v>
          </cell>
          <cell r="J4097" t="str">
            <v>Institucion educativa el cauchal</v>
          </cell>
          <cell r="K4097">
            <v>76021485</v>
          </cell>
        </row>
        <row r="4098">
          <cell r="I4098">
            <v>823004626</v>
          </cell>
          <cell r="J4098" t="str">
            <v>Centro Educativo las Chispas</v>
          </cell>
          <cell r="K4098">
            <v>22387981</v>
          </cell>
        </row>
        <row r="4099">
          <cell r="I4099">
            <v>823004627</v>
          </cell>
          <cell r="J4099" t="str">
            <v>CENTRO EDUCATIVO LAS DELICIAS ABAJO</v>
          </cell>
          <cell r="K4099">
            <v>15809344</v>
          </cell>
        </row>
        <row r="4100">
          <cell r="I4100">
            <v>823004630</v>
          </cell>
          <cell r="J4100" t="str">
            <v>centro educativo bocacerrada</v>
          </cell>
          <cell r="K4100">
            <v>8539080</v>
          </cell>
        </row>
        <row r="4101">
          <cell r="I4101">
            <v>823004631</v>
          </cell>
          <cell r="J4101" t="str">
            <v>C.E. JEGUA</v>
          </cell>
          <cell r="K4101">
            <v>23271681</v>
          </cell>
        </row>
        <row r="4102">
          <cell r="I4102">
            <v>823004634</v>
          </cell>
          <cell r="J4102" t="str">
            <v>Centro Educativo San José</v>
          </cell>
          <cell r="K4102">
            <v>10678065</v>
          </cell>
        </row>
        <row r="4103">
          <cell r="I4103">
            <v>823004635</v>
          </cell>
          <cell r="J4103" t="str">
            <v>institucion educativa la peña</v>
          </cell>
          <cell r="K4103">
            <v>23892139</v>
          </cell>
        </row>
        <row r="4104">
          <cell r="I4104">
            <v>823004644</v>
          </cell>
          <cell r="J4104" t="str">
            <v>INST EDUC LIBERTAD</v>
          </cell>
          <cell r="K4104">
            <v>81581610</v>
          </cell>
        </row>
        <row r="4105">
          <cell r="I4105">
            <v>823004646</v>
          </cell>
          <cell r="J4105" t="str">
            <v>institucion educativa la ventura</v>
          </cell>
          <cell r="K4105">
            <v>36518496</v>
          </cell>
        </row>
        <row r="4106">
          <cell r="I4106">
            <v>823004651</v>
          </cell>
          <cell r="J4106" t="str">
            <v>C.E. DE PALMITO</v>
          </cell>
          <cell r="K4106">
            <v>14960950</v>
          </cell>
        </row>
        <row r="4107">
          <cell r="I4107">
            <v>823004653</v>
          </cell>
          <cell r="J4107" t="str">
            <v>InstituciónEducativaSabanetaMunicipio deSan Juan deBetulia</v>
          </cell>
          <cell r="K4107">
            <v>25675212</v>
          </cell>
        </row>
        <row r="4108">
          <cell r="I4108">
            <v>823004657</v>
          </cell>
          <cell r="J4108" t="str">
            <v>CENTRO EDUCATIVO GUAYABAL</v>
          </cell>
          <cell r="K4108">
            <v>23284460</v>
          </cell>
        </row>
        <row r="4109">
          <cell r="I4109">
            <v>823004673</v>
          </cell>
          <cell r="J4109" t="str">
            <v>institucion educativa san antonio</v>
          </cell>
          <cell r="K4109">
            <v>44505612</v>
          </cell>
        </row>
        <row r="4110">
          <cell r="I4110">
            <v>823004682</v>
          </cell>
          <cell r="J4110" t="str">
            <v>Centro Educativo Aguas Negras</v>
          </cell>
          <cell r="K4110">
            <v>23133765</v>
          </cell>
        </row>
        <row r="4111">
          <cell r="I4111">
            <v>823004692</v>
          </cell>
          <cell r="J4111" t="str">
            <v>institucion educativa palo alto</v>
          </cell>
          <cell r="K4111">
            <v>113243714</v>
          </cell>
        </row>
        <row r="4112">
          <cell r="I4112">
            <v>823004693</v>
          </cell>
          <cell r="J4112" t="str">
            <v>INSTITUCION EDUCATIVA CANUTAL</v>
          </cell>
          <cell r="K4112">
            <v>32193755</v>
          </cell>
        </row>
        <row r="4113">
          <cell r="I4113">
            <v>823004696</v>
          </cell>
          <cell r="J4113" t="str">
            <v>I. E. SABAS EDMUNDO BALSEIRO BLANCO</v>
          </cell>
          <cell r="K4113">
            <v>92357538</v>
          </cell>
        </row>
        <row r="4114">
          <cell r="I4114">
            <v>823004700</v>
          </cell>
          <cell r="J4114" t="str">
            <v>C.E. Palacio</v>
          </cell>
          <cell r="K4114">
            <v>8228132</v>
          </cell>
        </row>
        <row r="4115">
          <cell r="I4115">
            <v>823004754</v>
          </cell>
          <cell r="J4115" t="str">
            <v>INST EDUC PUERTO FRANCO</v>
          </cell>
          <cell r="K4115">
            <v>42625481</v>
          </cell>
        </row>
        <row r="4116">
          <cell r="I4116">
            <v>823004863</v>
          </cell>
          <cell r="J4116" t="str">
            <v>INSTITUCIÓN EDUCATIVA SAN JOSÉ DE RIVERA</v>
          </cell>
          <cell r="K4116">
            <v>43844341</v>
          </cell>
        </row>
        <row r="4117">
          <cell r="I4117">
            <v>823004897</v>
          </cell>
          <cell r="J4117" t="str">
            <v>CENTRO EDUCATIVO SAN MIGUEL</v>
          </cell>
          <cell r="K4117">
            <v>16556735</v>
          </cell>
        </row>
        <row r="4118">
          <cell r="I4118">
            <v>823004911</v>
          </cell>
          <cell r="J4118" t="str">
            <v>INSTITUCION EDUCATIVO TECNICA AGROPECUARIA DETOMALA</v>
          </cell>
          <cell r="K4118">
            <v>33123813</v>
          </cell>
        </row>
        <row r="4119">
          <cell r="I4119">
            <v>823004914</v>
          </cell>
          <cell r="J4119" t="str">
            <v>I.E. INST PEDAGÓGICO DE VALENCIA</v>
          </cell>
          <cell r="K4119">
            <v>35327298</v>
          </cell>
        </row>
        <row r="4120">
          <cell r="I4120">
            <v>823004926</v>
          </cell>
          <cell r="J4120" t="str">
            <v>I.E. CANUTALITO</v>
          </cell>
          <cell r="K4120">
            <v>23845614</v>
          </cell>
        </row>
        <row r="4121">
          <cell r="I4121">
            <v>823005002</v>
          </cell>
          <cell r="J4121" t="str">
            <v>Cen Educ Baraya</v>
          </cell>
          <cell r="K4121">
            <v>27948828</v>
          </cell>
        </row>
        <row r="4122">
          <cell r="I4122">
            <v>823005021</v>
          </cell>
          <cell r="J4122" t="str">
            <v>centro educativo el palmar</v>
          </cell>
          <cell r="K4122">
            <v>15154115</v>
          </cell>
        </row>
        <row r="4123">
          <cell r="I4123">
            <v>823005062</v>
          </cell>
          <cell r="J4123" t="str">
            <v>INSTITUCION EDUCATIVA SAN ANDRES</v>
          </cell>
          <cell r="K4123">
            <v>36649855</v>
          </cell>
        </row>
        <row r="4124">
          <cell r="I4124">
            <v>823005076</v>
          </cell>
          <cell r="J4124" t="str">
            <v>CENTRO EDUCATIVO COCOROTE</v>
          </cell>
          <cell r="K4124">
            <v>25513521</v>
          </cell>
        </row>
        <row r="4125">
          <cell r="I4125">
            <v>823005079</v>
          </cell>
          <cell r="J4125" t="str">
            <v>I.E. SAN RAFAEL</v>
          </cell>
          <cell r="K4125">
            <v>36418830</v>
          </cell>
        </row>
        <row r="4126">
          <cell r="I4126">
            <v>823005080</v>
          </cell>
          <cell r="J4126" t="str">
            <v>Centro Educativo Bazán</v>
          </cell>
          <cell r="K4126">
            <v>14735212</v>
          </cell>
        </row>
        <row r="4127">
          <cell r="I4127">
            <v>823005088</v>
          </cell>
          <cell r="J4127" t="str">
            <v>INSTITUCION EDUCATIVA LAS PEÑAS</v>
          </cell>
          <cell r="K4127">
            <v>33239498</v>
          </cell>
        </row>
        <row r="4128">
          <cell r="I4128">
            <v>823005110</v>
          </cell>
          <cell r="J4128" t="str">
            <v>Institución Educativa Indigena Guaimi</v>
          </cell>
          <cell r="K4128">
            <v>33766444</v>
          </cell>
        </row>
        <row r="4129">
          <cell r="I4129">
            <v>823005114</v>
          </cell>
          <cell r="J4129" t="str">
            <v>C.E. SAN FRANCISCO</v>
          </cell>
          <cell r="K4129">
            <v>22281947</v>
          </cell>
        </row>
        <row r="4130">
          <cell r="I4130">
            <v>823005131</v>
          </cell>
          <cell r="J4130" t="str">
            <v>CENTRO EDUCATIVO EL MINUTO DE DIOS</v>
          </cell>
          <cell r="K4130">
            <v>19319016</v>
          </cell>
        </row>
        <row r="4131">
          <cell r="I4131">
            <v>823005132</v>
          </cell>
          <cell r="J4131" t="str">
            <v>Centro Educativo El mamey</v>
          </cell>
          <cell r="K4131">
            <v>35796607</v>
          </cell>
        </row>
        <row r="4132">
          <cell r="I4132">
            <v>823005155</v>
          </cell>
          <cell r="J4132" t="str">
            <v>CENTRO EDUCATIVO COCOROTE</v>
          </cell>
          <cell r="K4132">
            <v>32067966</v>
          </cell>
        </row>
        <row r="4133">
          <cell r="I4133">
            <v>823005179</v>
          </cell>
          <cell r="J4133" t="str">
            <v>INST EDUC EL NARANJO</v>
          </cell>
          <cell r="K4133">
            <v>42962465</v>
          </cell>
        </row>
        <row r="4134">
          <cell r="I4134">
            <v>823005193</v>
          </cell>
          <cell r="J4134" t="str">
            <v>Centro Educativo Algodoncillo</v>
          </cell>
          <cell r="K4134">
            <v>13324474</v>
          </cell>
        </row>
        <row r="4135">
          <cell r="I4135">
            <v>823005267</v>
          </cell>
          <cell r="J4135" t="str">
            <v>CENTRO EDUCATIVO CHAPINERO</v>
          </cell>
          <cell r="K4135">
            <v>11353974</v>
          </cell>
        </row>
        <row r="4136">
          <cell r="I4136">
            <v>823005324</v>
          </cell>
          <cell r="J4136" t="str">
            <v>CENTRO EDUCATIVO BERLIN</v>
          </cell>
          <cell r="K4136">
            <v>14780769</v>
          </cell>
        </row>
        <row r="4137">
          <cell r="I4137">
            <v>823005350</v>
          </cell>
          <cell r="J4137" t="str">
            <v>Centro Educativo Las Huertas</v>
          </cell>
          <cell r="K4137">
            <v>7964248</v>
          </cell>
        </row>
        <row r="4138">
          <cell r="I4138">
            <v>824000137</v>
          </cell>
          <cell r="J4138" t="str">
            <v>I.E. Luis Rodriguez Valera</v>
          </cell>
          <cell r="K4138">
            <v>154543667</v>
          </cell>
        </row>
        <row r="4139">
          <cell r="I4139">
            <v>824000411</v>
          </cell>
          <cell r="J4139" t="str">
            <v>Fose I.E. Francisco Molina Sanchez</v>
          </cell>
          <cell r="K4139">
            <v>164494505</v>
          </cell>
        </row>
        <row r="4140">
          <cell r="I4140">
            <v>824000431</v>
          </cell>
          <cell r="J4140" t="str">
            <v>INSTITUCION EDUCATIVA JOSE GUILLERMO CASTRO CASTRO</v>
          </cell>
          <cell r="K4140">
            <v>295450428</v>
          </cell>
        </row>
        <row r="4141">
          <cell r="I4141">
            <v>824000437</v>
          </cell>
          <cell r="J4141" t="str">
            <v>INSTITUCION EDUCATIVA RAFAEL SALAZAR</v>
          </cell>
          <cell r="K4141">
            <v>73634135</v>
          </cell>
        </row>
        <row r="4142">
          <cell r="I4142">
            <v>824000475</v>
          </cell>
          <cell r="J4142" t="str">
            <v>FONDO DE SERVICIOS EDUCATIVOS</v>
          </cell>
          <cell r="K4142">
            <v>55655876</v>
          </cell>
        </row>
        <row r="4143">
          <cell r="I4143">
            <v>824000502</v>
          </cell>
          <cell r="J4143" t="str">
            <v>INST EDUCATIVA ALVARO ARAUJO NOGUERA</v>
          </cell>
          <cell r="K4143">
            <v>192749130</v>
          </cell>
        </row>
        <row r="4144">
          <cell r="I4144">
            <v>824000517</v>
          </cell>
          <cell r="J4144" t="str">
            <v>INSTITUCION   EDUCATIVA  CAMILO   NAMEN   FRAYJA</v>
          </cell>
          <cell r="K4144">
            <v>96808212</v>
          </cell>
        </row>
        <row r="4145">
          <cell r="I4145">
            <v>824000557</v>
          </cell>
          <cell r="J4145" t="str">
            <v>INSTITUCION EDUCATIVA LUIS FELIPE CENTENO</v>
          </cell>
          <cell r="K4145">
            <v>35392420</v>
          </cell>
        </row>
        <row r="4146">
          <cell r="I4146">
            <v>824000655</v>
          </cell>
          <cell r="J4146" t="str">
            <v>I.E. Villa Corelca</v>
          </cell>
          <cell r="K4146">
            <v>125158610</v>
          </cell>
        </row>
        <row r="4147">
          <cell r="I4147">
            <v>824000707</v>
          </cell>
          <cell r="J4147" t="str">
            <v>Fondo de Servicios Educativos Institucion Luis Ovidio</v>
          </cell>
          <cell r="K4147">
            <v>79595412</v>
          </cell>
        </row>
        <row r="4148">
          <cell r="I4148">
            <v>824000865</v>
          </cell>
          <cell r="J4148" t="str">
            <v>I.E. Antonio Enrique Diaz Martinez</v>
          </cell>
          <cell r="K4148">
            <v>53582800</v>
          </cell>
        </row>
        <row r="4149">
          <cell r="I4149">
            <v>824000873</v>
          </cell>
          <cell r="J4149" t="str">
            <v>INSTITUCION EDUCATIVA LUIS CARLOS GALAN SARMIENTO</v>
          </cell>
          <cell r="K4149">
            <v>90408352</v>
          </cell>
        </row>
        <row r="4150">
          <cell r="I4150">
            <v>824000934</v>
          </cell>
          <cell r="J4150" t="str">
            <v>El Fondo de Servicios Educativos I.E. Eduardo Suarez Orcasita</v>
          </cell>
          <cell r="K4150">
            <v>138258030</v>
          </cell>
        </row>
        <row r="4151">
          <cell r="I4151">
            <v>824000948</v>
          </cell>
          <cell r="J4151" t="str">
            <v>INSTITUCION EDUCATIVA NACIONALIZADA INTEGRADA</v>
          </cell>
          <cell r="K4151">
            <v>163067258</v>
          </cell>
        </row>
        <row r="4152">
          <cell r="I4152">
            <v>824001063</v>
          </cell>
          <cell r="J4152" t="str">
            <v>FONDOS DE SERVICIOS EDUCATIVOS INSTITUCION EDUCATIVA FRANCISCO DE PAULA SANTANDER</v>
          </cell>
          <cell r="K4152">
            <v>204649422</v>
          </cell>
        </row>
        <row r="4153">
          <cell r="I4153">
            <v>824001374</v>
          </cell>
          <cell r="J4153" t="str">
            <v>INSTITUCION EDUCATIVA RAFAEL URIBE URIBE</v>
          </cell>
          <cell r="K4153">
            <v>140863553</v>
          </cell>
        </row>
        <row r="4154">
          <cell r="I4154">
            <v>824001410</v>
          </cell>
          <cell r="J4154" t="str">
            <v>LA INSTITUCION EDUCATIVA MAGOLA HERNANDEZ PARDO</v>
          </cell>
          <cell r="K4154">
            <v>109822856</v>
          </cell>
        </row>
        <row r="4155">
          <cell r="I4155">
            <v>824001438</v>
          </cell>
          <cell r="J4155" t="str">
            <v>I.E. Milciades Cantillo Costa</v>
          </cell>
          <cell r="K4155">
            <v>248954282</v>
          </cell>
        </row>
        <row r="4156">
          <cell r="I4156">
            <v>824001444</v>
          </cell>
          <cell r="J4156" t="str">
            <v>INSTITUTO EDUCATIVO RAFAEL SOTO FUENTES</v>
          </cell>
          <cell r="K4156">
            <v>53984757</v>
          </cell>
        </row>
        <row r="4157">
          <cell r="I4157">
            <v>824001469</v>
          </cell>
          <cell r="J4157" t="str">
            <v>INSTITUCION EDUCATIVA LAS FLORES</v>
          </cell>
          <cell r="K4157">
            <v>164590740</v>
          </cell>
        </row>
        <row r="4158">
          <cell r="I4158">
            <v>824001487</v>
          </cell>
          <cell r="J4158" t="str">
            <v>Fondos de Servicios educativos Institucion Tecnica la Esperanza</v>
          </cell>
          <cell r="K4158">
            <v>294592087</v>
          </cell>
        </row>
        <row r="4159">
          <cell r="I4159">
            <v>824001509</v>
          </cell>
          <cell r="J4159" t="str">
            <v>INSTITUCION EDUCATIVA AYACUCHO</v>
          </cell>
          <cell r="K4159">
            <v>61194818</v>
          </cell>
        </row>
        <row r="4160">
          <cell r="I4160">
            <v>824001510</v>
          </cell>
          <cell r="J4160" t="str">
            <v>INSTITUCION EDUCATIVA CARLOS RESTREPO ARAUJO</v>
          </cell>
          <cell r="K4160">
            <v>190437164</v>
          </cell>
        </row>
        <row r="4161">
          <cell r="I4161">
            <v>824001517</v>
          </cell>
          <cell r="J4161" t="str">
            <v>El Fondo de Servicios Educativos I.E. Leonidas Acuña.</v>
          </cell>
          <cell r="K4161">
            <v>259771808</v>
          </cell>
        </row>
        <row r="4162">
          <cell r="I4162">
            <v>824001542</v>
          </cell>
          <cell r="J4162" t="str">
            <v>LA INSTITUCION EDUCATIVA SAN JOSE</v>
          </cell>
          <cell r="K4162">
            <v>217024769</v>
          </cell>
        </row>
        <row r="4163">
          <cell r="I4163">
            <v>824001553</v>
          </cell>
          <cell r="J4163" t="str">
            <v>I.E. San Joaquin</v>
          </cell>
          <cell r="K4163">
            <v>94266136</v>
          </cell>
        </row>
        <row r="4164">
          <cell r="I4164">
            <v>824001563</v>
          </cell>
          <cell r="J4164" t="str">
            <v>I.E. Alfonso Araujo Cotes</v>
          </cell>
          <cell r="K4164">
            <v>165880763</v>
          </cell>
        </row>
        <row r="4165">
          <cell r="I4165">
            <v>824001582</v>
          </cell>
          <cell r="J4165" t="str">
            <v>INSTITUCION EDUCATIVA SOR MATILDE SASTOQUE</v>
          </cell>
          <cell r="K4165">
            <v>123313859</v>
          </cell>
        </row>
        <row r="4166">
          <cell r="I4166">
            <v>824001592</v>
          </cell>
          <cell r="J4166" t="str">
            <v>COLEGIO INTEGRADO MONTELIBANO DE EL COPEY</v>
          </cell>
          <cell r="K4166">
            <v>126903430</v>
          </cell>
        </row>
        <row r="4167">
          <cell r="I4167">
            <v>824001594</v>
          </cell>
          <cell r="J4167" t="str">
            <v>INSTITUCION EDUCATIVA RAFAEL ARGOTE VEGA</v>
          </cell>
          <cell r="K4167">
            <v>141818721</v>
          </cell>
        </row>
        <row r="4168">
          <cell r="I4168">
            <v>824001602</v>
          </cell>
          <cell r="J4168" t="str">
            <v>I.E. Consuelo Araujo Noguera - Fondo de Servicios Educativos</v>
          </cell>
          <cell r="K4168">
            <v>183031755</v>
          </cell>
        </row>
        <row r="4169">
          <cell r="I4169">
            <v>824001611</v>
          </cell>
          <cell r="J4169" t="str">
            <v>FONDO DE SERVICIOS EDUCATIVOS PUERTO BOCA</v>
          </cell>
          <cell r="K4169">
            <v>40510502</v>
          </cell>
        </row>
        <row r="4170">
          <cell r="I4170">
            <v>824001624</v>
          </cell>
          <cell r="J4170" t="str">
            <v>MUNICIPIO DE PUEBLO BELLO</v>
          </cell>
          <cell r="K4170">
            <v>391999927</v>
          </cell>
        </row>
        <row r="4171">
          <cell r="I4171">
            <v>824001632</v>
          </cell>
          <cell r="J4171" t="str">
            <v>EL FONDO DE SERVICIOS EDUCATIVOS INSTITUCION EDUCATIVA LUIS CARLOS GALAN SARMIENTO</v>
          </cell>
          <cell r="K4171">
            <v>215741645</v>
          </cell>
        </row>
        <row r="4172">
          <cell r="I4172">
            <v>824001698</v>
          </cell>
          <cell r="J4172" t="str">
            <v>INSTITUTO EDUCATIVO LA UNION FONDO DE SERVICIOS EDUCATIVOS</v>
          </cell>
          <cell r="K4172">
            <v>87435525</v>
          </cell>
        </row>
        <row r="4173">
          <cell r="I4173">
            <v>824001705</v>
          </cell>
          <cell r="J4173" t="str">
            <v>I.E. Joaquin Ochoa Maestre</v>
          </cell>
          <cell r="K4173">
            <v>185560641</v>
          </cell>
        </row>
        <row r="4174">
          <cell r="I4174">
            <v>824001718</v>
          </cell>
          <cell r="J4174" t="str">
            <v>FONDOS DE SERVICIOS DOCENTES INSTITUTO SAGRADO CORAZON DE JESUS</v>
          </cell>
          <cell r="K4174">
            <v>97169498</v>
          </cell>
        </row>
        <row r="4175">
          <cell r="I4175">
            <v>824001720</v>
          </cell>
          <cell r="J4175" t="str">
            <v>FONDO DE SERVICIOS EDUCATIVOS</v>
          </cell>
          <cell r="K4175">
            <v>89179048</v>
          </cell>
        </row>
        <row r="4176">
          <cell r="I4176">
            <v>824001726</v>
          </cell>
          <cell r="J4176" t="str">
            <v>INS. PREE. Y BASICA SAN MIGUEL</v>
          </cell>
          <cell r="K4176">
            <v>159489455</v>
          </cell>
        </row>
        <row r="4177">
          <cell r="I4177">
            <v>824001728</v>
          </cell>
          <cell r="J4177" t="str">
            <v>FONDO DE SERVICIOS EDUCATIVOS INSTITUCION SAN JOSE</v>
          </cell>
          <cell r="K4177">
            <v>183289936</v>
          </cell>
        </row>
        <row r="4178">
          <cell r="I4178">
            <v>824001771</v>
          </cell>
          <cell r="J4178" t="str">
            <v>FONDO DE SERVICIOS EDUCATIVOS</v>
          </cell>
          <cell r="K4178">
            <v>123606998</v>
          </cell>
        </row>
        <row r="4179">
          <cell r="I4179">
            <v>824001794</v>
          </cell>
          <cell r="J4179" t="str">
            <v>Instituto Tecnico Enrique Pupo Martinez</v>
          </cell>
          <cell r="K4179">
            <v>171514341</v>
          </cell>
        </row>
        <row r="4180">
          <cell r="I4180">
            <v>824001799</v>
          </cell>
          <cell r="J4180" t="str">
            <v>FONDO DE SERVICIOS EDUCATIVOS</v>
          </cell>
          <cell r="K4180">
            <v>42200996</v>
          </cell>
        </row>
        <row r="4181">
          <cell r="I4181">
            <v>824001868</v>
          </cell>
          <cell r="J4181" t="str">
            <v>UNIDAD EDUCATIVA SAN JUAN BAUTISTA</v>
          </cell>
          <cell r="K4181">
            <v>46030470</v>
          </cell>
        </row>
        <row r="4182">
          <cell r="I4182">
            <v>824001878</v>
          </cell>
          <cell r="J4182" t="str">
            <v>FONDOS DE SERVICIOS EDUCATIVOS DE LA INSTITUCION EDUCATIVA LA CURVA</v>
          </cell>
          <cell r="K4182">
            <v>86871177</v>
          </cell>
        </row>
        <row r="4183">
          <cell r="I4183">
            <v>824001925</v>
          </cell>
          <cell r="J4183" t="str">
            <v>INSTITUTO TECNICO CRISTIAN MORENO PALLARES</v>
          </cell>
          <cell r="K4183">
            <v>48360465</v>
          </cell>
        </row>
        <row r="4184">
          <cell r="I4184">
            <v>824001986</v>
          </cell>
          <cell r="J4184" t="str">
            <v>FONDOS DE SERVICIOS DOCENTES - COLEGIO ANDRES BELLO</v>
          </cell>
          <cell r="K4184">
            <v>155618381</v>
          </cell>
        </row>
        <row r="4185">
          <cell r="I4185">
            <v>824001999</v>
          </cell>
          <cell r="J4185" t="str">
            <v>CENTRO INDIGENA DE EDUCACION DIVERSIFICADA</v>
          </cell>
          <cell r="K4185">
            <v>42556960</v>
          </cell>
        </row>
        <row r="4186">
          <cell r="I4186">
            <v>824002170</v>
          </cell>
          <cell r="J4186" t="str">
            <v>FONDO DE SERVICIOS EDUCATIVOS DE LA INSTITUCION EDUCATIVA NUESTRA SEÑORA DEL CARMEN</v>
          </cell>
          <cell r="K4186">
            <v>152097356</v>
          </cell>
        </row>
        <row r="4187">
          <cell r="I4187">
            <v>824002257</v>
          </cell>
          <cell r="J4187" t="str">
            <v>ISTITUCION EDUCATIVA CASIMIRO RAUL MAESTRE</v>
          </cell>
          <cell r="K4187">
            <v>148510178</v>
          </cell>
        </row>
        <row r="4188">
          <cell r="I4188">
            <v>824002267</v>
          </cell>
          <cell r="J4188" t="str">
            <v>COLEGIO MIXTO MPAL BACHILLOR</v>
          </cell>
          <cell r="K4188">
            <v>78823908</v>
          </cell>
        </row>
        <row r="4189">
          <cell r="I4189">
            <v>824002288</v>
          </cell>
          <cell r="J4189" t="str">
            <v>COLEGIO BACHILLERATO INSTITUCION EDUCATIVA SANTA RITA</v>
          </cell>
          <cell r="K4189">
            <v>30115537</v>
          </cell>
        </row>
        <row r="4190">
          <cell r="I4190">
            <v>824002309</v>
          </cell>
          <cell r="J4190" t="str">
            <v>INSTITUCION EDUCATIVA OCTAVIO MENDOZA DURAN</v>
          </cell>
          <cell r="K4190">
            <v>118457540</v>
          </cell>
        </row>
        <row r="4191">
          <cell r="I4191">
            <v>824002328</v>
          </cell>
          <cell r="J4191" t="str">
            <v>COLEGIO EDUCACION MEDIA EL PASO</v>
          </cell>
          <cell r="K4191">
            <v>122297784</v>
          </cell>
        </row>
        <row r="4192">
          <cell r="I4192">
            <v>824002337</v>
          </cell>
          <cell r="J4192" t="str">
            <v>FONDO DE SERVICIOS EDUCATIVOS INSTITUCION EDUCATIVA TECNICO LA PALMITA</v>
          </cell>
          <cell r="K4192">
            <v>65601741</v>
          </cell>
        </row>
        <row r="4193">
          <cell r="I4193">
            <v>824002606</v>
          </cell>
          <cell r="J4193" t="str">
            <v>Fondos de Servicios educativos Institucion Educativa</v>
          </cell>
          <cell r="K4193">
            <v>224401256</v>
          </cell>
        </row>
        <row r="4194">
          <cell r="I4194">
            <v>824002694</v>
          </cell>
          <cell r="J4194" t="str">
            <v>FONDO DE SERVICIOS EDUCATIVOS</v>
          </cell>
          <cell r="K4194">
            <v>72343067</v>
          </cell>
        </row>
        <row r="4195">
          <cell r="I4195">
            <v>824002790</v>
          </cell>
          <cell r="J4195" t="str">
            <v>FONDOS DE SERV EDUCAT DELIC</v>
          </cell>
          <cell r="K4195">
            <v>79587012</v>
          </cell>
        </row>
        <row r="4196">
          <cell r="I4196">
            <v>824002978</v>
          </cell>
          <cell r="J4196" t="str">
            <v>INSTITUCION EDUCATIVA MANUEL GERMAN CUELLO RINCONHONDO</v>
          </cell>
          <cell r="K4196">
            <v>107548048</v>
          </cell>
        </row>
        <row r="4197">
          <cell r="I4197">
            <v>824003171</v>
          </cell>
          <cell r="J4197" t="str">
            <v>INSTITUCION EDUCATIVA BENITO RAMOS TRESPALACIO</v>
          </cell>
          <cell r="K4197">
            <v>361212290</v>
          </cell>
        </row>
        <row r="4198">
          <cell r="I4198">
            <v>824003222</v>
          </cell>
          <cell r="J4198" t="str">
            <v>FONDO DE SERVICIOS EDUCATIVOS DEL CENTRO EDUCATIVO</v>
          </cell>
          <cell r="K4198">
            <v>42771517</v>
          </cell>
        </row>
        <row r="4199">
          <cell r="I4199">
            <v>824003227</v>
          </cell>
          <cell r="J4199" t="str">
            <v>INSTITUCION EDUCATIVA NUESTRA SEÑORA DEL CARMEN</v>
          </cell>
          <cell r="K4199">
            <v>60924288</v>
          </cell>
        </row>
        <row r="4200">
          <cell r="I4200">
            <v>824003247</v>
          </cell>
          <cell r="J4200" t="str">
            <v>INSTITUCION EDUCATIVA ARSENIO GUTIERREZ BARBOSA</v>
          </cell>
          <cell r="K4200">
            <v>44532105</v>
          </cell>
        </row>
        <row r="4201">
          <cell r="I4201">
            <v>824003806</v>
          </cell>
          <cell r="J4201" t="str">
            <v>INSTITUCION EDUCATIVA VILLA DE SAN ANDRES</v>
          </cell>
          <cell r="K4201">
            <v>55095152</v>
          </cell>
        </row>
        <row r="4202">
          <cell r="I4202">
            <v>824003827</v>
          </cell>
          <cell r="J4202" t="str">
            <v>INSTITUCION EDUCATIVA JOSE AGUSTIN MACKENCIE</v>
          </cell>
          <cell r="K4202">
            <v>91451017</v>
          </cell>
        </row>
        <row r="4203">
          <cell r="I4203">
            <v>824004022</v>
          </cell>
          <cell r="J4203" t="str">
            <v>INSTITUCION EDUCATIVA COLEGIO SAN SEBASTIAN</v>
          </cell>
          <cell r="K4203">
            <v>28428109</v>
          </cell>
        </row>
        <row r="4204">
          <cell r="I4204">
            <v>824004255</v>
          </cell>
          <cell r="J4204" t="str">
            <v>INSTITUCION TECNICA EDUCATIVA NUESTRA SEÑORA DEL CARMEN</v>
          </cell>
          <cell r="K4204">
            <v>280369335</v>
          </cell>
        </row>
        <row r="4205">
          <cell r="I4205">
            <v>824005186</v>
          </cell>
          <cell r="J4205" t="str">
            <v>Fondos de Servicios Educactivos Bello Horizonte.</v>
          </cell>
          <cell r="K4205">
            <v>258192183</v>
          </cell>
        </row>
        <row r="4206">
          <cell r="I4206">
            <v>824005913</v>
          </cell>
          <cell r="J4206" t="str">
            <v>FONDO DE SERVICIOS EDUCATIVO CENTRO EDUCATIVO MONTECITOS</v>
          </cell>
          <cell r="K4206">
            <v>24150526</v>
          </cell>
        </row>
        <row r="4207">
          <cell r="I4207">
            <v>824005914</v>
          </cell>
          <cell r="J4207" t="str">
            <v>FONDO DE SERVICIOS EDUCATIVOS CENTRO EDUCATIVO EL SALOBRE</v>
          </cell>
          <cell r="K4207">
            <v>21277072</v>
          </cell>
        </row>
        <row r="4208">
          <cell r="I4208">
            <v>824005915</v>
          </cell>
          <cell r="J4208" t="str">
            <v>FONDO DE SERVICIOS EDUCATIVOS CENTRO EDUCATIVO EL CAMPAMENTO</v>
          </cell>
          <cell r="K4208">
            <v>33961468</v>
          </cell>
        </row>
        <row r="4209">
          <cell r="I4209">
            <v>824005916</v>
          </cell>
          <cell r="J4209" t="str">
            <v>FONDO DE SERVICIOS EDUCATIVOS INSTITUCION EDUCATIVA AGROPECUARIO LOS ANGELES</v>
          </cell>
          <cell r="K4209">
            <v>50075950</v>
          </cell>
        </row>
        <row r="4210">
          <cell r="I4210">
            <v>824006031</v>
          </cell>
          <cell r="J4210" t="str">
            <v>COLEGIO NTRA SRA DEL CARMEN DEL CGTO LOMA COLORADA</v>
          </cell>
          <cell r="K4210">
            <v>46056714</v>
          </cell>
        </row>
        <row r="4211">
          <cell r="I4211">
            <v>824006035</v>
          </cell>
          <cell r="J4211" t="str">
            <v>INSTITUCION EDUCATIVA TRUJILLO</v>
          </cell>
          <cell r="K4211">
            <v>124479607</v>
          </cell>
        </row>
        <row r="4212">
          <cell r="I4212">
            <v>824006055</v>
          </cell>
          <cell r="J4212" t="str">
            <v>INSTITUTO TECNICO INTEGRADO DEL MPIO DE LA GLORIA</v>
          </cell>
          <cell r="K4212">
            <v>51656927</v>
          </cell>
        </row>
        <row r="4213">
          <cell r="I4213">
            <v>824006056</v>
          </cell>
          <cell r="J4213" t="str">
            <v>CENTRO EDUCATIVO LUIS ALBERTO BADILLO</v>
          </cell>
          <cell r="K4213">
            <v>25350765</v>
          </cell>
        </row>
        <row r="4214">
          <cell r="I4214">
            <v>824006062</v>
          </cell>
          <cell r="J4214" t="str">
            <v>CENTRO EDUCATIVO NOREAN</v>
          </cell>
          <cell r="K4214">
            <v>24603880</v>
          </cell>
        </row>
        <row r="4215">
          <cell r="I4215">
            <v>824006070</v>
          </cell>
          <cell r="J4215" t="str">
            <v>FONDO DE SERVICIOS ESPECIALES EDUCATIVOS</v>
          </cell>
          <cell r="K4215">
            <v>50938851</v>
          </cell>
        </row>
        <row r="4216">
          <cell r="I4216">
            <v>824006075</v>
          </cell>
          <cell r="J4216" t="str">
            <v>FONDOS EDUCATIVOS DEL CENTRO EDUCATIVO GUILLERMO LEON VALENCIA</v>
          </cell>
          <cell r="K4216">
            <v>55716735</v>
          </cell>
        </row>
        <row r="4217">
          <cell r="I4217">
            <v>824006115</v>
          </cell>
          <cell r="J4217" t="str">
            <v>FONDOS DE SERVICIOS EDUCATIVOS CENTRO EDUCATIVO SAN RAMON</v>
          </cell>
          <cell r="K4217">
            <v>59427158</v>
          </cell>
        </row>
        <row r="4218">
          <cell r="I4218">
            <v>824006124</v>
          </cell>
          <cell r="J4218" t="str">
            <v>FONDO DE SERVICIOS EDUCATIVOS</v>
          </cell>
          <cell r="K4218">
            <v>18950341</v>
          </cell>
        </row>
        <row r="4219">
          <cell r="I4219">
            <v>824006128</v>
          </cell>
          <cell r="J4219" t="str">
            <v>CENTRO EDUCATIVO SAN JOSE DE SOLEDAD</v>
          </cell>
          <cell r="K4219">
            <v>36265491</v>
          </cell>
        </row>
        <row r="4220">
          <cell r="I4220">
            <v>824006129</v>
          </cell>
          <cell r="J4220" t="str">
            <v>FONDO DE SERVICIOS EDUCATIVOS</v>
          </cell>
          <cell r="K4220">
            <v>28717644</v>
          </cell>
        </row>
        <row r="4221">
          <cell r="I4221">
            <v>824006131</v>
          </cell>
          <cell r="J4221" t="str">
            <v>CENTRO EDUCATIVO SIMON BOLIVAR DE LLERASCA</v>
          </cell>
          <cell r="K4221">
            <v>49271076</v>
          </cell>
        </row>
        <row r="4222">
          <cell r="I4222">
            <v>824006153</v>
          </cell>
          <cell r="J4222" t="str">
            <v>COLEGIO UNIDAD EDUCATIVA FRANCISCO RINALDY MORATO</v>
          </cell>
          <cell r="K4222">
            <v>54773636</v>
          </cell>
        </row>
        <row r="4223">
          <cell r="I4223">
            <v>824006212</v>
          </cell>
          <cell r="J4223" t="str">
            <v>CENTRO EDUCATIVO PALMAR CANO HONDO MPIO CHIMICHAGU</v>
          </cell>
          <cell r="K4223">
            <v>49076462</v>
          </cell>
        </row>
        <row r="4224">
          <cell r="I4224">
            <v>824006338</v>
          </cell>
          <cell r="J4224" t="str">
            <v>CENTRO EDUCATIVO BET EL EN EL MUNICIPIO DE CHIMICH</v>
          </cell>
          <cell r="K4224">
            <v>26947442</v>
          </cell>
        </row>
        <row r="4225">
          <cell r="I4225">
            <v>824006655</v>
          </cell>
          <cell r="J4225" t="str">
            <v>CENTRO EDUCATIVO LA CANDELARIA</v>
          </cell>
          <cell r="K4225">
            <v>30909438</v>
          </cell>
        </row>
        <row r="4226">
          <cell r="I4226">
            <v>824006657</v>
          </cell>
          <cell r="J4226" t="str">
            <v>CENTRO EDUCATIVO NUESTRA SEÑORA DEL CARMEN</v>
          </cell>
          <cell r="K4226">
            <v>25814097</v>
          </cell>
        </row>
        <row r="4227">
          <cell r="I4227">
            <v>824006658</v>
          </cell>
          <cell r="J4227" t="str">
            <v>CENTRO EDUCATIVO CAYETANO MORA</v>
          </cell>
          <cell r="K4227">
            <v>19326886</v>
          </cell>
        </row>
        <row r="4228">
          <cell r="I4228">
            <v>824006662</v>
          </cell>
          <cell r="J4228" t="str">
            <v>CENTRO EDUCATIVO LA MATA</v>
          </cell>
          <cell r="K4228">
            <v>32209357</v>
          </cell>
        </row>
        <row r="4229">
          <cell r="I4229">
            <v>824006669</v>
          </cell>
          <cell r="J4229" t="str">
            <v>INSTITUCION EDUCATIVA NUEVAS FLORES</v>
          </cell>
          <cell r="K4229">
            <v>58054506</v>
          </cell>
        </row>
        <row r="4230">
          <cell r="I4230">
            <v>824006727</v>
          </cell>
          <cell r="J4230" t="str">
            <v>CENTRO EDUCATIVO EL CARMEN MCPIO EL PASO</v>
          </cell>
          <cell r="K4230">
            <v>35444077</v>
          </cell>
        </row>
        <row r="4231">
          <cell r="I4231">
            <v>824006733</v>
          </cell>
          <cell r="J4231" t="str">
            <v>CENTRO EDUCATIVO EZEQUIEL MONTERO</v>
          </cell>
          <cell r="K4231">
            <v>33579126</v>
          </cell>
        </row>
        <row r="4232">
          <cell r="I4232">
            <v>824006771</v>
          </cell>
          <cell r="J4232" t="str">
            <v>CENTRO EDUCATIVO LA AURORA</v>
          </cell>
          <cell r="K4232">
            <v>40012552</v>
          </cell>
        </row>
        <row r="4233">
          <cell r="I4233">
            <v>824006772</v>
          </cell>
          <cell r="J4233" t="str">
            <v>CENTRO EDUCATIVO PUEBLO NUEVO</v>
          </cell>
          <cell r="K4233">
            <v>32455854</v>
          </cell>
        </row>
        <row r="4234">
          <cell r="I4234">
            <v>824006773</v>
          </cell>
          <cell r="J4234" t="str">
            <v>CENTRO EDUCATIVO PASACORRIENDO</v>
          </cell>
          <cell r="K4234">
            <v>53934477</v>
          </cell>
        </row>
        <row r="4235">
          <cell r="I4235">
            <v>824006775</v>
          </cell>
          <cell r="J4235" t="str">
            <v>FONDO DE SERVICIOS EDUCATIVOS LAS VEGAS</v>
          </cell>
          <cell r="K4235">
            <v>40587199</v>
          </cell>
        </row>
        <row r="4236">
          <cell r="I4236">
            <v>825000026</v>
          </cell>
          <cell r="J4236" t="str">
            <v>INSTITUCIÓN EDUCATIVA URBANA MIXTA NO.1</v>
          </cell>
          <cell r="K4236">
            <v>105560550</v>
          </cell>
        </row>
        <row r="4237">
          <cell r="I4237">
            <v>825000052</v>
          </cell>
          <cell r="J4237" t="str">
            <v>LA INSTITUCION EDUCATIVA LIGIO REGINALDO FISCHIONI</v>
          </cell>
          <cell r="K4237">
            <v>235827876</v>
          </cell>
        </row>
        <row r="4238">
          <cell r="I4238">
            <v>825000134</v>
          </cell>
          <cell r="J4238" t="str">
            <v>MUNICIPIO DE DIBULLA</v>
          </cell>
          <cell r="K4238">
            <v>413586770</v>
          </cell>
        </row>
        <row r="4239">
          <cell r="I4239">
            <v>825000166</v>
          </cell>
          <cell r="J4239" t="str">
            <v>MUNICIPIO DE DISTRACCION</v>
          </cell>
          <cell r="K4239">
            <v>133548500</v>
          </cell>
        </row>
        <row r="4240">
          <cell r="I4240">
            <v>825000242</v>
          </cell>
          <cell r="J4240" t="str">
            <v>INSTITUCION EDUCATIVA JOSE ANTONIO GALAN</v>
          </cell>
          <cell r="K4240">
            <v>73764834</v>
          </cell>
        </row>
        <row r="4241">
          <cell r="I4241">
            <v>825000386</v>
          </cell>
          <cell r="J4241" t="str">
            <v>INSTITUCION EDUCATIVA ECOLOGICA EL CARMEN</v>
          </cell>
          <cell r="K4241">
            <v>144189016</v>
          </cell>
        </row>
        <row r="4242">
          <cell r="I4242">
            <v>825000387</v>
          </cell>
          <cell r="J4242" t="str">
            <v>INSTITUCION JOSE EDUARDO GUERRA</v>
          </cell>
          <cell r="K4242">
            <v>37691445</v>
          </cell>
        </row>
        <row r="4243">
          <cell r="I4243">
            <v>825000393</v>
          </cell>
          <cell r="J4243" t="str">
            <v>INST. EDUC. M.DORALIZA. MINISTERIO DE EDUCACION.NACIO</v>
          </cell>
          <cell r="K4243">
            <v>123248445</v>
          </cell>
        </row>
        <row r="4244">
          <cell r="I4244">
            <v>825000410</v>
          </cell>
          <cell r="J4244" t="str">
            <v>INSTITUCION EDUCATIVA AGROPECUARIA RURAL DE CONEJO</v>
          </cell>
          <cell r="K4244">
            <v>43369050</v>
          </cell>
        </row>
        <row r="4245">
          <cell r="I4245">
            <v>825000421</v>
          </cell>
          <cell r="J4245" t="str">
            <v>INSTITUCION EDUCATIVA JULIA SIERRA IGUARAN</v>
          </cell>
          <cell r="K4245">
            <v>120519180</v>
          </cell>
        </row>
        <row r="4246">
          <cell r="I4246">
            <v>825000446</v>
          </cell>
          <cell r="J4246" t="str">
            <v>INSTITUCION EDUCATIVA CHON - KAY</v>
          </cell>
          <cell r="K4246">
            <v>62447837</v>
          </cell>
        </row>
        <row r="4247">
          <cell r="I4247">
            <v>825000453</v>
          </cell>
          <cell r="J4247" t="str">
            <v>INSTITUCION EDUCATIVA RURAL GLADIS BONILLA DE GIL</v>
          </cell>
          <cell r="K4247">
            <v>19790463</v>
          </cell>
        </row>
        <row r="4248">
          <cell r="I4248">
            <v>825000632</v>
          </cell>
          <cell r="J4248" t="str">
            <v>INSTITUCIN EDUCATIVA RURAL SAN ANTONIO DE PALOMINO</v>
          </cell>
          <cell r="K4248">
            <v>85731660</v>
          </cell>
        </row>
        <row r="4249">
          <cell r="I4249">
            <v>825000650</v>
          </cell>
          <cell r="J4249" t="str">
            <v>INSTITUCION EDUCATIVA DENZIL ESCOLAR</v>
          </cell>
          <cell r="K4249">
            <v>196425146</v>
          </cell>
        </row>
        <row r="4250">
          <cell r="I4250">
            <v>825000676</v>
          </cell>
          <cell r="J4250" t="str">
            <v>MUNICIPIO DE LA JAGUA DEL PILAR</v>
          </cell>
          <cell r="K4250">
            <v>39250182</v>
          </cell>
        </row>
        <row r="4251">
          <cell r="I4251">
            <v>825000800</v>
          </cell>
          <cell r="J4251" t="str">
            <v>INSTITUCION AGROPECUARIA RURAL DE PAPAYAL</v>
          </cell>
          <cell r="K4251">
            <v>58438683</v>
          </cell>
        </row>
        <row r="4252">
          <cell r="I4252">
            <v>825000806</v>
          </cell>
          <cell r="J4252" t="str">
            <v>INSTITUCION EDUCATIVA JOSE AGUSTIN SOLANO</v>
          </cell>
          <cell r="K4252">
            <v>60421592</v>
          </cell>
        </row>
        <row r="4253">
          <cell r="I4253">
            <v>825000818</v>
          </cell>
          <cell r="J4253" t="str">
            <v>INSTITUCION EDUCATIVA ESTEBAN BENDECK OLIVELLA</v>
          </cell>
          <cell r="K4253">
            <v>46126002</v>
          </cell>
        </row>
        <row r="4254">
          <cell r="I4254">
            <v>825000878</v>
          </cell>
          <cell r="J4254" t="str">
            <v>ASOC. PADRES DE FAMILIA ESC. URBANA MIX LOS FUNDAD</v>
          </cell>
          <cell r="K4254">
            <v>37613014</v>
          </cell>
        </row>
        <row r="4255">
          <cell r="I4255">
            <v>825000890</v>
          </cell>
          <cell r="J4255" t="str">
            <v>LA INSTITUCION EDUCATIVA RURAL EUGENIA HERRERA DE MATITAS</v>
          </cell>
          <cell r="K4255">
            <v>44445452</v>
          </cell>
        </row>
        <row r="4256">
          <cell r="I4256">
            <v>825000898</v>
          </cell>
          <cell r="J4256" t="str">
            <v>INSTITUCION EDUCATIVA EL GOOL</v>
          </cell>
          <cell r="K4256">
            <v>41685739</v>
          </cell>
        </row>
        <row r="4257">
          <cell r="I4257">
            <v>825000899</v>
          </cell>
          <cell r="J4257" t="str">
            <v>INSTITUCION EDUCATIVA RURAL DE BUENAVISTA</v>
          </cell>
          <cell r="K4257">
            <v>53473814</v>
          </cell>
        </row>
        <row r="4258">
          <cell r="I4258">
            <v>825000966</v>
          </cell>
          <cell r="J4258" t="str">
            <v>INSTITUCION MARIA AUXILIADORA</v>
          </cell>
          <cell r="K4258">
            <v>69803159</v>
          </cell>
        </row>
        <row r="4259">
          <cell r="I4259">
            <v>825001049</v>
          </cell>
          <cell r="J4259" t="str">
            <v>INSTITUCION MARIA EMMA MENDOZA</v>
          </cell>
          <cell r="K4259">
            <v>74021702</v>
          </cell>
        </row>
        <row r="4260">
          <cell r="I4260">
            <v>825001548</v>
          </cell>
          <cell r="J4260" t="str">
            <v>INSTITUCION EDUCATIVA MARIA INMACULADA</v>
          </cell>
          <cell r="K4260">
            <v>91971400</v>
          </cell>
        </row>
        <row r="4261">
          <cell r="I4261">
            <v>825001850</v>
          </cell>
          <cell r="J4261" t="str">
            <v>LA INSTITUCION EDUCATIVA CENTRO DE INTEGRACION POPULAR</v>
          </cell>
          <cell r="K4261">
            <v>189895265</v>
          </cell>
        </row>
        <row r="4262">
          <cell r="I4262">
            <v>825002161</v>
          </cell>
          <cell r="J4262" t="str">
            <v>La Institucon Educativa Isabel Maria Cuesta Gonzalez</v>
          </cell>
          <cell r="K4262">
            <v>138687858</v>
          </cell>
        </row>
        <row r="4263">
          <cell r="I4263">
            <v>825002209</v>
          </cell>
          <cell r="J4263" t="str">
            <v>EUSEBIO SEPTIMIO MARI</v>
          </cell>
          <cell r="K4263">
            <v>94776191</v>
          </cell>
        </row>
        <row r="4264">
          <cell r="I4264">
            <v>825002472</v>
          </cell>
          <cell r="J4264" t="str">
            <v>INSTITUCI?N EDUCATIVA AGROPECUARIA DE URUMITA</v>
          </cell>
          <cell r="K4264">
            <v>93209541</v>
          </cell>
        </row>
        <row r="4265">
          <cell r="I4265">
            <v>825002551</v>
          </cell>
          <cell r="J4265" t="str">
            <v>INSTITUCION RURAL ANA JOAQUINA RODRIGUEZ MOLINA CAAVER</v>
          </cell>
          <cell r="K4265">
            <v>65196968</v>
          </cell>
        </row>
        <row r="4266">
          <cell r="I4266">
            <v>825002609</v>
          </cell>
          <cell r="J4266" t="str">
            <v>INSTITUCION EDUCATIVA REMEDIOS SOLANO</v>
          </cell>
          <cell r="K4266">
            <v>143049611</v>
          </cell>
        </row>
        <row r="4267">
          <cell r="I4267">
            <v>825002705</v>
          </cell>
          <cell r="J4267" t="str">
            <v>INSTITUCION EDUCATIVA MARGOTH MAESTRE DE ARIZA</v>
          </cell>
          <cell r="K4267">
            <v>78918699</v>
          </cell>
        </row>
        <row r="4268">
          <cell r="I4268">
            <v>825002715</v>
          </cell>
          <cell r="J4268" t="str">
            <v>INSTITUCION EDUCATIVA ERNESTO PARODI MEDINA</v>
          </cell>
          <cell r="K4268">
            <v>147360497</v>
          </cell>
        </row>
        <row r="4269">
          <cell r="I4269">
            <v>825002766</v>
          </cell>
          <cell r="J4269" t="str">
            <v>INSTITUCION RURAL EL TOTUMO</v>
          </cell>
          <cell r="K4269">
            <v>17147971</v>
          </cell>
        </row>
        <row r="4270">
          <cell r="I4270">
            <v>825003150</v>
          </cell>
          <cell r="J4270" t="str">
            <v>CENTRO EDUCATIVO DE DISTRACCION</v>
          </cell>
          <cell r="K4270">
            <v>10798027</v>
          </cell>
        </row>
        <row r="4271">
          <cell r="I4271">
            <v>825003152</v>
          </cell>
          <cell r="J4271" t="str">
            <v>CENTRO EDUCATIVO RURAL BUENOS AIRES DE CAMPANA</v>
          </cell>
          <cell r="K4271">
            <v>37473894</v>
          </cell>
        </row>
        <row r="4272">
          <cell r="I4272">
            <v>825003181</v>
          </cell>
          <cell r="J4272" t="str">
            <v>INSTITUCION EDUCATIVA HELIODORO ALFREDO MONTERO DUARTE</v>
          </cell>
          <cell r="K4272">
            <v>44309988</v>
          </cell>
        </row>
        <row r="4273">
          <cell r="I4273">
            <v>825003226</v>
          </cell>
          <cell r="J4273" t="str">
            <v>CENTRO EDUCATIVO ALMAPOQUE</v>
          </cell>
          <cell r="K4273">
            <v>26741581</v>
          </cell>
        </row>
        <row r="4274">
          <cell r="I4274">
            <v>825003231</v>
          </cell>
          <cell r="J4274" t="str">
            <v>CENTRO RURAL MIXTO LOS PONDORES</v>
          </cell>
          <cell r="K4274">
            <v>12875821</v>
          </cell>
        </row>
        <row r="4275">
          <cell r="I4275">
            <v>825003237</v>
          </cell>
          <cell r="J4275" t="str">
            <v>CENTRO EDUCATIVO JOSE PEREZ</v>
          </cell>
          <cell r="K4275">
            <v>20469152</v>
          </cell>
        </row>
        <row r="4276">
          <cell r="I4276">
            <v>825003243</v>
          </cell>
          <cell r="J4276" t="str">
            <v>CENTRO EDUCATIVO EL PLAN</v>
          </cell>
          <cell r="K4276">
            <v>12247858</v>
          </cell>
        </row>
        <row r="4277">
          <cell r="I4277">
            <v>825003252</v>
          </cell>
          <cell r="J4277" t="str">
            <v>CENTRO RURAL EL TABLAZO</v>
          </cell>
          <cell r="K4277">
            <v>14011198</v>
          </cell>
        </row>
        <row r="4278">
          <cell r="I4278">
            <v>825003272</v>
          </cell>
          <cell r="J4278" t="str">
            <v>CENTRO RURAL MIXTO LOS HATICOS</v>
          </cell>
          <cell r="K4278">
            <v>14953154</v>
          </cell>
        </row>
        <row r="4279">
          <cell r="I4279">
            <v>825003273</v>
          </cell>
          <cell r="J4279" t="str">
            <v>CENTRO RURAL LUIS A. BRITO DE SAN PEDRO</v>
          </cell>
          <cell r="K4279">
            <v>35174820</v>
          </cell>
        </row>
        <row r="4280">
          <cell r="I4280">
            <v>825003293</v>
          </cell>
          <cell r="J4280" t="str">
            <v>CENTRO EDUCATIVO RURAL DE RIO ANCHO</v>
          </cell>
          <cell r="K4280">
            <v>32093855</v>
          </cell>
        </row>
        <row r="4281">
          <cell r="I4281">
            <v>826000091</v>
          </cell>
          <cell r="J4281" t="str">
            <v>Institución Educativa Empresarial y Agroindustrial Los Andes “INSEANDES”</v>
          </cell>
          <cell r="K4281">
            <v>68188743</v>
          </cell>
        </row>
        <row r="4282">
          <cell r="I4282">
            <v>826000350</v>
          </cell>
          <cell r="J4282" t="str">
            <v>Institucion Educativa los Libertadores</v>
          </cell>
          <cell r="K4282">
            <v>99970342</v>
          </cell>
        </row>
        <row r="4283">
          <cell r="I4283">
            <v>826000437</v>
          </cell>
          <cell r="J4283" t="str">
            <v>INSTITUCION EDUCATIVA TOQUILLA</v>
          </cell>
          <cell r="K4283">
            <v>19516824</v>
          </cell>
        </row>
        <row r="4284">
          <cell r="I4284">
            <v>826000438</v>
          </cell>
          <cell r="J4284" t="str">
            <v>ESCUELA NORMAL SUPERIOR NUESTRA SEÑORA DEL ROSARIO</v>
          </cell>
          <cell r="K4284">
            <v>61678869</v>
          </cell>
        </row>
        <row r="4285">
          <cell r="I4285">
            <v>826000469</v>
          </cell>
          <cell r="J4285" t="str">
            <v>COLEGIO VALENTIN GARCIA LABRANZAGRANDE</v>
          </cell>
          <cell r="K4285">
            <v>50752768</v>
          </cell>
        </row>
        <row r="4286">
          <cell r="I4286">
            <v>826000820</v>
          </cell>
          <cell r="J4286" t="str">
            <v>COLEGIO TECNICO AGROPECUARIO SAN ANTONIO</v>
          </cell>
          <cell r="K4286">
            <v>19337859</v>
          </cell>
        </row>
        <row r="4287">
          <cell r="I4287">
            <v>826000978</v>
          </cell>
          <cell r="J4287" t="str">
            <v>INSTITUTO TECNICO SIMONA AMAYA</v>
          </cell>
          <cell r="K4287">
            <v>23801572</v>
          </cell>
        </row>
        <row r="4288">
          <cell r="I4288">
            <v>826001062</v>
          </cell>
          <cell r="J4288" t="str">
            <v>Fondo de Servicios Educativos</v>
          </cell>
          <cell r="K4288">
            <v>40855674</v>
          </cell>
        </row>
        <row r="4289">
          <cell r="I4289">
            <v>826001075</v>
          </cell>
          <cell r="J4289" t="str">
            <v>INSTITUCIÓN EDUCATIVA TÉCNICA EL PORTACHUELO SANTA ROSA DE VITERBO FONDO DE SERVICIOS EDUCATIVOS</v>
          </cell>
          <cell r="K4289">
            <v>23212320</v>
          </cell>
        </row>
        <row r="4290">
          <cell r="I4290">
            <v>826001082</v>
          </cell>
          <cell r="J4290" t="str">
            <v>INSTITUCION EDUCATIVA  RAFAEL BAYONA NIÑO</v>
          </cell>
          <cell r="K4290">
            <v>45955034</v>
          </cell>
        </row>
        <row r="4291">
          <cell r="I4291">
            <v>826001101</v>
          </cell>
          <cell r="J4291" t="str">
            <v>ALCALDIA SOGAMOSO</v>
          </cell>
          <cell r="K4291">
            <v>24897964</v>
          </cell>
        </row>
        <row r="4292">
          <cell r="I4292">
            <v>826001118</v>
          </cell>
          <cell r="J4292" t="str">
            <v>Fondo de Servicios Educativos Francisco de Paula Santander</v>
          </cell>
          <cell r="K4292">
            <v>63394812</v>
          </cell>
        </row>
        <row r="4293">
          <cell r="I4293">
            <v>826001131</v>
          </cell>
          <cell r="J4293" t="str">
            <v>INSTITUCIÓN EDUCATIVA JUAN JOSÉ RONDÓN</v>
          </cell>
          <cell r="K4293">
            <v>26212187</v>
          </cell>
        </row>
        <row r="4294">
          <cell r="I4294">
            <v>826001132</v>
          </cell>
          <cell r="J4294" t="str">
            <v>Institucion Educativa La Independencia</v>
          </cell>
          <cell r="K4294">
            <v>28159753</v>
          </cell>
        </row>
        <row r="4295">
          <cell r="I4295">
            <v>826001167</v>
          </cell>
          <cell r="J4295" t="str">
            <v>COLEGIO TECNICO DE NAZARETH</v>
          </cell>
          <cell r="K4295">
            <v>57946329</v>
          </cell>
        </row>
        <row r="4296">
          <cell r="I4296">
            <v>826001182</v>
          </cell>
          <cell r="J4296" t="str">
            <v>COLEGIO TECNICO MUNICIPAL FRANCISCO DE PAULA SANTANDER</v>
          </cell>
          <cell r="K4296">
            <v>81892196</v>
          </cell>
        </row>
        <row r="4297">
          <cell r="I4297">
            <v>826001213</v>
          </cell>
          <cell r="J4297" t="str">
            <v>Institucion Educativa El Crucero</v>
          </cell>
          <cell r="K4297">
            <v>35003854</v>
          </cell>
        </row>
        <row r="4298">
          <cell r="I4298">
            <v>826001215</v>
          </cell>
          <cell r="J4298" t="str">
            <v>ESCUELA NORMAL SUPERIOR FONDO DE SERVICIOS EDUCATIVOS</v>
          </cell>
          <cell r="K4298">
            <v>52831220</v>
          </cell>
        </row>
        <row r="4299">
          <cell r="I4299">
            <v>826001266</v>
          </cell>
          <cell r="J4299" t="str">
            <v>ESCUELA NORMAL SUPERIOR LA PRESENTACION SOATA</v>
          </cell>
          <cell r="K4299">
            <v>68465210</v>
          </cell>
        </row>
        <row r="4300">
          <cell r="I4300">
            <v>826001334</v>
          </cell>
          <cell r="J4300" t="str">
            <v>INSTITUCION EDUCTIVA EL CHAPETON SAN MATEO BOYACA</v>
          </cell>
          <cell r="K4300">
            <v>9646242</v>
          </cell>
        </row>
        <row r="4301">
          <cell r="I4301">
            <v>826001350</v>
          </cell>
          <cell r="J4301" t="str">
            <v>Colegio Roberto Franco Izasa-Fondo de Servicios Educativos</v>
          </cell>
          <cell r="K4301">
            <v>11475525</v>
          </cell>
        </row>
        <row r="4302">
          <cell r="I4302">
            <v>826001967</v>
          </cell>
          <cell r="J4302" t="str">
            <v>INSTITUCION EDUCATIVA VADO CASTRO</v>
          </cell>
          <cell r="K4302">
            <v>24333198</v>
          </cell>
        </row>
        <row r="4303">
          <cell r="I4303">
            <v>826002152</v>
          </cell>
          <cell r="J4303" t="str">
            <v>COLEGIO DE EDUCACIÓN BÁSICA Y MEDIA TÉCNICA SEÑOR DE LOS MILAGROS</v>
          </cell>
          <cell r="K4303">
            <v>22178722</v>
          </cell>
        </row>
        <row r="4304">
          <cell r="I4304">
            <v>826002400</v>
          </cell>
          <cell r="J4304" t="str">
            <v>INSTITUCION EDUCATIVA SUSE</v>
          </cell>
          <cell r="K4304">
            <v>38429546</v>
          </cell>
        </row>
        <row r="4305">
          <cell r="I4305">
            <v>826002541</v>
          </cell>
          <cell r="J4305" t="str">
            <v>I.E. TECNICA NACIONALIZADA PABLO VI</v>
          </cell>
          <cell r="K4305">
            <v>108870277</v>
          </cell>
        </row>
        <row r="4306">
          <cell r="I4306">
            <v>826002642</v>
          </cell>
          <cell r="J4306" t="str">
            <v>INSTITUCION EDUCATIVA TECNICA  DE PANQUEBA</v>
          </cell>
          <cell r="K4306">
            <v>39783229</v>
          </cell>
        </row>
        <row r="4307">
          <cell r="I4307">
            <v>826002721</v>
          </cell>
          <cell r="J4307" t="str">
            <v>Fondo de Servicios Educativos la Magdalena</v>
          </cell>
          <cell r="K4307">
            <v>101805170</v>
          </cell>
        </row>
        <row r="4308">
          <cell r="I4308">
            <v>826003247</v>
          </cell>
          <cell r="J4308" t="str">
            <v>INSTITUCION EDUCATIVA TECNICA NUESTRA SEÑORA DE LA O</v>
          </cell>
          <cell r="K4308">
            <v>18748667</v>
          </cell>
        </row>
        <row r="4309">
          <cell r="I4309">
            <v>826003343</v>
          </cell>
          <cell r="J4309" t="str">
            <v>INSTITUCION EDUCATIVA SAN ANTONIO NORTE</v>
          </cell>
          <cell r="K4309">
            <v>32949008</v>
          </cell>
        </row>
        <row r="4310">
          <cell r="I4310">
            <v>826003386</v>
          </cell>
          <cell r="J4310" t="str">
            <v>INTITUCION EDUCATIVA SAN LUIS</v>
          </cell>
          <cell r="K4310">
            <v>29291360</v>
          </cell>
        </row>
        <row r="4311">
          <cell r="I4311">
            <v>826003453</v>
          </cell>
          <cell r="J4311" t="str">
            <v>INSTITUCION EDUCATIVA AGROINDUSTRIAL LA PRADERA</v>
          </cell>
          <cell r="K4311">
            <v>32107613</v>
          </cell>
        </row>
        <row r="4312">
          <cell r="I4312">
            <v>826003673</v>
          </cell>
          <cell r="J4312" t="str">
            <v>INSTITUCION EDUCATIVA AGROINDUSTRIAL FRANCISCO MEDRANO</v>
          </cell>
          <cell r="K4312">
            <v>12359677</v>
          </cell>
        </row>
        <row r="4313">
          <cell r="I4313">
            <v>826003746</v>
          </cell>
          <cell r="J4313" t="str">
            <v>Institucion Educativa Rafael Gutierrez Girardot</v>
          </cell>
          <cell r="K4313">
            <v>26463356</v>
          </cell>
        </row>
        <row r="4314">
          <cell r="I4314">
            <v>826003750</v>
          </cell>
          <cell r="J4314" t="str">
            <v>Institucion Educativa Silvestre Arenas</v>
          </cell>
          <cell r="K4314">
            <v>74467590</v>
          </cell>
        </row>
        <row r="4315">
          <cell r="I4315">
            <v>826003777</v>
          </cell>
          <cell r="J4315" t="str">
            <v>Institucion Educativa Integrada Marco Antonio Quijano Rico</v>
          </cell>
          <cell r="K4315">
            <v>30574165</v>
          </cell>
        </row>
        <row r="4316">
          <cell r="I4316">
            <v>826003955</v>
          </cell>
          <cell r="J4316" t="str">
            <v>INSTITUCION EDUCATIVA ECOLOGICO DE BUSBANZA</v>
          </cell>
          <cell r="K4316">
            <v>5735218</v>
          </cell>
        </row>
        <row r="4317">
          <cell r="I4317">
            <v>826003990</v>
          </cell>
          <cell r="J4317" t="str">
            <v>INSTITUCION EDUCATIVA COMEZA HOYADA</v>
          </cell>
          <cell r="K4317">
            <v>56594231</v>
          </cell>
        </row>
        <row r="4318">
          <cell r="I4318">
            <v>827000288</v>
          </cell>
          <cell r="J4318" t="str">
            <v>INSTITUCIÓN EDUCATIVA TÉCNICO DEPARTAMENTAL NATANIA</v>
          </cell>
          <cell r="K4318">
            <v>73893508</v>
          </cell>
        </row>
        <row r="4319">
          <cell r="I4319">
            <v>827000591</v>
          </cell>
          <cell r="J4319" t="str">
            <v>BROOKS HILL BILINGUAL SCHOOL</v>
          </cell>
          <cell r="K4319">
            <v>99995690</v>
          </cell>
        </row>
        <row r="4320">
          <cell r="I4320">
            <v>827000790</v>
          </cell>
          <cell r="J4320" t="str">
            <v>FLOWERS HILL BILINGUAL SCHOOL</v>
          </cell>
          <cell r="K4320">
            <v>147305926</v>
          </cell>
        </row>
        <row r="4321">
          <cell r="I4321">
            <v>828000040</v>
          </cell>
          <cell r="J4321" t="str">
            <v>INSTITUCION EDUCATIVA SAN LUIS</v>
          </cell>
          <cell r="K4321">
            <v>94054179</v>
          </cell>
        </row>
        <row r="4322">
          <cell r="I4322">
            <v>828000062</v>
          </cell>
          <cell r="J4322" t="str">
            <v>INSTITUCION EDUCATIVA VERDE AMAZONICO</v>
          </cell>
          <cell r="K4322">
            <v>88437184</v>
          </cell>
        </row>
        <row r="4323">
          <cell r="I4323">
            <v>828000128</v>
          </cell>
          <cell r="J4323" t="str">
            <v>INSTITUCIN EDUCATIVA AGROECOLOGICO  AMAZONICO</v>
          </cell>
          <cell r="K4323">
            <v>108631272</v>
          </cell>
        </row>
        <row r="4324">
          <cell r="I4324">
            <v>828000177</v>
          </cell>
          <cell r="J4324" t="str">
            <v>INSTITUCION EDUCATIVA CAMPO ELIAS MARULANDA</v>
          </cell>
          <cell r="K4324">
            <v>59031308</v>
          </cell>
        </row>
        <row r="4325">
          <cell r="I4325">
            <v>828000197</v>
          </cell>
          <cell r="J4325" t="str">
            <v>INSTITUCION EDUCATIVA DON QUIJOTE - FONDO DE SERVICIOS EDUCATIVOS</v>
          </cell>
          <cell r="K4325">
            <v>77899088</v>
          </cell>
        </row>
        <row r="4326">
          <cell r="I4326">
            <v>828000208</v>
          </cell>
          <cell r="J4326" t="str">
            <v>INSTITUCION EDUCATIVA BARRIOS UNIDOS DEL SUR</v>
          </cell>
          <cell r="K4326">
            <v>190696790</v>
          </cell>
        </row>
        <row r="4327">
          <cell r="I4327">
            <v>828000218</v>
          </cell>
          <cell r="J4327" t="str">
            <v>INSTITUCION EDUCATIVA JUAN BAUTISTA LA SALLE</v>
          </cell>
          <cell r="K4327">
            <v>134325551</v>
          </cell>
        </row>
        <row r="4328">
          <cell r="I4328">
            <v>828000223</v>
          </cell>
          <cell r="J4328" t="str">
            <v>CENTRO EDUCATIVO DOMINGO SAVIO</v>
          </cell>
          <cell r="K4328">
            <v>64696339</v>
          </cell>
        </row>
        <row r="4329">
          <cell r="I4329">
            <v>828000235</v>
          </cell>
          <cell r="J4329" t="str">
            <v>INSTITUCION EDUCATIVA JUAN XXIII</v>
          </cell>
          <cell r="K4329">
            <v>120660296</v>
          </cell>
        </row>
        <row r="4330">
          <cell r="I4330">
            <v>828000276</v>
          </cell>
          <cell r="J4330" t="str">
            <v>I.E.D.N SISTEMAS GENERAL DE PARTICIPACIONES</v>
          </cell>
          <cell r="K4330">
            <v>131212830</v>
          </cell>
        </row>
        <row r="4331">
          <cell r="I4331">
            <v>828000298</v>
          </cell>
          <cell r="J4331" t="str">
            <v>INSTITUCION EDUCATIVA ANTONIO RICAURTE</v>
          </cell>
          <cell r="K4331">
            <v>160206580</v>
          </cell>
        </row>
        <row r="4332">
          <cell r="I4332">
            <v>828000305</v>
          </cell>
          <cell r="J4332" t="str">
            <v>INSTITUCION EDUCATIVA JORGE ABEL MOLINA</v>
          </cell>
          <cell r="K4332">
            <v>45450410</v>
          </cell>
        </row>
        <row r="4333">
          <cell r="I4333">
            <v>828000349</v>
          </cell>
          <cell r="J4333" t="str">
            <v>INSTITUCION EDUCATIVA RUFINO QUICHOYA</v>
          </cell>
          <cell r="K4333">
            <v>92877967</v>
          </cell>
        </row>
        <row r="4334">
          <cell r="I4334">
            <v>828000399</v>
          </cell>
          <cell r="J4334" t="str">
            <v>CENTRO EDUCATIVO PALMA ARRIBA</v>
          </cell>
          <cell r="K4334">
            <v>19572657</v>
          </cell>
        </row>
        <row r="4335">
          <cell r="I4335">
            <v>828000407</v>
          </cell>
          <cell r="J4335" t="str">
            <v>INSTITUCION EDUCATIVA CAMPO HERMOSO</v>
          </cell>
          <cell r="K4335">
            <v>57909504</v>
          </cell>
        </row>
        <row r="4336">
          <cell r="I4336">
            <v>828001064</v>
          </cell>
          <cell r="J4336" t="str">
            <v>INSTITUCION EDUCATIVA LA ESMERALDA</v>
          </cell>
          <cell r="K4336">
            <v>50028960</v>
          </cell>
        </row>
        <row r="4337">
          <cell r="I4337">
            <v>828001336</v>
          </cell>
          <cell r="J4337" t="str">
            <v>INSTITUCION EDUCATIVA RURAL EL DORADO</v>
          </cell>
          <cell r="K4337">
            <v>32009532</v>
          </cell>
        </row>
        <row r="4338">
          <cell r="I4338">
            <v>828001618</v>
          </cell>
          <cell r="J4338" t="str">
            <v>CIUDADELA EDUCATIVA SIGLO XXI - FODS SERV.</v>
          </cell>
          <cell r="K4338">
            <v>188801445</v>
          </cell>
        </row>
        <row r="4339">
          <cell r="I4339">
            <v>828002426</v>
          </cell>
          <cell r="J4339" t="str">
            <v>INSTITUCION EDUCATIVA LOS PINOS</v>
          </cell>
          <cell r="K4339">
            <v>132551893</v>
          </cell>
        </row>
        <row r="4340">
          <cell r="I4340">
            <v>828002458</v>
          </cell>
          <cell r="J4340" t="str">
            <v>INSTITUCION EDUCATIVA AGROECOLOGICO AMAZONICO</v>
          </cell>
          <cell r="K4340">
            <v>120736121</v>
          </cell>
        </row>
        <row r="4341">
          <cell r="I4341">
            <v>828002480</v>
          </cell>
          <cell r="J4341" t="str">
            <v>INSTITUCION EDUCATIVA ANGEL CUNIBERTI-CURILLO</v>
          </cell>
          <cell r="K4341">
            <v>125850032</v>
          </cell>
        </row>
        <row r="4342">
          <cell r="I4342">
            <v>828002505</v>
          </cell>
          <cell r="J4342" t="str">
            <v>INSTITUCION EDUCATIVA RURAL SIMON BOLIVAR</v>
          </cell>
          <cell r="K4342">
            <v>40675333</v>
          </cell>
        </row>
        <row r="4343">
          <cell r="I4343">
            <v>828002506</v>
          </cell>
          <cell r="J4343" t="str">
            <v>CENTRO EDUCATIVO DIVINO NIÑO</v>
          </cell>
          <cell r="K4343">
            <v>30633170</v>
          </cell>
        </row>
        <row r="4344">
          <cell r="I4344">
            <v>828002508</v>
          </cell>
          <cell r="J4344" t="str">
            <v>CENTRO EDUCATIVO RURAL MONONGUETE</v>
          </cell>
          <cell r="K4344">
            <v>21991190</v>
          </cell>
        </row>
        <row r="4345">
          <cell r="I4345">
            <v>828002512</v>
          </cell>
          <cell r="J4345" t="str">
            <v>CENTRO EDUCATIVO SALAMINA</v>
          </cell>
          <cell r="K4345">
            <v>10264614</v>
          </cell>
        </row>
        <row r="4346">
          <cell r="I4346">
            <v>828002513</v>
          </cell>
          <cell r="J4346" t="str">
            <v>CENTRO EDUCATIVO RURAL EL DIVISO</v>
          </cell>
          <cell r="K4346">
            <v>9281792</v>
          </cell>
        </row>
        <row r="4347">
          <cell r="I4347">
            <v>828002517</v>
          </cell>
          <cell r="J4347" t="str">
            <v>CENTRO EDUCATIVO LA SOMBRA</v>
          </cell>
          <cell r="K4347">
            <v>25635202</v>
          </cell>
        </row>
        <row r="4348">
          <cell r="I4348">
            <v>828002547</v>
          </cell>
          <cell r="J4348" t="str">
            <v>INSTITUCION EDUCATIVA RURAL GUILLERMO RIO MEJIA</v>
          </cell>
          <cell r="K4348">
            <v>19878243</v>
          </cell>
        </row>
        <row r="4349">
          <cell r="I4349">
            <v>828002668</v>
          </cell>
          <cell r="J4349" t="str">
            <v>CENTRO EDUCATIVO BOLIVIA</v>
          </cell>
          <cell r="K4349">
            <v>18600902</v>
          </cell>
        </row>
        <row r="4350">
          <cell r="I4350">
            <v>828002671</v>
          </cell>
          <cell r="J4350" t="str">
            <v>CENTRO EDUCATIVO SANTA FE DEL CAGUAN</v>
          </cell>
          <cell r="K4350">
            <v>21636540</v>
          </cell>
        </row>
        <row r="4351">
          <cell r="I4351">
            <v>828002674</v>
          </cell>
          <cell r="J4351" t="str">
            <v>CENTRO EDUCATIVO MIRAVALLE SANTROPEL</v>
          </cell>
          <cell r="K4351">
            <v>14522251</v>
          </cell>
        </row>
        <row r="4352">
          <cell r="I4352">
            <v>828002677</v>
          </cell>
          <cell r="J4352" t="str">
            <v>INSTITUCION EDUCATIVA SANTIAGO DE LA SELVA</v>
          </cell>
          <cell r="K4352">
            <v>23305112</v>
          </cell>
        </row>
        <row r="4353">
          <cell r="I4353">
            <v>828002678</v>
          </cell>
          <cell r="J4353" t="str">
            <v>INSTITUCION EDUCATIVA ANGEL RICARDO ACOSTA</v>
          </cell>
          <cell r="K4353">
            <v>37161748</v>
          </cell>
        </row>
        <row r="4354">
          <cell r="I4354">
            <v>828002684</v>
          </cell>
          <cell r="J4354" t="str">
            <v>CENTRO EDUCATIVO JUAN XXIII</v>
          </cell>
          <cell r="K4354">
            <v>18270286</v>
          </cell>
        </row>
        <row r="4355">
          <cell r="I4355">
            <v>828002685</v>
          </cell>
          <cell r="J4355" t="str">
            <v>CENTRO EDUCATIVO PALMARITO</v>
          </cell>
          <cell r="K4355">
            <v>8783928</v>
          </cell>
        </row>
        <row r="4356">
          <cell r="I4356">
            <v>828002694</v>
          </cell>
          <cell r="J4356" t="str">
            <v>CENTRO EDUCATIVO LA NOVIA</v>
          </cell>
          <cell r="K4356">
            <v>19328210</v>
          </cell>
        </row>
        <row r="4357">
          <cell r="I4357">
            <v>828002703</v>
          </cell>
          <cell r="J4357" t="str">
            <v>CENTRO EDUCATIVO MARIA AUXILIADORA</v>
          </cell>
          <cell r="K4357">
            <v>11769021</v>
          </cell>
        </row>
        <row r="4358">
          <cell r="I4358">
            <v>828002716</v>
          </cell>
          <cell r="J4358" t="str">
            <v>CENTRO EDUCATIVO LOS CRISTALES</v>
          </cell>
          <cell r="K4358">
            <v>21020655</v>
          </cell>
        </row>
        <row r="4359">
          <cell r="I4359">
            <v>828002740</v>
          </cell>
          <cell r="J4359" t="str">
            <v>CENTRO EDUCATIVO LA FLORIDA</v>
          </cell>
          <cell r="K4359">
            <v>19636773</v>
          </cell>
        </row>
        <row r="4360">
          <cell r="I4360">
            <v>828002751</v>
          </cell>
          <cell r="J4360" t="str">
            <v>INSTITUCION EDUCATIVA JOSE ANTONIO GALAN</v>
          </cell>
          <cell r="K4360">
            <v>35275971</v>
          </cell>
        </row>
        <row r="4361">
          <cell r="I4361">
            <v>828002757</v>
          </cell>
          <cell r="J4361" t="str">
            <v>CENTRO EDUCATIVO VILLA LUZ</v>
          </cell>
          <cell r="K4361">
            <v>47655949</v>
          </cell>
        </row>
        <row r="4362">
          <cell r="I4362">
            <v>828002832</v>
          </cell>
          <cell r="J4362" t="str">
            <v>CENTRO EDUCATIVO GUAYABAL</v>
          </cell>
          <cell r="K4362">
            <v>29353650</v>
          </cell>
        </row>
        <row r="4363">
          <cell r="I4363">
            <v>828002835</v>
          </cell>
          <cell r="J4363" t="str">
            <v>CENTRO EDUCATIVO SANTANA RAMOS</v>
          </cell>
          <cell r="K4363">
            <v>29854534</v>
          </cell>
        </row>
        <row r="4364">
          <cell r="I4364">
            <v>829000293</v>
          </cell>
          <cell r="J4364" t="str">
            <v>Instituto Veintiseis de Marzo</v>
          </cell>
          <cell r="K4364">
            <v>108287626</v>
          </cell>
        </row>
        <row r="4365">
          <cell r="I4365">
            <v>829000416</v>
          </cell>
          <cell r="J4365" t="str">
            <v>FONDO DE SERVICIOS EDUCATIVOS</v>
          </cell>
          <cell r="K4365">
            <v>71078617</v>
          </cell>
        </row>
        <row r="4366">
          <cell r="I4366">
            <v>829000456</v>
          </cell>
          <cell r="J4366" t="str">
            <v>Colegio Jhon F. Kennedy</v>
          </cell>
          <cell r="K4366">
            <v>194929044</v>
          </cell>
        </row>
        <row r="4367">
          <cell r="I4367">
            <v>829000548</v>
          </cell>
          <cell r="J4367" t="str">
            <v>Colegio Jose Antonio Galan</v>
          </cell>
          <cell r="K4367">
            <v>77190809</v>
          </cell>
        </row>
        <row r="4368">
          <cell r="I4368">
            <v>829000608</v>
          </cell>
          <cell r="J4368" t="str">
            <v>INSTITUTO TECNICO EN COMUNICACIÓN BARRANCABERMEJA</v>
          </cell>
          <cell r="K4368">
            <v>62355319</v>
          </cell>
        </row>
        <row r="4369">
          <cell r="I4369">
            <v>829000731</v>
          </cell>
          <cell r="J4369" t="str">
            <v>Fondo de Servicios Docente Colegio San Marcos</v>
          </cell>
          <cell r="K4369">
            <v>66452942</v>
          </cell>
        </row>
        <row r="4370">
          <cell r="I4370">
            <v>829000759</v>
          </cell>
          <cell r="J4370" t="str">
            <v>COLEGIO AGROPECUARIO PUENTE SOGAMOSO</v>
          </cell>
          <cell r="K4370">
            <v>106543894</v>
          </cell>
        </row>
        <row r="4371">
          <cell r="I4371">
            <v>829000791</v>
          </cell>
          <cell r="J4371" t="str">
            <v>Colegio Real de Mares</v>
          </cell>
          <cell r="K4371">
            <v>87411308</v>
          </cell>
        </row>
        <row r="4372">
          <cell r="I4372">
            <v>829000844</v>
          </cell>
          <cell r="J4372" t="str">
            <v>Colegio Agropecuario la Fortuna</v>
          </cell>
          <cell r="K4372">
            <v>66962975</v>
          </cell>
        </row>
        <row r="4373">
          <cell r="I4373">
            <v>829000858</v>
          </cell>
          <cell r="J4373" t="str">
            <v>COLEGIO NUESTRA SEÑORA DE LA PAZ</v>
          </cell>
          <cell r="K4373">
            <v>99788525</v>
          </cell>
        </row>
        <row r="4374">
          <cell r="I4374">
            <v>829000864</v>
          </cell>
          <cell r="J4374" t="str">
            <v>INSTITUCION EDUCATIVA LA INTEGRADA</v>
          </cell>
          <cell r="K4374">
            <v>180636004</v>
          </cell>
        </row>
        <row r="4375">
          <cell r="I4375">
            <v>829001172</v>
          </cell>
          <cell r="J4375" t="str">
            <v>INST EDUCATIVA TEC IND Y AGRO JOSE MARIA VARGAS VILA</v>
          </cell>
          <cell r="K4375">
            <v>114171853</v>
          </cell>
        </row>
        <row r="4376">
          <cell r="I4376">
            <v>829001286</v>
          </cell>
          <cell r="J4376" t="str">
            <v>INSTITUCION EDUCATIVA EL DIQUE</v>
          </cell>
          <cell r="K4376">
            <v>40962528</v>
          </cell>
        </row>
        <row r="4377">
          <cell r="I4377">
            <v>829001650</v>
          </cell>
          <cell r="J4377" t="str">
            <v>INSTITUCION EDUCATIVA PALMIRA</v>
          </cell>
          <cell r="K4377">
            <v>40199817</v>
          </cell>
        </row>
        <row r="4378">
          <cell r="I4378">
            <v>829002152</v>
          </cell>
          <cell r="J4378" t="str">
            <v>COLEGIO DEPARTAMENTAL INTEGRADO YARIMA</v>
          </cell>
          <cell r="K4378">
            <v>78290735</v>
          </cell>
        </row>
        <row r="4379">
          <cell r="I4379">
            <v>829002186</v>
          </cell>
          <cell r="J4379" t="str">
            <v>COLEGIO DEPARTAMENTAL LAS MONTOYAS</v>
          </cell>
          <cell r="K4379">
            <v>47185397</v>
          </cell>
        </row>
        <row r="4380">
          <cell r="I4380">
            <v>829002450</v>
          </cell>
          <cell r="J4380" t="str">
            <v>Institución Educativa el Castillo</v>
          </cell>
          <cell r="K4380">
            <v>183073849</v>
          </cell>
        </row>
        <row r="4381">
          <cell r="I4381">
            <v>829002496</v>
          </cell>
          <cell r="J4381" t="str">
            <v>CENTRO EDUCATIVO GUAMALES</v>
          </cell>
          <cell r="K4381">
            <v>16302072</v>
          </cell>
        </row>
        <row r="4382">
          <cell r="I4382">
            <v>829002678</v>
          </cell>
          <cell r="J4382" t="str">
            <v>INSTITUCION EDUCATIVA TECNICA AGROPECUARIA VICENTE HONDARZA</v>
          </cell>
          <cell r="K4382">
            <v>117833298</v>
          </cell>
        </row>
        <row r="4383">
          <cell r="I4383">
            <v>829002862</v>
          </cell>
          <cell r="J4383" t="str">
            <v>INSTITUCION EDUCATIVA DE MICOAHUMADO</v>
          </cell>
          <cell r="K4383">
            <v>51559836</v>
          </cell>
        </row>
        <row r="4384">
          <cell r="I4384">
            <v>829003110</v>
          </cell>
          <cell r="J4384" t="str">
            <v>Institución San Rafael de Chucuri</v>
          </cell>
          <cell r="K4384">
            <v>23420674</v>
          </cell>
        </row>
        <row r="4385">
          <cell r="I4385">
            <v>829003128</v>
          </cell>
          <cell r="J4385" t="str">
            <v>INS. EDUCATIVA DE BODEGA CENTRAL MORALES BOLIVAR</v>
          </cell>
          <cell r="K4385">
            <v>39723420</v>
          </cell>
        </row>
        <row r="4386">
          <cell r="I4386">
            <v>829003367</v>
          </cell>
          <cell r="J4386" t="str">
            <v>Ciudadela Educativa del Magdalena Medio</v>
          </cell>
          <cell r="K4386">
            <v>324003602</v>
          </cell>
        </row>
        <row r="4387">
          <cell r="I4387">
            <v>829003420</v>
          </cell>
          <cell r="J4387" t="str">
            <v>INSTITUCION EDUCATIVO LA PALMA</v>
          </cell>
          <cell r="K4387">
            <v>58031607</v>
          </cell>
        </row>
        <row r="4388">
          <cell r="I4388">
            <v>829003464</v>
          </cell>
          <cell r="J4388" t="str">
            <v>INSTITUCION EDUCATIVA EUTIMIO GUTIERREZ MANJON</v>
          </cell>
          <cell r="K4388">
            <v>143021226</v>
          </cell>
        </row>
        <row r="4389">
          <cell r="I4389">
            <v>829003472</v>
          </cell>
          <cell r="J4389" t="str">
            <v>INSTITUCION EDUCATIVA 27 DE OCTUBRE DE ANIMAS ALTAS</v>
          </cell>
          <cell r="K4389">
            <v>76959644</v>
          </cell>
        </row>
        <row r="4390">
          <cell r="I4390">
            <v>829003487</v>
          </cell>
          <cell r="J4390" t="str">
            <v>EL CENTRO EDUCATIVO LA ORIGINAL DE LAS BRISAS</v>
          </cell>
          <cell r="K4390">
            <v>20302848</v>
          </cell>
        </row>
        <row r="4391">
          <cell r="I4391">
            <v>829003500</v>
          </cell>
          <cell r="J4391" t="str">
            <v>INSTITUCION EDUCATIVA TECNICA AGROPECUARIA ALFREDO NOBEL</v>
          </cell>
          <cell r="K4391">
            <v>158786430</v>
          </cell>
        </row>
        <row r="4392">
          <cell r="I4392">
            <v>829003501</v>
          </cell>
          <cell r="J4392" t="str">
            <v>CENTRO EDUCATIVO SAN BLAS</v>
          </cell>
          <cell r="K4392">
            <v>25310027</v>
          </cell>
        </row>
        <row r="4393">
          <cell r="I4393">
            <v>829003566</v>
          </cell>
          <cell r="J4393" t="str">
            <v>INSTITUCION EDUCATIVA TECNICA AGROPECUARIA Y COMERCIAL IETAC</v>
          </cell>
          <cell r="K4393">
            <v>232848485</v>
          </cell>
        </row>
        <row r="4394">
          <cell r="I4394">
            <v>829003630</v>
          </cell>
          <cell r="J4394" t="str">
            <v>CENTRO EDUCATIVO SAN BENITO</v>
          </cell>
          <cell r="K4394">
            <v>26135500</v>
          </cell>
        </row>
        <row r="4395">
          <cell r="I4395">
            <v>829003654</v>
          </cell>
          <cell r="J4395" t="str">
            <v>CENTRO EDUCATIVO VILLAFLOR</v>
          </cell>
          <cell r="K4395">
            <v>19336623</v>
          </cell>
        </row>
        <row r="4396">
          <cell r="I4396">
            <v>829003851</v>
          </cell>
          <cell r="J4396" t="str">
            <v>INSTITUCION EDUCATIVA DEL CERRO DE VERACRUZ</v>
          </cell>
          <cell r="K4396">
            <v>39419099</v>
          </cell>
        </row>
        <row r="4397">
          <cell r="I4397">
            <v>829003881</v>
          </cell>
          <cell r="J4397" t="str">
            <v>CENTRO EDUCATIVO FATIMA</v>
          </cell>
          <cell r="K4397">
            <v>14499212</v>
          </cell>
        </row>
        <row r="4398">
          <cell r="I4398">
            <v>829003955</v>
          </cell>
          <cell r="J4398" t="str">
            <v>COLEGIO POZO CUATRO</v>
          </cell>
          <cell r="K4398">
            <v>74164127</v>
          </cell>
        </row>
        <row r="4399">
          <cell r="I4399">
            <v>829004045</v>
          </cell>
          <cell r="J4399" t="str">
            <v>Centro Educativo Zarzal la Y</v>
          </cell>
          <cell r="K4399">
            <v>6800515</v>
          </cell>
        </row>
        <row r="4400">
          <cell r="I4400">
            <v>829004051</v>
          </cell>
          <cell r="J4400" t="str">
            <v>Centro Educativo Pueblo Regao</v>
          </cell>
          <cell r="K4400">
            <v>65368057</v>
          </cell>
        </row>
        <row r="4401">
          <cell r="I4401">
            <v>829004068</v>
          </cell>
          <cell r="J4401" t="str">
            <v>CENTRO EDUCATIVO CAMPO GALAN</v>
          </cell>
          <cell r="K4401">
            <v>25197609</v>
          </cell>
        </row>
        <row r="4402">
          <cell r="I4402">
            <v>829004123</v>
          </cell>
          <cell r="J4402" t="str">
            <v>CENTRO EDUCATIVO SAN JOAQUIN</v>
          </cell>
          <cell r="K4402">
            <v>17200355</v>
          </cell>
        </row>
        <row r="4403">
          <cell r="I4403">
            <v>829004242</v>
          </cell>
          <cell r="J4403" t="str">
            <v>INSTITUCION EDUCATIVA CANTAGALLOS</v>
          </cell>
          <cell r="K4403">
            <v>24586572</v>
          </cell>
        </row>
        <row r="4404">
          <cell r="I4404">
            <v>829004264</v>
          </cell>
          <cell r="J4404" t="str">
            <v>INSTITUCION EDUCATIVA MIRADORES DE LLANA CALIENTE</v>
          </cell>
          <cell r="K4404">
            <v>41832928</v>
          </cell>
        </row>
        <row r="4405">
          <cell r="I4405">
            <v>829004272</v>
          </cell>
          <cell r="J4405" t="str">
            <v>INSTITUCION EDUCATIVA MARIBEL</v>
          </cell>
          <cell r="K4405">
            <v>15780330</v>
          </cell>
        </row>
        <row r="4406">
          <cell r="I4406">
            <v>829004289</v>
          </cell>
          <cell r="J4406" t="str">
            <v>INSTITUCION EDUCATIVA EL RUBI</v>
          </cell>
          <cell r="K4406">
            <v>23192528</v>
          </cell>
        </row>
        <row r="4407">
          <cell r="I4407">
            <v>829004321</v>
          </cell>
          <cell r="J4407" t="str">
            <v>FONDO DE SERVICIOS EDUCATIVOS</v>
          </cell>
          <cell r="K4407">
            <v>110675159</v>
          </cell>
        </row>
        <row r="4408">
          <cell r="I4408">
            <v>829004341</v>
          </cell>
          <cell r="J4408" t="str">
            <v>INSTITUCION EDUCATIVA LA COLORADA</v>
          </cell>
          <cell r="K4408">
            <v>13901150</v>
          </cell>
        </row>
        <row r="4409">
          <cell r="I4409">
            <v>830000292</v>
          </cell>
          <cell r="J4409" t="str">
            <v>i.e.d.magdalena ortega de nariño</v>
          </cell>
          <cell r="K4409">
            <v>171704853</v>
          </cell>
        </row>
        <row r="4410">
          <cell r="I4410">
            <v>830000405</v>
          </cell>
          <cell r="J4410" t="str">
            <v>INSTITUCION EDUCATIVA DISTRITAL  JOSE MARIA CARBONELL</v>
          </cell>
          <cell r="K4410">
            <v>68261812</v>
          </cell>
        </row>
        <row r="4411">
          <cell r="I4411">
            <v>830000639</v>
          </cell>
          <cell r="J4411" t="str">
            <v>FONDO DE SERVICIOS EDUCATIVOS I.E.D FLORENTINO GONZALEZ</v>
          </cell>
          <cell r="K4411">
            <v>137545914</v>
          </cell>
        </row>
        <row r="4412">
          <cell r="I4412">
            <v>830000758</v>
          </cell>
          <cell r="J4412" t="str">
            <v>CEDID CIUDAD BOLIVAR</v>
          </cell>
          <cell r="K4412">
            <v>310622241</v>
          </cell>
        </row>
        <row r="4413">
          <cell r="I4413">
            <v>830001534</v>
          </cell>
          <cell r="J4413" t="str">
            <v>S.F.E.I.D.E. RAFAEL NUÑEZ</v>
          </cell>
          <cell r="K4413">
            <v>112495331</v>
          </cell>
        </row>
        <row r="4414">
          <cell r="I4414">
            <v>830002591</v>
          </cell>
          <cell r="J4414" t="str">
            <v>COLEGIO DISTRITAL ALBERTO LLERAS CAMARGO</v>
          </cell>
          <cell r="K4414">
            <v>251638815</v>
          </cell>
        </row>
        <row r="4415">
          <cell r="I4415">
            <v>830004482</v>
          </cell>
          <cell r="J4415" t="str">
            <v>COLEGIO QUIROGA ALIANZA I.E.D</v>
          </cell>
          <cell r="K4415">
            <v>108399467</v>
          </cell>
        </row>
        <row r="4416">
          <cell r="I4416">
            <v>830004635</v>
          </cell>
          <cell r="J4416" t="str">
            <v>INSTITUCIÓN EDUCATIVA DISTRITAL LA CANDELARIA</v>
          </cell>
          <cell r="K4416">
            <v>91972182</v>
          </cell>
        </row>
        <row r="4417">
          <cell r="I4417">
            <v>830004656</v>
          </cell>
          <cell r="J4417" t="str">
            <v>I.E.D CONFEDERACION BRISAS DEL DIAMENTE</v>
          </cell>
          <cell r="K4417">
            <v>148272806</v>
          </cell>
        </row>
        <row r="4418">
          <cell r="I4418">
            <v>830004667</v>
          </cell>
          <cell r="J4418" t="str">
            <v>INSTITUCION EDUCATIVA DISTRITAL MARCO TULIO FERNÁNDEZ</v>
          </cell>
          <cell r="K4418">
            <v>112275211</v>
          </cell>
        </row>
        <row r="4419">
          <cell r="I4419">
            <v>830007423</v>
          </cell>
          <cell r="J4419" t="str">
            <v>INSTITUCION EDUCATIVA DISTRITAL TOBERIN</v>
          </cell>
          <cell r="K4419">
            <v>195392350</v>
          </cell>
        </row>
        <row r="4420">
          <cell r="I4420">
            <v>830011315</v>
          </cell>
          <cell r="J4420" t="str">
            <v>CENTRO EDUCATIVO DISTRITAL LLANO ORIENTAL</v>
          </cell>
          <cell r="K4420">
            <v>87143992</v>
          </cell>
        </row>
        <row r="4421">
          <cell r="I4421">
            <v>830011495</v>
          </cell>
          <cell r="J4421" t="str">
            <v>COLEGIO INEM FRACISCO DE PAULA SANTAER (IED)</v>
          </cell>
          <cell r="K4421">
            <v>564286937</v>
          </cell>
        </row>
        <row r="4422">
          <cell r="I4422">
            <v>830011856</v>
          </cell>
          <cell r="J4422" t="str">
            <v>COLEGIO DISTRITAL NUEVO HORIZONTE</v>
          </cell>
          <cell r="K4422">
            <v>197933731</v>
          </cell>
        </row>
        <row r="4423">
          <cell r="I4423">
            <v>830012380</v>
          </cell>
          <cell r="J4423" t="str">
            <v>COLEGIO DISTRITAL ESTRELLA DEL SUR</v>
          </cell>
          <cell r="K4423">
            <v>187271119</v>
          </cell>
        </row>
        <row r="4424">
          <cell r="I4424">
            <v>830012617</v>
          </cell>
          <cell r="J4424" t="str">
            <v>INSTITUCION EDUCATIVA DISTRITAL JOSE JOAQUIN CASTRO</v>
          </cell>
          <cell r="K4424">
            <v>118690569</v>
          </cell>
        </row>
        <row r="4425">
          <cell r="I4425">
            <v>830014042</v>
          </cell>
          <cell r="J4425" t="str">
            <v>INSTITUCION EDUCATIVA DISTRITAL TOM ADAMS</v>
          </cell>
          <cell r="K4425">
            <v>195980273</v>
          </cell>
        </row>
        <row r="4426">
          <cell r="I4426">
            <v>830015079</v>
          </cell>
          <cell r="J4426" t="str">
            <v>I.E.D LICEO NACIONAL ANTONIA SANTOS F.S.E</v>
          </cell>
          <cell r="K4426">
            <v>139299013</v>
          </cell>
        </row>
        <row r="4427">
          <cell r="I4427">
            <v>830015178</v>
          </cell>
          <cell r="J4427" t="str">
            <v>INSTITUCION EDUCATIVA DISTRITAL   EL JAPON</v>
          </cell>
          <cell r="K4427">
            <v>178247710</v>
          </cell>
        </row>
        <row r="4428">
          <cell r="I4428">
            <v>830015792</v>
          </cell>
          <cell r="J4428" t="str">
            <v>INSTITUCION EDUCATIVA DISTRITAL  COLOMBIA VIVA</v>
          </cell>
          <cell r="K4428">
            <v>274444535</v>
          </cell>
        </row>
        <row r="4429">
          <cell r="I4429">
            <v>830016596</v>
          </cell>
          <cell r="J4429" t="str">
            <v>INSTITUCION EDUCATIVA DISTRITAL MONTEBELLO</v>
          </cell>
          <cell r="K4429">
            <v>167784852</v>
          </cell>
        </row>
        <row r="4430">
          <cell r="I4430">
            <v>830017442</v>
          </cell>
          <cell r="J4430" t="str">
            <v>INSTITUCION EDUCATIVA DISTRITAL INEM SANTIAGO PEREZ</v>
          </cell>
          <cell r="K4430">
            <v>365758090</v>
          </cell>
        </row>
        <row r="4431">
          <cell r="I4431">
            <v>830018215</v>
          </cell>
          <cell r="J4431" t="str">
            <v>CENTRO EDUCATIVO DISTRITAL PANAMERICANO</v>
          </cell>
          <cell r="K4431">
            <v>41593831</v>
          </cell>
        </row>
        <row r="4432">
          <cell r="I4432">
            <v>830019043</v>
          </cell>
          <cell r="J4432" t="str">
            <v>INSTITUCION EDUCATIVA DISTRITAL  EL JAZMIN</v>
          </cell>
          <cell r="K4432">
            <v>140984832</v>
          </cell>
        </row>
        <row r="4433">
          <cell r="I4433">
            <v>830019146</v>
          </cell>
          <cell r="J4433" t="str">
            <v>COLEGIO DE CULTURA POPULAR IED</v>
          </cell>
          <cell r="K4433">
            <v>95103242</v>
          </cell>
        </row>
        <row r="4434">
          <cell r="I4434">
            <v>830019290</v>
          </cell>
          <cell r="J4434" t="str">
            <v>IED INSTITUTO TECNICO INTERNACIONAL</v>
          </cell>
          <cell r="K4434">
            <v>246240724</v>
          </cell>
        </row>
        <row r="4435">
          <cell r="I4435">
            <v>830020606</v>
          </cell>
          <cell r="J4435" t="str">
            <v>INSTITUCION EDUCATIVA DISTRITAL SANTA BARBARA</v>
          </cell>
          <cell r="K4435">
            <v>132209357</v>
          </cell>
        </row>
        <row r="4436">
          <cell r="I4436">
            <v>830020653</v>
          </cell>
          <cell r="J4436" t="str">
            <v>union europea institucion educativa distrital</v>
          </cell>
          <cell r="K4436">
            <v>163263182</v>
          </cell>
        </row>
        <row r="4437">
          <cell r="I4437">
            <v>830021052</v>
          </cell>
          <cell r="J4437" t="str">
            <v>INSTITUCION EDUCATIVA DISTRITAL COMPARTIR RECUERDO</v>
          </cell>
          <cell r="K4437">
            <v>60747110</v>
          </cell>
        </row>
        <row r="4438">
          <cell r="I4438">
            <v>830021288</v>
          </cell>
          <cell r="J4438" t="str">
            <v>CENTRO EDUCATIVO DISTRITAL DE EDUCACION BASICA Y MEDIA MARSELLA</v>
          </cell>
          <cell r="K4438">
            <v>162380886</v>
          </cell>
        </row>
        <row r="4439">
          <cell r="I4439">
            <v>830021600</v>
          </cell>
          <cell r="J4439" t="str">
            <v>COLEGIO  PORFIRIO BARBA JACOB</v>
          </cell>
          <cell r="K4439">
            <v>160039698</v>
          </cell>
        </row>
        <row r="4440">
          <cell r="I4440">
            <v>830021612</v>
          </cell>
          <cell r="J4440" t="str">
            <v>INSTITUCION EDUCATIVA DISTRITAL  JORGE GAITAN CORTES</v>
          </cell>
          <cell r="K4440">
            <v>127295125</v>
          </cell>
        </row>
        <row r="4441">
          <cell r="I4441">
            <v>830022413</v>
          </cell>
          <cell r="J4441" t="str">
            <v>INSTITUCIÓN EDUCATIVA DISTRITAL  CLASS</v>
          </cell>
          <cell r="K4441">
            <v>278780816</v>
          </cell>
        </row>
        <row r="4442">
          <cell r="I4442">
            <v>830022501</v>
          </cell>
          <cell r="J4442" t="str">
            <v>INSTITUCION EDUCATIVA DISTRITAL PASQUILLA</v>
          </cell>
          <cell r="K4442">
            <v>130850182</v>
          </cell>
        </row>
        <row r="4443">
          <cell r="I4443">
            <v>830022691</v>
          </cell>
          <cell r="J4443" t="str">
            <v>colegio san pedro claver i.e.d.</v>
          </cell>
          <cell r="K4443">
            <v>203688983</v>
          </cell>
        </row>
        <row r="4444">
          <cell r="I4444">
            <v>830022840</v>
          </cell>
          <cell r="J4444" t="str">
            <v>CENTRO EDUCATIVO DISTRITAL CASTILLA</v>
          </cell>
          <cell r="K4444">
            <v>284080804</v>
          </cell>
        </row>
        <row r="4445">
          <cell r="I4445">
            <v>830024124</v>
          </cell>
          <cell r="J4445" t="str">
            <v>CENTRO EDUCATIVO DISTRITAL LOS PINOS</v>
          </cell>
          <cell r="K4445">
            <v>79583206</v>
          </cell>
        </row>
        <row r="4446">
          <cell r="I4446">
            <v>830024200</v>
          </cell>
          <cell r="J4446" t="str">
            <v>I.E.D  CLEMENCIA HOLGUIN DE URDANETA</v>
          </cell>
          <cell r="K4446">
            <v>52990275</v>
          </cell>
        </row>
        <row r="4447">
          <cell r="I4447">
            <v>830024372</v>
          </cell>
          <cell r="J4447" t="str">
            <v>CENTRO EDUCATIVO DIST BERNARDO JARAMILLO</v>
          </cell>
          <cell r="K4447">
            <v>171301921</v>
          </cell>
        </row>
        <row r="4448">
          <cell r="I4448">
            <v>830024495</v>
          </cell>
          <cell r="J4448" t="str">
            <v>INSTITUCION EDUCATIVA DISTRITAL LA GAITANA</v>
          </cell>
          <cell r="K4448">
            <v>174533451</v>
          </cell>
        </row>
        <row r="4449">
          <cell r="I4449">
            <v>830024664</v>
          </cell>
          <cell r="J4449" t="str">
            <v>CENTRO EDUCATIVO DISTRITAL  BRASILIA USME</v>
          </cell>
          <cell r="K4449">
            <v>107263594</v>
          </cell>
        </row>
        <row r="4450">
          <cell r="I4450">
            <v>830024694</v>
          </cell>
          <cell r="J4450" t="str">
            <v>FONDO EDUCATIVO DISTRITAL I.E.D VEINTE DE JULIO</v>
          </cell>
          <cell r="K4450">
            <v>93588571</v>
          </cell>
        </row>
        <row r="4451">
          <cell r="I4451">
            <v>830024976</v>
          </cell>
          <cell r="J4451" t="str">
            <v>F.S.E  I.E.D ARBORIZADORA BAJA</v>
          </cell>
          <cell r="K4451">
            <v>197202798</v>
          </cell>
        </row>
        <row r="4452">
          <cell r="I4452">
            <v>830025608</v>
          </cell>
          <cell r="J4452" t="str">
            <v>INSTITUCION EDUCATIVA DISTRITAL PAULO  VI</v>
          </cell>
          <cell r="K4452">
            <v>224583574</v>
          </cell>
        </row>
        <row r="4453">
          <cell r="I4453">
            <v>830026136</v>
          </cell>
          <cell r="J4453" t="str">
            <v>CENTRO EDUCATIVO DISTRITAL PABLO DE TARSO</v>
          </cell>
          <cell r="K4453">
            <v>228031224</v>
          </cell>
        </row>
        <row r="4454">
          <cell r="I4454">
            <v>830026578</v>
          </cell>
          <cell r="J4454" t="str">
            <v>INSTITUCION EDUCATIVA DISTRITAL FRANCISCO DE MIRANDA</v>
          </cell>
          <cell r="K4454">
            <v>124428148</v>
          </cell>
        </row>
        <row r="4455">
          <cell r="I4455">
            <v>830028542</v>
          </cell>
          <cell r="J4455" t="str">
            <v>INSTITUCION EDUCATIVA DISTRITAL CARLOS ALBAN HOLGUIN</v>
          </cell>
          <cell r="K4455">
            <v>428479964</v>
          </cell>
        </row>
        <row r="4456">
          <cell r="I4456">
            <v>830029869</v>
          </cell>
          <cell r="J4456" t="str">
            <v>CED EL SALITRE SUBA</v>
          </cell>
          <cell r="K4456">
            <v>242742750</v>
          </cell>
        </row>
        <row r="4457">
          <cell r="I4457">
            <v>830031860</v>
          </cell>
          <cell r="J4457" t="str">
            <v>COLEGIO DISTRITAL VILLEMAR EL CARMEN</v>
          </cell>
          <cell r="K4457">
            <v>243449443</v>
          </cell>
        </row>
        <row r="4458">
          <cell r="I4458">
            <v>830033089</v>
          </cell>
          <cell r="J4458" t="str">
            <v>CENTRO EDUCATIVO DISTRITAL VILLA ELISA</v>
          </cell>
          <cell r="K4458">
            <v>167612148</v>
          </cell>
        </row>
        <row r="4459">
          <cell r="I4459">
            <v>830033256</v>
          </cell>
          <cell r="J4459" t="str">
            <v>INSTITUCION EDUCATIVA DISTRITAL ANTONIO VAN UDEN</v>
          </cell>
          <cell r="K4459">
            <v>207203262</v>
          </cell>
        </row>
        <row r="4460">
          <cell r="I4460">
            <v>830033575</v>
          </cell>
          <cell r="J4460" t="str">
            <v>CENTRO EDUCATIVO DISTRITAL GUILLERMO LEON VALENCIA</v>
          </cell>
          <cell r="K4460">
            <v>47964546</v>
          </cell>
        </row>
        <row r="4461">
          <cell r="I4461">
            <v>830033738</v>
          </cell>
          <cell r="J4461" t="str">
            <v>COLEGIO EDUCATIVO RAMON DE ZUBIRIA</v>
          </cell>
          <cell r="K4461">
            <v>234476337</v>
          </cell>
        </row>
        <row r="4462">
          <cell r="I4462">
            <v>830034079</v>
          </cell>
          <cell r="J4462" t="str">
            <v>I.E.D EDO STOS FOND SERV EDUC</v>
          </cell>
          <cell r="K4462">
            <v>112418768</v>
          </cell>
        </row>
        <row r="4463">
          <cell r="I4463">
            <v>830034182</v>
          </cell>
          <cell r="J4463" t="str">
            <v>COLEGIO REPUBLICA FEDERAL DE ALEMANIA</v>
          </cell>
          <cell r="K4463">
            <v>59360909</v>
          </cell>
        </row>
        <row r="4464">
          <cell r="I4464">
            <v>830034353</v>
          </cell>
          <cell r="J4464" t="str">
            <v>IED REPUBLICA BOLIVARIANA DE VENEZUELA</v>
          </cell>
          <cell r="K4464">
            <v>82178869</v>
          </cell>
        </row>
        <row r="4465">
          <cell r="I4465">
            <v>830034603</v>
          </cell>
          <cell r="J4465" t="str">
            <v>I.E.D MANUEL DEL SOCORRO RODRIGUEZ</v>
          </cell>
          <cell r="K4465">
            <v>180304157</v>
          </cell>
        </row>
        <row r="4466">
          <cell r="I4466">
            <v>830034722</v>
          </cell>
          <cell r="J4466" t="str">
            <v>INSTITUTO EDUCATIVO DISTRITAL  NUEVA ZELANDIA</v>
          </cell>
          <cell r="K4466">
            <v>119865599</v>
          </cell>
        </row>
        <row r="4467">
          <cell r="I4467">
            <v>830034928</v>
          </cell>
          <cell r="J4467" t="str">
            <v>INSTITUCION EDUCATIVA DISTRITAL RODRIGO ARENAS BETANCOURT</v>
          </cell>
          <cell r="K4467">
            <v>152703679</v>
          </cell>
        </row>
        <row r="4468">
          <cell r="I4468">
            <v>830035023</v>
          </cell>
          <cell r="J4468" t="str">
            <v>FONSED CED SANTA MARTHA</v>
          </cell>
          <cell r="K4468">
            <v>83308952</v>
          </cell>
        </row>
        <row r="4469">
          <cell r="I4469">
            <v>830035113</v>
          </cell>
          <cell r="J4469" t="str">
            <v>CED PALERMO SUR</v>
          </cell>
          <cell r="K4469">
            <v>102509750</v>
          </cell>
        </row>
        <row r="4470">
          <cell r="I4470">
            <v>830035257</v>
          </cell>
          <cell r="J4470" t="str">
            <v>INSTITUTO EDUCATIVO DISTRITAL MORISCO</v>
          </cell>
          <cell r="K4470">
            <v>90866751</v>
          </cell>
        </row>
        <row r="4471">
          <cell r="I4471">
            <v>830035327</v>
          </cell>
          <cell r="J4471" t="str">
            <v>INSTITUCION EDUCATIVA DISTRITAL BRASILIA</v>
          </cell>
          <cell r="K4471">
            <v>279328424</v>
          </cell>
        </row>
        <row r="4472">
          <cell r="I4472">
            <v>830035369</v>
          </cell>
          <cell r="J4472" t="str">
            <v>F.S.E DE LA IED SAN JOSE S.O</v>
          </cell>
          <cell r="K4472">
            <v>82776109</v>
          </cell>
        </row>
        <row r="4473">
          <cell r="I4473">
            <v>830035405</v>
          </cell>
          <cell r="J4473" t="str">
            <v>FONDO DE SERVICIOS EDUCATIVOS I.E.D   NUEVO CHILE</v>
          </cell>
          <cell r="K4473">
            <v>252246075</v>
          </cell>
        </row>
        <row r="4474">
          <cell r="I4474">
            <v>830035460</v>
          </cell>
          <cell r="J4474" t="str">
            <v>COLEGIO MARRUECOS Y MOLINOS</v>
          </cell>
          <cell r="K4474">
            <v>254283227</v>
          </cell>
        </row>
        <row r="4475">
          <cell r="I4475">
            <v>830035719</v>
          </cell>
          <cell r="J4475" t="str">
            <v>INSTITUCION EDUCATIVA DISTRITAL ALQUERIA LA FRAGUA</v>
          </cell>
          <cell r="K4475">
            <v>64903626</v>
          </cell>
        </row>
        <row r="4476">
          <cell r="I4476">
            <v>830036082</v>
          </cell>
          <cell r="J4476" t="str">
            <v>INSTITUCION EDUCATIVA DISTRITAL SAN JOSE NORTE</v>
          </cell>
          <cell r="K4476">
            <v>121538413</v>
          </cell>
        </row>
        <row r="4477">
          <cell r="I4477">
            <v>830036150</v>
          </cell>
          <cell r="J4477" t="str">
            <v>I.ED NUEVA DELHI</v>
          </cell>
          <cell r="K4477">
            <v>79234257</v>
          </cell>
        </row>
        <row r="4478">
          <cell r="I4478">
            <v>830036221</v>
          </cell>
          <cell r="J4478" t="str">
            <v>CENTRO EDUCATIVO DISTRITAL ATENAS</v>
          </cell>
          <cell r="K4478">
            <v>53677458</v>
          </cell>
        </row>
        <row r="4479">
          <cell r="I4479">
            <v>830036283</v>
          </cell>
          <cell r="J4479" t="str">
            <v>INSTITUTO EDUCATIVO FEDERICO GARCIA LORCA</v>
          </cell>
          <cell r="K4479">
            <v>184474578</v>
          </cell>
        </row>
        <row r="4480">
          <cell r="I4480">
            <v>830036325</v>
          </cell>
          <cell r="J4480" t="str">
            <v>INSTITUCION EDUCATIVA DISTRITAL  ALFREDO IRIARTE</v>
          </cell>
          <cell r="K4480">
            <v>186304276</v>
          </cell>
        </row>
        <row r="4481">
          <cell r="I4481">
            <v>830036424</v>
          </cell>
          <cell r="J4481" t="str">
            <v>IED TIBABUYES UNIVERSAL</v>
          </cell>
          <cell r="K4481">
            <v>276465226</v>
          </cell>
        </row>
        <row r="4482">
          <cell r="I4482">
            <v>830036664</v>
          </cell>
          <cell r="J4482" t="str">
            <v>F.S.E   I.E.D   PARAISO DE MANUELA BELTRAN</v>
          </cell>
          <cell r="K4482">
            <v>195379975</v>
          </cell>
        </row>
        <row r="4483">
          <cell r="I4483">
            <v>830036734</v>
          </cell>
          <cell r="J4483" t="str">
            <v>INSTITUCION EDUCATIVA DISTRITAL PALERMO  IEDIP</v>
          </cell>
          <cell r="K4483">
            <v>131310523</v>
          </cell>
        </row>
        <row r="4484">
          <cell r="I4484">
            <v>830036775</v>
          </cell>
          <cell r="J4484" t="str">
            <v>C.E.D LUIS LOPEZ DE MESA</v>
          </cell>
          <cell r="K4484">
            <v>231164237</v>
          </cell>
        </row>
        <row r="4485">
          <cell r="I4485">
            <v>830037015</v>
          </cell>
          <cell r="J4485" t="str">
            <v>institucion educativa distrital san martin de porres</v>
          </cell>
          <cell r="K4485">
            <v>37522597</v>
          </cell>
        </row>
        <row r="4486">
          <cell r="I4486">
            <v>830037220</v>
          </cell>
          <cell r="J4486" t="str">
            <v>fondo de servicios educativos  institucion educativa distrital la floresta sur</v>
          </cell>
          <cell r="K4486">
            <v>115093493</v>
          </cell>
        </row>
        <row r="4487">
          <cell r="I4487">
            <v>830037517</v>
          </cell>
          <cell r="J4487" t="str">
            <v>INSTITUCION EDUCATIVA DISTRITAL PRADO VERANIEGO</v>
          </cell>
          <cell r="K4487">
            <v>137176338</v>
          </cell>
        </row>
        <row r="4488">
          <cell r="I4488">
            <v>830037518</v>
          </cell>
          <cell r="J4488" t="str">
            <v>INSTITUCION EDUCATIVA DISTRITAL LA TOSCANA LISBOA</v>
          </cell>
          <cell r="K4488">
            <v>159863123</v>
          </cell>
        </row>
        <row r="4489">
          <cell r="I4489">
            <v>830037528</v>
          </cell>
          <cell r="J4489" t="str">
            <v>COLEGIO  ALVARO GOMEZ HURTADO</v>
          </cell>
          <cell r="K4489">
            <v>235918132</v>
          </cell>
        </row>
        <row r="4490">
          <cell r="I4490">
            <v>830037558</v>
          </cell>
          <cell r="J4490" t="str">
            <v>C.E.D  AGUAS CLARAS</v>
          </cell>
          <cell r="K4490">
            <v>12229203</v>
          </cell>
        </row>
        <row r="4491">
          <cell r="I4491">
            <v>830037627</v>
          </cell>
          <cell r="J4491" t="str">
            <v>INSTITUCIÓN EDUCATIVA DISTRITAL ACACIA II</v>
          </cell>
          <cell r="K4491">
            <v>206012516</v>
          </cell>
        </row>
        <row r="4492">
          <cell r="I4492">
            <v>830037739</v>
          </cell>
          <cell r="J4492" t="str">
            <v>COLEGIO VEINTIUN ANGELES I.E.D</v>
          </cell>
          <cell r="K4492">
            <v>220542087</v>
          </cell>
        </row>
        <row r="4493">
          <cell r="I4493">
            <v>830037868</v>
          </cell>
          <cell r="J4493" t="str">
            <v>INSTITUCION EDUCATIVA DISTRITAL REPUBLICA DE CHINA</v>
          </cell>
          <cell r="K4493">
            <v>130434372</v>
          </cell>
        </row>
        <row r="4494">
          <cell r="I4494">
            <v>830038017</v>
          </cell>
          <cell r="J4494" t="str">
            <v>COLEGIO IED AULAS COLOMBIANAS SAN LUIS</v>
          </cell>
          <cell r="K4494">
            <v>99994440</v>
          </cell>
        </row>
        <row r="4495">
          <cell r="I4495">
            <v>830038081</v>
          </cell>
          <cell r="J4495" t="str">
            <v>INSTITUCION EDUCATIVA DISTRITAL SIMON BOLIVAR</v>
          </cell>
          <cell r="K4495">
            <v>121539598</v>
          </cell>
        </row>
        <row r="4496">
          <cell r="I4496">
            <v>830038383</v>
          </cell>
          <cell r="J4496" t="str">
            <v>FONSED CED JOSE ANTONIO GALAN</v>
          </cell>
          <cell r="K4496">
            <v>152844670</v>
          </cell>
        </row>
        <row r="4497">
          <cell r="I4497">
            <v>830038553</v>
          </cell>
          <cell r="J4497" t="str">
            <v>COLEGIO REPUBLICA DOMINICANA</v>
          </cell>
          <cell r="K4497">
            <v>395278917</v>
          </cell>
        </row>
        <row r="4498">
          <cell r="I4498">
            <v>830038594</v>
          </cell>
          <cell r="J4498" t="str">
            <v>INSTITUCION EDUCATIVA DISTRITAL NUEVA COLOMBIA</v>
          </cell>
          <cell r="K4498">
            <v>198373477</v>
          </cell>
        </row>
        <row r="4499">
          <cell r="I4499">
            <v>830038930</v>
          </cell>
          <cell r="J4499" t="str">
            <v>COLEGIO EL CORTIJO VIANEY</v>
          </cell>
          <cell r="K4499">
            <v>116645450</v>
          </cell>
        </row>
        <row r="4500">
          <cell r="I4500">
            <v>830039128</v>
          </cell>
          <cell r="J4500" t="str">
            <v>FONDO DE SERVICIOS DOCENTES C.E.D EL MOTORISTA</v>
          </cell>
          <cell r="K4500">
            <v>100938243</v>
          </cell>
        </row>
        <row r="4501">
          <cell r="I4501">
            <v>830039170</v>
          </cell>
          <cell r="J4501" t="str">
            <v>colegio vista bella</v>
          </cell>
          <cell r="K4501">
            <v>126716049</v>
          </cell>
        </row>
        <row r="4502">
          <cell r="I4502">
            <v>830039235</v>
          </cell>
          <cell r="J4502" t="str">
            <v>colegio sierra morena i.e.d.</v>
          </cell>
          <cell r="K4502">
            <v>351186329</v>
          </cell>
        </row>
        <row r="4503">
          <cell r="I4503">
            <v>830039797</v>
          </cell>
          <cell r="J4503" t="str">
            <v>el colegio f.s.e.isla del sol i.e.d.</v>
          </cell>
          <cell r="K4503">
            <v>84415880</v>
          </cell>
        </row>
        <row r="4504">
          <cell r="I4504">
            <v>830040006</v>
          </cell>
          <cell r="J4504" t="str">
            <v>FONDO DE SERVICIOS EDUCATIVOS IED SOTAVENTO</v>
          </cell>
          <cell r="K4504">
            <v>75327006</v>
          </cell>
        </row>
        <row r="4505">
          <cell r="I4505">
            <v>830040577</v>
          </cell>
          <cell r="J4505" t="str">
            <v>COLEGIO CIUDAD DE VILLAVICENCIO O COLEGIO PUERTA AL LLANO</v>
          </cell>
          <cell r="K4505">
            <v>200744020</v>
          </cell>
        </row>
        <row r="4506">
          <cell r="I4506">
            <v>830040605</v>
          </cell>
          <cell r="J4506" t="str">
            <v>I.E.D VERJON BAJO</v>
          </cell>
          <cell r="K4506">
            <v>23570990</v>
          </cell>
        </row>
        <row r="4507">
          <cell r="I4507">
            <v>830040832</v>
          </cell>
          <cell r="J4507" t="str">
            <v>INSTITUCION EDUCATIVA DISTRITAL QUIBA ALTA</v>
          </cell>
          <cell r="K4507">
            <v>112140919</v>
          </cell>
        </row>
        <row r="4508">
          <cell r="I4508">
            <v>830040873</v>
          </cell>
          <cell r="J4508" t="str">
            <v>INSTITUCION EDUCATIVA DISTRITAL PARAISO MIRADOR</v>
          </cell>
          <cell r="K4508">
            <v>160702011</v>
          </cell>
        </row>
        <row r="4509">
          <cell r="I4509">
            <v>830041431</v>
          </cell>
          <cell r="J4509" t="str">
            <v>INSTITUCION EDUCATIVA DISTRITAL ISABEL II</v>
          </cell>
          <cell r="K4509">
            <v>183966168</v>
          </cell>
        </row>
        <row r="4510">
          <cell r="I4510">
            <v>830041513</v>
          </cell>
          <cell r="J4510" t="str">
            <v>INSTITUCION EDUCATIVA DISTRITAL COMUNEROS OSWALDO GUAYASAMIN</v>
          </cell>
          <cell r="K4510">
            <v>180139893</v>
          </cell>
        </row>
        <row r="4511">
          <cell r="I4511">
            <v>830041525</v>
          </cell>
          <cell r="J4511" t="str">
            <v>IED ISMAEL PERDOMO</v>
          </cell>
          <cell r="K4511">
            <v>177731221</v>
          </cell>
        </row>
        <row r="4512">
          <cell r="I4512">
            <v>830041646</v>
          </cell>
          <cell r="J4512" t="str">
            <v>CENTRO EDUCATIVO DISTRITAL MOCHUELO ALTO</v>
          </cell>
          <cell r="K4512">
            <v>33635845</v>
          </cell>
        </row>
        <row r="4513">
          <cell r="I4513">
            <v>830041647</v>
          </cell>
          <cell r="J4513" t="str">
            <v>COLEGIO RURAL JOSE CELESTINO MUTIS</v>
          </cell>
          <cell r="K4513">
            <v>162386600</v>
          </cell>
        </row>
        <row r="4514">
          <cell r="I4514">
            <v>830041796</v>
          </cell>
          <cell r="J4514" t="str">
            <v>F.S.E.  CED   EL  UVAL</v>
          </cell>
          <cell r="K4514">
            <v>84817079</v>
          </cell>
        </row>
        <row r="4515">
          <cell r="I4515">
            <v>830041897</v>
          </cell>
          <cell r="J4515" t="str">
            <v>IED NUEVA ESPERANZA</v>
          </cell>
          <cell r="K4515">
            <v>104093260</v>
          </cell>
        </row>
        <row r="4516">
          <cell r="I4516">
            <v>830042189</v>
          </cell>
          <cell r="J4516" t="str">
            <v>INSTITUCION EDUCATIVA DISTRITAL LA VICTORIA</v>
          </cell>
          <cell r="K4516">
            <v>160680770</v>
          </cell>
        </row>
        <row r="4517">
          <cell r="I4517">
            <v>830042396</v>
          </cell>
          <cell r="J4517" t="str">
            <v>INSTITUCION EDUCATIVA DISTRITAL LOS TEJARES</v>
          </cell>
          <cell r="K4517">
            <v>71622535</v>
          </cell>
        </row>
        <row r="4518">
          <cell r="I4518">
            <v>830042690</v>
          </cell>
          <cell r="J4518" t="str">
            <v>INSTITUCION EDUCATIVA DISTRITAL  LA CHUCUA</v>
          </cell>
          <cell r="K4518">
            <v>135926130</v>
          </cell>
        </row>
        <row r="4519">
          <cell r="I4519">
            <v>830042946</v>
          </cell>
          <cell r="J4519" t="str">
            <v>INSTITUCION   EDUCATIVA  DISTRITAL ATAHUALPA</v>
          </cell>
          <cell r="K4519">
            <v>111559133</v>
          </cell>
        </row>
        <row r="4520">
          <cell r="I4520">
            <v>830043069</v>
          </cell>
          <cell r="J4520" t="str">
            <v>CENTRO EDUCATIVO ANTONIO JOSE DE SUCRE</v>
          </cell>
          <cell r="K4520">
            <v>40570220</v>
          </cell>
        </row>
        <row r="4521">
          <cell r="I4521">
            <v>830043680</v>
          </cell>
          <cell r="J4521" t="str">
            <v>colegio francisco javier matiz i.e.d.</v>
          </cell>
          <cell r="K4521">
            <v>125470455</v>
          </cell>
        </row>
        <row r="4522">
          <cell r="I4522">
            <v>830043788</v>
          </cell>
          <cell r="J4522" t="str">
            <v>INSTITUCION EDUCATIVA DISTRITAL NACIONES UNIDAS</v>
          </cell>
          <cell r="K4522">
            <v>69465123</v>
          </cell>
        </row>
        <row r="4523">
          <cell r="I4523">
            <v>830044056</v>
          </cell>
          <cell r="J4523" t="str">
            <v>I.E.D  JUAN REY</v>
          </cell>
          <cell r="K4523">
            <v>71552941</v>
          </cell>
        </row>
        <row r="4524">
          <cell r="I4524">
            <v>830044078</v>
          </cell>
          <cell r="J4524" t="str">
            <v>I.E.D  SAN FRANCISCO LA CASONA</v>
          </cell>
          <cell r="K4524">
            <v>200979772</v>
          </cell>
        </row>
        <row r="4525">
          <cell r="I4525">
            <v>830044503</v>
          </cell>
          <cell r="J4525" t="str">
            <v>IED JULIO GARAVITO ARMERO</v>
          </cell>
          <cell r="K4525">
            <v>131469414</v>
          </cell>
        </row>
        <row r="4526">
          <cell r="I4526">
            <v>830045118</v>
          </cell>
          <cell r="J4526" t="str">
            <v>INSTITUCION EDUCATIVA DISTRITAL LUIS ANGEL ARANGO</v>
          </cell>
          <cell r="K4526">
            <v>115722409</v>
          </cell>
        </row>
        <row r="4527">
          <cell r="I4527">
            <v>830045188</v>
          </cell>
          <cell r="J4527" t="str">
            <v>I.E.D  LA PALESTINA</v>
          </cell>
          <cell r="K4527">
            <v>116962380</v>
          </cell>
        </row>
        <row r="4528">
          <cell r="I4528">
            <v>830046920</v>
          </cell>
          <cell r="J4528" t="str">
            <v>INSTITUCIÓN EDUCATIVA DISTRITAL ANTONIO NARIÑO</v>
          </cell>
          <cell r="K4528">
            <v>151458256</v>
          </cell>
        </row>
        <row r="4529">
          <cell r="I4529">
            <v>830047107</v>
          </cell>
          <cell r="J4529" t="str">
            <v>FONDO EDUCATIVO IED EXTERNADO NAL CAMILO TORRES</v>
          </cell>
          <cell r="K4529">
            <v>42188283</v>
          </cell>
        </row>
        <row r="4530">
          <cell r="I4530">
            <v>830047955</v>
          </cell>
          <cell r="J4530" t="str">
            <v>FSE CED SAN AGUSTIN</v>
          </cell>
          <cell r="K4530">
            <v>228871675</v>
          </cell>
        </row>
        <row r="4531">
          <cell r="I4531">
            <v>830048096</v>
          </cell>
          <cell r="J4531" t="str">
            <v>FONDO DE SERVICIOS DOCENTES  CED RURAL EL DESTINO</v>
          </cell>
          <cell r="K4531">
            <v>59346216</v>
          </cell>
        </row>
        <row r="4532">
          <cell r="I4532">
            <v>830048428</v>
          </cell>
          <cell r="J4532" t="str">
            <v>INSTITUCION EDUCATIVA DISTRITAL PROSPERO PINZON</v>
          </cell>
          <cell r="K4532">
            <v>124932864</v>
          </cell>
        </row>
        <row r="4533">
          <cell r="I4533">
            <v>830049091</v>
          </cell>
          <cell r="J4533" t="str">
            <v>COLEGIO SAN BERNARDINO</v>
          </cell>
          <cell r="K4533">
            <v>163175236</v>
          </cell>
        </row>
        <row r="4534">
          <cell r="I4534">
            <v>830049092</v>
          </cell>
          <cell r="J4534" t="str">
            <v>CENTRO DE SERVICIOS DOCENTES LA CONCEPCION</v>
          </cell>
          <cell r="K4534">
            <v>108510523</v>
          </cell>
        </row>
        <row r="4535">
          <cell r="I4535">
            <v>830049093</v>
          </cell>
          <cell r="J4535" t="str">
            <v>INSTITUCION DISTRITAL FRIEDRICH NAUMANN</v>
          </cell>
          <cell r="K4535">
            <v>138374022</v>
          </cell>
        </row>
        <row r="4536">
          <cell r="I4536">
            <v>830049594</v>
          </cell>
          <cell r="J4536" t="str">
            <v>colegio patio bonito ii i.e.d.</v>
          </cell>
          <cell r="K4536">
            <v>156176060</v>
          </cell>
        </row>
        <row r="4537">
          <cell r="I4537">
            <v>830051612</v>
          </cell>
          <cell r="J4537" t="str">
            <v>CENTRO EDUCATIVO DISTRITAL GRAN YOMASA</v>
          </cell>
          <cell r="K4537">
            <v>89294299</v>
          </cell>
        </row>
        <row r="4538">
          <cell r="I4538">
            <v>830051789</v>
          </cell>
          <cell r="J4538" t="str">
            <v>INSTITUCION EDUCATIVA FRANCISCO DE PAULA SANTANDER</v>
          </cell>
          <cell r="K4538">
            <v>108722652</v>
          </cell>
        </row>
        <row r="4539">
          <cell r="I4539">
            <v>830052343</v>
          </cell>
          <cell r="J4539" t="str">
            <v>FONDO DE SERVICIOS EDUCATIVOS - COLEGIO REPUBLICA DE MEXICO</v>
          </cell>
          <cell r="K4539">
            <v>190670027</v>
          </cell>
        </row>
        <row r="4540">
          <cell r="I4540">
            <v>830052392</v>
          </cell>
          <cell r="J4540" t="str">
            <v>FONDO DE SERVICIOS DOCENTES I.E.D ARBORIZADORA ALTA</v>
          </cell>
          <cell r="K4540">
            <v>194891246</v>
          </cell>
        </row>
        <row r="4541">
          <cell r="I4541">
            <v>830052690</v>
          </cell>
          <cell r="J4541" t="str">
            <v>CENTRO EDUCATIVO EL PORVENIR</v>
          </cell>
          <cell r="K4541">
            <v>389059126</v>
          </cell>
        </row>
        <row r="4542">
          <cell r="I4542">
            <v>830054666</v>
          </cell>
          <cell r="J4542" t="str">
            <v>I.E.D MARCO ANTONIO CARREÑO SILVA</v>
          </cell>
          <cell r="K4542">
            <v>110782885</v>
          </cell>
        </row>
        <row r="4543">
          <cell r="I4543">
            <v>830054724</v>
          </cell>
          <cell r="J4543" t="str">
            <v>FONDO DE SERVICIOS EDUCATIVOS I.E.D SANTA LIBRADA</v>
          </cell>
          <cell r="K4543">
            <v>94978424</v>
          </cell>
        </row>
        <row r="4544">
          <cell r="I4544">
            <v>830055028</v>
          </cell>
          <cell r="J4544" t="str">
            <v>INSTITUCION EDUCATIVA DISTRITAL CANADA</v>
          </cell>
          <cell r="K4544">
            <v>66038732</v>
          </cell>
        </row>
        <row r="4545">
          <cell r="I4545">
            <v>830055296</v>
          </cell>
          <cell r="J4545" t="str">
            <v>fondo de servicios docentes jackeline</v>
          </cell>
          <cell r="K4545">
            <v>69508284</v>
          </cell>
        </row>
        <row r="4546">
          <cell r="I4546">
            <v>830055451</v>
          </cell>
          <cell r="J4546" t="str">
            <v>FONDO DE SERVICIOS EDUCATIVOS IED GENERAL SANTANDER</v>
          </cell>
          <cell r="K4546">
            <v>241859424</v>
          </cell>
        </row>
        <row r="4547">
          <cell r="I4547">
            <v>830057636</v>
          </cell>
          <cell r="J4547" t="str">
            <v>INSTITUCION EDUCATIVA DISTRITAL  GARCES NAVAS</v>
          </cell>
          <cell r="K4547">
            <v>142160146</v>
          </cell>
        </row>
        <row r="4548">
          <cell r="I4548">
            <v>830057661</v>
          </cell>
          <cell r="J4548" t="str">
            <v>CENTRO EDUCATIVO DISTRITAL VILLAS DEL PROGRESO</v>
          </cell>
          <cell r="K4548">
            <v>348766808</v>
          </cell>
        </row>
        <row r="4549">
          <cell r="I4549">
            <v>830058250</v>
          </cell>
          <cell r="J4549" t="str">
            <v>INSTITUTO EDUCATIVO DISTRITAL RAFAEL DELGADO SALGUERO</v>
          </cell>
          <cell r="K4549">
            <v>88493581</v>
          </cell>
        </row>
        <row r="4550">
          <cell r="I4550">
            <v>830058468</v>
          </cell>
          <cell r="J4550" t="str">
            <v>INSTITUCION EDUCATIVA DISTRITAL VILLA AMALIA</v>
          </cell>
          <cell r="K4550">
            <v>110196524</v>
          </cell>
        </row>
        <row r="4551">
          <cell r="I4551">
            <v>830061995</v>
          </cell>
          <cell r="J4551" t="str">
            <v>FSD CED PANTALEON</v>
          </cell>
          <cell r="K4551">
            <v>17300614</v>
          </cell>
        </row>
        <row r="4552">
          <cell r="I4552">
            <v>830061996</v>
          </cell>
          <cell r="J4552" t="str">
            <v>FSD CED EL MANANTIAL</v>
          </cell>
          <cell r="K4552">
            <v>2970034</v>
          </cell>
        </row>
        <row r="4553">
          <cell r="I4553">
            <v>830061997</v>
          </cell>
          <cell r="J4553" t="str">
            <v>FONDO DE SERVICIO C.E.D  TENERIFE</v>
          </cell>
          <cell r="K4553">
            <v>100672607</v>
          </cell>
        </row>
        <row r="4554">
          <cell r="I4554">
            <v>830062537</v>
          </cell>
          <cell r="J4554" t="str">
            <v>INSTITUCION EDUCATIVA DISTRITAL CIUDAD DE MONTREAL</v>
          </cell>
          <cell r="K4554">
            <v>66764633</v>
          </cell>
        </row>
        <row r="4555">
          <cell r="I4555">
            <v>830062800</v>
          </cell>
          <cell r="J4555" t="str">
            <v>COLEGIO ATABANZHA INSTITUCION EDUCATIVA DISTRITAL</v>
          </cell>
          <cell r="K4555">
            <v>113495262</v>
          </cell>
        </row>
        <row r="4556">
          <cell r="I4556">
            <v>830062912</v>
          </cell>
          <cell r="J4556" t="str">
            <v>fondo de servicios educativos colegio manuel cepeda vargas ied</v>
          </cell>
          <cell r="K4556">
            <v>367289754</v>
          </cell>
        </row>
        <row r="4557">
          <cell r="I4557">
            <v>830063598</v>
          </cell>
          <cell r="J4557" t="str">
            <v>fondo de servicios educativos del colegio patio bonito 1</v>
          </cell>
          <cell r="K4557">
            <v>114294800</v>
          </cell>
        </row>
        <row r="4558">
          <cell r="I4558">
            <v>830063877</v>
          </cell>
          <cell r="J4558" t="str">
            <v>INSTITUCION EDUCATIVA DISTRITAL NUEVO SAN ANDRES DE LOS ALTOS</v>
          </cell>
          <cell r="K4558">
            <v>131177331</v>
          </cell>
        </row>
        <row r="4559">
          <cell r="I4559">
            <v>830064259</v>
          </cell>
          <cell r="J4559" t="str">
            <v>INSTITUCION EDUCATIVA DISTRITAL RURAL CHORRILLOS</v>
          </cell>
          <cell r="K4559">
            <v>217922984</v>
          </cell>
        </row>
        <row r="4560">
          <cell r="I4560">
            <v>830064342</v>
          </cell>
          <cell r="J4560" t="str">
            <v>COLEGIO JOSE JOAQUIN CASAS</v>
          </cell>
          <cell r="K4560">
            <v>31816927</v>
          </cell>
        </row>
        <row r="4561">
          <cell r="I4561">
            <v>830064875</v>
          </cell>
          <cell r="J4561" t="str">
            <v>institucion educativa distrital san rafael</v>
          </cell>
          <cell r="K4561">
            <v>188293767</v>
          </cell>
        </row>
        <row r="4562">
          <cell r="I4562">
            <v>830064877</v>
          </cell>
          <cell r="J4562" t="str">
            <v>INSTITUCION EDUCATIVA DISTRITAL LOS PERIODISTAS</v>
          </cell>
          <cell r="K4562">
            <v>123997256</v>
          </cell>
        </row>
        <row r="4563">
          <cell r="I4563">
            <v>830065192</v>
          </cell>
          <cell r="J4563" t="str">
            <v>COLEGIO MISAEL PASTRANA BORRERO IED</v>
          </cell>
          <cell r="K4563">
            <v>102083667</v>
          </cell>
        </row>
        <row r="4564">
          <cell r="I4564">
            <v>830065820</v>
          </cell>
          <cell r="J4564" t="str">
            <v>FONSED COLEGIO DISTRITAL SAN CRISTOBAL SUR</v>
          </cell>
          <cell r="K4564">
            <v>138780790</v>
          </cell>
        </row>
        <row r="4565">
          <cell r="I4565">
            <v>830066456</v>
          </cell>
          <cell r="J4565" t="str">
            <v>INSTITUCION EDUCATIVA DISTRITAL LA AURORA</v>
          </cell>
          <cell r="K4565">
            <v>136997055</v>
          </cell>
        </row>
        <row r="4566">
          <cell r="I4566">
            <v>830066518</v>
          </cell>
          <cell r="J4566" t="str">
            <v>I.E.D  RAFAEL URIBE URIBE</v>
          </cell>
          <cell r="K4566">
            <v>145370270</v>
          </cell>
        </row>
        <row r="4567">
          <cell r="I4567">
            <v>830066973</v>
          </cell>
          <cell r="J4567" t="str">
            <v>INSTITUCION EDUCATIVA CIUDAD BOLIVAR ARGENTINA</v>
          </cell>
          <cell r="K4567">
            <v>171209899</v>
          </cell>
        </row>
        <row r="4568">
          <cell r="I4568">
            <v>830068785</v>
          </cell>
          <cell r="J4568" t="str">
            <v>INSTITUCION EDUCATIVA DISTRITAL SAN BENITO ABAD</v>
          </cell>
          <cell r="K4568">
            <v>107022522</v>
          </cell>
        </row>
        <row r="4569">
          <cell r="I4569">
            <v>830070022</v>
          </cell>
          <cell r="J4569" t="str">
            <v>INSTITUCION EDUCATIVA DISTRITAL ALEMANIA UNIFICADA</v>
          </cell>
          <cell r="K4569">
            <v>27170956</v>
          </cell>
        </row>
        <row r="4570">
          <cell r="I4570">
            <v>830070038</v>
          </cell>
          <cell r="J4570" t="str">
            <v>FONDO DE SERVICIOS DOCENTES IED BARRANQUILLITA</v>
          </cell>
          <cell r="K4570">
            <v>145121428</v>
          </cell>
        </row>
        <row r="4571">
          <cell r="I4571">
            <v>830070380</v>
          </cell>
          <cell r="J4571" t="str">
            <v>FSE CENTRO EDUCATIVO DISTRITAL BOSANOVA</v>
          </cell>
          <cell r="K4571">
            <v>122617435</v>
          </cell>
        </row>
        <row r="4572">
          <cell r="I4572">
            <v>830071472</v>
          </cell>
          <cell r="J4572" t="str">
            <v>FONDO DE SERVICIOS EDUCATIVOS IED CHUNIZA</v>
          </cell>
          <cell r="K4572">
            <v>167442485</v>
          </cell>
        </row>
        <row r="4573">
          <cell r="I4573">
            <v>830071712</v>
          </cell>
          <cell r="J4573" t="str">
            <v>FONDO DE SERVICIOS DOCENTES CED MONTEBLANCO</v>
          </cell>
          <cell r="K4573">
            <v>239295833</v>
          </cell>
        </row>
        <row r="4574">
          <cell r="I4574">
            <v>830073956</v>
          </cell>
          <cell r="J4574" t="str">
            <v>FONDO DE SERVICIOS DOCENTES I.E.D SAN CARLOS</v>
          </cell>
          <cell r="K4574">
            <v>163008799</v>
          </cell>
        </row>
        <row r="4575">
          <cell r="I4575">
            <v>830074780</v>
          </cell>
          <cell r="J4575" t="str">
            <v>FONDO DE SERVICIOS EDUCATIVOS CED USMINIA</v>
          </cell>
          <cell r="K4575">
            <v>84375880</v>
          </cell>
        </row>
        <row r="4576">
          <cell r="I4576">
            <v>830075980</v>
          </cell>
          <cell r="J4576" t="str">
            <v>INSTITUCION EDUCATIVA DISTRITAL EL BOSQUE</v>
          </cell>
          <cell r="K4576">
            <v>202713784</v>
          </cell>
        </row>
        <row r="4577">
          <cell r="I4577">
            <v>830076480</v>
          </cell>
          <cell r="J4577" t="str">
            <v>INSTITUCION EDUCATIVA DISTRITAL JORGE ELIECER GAITAN</v>
          </cell>
          <cell r="K4577">
            <v>179508510</v>
          </cell>
        </row>
        <row r="4578">
          <cell r="I4578">
            <v>830079131</v>
          </cell>
          <cell r="J4578" t="str">
            <v>COLEGIO IT DISTRITAL JULIO FLOREZ</v>
          </cell>
          <cell r="K4578">
            <v>129883321</v>
          </cell>
        </row>
        <row r="4579">
          <cell r="I4579">
            <v>830079439</v>
          </cell>
          <cell r="J4579" t="str">
            <v>colegio la belleza los libertadores i.e.d.</v>
          </cell>
          <cell r="K4579">
            <v>99641474</v>
          </cell>
        </row>
        <row r="4580">
          <cell r="I4580">
            <v>830082563</v>
          </cell>
          <cell r="J4580" t="str">
            <v>FONDO DE SERVICIOS EDUCATIVOS I.E.D REINO DE HOLANDA</v>
          </cell>
          <cell r="K4580">
            <v>196376994</v>
          </cell>
        </row>
        <row r="4581">
          <cell r="I4581">
            <v>830084782</v>
          </cell>
          <cell r="J4581" t="str">
            <v>COLEGIO EDUARDO UMAÑA LUNA</v>
          </cell>
          <cell r="K4581">
            <v>267596140</v>
          </cell>
        </row>
        <row r="4582">
          <cell r="I4582">
            <v>830085316</v>
          </cell>
          <cell r="J4582" t="str">
            <v>INSTITUCION EDUCATIVA DISTRITAL  EL LIBERTADOR</v>
          </cell>
          <cell r="K4582">
            <v>190135227</v>
          </cell>
        </row>
        <row r="4583">
          <cell r="I4583">
            <v>830085801</v>
          </cell>
          <cell r="J4583" t="str">
            <v>FONDO DE SERVICIOS EDUCATIVOS I.E.D  VILLAMAR</v>
          </cell>
          <cell r="K4583">
            <v>63613704</v>
          </cell>
        </row>
        <row r="4584">
          <cell r="I4584">
            <v>830086652</v>
          </cell>
          <cell r="J4584" t="str">
            <v>FSE COLEGIO MARIA MERCEDES CARRANZA</v>
          </cell>
          <cell r="K4584">
            <v>249980036</v>
          </cell>
        </row>
        <row r="4585">
          <cell r="I4585">
            <v>830086996</v>
          </cell>
          <cell r="J4585" t="str">
            <v>F.S.D CEDIT  JAIME PARDO LEAL</v>
          </cell>
          <cell r="K4585">
            <v>102183281</v>
          </cell>
        </row>
        <row r="4586">
          <cell r="I4586">
            <v>830087086</v>
          </cell>
          <cell r="J4586" t="str">
            <v>FONDO DE SERVICIOS DOCENTES CED NUEVA CONSTITUCIÓN</v>
          </cell>
          <cell r="K4586">
            <v>110781370</v>
          </cell>
        </row>
        <row r="4587">
          <cell r="I4587">
            <v>830088159</v>
          </cell>
          <cell r="J4587" t="str">
            <v>FSE INST EDUC DIST GIMNASIO DEL CAMPO JUAN DE LA CRUZ VARELA</v>
          </cell>
          <cell r="K4587">
            <v>45651052</v>
          </cell>
        </row>
        <row r="4588">
          <cell r="I4588">
            <v>830089316</v>
          </cell>
          <cell r="J4588" t="str">
            <v>F.S.E INSTITUCION DISTRITAL ANTONIO VILLAVICENCIO</v>
          </cell>
          <cell r="K4588">
            <v>95028891</v>
          </cell>
        </row>
        <row r="4589">
          <cell r="I4589">
            <v>830090775</v>
          </cell>
          <cell r="J4589" t="str">
            <v>IED  ALEXANDER FLEMING</v>
          </cell>
          <cell r="K4589">
            <v>140416913</v>
          </cell>
        </row>
        <row r="4590">
          <cell r="I4590">
            <v>830090888</v>
          </cell>
          <cell r="J4590" t="str">
            <v>FONDO DE SERVICIOS DOCENTES CED BRAZUELOS</v>
          </cell>
          <cell r="K4590">
            <v>56482742</v>
          </cell>
        </row>
        <row r="4591">
          <cell r="I4591">
            <v>830092098</v>
          </cell>
          <cell r="J4591" t="str">
            <v>FONDO DE SERVICIOS DOCENTES CED ROBERT KENNEDY</v>
          </cell>
          <cell r="K4591">
            <v>169066395</v>
          </cell>
        </row>
        <row r="4592">
          <cell r="I4592">
            <v>830092890</v>
          </cell>
          <cell r="J4592" t="str">
            <v>COLEGIO AGUSTIN FERNAEZ I.E.D.</v>
          </cell>
          <cell r="K4592">
            <v>205646429</v>
          </cell>
        </row>
        <row r="4593">
          <cell r="I4593">
            <v>830093541</v>
          </cell>
          <cell r="J4593" t="str">
            <v>FONDO DE SERVICIOS EDUCATIVOS IED NUEVO MONTEBLANCO</v>
          </cell>
          <cell r="K4593">
            <v>58807388</v>
          </cell>
        </row>
        <row r="4594">
          <cell r="I4594">
            <v>830093700</v>
          </cell>
          <cell r="J4594" t="str">
            <v>INSTITUCION EDUCATIVA DISTRITAL REPUBLICA DE BOLIVIA</v>
          </cell>
          <cell r="K4594">
            <v>37503940</v>
          </cell>
        </row>
        <row r="4595">
          <cell r="I4595">
            <v>830095250</v>
          </cell>
          <cell r="J4595" t="str">
            <v>IED INSTITUTO TECNICO JUAN DEL CORRAL</v>
          </cell>
          <cell r="K4595">
            <v>154634108</v>
          </cell>
        </row>
        <row r="4596">
          <cell r="I4596">
            <v>830097773</v>
          </cell>
          <cell r="J4596" t="str">
            <v>INSTITUCION EDUCATIVA DISTRITAL LA ARABIA</v>
          </cell>
          <cell r="K4596">
            <v>54720068</v>
          </cell>
        </row>
        <row r="4597">
          <cell r="I4597">
            <v>830097774</v>
          </cell>
          <cell r="J4597" t="str">
            <v>INSTITUCION EDUCATIVA DISTRITAL EL TESORO DE LA CUMBRE</v>
          </cell>
          <cell r="K4597">
            <v>131074723</v>
          </cell>
        </row>
        <row r="4598">
          <cell r="I4598">
            <v>830099090</v>
          </cell>
          <cell r="J4598" t="str">
            <v>FONDO DE SERVICIOS EDUCATIVOS IED EL MINUTO DE BUENOS AIRES</v>
          </cell>
          <cell r="K4598">
            <v>124099198</v>
          </cell>
        </row>
        <row r="4599">
          <cell r="I4599">
            <v>830099104</v>
          </cell>
          <cell r="J4599" t="str">
            <v>COLEGIO JOSE JAIME ROJAS IED</v>
          </cell>
          <cell r="K4599">
            <v>77301192</v>
          </cell>
        </row>
        <row r="4600">
          <cell r="I4600">
            <v>830099242</v>
          </cell>
          <cell r="J4600" t="str">
            <v>FONDO DE SERVICIOS EDUCATIVOS CED LA PAZ</v>
          </cell>
          <cell r="K4600">
            <v>37816223</v>
          </cell>
        </row>
        <row r="4601">
          <cell r="I4601">
            <v>830100437</v>
          </cell>
          <cell r="J4601" t="str">
            <v>INSTITUCION EDUCATIVA DISTRITAL COSTA RICA</v>
          </cell>
          <cell r="K4601">
            <v>161646902</v>
          </cell>
        </row>
        <row r="4602">
          <cell r="I4602">
            <v>830100961</v>
          </cell>
          <cell r="J4602" t="str">
            <v>COLEGIO DISTRITAL HUNZA</v>
          </cell>
          <cell r="K4602">
            <v>113966597</v>
          </cell>
        </row>
        <row r="4603">
          <cell r="I4603">
            <v>830103422</v>
          </cell>
          <cell r="J4603" t="str">
            <v>INSTITUCION EDUCATIVA DISTRITAL MIGUEL ANTONIO CARO</v>
          </cell>
          <cell r="K4603">
            <v>107088079</v>
          </cell>
        </row>
        <row r="4604">
          <cell r="I4604">
            <v>830104171</v>
          </cell>
          <cell r="J4604" t="str">
            <v>FONDO DE SERVICIOS EDUCATIVOS JUANA ESCOBAR</v>
          </cell>
          <cell r="K4604">
            <v>178246349</v>
          </cell>
        </row>
        <row r="4605">
          <cell r="I4605">
            <v>830105931</v>
          </cell>
          <cell r="J4605" t="str">
            <v>INSTITUCION EDUCATIVA NESTOR FORERO ALCALA</v>
          </cell>
          <cell r="K4605">
            <v>107528561</v>
          </cell>
        </row>
        <row r="4606">
          <cell r="I4606">
            <v>830107061</v>
          </cell>
          <cell r="J4606" t="str">
            <v>COLEGIO EDUARDO CARRANZA I.E.D</v>
          </cell>
          <cell r="K4606">
            <v>45131738</v>
          </cell>
        </row>
        <row r="4607">
          <cell r="I4607">
            <v>830107340</v>
          </cell>
          <cell r="J4607" t="str">
            <v>INSTITUCION EDUCATIVA FONSED LA ESTANCIA SAN ISIDRO LABRADOR</v>
          </cell>
          <cell r="K4607">
            <v>247338031</v>
          </cell>
        </row>
        <row r="4608">
          <cell r="I4608">
            <v>830107730</v>
          </cell>
          <cell r="J4608" t="str">
            <v>I.E.D  LUIS VARGAS TEJADA</v>
          </cell>
          <cell r="K4608">
            <v>81121460</v>
          </cell>
        </row>
        <row r="4609">
          <cell r="I4609">
            <v>830108114</v>
          </cell>
          <cell r="J4609" t="str">
            <v>INSTITUCION EDUCATIVA DISTRITAL   EL RODEO</v>
          </cell>
          <cell r="K4609">
            <v>128866544</v>
          </cell>
        </row>
        <row r="4610">
          <cell r="I4610">
            <v>830110099</v>
          </cell>
          <cell r="J4610" t="str">
            <v>INSTITUCION EDUCATIVA DISTRITAL HELADIA MEJIA</v>
          </cell>
          <cell r="K4610">
            <v>126782293</v>
          </cell>
        </row>
        <row r="4611">
          <cell r="I4611">
            <v>830110203</v>
          </cell>
          <cell r="J4611" t="str">
            <v>INSTITUCION EDUCATIVA DISTRITAL ENRIQUE OLAYA HERRERA</v>
          </cell>
          <cell r="K4611">
            <v>364386300</v>
          </cell>
        </row>
        <row r="4612">
          <cell r="I4612">
            <v>830110336</v>
          </cell>
          <cell r="J4612" t="str">
            <v>IED  ALTAMIRA SUR ORIENTAL</v>
          </cell>
          <cell r="K4612">
            <v>171084868</v>
          </cell>
        </row>
        <row r="4613">
          <cell r="I4613">
            <v>830110396</v>
          </cell>
          <cell r="J4613" t="str">
            <v>FONDO DE SERVICIOS EDUCATIVOS IED CIUDAD DE BOGOTA</v>
          </cell>
          <cell r="K4613">
            <v>250554332</v>
          </cell>
        </row>
        <row r="4614">
          <cell r="I4614">
            <v>830110892</v>
          </cell>
          <cell r="J4614" t="str">
            <v>I.E.D SAN ISIDRO SUR ORIENTAL</v>
          </cell>
          <cell r="K4614">
            <v>128310282</v>
          </cell>
        </row>
        <row r="4615">
          <cell r="I4615">
            <v>830111192</v>
          </cell>
          <cell r="J4615" t="str">
            <v>I.E.D  JOSE ACEVEDO Y GOMEZ</v>
          </cell>
          <cell r="K4615">
            <v>58041515</v>
          </cell>
        </row>
        <row r="4616">
          <cell r="I4616">
            <v>830111417</v>
          </cell>
          <cell r="J4616" t="str">
            <v>IED ENTRE NUBES SUR ORIENTAL</v>
          </cell>
          <cell r="K4616">
            <v>117768462</v>
          </cell>
        </row>
        <row r="4617">
          <cell r="I4617">
            <v>830114059</v>
          </cell>
          <cell r="J4617" t="str">
            <v>FONDO DE SERVICIOS EDUCATIVOS COLEGIO CAMPESTRE JAIME GARZON INSTITUCION EDUCATIVA DISTRITAL</v>
          </cell>
          <cell r="K4617">
            <v>43125360</v>
          </cell>
        </row>
        <row r="4618">
          <cell r="I4618">
            <v>830115384</v>
          </cell>
          <cell r="J4618" t="str">
            <v>INSTITUCION EDUCATIVA DISTRITAL GRANCOLOMBIANO</v>
          </cell>
          <cell r="K4618">
            <v>288921965</v>
          </cell>
        </row>
        <row r="4619">
          <cell r="I4619">
            <v>830115387</v>
          </cell>
          <cell r="J4619" t="str">
            <v>IED  MORALBA SUR ORIENTAL</v>
          </cell>
          <cell r="K4619">
            <v>132173950</v>
          </cell>
        </row>
        <row r="4620">
          <cell r="I4620">
            <v>830116888</v>
          </cell>
          <cell r="J4620" t="str">
            <v>FUNDACIÓN JARDÍN INFANTIL PELAYA</v>
          </cell>
          <cell r="K4620">
            <v>67224801</v>
          </cell>
        </row>
        <row r="4621">
          <cell r="I4621">
            <v>830118045</v>
          </cell>
          <cell r="J4621" t="str">
            <v>IED  LAS VIOLETAS</v>
          </cell>
          <cell r="K4621">
            <v>104378590</v>
          </cell>
        </row>
        <row r="4622">
          <cell r="I4622">
            <v>830126685</v>
          </cell>
          <cell r="J4622" t="str">
            <v>INSTITUCION EDUCATIVA DISTRITAL ALEMANIA SOLIDARIA</v>
          </cell>
          <cell r="K4622">
            <v>65018962</v>
          </cell>
        </row>
        <row r="4623">
          <cell r="I4623">
            <v>832000069</v>
          </cell>
          <cell r="J4623" t="str">
            <v>Colegio Ezequiel Moreno y Diaz</v>
          </cell>
          <cell r="K4623">
            <v>176791069</v>
          </cell>
        </row>
        <row r="4624">
          <cell r="I4624">
            <v>832000219</v>
          </cell>
          <cell r="J4624" t="str">
            <v>MUNICIPIO DE TARAIRA</v>
          </cell>
          <cell r="K4624">
            <v>29607961</v>
          </cell>
        </row>
        <row r="4625">
          <cell r="I4625">
            <v>832000277</v>
          </cell>
          <cell r="J4625" t="str">
            <v>IED PIO XII</v>
          </cell>
          <cell r="K4625">
            <v>50169144</v>
          </cell>
        </row>
        <row r="4626">
          <cell r="I4626">
            <v>832000507</v>
          </cell>
          <cell r="J4626" t="str">
            <v>IED RICARDO HINESTROZA DAZA</v>
          </cell>
          <cell r="K4626">
            <v>205972186</v>
          </cell>
        </row>
        <row r="4627">
          <cell r="I4627">
            <v>832000605</v>
          </cell>
          <cell r="J4627" t="str">
            <v>MUNICIPIO DE CARURU</v>
          </cell>
          <cell r="K4627">
            <v>58804618</v>
          </cell>
        </row>
        <row r="4628">
          <cell r="I4628">
            <v>832000634</v>
          </cell>
          <cell r="J4628" t="str">
            <v>Institucion Educativa Jose Maria Cordoba</v>
          </cell>
          <cell r="K4628">
            <v>225976537</v>
          </cell>
        </row>
        <row r="4629">
          <cell r="I4629">
            <v>832000724</v>
          </cell>
          <cell r="J4629" t="str">
            <v>INSTITUTO TECNICO EMPRESARIAL EL YOPAL</v>
          </cell>
          <cell r="K4629">
            <v>313082664</v>
          </cell>
        </row>
        <row r="4630">
          <cell r="I4630">
            <v>832000733</v>
          </cell>
          <cell r="J4630" t="str">
            <v>INSTITUCION EDUCATIVA DEPARTAMENTAL JOSUE MANRIQUE</v>
          </cell>
          <cell r="K4630">
            <v>66719471</v>
          </cell>
        </row>
        <row r="4631">
          <cell r="I4631">
            <v>832000863</v>
          </cell>
          <cell r="J4631" t="str">
            <v>INSTITUCION EDUCATIVA DEPARTAMENTAL CLARAVAL CHUSCALES</v>
          </cell>
          <cell r="K4631">
            <v>20921222</v>
          </cell>
        </row>
        <row r="4632">
          <cell r="I4632">
            <v>832000911</v>
          </cell>
          <cell r="J4632" t="str">
            <v>Fondo de Servicios Educativos Institucion Educativa Nuevo Compartir</v>
          </cell>
          <cell r="K4632">
            <v>254292959</v>
          </cell>
        </row>
        <row r="4633">
          <cell r="I4633">
            <v>832000971</v>
          </cell>
          <cell r="J4633" t="str">
            <v>Intitucion Educativa Deptal El Vino</v>
          </cell>
          <cell r="K4633">
            <v>42588067</v>
          </cell>
        </row>
        <row r="4634">
          <cell r="I4634">
            <v>832000992</v>
          </cell>
          <cell r="J4634" t="str">
            <v>ALCALDIA MUNICIPAL DE GRANADA</v>
          </cell>
          <cell r="K4634">
            <v>39804992</v>
          </cell>
        </row>
        <row r="4635">
          <cell r="I4635">
            <v>832001074</v>
          </cell>
          <cell r="J4635" t="str">
            <v>IED JOAQUIN ALFONSO MEDINA</v>
          </cell>
          <cell r="K4635">
            <v>21947156</v>
          </cell>
        </row>
        <row r="4636">
          <cell r="I4636">
            <v>832001125</v>
          </cell>
          <cell r="J4636" t="str">
            <v>IED LA PRADERA</v>
          </cell>
          <cell r="K4636">
            <v>50875943</v>
          </cell>
        </row>
        <row r="4637">
          <cell r="I4637">
            <v>832001126</v>
          </cell>
          <cell r="J4637" t="str">
            <v>IED RICARDO GONZALEZ</v>
          </cell>
          <cell r="K4637">
            <v>158390376</v>
          </cell>
        </row>
        <row r="4638">
          <cell r="I4638">
            <v>832001127</v>
          </cell>
          <cell r="J4638" t="str">
            <v>IED JOSE MARIA OBANDO</v>
          </cell>
          <cell r="K4638">
            <v>178981789</v>
          </cell>
        </row>
        <row r="4639">
          <cell r="I4639">
            <v>832001250</v>
          </cell>
          <cell r="J4639" t="str">
            <v>FSE</v>
          </cell>
          <cell r="K4639">
            <v>91544951</v>
          </cell>
        </row>
        <row r="4640">
          <cell r="I4640">
            <v>832001261</v>
          </cell>
          <cell r="J4640" t="str">
            <v>IED DE DESARROLLO RURAL</v>
          </cell>
          <cell r="K4640">
            <v>43215308</v>
          </cell>
        </row>
        <row r="4641">
          <cell r="I4641">
            <v>832001296</v>
          </cell>
          <cell r="J4641" t="str">
            <v>IED NUESTRA SEÑORA FONDOS</v>
          </cell>
          <cell r="K4641">
            <v>75805226</v>
          </cell>
        </row>
        <row r="4642">
          <cell r="I4642">
            <v>832001323</v>
          </cell>
          <cell r="J4642" t="str">
            <v>FSE TRANSFERENCIAS ASEO</v>
          </cell>
          <cell r="K4642">
            <v>34998484</v>
          </cell>
        </row>
        <row r="4643">
          <cell r="I4643">
            <v>832001324</v>
          </cell>
          <cell r="J4643" t="str">
            <v>Instituto Nacional de Promocion social</v>
          </cell>
          <cell r="K4643">
            <v>42589421</v>
          </cell>
        </row>
        <row r="4644">
          <cell r="I4644">
            <v>832001466</v>
          </cell>
          <cell r="J4644" t="str">
            <v>COLEGIO DEPARTAMENTAL DE GUTIERREZ</v>
          </cell>
          <cell r="K4644">
            <v>58327077</v>
          </cell>
        </row>
        <row r="4645">
          <cell r="I4645">
            <v>832001590</v>
          </cell>
          <cell r="J4645" t="str">
            <v>INSTITUCION EDUCATIVA DEPARTAMENTAL MISAEL GOMEZ</v>
          </cell>
          <cell r="K4645">
            <v>37656451</v>
          </cell>
        </row>
        <row r="4646">
          <cell r="I4646">
            <v>832001597</v>
          </cell>
          <cell r="J4646" t="str">
            <v>INSTITUCION EDUCATIVA DEPARTAMENTAL TECNICO COMERCIAL ANA FRANCISCA LARA</v>
          </cell>
          <cell r="K4646">
            <v>107024337</v>
          </cell>
        </row>
        <row r="4647">
          <cell r="I4647">
            <v>832001673</v>
          </cell>
          <cell r="J4647" t="str">
            <v>COLEGIO DEPARTAMENTAL MONSEÑOR AGUSTIN GUTIERREZ</v>
          </cell>
          <cell r="K4647">
            <v>138359658</v>
          </cell>
        </row>
        <row r="4648">
          <cell r="I4648">
            <v>832001679</v>
          </cell>
          <cell r="J4648" t="str">
            <v>IED SERREZUELA</v>
          </cell>
          <cell r="K4648">
            <v>356321167</v>
          </cell>
        </row>
        <row r="4649">
          <cell r="I4649">
            <v>832001690</v>
          </cell>
          <cell r="J4649" t="str">
            <v>IED TECNOLOGICO</v>
          </cell>
          <cell r="K4649">
            <v>350577771</v>
          </cell>
        </row>
        <row r="4650">
          <cell r="I4650">
            <v>832001754</v>
          </cell>
          <cell r="J4650" t="str">
            <v>INSTITUCION EDUCATIVA DEPARTAMENTAL JOSE MARIA VERGARA Y VERGARA</v>
          </cell>
          <cell r="K4650">
            <v>39665699</v>
          </cell>
        </row>
        <row r="4651">
          <cell r="I4651">
            <v>832001920</v>
          </cell>
          <cell r="J4651" t="str">
            <v>INSTITUCION EDUCATIVA DEPARTAMENTAL AGRICOLA PARATEBUENO</v>
          </cell>
          <cell r="K4651">
            <v>80477733</v>
          </cell>
        </row>
        <row r="4652">
          <cell r="I4652">
            <v>832002009</v>
          </cell>
          <cell r="J4652" t="str">
            <v>IED MIGUEL ANTONIO CARO</v>
          </cell>
          <cell r="K4652">
            <v>246781824</v>
          </cell>
        </row>
        <row r="4653">
          <cell r="I4653">
            <v>832002034</v>
          </cell>
          <cell r="J4653" t="str">
            <v>Fondo de Servicios Educativos Institucion Educativa Julio Cesar Turbay Ayala</v>
          </cell>
          <cell r="K4653">
            <v>203672129</v>
          </cell>
        </row>
        <row r="4654">
          <cell r="I4654">
            <v>832002055</v>
          </cell>
          <cell r="J4654" t="str">
            <v>Institucion Educativa Buenos Aires-Fondo de Servicios Educativos</v>
          </cell>
          <cell r="K4654">
            <v>193304356</v>
          </cell>
        </row>
        <row r="4655">
          <cell r="I4655">
            <v>832002064</v>
          </cell>
          <cell r="J4655" t="str">
            <v>INSTITUCION EDUCATIVA MUNICIPAL JOHN FITZGERALD KENNEDY</v>
          </cell>
          <cell r="K4655">
            <v>112714658</v>
          </cell>
        </row>
        <row r="4656">
          <cell r="I4656">
            <v>832002066</v>
          </cell>
          <cell r="J4656" t="str">
            <v>C.E.D GRAN COLOMBIA</v>
          </cell>
          <cell r="K4656">
            <v>10776216</v>
          </cell>
        </row>
        <row r="4657">
          <cell r="I4657">
            <v>832002082</v>
          </cell>
          <cell r="J4657" t="str">
            <v>INSTITUCION EDUCATIVA MUNICIPAL LA ARBOLEDA</v>
          </cell>
          <cell r="K4657">
            <v>130429168</v>
          </cell>
        </row>
        <row r="4658">
          <cell r="I4658">
            <v>832002114</v>
          </cell>
          <cell r="J4658" t="str">
            <v>IED MIXTO</v>
          </cell>
          <cell r="K4658">
            <v>62305813</v>
          </cell>
        </row>
        <row r="4659">
          <cell r="I4659">
            <v>832002138</v>
          </cell>
          <cell r="J4659" t="str">
            <v>IED PUERTO LIBRE</v>
          </cell>
          <cell r="K4659">
            <v>36401290</v>
          </cell>
        </row>
        <row r="4660">
          <cell r="I4660">
            <v>832002169</v>
          </cell>
          <cell r="J4660" t="str">
            <v>IED LAS VILLAS</v>
          </cell>
          <cell r="K4660">
            <v>86723936</v>
          </cell>
        </row>
        <row r="4661">
          <cell r="I4661">
            <v>832002183</v>
          </cell>
          <cell r="J4661" t="str">
            <v>INSTITUCION EDUCATIVA DISTRITAL ESTANISLAO ZULETA</v>
          </cell>
          <cell r="K4661">
            <v>152887947</v>
          </cell>
        </row>
        <row r="4662">
          <cell r="I4662">
            <v>832002308</v>
          </cell>
          <cell r="J4662" t="str">
            <v>SERVICIOS EDUCATIVOS</v>
          </cell>
          <cell r="K4662">
            <v>27056106</v>
          </cell>
        </row>
        <row r="4663">
          <cell r="I4663">
            <v>832002318</v>
          </cell>
          <cell r="J4663" t="str">
            <v>MUNICIPIO EL ROSAL</v>
          </cell>
          <cell r="K4663">
            <v>94145384</v>
          </cell>
        </row>
        <row r="4664">
          <cell r="I4664">
            <v>832002383</v>
          </cell>
          <cell r="J4664" t="str">
            <v>Fondo de Servicios Educativos Institucion Educativa La Despensa</v>
          </cell>
          <cell r="K4664">
            <v>394915370</v>
          </cell>
        </row>
        <row r="4665">
          <cell r="I4665">
            <v>832002393</v>
          </cell>
          <cell r="J4665" t="str">
            <v>Fondo de Servicios Educativos Institucion Educativa Leon XIII</v>
          </cell>
          <cell r="K4665">
            <v>240661266</v>
          </cell>
        </row>
        <row r="4666">
          <cell r="I4666">
            <v>832002394</v>
          </cell>
          <cell r="J4666" t="str">
            <v>Fondo de Servicios Educativos Institucion Educativa Cazuca</v>
          </cell>
          <cell r="K4666">
            <v>43351881</v>
          </cell>
        </row>
        <row r="4667">
          <cell r="I4667">
            <v>832002397</v>
          </cell>
          <cell r="J4667" t="str">
            <v>FONDO DE SERVICIOS EDUCATIVOS DEPARTAMENTAL PIO X</v>
          </cell>
          <cell r="K4667">
            <v>109089730</v>
          </cell>
        </row>
        <row r="4668">
          <cell r="I4668">
            <v>832002400</v>
          </cell>
          <cell r="J4668" t="str">
            <v>INSTITUCION EDUCATIVA DEPARTAMENTAL JUAN XXIII</v>
          </cell>
          <cell r="K4668">
            <v>98181976</v>
          </cell>
        </row>
        <row r="4669">
          <cell r="I4669">
            <v>832002443</v>
          </cell>
          <cell r="J4669" t="str">
            <v>Fondo de Servicios Educativos Institucion Educativa Las Villas</v>
          </cell>
          <cell r="K4669">
            <v>330490617</v>
          </cell>
        </row>
        <row r="4670">
          <cell r="I4670">
            <v>832002485</v>
          </cell>
          <cell r="J4670" t="str">
            <v>INSTITUCION EDUCATIVA DEPARTAMENTAL SAN JUAN BOSCO</v>
          </cell>
          <cell r="K4670">
            <v>53043200</v>
          </cell>
        </row>
        <row r="4671">
          <cell r="I4671">
            <v>832002500</v>
          </cell>
          <cell r="J4671" t="str">
            <v>FSE IED POMPILIO MARTINEZ</v>
          </cell>
          <cell r="K4671">
            <v>112019288</v>
          </cell>
        </row>
        <row r="4672">
          <cell r="I4672">
            <v>832002561</v>
          </cell>
          <cell r="J4672" t="str">
            <v>INSTITUCION EDUCATIVA MUNICIPAL GUILLERMO QUEVEDO ZORNOZA (FONDO DE SERVICIOS EDUCATIVOS)</v>
          </cell>
          <cell r="K4672">
            <v>117663424</v>
          </cell>
        </row>
        <row r="4673">
          <cell r="I4673">
            <v>832002568</v>
          </cell>
          <cell r="J4673" t="str">
            <v>IED LA PLAZUELA</v>
          </cell>
          <cell r="K4673">
            <v>80765497</v>
          </cell>
        </row>
        <row r="4674">
          <cell r="I4674">
            <v>832002585</v>
          </cell>
          <cell r="J4674" t="str">
            <v>IED MIXTO ANTONIO RICAURTE</v>
          </cell>
          <cell r="K4674">
            <v>52560422</v>
          </cell>
        </row>
        <row r="4675">
          <cell r="I4675">
            <v>832002619</v>
          </cell>
          <cell r="J4675" t="str">
            <v>Institucion Educativa Eduardo Santos-Fondo de Servicios Educativos</v>
          </cell>
          <cell r="K4675">
            <v>209007986</v>
          </cell>
        </row>
        <row r="4676">
          <cell r="I4676">
            <v>832002644</v>
          </cell>
          <cell r="J4676" t="str">
            <v>Fondo de servicios Educativos Institucion Educativa Gabriel Garcia Marquez</v>
          </cell>
          <cell r="K4676">
            <v>109984946</v>
          </cell>
        </row>
        <row r="4677">
          <cell r="I4677">
            <v>832002650</v>
          </cell>
          <cell r="J4677" t="str">
            <v>INSTITUCION EDUCATIVA DEPARTAMENTAL LA CABRERA</v>
          </cell>
          <cell r="K4677">
            <v>70931943</v>
          </cell>
        </row>
        <row r="4678">
          <cell r="I4678">
            <v>832002686</v>
          </cell>
          <cell r="J4678" t="str">
            <v>INSTITUCION EDUCATIVA DEPATRTAMENTAL ANTONIO NARIÑO</v>
          </cell>
          <cell r="K4678">
            <v>198099574</v>
          </cell>
        </row>
        <row r="4679">
          <cell r="I4679">
            <v>832002728</v>
          </cell>
          <cell r="J4679" t="str">
            <v>FONDO DE SERVICIOS EDUCATIVOS</v>
          </cell>
          <cell r="K4679">
            <v>87435383</v>
          </cell>
        </row>
        <row r="4680">
          <cell r="I4680">
            <v>832002737</v>
          </cell>
          <cell r="J4680" t="str">
            <v>IED POLICARPA SALAVARRIETA</v>
          </cell>
          <cell r="K4680">
            <v>69026115</v>
          </cell>
        </row>
        <row r="4681">
          <cell r="I4681">
            <v>832002761</v>
          </cell>
          <cell r="J4681" t="str">
            <v>INSTITUCIÓN EDUCATIVA DEPARTAMENTAL JOAQUIN SABOGAL</v>
          </cell>
          <cell r="K4681">
            <v>40126348</v>
          </cell>
        </row>
        <row r="4682">
          <cell r="I4682">
            <v>832002768</v>
          </cell>
          <cell r="J4682" t="str">
            <v>Fondo de Servicios Educativos Institucion Educativa Luis Carlos Galan</v>
          </cell>
          <cell r="K4682">
            <v>117154063</v>
          </cell>
        </row>
        <row r="4683">
          <cell r="I4683">
            <v>832002830</v>
          </cell>
          <cell r="J4683" t="str">
            <v>Fondo de Servicios Educativos Institucion Educativa Santa ana</v>
          </cell>
          <cell r="K4683">
            <v>190303729</v>
          </cell>
        </row>
        <row r="4684">
          <cell r="I4684">
            <v>832002867</v>
          </cell>
          <cell r="J4684" t="str">
            <v>IED NUESTRA S. DEL C.</v>
          </cell>
          <cell r="K4684">
            <v>126058509</v>
          </cell>
        </row>
        <row r="4685">
          <cell r="I4685">
            <v>832002888</v>
          </cell>
          <cell r="J4685" t="str">
            <v>Fondo de Servicios Educativos Institucion Educativa Manuela Beltran</v>
          </cell>
          <cell r="K4685">
            <v>172311308</v>
          </cell>
        </row>
        <row r="4686">
          <cell r="I4686">
            <v>832002911</v>
          </cell>
          <cell r="J4686" t="str">
            <v>Institucion Educativa El Bosque-Fondo de servicios Educativos</v>
          </cell>
          <cell r="K4686">
            <v>244387447</v>
          </cell>
        </row>
        <row r="4687">
          <cell r="I4687">
            <v>832003189</v>
          </cell>
          <cell r="J4687" t="str">
            <v>INSTITUCION EDUCATIVA MUNICIPAL  SANTIAGO PEREZ (FONDO DE SERVICIOS EDUCATIVOS)</v>
          </cell>
          <cell r="K4687">
            <v>163320946</v>
          </cell>
        </row>
        <row r="4688">
          <cell r="I4688">
            <v>832003224</v>
          </cell>
          <cell r="J4688" t="str">
            <v>FONDO DE FOMENTO SERVCIOS COLEGIO</v>
          </cell>
          <cell r="K4688">
            <v>205865478</v>
          </cell>
        </row>
        <row r="4689">
          <cell r="I4689">
            <v>832003324</v>
          </cell>
          <cell r="J4689" t="str">
            <v>IED PABLO VI</v>
          </cell>
          <cell r="K4689">
            <v>129657106</v>
          </cell>
        </row>
        <row r="4690">
          <cell r="I4690">
            <v>832003451</v>
          </cell>
          <cell r="J4690" t="str">
            <v>INSTITUCION EDUCATIVA DEPARTAMENTAL JUAN JOSE NEIRA</v>
          </cell>
          <cell r="K4690">
            <v>82417438</v>
          </cell>
        </row>
        <row r="4691">
          <cell r="I4691">
            <v>832003550</v>
          </cell>
          <cell r="J4691" t="str">
            <v>INSTITUCION EDUCATIVA MUNICIPAL LUIS ORJUELA</v>
          </cell>
          <cell r="K4691">
            <v>71417936</v>
          </cell>
        </row>
        <row r="4692">
          <cell r="I4692">
            <v>832003622</v>
          </cell>
          <cell r="J4692" t="str">
            <v>Institucion Educativa Ciudadela Sucre-Fondo de Servicios Educativos</v>
          </cell>
          <cell r="K4692">
            <v>174571812</v>
          </cell>
        </row>
        <row r="4693">
          <cell r="I4693">
            <v>832003716</v>
          </cell>
          <cell r="J4693" t="str">
            <v>IED ALFONSO LOPEZ PUMAREJO</v>
          </cell>
          <cell r="K4693">
            <v>73698426</v>
          </cell>
        </row>
        <row r="4694">
          <cell r="I4694">
            <v>832003852</v>
          </cell>
          <cell r="J4694" t="str">
            <v>FONDOS DE SERVICIOS EDUCATIVOS</v>
          </cell>
          <cell r="K4694">
            <v>60206653</v>
          </cell>
        </row>
        <row r="4695">
          <cell r="I4695">
            <v>832003903</v>
          </cell>
          <cell r="J4695" t="str">
            <v>Colegio Nacional Diversificado</v>
          </cell>
          <cell r="K4695">
            <v>227365047</v>
          </cell>
        </row>
        <row r="4696">
          <cell r="I4696">
            <v>832003986</v>
          </cell>
          <cell r="J4696" t="str">
            <v>IED EL CARMEN</v>
          </cell>
          <cell r="K4696">
            <v>88849543</v>
          </cell>
        </row>
        <row r="4697">
          <cell r="I4697">
            <v>832004007</v>
          </cell>
          <cell r="J4697" t="str">
            <v>INSTITUCION EDUCATIVA MUNICIPAL TECNICA AGROPECUARIA POLICARPA SALAVARRIETA</v>
          </cell>
          <cell r="K4697">
            <v>79708312</v>
          </cell>
        </row>
        <row r="4698">
          <cell r="I4698">
            <v>832004009</v>
          </cell>
          <cell r="J4698" t="str">
            <v>IED TISQUESUSA</v>
          </cell>
          <cell r="K4698">
            <v>102806347</v>
          </cell>
        </row>
        <row r="4699">
          <cell r="I4699">
            <v>832004039</v>
          </cell>
          <cell r="J4699" t="str">
            <v>INSTITUCIÓN EDUCATIVA RURAL DEPARTAMENTAL SAN BERNARDO</v>
          </cell>
          <cell r="K4699">
            <v>55058916</v>
          </cell>
        </row>
        <row r="4700">
          <cell r="I4700">
            <v>832004111</v>
          </cell>
          <cell r="J4700" t="str">
            <v>INSTITUTO AGRICOLA</v>
          </cell>
          <cell r="K4700">
            <v>29822426</v>
          </cell>
        </row>
        <row r="4701">
          <cell r="I4701">
            <v>832004211</v>
          </cell>
          <cell r="J4701" t="str">
            <v>COLEGIO DEPARTAMENTAL EDUARDO SANTOS</v>
          </cell>
          <cell r="K4701">
            <v>56797366</v>
          </cell>
        </row>
        <row r="4702">
          <cell r="I4702">
            <v>832004271</v>
          </cell>
          <cell r="J4702" t="str">
            <v>Institucion Educativa Ciudad Latina-Fondo de Servicios Educativos</v>
          </cell>
          <cell r="K4702">
            <v>184373311</v>
          </cell>
        </row>
        <row r="4703">
          <cell r="I4703">
            <v>832004289</v>
          </cell>
          <cell r="J4703" t="str">
            <v>INSTITUCION EDUCATIVA DEPARTAMENTAL TECNICO INDUSTRIAL</v>
          </cell>
          <cell r="K4703">
            <v>305170341</v>
          </cell>
        </row>
        <row r="4704">
          <cell r="I4704">
            <v>832004297</v>
          </cell>
          <cell r="J4704" t="str">
            <v>I.E.D RUFINO CUERVO</v>
          </cell>
          <cell r="K4704">
            <v>175811641</v>
          </cell>
        </row>
        <row r="4705">
          <cell r="I4705">
            <v>832004299</v>
          </cell>
          <cell r="J4705" t="str">
            <v>IED RAFAEL POMBO</v>
          </cell>
          <cell r="K4705">
            <v>95338268</v>
          </cell>
        </row>
        <row r="4706">
          <cell r="I4706">
            <v>832004311</v>
          </cell>
          <cell r="J4706" t="str">
            <v>IED LA VIOLETA</v>
          </cell>
          <cell r="K4706">
            <v>48057838</v>
          </cell>
        </row>
        <row r="4707">
          <cell r="I4707">
            <v>832004316</v>
          </cell>
          <cell r="J4707" t="str">
            <v>Institucion Educativa San Mateo</v>
          </cell>
          <cell r="K4707">
            <v>286351366</v>
          </cell>
        </row>
        <row r="4708">
          <cell r="I4708">
            <v>832004379</v>
          </cell>
          <cell r="J4708" t="str">
            <v>FONDOS FOMENTOS SERVICIOS DOCENTES</v>
          </cell>
          <cell r="K4708">
            <v>47308467</v>
          </cell>
        </row>
        <row r="4709">
          <cell r="I4709">
            <v>832004414</v>
          </cell>
          <cell r="J4709" t="str">
            <v>Institucion Educativa Dptal Diosa Chia</v>
          </cell>
          <cell r="K4709">
            <v>90820223</v>
          </cell>
        </row>
        <row r="4710">
          <cell r="I4710">
            <v>832004419</v>
          </cell>
          <cell r="J4710" t="str">
            <v>Fondo de Servicios Docentes Colegio Básico la Balsa</v>
          </cell>
          <cell r="K4710">
            <v>63792352</v>
          </cell>
        </row>
        <row r="4711">
          <cell r="I4711">
            <v>832004421</v>
          </cell>
          <cell r="J4711" t="str">
            <v>Institucion Educativa Departamental San Jose Maria Escriva de Balaguer</v>
          </cell>
          <cell r="K4711">
            <v>157643926</v>
          </cell>
        </row>
        <row r="4712">
          <cell r="I4712">
            <v>832004622</v>
          </cell>
          <cell r="J4712" t="str">
            <v>LICEO MUNICIPAL AQUILEO PARRA</v>
          </cell>
          <cell r="K4712">
            <v>58443523</v>
          </cell>
        </row>
        <row r="4713">
          <cell r="I4713">
            <v>832004656</v>
          </cell>
          <cell r="J4713" t="str">
            <v>FONDO DE SERVICIOS EDUCATIVOS</v>
          </cell>
          <cell r="K4713">
            <v>141627152</v>
          </cell>
        </row>
        <row r="4714">
          <cell r="I4714">
            <v>832004757</v>
          </cell>
          <cell r="J4714" t="str">
            <v>INST DPT. DE BAC TEC</v>
          </cell>
          <cell r="K4714">
            <v>260190325</v>
          </cell>
        </row>
        <row r="4715">
          <cell r="I4715">
            <v>832004789</v>
          </cell>
          <cell r="J4715" t="str">
            <v>COLEGIO DPTAL PUENTE QUETAME</v>
          </cell>
          <cell r="K4715">
            <v>60241741</v>
          </cell>
        </row>
        <row r="4716">
          <cell r="I4716">
            <v>832004802</v>
          </cell>
          <cell r="J4716" t="str">
            <v>INSTITUCION EDUCATIVA DEPARTAMENTAL ESCUELA NORMAL SUPERIOR SANTA TERESITA</v>
          </cell>
          <cell r="K4716">
            <v>67753620</v>
          </cell>
        </row>
        <row r="4717">
          <cell r="I4717">
            <v>832004817</v>
          </cell>
          <cell r="J4717" t="str">
            <v>INSTITUCION EDUCATIVA DEPARTAMENTAL MARIA MEDINA</v>
          </cell>
          <cell r="K4717">
            <v>30627207</v>
          </cell>
        </row>
        <row r="4718">
          <cell r="I4718">
            <v>832004852</v>
          </cell>
          <cell r="J4718" t="str">
            <v>COLEGIO DEPARTAMENTAL KENNEDY</v>
          </cell>
          <cell r="K4718">
            <v>34460374</v>
          </cell>
        </row>
        <row r="4719">
          <cell r="I4719">
            <v>832004871</v>
          </cell>
          <cell r="J4719" t="str">
            <v>FONDO DE SERVICIOS EDUCATIVOS INSTITUCION EDUCATIVA MUNICIPAL SAN JUAN BAUTISTA DE LA SALLE</v>
          </cell>
          <cell r="K4719">
            <v>196751128</v>
          </cell>
        </row>
        <row r="4720">
          <cell r="I4720">
            <v>832004884</v>
          </cell>
          <cell r="J4720" t="str">
            <v>IED  LICEO INTEGRADO DE ZIPAQUIRA</v>
          </cell>
          <cell r="K4720">
            <v>188942742</v>
          </cell>
        </row>
        <row r="4721">
          <cell r="I4721">
            <v>832005107</v>
          </cell>
          <cell r="J4721" t="str">
            <v>IED LA AURORA</v>
          </cell>
          <cell r="K4721">
            <v>72064356</v>
          </cell>
        </row>
        <row r="4722">
          <cell r="I4722">
            <v>832005137</v>
          </cell>
          <cell r="J4722" t="str">
            <v>INSTITUCION EDUCATIVA MANABLANCA</v>
          </cell>
          <cell r="K4722">
            <v>111286777</v>
          </cell>
        </row>
        <row r="4723">
          <cell r="I4723">
            <v>832005210</v>
          </cell>
          <cell r="J4723" t="str">
            <v>COLEGIO DEPARTAMENTAL NACIONALIZADO TUDELA</v>
          </cell>
          <cell r="K4723">
            <v>35610114</v>
          </cell>
        </row>
        <row r="4724">
          <cell r="I4724">
            <v>832005322</v>
          </cell>
          <cell r="J4724" t="str">
            <v>IED TEC AGRO SAN R</v>
          </cell>
          <cell r="K4724">
            <v>109630897</v>
          </cell>
        </row>
        <row r="4725">
          <cell r="I4725">
            <v>832005391</v>
          </cell>
          <cell r="J4725" t="str">
            <v>IED CARRASQUILLA</v>
          </cell>
          <cell r="K4725">
            <v>62641268</v>
          </cell>
        </row>
        <row r="4726">
          <cell r="I4726">
            <v>832005393</v>
          </cell>
          <cell r="J4726" t="str">
            <v>FONDO DE SERVICIOS EDUCATIVOS DE LA I.E.M. RURAL RIO FRIO DE ZIPAQUIRA</v>
          </cell>
          <cell r="K4726">
            <v>66712053</v>
          </cell>
        </row>
        <row r="4727">
          <cell r="I4727">
            <v>832005423</v>
          </cell>
          <cell r="J4727" t="str">
            <v>INSITUCION EDUCATIVA MAYOR DE MOSQUERA</v>
          </cell>
          <cell r="K4727">
            <v>132889799</v>
          </cell>
        </row>
        <row r="4728">
          <cell r="I4728">
            <v>832005431</v>
          </cell>
          <cell r="J4728" t="str">
            <v>FONDO SERVICIOS EDUCATIVOS LA PAZ</v>
          </cell>
          <cell r="K4728">
            <v>33654552</v>
          </cell>
        </row>
        <row r="4729">
          <cell r="I4729">
            <v>832005496</v>
          </cell>
          <cell r="J4729" t="str">
            <v>INSTITUCION EDUCATIVA DEPARTAMENTAL ESCUELA NORMAL SUPERIOR DE NOCAIMA</v>
          </cell>
          <cell r="K4729">
            <v>42145646</v>
          </cell>
        </row>
        <row r="4730">
          <cell r="I4730">
            <v>832005671</v>
          </cell>
          <cell r="J4730" t="str">
            <v>Intitucion Educativa Bagazxal</v>
          </cell>
          <cell r="K4730">
            <v>46813555</v>
          </cell>
        </row>
        <row r="4731">
          <cell r="I4731">
            <v>832005763</v>
          </cell>
          <cell r="J4731" t="str">
            <v>Colegio dptal manbita</v>
          </cell>
          <cell r="K4731">
            <v>31881839</v>
          </cell>
        </row>
        <row r="4732">
          <cell r="I4732">
            <v>832005784</v>
          </cell>
          <cell r="J4732" t="str">
            <v>IED RINCON SANTOS</v>
          </cell>
          <cell r="K4732">
            <v>132779478</v>
          </cell>
        </row>
        <row r="4733">
          <cell r="I4733">
            <v>832005895</v>
          </cell>
          <cell r="J4733" t="str">
            <v>Institucion Educativa Departamental Cerca de Piedra</v>
          </cell>
          <cell r="K4733">
            <v>68426528</v>
          </cell>
        </row>
        <row r="4734">
          <cell r="I4734">
            <v>832005896</v>
          </cell>
          <cell r="J4734" t="str">
            <v>Institución Educativa Departamental Fonqueta</v>
          </cell>
          <cell r="K4734">
            <v>73959211</v>
          </cell>
        </row>
        <row r="4735">
          <cell r="I4735">
            <v>832005913</v>
          </cell>
          <cell r="J4735" t="str">
            <v>Institucion Educativa Departamental Bojaca</v>
          </cell>
          <cell r="K4735">
            <v>80031866</v>
          </cell>
        </row>
        <row r="4736">
          <cell r="I4736">
            <v>832005922</v>
          </cell>
          <cell r="J4736" t="str">
            <v>Institucion Educativa Departamental Fagua</v>
          </cell>
          <cell r="K4736">
            <v>124972615</v>
          </cell>
        </row>
        <row r="4737">
          <cell r="I4737">
            <v>832006088</v>
          </cell>
          <cell r="J4737" t="str">
            <v>Institucion Educativa Departamental Santa Maria del Rio</v>
          </cell>
          <cell r="K4737">
            <v>79488030</v>
          </cell>
        </row>
        <row r="4738">
          <cell r="I4738">
            <v>832006259</v>
          </cell>
          <cell r="J4738" t="str">
            <v>TRANSFERENCIAS DEL DEPARTAMENTO PARA SERVICIOS PUBLICOS, ASEO  Y PAPELERIA</v>
          </cell>
          <cell r="K4738">
            <v>131913593</v>
          </cell>
        </row>
        <row r="4739">
          <cell r="I4739">
            <v>832006418</v>
          </cell>
          <cell r="J4739" t="str">
            <v>INSTITUCION EDUCATIVA MUNICIPAL SILVERIA ESPINOSA DE RENDON</v>
          </cell>
          <cell r="K4739">
            <v>83467947</v>
          </cell>
        </row>
        <row r="4740">
          <cell r="I4740">
            <v>832006682</v>
          </cell>
          <cell r="J4740" t="str">
            <v>IERD RIONEGRO SUR</v>
          </cell>
          <cell r="K4740">
            <v>38507482</v>
          </cell>
        </row>
        <row r="4741">
          <cell r="I4741">
            <v>832006683</v>
          </cell>
          <cell r="J4741" t="str">
            <v>IERD RINCON GRANDE</v>
          </cell>
          <cell r="K4741">
            <v>20659386</v>
          </cell>
        </row>
        <row r="4742">
          <cell r="I4742">
            <v>832006685</v>
          </cell>
          <cell r="J4742" t="str">
            <v>IERD MERCADILLO PRIMERO</v>
          </cell>
          <cell r="K4742">
            <v>33791417</v>
          </cell>
        </row>
        <row r="4743">
          <cell r="I4743">
            <v>832007049</v>
          </cell>
          <cell r="J4743" t="str">
            <v>INSTITUCION EDUCATIVA ROBERTO VELANDIA</v>
          </cell>
          <cell r="K4743">
            <v>266909034</v>
          </cell>
        </row>
        <row r="4744">
          <cell r="I4744">
            <v>832007550</v>
          </cell>
          <cell r="J4744" t="str">
            <v>FONDO DE SERVICIOS EDUCATIVOS COLEGIO DEPARTAMENTAL DE TOPAIPI</v>
          </cell>
          <cell r="K4744">
            <v>26299290</v>
          </cell>
        </row>
        <row r="4745">
          <cell r="I4745">
            <v>832008357</v>
          </cell>
          <cell r="J4745" t="str">
            <v>INSTITUCION EDUCATIVA DEPARTAMENTAL  DE UBALA</v>
          </cell>
          <cell r="K4745">
            <v>50772997</v>
          </cell>
        </row>
        <row r="4746">
          <cell r="I4746">
            <v>832008512</v>
          </cell>
          <cell r="J4746" t="str">
            <v>Fondo de Servicios Educativos Institucion Educativa General Santander</v>
          </cell>
          <cell r="K4746">
            <v>362080135</v>
          </cell>
        </row>
        <row r="4747">
          <cell r="I4747">
            <v>832008942</v>
          </cell>
          <cell r="J4747" t="str">
            <v>FONDO DE SERVICIOS EDUCATIVOS DE LA IE INSTITUTO TECNICO DE ORIENTE</v>
          </cell>
          <cell r="K4747">
            <v>113287670</v>
          </cell>
        </row>
        <row r="4748">
          <cell r="I4748">
            <v>832009102</v>
          </cell>
          <cell r="J4748" t="str">
            <v>INSTITUCION EDUCATIVA DEPARTAMENTAL LA GRANJA</v>
          </cell>
          <cell r="K4748">
            <v>124356504</v>
          </cell>
        </row>
        <row r="4749">
          <cell r="I4749">
            <v>832009105</v>
          </cell>
          <cell r="J4749" t="str">
            <v>IED LUIS ALFONSO VALVUENA</v>
          </cell>
          <cell r="K4749">
            <v>29921862</v>
          </cell>
        </row>
        <row r="4750">
          <cell r="I4750">
            <v>832009216</v>
          </cell>
          <cell r="J4750" t="str">
            <v>IED CARTAGENA</v>
          </cell>
          <cell r="K4750">
            <v>24119457</v>
          </cell>
        </row>
        <row r="4751">
          <cell r="I4751">
            <v>832009376</v>
          </cell>
          <cell r="J4751" t="str">
            <v>IED AGROINDUSTRIAL SANTIAGO DE CHOCONTA</v>
          </cell>
          <cell r="K4751">
            <v>178774334</v>
          </cell>
        </row>
        <row r="4752">
          <cell r="I4752">
            <v>832009522</v>
          </cell>
          <cell r="J4752" t="str">
            <v>IED CARLOS ABONDANO GONZALEZ</v>
          </cell>
          <cell r="K4752">
            <v>77587580</v>
          </cell>
        </row>
        <row r="4753">
          <cell r="I4753">
            <v>832009537</v>
          </cell>
          <cell r="J4753" t="str">
            <v>INSTITUCION EDUCATIVA DEPARTAMENTAL MENDEZ ROZO</v>
          </cell>
          <cell r="K4753">
            <v>50523073</v>
          </cell>
        </row>
        <row r="4754">
          <cell r="I4754">
            <v>832009544</v>
          </cell>
          <cell r="J4754" t="str">
            <v>IED GIRON DE BLANCOS</v>
          </cell>
          <cell r="K4754">
            <v>41349808</v>
          </cell>
        </row>
        <row r="4755">
          <cell r="I4755">
            <v>832009650</v>
          </cell>
          <cell r="J4755" t="str">
            <v>IED PABLO VI</v>
          </cell>
          <cell r="K4755">
            <v>22493887</v>
          </cell>
        </row>
        <row r="4756">
          <cell r="I4756">
            <v>832009955</v>
          </cell>
          <cell r="J4756" t="str">
            <v>INSTITUCION EDUCATIVA DEPARTAMENTAL SAN MIGUEL</v>
          </cell>
          <cell r="K4756">
            <v>76784997</v>
          </cell>
        </row>
        <row r="4757">
          <cell r="I4757">
            <v>832009991</v>
          </cell>
          <cell r="J4757" t="str">
            <v>IED SAN FRANCISCO</v>
          </cell>
          <cell r="K4757">
            <v>26782064</v>
          </cell>
        </row>
        <row r="4758">
          <cell r="I4758">
            <v>832010017</v>
          </cell>
          <cell r="J4758" t="str">
            <v>INSTITTUCION EDUCATIVA DPTAL SAN BENITO</v>
          </cell>
          <cell r="K4758">
            <v>34624206</v>
          </cell>
        </row>
        <row r="4759">
          <cell r="I4759">
            <v>832010129</v>
          </cell>
          <cell r="J4759" t="str">
            <v>TRANSFERENCIAS SEC</v>
          </cell>
          <cell r="K4759">
            <v>38296496</v>
          </cell>
        </row>
        <row r="4760">
          <cell r="I4760">
            <v>832010169</v>
          </cell>
          <cell r="J4760" t="str">
            <v>FONDO DE SERVICIOS DOCENTES</v>
          </cell>
          <cell r="K4760">
            <v>48326195</v>
          </cell>
        </row>
        <row r="4761">
          <cell r="I4761">
            <v>832010417</v>
          </cell>
          <cell r="J4761" t="str">
            <v>IED ENRIQE PARDO PARRA</v>
          </cell>
          <cell r="K4761">
            <v>176465893</v>
          </cell>
        </row>
        <row r="4762">
          <cell r="I4762">
            <v>832010885</v>
          </cell>
          <cell r="J4762" t="str">
            <v>INSTITUCION EDUCATIVA DEPARTAMENTAL RURAL "SAN JORGE"</v>
          </cell>
          <cell r="K4762">
            <v>42614521</v>
          </cell>
        </row>
        <row r="4763">
          <cell r="I4763">
            <v>832011322</v>
          </cell>
          <cell r="J4763" t="str">
            <v>COLEGIO DEPARTAMENTAL SAN CARLOS</v>
          </cell>
          <cell r="K4763">
            <v>25617978</v>
          </cell>
        </row>
        <row r="4764">
          <cell r="I4764">
            <v>832011404</v>
          </cell>
          <cell r="J4764" t="str">
            <v>Instituto Nacional de Promocion social</v>
          </cell>
          <cell r="K4764">
            <v>24948675</v>
          </cell>
        </row>
        <row r="4765">
          <cell r="I4765">
            <v>832011510</v>
          </cell>
          <cell r="J4765" t="str">
            <v>IED SAN PATRICIO</v>
          </cell>
          <cell r="K4765">
            <v>101463138</v>
          </cell>
        </row>
        <row r="4766">
          <cell r="I4766">
            <v>834000055</v>
          </cell>
          <cell r="J4766" t="str">
            <v>IE JOSE ANTONIO GALAN</v>
          </cell>
          <cell r="K4766">
            <v>66979100</v>
          </cell>
        </row>
        <row r="4767">
          <cell r="I4767">
            <v>834000110</v>
          </cell>
          <cell r="J4767" t="str">
            <v>INSTITUCION  EDUCATIVA  ALEJANDRO HUMBOLDT-  RECURSOS  GRATUIDAD  DEL  S.G.P.</v>
          </cell>
          <cell r="K4767">
            <v>185394610</v>
          </cell>
        </row>
        <row r="4768">
          <cell r="I4768">
            <v>834000112</v>
          </cell>
          <cell r="J4768" t="str">
            <v>INSTITUCION EDUCATIVA COLEGIO TECNICO INDUSTRIAL FROILAN FARIAS MUNICIPIO DE TAME</v>
          </cell>
          <cell r="K4768">
            <v>110638003</v>
          </cell>
        </row>
        <row r="4769">
          <cell r="I4769">
            <v>834000166</v>
          </cell>
          <cell r="J4769" t="str">
            <v>institucion educativa santa teresita</v>
          </cell>
          <cell r="K4769">
            <v>174008196</v>
          </cell>
        </row>
        <row r="4770">
          <cell r="I4770">
            <v>834000185</v>
          </cell>
          <cell r="J4770" t="str">
            <v>UNIDAD EDUCATIVA  CRISTO  REY  RECURSOS  PROPIOS</v>
          </cell>
          <cell r="K4770">
            <v>159538926</v>
          </cell>
        </row>
        <row r="4771">
          <cell r="I4771">
            <v>834000196</v>
          </cell>
          <cell r="J4771" t="str">
            <v>FSE - INST.EDUCATIVA LA INMACULADA</v>
          </cell>
          <cell r="K4771">
            <v>67145366</v>
          </cell>
        </row>
        <row r="4772">
          <cell r="I4772">
            <v>834000531</v>
          </cell>
          <cell r="J4772" t="str">
            <v>INSTITUCION EDUCATIVA SAN LUIS</v>
          </cell>
          <cell r="K4772">
            <v>89472100</v>
          </cell>
        </row>
        <row r="4773">
          <cell r="I4773">
            <v>834000690</v>
          </cell>
          <cell r="J4773" t="str">
            <v>INSTITUCION  EDUCATIVA  GUSTAVO  VILLA  DIAZ  S.G.P.  MUNICIPIO   ARAUCA</v>
          </cell>
          <cell r="K4773">
            <v>68649291</v>
          </cell>
        </row>
        <row r="4774">
          <cell r="I4774">
            <v>834000699</v>
          </cell>
          <cell r="J4774" t="str">
            <v>0</v>
          </cell>
          <cell r="K4774">
            <v>31556951</v>
          </cell>
        </row>
        <row r="4775">
          <cell r="I4775">
            <v>834000806</v>
          </cell>
          <cell r="J4775" t="str">
            <v>FSE - INST. EDUC. JUAN JACOBO ROUSSEAU - FSE - INST. EDUC. JAUN JACOBO ROSSEAU</v>
          </cell>
          <cell r="K4775">
            <v>92360922</v>
          </cell>
        </row>
        <row r="4776">
          <cell r="I4776">
            <v>834000848</v>
          </cell>
          <cell r="J4776" t="str">
            <v>INSTITUCION EDUCATIVA PARMENIO BONILLA PAREDES</v>
          </cell>
          <cell r="K4776">
            <v>47943580</v>
          </cell>
        </row>
        <row r="4777">
          <cell r="I4777">
            <v>834000850</v>
          </cell>
          <cell r="J4777" t="str">
            <v>FSE INST. EDUC. JOSE MARIA CARBONELL</v>
          </cell>
          <cell r="K4777">
            <v>116458635</v>
          </cell>
        </row>
        <row r="4778">
          <cell r="I4778">
            <v>834000890</v>
          </cell>
          <cell r="J4778" t="str">
            <v>INSTITUCION EDUCATIVA JOSE ODEL LIZARAZO</v>
          </cell>
          <cell r="K4778">
            <v>83416522</v>
          </cell>
        </row>
        <row r="4779">
          <cell r="I4779">
            <v>834000905</v>
          </cell>
          <cell r="J4779" t="str">
            <v>INSTITUCION EDUCATIVA JOEL SIERRA</v>
          </cell>
          <cell r="K4779">
            <v>41381346</v>
          </cell>
        </row>
        <row r="4780">
          <cell r="I4780">
            <v>834001030</v>
          </cell>
          <cell r="J4780" t="str">
            <v>INSTITUCION  EDUCATIVA   LICEO  DEL LLANO FONDO  DE  SERVICIOS  EDUCATIVOS</v>
          </cell>
          <cell r="K4780">
            <v>122625184</v>
          </cell>
        </row>
        <row r="4781">
          <cell r="I4781">
            <v>834001067</v>
          </cell>
          <cell r="J4781" t="str">
            <v>CENTRO   EDUCATIVO  INDIGENA GUAHIBO  BETOY</v>
          </cell>
          <cell r="K4781">
            <v>53107916</v>
          </cell>
        </row>
        <row r="4782">
          <cell r="I4782">
            <v>834001254</v>
          </cell>
          <cell r="J4782" t="str">
            <v>INST. EDUCATIVA AGUSTIN NIETO CABALLERO</v>
          </cell>
          <cell r="K4782">
            <v>93070624</v>
          </cell>
        </row>
        <row r="4783">
          <cell r="I4783">
            <v>834001342</v>
          </cell>
          <cell r="J4783" t="str">
            <v>FONDO  DE  SERVICIOS  EDUCATIVOS INSTITUCION  EDUCATIVA   GABRIEL  GARCIA  MARQUEZ</v>
          </cell>
          <cell r="K4783">
            <v>59795820</v>
          </cell>
        </row>
        <row r="4784">
          <cell r="I4784">
            <v>834001373</v>
          </cell>
          <cell r="J4784" t="str">
            <v>FONDO DE  SERVICIOS  EDUCATIVOS INSTITUCION  EDUCATIVA  PEDRO  NEL  JIMENEZ</v>
          </cell>
          <cell r="K4784">
            <v>119181562</v>
          </cell>
        </row>
        <row r="4785">
          <cell r="I4785">
            <v>834001394</v>
          </cell>
          <cell r="J4785" t="str">
            <v>FONDO  DE  SERVICIOS  EDUCATIVOS  INSTITUCION  EDUCATIVA  MATECANDELA</v>
          </cell>
          <cell r="K4785">
            <v>47521210</v>
          </cell>
        </row>
        <row r="4786">
          <cell r="I4786">
            <v>834001412</v>
          </cell>
          <cell r="J4786" t="str">
            <v>INST. EDUCATIVA JOSE ACEVEDO Y GOMEZ</v>
          </cell>
          <cell r="K4786">
            <v>45156184</v>
          </cell>
        </row>
        <row r="4787">
          <cell r="I4787">
            <v>834001419</v>
          </cell>
          <cell r="J4787" t="str">
            <v>CENTRO EDUCATIVO UWA TUTUKANA SINAIAKA</v>
          </cell>
          <cell r="K4787">
            <v>40735560</v>
          </cell>
        </row>
        <row r="4788">
          <cell r="I4788">
            <v>834001593</v>
          </cell>
          <cell r="J4788" t="str">
            <v>TRANFERENCIA  PARA  LA  APLICACIÓN  POLITICA GRATUIDAD DEPARTAMENTO CEIN SIKUANI PLAYEROS</v>
          </cell>
          <cell r="K4788">
            <v>28458997</v>
          </cell>
        </row>
        <row r="4789">
          <cell r="I4789">
            <v>834001738</v>
          </cell>
          <cell r="J4789" t="str">
            <v>INSTITUCION EDUCATIVA VILLA CECILIA</v>
          </cell>
          <cell r="K4789">
            <v>58809843</v>
          </cell>
        </row>
        <row r="4790">
          <cell r="I4790">
            <v>834001765</v>
          </cell>
          <cell r="J4790" t="str">
            <v>CENTRO  EDUCATIVO  INDIGENAS  GUAHIBO MAKAGUAN  TRANFERENCIA GRATUIDAD EDUCACION  DEPARTAMENTO</v>
          </cell>
          <cell r="K4790">
            <v>57584464</v>
          </cell>
        </row>
        <row r="4791">
          <cell r="I4791">
            <v>834001788</v>
          </cell>
          <cell r="J4791" t="str">
            <v>INSTITUCION EDUCATIVA SAN JOSE DE LA PESQUERA</v>
          </cell>
          <cell r="K4791">
            <v>65077091</v>
          </cell>
        </row>
        <row r="4792">
          <cell r="I4792">
            <v>835000292</v>
          </cell>
          <cell r="J4792" t="str">
            <v>INSTITUCION EDUCATIVA PASCUAL DE ANDAGOYA</v>
          </cell>
          <cell r="K4792">
            <v>78696029</v>
          </cell>
        </row>
        <row r="4793">
          <cell r="I4793">
            <v>835000308</v>
          </cell>
          <cell r="J4793" t="str">
            <v>INSTITUCION EDUCATIVA JOSE RAMON BEJARANO</v>
          </cell>
          <cell r="K4793">
            <v>128042156</v>
          </cell>
        </row>
        <row r="4794">
          <cell r="I4794">
            <v>835000496</v>
          </cell>
          <cell r="J4794" t="str">
            <v>INSTITUCION EDUCATIVA ANTONIO NARIÑO</v>
          </cell>
          <cell r="K4794">
            <v>68600508</v>
          </cell>
        </row>
        <row r="4795">
          <cell r="I4795">
            <v>835000505</v>
          </cell>
          <cell r="J4795" t="str">
            <v>INSTITUCION EDUCATIVA REPUBLICA DE VENEZUELA</v>
          </cell>
          <cell r="K4795">
            <v>42458570</v>
          </cell>
        </row>
        <row r="4796">
          <cell r="I4796">
            <v>835000547</v>
          </cell>
          <cell r="J4796" t="str">
            <v>INSTITUCION EDUCATIVA TERMARIT</v>
          </cell>
          <cell r="K4796">
            <v>128486992</v>
          </cell>
        </row>
        <row r="4797">
          <cell r="I4797">
            <v>835000578</v>
          </cell>
          <cell r="J4797" t="str">
            <v>INSTITUCION EDUCATIVA JUAN JOSE RONDON</v>
          </cell>
          <cell r="K4797">
            <v>85333375</v>
          </cell>
        </row>
        <row r="4798">
          <cell r="I4798">
            <v>835000586</v>
          </cell>
          <cell r="J4798" t="str">
            <v>INSTITUCION EDUCATIVA JOSE MARIA CABAL</v>
          </cell>
          <cell r="K4798">
            <v>71387234</v>
          </cell>
        </row>
        <row r="4799">
          <cell r="I4799">
            <v>835000659</v>
          </cell>
          <cell r="J4799" t="str">
            <v>INSTITUCION EDUCATIVA NESTOR URBANO TENORIO</v>
          </cell>
          <cell r="K4799">
            <v>52811148</v>
          </cell>
        </row>
        <row r="4800">
          <cell r="I4800">
            <v>835000703</v>
          </cell>
          <cell r="J4800" t="str">
            <v>INSTITUCION EDUCATIVA SAN RAFAEL</v>
          </cell>
          <cell r="K4800">
            <v>59406034</v>
          </cell>
        </row>
        <row r="4801">
          <cell r="I4801">
            <v>835000850</v>
          </cell>
          <cell r="J4801" t="str">
            <v>INSTITUCION EDUCATIVA FRANCISCO JOSE DE CALDAS</v>
          </cell>
          <cell r="K4801">
            <v>109589249</v>
          </cell>
        </row>
        <row r="4802">
          <cell r="I4802">
            <v>835000860</v>
          </cell>
          <cell r="J4802" t="str">
            <v>INSTITUCION EDUCATIVA TECNICO AGROPECUARIA PATRICIO OLAVE ANGULO</v>
          </cell>
          <cell r="K4802">
            <v>42443044</v>
          </cell>
        </row>
        <row r="4803">
          <cell r="I4803">
            <v>835001089</v>
          </cell>
          <cell r="J4803" t="str">
            <v>INSTITUCION EDUCATIVA JOSE MARIA CORDOBA</v>
          </cell>
          <cell r="K4803">
            <v>64383175</v>
          </cell>
        </row>
        <row r="4804">
          <cell r="I4804">
            <v>835001100</v>
          </cell>
          <cell r="J4804" t="str">
            <v>INSTITUCION EDUCATIVA JUANCHACO</v>
          </cell>
          <cell r="K4804">
            <v>40025054</v>
          </cell>
        </row>
        <row r="4805">
          <cell r="I4805">
            <v>835001132</v>
          </cell>
          <cell r="J4805" t="str">
            <v>INSTITUCION EDUCATIVA FRANCISCO JAVIER CISNEROS</v>
          </cell>
          <cell r="K4805">
            <v>78282022</v>
          </cell>
        </row>
        <row r="4806">
          <cell r="I4806">
            <v>835001644</v>
          </cell>
          <cell r="J4806" t="str">
            <v>INSTITUCION EDUCATIVA SANTA CECILIA</v>
          </cell>
          <cell r="K4806">
            <v>105373173</v>
          </cell>
        </row>
        <row r="4807">
          <cell r="I4807">
            <v>835001699</v>
          </cell>
          <cell r="J4807" t="str">
            <v>INSTITUCION EDUCATIVA ATANASIO GIRARDOT</v>
          </cell>
          <cell r="K4807">
            <v>88822926</v>
          </cell>
        </row>
        <row r="4808">
          <cell r="I4808">
            <v>835001703</v>
          </cell>
          <cell r="J4808" t="str">
            <v>INSTITUCION EDUCATIVAS LAS AMERICAS</v>
          </cell>
          <cell r="K4808">
            <v>160349793</v>
          </cell>
        </row>
        <row r="4809">
          <cell r="I4809">
            <v>835001711</v>
          </cell>
          <cell r="J4809" t="str">
            <v>INSTITUCION EDUCATIVA TECNICO AGROPECUARIA RAUL OREJUELA BUENO</v>
          </cell>
          <cell r="K4809">
            <v>98942966</v>
          </cell>
        </row>
        <row r="4810">
          <cell r="I4810">
            <v>835001767</v>
          </cell>
          <cell r="J4810" t="str">
            <v>INSTITUCION EDUCATIVA NIÑO JESUS DE PRAGA</v>
          </cell>
          <cell r="K4810">
            <v>93734106</v>
          </cell>
        </row>
        <row r="4811">
          <cell r="I4811">
            <v>835001793</v>
          </cell>
          <cell r="J4811" t="str">
            <v>INSTITUCION EDUCATIVA ANTONIO JOSE DE SUCRE</v>
          </cell>
          <cell r="K4811">
            <v>39432406</v>
          </cell>
        </row>
        <row r="4812">
          <cell r="I4812">
            <v>835001800</v>
          </cell>
          <cell r="J4812" t="str">
            <v>INSTITUCION EDUCATIVA ROSA ZARATE DE PENA No 33 D</v>
          </cell>
          <cell r="K4812">
            <v>33492678</v>
          </cell>
        </row>
        <row r="4813">
          <cell r="I4813">
            <v>835001816</v>
          </cell>
          <cell r="J4813" t="str">
            <v>INSTITUCION EDUCATIVA JOSE ACEVEDO Y GOMEZ</v>
          </cell>
          <cell r="K4813">
            <v>104075152</v>
          </cell>
        </row>
        <row r="4814">
          <cell r="I4814">
            <v>835001819</v>
          </cell>
          <cell r="J4814" t="str">
            <v>INSTITUCION EDUCATIVA ESTHER ETELVINA ARAMBURO</v>
          </cell>
          <cell r="K4814">
            <v>89915062</v>
          </cell>
        </row>
        <row r="4815">
          <cell r="I4815">
            <v>835001820</v>
          </cell>
          <cell r="J4815" t="str">
            <v>INSTITUCION EDUCATIVO PABLO EMILIO CARVAJAL</v>
          </cell>
          <cell r="K4815">
            <v>164692460</v>
          </cell>
        </row>
        <row r="4816">
          <cell r="I4816">
            <v>835001823</v>
          </cell>
          <cell r="J4816" t="str">
            <v>INSTITUCION EDUCATIVA SIMON BOLIVAR</v>
          </cell>
          <cell r="K4816">
            <v>165800107</v>
          </cell>
        </row>
        <row r="4817">
          <cell r="I4817">
            <v>835001857</v>
          </cell>
          <cell r="J4817" t="str">
            <v>INSTITUCION EDUCATIVA ALFREDO VASQUEZ COBO</v>
          </cell>
          <cell r="K4817">
            <v>17601496</v>
          </cell>
        </row>
        <row r="4818">
          <cell r="I4818">
            <v>835001866</v>
          </cell>
          <cell r="J4818" t="str">
            <v>INSTITUCION EDUCATIVA SAN PEDRO CLAVER</v>
          </cell>
          <cell r="K4818">
            <v>7497907</v>
          </cell>
        </row>
        <row r="4819">
          <cell r="I4819">
            <v>835001922</v>
          </cell>
          <cell r="J4819" t="str">
            <v>INSTITUCION EDUCATIVA NUESTRA SEÑORA  DEL PERPETUO SOCORRO</v>
          </cell>
          <cell r="K4819">
            <v>49844887</v>
          </cell>
        </row>
        <row r="4820">
          <cell r="I4820">
            <v>835001976</v>
          </cell>
          <cell r="J4820" t="str">
            <v>INSTITUCION EDUCATIVA JAIME ROOCK</v>
          </cell>
          <cell r="K4820">
            <v>60660850</v>
          </cell>
        </row>
        <row r="4821">
          <cell r="I4821">
            <v>836000050</v>
          </cell>
          <cell r="J4821" t="str">
            <v>INSTITUCION EDUCATIVA ANTONIO HOLGUIN GARCES</v>
          </cell>
          <cell r="K4821">
            <v>143351920</v>
          </cell>
        </row>
        <row r="4822">
          <cell r="I4822">
            <v>836000146</v>
          </cell>
          <cell r="J4822" t="str">
            <v>INSTITUCION EDUCATIVA CIUDAD DE CARTAGO</v>
          </cell>
          <cell r="K4822">
            <v>80217912</v>
          </cell>
        </row>
        <row r="4823">
          <cell r="I4823">
            <v>836000190</v>
          </cell>
          <cell r="J4823" t="str">
            <v>INSTITUCION EDUCATIVA MANUEL QUINTERO PENILLA</v>
          </cell>
          <cell r="K4823">
            <v>73460442</v>
          </cell>
        </row>
        <row r="4824">
          <cell r="I4824">
            <v>836000201</v>
          </cell>
          <cell r="J4824" t="str">
            <v>INSTITUCION EDUCATIVA RAMON MARTINEZ BENITEZ</v>
          </cell>
          <cell r="K4824">
            <v>143648945</v>
          </cell>
        </row>
        <row r="4825">
          <cell r="I4825">
            <v>836000210</v>
          </cell>
          <cell r="J4825" t="str">
            <v>INSTITUCION EDUCATIVA GABO</v>
          </cell>
          <cell r="K4825">
            <v>213041025</v>
          </cell>
        </row>
        <row r="4826">
          <cell r="I4826">
            <v>836000336</v>
          </cell>
          <cell r="J4826" t="str">
            <v>INSTITUCION EDUCATIVA NUEVA GRANADA</v>
          </cell>
          <cell r="K4826">
            <v>22636711</v>
          </cell>
        </row>
        <row r="4827">
          <cell r="I4827">
            <v>837000018</v>
          </cell>
          <cell r="J4827" t="str">
            <v>INSTITUCION EDUCATIVA COLEGIO AGROINDUSTRIAL LOS PASTOS</v>
          </cell>
          <cell r="K4827">
            <v>93173547</v>
          </cell>
        </row>
        <row r="4828">
          <cell r="I4828">
            <v>837000110</v>
          </cell>
          <cell r="J4828" t="str">
            <v>INSTITUCION EDUCATIVA COLEGIO GENARO LEON</v>
          </cell>
          <cell r="K4828">
            <v>160524021</v>
          </cell>
        </row>
        <row r="4829">
          <cell r="I4829">
            <v>837000127</v>
          </cell>
          <cell r="J4829" t="str">
            <v>INSTITUCION EDUCATIVA INMACULADA CONCEPCION DE TALLAMBI</v>
          </cell>
          <cell r="K4829">
            <v>28924568</v>
          </cell>
        </row>
        <row r="4830">
          <cell r="I4830">
            <v>837000197</v>
          </cell>
          <cell r="J4830" t="str">
            <v>INSTITUCION EDUCATIVA PUENES</v>
          </cell>
          <cell r="K4830">
            <v>57471561</v>
          </cell>
        </row>
        <row r="4831">
          <cell r="I4831">
            <v>837000199</v>
          </cell>
          <cell r="J4831" t="str">
            <v>FONDOS DE SERVICIOS EDUCATIVOS INST. TOMAS ARTURO SANCHEZ</v>
          </cell>
          <cell r="K4831">
            <v>127470498</v>
          </cell>
        </row>
        <row r="4832">
          <cell r="I4832">
            <v>837000212</v>
          </cell>
          <cell r="J4832" t="str">
            <v>INSTITUCION EDUCATIVA BARRIO OBRERO</v>
          </cell>
          <cell r="K4832">
            <v>64045130</v>
          </cell>
        </row>
        <row r="4833">
          <cell r="I4833">
            <v>837000325</v>
          </cell>
          <cell r="J4833" t="str">
            <v>INSTITUCION EDUCATIVA SAN JOSE DE CHILLANQUER FONDO DE SERVICIOS EDUCATIVOS</v>
          </cell>
          <cell r="K4833">
            <v>27518977</v>
          </cell>
        </row>
        <row r="4834">
          <cell r="I4834">
            <v>837000357</v>
          </cell>
          <cell r="J4834" t="str">
            <v>INSTITUCION EDUCATIVA LA VICTORIA - FONDOS COMUNES</v>
          </cell>
          <cell r="K4834">
            <v>65928912</v>
          </cell>
        </row>
        <row r="4835">
          <cell r="I4835">
            <v>837000436</v>
          </cell>
          <cell r="J4835" t="str">
            <v>INSTITUCION EDUCATIVA SAN LORENZO DE YARAMAL</v>
          </cell>
          <cell r="K4835">
            <v>72636805</v>
          </cell>
        </row>
        <row r="4836">
          <cell r="I4836">
            <v>837000643</v>
          </cell>
          <cell r="J4836" t="str">
            <v>INSTITUCION EDUCATIVA LAGUNA DE BACCA</v>
          </cell>
          <cell r="K4836">
            <v>29696322</v>
          </cell>
        </row>
        <row r="4837">
          <cell r="I4837">
            <v>837000808</v>
          </cell>
          <cell r="J4837" t="str">
            <v>INSTITUCION EDUCATIVA NAZARETH</v>
          </cell>
          <cell r="K4837">
            <v>51162158</v>
          </cell>
        </row>
        <row r="4838">
          <cell r="I4838">
            <v>837000935</v>
          </cell>
          <cell r="J4838" t="str">
            <v>INSTITUCION EDUCATIVA COLEGIO ALFONSO LOPEZ</v>
          </cell>
          <cell r="K4838">
            <v>19004818</v>
          </cell>
        </row>
        <row r="4839">
          <cell r="I4839">
            <v>838000047</v>
          </cell>
          <cell r="J4839" t="str">
            <v>ESCUELA NORMAL NACIONAL INTEGRADA</v>
          </cell>
          <cell r="K4839">
            <v>297085952</v>
          </cell>
        </row>
        <row r="4840">
          <cell r="I4840">
            <v>838000135</v>
          </cell>
          <cell r="J4840" t="str">
            <v>INSTITUCION EDUCATIVA JOSE CELESTINO MUTIS</v>
          </cell>
          <cell r="K4840">
            <v>70345858</v>
          </cell>
        </row>
        <row r="4841">
          <cell r="I4841">
            <v>838000271</v>
          </cell>
          <cell r="J4841" t="str">
            <v>INSTITUCION EDUCATIVA SAGRADO CORAZON DE JESUS</v>
          </cell>
          <cell r="K4841">
            <v>170943944</v>
          </cell>
        </row>
        <row r="4842">
          <cell r="I4842">
            <v>838000284</v>
          </cell>
          <cell r="J4842" t="str">
            <v>INSTITUCION EDUCATIVA INEM JOSE EUSTACIO RIVERA</v>
          </cell>
          <cell r="K4842">
            <v>170557383</v>
          </cell>
        </row>
        <row r="4843">
          <cell r="I4843">
            <v>838000337</v>
          </cell>
          <cell r="J4843" t="str">
            <v>INSTITUCION EDUCATIVA SAN JUAN BOSCO</v>
          </cell>
          <cell r="K4843">
            <v>96878215</v>
          </cell>
        </row>
        <row r="4844">
          <cell r="I4844">
            <v>839000100</v>
          </cell>
          <cell r="J4844" t="str">
            <v>INST EDUCATIVA N. 9</v>
          </cell>
          <cell r="K4844">
            <v>126048484</v>
          </cell>
        </row>
        <row r="4845">
          <cell r="I4845">
            <v>839000139</v>
          </cell>
          <cell r="J4845" t="str">
            <v>INSTITUCION EDUCATIVA NUMERO DOS</v>
          </cell>
          <cell r="K4845">
            <v>252735512</v>
          </cell>
        </row>
        <row r="4846">
          <cell r="I4846">
            <v>839000144</v>
          </cell>
          <cell r="J4846" t="str">
            <v>INSTITUCION EDUCATIVA N. 11</v>
          </cell>
          <cell r="K4846">
            <v>136833346</v>
          </cell>
        </row>
        <row r="4847">
          <cell r="I4847">
            <v>839000150</v>
          </cell>
          <cell r="J4847" t="str">
            <v>INSTITUCION EDUCATIVA NUMERO UNO</v>
          </cell>
          <cell r="K4847">
            <v>98408388</v>
          </cell>
        </row>
        <row r="4848">
          <cell r="I4848">
            <v>839000154</v>
          </cell>
          <cell r="J4848" t="str">
            <v>INSTITUCION EDUCATIVA NRO OCHO</v>
          </cell>
          <cell r="K4848">
            <v>162711715</v>
          </cell>
        </row>
        <row r="4849">
          <cell r="I4849">
            <v>839000161</v>
          </cell>
          <cell r="J4849" t="str">
            <v>INSTITUCION EDUCATIVA NUMERO SEIS</v>
          </cell>
          <cell r="K4849">
            <v>93794544</v>
          </cell>
        </row>
        <row r="4850">
          <cell r="I4850">
            <v>839000360</v>
          </cell>
          <cell r="J4850" t="str">
            <v>MUNICIPIO DE ALBANIA</v>
          </cell>
          <cell r="K4850">
            <v>298592192</v>
          </cell>
        </row>
        <row r="4851">
          <cell r="I4851">
            <v>839000491</v>
          </cell>
          <cell r="J4851" t="str">
            <v>INSTITUCION EDUCATIVA NUMERO SIETE</v>
          </cell>
          <cell r="K4851">
            <v>89770130</v>
          </cell>
        </row>
        <row r="4852">
          <cell r="I4852">
            <v>839000605</v>
          </cell>
          <cell r="J4852" t="str">
            <v>INSTITUCION EDUCATIVA N 10</v>
          </cell>
          <cell r="K4852">
            <v>158698685</v>
          </cell>
        </row>
        <row r="4853">
          <cell r="I4853">
            <v>839000714</v>
          </cell>
          <cell r="J4853" t="str">
            <v>INSTITUCION EDUCATIVA N. 4</v>
          </cell>
          <cell r="K4853">
            <v>152539922</v>
          </cell>
        </row>
        <row r="4854">
          <cell r="I4854">
            <v>840000008</v>
          </cell>
          <cell r="J4854" t="str">
            <v>INSTITUTO TECNICO INDUSTRIAL NACINAL</v>
          </cell>
          <cell r="K4854">
            <v>159311510</v>
          </cell>
        </row>
        <row r="4855">
          <cell r="I4855">
            <v>840000148</v>
          </cell>
          <cell r="J4855" t="str">
            <v>I.E. INSTITUTO TECNICO POPULAR DE LA COSTA</v>
          </cell>
          <cell r="K4855">
            <v>207107560</v>
          </cell>
        </row>
        <row r="4856">
          <cell r="I4856">
            <v>840000163</v>
          </cell>
          <cell r="J4856" t="str">
            <v>I.E. CIUDADELA TUMAC</v>
          </cell>
          <cell r="K4856">
            <v>63344482</v>
          </cell>
        </row>
        <row r="4857">
          <cell r="I4857">
            <v>840000167</v>
          </cell>
          <cell r="J4857" t="str">
            <v>INSTITUCION  EDUCATIVA  IBERIA FONDO  DE SERVICIOS  DOCENTES</v>
          </cell>
          <cell r="K4857">
            <v>213255334</v>
          </cell>
        </row>
        <row r="4858">
          <cell r="I4858">
            <v>840000174</v>
          </cell>
          <cell r="J4858" t="str">
            <v>I.E. ROBERT MARIO BISCHOF</v>
          </cell>
          <cell r="K4858">
            <v>183942079</v>
          </cell>
        </row>
        <row r="4859">
          <cell r="I4859">
            <v>840000177</v>
          </cell>
          <cell r="J4859" t="str">
            <v>I.E. NUEVA FLORIDA</v>
          </cell>
          <cell r="K4859">
            <v>120071323</v>
          </cell>
        </row>
        <row r="4860">
          <cell r="I4860">
            <v>840000181</v>
          </cell>
          <cell r="J4860" t="str">
            <v>I.E. GENERAL SANTANDER</v>
          </cell>
          <cell r="K4860">
            <v>80242677</v>
          </cell>
        </row>
        <row r="4861">
          <cell r="I4861">
            <v>840000185</v>
          </cell>
          <cell r="J4861" t="str">
            <v>F.S.E.  I.E. CIUDADELA MIXTA</v>
          </cell>
          <cell r="K4861">
            <v>126065440</v>
          </cell>
        </row>
        <row r="4862">
          <cell r="I4862">
            <v>840000229</v>
          </cell>
          <cell r="J4862" t="str">
            <v>INSTITUCION EDUCATIVA SAN JOSE</v>
          </cell>
          <cell r="K4862">
            <v>49184040</v>
          </cell>
        </row>
        <row r="4863">
          <cell r="I4863">
            <v>840000261</v>
          </cell>
          <cell r="J4863" t="str">
            <v>I.E. NUESTRA SEÑORA DEL CARMEN</v>
          </cell>
          <cell r="K4863">
            <v>81862043</v>
          </cell>
        </row>
        <row r="4864">
          <cell r="I4864">
            <v>840000286</v>
          </cell>
          <cell r="J4864" t="str">
            <v>I.E. INTEGRADA CHILVI</v>
          </cell>
          <cell r="K4864">
            <v>333230597</v>
          </cell>
        </row>
        <row r="4865">
          <cell r="I4865">
            <v>840000291</v>
          </cell>
          <cell r="J4865" t="str">
            <v>I.E. IMBILI CARRETERA</v>
          </cell>
          <cell r="K4865">
            <v>133019374</v>
          </cell>
        </row>
        <row r="4866">
          <cell r="I4866">
            <v>840000320</v>
          </cell>
          <cell r="J4866" t="str">
            <v>I.E. MISIONAL SANTA TERESITA</v>
          </cell>
          <cell r="K4866">
            <v>182377694</v>
          </cell>
        </row>
        <row r="4867">
          <cell r="I4867">
            <v>840000331</v>
          </cell>
          <cell r="J4867" t="str">
            <v>FONDO DE SERVICIOS  DOCENTES INSTITUCION  EDUCATIVA TANGAREAL</v>
          </cell>
          <cell r="K4867">
            <v>114980726</v>
          </cell>
        </row>
        <row r="4868">
          <cell r="I4868">
            <v>840000421</v>
          </cell>
          <cell r="J4868" t="str">
            <v>INSTITUCION EDUCATIVA  EL CANAL</v>
          </cell>
          <cell r="K4868">
            <v>47054680</v>
          </cell>
        </row>
        <row r="4869">
          <cell r="I4869">
            <v>840000423</v>
          </cell>
          <cell r="J4869" t="str">
            <v>FONDO DE SERVICIOS EDUCATIVOS INSTITUCION EDUCATIVA SOFONIAS YACUP</v>
          </cell>
          <cell r="K4869">
            <v>156845036</v>
          </cell>
        </row>
        <row r="4870">
          <cell r="I4870">
            <v>840000554</v>
          </cell>
          <cell r="J4870" t="str">
            <v>COLEGIO  NUESTRA SEÑORA  DE  FATIMA</v>
          </cell>
          <cell r="K4870">
            <v>162561553</v>
          </cell>
        </row>
        <row r="4871">
          <cell r="I4871">
            <v>840000565</v>
          </cell>
          <cell r="J4871" t="str">
            <v>I.E. SAN JUAN EVANGELISTA</v>
          </cell>
          <cell r="K4871">
            <v>48265544</v>
          </cell>
        </row>
        <row r="4872">
          <cell r="I4872">
            <v>840000788</v>
          </cell>
          <cell r="J4872" t="str">
            <v>FONDO EDUCATIVO LICEO DEL PACIFICO</v>
          </cell>
          <cell r="K4872">
            <v>200756082</v>
          </cell>
        </row>
        <row r="4873">
          <cell r="I4873">
            <v>840000935</v>
          </cell>
          <cell r="J4873" t="str">
            <v>INSTITUCION MIXTA LA INMACULADA</v>
          </cell>
          <cell r="K4873">
            <v>204480561</v>
          </cell>
        </row>
        <row r="4874">
          <cell r="I4874">
            <v>840000975</v>
          </cell>
          <cell r="J4874" t="str">
            <v>I.E. INMACULADA CONCEPCION</v>
          </cell>
          <cell r="K4874">
            <v>70238192</v>
          </cell>
        </row>
        <row r="4875">
          <cell r="I4875">
            <v>840001014</v>
          </cell>
          <cell r="J4875" t="str">
            <v>INSTITUCION EDUCATIVA SAN JUAN BAUTISTA</v>
          </cell>
          <cell r="K4875">
            <v>83755254</v>
          </cell>
        </row>
        <row r="4876">
          <cell r="I4876">
            <v>840001018</v>
          </cell>
          <cell r="J4876" t="str">
            <v>INSTITUCION EDUCATIVA RIO TAPAJE FONDO SERVICIOS EDUCATIVOS</v>
          </cell>
          <cell r="K4876">
            <v>78445129</v>
          </cell>
        </row>
        <row r="4877">
          <cell r="I4877">
            <v>840001019</v>
          </cell>
          <cell r="J4877" t="str">
            <v>INSTITUCION EDUCATIVA ELISEO PAYAN</v>
          </cell>
          <cell r="K4877">
            <v>245131796</v>
          </cell>
        </row>
        <row r="4878">
          <cell r="I4878">
            <v>840001021</v>
          </cell>
          <cell r="J4878" t="str">
            <v>IINSTITUCION  EDUCATIVA  MIXTA  DOS   QUEBRADAS</v>
          </cell>
          <cell r="K4878">
            <v>135347090</v>
          </cell>
        </row>
        <row r="4879">
          <cell r="I4879">
            <v>840001040</v>
          </cell>
          <cell r="J4879" t="str">
            <v>I.E. MANUEL BENITEZ DUCKLERG</v>
          </cell>
          <cell r="K4879">
            <v>35255615</v>
          </cell>
        </row>
        <row r="4880">
          <cell r="I4880">
            <v>840001058</v>
          </cell>
          <cell r="J4880" t="str">
            <v>FONDOS  DEOCENTES  COLEGIO   SANTA  TERESITA</v>
          </cell>
          <cell r="K4880">
            <v>139180183</v>
          </cell>
        </row>
        <row r="4881">
          <cell r="I4881">
            <v>840001059</v>
          </cell>
          <cell r="J4881" t="str">
            <v>INSTITUCION EDUCATIVA POLICARPA BOCAS DE TELEMBI</v>
          </cell>
          <cell r="K4881">
            <v>260840106</v>
          </cell>
        </row>
        <row r="4882">
          <cell r="I4882">
            <v>840001065</v>
          </cell>
          <cell r="J4882" t="str">
            <v>INST EDCU EL HOR FSE</v>
          </cell>
          <cell r="K4882">
            <v>71189488</v>
          </cell>
        </row>
        <row r="4883">
          <cell r="I4883">
            <v>840001070</v>
          </cell>
          <cell r="J4883" t="str">
            <v>I.E. SAN JOSE DE CAUNAPI</v>
          </cell>
          <cell r="K4883">
            <v>99818985</v>
          </cell>
        </row>
        <row r="4884">
          <cell r="I4884">
            <v>840001138</v>
          </cell>
          <cell r="J4884" t="str">
            <v>INSTITUCION EDUCATIVA BASICA SAN JOSE DEL TAPAJE</v>
          </cell>
          <cell r="K4884">
            <v>117368443</v>
          </cell>
        </row>
        <row r="4885">
          <cell r="I4885">
            <v>841000421</v>
          </cell>
          <cell r="J4885" t="str">
            <v>IER SIETE VUELTAS - San Juan de Urabá</v>
          </cell>
          <cell r="K4885">
            <v>52929169</v>
          </cell>
        </row>
        <row r="4886">
          <cell r="I4886">
            <v>841000471</v>
          </cell>
          <cell r="J4886" t="str">
            <v>Institucion Educativa 29 Noviembre</v>
          </cell>
          <cell r="K4886">
            <v>122069300</v>
          </cell>
        </row>
        <row r="4887">
          <cell r="I4887">
            <v>841000510</v>
          </cell>
          <cell r="J4887" t="str">
            <v>Institucion Educativa Central</v>
          </cell>
          <cell r="K4887">
            <v>194378759</v>
          </cell>
        </row>
        <row r="4888">
          <cell r="I4888">
            <v>841000512</v>
          </cell>
          <cell r="J4888" t="str">
            <v>Institucion Educativa Francisco Luis Valderrama</v>
          </cell>
          <cell r="K4888">
            <v>176908356</v>
          </cell>
        </row>
        <row r="4889">
          <cell r="I4889">
            <v>841000514</v>
          </cell>
          <cell r="J4889" t="str">
            <v>Institucion Educativa Nueva Colonia</v>
          </cell>
          <cell r="K4889">
            <v>188495504</v>
          </cell>
        </row>
        <row r="4890">
          <cell r="I4890">
            <v>841000515</v>
          </cell>
          <cell r="J4890" t="str">
            <v>Institucion Educativa veinticuatro de Diciembre</v>
          </cell>
          <cell r="K4890">
            <v>120441223</v>
          </cell>
        </row>
        <row r="4891">
          <cell r="I4891">
            <v>841000516</v>
          </cell>
          <cell r="J4891" t="str">
            <v>Institucion Educativa Santa Fe</v>
          </cell>
          <cell r="K4891">
            <v>103669273</v>
          </cell>
        </row>
        <row r="4892">
          <cell r="I4892">
            <v>841000517</v>
          </cell>
          <cell r="J4892" t="str">
            <v>Institucion Educativa San Martin de Porres</v>
          </cell>
          <cell r="K4892">
            <v>171522259</v>
          </cell>
        </row>
        <row r="4893">
          <cell r="I4893">
            <v>841000518</v>
          </cell>
          <cell r="J4893" t="str">
            <v>Institucion Educativa Piedrecitas</v>
          </cell>
          <cell r="K4893">
            <v>79055264</v>
          </cell>
        </row>
        <row r="4894">
          <cell r="I4894">
            <v>841000523</v>
          </cell>
          <cell r="J4894" t="str">
            <v>Institucion Educativa Normal Superior de Uraba</v>
          </cell>
          <cell r="K4894">
            <v>96389354</v>
          </cell>
        </row>
        <row r="4895">
          <cell r="I4895">
            <v>841000530</v>
          </cell>
          <cell r="J4895" t="str">
            <v>Institucion Educativa Turbo</v>
          </cell>
          <cell r="K4895">
            <v>127458494</v>
          </cell>
        </row>
        <row r="4896">
          <cell r="I4896">
            <v>841000531</v>
          </cell>
          <cell r="J4896" t="str">
            <v>Institucion Educativa El Dos</v>
          </cell>
          <cell r="K4896">
            <v>109658361</v>
          </cell>
        </row>
        <row r="4897">
          <cell r="I4897">
            <v>841000532</v>
          </cell>
          <cell r="J4897" t="str">
            <v>Institucion Educativa Angel Milan Perea</v>
          </cell>
          <cell r="K4897">
            <v>135128452</v>
          </cell>
        </row>
        <row r="4898">
          <cell r="I4898">
            <v>841000537</v>
          </cell>
          <cell r="J4898" t="str">
            <v>Institucion Educativa Villa Maria</v>
          </cell>
          <cell r="K4898">
            <v>70528502</v>
          </cell>
        </row>
        <row r="4899">
          <cell r="I4899">
            <v>841000538</v>
          </cell>
          <cell r="J4899" t="str">
            <v>Institucion Educativa Pueblo Bello</v>
          </cell>
          <cell r="K4899">
            <v>83830562</v>
          </cell>
        </row>
        <row r="4900">
          <cell r="I4900">
            <v>841000539</v>
          </cell>
          <cell r="J4900" t="str">
            <v>Institucion Educativa Comunal San Jorge</v>
          </cell>
          <cell r="K4900">
            <v>101726467</v>
          </cell>
        </row>
        <row r="4901">
          <cell r="I4901">
            <v>841000541</v>
          </cell>
          <cell r="J4901" t="str">
            <v>Institucion Educativa De Desarrollo Rural</v>
          </cell>
          <cell r="K4901">
            <v>100234832</v>
          </cell>
        </row>
        <row r="4902">
          <cell r="I4902">
            <v>841000542</v>
          </cell>
          <cell r="J4902" t="str">
            <v>Institucion Educativa el Tres</v>
          </cell>
          <cell r="K4902">
            <v>136370622</v>
          </cell>
        </row>
        <row r="4903">
          <cell r="I4903">
            <v>841000544</v>
          </cell>
          <cell r="J4903" t="str">
            <v>Institucion Educativa Riogrande</v>
          </cell>
          <cell r="K4903">
            <v>116702536</v>
          </cell>
        </row>
        <row r="4904">
          <cell r="I4904">
            <v>841000547</v>
          </cell>
          <cell r="J4904" t="str">
            <v>Centro Educativo Monteverde</v>
          </cell>
          <cell r="K4904">
            <v>92230644</v>
          </cell>
        </row>
        <row r="4905">
          <cell r="I4905">
            <v>841000555</v>
          </cell>
          <cell r="J4905" t="str">
            <v>Institucion Educativa 27 de Diciembre</v>
          </cell>
          <cell r="K4905">
            <v>62344696</v>
          </cell>
        </row>
        <row r="4906">
          <cell r="I4906">
            <v>841000584</v>
          </cell>
          <cell r="J4906" t="str">
            <v>Institucion Educativa Coldesa</v>
          </cell>
          <cell r="K4906">
            <v>54450402</v>
          </cell>
        </row>
        <row r="4907">
          <cell r="I4907">
            <v>841000602</v>
          </cell>
          <cell r="J4907" t="str">
            <v>Centro Educativo Puerto Cesar</v>
          </cell>
          <cell r="K4907">
            <v>51557951</v>
          </cell>
        </row>
        <row r="4908">
          <cell r="I4908">
            <v>841000609</v>
          </cell>
          <cell r="J4908" t="str">
            <v>F.S.E. Centro Educativo El Volcan</v>
          </cell>
          <cell r="K4908">
            <v>29503666</v>
          </cell>
        </row>
        <row r="4909">
          <cell r="I4909">
            <v>841000612</v>
          </cell>
          <cell r="J4909" t="str">
            <v>Institucion Educativa San Vicente del Congo</v>
          </cell>
          <cell r="K4909">
            <v>100355328</v>
          </cell>
        </row>
        <row r="4910">
          <cell r="I4910">
            <v>841000613</v>
          </cell>
          <cell r="J4910" t="str">
            <v>Institucion Educativa San Jose de Mulatos</v>
          </cell>
          <cell r="K4910">
            <v>55263097</v>
          </cell>
        </row>
        <row r="4911">
          <cell r="I4911">
            <v>841000614</v>
          </cell>
          <cell r="J4911" t="str">
            <v>Centro Educativo Puya del Medio</v>
          </cell>
          <cell r="K4911">
            <v>24039578</v>
          </cell>
        </row>
        <row r="4912">
          <cell r="I4912">
            <v>841000615</v>
          </cell>
          <cell r="J4912" t="str">
            <v>F.S.E. Centro Educativo la Pita</v>
          </cell>
          <cell r="K4912">
            <v>30282219</v>
          </cell>
        </row>
        <row r="4913">
          <cell r="I4913">
            <v>841000676</v>
          </cell>
          <cell r="J4913" t="str">
            <v>Institucion Educativa Blanquicet</v>
          </cell>
          <cell r="K4913">
            <v>49789899</v>
          </cell>
        </row>
        <row r="4914">
          <cell r="I4914">
            <v>841000702</v>
          </cell>
          <cell r="J4914" t="str">
            <v>Centro Educativo Nuevo Oriente</v>
          </cell>
          <cell r="K4914">
            <v>40036954</v>
          </cell>
        </row>
        <row r="4915">
          <cell r="I4915">
            <v>842000007</v>
          </cell>
          <cell r="J4915" t="str">
            <v>ESCUELA NORMAL SUPERIOR FEDERICO LLERAS ACOSTA</v>
          </cell>
          <cell r="K4915">
            <v>130464555</v>
          </cell>
        </row>
        <row r="4916">
          <cell r="I4916">
            <v>842000008</v>
          </cell>
          <cell r="J4916" t="str">
            <v>COLEGIO INDUSTRIAL CAMILO TORRES DE SANTA ROSALIA VICHADA</v>
          </cell>
          <cell r="K4916">
            <v>92978313</v>
          </cell>
        </row>
        <row r="4917">
          <cell r="I4917">
            <v>842000009</v>
          </cell>
          <cell r="J4917" t="str">
            <v>ESC MARIA INMACULADA</v>
          </cell>
          <cell r="K4917">
            <v>77319813</v>
          </cell>
        </row>
        <row r="4918">
          <cell r="I4918">
            <v>842000017</v>
          </cell>
          <cell r="J4918" t="str">
            <v>MUNICIPIO DE CUMARIBO</v>
          </cell>
          <cell r="K4918">
            <v>598531372</v>
          </cell>
        </row>
        <row r="4919">
          <cell r="I4919">
            <v>842000019</v>
          </cell>
          <cell r="J4919" t="str">
            <v>COLEGIO TECNICO FRANCISCO DE PAULA SANTANDER</v>
          </cell>
          <cell r="K4919">
            <v>135635532</v>
          </cell>
        </row>
        <row r="4920">
          <cell r="I4920">
            <v>842000022</v>
          </cell>
          <cell r="J4920" t="str">
            <v>COLEGIO AGROPECUARIO SILVINO CARO HEREDIA</v>
          </cell>
          <cell r="K4920">
            <v>52891833</v>
          </cell>
        </row>
        <row r="4921">
          <cell r="I4921">
            <v>842000067</v>
          </cell>
          <cell r="J4921" t="str">
            <v>INSTITUCION EDUCATIVA EDUARDO CARRANZA</v>
          </cell>
          <cell r="K4921">
            <v>123228738</v>
          </cell>
        </row>
        <row r="4922">
          <cell r="I4922">
            <v>842000200</v>
          </cell>
          <cell r="J4922" t="str">
            <v>COLEGIO ANTONIA SANTOS</v>
          </cell>
          <cell r="K4922">
            <v>40790688</v>
          </cell>
        </row>
        <row r="4923">
          <cell r="I4923">
            <v>843000018</v>
          </cell>
          <cell r="J4923" t="str">
            <v>INSTITUTO INTEGRADO CUSTODIO GARCIA ROVIRA</v>
          </cell>
          <cell r="K4923">
            <v>262573915</v>
          </cell>
        </row>
        <row r="4924">
          <cell r="I4924">
            <v>843000045</v>
          </cell>
          <cell r="J4924" t="str">
            <v>COLEGIO LUIS CARLOS GALAN SARMIENTO</v>
          </cell>
          <cell r="K4924">
            <v>295529146</v>
          </cell>
        </row>
        <row r="4925">
          <cell r="I4925">
            <v>844000083</v>
          </cell>
          <cell r="J4925" t="str">
            <v>ESCUELA NORMAL SUPERIOR DE MONTERREY</v>
          </cell>
          <cell r="K4925">
            <v>117890000</v>
          </cell>
        </row>
        <row r="4926">
          <cell r="I4926">
            <v>844000098</v>
          </cell>
          <cell r="J4926" t="str">
            <v>FSE IE LUIS CARLOS GALAN SARMIENTO SGP-CONPES GRATUIDAD</v>
          </cell>
          <cell r="K4926">
            <v>68994120</v>
          </cell>
        </row>
        <row r="4927">
          <cell r="I4927">
            <v>844000100</v>
          </cell>
          <cell r="J4927" t="str">
            <v>INSTITUTO TECNICO INTEGRADO</v>
          </cell>
          <cell r="K4927">
            <v>175663513</v>
          </cell>
        </row>
        <row r="4928">
          <cell r="I4928">
            <v>844000177</v>
          </cell>
          <cell r="J4928" t="str">
            <v>COLEGIO MANUEL ELKIN PATARROYO</v>
          </cell>
          <cell r="K4928">
            <v>29758696</v>
          </cell>
        </row>
        <row r="4929">
          <cell r="I4929">
            <v>844000194</v>
          </cell>
          <cell r="J4929" t="str">
            <v>Rafael Uribe Uribe</v>
          </cell>
          <cell r="K4929">
            <v>131682557</v>
          </cell>
        </row>
        <row r="4930">
          <cell r="I4930">
            <v>844000325</v>
          </cell>
          <cell r="J4930" t="str">
            <v>Institucion Educativa Jose Antonio Galan</v>
          </cell>
          <cell r="K4930">
            <v>32985945</v>
          </cell>
        </row>
        <row r="4931">
          <cell r="I4931">
            <v>844000328</v>
          </cell>
          <cell r="J4931" t="str">
            <v>Colegio Luis Maria Jimenez</v>
          </cell>
          <cell r="K4931">
            <v>71515208</v>
          </cell>
        </row>
        <row r="4932">
          <cell r="I4932">
            <v>844000381</v>
          </cell>
          <cell r="J4932" t="str">
            <v>Colegio Nacionalizado Leon de Greiff</v>
          </cell>
          <cell r="K4932">
            <v>21563786</v>
          </cell>
        </row>
        <row r="4933">
          <cell r="I4933">
            <v>844000502</v>
          </cell>
          <cell r="J4933" t="str">
            <v>INSTITUTO EDUCATIVO JORGE ELIECER GAITAN - RECURSOS CONPES</v>
          </cell>
          <cell r="K4933">
            <v>114893487</v>
          </cell>
        </row>
        <row r="4934">
          <cell r="I4934">
            <v>844000601</v>
          </cell>
          <cell r="J4934" t="str">
            <v>INSTITUTO EDUCATIVO LUIS HERNANDEZ VARGAS</v>
          </cell>
          <cell r="K4934">
            <v>245185813</v>
          </cell>
        </row>
        <row r="4935">
          <cell r="I4935">
            <v>844000631</v>
          </cell>
          <cell r="J4935" t="str">
            <v>INST TEC MICROEMPRESARIAL FERNANDO RODRIGUEZ</v>
          </cell>
          <cell r="K4935">
            <v>20513148</v>
          </cell>
        </row>
        <row r="4936">
          <cell r="I4936">
            <v>844000818</v>
          </cell>
          <cell r="J4936" t="str">
            <v>INSTITUTO EDUCATIVO EL PARAISO - FSE</v>
          </cell>
          <cell r="K4936">
            <v>114360609</v>
          </cell>
        </row>
        <row r="4937">
          <cell r="I4937">
            <v>844000865</v>
          </cell>
          <cell r="J4937" t="str">
            <v>INSTITUCION EDUCATIVA LUIS FELIPE CASTILLO - FSE</v>
          </cell>
          <cell r="K4937">
            <v>24441368</v>
          </cell>
        </row>
        <row r="4938">
          <cell r="I4938">
            <v>844000881</v>
          </cell>
          <cell r="J4938" t="str">
            <v>Instituto Educativo La Turua</v>
          </cell>
          <cell r="K4938">
            <v>33566629</v>
          </cell>
        </row>
        <row r="4939">
          <cell r="I4939">
            <v>844001050</v>
          </cell>
          <cell r="J4939" t="str">
            <v>IE EL TABLON DE TAMARA</v>
          </cell>
          <cell r="K4939">
            <v>19543475</v>
          </cell>
        </row>
        <row r="4940">
          <cell r="I4940">
            <v>844001135</v>
          </cell>
          <cell r="J4940" t="str">
            <v>FSE Instituto Técnico El Palmar SGP - Gratuidad</v>
          </cell>
          <cell r="K4940">
            <v>120103492</v>
          </cell>
        </row>
        <row r="4941">
          <cell r="I4941">
            <v>844001370</v>
          </cell>
          <cell r="J4941" t="str">
            <v>Instituto Técnico Empresarial del Norte de Casanare</v>
          </cell>
          <cell r="K4941">
            <v>64435418</v>
          </cell>
        </row>
        <row r="4942">
          <cell r="I4942">
            <v>844001381</v>
          </cell>
          <cell r="J4942" t="str">
            <v>Fondo de Servicios Educativos compes gratuidad</v>
          </cell>
          <cell r="K4942">
            <v>87111973</v>
          </cell>
        </row>
        <row r="4943">
          <cell r="I4943">
            <v>844001396</v>
          </cell>
          <cell r="J4943" t="str">
            <v>IE FRANCISCO JOSE DE CALDAS</v>
          </cell>
          <cell r="K4943">
            <v>77791361</v>
          </cell>
        </row>
        <row r="4944">
          <cell r="I4944">
            <v>844001419</v>
          </cell>
          <cell r="J4944" t="str">
            <v>Institucion Educativ Nuestra Señora de Manare</v>
          </cell>
          <cell r="K4944">
            <v>90252167</v>
          </cell>
        </row>
        <row r="4945">
          <cell r="I4945">
            <v>844001450</v>
          </cell>
          <cell r="J4945" t="str">
            <v>INSTITUCION EDUCATIVA MANUELA BELTRAN</v>
          </cell>
          <cell r="K4945">
            <v>117870243</v>
          </cell>
        </row>
        <row r="4946">
          <cell r="I4946">
            <v>844001484</v>
          </cell>
          <cell r="J4946" t="str">
            <v>Colegio Simon Bolívar Montañas del Totumo</v>
          </cell>
          <cell r="K4946">
            <v>51287676</v>
          </cell>
        </row>
        <row r="4947">
          <cell r="I4947">
            <v>844001493</v>
          </cell>
          <cell r="J4947" t="str">
            <v>Colegio Nuestra Señora de los Dolores de Manare Vi</v>
          </cell>
          <cell r="K4947">
            <v>178675583</v>
          </cell>
        </row>
        <row r="4948">
          <cell r="I4948">
            <v>844001550</v>
          </cell>
          <cell r="J4948" t="str">
            <v>COLEGIO LA CAMPIÑA</v>
          </cell>
          <cell r="K4948">
            <v>107605300</v>
          </cell>
        </row>
        <row r="4949">
          <cell r="I4949">
            <v>844001559</v>
          </cell>
          <cell r="J4949" t="str">
            <v>Colegio Jorge Eliecer Gaitan Aguazul</v>
          </cell>
          <cell r="K4949">
            <v>142122617</v>
          </cell>
        </row>
        <row r="4950">
          <cell r="I4950">
            <v>844001576</v>
          </cell>
          <cell r="J4950" t="str">
            <v>Colegio Técnico Comercial Rafael Garcia Herreros</v>
          </cell>
          <cell r="K4950">
            <v>18764295</v>
          </cell>
        </row>
        <row r="4951">
          <cell r="I4951">
            <v>844001675</v>
          </cell>
          <cell r="J4951" t="str">
            <v>INSTITUTO EDUCATIVO EL ALGARROBO</v>
          </cell>
          <cell r="K4951">
            <v>40515412</v>
          </cell>
        </row>
        <row r="4952">
          <cell r="I4952">
            <v>844001746</v>
          </cell>
          <cell r="J4952" t="str">
            <v>INSTITUCION EDUCATIVA LUCILA PIRAGAUTA - FSE</v>
          </cell>
          <cell r="K4952">
            <v>135303095</v>
          </cell>
        </row>
        <row r="4953">
          <cell r="I4953">
            <v>844001974</v>
          </cell>
          <cell r="J4953" t="str">
            <v>Institución Educativa San Agustin Fondo de Servicios E</v>
          </cell>
          <cell r="K4953">
            <v>155953149</v>
          </cell>
        </row>
        <row r="4954">
          <cell r="I4954">
            <v>844002174</v>
          </cell>
          <cell r="J4954" t="str">
            <v>Colegio Antonio Nariño Inspección Rural Vereda La Plata Municipio de Pore</v>
          </cell>
          <cell r="K4954">
            <v>45899125</v>
          </cell>
        </row>
        <row r="4955">
          <cell r="I4955">
            <v>844002253</v>
          </cell>
          <cell r="J4955" t="str">
            <v>IE JESUS BERNAL PINZON</v>
          </cell>
          <cell r="K4955">
            <v>168392308</v>
          </cell>
        </row>
        <row r="4956">
          <cell r="I4956">
            <v>844002296</v>
          </cell>
          <cell r="J4956" t="str">
            <v>INSTITUTO EDUCATIVO CARLOS LLERAS RESTREPO</v>
          </cell>
          <cell r="K4956">
            <v>137391201</v>
          </cell>
        </row>
        <row r="4957">
          <cell r="I4957">
            <v>844002298</v>
          </cell>
          <cell r="J4957" t="str">
            <v>INSTITUCION EDUCATIVA LA INMACULADA DE TILODIRAN- SERVICIOS EDUCATIVOS</v>
          </cell>
          <cell r="K4957">
            <v>45981309</v>
          </cell>
        </row>
        <row r="4958">
          <cell r="I4958">
            <v>844002343</v>
          </cell>
          <cell r="J4958" t="str">
            <v>COLEGIO LUIS CARLOS SARMIENTO DE OROCUE</v>
          </cell>
          <cell r="K4958">
            <v>79877773</v>
          </cell>
        </row>
        <row r="4959">
          <cell r="I4959">
            <v>844002385</v>
          </cell>
          <cell r="J4959" t="str">
            <v>Colegio Fabio Riveros Municipio de Villanueva Fondo de Servicios Educativos</v>
          </cell>
          <cell r="K4959">
            <v>197930168</v>
          </cell>
        </row>
        <row r="4960">
          <cell r="I4960">
            <v>844002408</v>
          </cell>
          <cell r="J4960" t="str">
            <v>R.E. COLEGIO SALVADOR CAMACHO ROLDAN DE NUCHIA</v>
          </cell>
          <cell r="K4960">
            <v>82130180</v>
          </cell>
        </row>
        <row r="4961">
          <cell r="I4961">
            <v>844002424</v>
          </cell>
          <cell r="J4961" t="str">
            <v>COLEGIO ANTONIO MARTINEZ DELGADO DE HATO COROZAL</v>
          </cell>
          <cell r="K4961">
            <v>79657522</v>
          </cell>
        </row>
        <row r="4962">
          <cell r="I4962">
            <v>844002430</v>
          </cell>
          <cell r="J4962" t="str">
            <v>Inst Educatvo La Presentacion Mpio San Luis d Pale</v>
          </cell>
          <cell r="K4962">
            <v>136463192</v>
          </cell>
        </row>
        <row r="4963">
          <cell r="I4963">
            <v>844002440</v>
          </cell>
          <cell r="J4963" t="str">
            <v>COLEGIO GABRIELA MISTRAL</v>
          </cell>
          <cell r="K4963">
            <v>30242096</v>
          </cell>
        </row>
        <row r="4964">
          <cell r="I4964">
            <v>844002620</v>
          </cell>
          <cell r="J4964" t="str">
            <v>Colegio Técnico La Presentación de Tamara</v>
          </cell>
          <cell r="K4964">
            <v>105378769</v>
          </cell>
        </row>
        <row r="4965">
          <cell r="I4965">
            <v>844002670</v>
          </cell>
          <cell r="J4965" t="str">
            <v>Institución Educativa Colegio El Banco</v>
          </cell>
          <cell r="K4965">
            <v>33746450</v>
          </cell>
        </row>
        <row r="4966">
          <cell r="I4966">
            <v>844002722</v>
          </cell>
          <cell r="J4966" t="str">
            <v>Instituto Educativo El Cusiana</v>
          </cell>
          <cell r="K4966">
            <v>61736344</v>
          </cell>
        </row>
        <row r="4967">
          <cell r="I4967">
            <v>844002735</v>
          </cell>
          <cell r="J4967" t="str">
            <v>Instituto Educativo Siglo XXI</v>
          </cell>
          <cell r="K4967">
            <v>34428432</v>
          </cell>
        </row>
        <row r="4968">
          <cell r="I4968">
            <v>844002989</v>
          </cell>
          <cell r="J4968" t="str">
            <v>IE CRIEET</v>
          </cell>
          <cell r="K4968">
            <v>47372303</v>
          </cell>
        </row>
        <row r="4969">
          <cell r="I4969">
            <v>844003001</v>
          </cell>
          <cell r="J4969" t="str">
            <v>Institu Educa Rural El Pozo Petrolero</v>
          </cell>
          <cell r="K4969">
            <v>37951196</v>
          </cell>
        </row>
        <row r="4970">
          <cell r="I4970">
            <v>844003177</v>
          </cell>
          <cell r="J4970" t="str">
            <v>FOSE ANTONIO NARIÑO - GRATUIDAD CONPES</v>
          </cell>
          <cell r="K4970">
            <v>73591000</v>
          </cell>
        </row>
        <row r="4971">
          <cell r="I4971">
            <v>844003248</v>
          </cell>
          <cell r="J4971" t="str">
            <v>INSTITUCION EDUCATIVA EL TRIUNFO</v>
          </cell>
          <cell r="K4971">
            <v>51701526</v>
          </cell>
        </row>
        <row r="4972">
          <cell r="I4972">
            <v>844003463</v>
          </cell>
          <cell r="J4972" t="str">
            <v>Institucion Educativa La Inmaculada</v>
          </cell>
          <cell r="K4972">
            <v>58412084</v>
          </cell>
        </row>
        <row r="4973">
          <cell r="I4973">
            <v>844003490</v>
          </cell>
          <cell r="J4973" t="str">
            <v>IE POLICARPA SALAVARRIETA - SGP GRATUIDAD</v>
          </cell>
          <cell r="K4973">
            <v>88911671</v>
          </cell>
        </row>
        <row r="4974">
          <cell r="I4974">
            <v>844003496</v>
          </cell>
          <cell r="J4974" t="str">
            <v>El Instituto Educativo Cupiagua</v>
          </cell>
          <cell r="K4974">
            <v>56566255</v>
          </cell>
        </row>
        <row r="4975">
          <cell r="I4975">
            <v>844003507</v>
          </cell>
          <cell r="J4975" t="str">
            <v>IE LUIS HERNANDEZ VARGAS</v>
          </cell>
          <cell r="K4975">
            <v>64542709</v>
          </cell>
        </row>
        <row r="4976">
          <cell r="I4976">
            <v>844003527</v>
          </cell>
          <cell r="J4976" t="str">
            <v>IE TEC ANTONIO NARIO</v>
          </cell>
          <cell r="K4976">
            <v>26953571</v>
          </cell>
        </row>
        <row r="4977">
          <cell r="I4977">
            <v>844003538</v>
          </cell>
          <cell r="J4977" t="str">
            <v>Colegio Basico Rural San Agustin</v>
          </cell>
          <cell r="K4977">
            <v>25224073</v>
          </cell>
        </row>
        <row r="4978">
          <cell r="I4978">
            <v>844003616</v>
          </cell>
          <cell r="J4978" t="str">
            <v>CENTRO EDUCATIVO TERESA DE CALCUTA</v>
          </cell>
          <cell r="K4978">
            <v>37073245</v>
          </cell>
        </row>
        <row r="4979">
          <cell r="I4979">
            <v>844003623</v>
          </cell>
          <cell r="J4979" t="str">
            <v>Instituto Técnico Agropecuario Jorge Eliecer Gaitan</v>
          </cell>
          <cell r="K4979">
            <v>26853821</v>
          </cell>
        </row>
        <row r="4980">
          <cell r="I4980">
            <v>844003717</v>
          </cell>
          <cell r="J4980" t="str">
            <v>IE PROMOCION INDIG IEA PUDI</v>
          </cell>
          <cell r="K4980">
            <v>42172276</v>
          </cell>
        </row>
        <row r="4981">
          <cell r="I4981">
            <v>844003840</v>
          </cell>
          <cell r="J4981" t="str">
            <v>Instituto Educativo Imon Bolívar Mpio. Hato Corozal</v>
          </cell>
          <cell r="K4981">
            <v>19096894</v>
          </cell>
        </row>
        <row r="4982">
          <cell r="I4982">
            <v>844004109</v>
          </cell>
          <cell r="J4982" t="str">
            <v>FONDO DE SERVICIOS EDUCATIVOS CENTRO SOCIAL LA PRESENTACION</v>
          </cell>
          <cell r="K4982">
            <v>164593740</v>
          </cell>
        </row>
        <row r="4983">
          <cell r="I4983">
            <v>844004244</v>
          </cell>
          <cell r="J4983" t="str">
            <v>Instituto Educativo Camilo Torres Restrepo</v>
          </cell>
          <cell r="K4983">
            <v>20535091</v>
          </cell>
        </row>
        <row r="4984">
          <cell r="I4984">
            <v>844004354</v>
          </cell>
          <cell r="J4984" t="str">
            <v>IE  EL CONVENTO</v>
          </cell>
          <cell r="K4984">
            <v>44204811</v>
          </cell>
        </row>
        <row r="4985">
          <cell r="I4985">
            <v>844004400</v>
          </cell>
          <cell r="J4985" t="str">
            <v>Centro Educativo Miralindo</v>
          </cell>
          <cell r="K4985">
            <v>11825374</v>
          </cell>
        </row>
        <row r="4986">
          <cell r="I4986">
            <v>844004440</v>
          </cell>
          <cell r="J4986" t="str">
            <v>Institucion Educativa Murewom Wayuri</v>
          </cell>
          <cell r="K4986">
            <v>35840033</v>
          </cell>
        </row>
        <row r="4987">
          <cell r="I4987">
            <v>844004442</v>
          </cell>
          <cell r="J4987" t="str">
            <v>Colegio Indigena Alegaxu Mpio Hato Corozal</v>
          </cell>
          <cell r="K4987">
            <v>16402727</v>
          </cell>
        </row>
        <row r="4988">
          <cell r="I4988">
            <v>844004443</v>
          </cell>
          <cell r="J4988" t="str">
            <v>Instituto Educativo Simon Bolívar municipio de Hato Corozal</v>
          </cell>
          <cell r="K4988">
            <v>27024036</v>
          </cell>
        </row>
        <row r="4989">
          <cell r="I4989">
            <v>844004470</v>
          </cell>
          <cell r="J4989" t="str">
            <v>IE LUIS HERNANDEZ VARGAS (PUERTO COLOMBIA)</v>
          </cell>
          <cell r="K4989">
            <v>25893449</v>
          </cell>
        </row>
        <row r="4990">
          <cell r="I4990">
            <v>844004490</v>
          </cell>
          <cell r="J4990" t="str">
            <v>Centro Educativo Lisa Maneni</v>
          </cell>
          <cell r="K4990">
            <v>18291540</v>
          </cell>
        </row>
        <row r="4991">
          <cell r="I4991">
            <v>844004509</v>
          </cell>
          <cell r="J4991" t="str">
            <v>Centro Educativo Carlos Lleras Restrepo</v>
          </cell>
          <cell r="K4991">
            <v>15744906</v>
          </cell>
        </row>
        <row r="4992">
          <cell r="I4992">
            <v>844004510</v>
          </cell>
          <cell r="J4992" t="str">
            <v>Institucion Educativa Bonifacio Gutierrez</v>
          </cell>
          <cell r="K4992">
            <v>11411644</v>
          </cell>
        </row>
        <row r="4993">
          <cell r="I4993">
            <v>844004594</v>
          </cell>
          <cell r="J4993" t="str">
            <v>IE EL PRETEXTO</v>
          </cell>
          <cell r="K4993">
            <v>19118372</v>
          </cell>
        </row>
        <row r="4994">
          <cell r="I4994">
            <v>844004735</v>
          </cell>
          <cell r="J4994" t="str">
            <v>IE SANTA IRENE</v>
          </cell>
          <cell r="K4994">
            <v>14346992</v>
          </cell>
        </row>
        <row r="4995">
          <cell r="I4995">
            <v>844004799</v>
          </cell>
          <cell r="J4995" t="str">
            <v>CE LA ESMERALDA</v>
          </cell>
          <cell r="K4995">
            <v>16777495</v>
          </cell>
        </row>
        <row r="4996">
          <cell r="I4996">
            <v>844004959</v>
          </cell>
          <cell r="J4996" t="str">
            <v>CENTRO EDUCATIVO SANTA TERESA - FSE</v>
          </cell>
          <cell r="K4996">
            <v>18263034</v>
          </cell>
        </row>
        <row r="4997">
          <cell r="I4997">
            <v>845000021</v>
          </cell>
          <cell r="J4997" t="str">
            <v>DEPARTAMENTO DEL VAUPES</v>
          </cell>
          <cell r="K4997">
            <v>14988797467</v>
          </cell>
        </row>
        <row r="4998">
          <cell r="I4998">
            <v>845000032</v>
          </cell>
          <cell r="J4998" t="str">
            <v>Institucion Educativa Integrada Jose Eustasio Rivera</v>
          </cell>
          <cell r="K4998">
            <v>72210252</v>
          </cell>
        </row>
        <row r="4999">
          <cell r="I4999">
            <v>845000052</v>
          </cell>
          <cell r="J4999" t="str">
            <v>Escuela Normal Superior Indigena Maria Reina</v>
          </cell>
          <cell r="K4999">
            <v>81068299</v>
          </cell>
        </row>
        <row r="5000">
          <cell r="I5000">
            <v>845000059</v>
          </cell>
          <cell r="J5000" t="str">
            <v>Colegio Inaya Fondos de Servicios Educativos</v>
          </cell>
          <cell r="K5000">
            <v>86103818</v>
          </cell>
        </row>
        <row r="5001">
          <cell r="I5001">
            <v>846000050</v>
          </cell>
          <cell r="J5001" t="str">
            <v>FONDO DE SERVICIOS EDUCATIVOS IE SAN FRANCISCO DE ASIS</v>
          </cell>
          <cell r="K5001">
            <v>154252830</v>
          </cell>
        </row>
        <row r="5002">
          <cell r="I5002">
            <v>846000066</v>
          </cell>
          <cell r="J5002" t="str">
            <v>IE COMERCIAL SAN AGUSTIN</v>
          </cell>
          <cell r="K5002">
            <v>72484338</v>
          </cell>
        </row>
        <row r="5003">
          <cell r="I5003">
            <v>846000077</v>
          </cell>
          <cell r="J5003" t="str">
            <v>INSTITUCION EDUCATIVA RURAL LA CONCORDIA</v>
          </cell>
          <cell r="K5003">
            <v>27458621</v>
          </cell>
        </row>
        <row r="5004">
          <cell r="I5004">
            <v>846000081</v>
          </cell>
          <cell r="J5004" t="str">
            <v>RERV. EDUC.IE CIUDAD PTO LIMON</v>
          </cell>
          <cell r="K5004">
            <v>45076066</v>
          </cell>
        </row>
        <row r="5005">
          <cell r="I5005">
            <v>846000088</v>
          </cell>
          <cell r="J5005" t="str">
            <v>IE TEC CIAL LA DORADA</v>
          </cell>
          <cell r="K5005">
            <v>76076927</v>
          </cell>
        </row>
        <row r="5006">
          <cell r="I5006">
            <v>846000096</v>
          </cell>
          <cell r="J5006" t="str">
            <v>IE CHAMPAGNAT</v>
          </cell>
          <cell r="K5006">
            <v>68903092</v>
          </cell>
        </row>
        <row r="5007">
          <cell r="I5007">
            <v>846000133</v>
          </cell>
          <cell r="J5007" t="str">
            <v>FONDO SERVICIOS EDUCATIVOS CIUDAD MOCOA</v>
          </cell>
          <cell r="K5007">
            <v>103516337</v>
          </cell>
        </row>
        <row r="5008">
          <cell r="I5008">
            <v>846000149</v>
          </cell>
          <cell r="J5008" t="str">
            <v>FONDO SERV EDUCATIVOS IE RUR ECOLOGICO EL CUEMBI</v>
          </cell>
          <cell r="K5008">
            <v>69442786</v>
          </cell>
        </row>
        <row r="5009">
          <cell r="I5009">
            <v>846000162</v>
          </cell>
          <cell r="J5009" t="str">
            <v>CENT EDUC RUR SANTA TERESA</v>
          </cell>
          <cell r="K5009">
            <v>206014682</v>
          </cell>
        </row>
        <row r="5010">
          <cell r="I5010">
            <v>846000166</v>
          </cell>
          <cell r="J5010" t="str">
            <v>IE RUR PUERTO COLON</v>
          </cell>
          <cell r="K5010">
            <v>52640830</v>
          </cell>
        </row>
        <row r="5011">
          <cell r="I5011">
            <v>846000217</v>
          </cell>
          <cell r="J5011" t="str">
            <v>IE LUIS CARLOS GALAN</v>
          </cell>
          <cell r="K5011">
            <v>96737513</v>
          </cell>
        </row>
        <row r="5012">
          <cell r="I5012">
            <v>846000229</v>
          </cell>
          <cell r="J5012" t="str">
            <v>INSTITUCION EDUCATIVA  FRAY BARTOLOME DE IGUALADA</v>
          </cell>
          <cell r="K5012">
            <v>56599389</v>
          </cell>
        </row>
        <row r="5013">
          <cell r="I5013">
            <v>846000243</v>
          </cell>
          <cell r="J5013" t="str">
            <v>IE EDUCATIVA AMAZONICA</v>
          </cell>
          <cell r="K5013">
            <v>108424080</v>
          </cell>
        </row>
        <row r="5014">
          <cell r="I5014">
            <v>846000256</v>
          </cell>
          <cell r="J5014" t="str">
            <v>COLEGIO SANTA MARIA GORETTI</v>
          </cell>
          <cell r="K5014">
            <v>122669142</v>
          </cell>
        </row>
        <row r="5015">
          <cell r="I5015">
            <v>846000257</v>
          </cell>
          <cell r="J5015" t="str">
            <v>IE CIUDAD DE ASIS</v>
          </cell>
          <cell r="K5015">
            <v>168611709</v>
          </cell>
        </row>
        <row r="5016">
          <cell r="I5016">
            <v>846000340</v>
          </cell>
          <cell r="J5016" t="str">
            <v>IE GABRIELA MISTRAL</v>
          </cell>
          <cell r="K5016">
            <v>73002245</v>
          </cell>
        </row>
        <row r="5017">
          <cell r="I5017">
            <v>846000373</v>
          </cell>
          <cell r="J5017" t="str">
            <v>IE RUR SIMON BOLIVAR</v>
          </cell>
          <cell r="K5017">
            <v>53514262</v>
          </cell>
        </row>
        <row r="5018">
          <cell r="I5018">
            <v>846000376</v>
          </cell>
          <cell r="J5018" t="str">
            <v>IE SEMINARIO MISIONAL FONDO DE SERVICIOS EDUCATIVOS</v>
          </cell>
          <cell r="K5018">
            <v>42156091</v>
          </cell>
        </row>
        <row r="5019">
          <cell r="I5019">
            <v>846000443</v>
          </cell>
          <cell r="J5019" t="str">
            <v>FONDO DE SERVICIOS EDUCATIVOSINSTITUCION EDUCATIVA FIDEL DE MONTCLARK</v>
          </cell>
          <cell r="K5019">
            <v>42328039</v>
          </cell>
        </row>
        <row r="5020">
          <cell r="I5020">
            <v>846000466</v>
          </cell>
          <cell r="J5020" t="str">
            <v>INSTITUCION EDUCATIVA NUESTRA SEÑORA DEL PILAR</v>
          </cell>
          <cell r="K5020">
            <v>52970067</v>
          </cell>
        </row>
        <row r="5021">
          <cell r="I5021">
            <v>846000522</v>
          </cell>
          <cell r="J5021" t="str">
            <v>INSTITUCION EDUCATIVA FRAY PLACIDO</v>
          </cell>
          <cell r="K5021">
            <v>127904243</v>
          </cell>
        </row>
        <row r="5022">
          <cell r="I5022">
            <v>846000592</v>
          </cell>
          <cell r="J5022" t="str">
            <v>IE RUR LEONIDAS NORZAGARAY</v>
          </cell>
          <cell r="K5022">
            <v>31314266</v>
          </cell>
        </row>
        <row r="5023">
          <cell r="I5023">
            <v>846001152</v>
          </cell>
          <cell r="J5023" t="str">
            <v>IE CANDIDO LEGUIZAMO</v>
          </cell>
          <cell r="K5023">
            <v>96625664</v>
          </cell>
        </row>
        <row r="5024">
          <cell r="I5024">
            <v>846001678</v>
          </cell>
          <cell r="J5024" t="str">
            <v>COLEGIO ABORIGENES DE COLOMBIA</v>
          </cell>
          <cell r="K5024">
            <v>26738582</v>
          </cell>
        </row>
        <row r="5025">
          <cell r="I5025">
            <v>846001779</v>
          </cell>
          <cell r="J5025" t="str">
            <v>INSTITUCION EDUCATIVA SANTA JULIANA</v>
          </cell>
          <cell r="K5025">
            <v>22621874</v>
          </cell>
        </row>
        <row r="5026">
          <cell r="I5026">
            <v>846002090</v>
          </cell>
          <cell r="J5026" t="str">
            <v>IE RUR JORGE ELIECER GAITAN</v>
          </cell>
          <cell r="K5026">
            <v>43651510</v>
          </cell>
        </row>
        <row r="5027">
          <cell r="I5027">
            <v>846002238</v>
          </cell>
          <cell r="J5027" t="str">
            <v>INSTITUCION EDUCATIVA RURAL ALBERTO LEON ROJAS</v>
          </cell>
          <cell r="K5027">
            <v>24600468</v>
          </cell>
        </row>
        <row r="5028">
          <cell r="I5028">
            <v>846002319</v>
          </cell>
          <cell r="J5028" t="str">
            <v>CENT EDUC RUR JUAN XXIII</v>
          </cell>
          <cell r="K5028">
            <v>11926092</v>
          </cell>
        </row>
        <row r="5029">
          <cell r="I5029">
            <v>846002466</v>
          </cell>
          <cell r="J5029" t="str">
            <v>CENTRO EDUCATIVO RURAL LA ISLA</v>
          </cell>
          <cell r="K5029">
            <v>16788801</v>
          </cell>
        </row>
        <row r="5030">
          <cell r="I5030">
            <v>846002699</v>
          </cell>
          <cell r="J5030" t="str">
            <v>IE JORGE ELIECER GAITAN</v>
          </cell>
          <cell r="K5030">
            <v>126462691</v>
          </cell>
        </row>
        <row r="5031">
          <cell r="I5031">
            <v>846002754</v>
          </cell>
          <cell r="J5031" t="str">
            <v>INSTITUCION EDUCATIVA RAFAEL REYES</v>
          </cell>
          <cell r="K5031">
            <v>60790561</v>
          </cell>
        </row>
        <row r="5032">
          <cell r="I5032">
            <v>846003293</v>
          </cell>
          <cell r="J5032" t="str">
            <v>IE JOSE ANTONIO GALAN</v>
          </cell>
          <cell r="K5032">
            <v>87465452</v>
          </cell>
        </row>
        <row r="5033">
          <cell r="I5033">
            <v>846003301</v>
          </cell>
          <cell r="J5033" t="str">
            <v>CENTRO EDUCATIVO RURAL INTERCULTURAL MADRE LAURA</v>
          </cell>
          <cell r="K5033">
            <v>33482083</v>
          </cell>
        </row>
        <row r="5034">
          <cell r="I5034">
            <v>846003384</v>
          </cell>
          <cell r="J5034" t="str">
            <v>CENT EDUC RUR VILLAFLOR</v>
          </cell>
          <cell r="K5034">
            <v>14940992</v>
          </cell>
        </row>
        <row r="5035">
          <cell r="I5035">
            <v>846003398</v>
          </cell>
          <cell r="J5035" t="str">
            <v>CENT EDUC RUR PUEBLO VIEJO</v>
          </cell>
          <cell r="K5035">
            <v>18241026</v>
          </cell>
        </row>
        <row r="5036">
          <cell r="I5036">
            <v>846003406</v>
          </cell>
          <cell r="J5036" t="str">
            <v>INSTITUCION EDUCATIVA RURAL EL CAIRO</v>
          </cell>
          <cell r="K5036">
            <v>34459743</v>
          </cell>
        </row>
        <row r="5037">
          <cell r="I5037">
            <v>846003411</v>
          </cell>
          <cell r="J5037" t="str">
            <v>FONDO SERV. EDUCATIVOS INSTI. EDUCATIVA JOSE MARIA</v>
          </cell>
          <cell r="K5037">
            <v>34637885</v>
          </cell>
        </row>
        <row r="5038">
          <cell r="I5038">
            <v>846003423</v>
          </cell>
          <cell r="J5038" t="str">
            <v>IE RUR LUIS VIDALES DEL PI?U?A NEGRO</v>
          </cell>
          <cell r="K5038">
            <v>11762801</v>
          </cell>
        </row>
        <row r="5039">
          <cell r="I5039">
            <v>846003436</v>
          </cell>
          <cell r="J5039" t="str">
            <v>IE RUR DIVINO NI?O</v>
          </cell>
          <cell r="K5039">
            <v>31008490</v>
          </cell>
        </row>
        <row r="5040">
          <cell r="I5040">
            <v>846003487</v>
          </cell>
          <cell r="J5040" t="str">
            <v>INSTITUCION   EDUCATIVA RURAL NUEVA  GRANADA</v>
          </cell>
          <cell r="K5040">
            <v>27039666</v>
          </cell>
        </row>
        <row r="5041">
          <cell r="I5041">
            <v>846003494</v>
          </cell>
          <cell r="J5041" t="str">
            <v>INSTITUCION EDUCATIVA RURAL SAN LUIS</v>
          </cell>
          <cell r="K5041">
            <v>11754125</v>
          </cell>
        </row>
        <row r="5042">
          <cell r="I5042">
            <v>846003497</v>
          </cell>
          <cell r="J5042" t="str">
            <v>CENT EDUC RUR CONDAGUA</v>
          </cell>
          <cell r="K5042">
            <v>11720046</v>
          </cell>
        </row>
        <row r="5043">
          <cell r="I5043">
            <v>846003498</v>
          </cell>
          <cell r="J5043" t="str">
            <v>CENT EDUC RUR CALIYACO</v>
          </cell>
          <cell r="K5043">
            <v>37440099</v>
          </cell>
        </row>
        <row r="5044">
          <cell r="I5044">
            <v>846003505</v>
          </cell>
          <cell r="J5044" t="str">
            <v>CENTRO EDUCATIVO RURAL VILLA VICTORIA</v>
          </cell>
          <cell r="K5044">
            <v>13238968</v>
          </cell>
        </row>
        <row r="5045">
          <cell r="I5045">
            <v>846003506</v>
          </cell>
          <cell r="J5045" t="str">
            <v>CENT ETNOEDUC RUR PUERTO RICO</v>
          </cell>
          <cell r="K5045">
            <v>35469651</v>
          </cell>
        </row>
        <row r="5046">
          <cell r="I5046">
            <v>846003513</v>
          </cell>
          <cell r="J5046" t="str">
            <v>INSTITUCION EDUCATIVA RURAL LA LIBERTAD</v>
          </cell>
          <cell r="K5046">
            <v>44922229</v>
          </cell>
        </row>
        <row r="5047">
          <cell r="I5047">
            <v>846003515</v>
          </cell>
          <cell r="J5047" t="str">
            <v>CENT EDUC RUR ALTO AFAN</v>
          </cell>
          <cell r="K5047">
            <v>36990392</v>
          </cell>
        </row>
        <row r="5048">
          <cell r="I5048">
            <v>846003519</v>
          </cell>
          <cell r="J5048" t="str">
            <v>CENTRO DE DUCACION BASICA PUERTO ROSARIO</v>
          </cell>
          <cell r="K5048">
            <v>19173628</v>
          </cell>
        </row>
        <row r="5049">
          <cell r="I5049">
            <v>846003536</v>
          </cell>
          <cell r="J5049" t="str">
            <v>CENTRO EDUCATIVO RURAL EL CEDRO</v>
          </cell>
          <cell r="K5049">
            <v>23562886</v>
          </cell>
        </row>
        <row r="5050">
          <cell r="I5050">
            <v>846003538</v>
          </cell>
          <cell r="J5050" t="str">
            <v>CENT ETNOEDUCATIVO RURAL SAN SILVESTRE</v>
          </cell>
          <cell r="K5050">
            <v>9803250</v>
          </cell>
        </row>
        <row r="5051">
          <cell r="I5051">
            <v>846003541</v>
          </cell>
          <cell r="J5051" t="str">
            <v>FONDO DE SERVICIOS EDUCATIVOS CENT EDUC RUR SAN ANTONIO DEL POROTOYACO</v>
          </cell>
          <cell r="K5051">
            <v>12321642</v>
          </cell>
        </row>
        <row r="5052">
          <cell r="I5052">
            <v>846003562</v>
          </cell>
          <cell r="J5052" t="str">
            <v>IE RUR FRANCISCO JOSE DE CALDAS</v>
          </cell>
          <cell r="K5052">
            <v>60661679</v>
          </cell>
        </row>
        <row r="5053">
          <cell r="I5053">
            <v>846003563</v>
          </cell>
          <cell r="J5053" t="str">
            <v>CER LA PAILA</v>
          </cell>
          <cell r="K5053">
            <v>14284751</v>
          </cell>
        </row>
        <row r="5054">
          <cell r="I5054">
            <v>846003580</v>
          </cell>
          <cell r="J5054" t="str">
            <v>CENT EDUC RUR BRISAS DEL RUMIYACO</v>
          </cell>
          <cell r="K5054">
            <v>19510779</v>
          </cell>
        </row>
        <row r="5055">
          <cell r="I5055">
            <v>846003582</v>
          </cell>
          <cell r="J5055" t="str">
            <v>CENTRO EDUCATIVO RURAL LUCIANITA</v>
          </cell>
          <cell r="K5055">
            <v>21614427</v>
          </cell>
        </row>
        <row r="5056">
          <cell r="I5056">
            <v>846003583</v>
          </cell>
          <cell r="J5056" t="str">
            <v>CENTRO EDUCATIVO EL EMPALME</v>
          </cell>
          <cell r="K5056">
            <v>63830117</v>
          </cell>
        </row>
        <row r="5057">
          <cell r="I5057">
            <v>846003585</v>
          </cell>
          <cell r="J5057" t="str">
            <v>CENT EDUC RUR SAN JUAN VIDES</v>
          </cell>
          <cell r="K5057">
            <v>21871543</v>
          </cell>
        </row>
        <row r="5058">
          <cell r="I5058">
            <v>846003586</v>
          </cell>
          <cell r="J5058" t="str">
            <v>CENTRO EDUCATIVO LA CEIBA</v>
          </cell>
          <cell r="K5058">
            <v>38484816</v>
          </cell>
        </row>
        <row r="5059">
          <cell r="I5059">
            <v>846003588</v>
          </cell>
          <cell r="J5059" t="str">
            <v>CENTRO EDUCATIVO RURAL MIXTO GALLINAZO</v>
          </cell>
          <cell r="K5059">
            <v>22187678</v>
          </cell>
        </row>
        <row r="5060">
          <cell r="I5060">
            <v>846003592</v>
          </cell>
          <cell r="J5060" t="str">
            <v>CENTRO EDUCATIVO RURAL QUINAPEJO</v>
          </cell>
          <cell r="K5060">
            <v>27631854</v>
          </cell>
        </row>
        <row r="5061">
          <cell r="I5061">
            <v>846003593</v>
          </cell>
          <cell r="J5061" t="str">
            <v>CENT EDUC RUR TESALIA</v>
          </cell>
          <cell r="K5061">
            <v>34985094</v>
          </cell>
        </row>
        <row r="5062">
          <cell r="I5062">
            <v>846003594</v>
          </cell>
          <cell r="J5062" t="str">
            <v>IE RUR ELYARUMO</v>
          </cell>
          <cell r="K5062">
            <v>50027999</v>
          </cell>
        </row>
        <row r="5063">
          <cell r="I5063">
            <v>846003597</v>
          </cell>
          <cell r="J5063" t="str">
            <v>IE RUR NUEVA BENGALA</v>
          </cell>
          <cell r="K5063">
            <v>29751588</v>
          </cell>
        </row>
        <row r="5064">
          <cell r="I5064">
            <v>846003598</v>
          </cell>
          <cell r="J5064" t="str">
            <v>CENT EDUC RUR NUEVA SILVANIA</v>
          </cell>
          <cell r="K5064">
            <v>31008956</v>
          </cell>
        </row>
        <row r="5065">
          <cell r="I5065">
            <v>846003599</v>
          </cell>
          <cell r="J5065" t="str">
            <v>CENTRO EDUCATIVO RURAL ALTAMIRA</v>
          </cell>
          <cell r="K5065">
            <v>14868066</v>
          </cell>
        </row>
        <row r="5066">
          <cell r="I5066">
            <v>846003600</v>
          </cell>
          <cell r="J5066" t="str">
            <v>CENT EDUC RUR SINAI</v>
          </cell>
          <cell r="K5066">
            <v>17804152</v>
          </cell>
        </row>
        <row r="5067">
          <cell r="I5067">
            <v>846003605</v>
          </cell>
          <cell r="J5067" t="str">
            <v>CENTRO EDUCATIVO RURAL PUERTO BELLO</v>
          </cell>
          <cell r="K5067">
            <v>22811978</v>
          </cell>
        </row>
        <row r="5068">
          <cell r="I5068">
            <v>846003607</v>
          </cell>
          <cell r="J5068" t="str">
            <v>CENT EDUC RUR SAN JOSE</v>
          </cell>
          <cell r="K5068">
            <v>17989935</v>
          </cell>
        </row>
        <row r="5069">
          <cell r="I5069">
            <v>846003608</v>
          </cell>
          <cell r="J5069" t="str">
            <v>CENTRO E  RUR JORDAN GUISIA</v>
          </cell>
          <cell r="K5069">
            <v>37175224</v>
          </cell>
        </row>
        <row r="5070">
          <cell r="I5070">
            <v>846003609</v>
          </cell>
          <cell r="J5070" t="str">
            <v>INSTITUCION EDUCATIVA SAN CARLOS</v>
          </cell>
          <cell r="K5070">
            <v>35395941</v>
          </cell>
        </row>
        <row r="5071">
          <cell r="I5071">
            <v>846003610</v>
          </cell>
          <cell r="J5071" t="str">
            <v>CENT. EDUC RUR EL AFILADOR</v>
          </cell>
          <cell r="K5071">
            <v>18040843</v>
          </cell>
        </row>
        <row r="5072">
          <cell r="I5072">
            <v>846003621</v>
          </cell>
          <cell r="J5072" t="str">
            <v>CENT EDUC RUR MIRAVALLE</v>
          </cell>
          <cell r="K5072">
            <v>12564455</v>
          </cell>
        </row>
        <row r="5073">
          <cell r="I5073">
            <v>846003647</v>
          </cell>
          <cell r="J5073" t="str">
            <v>CENTRO EDUCATIVO RURAL BAJO LORENZO</v>
          </cell>
          <cell r="K5073">
            <v>9275254</v>
          </cell>
        </row>
        <row r="5074">
          <cell r="I5074">
            <v>846003648</v>
          </cell>
          <cell r="J5074" t="str">
            <v>CENTRO EDUCATIVO RURAL EL TETEYE</v>
          </cell>
          <cell r="K5074">
            <v>13807129</v>
          </cell>
        </row>
        <row r="5075">
          <cell r="I5075">
            <v>846003658</v>
          </cell>
          <cell r="J5075" t="str">
            <v>CENTRO EDUCATIVO RURAL MAYOYOQUE</v>
          </cell>
          <cell r="K5075">
            <v>39520801</v>
          </cell>
        </row>
        <row r="5076">
          <cell r="I5076">
            <v>846003674</v>
          </cell>
          <cell r="J5076" t="str">
            <v>CENT EDUC RUR AGUA CLARA</v>
          </cell>
          <cell r="K5076">
            <v>41118649</v>
          </cell>
        </row>
        <row r="5077">
          <cell r="I5077">
            <v>846003679</v>
          </cell>
          <cell r="J5077" t="str">
            <v>CENTRO EDUCATIVO RURAL EL ROSAL</v>
          </cell>
          <cell r="K5077">
            <v>24936794</v>
          </cell>
        </row>
        <row r="5078">
          <cell r="I5078">
            <v>846003711</v>
          </cell>
          <cell r="J5078" t="str">
            <v>IE RUR ANTONIO NARI?O</v>
          </cell>
          <cell r="K5078">
            <v>28091915</v>
          </cell>
        </row>
        <row r="5079">
          <cell r="I5079">
            <v>846003751</v>
          </cell>
          <cell r="J5079" t="str">
            <v>CENTRO EDUCATIVO RURAL LAS PERLAS</v>
          </cell>
          <cell r="K5079">
            <v>32399316</v>
          </cell>
        </row>
        <row r="5080">
          <cell r="I5080">
            <v>846003752</v>
          </cell>
          <cell r="J5080" t="str">
            <v>CENTRO EDUCATIVO RURAL LAS MALVINAS</v>
          </cell>
          <cell r="K5080">
            <v>9411968</v>
          </cell>
        </row>
        <row r="5081">
          <cell r="I5081">
            <v>846003761</v>
          </cell>
          <cell r="J5081" t="str">
            <v>CENT EDUC RUR EL SABALO</v>
          </cell>
          <cell r="K5081">
            <v>36617423</v>
          </cell>
        </row>
        <row r="5082">
          <cell r="I5082">
            <v>846003762</v>
          </cell>
          <cell r="J5082" t="str">
            <v>CENT EDUC RUR PUERTO EL SOL</v>
          </cell>
          <cell r="K5082">
            <v>32177885</v>
          </cell>
        </row>
        <row r="5083">
          <cell r="I5083">
            <v>846003873</v>
          </cell>
          <cell r="J5083" t="str">
            <v>INSTITUCION EDUCATIVA RURAL SANTA ISABEL</v>
          </cell>
          <cell r="K5083">
            <v>31629456</v>
          </cell>
        </row>
        <row r="5084">
          <cell r="I5084">
            <v>846003966</v>
          </cell>
          <cell r="J5084" t="str">
            <v>CENTRO EDUCATIVO RURAL PUERTO VEGA</v>
          </cell>
          <cell r="K5084">
            <v>64292164</v>
          </cell>
        </row>
        <row r="5085">
          <cell r="I5085">
            <v>846003968</v>
          </cell>
          <cell r="J5085" t="str">
            <v>CENTRO EDUCATIVO RURAL DANUVIO</v>
          </cell>
          <cell r="K5085">
            <v>21199718</v>
          </cell>
        </row>
        <row r="5086">
          <cell r="I5086">
            <v>846003989</v>
          </cell>
          <cell r="J5086" t="str">
            <v>INSTITUTO DE EDUCACION BASICA JOSE ASUNCION SILVA</v>
          </cell>
          <cell r="K5086">
            <v>66311164</v>
          </cell>
        </row>
        <row r="5087">
          <cell r="I5087">
            <v>846003991</v>
          </cell>
          <cell r="J5087" t="str">
            <v>CENTRO EDUCATIVO RURAL PALMERAS</v>
          </cell>
          <cell r="K5087">
            <v>12951004</v>
          </cell>
        </row>
        <row r="5088">
          <cell r="I5088">
            <v>846004005</v>
          </cell>
          <cell r="J5088" t="str">
            <v>CENTRO EDUCATIVO RURAL COCAYA</v>
          </cell>
          <cell r="K5088">
            <v>27757803</v>
          </cell>
        </row>
        <row r="5089">
          <cell r="I5089">
            <v>846004007</v>
          </cell>
          <cell r="J5089" t="str">
            <v>CENTRO EDUCATIVO RURAL CAUCACIA</v>
          </cell>
          <cell r="K5089">
            <v>30075720</v>
          </cell>
        </row>
        <row r="5090">
          <cell r="I5090">
            <v>846004008</v>
          </cell>
          <cell r="J5090" t="str">
            <v>CENTRO EDUCATIVO RURAL LA MONTAÑITA</v>
          </cell>
          <cell r="K5090">
            <v>10659694</v>
          </cell>
        </row>
        <row r="5091">
          <cell r="I5091">
            <v>846004021</v>
          </cell>
          <cell r="J5091" t="str">
            <v>CENTRO  EDUCATIVO  RURAL   RIO  BLANCO</v>
          </cell>
          <cell r="K5091">
            <v>10155687</v>
          </cell>
        </row>
        <row r="5092">
          <cell r="I5092">
            <v>846004027</v>
          </cell>
          <cell r="J5092" t="str">
            <v>CENTRO EDUCATIVO RURAL ALBANIA</v>
          </cell>
          <cell r="K5092">
            <v>17414641</v>
          </cell>
        </row>
        <row r="5093">
          <cell r="I5093">
            <v>846004054</v>
          </cell>
          <cell r="J5093" t="str">
            <v>CENTRO ETNOEDUCATIVO INGA ATUN ÑAMBI</v>
          </cell>
          <cell r="K5093">
            <v>10769726</v>
          </cell>
        </row>
        <row r="5094">
          <cell r="I5094">
            <v>846004064</v>
          </cell>
          <cell r="J5094" t="str">
            <v>CENT EDUC RUR ISLANDIA</v>
          </cell>
          <cell r="K5094">
            <v>11687141</v>
          </cell>
        </row>
        <row r="5095">
          <cell r="I5095">
            <v>846004131</v>
          </cell>
          <cell r="J5095" t="str">
            <v>CENTRO EDUCATIVO EL VENADO</v>
          </cell>
          <cell r="K5095">
            <v>17107712</v>
          </cell>
        </row>
        <row r="5096">
          <cell r="I5096">
            <v>846004140</v>
          </cell>
          <cell r="J5096" t="str">
            <v>INSTITUCION EDUCATIVA RURAL EL TIGRE</v>
          </cell>
          <cell r="K5096">
            <v>45492765</v>
          </cell>
        </row>
        <row r="5097">
          <cell r="I5097">
            <v>846004149</v>
          </cell>
          <cell r="J5097" t="str">
            <v>CENT EDUC RUR MARACAIBO</v>
          </cell>
          <cell r="K5097">
            <v>17271597</v>
          </cell>
        </row>
        <row r="5098">
          <cell r="I5098">
            <v>846004244</v>
          </cell>
          <cell r="J5098" t="str">
            <v>CENTRO EDUCATIVO RURAL MIXTO LA BRASILERA</v>
          </cell>
          <cell r="K5098">
            <v>18300972</v>
          </cell>
        </row>
        <row r="5099">
          <cell r="I5099">
            <v>846004257</v>
          </cell>
          <cell r="J5099" t="str">
            <v>CENTRO EDUCATIVO RURAL JORDAN ORTIZ</v>
          </cell>
          <cell r="K5099">
            <v>28752135</v>
          </cell>
        </row>
        <row r="5100">
          <cell r="I5100">
            <v>860022663</v>
          </cell>
          <cell r="J5100" t="str">
            <v>INSTITUCION EDUCATIVA DEPARTAMENTAL SANTA MARIA</v>
          </cell>
          <cell r="K5100">
            <v>166249662</v>
          </cell>
        </row>
        <row r="5101">
          <cell r="I5101">
            <v>860022901</v>
          </cell>
          <cell r="J5101" t="str">
            <v>COLEGIO LICEO FEMENINO MERCEDES NARIÑO</v>
          </cell>
          <cell r="K5101">
            <v>437935036</v>
          </cell>
        </row>
        <row r="5102">
          <cell r="I5102">
            <v>860026409</v>
          </cell>
          <cell r="J5102" t="str">
            <v>IED TECNICO COMERCIAL MARIANO OSPINA RODRIGUEZ</v>
          </cell>
          <cell r="K5102">
            <v>100232780</v>
          </cell>
        </row>
        <row r="5103">
          <cell r="I5103">
            <v>860027251</v>
          </cell>
          <cell r="J5103" t="str">
            <v>COLEGIO DEPARTAMENTAL NACIONALIZADO ALONSO DE OLALLA</v>
          </cell>
          <cell r="K5103">
            <v>157595762</v>
          </cell>
        </row>
        <row r="5104">
          <cell r="I5104">
            <v>860029158</v>
          </cell>
          <cell r="J5104" t="str">
            <v>EL COLEGIO NACIONAL EMILIO CIFUENTES</v>
          </cell>
          <cell r="K5104">
            <v>171716051</v>
          </cell>
        </row>
        <row r="5105">
          <cell r="I5105">
            <v>860029250</v>
          </cell>
          <cell r="J5105" t="str">
            <v>IED NORMAL SUPERIOR MARIA AUXILIADORA</v>
          </cell>
          <cell r="K5105">
            <v>227298235</v>
          </cell>
        </row>
        <row r="5106">
          <cell r="I5106">
            <v>860029941</v>
          </cell>
          <cell r="J5106" t="str">
            <v>INSTITUCION EDUCATIVA DEPARTAMENTAL BOLIVAR</v>
          </cell>
          <cell r="K5106">
            <v>167401679</v>
          </cell>
        </row>
        <row r="5107">
          <cell r="I5107">
            <v>860029990</v>
          </cell>
          <cell r="J5107" t="str">
            <v>INSTITUCION EDUCATIVA DEPARTAMENTAL MARIANO SANTA</v>
          </cell>
          <cell r="K5107">
            <v>108164321</v>
          </cell>
        </row>
        <row r="5108">
          <cell r="I5108">
            <v>860030318</v>
          </cell>
          <cell r="J5108" t="str">
            <v>IED NORMAL SUPERIOR</v>
          </cell>
          <cell r="K5108">
            <v>176247016</v>
          </cell>
        </row>
        <row r="5109">
          <cell r="I5109">
            <v>860030389</v>
          </cell>
          <cell r="J5109" t="str">
            <v>INSTITUCION EDUCATIVA MUNICIPAL CUNDINAMARCA (FONDO DE SERVICIOS EDUCATIVOS)</v>
          </cell>
          <cell r="K5109">
            <v>162325629</v>
          </cell>
        </row>
        <row r="5110">
          <cell r="I5110">
            <v>860033556</v>
          </cell>
          <cell r="J5110" t="str">
            <v>INSTITUCION EDUCATIVA DEPARTAMENTAL CARLOS GIRALDO</v>
          </cell>
          <cell r="K5110">
            <v>70063288</v>
          </cell>
        </row>
        <row r="5111">
          <cell r="I5111">
            <v>860035906</v>
          </cell>
          <cell r="J5111" t="str">
            <v>FONDO DE SERICIO EDUCATIVOS</v>
          </cell>
          <cell r="K5111">
            <v>78176162</v>
          </cell>
        </row>
        <row r="5112">
          <cell r="I5112">
            <v>860045414</v>
          </cell>
          <cell r="J5112" t="str">
            <v>IED INSTITUTO NACIONAL DE PROMOCION SOCIAL</v>
          </cell>
          <cell r="K5112">
            <v>137958450</v>
          </cell>
        </row>
        <row r="5113">
          <cell r="I5113">
            <v>860066763</v>
          </cell>
          <cell r="J5113" t="str">
            <v>COLEGIO SILVERIA ESPINOSA DE RENDON IED</v>
          </cell>
          <cell r="K5113">
            <v>170420824</v>
          </cell>
        </row>
        <row r="5114">
          <cell r="I5114">
            <v>860506975</v>
          </cell>
          <cell r="J5114" t="str">
            <v>COL. DIVINO SALVADOR</v>
          </cell>
          <cell r="K5114">
            <v>71102102</v>
          </cell>
        </row>
        <row r="5115">
          <cell r="I5115">
            <v>860509887</v>
          </cell>
          <cell r="J5115" t="str">
            <v>Fondo de Servicios Educativos Institucion Educativa Eugenio Diaz Castro</v>
          </cell>
          <cell r="K5115">
            <v>74849623</v>
          </cell>
        </row>
        <row r="5116">
          <cell r="I5116">
            <v>860527046</v>
          </cell>
          <cell r="J5116" t="str">
            <v>MUNICIPIO  DE  SAN   ANTONIO   DEL   TEQUENDAMA</v>
          </cell>
          <cell r="K5116">
            <v>66908793</v>
          </cell>
        </row>
        <row r="5117">
          <cell r="I5117">
            <v>860530771</v>
          </cell>
          <cell r="J5117" t="str">
            <v>INSTITUCION EDUCATIVA DEPARTAMENTAL VICTOR MANUEL LONDOÑO</v>
          </cell>
          <cell r="K5117">
            <v>72929120</v>
          </cell>
        </row>
        <row r="5118">
          <cell r="I5118">
            <v>860531643</v>
          </cell>
          <cell r="J5118" t="str">
            <v>INSTITUCION EDUCATIVA DISTRITAL UNION COLOMBIA</v>
          </cell>
          <cell r="K5118">
            <v>112447303</v>
          </cell>
        </row>
        <row r="5119">
          <cell r="I5119">
            <v>860532230</v>
          </cell>
          <cell r="J5119" t="str">
            <v>INSTITUCION EDUCATIVA DISTRITAL CRISTOBAL COLON</v>
          </cell>
          <cell r="K5119">
            <v>103199720</v>
          </cell>
        </row>
        <row r="5120">
          <cell r="I5120">
            <v>860532235</v>
          </cell>
          <cell r="J5120" t="str">
            <v>INSTITUCION EDUCATIVA DISTRITAL  REPUBLICA DE ECUADOR</v>
          </cell>
          <cell r="K5120">
            <v>69183639</v>
          </cell>
        </row>
        <row r="5121">
          <cell r="I5121">
            <v>860532248</v>
          </cell>
          <cell r="J5121" t="str">
            <v>INSTITUCION EDUCATIVA DISTRITAL RODRIGO LARA BONILLA</v>
          </cell>
          <cell r="K5121">
            <v>261447680</v>
          </cell>
        </row>
        <row r="5122">
          <cell r="I5122">
            <v>860532281</v>
          </cell>
          <cell r="J5122" t="str">
            <v>COLEGIO TECNICO BENJAMIN HERRERA I.E.D.</v>
          </cell>
          <cell r="K5122">
            <v>186290117</v>
          </cell>
        </row>
        <row r="5123">
          <cell r="I5123">
            <v>860532316</v>
          </cell>
          <cell r="J5123" t="str">
            <v>FONDO DE SERVICIOS EDUCATIVOS  I.E.D TECNICO MENORAH</v>
          </cell>
          <cell r="K5123">
            <v>153046755</v>
          </cell>
        </row>
        <row r="5124">
          <cell r="I5124">
            <v>860532317</v>
          </cell>
          <cell r="J5124" t="str">
            <v>COLEG. ESCUELA NORMAL SUPERIOR DIST. MARIA MONTESSORI</v>
          </cell>
          <cell r="K5124">
            <v>203669395</v>
          </cell>
        </row>
        <row r="5125">
          <cell r="I5125">
            <v>860532330</v>
          </cell>
          <cell r="J5125" t="str">
            <v>COLEGIO DISTRITAL REPUBLICA DE COLOMBIA</v>
          </cell>
          <cell r="K5125">
            <v>240436951</v>
          </cell>
        </row>
        <row r="5126">
          <cell r="I5126">
            <v>860532337</v>
          </cell>
          <cell r="J5126" t="str">
            <v>INSTITUCION EDUCATIVA DISTRITAL FERNANDO MAZUERA VILLEGAS</v>
          </cell>
          <cell r="K5126">
            <v>410147508</v>
          </cell>
        </row>
        <row r="5127">
          <cell r="I5127">
            <v>860532342</v>
          </cell>
          <cell r="J5127" t="str">
            <v>COLEGIO JOSE MANUEL RESTREPO IED</v>
          </cell>
          <cell r="K5127">
            <v>92230531</v>
          </cell>
        </row>
        <row r="5128">
          <cell r="I5128">
            <v>860532363</v>
          </cell>
          <cell r="J5128" t="str">
            <v>institucion educativa distrital venecia</v>
          </cell>
          <cell r="K5128">
            <v>340166079</v>
          </cell>
        </row>
        <row r="5129">
          <cell r="I5129">
            <v>860532364</v>
          </cell>
          <cell r="J5129" t="str">
            <v>COLEGIO LAS AMERICAS IED</v>
          </cell>
          <cell r="K5129">
            <v>189736985</v>
          </cell>
        </row>
        <row r="5130">
          <cell r="I5130">
            <v>860532366</v>
          </cell>
          <cell r="J5130" t="str">
            <v>I.E.D GUILLERMO LEON VALENCIA</v>
          </cell>
          <cell r="K5130">
            <v>153927376</v>
          </cell>
        </row>
        <row r="5131">
          <cell r="I5131">
            <v>860532389</v>
          </cell>
          <cell r="J5131" t="str">
            <v>INSTITUCION EDUCATIVA DISTRITAL ANIBAL FERNANDEZ DE SOTO</v>
          </cell>
          <cell r="K5131">
            <v>121571475</v>
          </cell>
        </row>
        <row r="5132">
          <cell r="I5132">
            <v>860532402</v>
          </cell>
          <cell r="J5132" t="str">
            <v>FSE</v>
          </cell>
          <cell r="K5132">
            <v>96085768</v>
          </cell>
        </row>
        <row r="5133">
          <cell r="I5133">
            <v>860532406</v>
          </cell>
          <cell r="J5133" t="str">
            <v>INSTITUTO TECNICO DISTRITAL REPUBLICA DE GUATEMALA</v>
          </cell>
          <cell r="K5133">
            <v>106459123</v>
          </cell>
        </row>
        <row r="5134">
          <cell r="I5134">
            <v>860532407</v>
          </cell>
          <cell r="J5134" t="str">
            <v>INSTITUCION EDUCATIVA DISTRITAL MANUELA BELTRAN</v>
          </cell>
          <cell r="K5134">
            <v>158785932</v>
          </cell>
        </row>
        <row r="5135">
          <cell r="I5135">
            <v>860532408</v>
          </cell>
          <cell r="J5135" t="str">
            <v>i.e.d.san jose de castilla</v>
          </cell>
          <cell r="K5135">
            <v>230392261</v>
          </cell>
        </row>
        <row r="5136">
          <cell r="I5136">
            <v>860532412</v>
          </cell>
          <cell r="J5136" t="str">
            <v>FONDO DE SERVICIOS EDUCATIVOS I.E.D LEON DE GREIFF</v>
          </cell>
          <cell r="K5136">
            <v>113725366</v>
          </cell>
        </row>
        <row r="5137">
          <cell r="I5137">
            <v>860532413</v>
          </cell>
          <cell r="J5137" t="str">
            <v>INSTITUCION EDUCATIVA DISTRITAL RAFAEL BERNAL JIMENEZ</v>
          </cell>
          <cell r="K5137">
            <v>100260859</v>
          </cell>
        </row>
        <row r="5138">
          <cell r="I5138">
            <v>860532414</v>
          </cell>
          <cell r="J5138" t="str">
            <v>colegio distrital kennedy</v>
          </cell>
          <cell r="K5138">
            <v>221329632</v>
          </cell>
        </row>
        <row r="5139">
          <cell r="I5139">
            <v>860532422</v>
          </cell>
          <cell r="J5139" t="str">
            <v>INSTITUCION EDUCATIVA DISTRITAL BRAVO PAEZ</v>
          </cell>
          <cell r="K5139">
            <v>152519883</v>
          </cell>
        </row>
        <row r="5140">
          <cell r="I5140">
            <v>860532427</v>
          </cell>
          <cell r="J5140" t="str">
            <v>INSTITUCION EDUCATIVA DISTRITAL JUAN FRANCISCO BERBEO</v>
          </cell>
          <cell r="K5140">
            <v>93511369</v>
          </cell>
        </row>
        <row r="5141">
          <cell r="I5141">
            <v>860532442</v>
          </cell>
          <cell r="J5141" t="str">
            <v>INSTITUCION EDUCATIVA DISTRITAL REPUBLICA DE PANAMA</v>
          </cell>
          <cell r="K5141">
            <v>66398463</v>
          </cell>
        </row>
        <row r="5142">
          <cell r="I5142">
            <v>860532444</v>
          </cell>
          <cell r="J5142" t="str">
            <v>COLEGIO DISTRITAL GERARDO PAREDES</v>
          </cell>
          <cell r="K5142">
            <v>298417588</v>
          </cell>
        </row>
        <row r="5143">
          <cell r="I5143">
            <v>860532445</v>
          </cell>
          <cell r="J5143" t="str">
            <v>IED GENERAL SANTANDER</v>
          </cell>
          <cell r="K5143">
            <v>77986055</v>
          </cell>
        </row>
        <row r="5144">
          <cell r="I5144">
            <v>860532456</v>
          </cell>
          <cell r="J5144" t="str">
            <v>INSTITUCION EDUCATIVA DISTRITAL SIMON BOLIVAR</v>
          </cell>
          <cell r="K5144">
            <v>126887328</v>
          </cell>
        </row>
        <row r="5145">
          <cell r="I5145">
            <v>860532458</v>
          </cell>
          <cell r="J5145" t="str">
            <v>INSTITUCION EDUCATIVA DISTRITAL LA MERCED</v>
          </cell>
          <cell r="K5145">
            <v>323231164</v>
          </cell>
        </row>
        <row r="5146">
          <cell r="I5146">
            <v>860532476</v>
          </cell>
          <cell r="J5146" t="str">
            <v>INSTITUCION EDUCATIVA DISTRITAL JOSE ASUNCION SILVA</v>
          </cell>
          <cell r="K5146">
            <v>87476103</v>
          </cell>
        </row>
        <row r="5147">
          <cell r="I5147">
            <v>860532489</v>
          </cell>
          <cell r="J5147" t="str">
            <v>CENTRO EDUCATIVO DISTRITAL MANUEL ELKIN PATARROYO</v>
          </cell>
          <cell r="K5147">
            <v>28338886</v>
          </cell>
        </row>
        <row r="5148">
          <cell r="I5148">
            <v>860532493</v>
          </cell>
          <cell r="J5148" t="str">
            <v>INSTITUCION EDUCATIVA DISTRITAL ATANASIO GIRARDOT</v>
          </cell>
          <cell r="K5148">
            <v>185072704</v>
          </cell>
        </row>
        <row r="5149">
          <cell r="I5149">
            <v>860532516</v>
          </cell>
          <cell r="J5149" t="str">
            <v>FONSED IED JOSE FELIX RESTREPO</v>
          </cell>
          <cell r="K5149">
            <v>191028598</v>
          </cell>
        </row>
        <row r="5150">
          <cell r="I5150">
            <v>860532518</v>
          </cell>
          <cell r="J5150" t="str">
            <v>COLEGIO MANUELITA SAENZ IED</v>
          </cell>
          <cell r="K5150">
            <v>269742240</v>
          </cell>
        </row>
        <row r="5151">
          <cell r="I5151">
            <v>860532521</v>
          </cell>
          <cell r="J5151" t="str">
            <v>FSE IED FRANCISCO JOSE DE CALDAS</v>
          </cell>
          <cell r="K5151">
            <v>350372590</v>
          </cell>
        </row>
        <row r="5152">
          <cell r="I5152">
            <v>860532530</v>
          </cell>
          <cell r="J5152" t="str">
            <v>INSTITUCION EDUCATIVA DISTRITAL RAFAEL URIBE URIBE</v>
          </cell>
          <cell r="K5152">
            <v>259355615</v>
          </cell>
        </row>
        <row r="5153">
          <cell r="I5153">
            <v>860532531</v>
          </cell>
          <cell r="J5153" t="str">
            <v>INSTITUCION EDUCATIVA DISTRITAL FRANCISCO ANTONIO ZEA DE USME</v>
          </cell>
          <cell r="K5153">
            <v>157022786</v>
          </cell>
        </row>
        <row r="5154">
          <cell r="I5154">
            <v>860532532</v>
          </cell>
          <cell r="J5154" t="str">
            <v>FONDO DE SERVICIOS EDUCATIVOS I.E.D  FABIO LOZANO SIMONELLI</v>
          </cell>
          <cell r="K5154">
            <v>202393255</v>
          </cell>
        </row>
        <row r="5155">
          <cell r="I5155">
            <v>860532533</v>
          </cell>
          <cell r="J5155" t="str">
            <v>COLEGIO DISTRITAL ALMIRANTE PADILLA</v>
          </cell>
          <cell r="K5155">
            <v>152970784</v>
          </cell>
        </row>
        <row r="5156">
          <cell r="I5156">
            <v>860532537</v>
          </cell>
          <cell r="J5156" t="str">
            <v>COLEGIO DISTRITAL JORGE SOTO DEL CORRAL</v>
          </cell>
          <cell r="K5156">
            <v>85083544</v>
          </cell>
        </row>
        <row r="5157">
          <cell r="I5157">
            <v>860532538</v>
          </cell>
          <cell r="J5157" t="str">
            <v>INSTITUCION EDUCATIVA DISTRITAL NUEVO KENNEDY</v>
          </cell>
          <cell r="K5157">
            <v>11523515</v>
          </cell>
        </row>
        <row r="5158">
          <cell r="I5158">
            <v>860532539</v>
          </cell>
          <cell r="J5158" t="str">
            <v>IED UNIDAD BASICA MARCO FIDEL SUAREZ</v>
          </cell>
          <cell r="K5158">
            <v>217045261</v>
          </cell>
        </row>
        <row r="5159">
          <cell r="I5159">
            <v>860532542</v>
          </cell>
          <cell r="J5159" t="str">
            <v>fondo de servicios educativos colegio simon rodriguez</v>
          </cell>
          <cell r="K5159">
            <v>34702625</v>
          </cell>
        </row>
        <row r="5160">
          <cell r="I5160">
            <v>860532555</v>
          </cell>
          <cell r="J5160" t="str">
            <v>inst.distr.tecnico domingo faustino sarmiento</v>
          </cell>
          <cell r="K5160">
            <v>147674466</v>
          </cell>
        </row>
        <row r="5161">
          <cell r="I5161">
            <v>860532556</v>
          </cell>
          <cell r="J5161" t="str">
            <v>INSTITUCION EDUCATIVA DISTRITAL TOMAS CARRASQUILLA</v>
          </cell>
          <cell r="K5161">
            <v>206425590</v>
          </cell>
        </row>
        <row r="5162">
          <cell r="I5162">
            <v>860532576</v>
          </cell>
          <cell r="J5162" t="str">
            <v>Institución Educativa Distrital La Amistad</v>
          </cell>
          <cell r="K5162">
            <v>249122029</v>
          </cell>
        </row>
        <row r="5163">
          <cell r="I5163">
            <v>860532631</v>
          </cell>
          <cell r="J5163" t="str">
            <v>INSTITUCION EDUCATIVA DISTRITAL ANTONIO JOSE URIBE</v>
          </cell>
          <cell r="K5163">
            <v>88196864</v>
          </cell>
        </row>
        <row r="5164">
          <cell r="I5164">
            <v>860533131</v>
          </cell>
          <cell r="J5164" t="str">
            <v>INSTITUCION EDUCATIVA DISTRITAL JUAN LOZANO Y LOZANO</v>
          </cell>
          <cell r="K5164">
            <v>217361230</v>
          </cell>
        </row>
        <row r="5165">
          <cell r="I5165">
            <v>860582589</v>
          </cell>
          <cell r="J5165" t="str">
            <v>INSTITUCION EDUCATIVA DISTRITAL GUSTAVO RESTREPO</v>
          </cell>
          <cell r="K5165">
            <v>200048796</v>
          </cell>
        </row>
        <row r="5166">
          <cell r="I5166">
            <v>881900892</v>
          </cell>
          <cell r="J5166" t="str">
            <v>INSTITUCION EDUCATIVA MANUEL ANTONIO BONILLA</v>
          </cell>
          <cell r="K5166">
            <v>72943839</v>
          </cell>
        </row>
        <row r="5167">
          <cell r="I5167">
            <v>882009006</v>
          </cell>
          <cell r="J5167" t="str">
            <v>Unidad Educativa de Puerto Lleras</v>
          </cell>
          <cell r="K5167">
            <v>85053032</v>
          </cell>
        </row>
        <row r="5168">
          <cell r="I5168">
            <v>890000441</v>
          </cell>
          <cell r="J5168" t="str">
            <v>MUNICIPIO DE CALARCA</v>
          </cell>
          <cell r="K5168">
            <v>339762348</v>
          </cell>
        </row>
        <row r="5169">
          <cell r="I5169">
            <v>890000464</v>
          </cell>
          <cell r="J5169" t="str">
            <v>MUNICIPIO DE ARMENIA</v>
          </cell>
          <cell r="K5169">
            <v>49170228059</v>
          </cell>
        </row>
        <row r="5170">
          <cell r="I5170">
            <v>890000564</v>
          </cell>
          <cell r="J5170" t="str">
            <v>MUNICIPIO DE LA TEBAIDA</v>
          </cell>
          <cell r="K5170">
            <v>223713345</v>
          </cell>
        </row>
        <row r="5171">
          <cell r="I5171">
            <v>890000594</v>
          </cell>
          <cell r="J5171" t="str">
            <v>FONDOS DE SERVICIOS EDUCATIVOS INSTITUCION EDUCATIVA SANTA TERESA DE JESUS</v>
          </cell>
          <cell r="K5171">
            <v>98137750</v>
          </cell>
        </row>
        <row r="5172">
          <cell r="I5172">
            <v>890000613</v>
          </cell>
          <cell r="J5172" t="str">
            <v>MUNICIPIO DE QUIMBAYA</v>
          </cell>
          <cell r="K5172">
            <v>189058660</v>
          </cell>
        </row>
        <row r="5173">
          <cell r="I5173">
            <v>890000710</v>
          </cell>
          <cell r="J5173" t="str">
            <v>COLEGIO BOLIVARIANO CAICEDONIA VALLE</v>
          </cell>
          <cell r="K5173">
            <v>138683815</v>
          </cell>
        </row>
        <row r="5174">
          <cell r="I5174">
            <v>890000711</v>
          </cell>
          <cell r="J5174" t="str">
            <v>INSTITUCION EDUCATIVA SUPERIOR MARIA INMACULADA</v>
          </cell>
          <cell r="K5174">
            <v>141862775</v>
          </cell>
        </row>
        <row r="5175">
          <cell r="I5175">
            <v>890000718</v>
          </cell>
          <cell r="J5175" t="str">
            <v>INSTITUCION EDUCATIVA RAFAEL URIVE URIBE</v>
          </cell>
          <cell r="K5175">
            <v>40675803</v>
          </cell>
        </row>
        <row r="5176">
          <cell r="I5176">
            <v>890000858</v>
          </cell>
          <cell r="J5176" t="str">
            <v>MUNICIPIO DE MONTENEGRO</v>
          </cell>
          <cell r="K5176">
            <v>222200957</v>
          </cell>
        </row>
        <row r="5177">
          <cell r="I5177">
            <v>890000864</v>
          </cell>
          <cell r="J5177" t="str">
            <v>MUNICIPIO DE GENOVA</v>
          </cell>
          <cell r="K5177">
            <v>49051326</v>
          </cell>
        </row>
        <row r="5178">
          <cell r="I5178">
            <v>890000891</v>
          </cell>
          <cell r="J5178" t="str">
            <v>FONDO DE SERVICIOS EDUCATIVOS CIUDADELA EDUCATIVA SAN BERNARDO</v>
          </cell>
          <cell r="K5178">
            <v>147034952</v>
          </cell>
        </row>
        <row r="5179">
          <cell r="I5179">
            <v>890001044</v>
          </cell>
          <cell r="J5179" t="str">
            <v>MUNICIPIO DE CIRCASIA</v>
          </cell>
          <cell r="K5179">
            <v>125975021</v>
          </cell>
        </row>
        <row r="5180">
          <cell r="I5180">
            <v>890001061</v>
          </cell>
          <cell r="J5180" t="str">
            <v>MUNICIPIO DE CORDOBA</v>
          </cell>
          <cell r="K5180">
            <v>33491061</v>
          </cell>
        </row>
        <row r="5181">
          <cell r="I5181">
            <v>890001092</v>
          </cell>
          <cell r="J5181" t="str">
            <v>INSTITUCION EDUCATIVAINSTITUTO PIJAO</v>
          </cell>
          <cell r="K5181">
            <v>26843632</v>
          </cell>
        </row>
        <row r="5182">
          <cell r="I5182">
            <v>890001127</v>
          </cell>
          <cell r="J5182" t="str">
            <v>MUNICIPIO DE SALENTO</v>
          </cell>
          <cell r="K5182">
            <v>39792237</v>
          </cell>
        </row>
        <row r="5183">
          <cell r="I5183">
            <v>890001181</v>
          </cell>
          <cell r="J5183" t="str">
            <v>MUNICIPIO DE PIJAO</v>
          </cell>
          <cell r="K5183">
            <v>47341146</v>
          </cell>
        </row>
        <row r="5184">
          <cell r="I5184">
            <v>890001339</v>
          </cell>
          <cell r="J5184" t="str">
            <v>MUNICIPIO DE FILANDIA</v>
          </cell>
          <cell r="K5184">
            <v>62973053</v>
          </cell>
        </row>
        <row r="5185">
          <cell r="I5185">
            <v>890001639</v>
          </cell>
          <cell r="J5185" t="str">
            <v>DEPARTAMENTO DEL QUINDIO</v>
          </cell>
          <cell r="K5185">
            <v>55478185252</v>
          </cell>
        </row>
        <row r="5186">
          <cell r="I5186">
            <v>890001879</v>
          </cell>
          <cell r="J5186" t="str">
            <v>MUNICIPIO DE BUENAVISTA</v>
          </cell>
          <cell r="K5186">
            <v>17505251</v>
          </cell>
        </row>
        <row r="5187">
          <cell r="I5187">
            <v>890002054</v>
          </cell>
          <cell r="J5187" t="str">
            <v>ESCUELA NORMAL SUPERIOR DEL QUINDIO</v>
          </cell>
          <cell r="K5187">
            <v>294591026</v>
          </cell>
        </row>
        <row r="5188">
          <cell r="I5188">
            <v>890003582</v>
          </cell>
          <cell r="J5188" t="str">
            <v>FONDO DE SERVICIOS EDUCATIVOS INSTITUCION EDUCATIVA SANTA TERESITA</v>
          </cell>
          <cell r="K5188">
            <v>107854591</v>
          </cell>
        </row>
        <row r="5189">
          <cell r="I5189">
            <v>890003775</v>
          </cell>
          <cell r="J5189" t="str">
            <v>INSTITUCION EDUCATIVA DE MERCADOTECNIA MARIA INMACULADA</v>
          </cell>
          <cell r="K5189">
            <v>115282045</v>
          </cell>
        </row>
        <row r="5190">
          <cell r="I5190">
            <v>890003779</v>
          </cell>
          <cell r="J5190" t="str">
            <v>INSTITUCION EDUCATIVA INSTIRUTO QUIMBAYA</v>
          </cell>
          <cell r="K5190">
            <v>83867112</v>
          </cell>
        </row>
        <row r="5191">
          <cell r="I5191">
            <v>890003799</v>
          </cell>
          <cell r="J5191" t="str">
            <v>INSTITUCION EDUCATIVA NARANJAL</v>
          </cell>
          <cell r="K5191">
            <v>28608665</v>
          </cell>
        </row>
        <row r="5192">
          <cell r="I5192">
            <v>890003810</v>
          </cell>
          <cell r="J5192" t="str">
            <v>instituto genova fondo de servicio educativo</v>
          </cell>
          <cell r="K5192">
            <v>61234394</v>
          </cell>
        </row>
        <row r="5193">
          <cell r="I5193">
            <v>890003817</v>
          </cell>
          <cell r="J5193" t="str">
            <v>FONDO SERVICIOS EDUCATIVOS INSTITUCION EDUCATIVA SAN JOSE</v>
          </cell>
          <cell r="K5193">
            <v>84316258</v>
          </cell>
        </row>
        <row r="5194">
          <cell r="I5194">
            <v>890003829</v>
          </cell>
          <cell r="J5194" t="str">
            <v>INSTITUCION EDUCATIVA ANTONIO NARIÑO</v>
          </cell>
          <cell r="K5194">
            <v>101020402</v>
          </cell>
        </row>
        <row r="5195">
          <cell r="I5195">
            <v>890003844</v>
          </cell>
          <cell r="J5195" t="str">
            <v>INSTITUCION EDUCATIVA FRANCISCO MIRANDA FONDO DE SERVICIOS EDUCATIVOS</v>
          </cell>
          <cell r="K5195">
            <v>27592421</v>
          </cell>
        </row>
        <row r="5196">
          <cell r="I5196">
            <v>890003855</v>
          </cell>
          <cell r="J5196" t="str">
            <v>INSTITUCION EDUCATIVA LICEO ANDINO DE LA SANTISIMATRINIDAD</v>
          </cell>
          <cell r="K5196">
            <v>56515901</v>
          </cell>
        </row>
        <row r="5197">
          <cell r="I5197">
            <v>890003889</v>
          </cell>
          <cell r="J5197" t="str">
            <v>FONDOS DE SERVICIOS EDUCATIVOS  RUFINO JOSE CUERVO SUR</v>
          </cell>
          <cell r="K5197">
            <v>171392404</v>
          </cell>
        </row>
        <row r="5198">
          <cell r="I5198">
            <v>890072044</v>
          </cell>
          <cell r="J5198" t="str">
            <v>MUNICIPIO SANTA ISABEL</v>
          </cell>
          <cell r="K5198">
            <v>49978427</v>
          </cell>
        </row>
        <row r="5199">
          <cell r="I5199">
            <v>890102006</v>
          </cell>
          <cell r="J5199" t="str">
            <v>DEPARTAMENTO DEL ATLANTICO</v>
          </cell>
          <cell r="K5199">
            <v>122224153176</v>
          </cell>
        </row>
        <row r="5200">
          <cell r="I5200">
            <v>890102018</v>
          </cell>
          <cell r="J5200" t="str">
            <v>DISTRITO ESPECIAL INDUSTRIAL Y PORTUARIO DE BARRANQUILLA</v>
          </cell>
          <cell r="K5200">
            <v>177466280779</v>
          </cell>
        </row>
        <row r="5201">
          <cell r="I5201">
            <v>890102223</v>
          </cell>
          <cell r="J5201" t="str">
            <v>COLEGIO DISTRITAL ESTHER DE PELAEZ</v>
          </cell>
          <cell r="K5201">
            <v>29561671</v>
          </cell>
        </row>
        <row r="5202">
          <cell r="I5202">
            <v>890102265</v>
          </cell>
          <cell r="J5202" t="str">
            <v>ESCUELA NORMAL SUPERIOR LA HACIENDA</v>
          </cell>
          <cell r="K5202">
            <v>254279690</v>
          </cell>
        </row>
        <row r="5203">
          <cell r="I5203">
            <v>890102267</v>
          </cell>
          <cell r="J5203" t="str">
            <v>COLEGIO DISTRITAL JOSE EUSEBIO</v>
          </cell>
          <cell r="K5203">
            <v>90152529</v>
          </cell>
        </row>
        <row r="5204">
          <cell r="I5204">
            <v>890102472</v>
          </cell>
          <cell r="J5204" t="str">
            <v>MUNICIPIO DE GALAPA</v>
          </cell>
          <cell r="K5204">
            <v>256249753</v>
          </cell>
        </row>
        <row r="5205">
          <cell r="I5205">
            <v>890103003</v>
          </cell>
          <cell r="J5205" t="str">
            <v>MUNICIPIO DE LURUACO</v>
          </cell>
          <cell r="K5205">
            <v>63402933</v>
          </cell>
        </row>
        <row r="5206">
          <cell r="I5206">
            <v>890103008</v>
          </cell>
          <cell r="J5206" t="str">
            <v>INSTITUCION EDUCATIVA INOBASOL DE SOLEDAD</v>
          </cell>
          <cell r="K5206">
            <v>177932280</v>
          </cell>
        </row>
        <row r="5207">
          <cell r="I5207">
            <v>890103018</v>
          </cell>
          <cell r="J5207" t="str">
            <v>COLEGIO DE BACHILLERATO TECNICO COMERCIAL HELENA DE CHAUVIN</v>
          </cell>
          <cell r="K5207">
            <v>78907830</v>
          </cell>
        </row>
        <row r="5208">
          <cell r="I5208">
            <v>890103022</v>
          </cell>
          <cell r="J5208" t="str">
            <v>instituto educativa jose david montezuma recuero</v>
          </cell>
          <cell r="K5208">
            <v>149715976</v>
          </cell>
        </row>
        <row r="5209">
          <cell r="I5209">
            <v>890103024</v>
          </cell>
          <cell r="J5209" t="str">
            <v>colegio nacional de bachillerato campo de la cruz</v>
          </cell>
          <cell r="K5209">
            <v>87414772</v>
          </cell>
        </row>
        <row r="5210">
          <cell r="I5210">
            <v>890103027</v>
          </cell>
          <cell r="J5210" t="str">
            <v>INSTITUCION EDUCATIVA TECNICO INDUSTRIAL DEL  ATLANTICO</v>
          </cell>
          <cell r="K5210">
            <v>284663917</v>
          </cell>
        </row>
        <row r="5211">
          <cell r="I5211">
            <v>890103028</v>
          </cell>
          <cell r="J5211" t="str">
            <v>INSTITUCION EDUCATIVA DOLORES MARIA UCROS</v>
          </cell>
          <cell r="K5211">
            <v>265358587</v>
          </cell>
        </row>
        <row r="5212">
          <cell r="I5212">
            <v>890103032</v>
          </cell>
          <cell r="J5212" t="str">
            <v>inst educativa francisco javier cisneros</v>
          </cell>
          <cell r="K5212">
            <v>127531190</v>
          </cell>
        </row>
        <row r="5213">
          <cell r="I5213">
            <v>890103036</v>
          </cell>
          <cell r="J5213" t="str">
            <v>institucion educativa tecnica oriental</v>
          </cell>
          <cell r="K5213">
            <v>167981596</v>
          </cell>
        </row>
        <row r="5214">
          <cell r="I5214">
            <v>890103051</v>
          </cell>
          <cell r="J5214" t="str">
            <v>INSITUCION EDUCATIVA FRANCISCO JOSE DE CALDAS</v>
          </cell>
          <cell r="K5214">
            <v>272755678</v>
          </cell>
        </row>
        <row r="5215">
          <cell r="I5215">
            <v>890103077</v>
          </cell>
          <cell r="J5215" t="str">
            <v>INSTITUCION EDUCATIVA DISTRITAL CARLOS MEISEL</v>
          </cell>
          <cell r="K5215">
            <v>161027669</v>
          </cell>
        </row>
        <row r="5216">
          <cell r="I5216">
            <v>890103091</v>
          </cell>
          <cell r="J5216" t="str">
            <v>INSTITUTO TECNICO NACIONAL DE COMERCIO</v>
          </cell>
          <cell r="K5216">
            <v>195523390</v>
          </cell>
        </row>
        <row r="5217">
          <cell r="I5217">
            <v>890103217</v>
          </cell>
          <cell r="J5217" t="str">
            <v>FONDO DE SERVICIOS EDUCATIVOS INEM</v>
          </cell>
          <cell r="K5217">
            <v>206643292</v>
          </cell>
        </row>
        <row r="5218">
          <cell r="I5218">
            <v>890103745</v>
          </cell>
          <cell r="J5218" t="str">
            <v>fondo de servicio docente del instituto educativo san luis beltran</v>
          </cell>
          <cell r="K5218">
            <v>148716607</v>
          </cell>
        </row>
        <row r="5219">
          <cell r="I5219">
            <v>890103812</v>
          </cell>
          <cell r="J5219" t="str">
            <v>COLEGIO DE BARRANQUILLA CODEBA FONDO DE SERVICIOS EDUCATIVOS</v>
          </cell>
          <cell r="K5219">
            <v>119114031</v>
          </cell>
        </row>
        <row r="5220">
          <cell r="I5220">
            <v>890103839</v>
          </cell>
          <cell r="J5220" t="str">
            <v>institucion educativa normal superior de manati</v>
          </cell>
          <cell r="K5220">
            <v>138382847</v>
          </cell>
        </row>
        <row r="5221">
          <cell r="I5221">
            <v>890103848</v>
          </cell>
          <cell r="J5221" t="str">
            <v>INSTITUCION EDUCATIVA TECNICA JUAN XXIII</v>
          </cell>
          <cell r="K5221">
            <v>138077136</v>
          </cell>
        </row>
        <row r="5222">
          <cell r="I5222">
            <v>890103854</v>
          </cell>
          <cell r="J5222" t="str">
            <v>INSTITUCION EDUCATIVA DISTRITAL SIMON BOLIVAR</v>
          </cell>
          <cell r="K5222">
            <v>87542560</v>
          </cell>
        </row>
        <row r="5223">
          <cell r="I5223">
            <v>890103863</v>
          </cell>
          <cell r="J5223" t="str">
            <v>institucion educativa tecnica francisco cartusciello</v>
          </cell>
          <cell r="K5223">
            <v>264171454</v>
          </cell>
        </row>
        <row r="5224">
          <cell r="I5224">
            <v>890103962</v>
          </cell>
          <cell r="J5224" t="str">
            <v>MUNICIPIO DE REPELON</v>
          </cell>
          <cell r="K5224">
            <v>273569282</v>
          </cell>
        </row>
        <row r="5225">
          <cell r="I5225">
            <v>890103991</v>
          </cell>
          <cell r="J5225" t="str">
            <v>institucion educativa tecnica san pablo de polo nuevo</v>
          </cell>
          <cell r="K5225">
            <v>212464821</v>
          </cell>
        </row>
        <row r="5226">
          <cell r="I5226">
            <v>890103999</v>
          </cell>
          <cell r="J5226" t="str">
            <v>INSTITUCION EDUCATIVA DE BARANOA JULIO PANTOJA MALDONADO</v>
          </cell>
          <cell r="K5226">
            <v>147148701</v>
          </cell>
        </row>
        <row r="5227">
          <cell r="I5227">
            <v>890105087</v>
          </cell>
          <cell r="J5227" t="str">
            <v>INSTITUCION EDUCATIVA TECNICA  COMCERCIAL DE PALMAR DE VARELA MUNICIPIO PALMAR DE VARELA DEPARTAMENTO ATLANTICO</v>
          </cell>
          <cell r="K5227">
            <v>336391305</v>
          </cell>
        </row>
        <row r="5228">
          <cell r="I5228">
            <v>890105167</v>
          </cell>
          <cell r="J5228" t="str">
            <v>institucion educativa tecnica juan v padilla</v>
          </cell>
          <cell r="K5228">
            <v>223788586</v>
          </cell>
        </row>
        <row r="5229">
          <cell r="I5229">
            <v>890106291</v>
          </cell>
          <cell r="J5229" t="str">
            <v>MUNICIPIO DE SOLEDAD</v>
          </cell>
          <cell r="K5229">
            <v>56779380451</v>
          </cell>
        </row>
        <row r="5230">
          <cell r="I5230">
            <v>890106369</v>
          </cell>
          <cell r="J5230" t="str">
            <v>COLEGIO MARCO FIDEL SUAREZ</v>
          </cell>
          <cell r="K5230">
            <v>174709792</v>
          </cell>
        </row>
        <row r="5231">
          <cell r="I5231">
            <v>890106787</v>
          </cell>
          <cell r="J5231" t="str">
            <v>ESCUELA NORMAL SUPERIOR DEL DISTRITO DE BARRANQUILLA</v>
          </cell>
          <cell r="K5231">
            <v>171748272</v>
          </cell>
        </row>
        <row r="5232">
          <cell r="I5232">
            <v>890107177</v>
          </cell>
          <cell r="J5232" t="str">
            <v>fondos de servicios educativos insitucion educativa de sabanalarga</v>
          </cell>
          <cell r="K5232">
            <v>280735224</v>
          </cell>
        </row>
        <row r="5233">
          <cell r="I5233">
            <v>890107266</v>
          </cell>
          <cell r="J5233" t="str">
            <v>FONDO DE SERVICIOS EDUCATIVO COLEGIO MAYOR DE BARRANQUILLA</v>
          </cell>
          <cell r="K5233">
            <v>76397200</v>
          </cell>
        </row>
        <row r="5234">
          <cell r="I5234">
            <v>890107327</v>
          </cell>
          <cell r="J5234" t="str">
            <v>INSTITUTO EDUCATIVO SOFIA CAMARGO DE LLERAS</v>
          </cell>
          <cell r="K5234">
            <v>179576713</v>
          </cell>
        </row>
        <row r="5235">
          <cell r="I5235">
            <v>890107378</v>
          </cell>
          <cell r="J5235" t="str">
            <v>INSTITUCION EDUCATIVA POLITECNICO DE SOLEDAD</v>
          </cell>
          <cell r="K5235">
            <v>275674727</v>
          </cell>
        </row>
        <row r="5236">
          <cell r="I5236">
            <v>890108028</v>
          </cell>
          <cell r="J5236" t="str">
            <v>institucion educativa san antonio</v>
          </cell>
          <cell r="K5236">
            <v>59683615</v>
          </cell>
        </row>
        <row r="5237">
          <cell r="I5237">
            <v>890110805</v>
          </cell>
          <cell r="J5237" t="str">
            <v>INSTITUCION EDUCATIVA DISTRITAL JAVIER SANCHEZ</v>
          </cell>
          <cell r="K5237">
            <v>91767282</v>
          </cell>
        </row>
        <row r="5238">
          <cell r="I5238">
            <v>890112233</v>
          </cell>
          <cell r="J5238" t="str">
            <v>INSTITUCION EDUCATIVA DISTRITAL ANTONIO JOSE DE SUCRE</v>
          </cell>
          <cell r="K5238">
            <v>44614977</v>
          </cell>
        </row>
        <row r="5239">
          <cell r="I5239">
            <v>890112371</v>
          </cell>
          <cell r="J5239" t="str">
            <v>MUNICIPIO DE BARANOA</v>
          </cell>
          <cell r="K5239">
            <v>360445730</v>
          </cell>
        </row>
        <row r="5240">
          <cell r="I5240">
            <v>890112437</v>
          </cell>
          <cell r="J5240" t="str">
            <v>INSTITUCION EDUCATIVA DISTRITAL JORGE NICOLAS ABELLO</v>
          </cell>
          <cell r="K5240">
            <v>108230146</v>
          </cell>
        </row>
        <row r="5241">
          <cell r="I5241">
            <v>890114156</v>
          </cell>
          <cell r="J5241" t="str">
            <v>INSTITUTO TECNICO DE COMERCIO BARRANQUILLA</v>
          </cell>
          <cell r="K5241">
            <v>130073834</v>
          </cell>
        </row>
        <row r="5242">
          <cell r="I5242">
            <v>890114335</v>
          </cell>
          <cell r="J5242" t="str">
            <v>MUNICIPIO DE MALAMBO</v>
          </cell>
          <cell r="K5242">
            <v>18704380757</v>
          </cell>
        </row>
        <row r="5243">
          <cell r="I5243">
            <v>890115982</v>
          </cell>
          <cell r="J5243" t="str">
            <v>MUNICIPIO DE SABANAGRANDE</v>
          </cell>
          <cell r="K5243">
            <v>232780055</v>
          </cell>
        </row>
        <row r="5244">
          <cell r="I5244">
            <v>890116159</v>
          </cell>
          <cell r="J5244" t="str">
            <v>MUNICIPIO DE SUAN</v>
          </cell>
          <cell r="K5244">
            <v>87068685</v>
          </cell>
        </row>
        <row r="5245">
          <cell r="I5245">
            <v>890116278</v>
          </cell>
          <cell r="J5245" t="str">
            <v>MUNICIPIO DE PONEDERA</v>
          </cell>
          <cell r="K5245">
            <v>195887577</v>
          </cell>
        </row>
        <row r="5246">
          <cell r="I5246">
            <v>890201190</v>
          </cell>
          <cell r="J5246" t="str">
            <v>MUNICIPIO DE PUERTO WILCHES</v>
          </cell>
          <cell r="K5246">
            <v>335896850</v>
          </cell>
        </row>
        <row r="5247">
          <cell r="I5247">
            <v>890201212</v>
          </cell>
          <cell r="J5247" t="str">
            <v>ESCUELA NORMAL SUPERIOR SISTEMA GENERAL DE PARTICIPACIONES</v>
          </cell>
          <cell r="K5247">
            <v>144148837</v>
          </cell>
        </row>
        <row r="5248">
          <cell r="I5248">
            <v>890201222</v>
          </cell>
          <cell r="J5248" t="str">
            <v>MUNICIPIO DE BUCARAMANGA</v>
          </cell>
          <cell r="K5248">
            <v>73279992829</v>
          </cell>
        </row>
        <row r="5249">
          <cell r="I5249">
            <v>890201235</v>
          </cell>
          <cell r="J5249" t="str">
            <v>DEPARTAMENTO DE SANTANDER</v>
          </cell>
          <cell r="K5249">
            <v>200094562935</v>
          </cell>
        </row>
        <row r="5250">
          <cell r="I5250">
            <v>890201286</v>
          </cell>
          <cell r="J5250" t="str">
            <v>INSTITUTO TECNICO NACIONAL DE COMERCIO</v>
          </cell>
          <cell r="K5250">
            <v>174857035</v>
          </cell>
        </row>
        <row r="5251">
          <cell r="I5251">
            <v>890201433</v>
          </cell>
          <cell r="J5251" t="str">
            <v>COLEGIO SAN JOSE DE GUANENTA</v>
          </cell>
          <cell r="K5251">
            <v>248631570</v>
          </cell>
        </row>
        <row r="5252">
          <cell r="I5252">
            <v>890201610</v>
          </cell>
          <cell r="J5252" t="str">
            <v>INSITUCION EDUCATIVA NUESTRA SEÑORA DEL PILAR</v>
          </cell>
          <cell r="K5252">
            <v>367622574</v>
          </cell>
        </row>
        <row r="5253">
          <cell r="I5253">
            <v>890201900</v>
          </cell>
          <cell r="J5253" t="str">
            <v>MUNICIPIO DE BARRANCABERMEJA</v>
          </cell>
          <cell r="K5253">
            <v>41331293085</v>
          </cell>
        </row>
        <row r="5254">
          <cell r="I5254">
            <v>890203250</v>
          </cell>
          <cell r="J5254" t="str">
            <v>FONDO DE SERVICIOS EDUCATIVOS</v>
          </cell>
          <cell r="K5254">
            <v>78135194</v>
          </cell>
        </row>
        <row r="5255">
          <cell r="I5255">
            <v>890203688</v>
          </cell>
          <cell r="J5255" t="str">
            <v>MUNICIPIO DEL SOCORRO</v>
          </cell>
          <cell r="K5255">
            <v>139124500</v>
          </cell>
        </row>
        <row r="5256">
          <cell r="I5256">
            <v>890203882</v>
          </cell>
          <cell r="J5256" t="str">
            <v>INSITUTO SANTA MARIA GORETTI</v>
          </cell>
          <cell r="K5256">
            <v>178948011</v>
          </cell>
        </row>
        <row r="5257">
          <cell r="I5257">
            <v>890204138</v>
          </cell>
          <cell r="J5257" t="str">
            <v>MUNICIPIO DE ZAPATOCA</v>
          </cell>
          <cell r="K5257">
            <v>44409403</v>
          </cell>
        </row>
        <row r="5258">
          <cell r="I5258">
            <v>890204265</v>
          </cell>
          <cell r="J5258" t="str">
            <v>MUNICIPIO DE PINCHOTE</v>
          </cell>
          <cell r="K5258">
            <v>23718088</v>
          </cell>
        </row>
        <row r="5259">
          <cell r="I5259">
            <v>890204300</v>
          </cell>
          <cell r="J5259" t="str">
            <v>INSTITUTO TECNICO INDUSTRIAL MONSEÑOR CARLOS ARDILA GARCIA</v>
          </cell>
          <cell r="K5259">
            <v>71646916</v>
          </cell>
        </row>
        <row r="5260">
          <cell r="I5260">
            <v>890204537</v>
          </cell>
          <cell r="J5260" t="str">
            <v>MUNICIPIO DE LOS SANTOS</v>
          </cell>
          <cell r="K5260">
            <v>111436118</v>
          </cell>
        </row>
        <row r="5261">
          <cell r="I5261">
            <v>890204565</v>
          </cell>
          <cell r="J5261" t="str">
            <v>FONDO DE SERVICIOS EDUCATIVOS</v>
          </cell>
          <cell r="K5261">
            <v>36603374</v>
          </cell>
        </row>
        <row r="5262">
          <cell r="I5262">
            <v>890204616</v>
          </cell>
          <cell r="J5262" t="str">
            <v>CONCENTRACION DE DESARROLLO RURAL VALLE DE SAN JOSE</v>
          </cell>
          <cell r="K5262">
            <v>38241954</v>
          </cell>
        </row>
        <row r="5263">
          <cell r="I5263">
            <v>890204643</v>
          </cell>
          <cell r="J5263" t="str">
            <v>MUNICIPIO DE SABANA DE TORRES</v>
          </cell>
          <cell r="K5263">
            <v>235105641</v>
          </cell>
        </row>
        <row r="5264">
          <cell r="I5264">
            <v>890204646</v>
          </cell>
          <cell r="J5264" t="str">
            <v>MUNICIPIO DE RIONEGRO</v>
          </cell>
          <cell r="K5264">
            <v>194942596</v>
          </cell>
        </row>
        <row r="5265">
          <cell r="I5265">
            <v>890204679</v>
          </cell>
          <cell r="J5265" t="str">
            <v>FONDO DE SERVICIOS EDUCATIVOS</v>
          </cell>
          <cell r="K5265">
            <v>32381166</v>
          </cell>
        </row>
        <row r="5266">
          <cell r="I5266">
            <v>890204699</v>
          </cell>
          <cell r="J5266" t="str">
            <v>MUNICIPIO DE CEPITA</v>
          </cell>
          <cell r="K5266">
            <v>16153961</v>
          </cell>
        </row>
        <row r="5267">
          <cell r="I5267">
            <v>890204802</v>
          </cell>
          <cell r="J5267" t="str">
            <v>MUNICIPIO  DE GIRON</v>
          </cell>
          <cell r="K5267">
            <v>23252799664</v>
          </cell>
        </row>
        <row r="5268">
          <cell r="I5268">
            <v>890204890</v>
          </cell>
          <cell r="J5268" t="str">
            <v>MUNICIPIO DE SAN JOSE DE MIRANDA</v>
          </cell>
          <cell r="K5268">
            <v>38723551</v>
          </cell>
        </row>
        <row r="5269">
          <cell r="I5269">
            <v>890204907</v>
          </cell>
          <cell r="J5269" t="str">
            <v>FONDO DE SERVICIOS EDUCATIVOS</v>
          </cell>
          <cell r="K5269">
            <v>78060386</v>
          </cell>
        </row>
        <row r="5270">
          <cell r="I5270">
            <v>890204972</v>
          </cell>
          <cell r="J5270" t="str">
            <v>FONDO DE SERVICIOS EDUCATIVOS</v>
          </cell>
          <cell r="K5270">
            <v>82117497</v>
          </cell>
        </row>
        <row r="5271">
          <cell r="I5271">
            <v>890204979</v>
          </cell>
          <cell r="J5271" t="str">
            <v>MUNICIPIO DE GUAPOTA</v>
          </cell>
          <cell r="K5271">
            <v>14745621</v>
          </cell>
        </row>
        <row r="5272">
          <cell r="I5272">
            <v>890204985</v>
          </cell>
          <cell r="J5272" t="str">
            <v>MUNICIPIO DE SUAITA</v>
          </cell>
          <cell r="K5272">
            <v>76209014</v>
          </cell>
        </row>
        <row r="5273">
          <cell r="I5273">
            <v>890204999</v>
          </cell>
          <cell r="J5273" t="str">
            <v>FONDO DE SERVICIOS EDUCATIVOS</v>
          </cell>
          <cell r="K5273">
            <v>43729514</v>
          </cell>
        </row>
        <row r="5274">
          <cell r="I5274">
            <v>890205051</v>
          </cell>
          <cell r="J5274" t="str">
            <v>MUNICIPIO DE SURATA</v>
          </cell>
          <cell r="K5274">
            <v>31535796</v>
          </cell>
        </row>
        <row r="5275">
          <cell r="I5275">
            <v>890205058</v>
          </cell>
          <cell r="J5275" t="str">
            <v>MUNICIPIO DE COROMORO</v>
          </cell>
          <cell r="K5275">
            <v>44770658</v>
          </cell>
        </row>
        <row r="5276">
          <cell r="I5276">
            <v>890205063</v>
          </cell>
          <cell r="J5276" t="str">
            <v>MUNICIPIO DE CHARALA</v>
          </cell>
          <cell r="K5276">
            <v>87193880</v>
          </cell>
        </row>
        <row r="5277">
          <cell r="I5277">
            <v>890205072</v>
          </cell>
          <cell r="J5277" t="str">
            <v>FONDO DE SERVICIOS EDUCATIVOS</v>
          </cell>
          <cell r="K5277">
            <v>94355367</v>
          </cell>
        </row>
        <row r="5278">
          <cell r="I5278">
            <v>890205114</v>
          </cell>
          <cell r="J5278" t="str">
            <v>MUNICIPIO DE ENCINO</v>
          </cell>
          <cell r="K5278">
            <v>16479907</v>
          </cell>
        </row>
        <row r="5279">
          <cell r="I5279">
            <v>890205119</v>
          </cell>
          <cell r="J5279" t="str">
            <v>MUNICIPIO DE CAPITANEJO</v>
          </cell>
          <cell r="K5279">
            <v>48193163</v>
          </cell>
        </row>
        <row r="5280">
          <cell r="I5280">
            <v>890205124</v>
          </cell>
          <cell r="J5280" t="str">
            <v>MUNICIPIO DE OCAMONTE</v>
          </cell>
          <cell r="K5280">
            <v>25734102</v>
          </cell>
        </row>
        <row r="5281">
          <cell r="I5281">
            <v>890205140</v>
          </cell>
          <cell r="J5281" t="str">
            <v>FONDO DE SERVICIOS EDUCATIVOS</v>
          </cell>
          <cell r="K5281">
            <v>49136282</v>
          </cell>
        </row>
        <row r="5282">
          <cell r="I5282">
            <v>890205176</v>
          </cell>
          <cell r="J5282" t="str">
            <v>MUNICIPIO DE FLORIDABLANCA</v>
          </cell>
          <cell r="K5282">
            <v>30011754399</v>
          </cell>
        </row>
        <row r="5283">
          <cell r="I5283">
            <v>890205199</v>
          </cell>
          <cell r="J5283" t="str">
            <v>FONDO DE SERVICIOS EDUCATIVOS</v>
          </cell>
          <cell r="K5283">
            <v>60762413</v>
          </cell>
        </row>
        <row r="5284">
          <cell r="I5284">
            <v>890205229</v>
          </cell>
          <cell r="J5284" t="str">
            <v>ALCALDIA MUNICIPIO DE MALAGA</v>
          </cell>
          <cell r="K5284">
            <v>137796279</v>
          </cell>
        </row>
        <row r="5285">
          <cell r="I5285">
            <v>890205308</v>
          </cell>
          <cell r="J5285" t="str">
            <v>MUNICIPIO DE LA PAZ</v>
          </cell>
          <cell r="K5285">
            <v>6364339</v>
          </cell>
        </row>
        <row r="5286">
          <cell r="I5286">
            <v>890205326</v>
          </cell>
          <cell r="J5286" t="str">
            <v>MUNICIPIO DE MOLAGAVITA</v>
          </cell>
          <cell r="K5286">
            <v>34346139</v>
          </cell>
        </row>
        <row r="5287">
          <cell r="I5287">
            <v>890205334</v>
          </cell>
          <cell r="J5287" t="str">
            <v>MUNICIPIO DE ARATOCA</v>
          </cell>
          <cell r="K5287">
            <v>69494934</v>
          </cell>
        </row>
        <row r="5288">
          <cell r="I5288">
            <v>890205383</v>
          </cell>
          <cell r="J5288" t="str">
            <v>MUNICIPIO DE PIEDECUESTA</v>
          </cell>
          <cell r="K5288">
            <v>28019570481</v>
          </cell>
        </row>
        <row r="5289">
          <cell r="I5289">
            <v>890205439</v>
          </cell>
          <cell r="J5289" t="str">
            <v>MUNICIPIO DE EL GUACAMAYO</v>
          </cell>
          <cell r="K5289">
            <v>15572668</v>
          </cell>
        </row>
        <row r="5290">
          <cell r="I5290">
            <v>890205446</v>
          </cell>
          <cell r="J5290" t="str">
            <v>COLEGIO INTEGRADO CAMILO TORRES</v>
          </cell>
          <cell r="K5290">
            <v>130708120</v>
          </cell>
        </row>
        <row r="5291">
          <cell r="I5291">
            <v>890205460</v>
          </cell>
          <cell r="J5291" t="str">
            <v>MUNICIPIO VALLE DE SAN JOSE</v>
          </cell>
          <cell r="K5291">
            <v>35849442</v>
          </cell>
        </row>
        <row r="5292">
          <cell r="I5292">
            <v>890205525</v>
          </cell>
          <cell r="J5292" t="str">
            <v>INSTITUTO TECNICO INDUSTRIAL AQUILEO PARRA</v>
          </cell>
          <cell r="K5292">
            <v>71700654</v>
          </cell>
        </row>
        <row r="5293">
          <cell r="I5293">
            <v>890205575</v>
          </cell>
          <cell r="J5293" t="str">
            <v>MUNICIPIO DE CABRERA</v>
          </cell>
          <cell r="K5293">
            <v>15429561</v>
          </cell>
        </row>
        <row r="5294">
          <cell r="I5294">
            <v>890205581</v>
          </cell>
          <cell r="J5294" t="str">
            <v>MUNICIPIO DE TONA</v>
          </cell>
          <cell r="K5294">
            <v>39661938</v>
          </cell>
        </row>
        <row r="5295">
          <cell r="I5295">
            <v>890205599</v>
          </cell>
          <cell r="J5295" t="str">
            <v>FONDO DE SERVICIOS EDUCATIVOS COLEGIO BALBINO GARCIA</v>
          </cell>
          <cell r="K5295">
            <v>185728016</v>
          </cell>
        </row>
        <row r="5296">
          <cell r="I5296">
            <v>890205632</v>
          </cell>
          <cell r="J5296" t="str">
            <v>MUNICIPIO DE MOGOTES</v>
          </cell>
          <cell r="K5296">
            <v>100675372</v>
          </cell>
        </row>
        <row r="5297">
          <cell r="I5297">
            <v>890205677</v>
          </cell>
          <cell r="J5297" t="str">
            <v>ALCALDIA MUNICIPAL DE VELEZ</v>
          </cell>
          <cell r="K5297">
            <v>144448173</v>
          </cell>
        </row>
        <row r="5298">
          <cell r="I5298">
            <v>890205792</v>
          </cell>
          <cell r="J5298" t="str">
            <v>INSTITUTO POLITECNICO FEMENINO</v>
          </cell>
          <cell r="K5298">
            <v>194752111</v>
          </cell>
        </row>
        <row r="5299">
          <cell r="I5299">
            <v>890205973</v>
          </cell>
          <cell r="J5299" t="str">
            <v>MUNICIPIO DE SANTA BARBARA</v>
          </cell>
          <cell r="K5299">
            <v>19851602</v>
          </cell>
        </row>
        <row r="5300">
          <cell r="I5300">
            <v>890206033</v>
          </cell>
          <cell r="J5300" t="str">
            <v>MUNICIPIO DE BARBOSA</v>
          </cell>
          <cell r="K5300">
            <v>121170802</v>
          </cell>
        </row>
        <row r="5301">
          <cell r="I5301">
            <v>890206058</v>
          </cell>
          <cell r="J5301" t="str">
            <v>MUNICIPIO DE CONTRATACION</v>
          </cell>
          <cell r="K5301">
            <v>23276200</v>
          </cell>
        </row>
        <row r="5302">
          <cell r="I5302">
            <v>890206110</v>
          </cell>
          <cell r="J5302" t="str">
            <v>MUNICIPIO DE LEBRIJA</v>
          </cell>
          <cell r="K5302">
            <v>232017456</v>
          </cell>
        </row>
        <row r="5303">
          <cell r="I5303">
            <v>890206250</v>
          </cell>
          <cell r="J5303" t="str">
            <v>MUNICIPIO DE VILLANUEVA</v>
          </cell>
          <cell r="K5303">
            <v>46048568</v>
          </cell>
        </row>
        <row r="5304">
          <cell r="I5304">
            <v>890206290</v>
          </cell>
          <cell r="J5304" t="str">
            <v>MUNICIPIO DE CHIMA</v>
          </cell>
          <cell r="K5304">
            <v>18822224</v>
          </cell>
        </row>
        <row r="5305">
          <cell r="I5305">
            <v>890206679</v>
          </cell>
          <cell r="J5305" t="str">
            <v>FONDO DE SERVICIOS EDUCATIVOS</v>
          </cell>
          <cell r="K5305">
            <v>95878419</v>
          </cell>
        </row>
        <row r="5306">
          <cell r="I5306">
            <v>890206696</v>
          </cell>
          <cell r="J5306" t="str">
            <v>MUNICIPIO DE MATANZA</v>
          </cell>
          <cell r="K5306">
            <v>43894898</v>
          </cell>
        </row>
        <row r="5307">
          <cell r="I5307">
            <v>890206722</v>
          </cell>
          <cell r="J5307" t="str">
            <v>MUNICIPIO DE GALAN</v>
          </cell>
          <cell r="K5307">
            <v>22304147</v>
          </cell>
        </row>
        <row r="5308">
          <cell r="I5308">
            <v>890206724</v>
          </cell>
          <cell r="J5308" t="str">
            <v>MUNICIPIO DE CHARTA</v>
          </cell>
          <cell r="K5308">
            <v>14893272</v>
          </cell>
        </row>
        <row r="5309">
          <cell r="I5309">
            <v>890207022</v>
          </cell>
          <cell r="J5309" t="str">
            <v>MUNICIPIO DE SAN ANDRES</v>
          </cell>
          <cell r="K5309">
            <v>60799189</v>
          </cell>
        </row>
        <row r="5310">
          <cell r="I5310">
            <v>890207201</v>
          </cell>
          <cell r="J5310" t="str">
            <v>INSTITUTO DE PROBLEMAS DE APREIZAJE IPA</v>
          </cell>
          <cell r="K5310">
            <v>31154889</v>
          </cell>
        </row>
        <row r="5311">
          <cell r="I5311">
            <v>890207620</v>
          </cell>
          <cell r="J5311" t="str">
            <v>Colegio Técnico Vicente Azuero</v>
          </cell>
          <cell r="K5311">
            <v>262800802</v>
          </cell>
        </row>
        <row r="5312">
          <cell r="I5312">
            <v>890207726</v>
          </cell>
          <cell r="J5312" t="str">
            <v>COLEGIO NACIONAL UNIVERSITARIO DE VELEZ</v>
          </cell>
          <cell r="K5312">
            <v>117416411</v>
          </cell>
        </row>
        <row r="5313">
          <cell r="I5313">
            <v>890207790</v>
          </cell>
          <cell r="J5313" t="str">
            <v>MUNICIPIO DE GUEPSA</v>
          </cell>
          <cell r="K5313">
            <v>37062309</v>
          </cell>
        </row>
        <row r="5314">
          <cell r="I5314">
            <v>890208051</v>
          </cell>
          <cell r="J5314" t="str">
            <v>ESCUELA NORMAL SUPERIOR</v>
          </cell>
          <cell r="K5314">
            <v>59368105</v>
          </cell>
        </row>
        <row r="5315">
          <cell r="I5315">
            <v>890208068</v>
          </cell>
          <cell r="J5315" t="str">
            <v>NUESTRA SEÑORA DE LA PRESENTACION</v>
          </cell>
          <cell r="K5315">
            <v>202435451</v>
          </cell>
        </row>
        <row r="5316">
          <cell r="I5316">
            <v>890208098</v>
          </cell>
          <cell r="J5316" t="str">
            <v>MUNICIPIO DE CHIPATA</v>
          </cell>
          <cell r="K5316">
            <v>35848117</v>
          </cell>
        </row>
        <row r="5317">
          <cell r="I5317">
            <v>890208119</v>
          </cell>
          <cell r="J5317" t="str">
            <v>MUNICIPIO DE BETULIA</v>
          </cell>
          <cell r="K5317">
            <v>59765429</v>
          </cell>
        </row>
        <row r="5318">
          <cell r="I5318">
            <v>890208148</v>
          </cell>
          <cell r="J5318" t="str">
            <v>MUNICIPIO DE ONZAGA</v>
          </cell>
          <cell r="K5318">
            <v>37415049</v>
          </cell>
        </row>
        <row r="5319">
          <cell r="I5319">
            <v>890208199</v>
          </cell>
          <cell r="J5319" t="str">
            <v>MUNICIPIO DE EL PLAYON</v>
          </cell>
          <cell r="K5319">
            <v>138102504</v>
          </cell>
        </row>
        <row r="5320">
          <cell r="I5320">
            <v>890208224</v>
          </cell>
          <cell r="J5320" t="str">
            <v>TESORO NACIONAL ESCUELA INDUSTRIAL OIBA</v>
          </cell>
          <cell r="K5320">
            <v>70420234</v>
          </cell>
        </row>
        <row r="5321">
          <cell r="I5321">
            <v>890208262</v>
          </cell>
          <cell r="J5321" t="str">
            <v>FONDO DE SERVICIOS EDUCATIVOS UNICO COLEGIO SAN JUAN DE GIRON</v>
          </cell>
          <cell r="K5321">
            <v>186855628</v>
          </cell>
        </row>
        <row r="5322">
          <cell r="I5322">
            <v>890208360</v>
          </cell>
          <cell r="J5322" t="str">
            <v>MUNICIPIO DE GUACA</v>
          </cell>
          <cell r="K5322">
            <v>49592219</v>
          </cell>
        </row>
        <row r="5323">
          <cell r="I5323">
            <v>890208363</v>
          </cell>
          <cell r="J5323" t="str">
            <v>MUNICIPIO DE CIMITARRA</v>
          </cell>
          <cell r="K5323">
            <v>315680551</v>
          </cell>
        </row>
        <row r="5324">
          <cell r="I5324">
            <v>890208374</v>
          </cell>
          <cell r="J5324" t="str">
            <v>COLEGIO INTEGRADO "DIVINO NIÑO"</v>
          </cell>
          <cell r="K5324">
            <v>72325787</v>
          </cell>
        </row>
        <row r="5325">
          <cell r="I5325">
            <v>890208676</v>
          </cell>
          <cell r="J5325" t="str">
            <v>MUNICIPIO DE SAN JOAQUIN</v>
          </cell>
          <cell r="K5325">
            <v>19356248</v>
          </cell>
        </row>
        <row r="5326">
          <cell r="I5326">
            <v>890208807</v>
          </cell>
          <cell r="J5326" t="str">
            <v>MUNICIPIO DE SIMACOTA</v>
          </cell>
          <cell r="K5326">
            <v>81448912</v>
          </cell>
        </row>
        <row r="5327">
          <cell r="I5327">
            <v>890208939</v>
          </cell>
          <cell r="J5327" t="str">
            <v>FONDO DE SERVICIOS EDUCATIVOS</v>
          </cell>
          <cell r="K5327">
            <v>42566219</v>
          </cell>
        </row>
        <row r="5328">
          <cell r="I5328">
            <v>890208947</v>
          </cell>
          <cell r="J5328" t="str">
            <v>MUNICIPIO DE CONFINES</v>
          </cell>
          <cell r="K5328">
            <v>16832498</v>
          </cell>
        </row>
        <row r="5329">
          <cell r="I5329">
            <v>890209299</v>
          </cell>
          <cell r="J5329" t="str">
            <v>MUNICIPIO DE PUENTE NACIONAL</v>
          </cell>
          <cell r="K5329">
            <v>136278961</v>
          </cell>
        </row>
        <row r="5330">
          <cell r="I5330">
            <v>890209640</v>
          </cell>
          <cell r="J5330" t="str">
            <v>MUNICIPIO DE FLORIAN</v>
          </cell>
          <cell r="K5330">
            <v>62559585</v>
          </cell>
        </row>
        <row r="5331">
          <cell r="I5331">
            <v>890209666</v>
          </cell>
          <cell r="J5331" t="str">
            <v>MUNICIPIO  DE  ENCISO</v>
          </cell>
          <cell r="K5331">
            <v>29172255</v>
          </cell>
        </row>
        <row r="5332">
          <cell r="I5332">
            <v>890209889</v>
          </cell>
          <cell r="J5332" t="str">
            <v>MUNICIPIO DE EL CERRITO</v>
          </cell>
          <cell r="K5332">
            <v>47968109</v>
          </cell>
        </row>
        <row r="5333">
          <cell r="I5333">
            <v>890210013</v>
          </cell>
          <cell r="J5333" t="str">
            <v>COLEGIO INTEGRADO PEDRO SANTOS DE PINCHOTE</v>
          </cell>
          <cell r="K5333">
            <v>62579390</v>
          </cell>
        </row>
        <row r="5334">
          <cell r="I5334">
            <v>890210216</v>
          </cell>
          <cell r="J5334" t="str">
            <v>INSTITUTO TECNICO SUPERIOR DAMASO ZAPATA</v>
          </cell>
          <cell r="K5334">
            <v>449868125</v>
          </cell>
        </row>
        <row r="5335">
          <cell r="I5335">
            <v>890210227</v>
          </cell>
          <cell r="J5335" t="str">
            <v>MUNICIPIO DE SAN BENITO</v>
          </cell>
          <cell r="K5335">
            <v>18291925</v>
          </cell>
        </row>
        <row r="5336">
          <cell r="I5336">
            <v>890210438</v>
          </cell>
          <cell r="J5336" t="str">
            <v>MUNICIPIO DE HATO</v>
          </cell>
          <cell r="K5336">
            <v>17422073</v>
          </cell>
        </row>
        <row r="5337">
          <cell r="I5337">
            <v>890210575</v>
          </cell>
          <cell r="J5337" t="str">
            <v>FONDO DE SERVICIOS EDUCATIVOS</v>
          </cell>
          <cell r="K5337">
            <v>38584685</v>
          </cell>
        </row>
        <row r="5338">
          <cell r="I5338">
            <v>890210617</v>
          </cell>
          <cell r="J5338" t="str">
            <v>MUNICIPIO DE LA BELLEZA</v>
          </cell>
          <cell r="K5338">
            <v>50292473</v>
          </cell>
        </row>
        <row r="5339">
          <cell r="I5339">
            <v>890210704</v>
          </cell>
          <cell r="J5339" t="str">
            <v>MUNICIPIO DE LANDAZURI</v>
          </cell>
          <cell r="K5339">
            <v>116255012</v>
          </cell>
        </row>
        <row r="5340">
          <cell r="I5340">
            <v>890210883</v>
          </cell>
          <cell r="J5340" t="str">
            <v>MUNICIPIO DE SUCRE</v>
          </cell>
          <cell r="K5340">
            <v>72859921</v>
          </cell>
        </row>
        <row r="5341">
          <cell r="I5341">
            <v>890210890</v>
          </cell>
          <cell r="J5341" t="str">
            <v>MUNICIPIO DE BOLIVAR</v>
          </cell>
          <cell r="K5341">
            <v>116084710</v>
          </cell>
        </row>
        <row r="5342">
          <cell r="I5342">
            <v>890210928</v>
          </cell>
          <cell r="J5342" t="str">
            <v>MUNICIPIO DE AGUADA</v>
          </cell>
          <cell r="K5342">
            <v>13142975</v>
          </cell>
        </row>
        <row r="5343">
          <cell r="I5343">
            <v>890210932</v>
          </cell>
          <cell r="J5343" t="str">
            <v>MUNICIPIO DE BARICHARA</v>
          </cell>
          <cell r="K5343">
            <v>49229556</v>
          </cell>
        </row>
        <row r="5344">
          <cell r="I5344">
            <v>890210933</v>
          </cell>
          <cell r="J5344" t="str">
            <v>MUNICIPIO DE CARCASI</v>
          </cell>
          <cell r="K5344">
            <v>42844449</v>
          </cell>
        </row>
        <row r="5345">
          <cell r="I5345">
            <v>890210945</v>
          </cell>
          <cell r="J5345" t="str">
            <v>MUNICIPIO DE GUAVATA</v>
          </cell>
          <cell r="K5345">
            <v>22637399</v>
          </cell>
        </row>
        <row r="5346">
          <cell r="I5346">
            <v>890210946</v>
          </cell>
          <cell r="J5346" t="str">
            <v>MUNICIPIO DE JESUS MARIA</v>
          </cell>
          <cell r="K5346">
            <v>32582266</v>
          </cell>
        </row>
        <row r="5347">
          <cell r="I5347">
            <v>890210947</v>
          </cell>
          <cell r="J5347" t="str">
            <v>MUNICIPIO MACARAVITA</v>
          </cell>
          <cell r="K5347">
            <v>23621890</v>
          </cell>
        </row>
        <row r="5348">
          <cell r="I5348">
            <v>890210948</v>
          </cell>
          <cell r="J5348" t="str">
            <v>MUNICIPIO DE OIBA</v>
          </cell>
          <cell r="K5348">
            <v>85126209</v>
          </cell>
        </row>
        <row r="5349">
          <cell r="I5349">
            <v>890210950</v>
          </cell>
          <cell r="J5349" t="str">
            <v>MUNICIPIO DE SAN MIGUEL</v>
          </cell>
          <cell r="K5349">
            <v>26115653</v>
          </cell>
        </row>
        <row r="5350">
          <cell r="I5350">
            <v>890210951</v>
          </cell>
          <cell r="J5350" t="str">
            <v>MUNICIPIO DE VETAS</v>
          </cell>
          <cell r="K5350">
            <v>10276452</v>
          </cell>
        </row>
        <row r="5351">
          <cell r="I5351">
            <v>890210967</v>
          </cell>
          <cell r="J5351" t="str">
            <v>MUNICIPIO DE CALIFORNIA</v>
          </cell>
          <cell r="K5351">
            <v>10281604</v>
          </cell>
        </row>
        <row r="5352">
          <cell r="I5352">
            <v>890212292</v>
          </cell>
          <cell r="J5352" t="str">
            <v>Colegio Técnico Industrial José Elias Puyana</v>
          </cell>
          <cell r="K5352">
            <v>329931553</v>
          </cell>
        </row>
        <row r="5353">
          <cell r="I5353">
            <v>890212309</v>
          </cell>
          <cell r="J5353" t="str">
            <v>COLEGIO SANTANDER</v>
          </cell>
          <cell r="K5353">
            <v>157481370</v>
          </cell>
        </row>
        <row r="5354">
          <cell r="I5354">
            <v>890212320</v>
          </cell>
          <cell r="J5354" t="str">
            <v>ESCUELA NORMAL SUPERIOR OIBA</v>
          </cell>
          <cell r="K5354">
            <v>83047614</v>
          </cell>
        </row>
        <row r="5355">
          <cell r="I5355">
            <v>890212983</v>
          </cell>
          <cell r="J5355" t="str">
            <v>COLEGIO INTEGRADO RAFAEL URIBE URIBE</v>
          </cell>
          <cell r="K5355">
            <v>34772664</v>
          </cell>
        </row>
        <row r="5356">
          <cell r="I5356">
            <v>890270004</v>
          </cell>
          <cell r="J5356" t="str">
            <v>Fondo de Servicios Docentes Técnico Industrial</v>
          </cell>
          <cell r="K5356">
            <v>409179563</v>
          </cell>
        </row>
        <row r="5357">
          <cell r="I5357">
            <v>890270382</v>
          </cell>
          <cell r="J5357" t="str">
            <v>Institución Educativa CASD Jose Prudencio Padilla</v>
          </cell>
          <cell r="K5357">
            <v>215694618</v>
          </cell>
        </row>
        <row r="5358">
          <cell r="I5358">
            <v>890270859</v>
          </cell>
          <cell r="J5358" t="str">
            <v>MUNICIPIO DE EL CARMEN DE CHUCURI</v>
          </cell>
          <cell r="K5358">
            <v>159839045</v>
          </cell>
        </row>
        <row r="5359">
          <cell r="I5359">
            <v>890300586</v>
          </cell>
          <cell r="J5359" t="str">
            <v>INSTITUCION EDUCATIVA INMACULADA CONCEPCION</v>
          </cell>
          <cell r="K5359">
            <v>91963130</v>
          </cell>
        </row>
        <row r="5360">
          <cell r="I5360">
            <v>890306586</v>
          </cell>
          <cell r="J5360" t="str">
            <v>INSTITUCION EDUCATIVA CENTRAL DE BACHILLERATO INTEGRADO</v>
          </cell>
          <cell r="K5360">
            <v>146147948</v>
          </cell>
        </row>
        <row r="5361">
          <cell r="I5361">
            <v>890308838</v>
          </cell>
          <cell r="J5361" t="str">
            <v>I.E. Santa Fe</v>
          </cell>
          <cell r="K5361">
            <v>159973395</v>
          </cell>
        </row>
        <row r="5362">
          <cell r="I5362">
            <v>890309611</v>
          </cell>
          <cell r="J5362" t="str">
            <v>MUNICIPIO DE CALIMA EL DARIEN VALLE</v>
          </cell>
          <cell r="K5362">
            <v>20542724</v>
          </cell>
        </row>
        <row r="5363">
          <cell r="I5363">
            <v>890311128</v>
          </cell>
          <cell r="J5363" t="str">
            <v>INSTITUCION EDUCATIVA ALFONSO ZAWADZKY</v>
          </cell>
          <cell r="K5363">
            <v>148579824</v>
          </cell>
        </row>
        <row r="5364">
          <cell r="I5364">
            <v>890312254</v>
          </cell>
          <cell r="J5364" t="str">
            <v>INSTITUCION EDUCATIVA TECNICO INDUSTRIAL PEDRO ANTONIO MOLINA</v>
          </cell>
          <cell r="K5364">
            <v>470787440</v>
          </cell>
        </row>
        <row r="5365">
          <cell r="I5365">
            <v>890324151</v>
          </cell>
          <cell r="J5365" t="str">
            <v>I.E JORGE ELIECER GAITAN</v>
          </cell>
          <cell r="K5365">
            <v>117137726</v>
          </cell>
        </row>
        <row r="5366">
          <cell r="I5366">
            <v>890324358</v>
          </cell>
          <cell r="J5366" t="str">
            <v>INSTITUCION EDUCATIVA LA LIBERTAD-TRANSFERENCIAS</v>
          </cell>
          <cell r="K5366">
            <v>43085662</v>
          </cell>
        </row>
        <row r="5367">
          <cell r="I5367">
            <v>890326969</v>
          </cell>
          <cell r="J5367" t="str">
            <v>INSTITUTO COLOMBIANO DE BALLET CLASICO INCOLBALLET</v>
          </cell>
          <cell r="K5367">
            <v>45790668</v>
          </cell>
        </row>
        <row r="5368">
          <cell r="I5368">
            <v>890399011</v>
          </cell>
          <cell r="J5368" t="str">
            <v>MUNICIPIO  DE SANTIAGO  DE  CALI</v>
          </cell>
          <cell r="K5368">
            <v>236759916540</v>
          </cell>
        </row>
        <row r="5369">
          <cell r="I5369">
            <v>890399025</v>
          </cell>
          <cell r="J5369" t="str">
            <v>MUNICIPIO DE YUMBO</v>
          </cell>
          <cell r="K5369">
            <v>17463807650</v>
          </cell>
        </row>
        <row r="5370">
          <cell r="I5370">
            <v>890399029</v>
          </cell>
          <cell r="J5370" t="str">
            <v>DEPARTAMENTO DEL VALLE DEL CAUCA</v>
          </cell>
          <cell r="K5370">
            <v>183294999232</v>
          </cell>
        </row>
        <row r="5371">
          <cell r="I5371">
            <v>890399037</v>
          </cell>
          <cell r="J5371" t="str">
            <v>INSTITUCION EDUCATIVA LICEO DEL PACIFICO</v>
          </cell>
          <cell r="K5371">
            <v>114517295</v>
          </cell>
        </row>
        <row r="5372">
          <cell r="I5372">
            <v>890399045</v>
          </cell>
          <cell r="J5372" t="str">
            <v>MUNICIPIO DE BUENAVENTURA</v>
          </cell>
          <cell r="K5372">
            <v>65880573722</v>
          </cell>
        </row>
        <row r="5373">
          <cell r="I5373">
            <v>890399046</v>
          </cell>
          <cell r="J5373" t="str">
            <v>ALCALDIA MUNICIPIO DE JAMUNDI</v>
          </cell>
          <cell r="K5373">
            <v>19313861297</v>
          </cell>
        </row>
        <row r="5374">
          <cell r="I5374">
            <v>890399362</v>
          </cell>
          <cell r="J5374" t="str">
            <v>INSTITUCION EDUCATIVA NORMAL SUPERIOR JUAN LADRILLEROS</v>
          </cell>
          <cell r="K5374">
            <v>204540619</v>
          </cell>
        </row>
        <row r="5375">
          <cell r="I5375">
            <v>890480006</v>
          </cell>
          <cell r="J5375" t="str">
            <v>MUNICIPIO DE SIMITI</v>
          </cell>
          <cell r="K5375">
            <v>227754919</v>
          </cell>
        </row>
        <row r="5376">
          <cell r="I5376">
            <v>890480022</v>
          </cell>
          <cell r="J5376" t="str">
            <v>MUNICIPIO EL CARMEN DE BOLIVAR DPTO BOLIVAR</v>
          </cell>
          <cell r="K5376">
            <v>1030852052</v>
          </cell>
        </row>
        <row r="5377">
          <cell r="I5377">
            <v>890480059</v>
          </cell>
          <cell r="J5377" t="str">
            <v>DEPARTAMENTO DE BOLIVAR</v>
          </cell>
          <cell r="K5377">
            <v>212261451659</v>
          </cell>
        </row>
        <row r="5378">
          <cell r="I5378">
            <v>890480069</v>
          </cell>
          <cell r="J5378" t="str">
            <v>MUNICIPIO DE SANTA CATALINA DEPARTAMENTO DE BOLIVAR</v>
          </cell>
          <cell r="K5378">
            <v>144029879</v>
          </cell>
        </row>
        <row r="5379">
          <cell r="I5379">
            <v>890480112</v>
          </cell>
          <cell r="J5379" t="str">
            <v>INSTITUCION EDUCATIVA ESCUELA NORMAL SUPERIOR</v>
          </cell>
          <cell r="K5379">
            <v>139571479</v>
          </cell>
        </row>
        <row r="5380">
          <cell r="I5380">
            <v>890480184</v>
          </cell>
          <cell r="J5380" t="str">
            <v>DISTRITO TURISTICO Y CULTURAL DE CARTAGENA DE INDIAS</v>
          </cell>
          <cell r="K5380">
            <v>141960505383</v>
          </cell>
        </row>
        <row r="5381">
          <cell r="I5381">
            <v>890480203</v>
          </cell>
          <cell r="J5381" t="str">
            <v>ALCALDIA  MUNICIPAL DE SAN PABLO BOLIVAR</v>
          </cell>
          <cell r="K5381">
            <v>368008107</v>
          </cell>
        </row>
        <row r="5382">
          <cell r="I5382">
            <v>890480254</v>
          </cell>
          <cell r="J5382" t="str">
            <v>MUNICIPIO DE ARJONA</v>
          </cell>
          <cell r="K5382">
            <v>617321780</v>
          </cell>
        </row>
        <row r="5383">
          <cell r="I5383">
            <v>890480393</v>
          </cell>
          <cell r="J5383" t="str">
            <v>INSTITUCION EDUCATIVA PIO XII</v>
          </cell>
          <cell r="K5383">
            <v>181530683</v>
          </cell>
        </row>
        <row r="5384">
          <cell r="I5384">
            <v>890480431</v>
          </cell>
          <cell r="J5384" t="str">
            <v>MUNICIPIO DE MORALES  BOLIVAR</v>
          </cell>
          <cell r="K5384">
            <v>232771335</v>
          </cell>
        </row>
        <row r="5385">
          <cell r="I5385">
            <v>890480630</v>
          </cell>
          <cell r="J5385" t="str">
            <v>FDO.SERV.EDUC. INSTITUCION EDUCATIVA SAN FELIPE NERI</v>
          </cell>
          <cell r="K5385">
            <v>127535582</v>
          </cell>
        </row>
        <row r="5386">
          <cell r="I5386">
            <v>890480643</v>
          </cell>
          <cell r="J5386" t="str">
            <v>MUNICIPIO DE MOMPOS</v>
          </cell>
          <cell r="K5386">
            <v>560720174</v>
          </cell>
        </row>
        <row r="5387">
          <cell r="I5387">
            <v>890480907</v>
          </cell>
          <cell r="J5387" t="str">
            <v>IETAJULIO CESAR TURBAY</v>
          </cell>
          <cell r="K5387">
            <v>37119795</v>
          </cell>
        </row>
        <row r="5388">
          <cell r="I5388">
            <v>890481149</v>
          </cell>
          <cell r="J5388" t="str">
            <v>MUNICIPIO DE TURBACO</v>
          </cell>
          <cell r="K5388">
            <v>567162480</v>
          </cell>
        </row>
        <row r="5389">
          <cell r="I5389">
            <v>890481177</v>
          </cell>
          <cell r="J5389" t="str">
            <v>MUNICIPIO DE ZAMBRANO BOLIVAR</v>
          </cell>
          <cell r="K5389">
            <v>126547684</v>
          </cell>
        </row>
        <row r="5390">
          <cell r="I5390">
            <v>890481192</v>
          </cell>
          <cell r="J5390" t="str">
            <v>MUNICIPIO DE VILLANUEVA DEPARTAMENTO DE BOLIVAR</v>
          </cell>
          <cell r="K5390">
            <v>263200324</v>
          </cell>
        </row>
        <row r="5391">
          <cell r="I5391">
            <v>890481209</v>
          </cell>
          <cell r="J5391" t="str">
            <v>FDO. DE SERVS. EDUC. INSTITUCION EDUCATIVA CASD</v>
          </cell>
          <cell r="K5391">
            <v>21114028</v>
          </cell>
        </row>
        <row r="5392">
          <cell r="I5392">
            <v>890481295</v>
          </cell>
          <cell r="J5392" t="str">
            <v>MUNICIPIO DEL GUAMO</v>
          </cell>
          <cell r="K5392">
            <v>74736044</v>
          </cell>
        </row>
        <row r="5393">
          <cell r="I5393">
            <v>890481310</v>
          </cell>
          <cell r="J5393" t="str">
            <v>MUNICIPIO DE SAN ESTANISLAO</v>
          </cell>
          <cell r="K5393">
            <v>196553105</v>
          </cell>
        </row>
        <row r="5394">
          <cell r="I5394">
            <v>890481324</v>
          </cell>
          <cell r="J5394" t="str">
            <v>MUNICIPIO DE TURBANA DEPARTAMENTO DE BOLIVAR</v>
          </cell>
          <cell r="K5394">
            <v>195918900</v>
          </cell>
        </row>
        <row r="5395">
          <cell r="I5395">
            <v>890481343</v>
          </cell>
          <cell r="J5395" t="str">
            <v>MUNICIPIO DE SANTA ROSA DEPARTAMENTO DE BOLIVAR</v>
          </cell>
          <cell r="K5395">
            <v>302472224</v>
          </cell>
        </row>
        <row r="5396">
          <cell r="I5396">
            <v>890481362</v>
          </cell>
          <cell r="J5396" t="str">
            <v>MUNICIPIO DE CALAMAR DPTO DE BOLIVAR</v>
          </cell>
          <cell r="K5396">
            <v>343103627</v>
          </cell>
        </row>
        <row r="5397">
          <cell r="I5397">
            <v>890481447</v>
          </cell>
          <cell r="J5397" t="str">
            <v>MUNICIPIO DE RIOVIEJO DPTO DE BOLIVAR</v>
          </cell>
          <cell r="K5397">
            <v>104492712</v>
          </cell>
        </row>
        <row r="5398">
          <cell r="I5398">
            <v>890481476</v>
          </cell>
          <cell r="J5398" t="str">
            <v>INSTITUCION EDUCATIVA OMAIRA SANCHEZ GARZON</v>
          </cell>
          <cell r="K5398">
            <v>76730571</v>
          </cell>
        </row>
        <row r="5399">
          <cell r="I5399">
            <v>890481482</v>
          </cell>
          <cell r="J5399" t="str">
            <v>INSTITUCION EDUCATIVA NRA. SRA DEL PERPETUO SOCORRO</v>
          </cell>
          <cell r="K5399">
            <v>115629783</v>
          </cell>
        </row>
        <row r="5400">
          <cell r="I5400">
            <v>890500881</v>
          </cell>
          <cell r="J5400" t="str">
            <v>COLEGIO PROVINCIAL SAN JOSE DE PAMPLONA</v>
          </cell>
          <cell r="K5400">
            <v>135929166</v>
          </cell>
        </row>
        <row r="5401">
          <cell r="I5401">
            <v>890500901</v>
          </cell>
          <cell r="J5401" t="str">
            <v>SANTIAGO APOSTOL</v>
          </cell>
          <cell r="K5401">
            <v>38975945</v>
          </cell>
        </row>
        <row r="5402">
          <cell r="I5402">
            <v>890501102</v>
          </cell>
          <cell r="J5402" t="str">
            <v>MUNICIPIO DE OCAÑA</v>
          </cell>
          <cell r="K5402">
            <v>608525993</v>
          </cell>
        </row>
        <row r="5403">
          <cell r="I5403">
            <v>890501113</v>
          </cell>
          <cell r="J5403" t="str">
            <v>FONDO DE SERVICIO EDUCATIVO INST TEC NAL DE COMERCIO</v>
          </cell>
          <cell r="K5403">
            <v>210633710</v>
          </cell>
        </row>
        <row r="5404">
          <cell r="I5404">
            <v>890501143</v>
          </cell>
          <cell r="J5404" t="str">
            <v>FONDO DE SERVICIO EDUCATIVO INST NAL DE ENSEANZA MEDIA DIVERSIFICADA INEM JOSE EUS</v>
          </cell>
          <cell r="K5404">
            <v>134441540</v>
          </cell>
        </row>
        <row r="5405">
          <cell r="I5405">
            <v>890501324</v>
          </cell>
          <cell r="J5405" t="str">
            <v>FONDO DE SERVICIO EDUCATIVO INST TEC MERCEDES ABREGO</v>
          </cell>
          <cell r="K5405">
            <v>299185177</v>
          </cell>
        </row>
        <row r="5406">
          <cell r="I5406">
            <v>890501362</v>
          </cell>
          <cell r="J5406" t="str">
            <v>MUNICIPIO DE TOLEDO</v>
          </cell>
          <cell r="K5406">
            <v>164133268</v>
          </cell>
        </row>
        <row r="5407">
          <cell r="I5407">
            <v>890501381</v>
          </cell>
          <cell r="J5407" t="str">
            <v>INSTITUTO TECNICO AGROPECUARIO DE CHINACOTA</v>
          </cell>
          <cell r="K5407">
            <v>47021330</v>
          </cell>
        </row>
        <row r="5408">
          <cell r="I5408">
            <v>890501394</v>
          </cell>
          <cell r="J5408" t="str">
            <v>INSTITUCION EDUCATIVA COLEGIO MUNICIPAL DE BLACHILLERATO</v>
          </cell>
          <cell r="K5408">
            <v>120101515</v>
          </cell>
        </row>
        <row r="5409">
          <cell r="I5409">
            <v>890501404</v>
          </cell>
          <cell r="J5409" t="str">
            <v>ALCADIA MUNICIPAL DE GRAMALOTE</v>
          </cell>
          <cell r="K5409">
            <v>37976307</v>
          </cell>
        </row>
        <row r="5410">
          <cell r="I5410">
            <v>890501409</v>
          </cell>
          <cell r="J5410" t="str">
            <v>col. Dptal integrado marco fidel suarez</v>
          </cell>
          <cell r="K5410">
            <v>119898181</v>
          </cell>
        </row>
        <row r="5411">
          <cell r="I5411">
            <v>890501419</v>
          </cell>
          <cell r="J5411" t="str">
            <v>fondo de servicios educativos institucion educativa alonso carvajal peralta</v>
          </cell>
          <cell r="K5411">
            <v>80836219</v>
          </cell>
        </row>
        <row r="5412">
          <cell r="I5412">
            <v>890501422</v>
          </cell>
          <cell r="J5412" t="str">
            <v>MUNICIPIO DE CHITAGA</v>
          </cell>
          <cell r="K5412">
            <v>91378022</v>
          </cell>
        </row>
        <row r="5413">
          <cell r="I5413">
            <v>890501434</v>
          </cell>
          <cell r="J5413" t="str">
            <v>MUNICIPIO DE SAN JOSE DE CUCUTA</v>
          </cell>
          <cell r="K5413">
            <v>118216060519</v>
          </cell>
        </row>
        <row r="5414">
          <cell r="I5414">
            <v>890501436</v>
          </cell>
          <cell r="J5414" t="str">
            <v>MUNICIPIO DE ARBOLEDAS</v>
          </cell>
          <cell r="K5414">
            <v>78690109</v>
          </cell>
        </row>
        <row r="5415">
          <cell r="I5415">
            <v>890501440</v>
          </cell>
          <cell r="J5415" t="str">
            <v>INSTITUCION EDUCATIVA MONSEÑOR RICARDO TRUJILLO GUTIERREZ</v>
          </cell>
          <cell r="K5415">
            <v>54702847</v>
          </cell>
        </row>
        <row r="5416">
          <cell r="I5416">
            <v>890501444</v>
          </cell>
          <cell r="J5416" t="str">
            <v>INSTITUCION EDUCATIVA COLEGIO SAN LUIS GONZAGA</v>
          </cell>
          <cell r="K5416">
            <v>73659499</v>
          </cell>
        </row>
        <row r="5417">
          <cell r="I5417">
            <v>890501450</v>
          </cell>
          <cell r="J5417" t="str">
            <v>instituto tecnico agricola</v>
          </cell>
          <cell r="K5417">
            <v>32097220</v>
          </cell>
        </row>
        <row r="5418">
          <cell r="I5418">
            <v>890501464</v>
          </cell>
          <cell r="J5418" t="str">
            <v>INST. EDUCATIVA LUIS ERNESTO PUYANA</v>
          </cell>
          <cell r="K5418">
            <v>30153060</v>
          </cell>
        </row>
        <row r="5419">
          <cell r="I5419">
            <v>890501473</v>
          </cell>
          <cell r="J5419" t="str">
            <v>INSTITUCION EDUCATIVA COLEGIO TECNICO AGUEDA GALLARDO DE VILLAMIZAR</v>
          </cell>
          <cell r="K5419">
            <v>59447167</v>
          </cell>
        </row>
        <row r="5420">
          <cell r="I5420">
            <v>890501491</v>
          </cell>
          <cell r="J5420" t="str">
            <v>INSTITUCION EDUCATIVA SAN JUAN BOSCO</v>
          </cell>
          <cell r="K5420">
            <v>68376324</v>
          </cell>
        </row>
        <row r="5421">
          <cell r="I5421">
            <v>890501526</v>
          </cell>
          <cell r="J5421" t="str">
            <v>COL NUESTRA SEÑORA DE LA MERCED</v>
          </cell>
          <cell r="K5421">
            <v>34832480</v>
          </cell>
        </row>
        <row r="5422">
          <cell r="I5422">
            <v>890501542</v>
          </cell>
          <cell r="J5422" t="str">
            <v>INSTITUCION EDUCATIVA COLEGIO SANTA BARBARA  MUNICIPIO DE ABREGO</v>
          </cell>
          <cell r="K5422">
            <v>151392379</v>
          </cell>
        </row>
        <row r="5423">
          <cell r="I5423">
            <v>890501549</v>
          </cell>
          <cell r="J5423" t="str">
            <v>MUNICIPIO DE SALAZAR DE LAS PALMAS</v>
          </cell>
          <cell r="K5423">
            <v>87123000</v>
          </cell>
        </row>
        <row r="5424">
          <cell r="I5424">
            <v>890501571</v>
          </cell>
          <cell r="J5424" t="str">
            <v>COL LA PRESENTACION</v>
          </cell>
          <cell r="K5424">
            <v>108751857</v>
          </cell>
        </row>
        <row r="5425">
          <cell r="I5425">
            <v>890501582</v>
          </cell>
          <cell r="J5425" t="str">
            <v>inst. educ. col. Nuestra señora de la merced</v>
          </cell>
          <cell r="K5425">
            <v>46059788</v>
          </cell>
        </row>
        <row r="5426">
          <cell r="I5426">
            <v>890501662</v>
          </cell>
          <cell r="J5426" t="str">
            <v>COLEGIO FRANCISCO JOSE DE CALDAS DE TIBU</v>
          </cell>
          <cell r="K5426">
            <v>301357975</v>
          </cell>
        </row>
        <row r="5427">
          <cell r="I5427">
            <v>890501716</v>
          </cell>
          <cell r="J5427" t="str">
            <v>COLEGIO INTEGRADO ANDRES BELLO</v>
          </cell>
          <cell r="K5427">
            <v>61424028</v>
          </cell>
        </row>
        <row r="5428">
          <cell r="I5428">
            <v>890501738</v>
          </cell>
          <cell r="J5428" t="str">
            <v>COL LA PRESENTACION</v>
          </cell>
          <cell r="K5428">
            <v>120335563</v>
          </cell>
        </row>
        <row r="5429">
          <cell r="I5429">
            <v>890501761</v>
          </cell>
          <cell r="J5429" t="str">
            <v>INST TECNICO CARLOS HERNANDEZ YARURO</v>
          </cell>
          <cell r="K5429">
            <v>33878406</v>
          </cell>
        </row>
        <row r="5430">
          <cell r="I5430">
            <v>890501776</v>
          </cell>
          <cell r="J5430" t="str">
            <v>MUNICIPIO DE CACHIRA</v>
          </cell>
          <cell r="K5430">
            <v>94277531</v>
          </cell>
        </row>
        <row r="5431">
          <cell r="I5431">
            <v>890501798</v>
          </cell>
          <cell r="J5431" t="str">
            <v>ESCUELA NORMAL SUPERIOR</v>
          </cell>
          <cell r="K5431">
            <v>92380648</v>
          </cell>
        </row>
        <row r="5432">
          <cell r="I5432">
            <v>890501819</v>
          </cell>
          <cell r="J5432" t="str">
            <v>COL EDMUNDO VELASQUEZ</v>
          </cell>
          <cell r="K5432">
            <v>42104814</v>
          </cell>
        </row>
        <row r="5433">
          <cell r="I5433">
            <v>890501859</v>
          </cell>
          <cell r="J5433" t="str">
            <v>INST TECNICO INDUSTRIAL LUCIO PABON NUEZ</v>
          </cell>
          <cell r="K5433">
            <v>117923957</v>
          </cell>
        </row>
        <row r="5434">
          <cell r="I5434">
            <v>890501876</v>
          </cell>
          <cell r="J5434" t="str">
            <v>MUNICIPIO DE SAN CAYETANO</v>
          </cell>
          <cell r="K5434">
            <v>50976577</v>
          </cell>
        </row>
        <row r="5435">
          <cell r="I5435">
            <v>890501952</v>
          </cell>
          <cell r="J5435" t="str">
            <v>COL GENERAL SANTANDER</v>
          </cell>
          <cell r="K5435">
            <v>236868080</v>
          </cell>
        </row>
        <row r="5436">
          <cell r="I5436">
            <v>890501953</v>
          </cell>
          <cell r="J5436" t="str">
            <v>INST TECNICO MARIA INMACULADA</v>
          </cell>
          <cell r="K5436">
            <v>174548100</v>
          </cell>
        </row>
        <row r="5437">
          <cell r="I5437">
            <v>890501968</v>
          </cell>
          <cell r="J5437" t="str">
            <v>colegio fray jose maria arevalo</v>
          </cell>
          <cell r="K5437">
            <v>35861768</v>
          </cell>
        </row>
        <row r="5438">
          <cell r="I5438">
            <v>890501975</v>
          </cell>
          <cell r="J5438" t="str">
            <v>INSTITUCION EDUCATIVA COLEGIO GUILLERMO CALDERON</v>
          </cell>
          <cell r="K5438">
            <v>66673376</v>
          </cell>
        </row>
        <row r="5439">
          <cell r="I5439">
            <v>890501978</v>
          </cell>
          <cell r="J5439" t="str">
            <v>COL NUESTRA SEÑORA DEL PILAR</v>
          </cell>
          <cell r="K5439">
            <v>38749463</v>
          </cell>
        </row>
        <row r="5440">
          <cell r="I5440">
            <v>890501980</v>
          </cell>
          <cell r="J5440" t="str">
            <v>COL NUESTRA SEÑORA DEL ROSARIO</v>
          </cell>
          <cell r="K5440">
            <v>30114178</v>
          </cell>
        </row>
        <row r="5441">
          <cell r="I5441">
            <v>890501981</v>
          </cell>
          <cell r="J5441" t="str">
            <v>MUNICIPIO DE VILLA CARO</v>
          </cell>
          <cell r="K5441">
            <v>47791422</v>
          </cell>
        </row>
        <row r="5442">
          <cell r="I5442">
            <v>890502260</v>
          </cell>
          <cell r="J5442" t="str">
            <v>INSTITUCION EDUCATIVA COLEGIO SANTO ANGEL GUAMALITO</v>
          </cell>
          <cell r="K5442">
            <v>73050645</v>
          </cell>
        </row>
        <row r="5443">
          <cell r="I5443">
            <v>890502261</v>
          </cell>
          <cell r="J5443" t="str">
            <v>I.E. ENRIQUE PARDO FARELO</v>
          </cell>
          <cell r="K5443">
            <v>49184796</v>
          </cell>
        </row>
        <row r="5444">
          <cell r="I5444">
            <v>890502462</v>
          </cell>
          <cell r="J5444" t="str">
            <v>I. E. COLEGIO JOSE MARIA CORDOBA</v>
          </cell>
          <cell r="K5444">
            <v>52676359</v>
          </cell>
        </row>
        <row r="5445">
          <cell r="I5445">
            <v>890502560</v>
          </cell>
          <cell r="J5445" t="str">
            <v>FONDOS DOCENTES COLEGIO INTEGRADO PERPETUO SOCORRO</v>
          </cell>
          <cell r="K5445">
            <v>19930322</v>
          </cell>
        </row>
        <row r="5446">
          <cell r="I5446">
            <v>890502611</v>
          </cell>
          <cell r="J5446" t="str">
            <v>MUNICIPIO DE LOURDES</v>
          </cell>
          <cell r="K5446">
            <v>25769502</v>
          </cell>
        </row>
        <row r="5447">
          <cell r="I5447">
            <v>890502670</v>
          </cell>
          <cell r="J5447" t="str">
            <v>COLEGIO DEPARTMENTAL INTEGRADO  MARCOS GARCIA CARRILLO</v>
          </cell>
          <cell r="K5447">
            <v>49049172</v>
          </cell>
        </row>
        <row r="5448">
          <cell r="I5448">
            <v>890502775</v>
          </cell>
          <cell r="J5448" t="str">
            <v>FONDO DE SERVICIO EDUCATIVO COL GONZALO RIVERA LAGUADO</v>
          </cell>
          <cell r="K5448">
            <v>100314604</v>
          </cell>
        </row>
        <row r="5449">
          <cell r="I5449">
            <v>890503106</v>
          </cell>
          <cell r="J5449" t="str">
            <v>MUNICIPIO DE CHINACOTA</v>
          </cell>
          <cell r="K5449">
            <v>100622193</v>
          </cell>
        </row>
        <row r="5450">
          <cell r="I5450">
            <v>890503203</v>
          </cell>
          <cell r="J5450" t="str">
            <v>INST. EDUCATIVA ARGELINO DURAN QUINTERO</v>
          </cell>
          <cell r="K5450">
            <v>10618030</v>
          </cell>
        </row>
        <row r="5451">
          <cell r="I5451">
            <v>890503221</v>
          </cell>
          <cell r="J5451" t="str">
            <v>FONDO DE SERVICIO EDUCATIVO COL INTEGD JUAN ATALAYA</v>
          </cell>
          <cell r="K5451">
            <v>298009954</v>
          </cell>
        </row>
        <row r="5452">
          <cell r="I5452">
            <v>890503226</v>
          </cell>
          <cell r="J5452" t="str">
            <v>COLEGIO ONCE DE NOVIEMBRE</v>
          </cell>
          <cell r="K5452">
            <v>111123831</v>
          </cell>
        </row>
        <row r="5453">
          <cell r="I5453">
            <v>890503233</v>
          </cell>
          <cell r="J5453" t="str">
            <v>MUNICIPIO DE MUTISCUA</v>
          </cell>
          <cell r="K5453">
            <v>29653542</v>
          </cell>
        </row>
        <row r="5454">
          <cell r="I5454">
            <v>890503261</v>
          </cell>
          <cell r="J5454" t="str">
            <v>INSTITUCION EDUCATIVA COLEGIO AGUSTINA FERRO</v>
          </cell>
          <cell r="K5454">
            <v>128850188</v>
          </cell>
        </row>
        <row r="5455">
          <cell r="I5455">
            <v>890503358</v>
          </cell>
          <cell r="J5455" t="str">
            <v>COL DPTALCAYETANO FRANCO PINZON</v>
          </cell>
          <cell r="K5455">
            <v>44855403</v>
          </cell>
        </row>
        <row r="5456">
          <cell r="I5456">
            <v>890503373</v>
          </cell>
          <cell r="J5456" t="str">
            <v>MUNICIPIO VILLA ROSARIO</v>
          </cell>
          <cell r="K5456">
            <v>465865652</v>
          </cell>
        </row>
        <row r="5457">
          <cell r="I5457">
            <v>890503430</v>
          </cell>
          <cell r="J5457" t="str">
            <v>FONDO DE SERVICIO EDUCATIVO INST TEC JORGE GAITAN DURAN</v>
          </cell>
          <cell r="K5457">
            <v>128527143</v>
          </cell>
        </row>
        <row r="5458">
          <cell r="I5458">
            <v>890503444</v>
          </cell>
          <cell r="J5458" t="str">
            <v>COLEGIO DEPTAL ALFONSO LOPEZ</v>
          </cell>
          <cell r="K5458">
            <v>163333080</v>
          </cell>
        </row>
        <row r="5459">
          <cell r="I5459">
            <v>890503483</v>
          </cell>
          <cell r="J5459" t="str">
            <v>MUNICIPIO DE BUCARASICA</v>
          </cell>
          <cell r="K5459">
            <v>59690353</v>
          </cell>
        </row>
        <row r="5460">
          <cell r="I5460">
            <v>890503524</v>
          </cell>
          <cell r="J5460" t="str">
            <v>COL TEODORO GUTIERREZ CALDERON</v>
          </cell>
          <cell r="K5460">
            <v>43319820</v>
          </cell>
        </row>
        <row r="5461">
          <cell r="I5461">
            <v>890503579</v>
          </cell>
          <cell r="J5461" t="str">
            <v>INST EDUCATIVA SAN MIGUEL</v>
          </cell>
          <cell r="K5461">
            <v>44789777</v>
          </cell>
        </row>
        <row r="5462">
          <cell r="I5462">
            <v>890503680</v>
          </cell>
          <cell r="J5462" t="str">
            <v>MUNICIPIO DE LABATECA</v>
          </cell>
          <cell r="K5462">
            <v>45611473</v>
          </cell>
        </row>
        <row r="5463">
          <cell r="I5463">
            <v>890504234</v>
          </cell>
          <cell r="J5463" t="str">
            <v>COL PUERTO SANTANDER</v>
          </cell>
          <cell r="K5463">
            <v>132385796</v>
          </cell>
        </row>
        <row r="5464">
          <cell r="I5464">
            <v>890504393</v>
          </cell>
          <cell r="J5464" t="str">
            <v>I.E.  CONCENTRACION  DE  DESARROLLO  RURAL</v>
          </cell>
          <cell r="K5464">
            <v>114821254</v>
          </cell>
        </row>
        <row r="5465">
          <cell r="I5465">
            <v>890504612</v>
          </cell>
          <cell r="J5465" t="str">
            <v>MUNICIPIO DE ABREGO</v>
          </cell>
          <cell r="K5465">
            <v>302684478</v>
          </cell>
        </row>
        <row r="5466">
          <cell r="I5466">
            <v>890504777</v>
          </cell>
          <cell r="J5466" t="str">
            <v>FONDO DE SERVICIO EDUCATIVO COL PABLO CORREA LEON</v>
          </cell>
          <cell r="K5466">
            <v>269881749</v>
          </cell>
        </row>
        <row r="5467">
          <cell r="I5467">
            <v>890504779</v>
          </cell>
          <cell r="J5467" t="str">
            <v>INSTITUCION EDUCATIVA ORTUN VELASCO</v>
          </cell>
          <cell r="K5467">
            <v>19644855</v>
          </cell>
        </row>
        <row r="5468">
          <cell r="I5468">
            <v>890504999</v>
          </cell>
          <cell r="J5468" t="str">
            <v>FONDO DE SERVICIO EDUCATIVO INST TEC GUAIMARAL</v>
          </cell>
          <cell r="K5468">
            <v>151114252</v>
          </cell>
        </row>
        <row r="5469">
          <cell r="I5469">
            <v>890505155</v>
          </cell>
          <cell r="J5469" t="str">
            <v>fondo de servicios educativos colegio integrado campo dos</v>
          </cell>
          <cell r="K5469">
            <v>93850654</v>
          </cell>
        </row>
        <row r="5470">
          <cell r="I5470">
            <v>890505188</v>
          </cell>
          <cell r="J5470" t="str">
            <v>COL GUILLERMO COTE BAUTISTA</v>
          </cell>
          <cell r="K5470">
            <v>95423277</v>
          </cell>
        </row>
        <row r="5471">
          <cell r="I5471">
            <v>890505328</v>
          </cell>
          <cell r="J5471" t="str">
            <v>COL NTRA SRA DE LAS MERCEDES</v>
          </cell>
          <cell r="K5471">
            <v>102350537</v>
          </cell>
        </row>
        <row r="5472">
          <cell r="I5472">
            <v>890505399</v>
          </cell>
          <cell r="J5472" t="str">
            <v>colegio rafael celedon</v>
          </cell>
          <cell r="K5472">
            <v>21416401</v>
          </cell>
        </row>
        <row r="5473">
          <cell r="I5473">
            <v>890505515</v>
          </cell>
          <cell r="J5473" t="str">
            <v>COL RAIMUNDO ORDOEZ YAEZ</v>
          </cell>
          <cell r="K5473">
            <v>35966382</v>
          </cell>
        </row>
        <row r="5474">
          <cell r="I5474">
            <v>890505530</v>
          </cell>
          <cell r="J5474" t="str">
            <v>INST. EDUCATIVA MONSEÑOR SARMIENTO PERALTA</v>
          </cell>
          <cell r="K5474">
            <v>43538918</v>
          </cell>
        </row>
        <row r="5475">
          <cell r="I5475">
            <v>890505662</v>
          </cell>
          <cell r="J5475" t="str">
            <v>MUNICIPIO DE BOCHALEMA</v>
          </cell>
          <cell r="K5475">
            <v>44985453</v>
          </cell>
        </row>
        <row r="5476">
          <cell r="I5476">
            <v>890506116</v>
          </cell>
          <cell r="J5476" t="str">
            <v>MUNICIPIO DE PAMPLONITA</v>
          </cell>
          <cell r="K5476">
            <v>43026820</v>
          </cell>
        </row>
        <row r="5477">
          <cell r="I5477">
            <v>890506425</v>
          </cell>
          <cell r="J5477" t="str">
            <v>FONDO DE SERVICIO EDUCATIVO COL FRANCISCO JOSE DE CALDAS</v>
          </cell>
          <cell r="K5477">
            <v>274549043</v>
          </cell>
        </row>
        <row r="5478">
          <cell r="I5478">
            <v>890600464</v>
          </cell>
          <cell r="J5478" t="str">
            <v>IED TECNICO COMERCIAL TIBACUY</v>
          </cell>
          <cell r="K5478">
            <v>37694945</v>
          </cell>
        </row>
        <row r="5479">
          <cell r="I5479">
            <v>890680008</v>
          </cell>
          <cell r="J5479" t="str">
            <v>MUNICIPIO DE FUSAGASUGA</v>
          </cell>
          <cell r="K5479">
            <v>19595659844</v>
          </cell>
        </row>
        <row r="5480">
          <cell r="I5480">
            <v>890680015</v>
          </cell>
          <cell r="J5480" t="str">
            <v>IED INTEGRADA ANTONIO NARIÑO</v>
          </cell>
          <cell r="K5480">
            <v>102915394</v>
          </cell>
        </row>
        <row r="5481">
          <cell r="I5481">
            <v>890680017</v>
          </cell>
          <cell r="J5481" t="str">
            <v>INSTITUCION EDUCATIVA TECNICA ATANASIO GIRARDOT</v>
          </cell>
          <cell r="K5481">
            <v>115147687</v>
          </cell>
        </row>
        <row r="5482">
          <cell r="I5482">
            <v>890680019</v>
          </cell>
          <cell r="J5482" t="str">
            <v>INSTITUCION EDUCATIVA ESCUELA NORMAL SUPERIOR</v>
          </cell>
          <cell r="K5482">
            <v>119138650</v>
          </cell>
        </row>
        <row r="5483">
          <cell r="I5483">
            <v>890680026</v>
          </cell>
          <cell r="J5483" t="str">
            <v>MUNICIPIO DE LA MESA</v>
          </cell>
          <cell r="K5483">
            <v>149090756</v>
          </cell>
        </row>
        <row r="5484">
          <cell r="I5484">
            <v>890680028</v>
          </cell>
          <cell r="J5484" t="str">
            <v>INSTITUCION  EDUCATIVA  DEPARTAMENTAL  FRANCISCO  JULIAN  OLAYA</v>
          </cell>
          <cell r="K5484">
            <v>166414153</v>
          </cell>
        </row>
        <row r="5485">
          <cell r="I5485">
            <v>890680029</v>
          </cell>
          <cell r="J5485" t="str">
            <v>ESCUELA NORMAL SUPERIOR DE SAN BERNARDO</v>
          </cell>
          <cell r="K5485">
            <v>88088077</v>
          </cell>
        </row>
        <row r="5486">
          <cell r="I5486">
            <v>890680030</v>
          </cell>
          <cell r="J5486" t="str">
            <v>IED JOHN F. KENNEDY</v>
          </cell>
          <cell r="K5486">
            <v>83292273</v>
          </cell>
        </row>
        <row r="5487">
          <cell r="I5487">
            <v>890680040</v>
          </cell>
          <cell r="J5487" t="str">
            <v>INSTITUCION EDUCATIVA DEPARTAMENTAL HERNAN VENEGAS CARRILLO</v>
          </cell>
          <cell r="K5487">
            <v>163778139</v>
          </cell>
        </row>
        <row r="5488">
          <cell r="I5488">
            <v>890680045</v>
          </cell>
          <cell r="J5488" t="str">
            <v>IED SANTA INES</v>
          </cell>
          <cell r="K5488">
            <v>165114546</v>
          </cell>
        </row>
        <row r="5489">
          <cell r="I5489">
            <v>890680048</v>
          </cell>
          <cell r="J5489" t="str">
            <v>Institución Educativa Municipal Teodoro Aya Villaveces</v>
          </cell>
          <cell r="K5489">
            <v>155208958</v>
          </cell>
        </row>
        <row r="5490">
          <cell r="I5490">
            <v>890680054</v>
          </cell>
          <cell r="J5490" t="str">
            <v>Institución educativa Municipal Carlos Lozano y Lozano</v>
          </cell>
          <cell r="K5490">
            <v>248208680</v>
          </cell>
        </row>
        <row r="5491">
          <cell r="I5491">
            <v>890680059</v>
          </cell>
          <cell r="J5491" t="str">
            <v>MUNICIPIO DE  RICAURTE  TESORERIA</v>
          </cell>
          <cell r="K5491">
            <v>52818556</v>
          </cell>
        </row>
        <row r="5492">
          <cell r="I5492">
            <v>890680065</v>
          </cell>
          <cell r="J5492" t="str">
            <v>FONDO DE SERVICIOS EDUCATIVOS</v>
          </cell>
          <cell r="K5492">
            <v>57985951</v>
          </cell>
        </row>
        <row r="5493">
          <cell r="I5493">
            <v>890680074</v>
          </cell>
          <cell r="J5493" t="str">
            <v>IED JULIO CESAR SANCHEZ</v>
          </cell>
          <cell r="K5493">
            <v>136873666</v>
          </cell>
        </row>
        <row r="5494">
          <cell r="I5494">
            <v>890680084</v>
          </cell>
          <cell r="J5494" t="str">
            <v>INSTITUCION EDUCATIVA DEPARTAMENTAL FRANCISCO JOSE DE CALDAS</v>
          </cell>
          <cell r="K5494">
            <v>121997566</v>
          </cell>
        </row>
        <row r="5495">
          <cell r="I5495">
            <v>890680087</v>
          </cell>
          <cell r="J5495" t="str">
            <v>FONDO DE SERVICIOS DOCENTES</v>
          </cell>
          <cell r="K5495">
            <v>81846884</v>
          </cell>
        </row>
        <row r="5496">
          <cell r="I5496">
            <v>890680088</v>
          </cell>
          <cell r="J5496" t="str">
            <v>MUNICIPIO DE VENECIA CUNDINAMARCA</v>
          </cell>
          <cell r="K5496">
            <v>29984296</v>
          </cell>
        </row>
        <row r="5497">
          <cell r="I5497">
            <v>890680097</v>
          </cell>
          <cell r="J5497" t="str">
            <v>MUNICIPIO DE ANAPOIMA</v>
          </cell>
          <cell r="K5497">
            <v>78789553</v>
          </cell>
        </row>
        <row r="5498">
          <cell r="I5498">
            <v>890680107</v>
          </cell>
          <cell r="J5498" t="str">
            <v>MUNICIPIO DE CABRERA</v>
          </cell>
          <cell r="K5498">
            <v>41545967</v>
          </cell>
        </row>
        <row r="5499">
          <cell r="I5499">
            <v>890680129</v>
          </cell>
          <cell r="J5499" t="str">
            <v>FONDO DE SERVICIOS EDUCATIVOS</v>
          </cell>
          <cell r="K5499">
            <v>89239596</v>
          </cell>
        </row>
        <row r="5500">
          <cell r="I5500">
            <v>890680142</v>
          </cell>
          <cell r="J5500" t="str">
            <v>MUNICIPIO DE VIOTA</v>
          </cell>
          <cell r="K5500">
            <v>115466613</v>
          </cell>
        </row>
        <row r="5501">
          <cell r="I5501">
            <v>890680149</v>
          </cell>
          <cell r="J5501" t="str">
            <v>MUNICIPIO DE AGUA DE DIOS</v>
          </cell>
          <cell r="K5501">
            <v>57312436</v>
          </cell>
        </row>
        <row r="5502">
          <cell r="I5502">
            <v>890680150</v>
          </cell>
          <cell r="J5502" t="str">
            <v>INSTITUCION EDUCATIVA DEPARTAMENTAL EL TEQUENDAMA</v>
          </cell>
          <cell r="K5502">
            <v>178942465</v>
          </cell>
        </row>
        <row r="5503">
          <cell r="I5503">
            <v>890680153</v>
          </cell>
          <cell r="J5503" t="str">
            <v>INSTITUCION EDUCATIVA DEPARTAMENTAL INSITUTO DE PROMOCION SOCIAL</v>
          </cell>
          <cell r="K5503">
            <v>60523322</v>
          </cell>
        </row>
        <row r="5504">
          <cell r="I5504">
            <v>890680154</v>
          </cell>
          <cell r="J5504" t="str">
            <v>MUNICIPIO DE PASCA</v>
          </cell>
          <cell r="K5504">
            <v>83139149</v>
          </cell>
        </row>
        <row r="5505">
          <cell r="I5505">
            <v>890680159</v>
          </cell>
          <cell r="J5505" t="str">
            <v>INSTITUCION EDUCATIVA DEPARTAMENTAL EL TRIUNFO</v>
          </cell>
          <cell r="K5505">
            <v>64937259</v>
          </cell>
        </row>
        <row r="5506">
          <cell r="I5506">
            <v>890680162</v>
          </cell>
          <cell r="J5506" t="str">
            <v>MUNICIPIO  DE   EL  COLEGIO</v>
          </cell>
          <cell r="K5506">
            <v>141520372</v>
          </cell>
        </row>
        <row r="5507">
          <cell r="I5507">
            <v>890680173</v>
          </cell>
          <cell r="J5507" t="str">
            <v>MUNICIPIO DE PANDI</v>
          </cell>
          <cell r="K5507">
            <v>35446330</v>
          </cell>
        </row>
        <row r="5508">
          <cell r="I5508">
            <v>890680182</v>
          </cell>
          <cell r="J5508" t="str">
            <v>INSTITUCION EDUCATIVA DEPARTAMENTAL SAN BERNARDO</v>
          </cell>
          <cell r="K5508">
            <v>62703221</v>
          </cell>
        </row>
        <row r="5509">
          <cell r="I5509">
            <v>890680193</v>
          </cell>
          <cell r="J5509" t="str">
            <v>INSTITUCION EDUCATIVA RURAL DEPARTAMENTAL ADOLFO LEON GOMEZ</v>
          </cell>
          <cell r="K5509">
            <v>74179006</v>
          </cell>
        </row>
        <row r="5510">
          <cell r="I5510">
            <v>890680236</v>
          </cell>
          <cell r="J5510" t="str">
            <v>MUNICIPIO DE APULO</v>
          </cell>
          <cell r="K5510">
            <v>50697591</v>
          </cell>
        </row>
        <row r="5511">
          <cell r="I5511">
            <v>890680240</v>
          </cell>
          <cell r="J5511" t="str">
            <v>FONDO DE SERVICIO EDUCATIVO INSTITUCIÓN FRANCISCO MANZANERA HENRIQUEZ</v>
          </cell>
          <cell r="K5511">
            <v>156283638</v>
          </cell>
        </row>
        <row r="5512">
          <cell r="I5512">
            <v>890680335</v>
          </cell>
          <cell r="J5512" t="str">
            <v>Institución Educativa Instituto Técnico Industrial</v>
          </cell>
          <cell r="K5512">
            <v>224690294</v>
          </cell>
        </row>
        <row r="5513">
          <cell r="I5513">
            <v>890680378</v>
          </cell>
          <cell r="J5513" t="str">
            <v>MUNICIPIO DE GIRARDOT</v>
          </cell>
          <cell r="K5513">
            <v>15474307150</v>
          </cell>
        </row>
        <row r="5514">
          <cell r="I5514">
            <v>890680390</v>
          </cell>
          <cell r="J5514" t="str">
            <v>MUNICIPIO DE NARIÑO</v>
          </cell>
          <cell r="K5514">
            <v>17379269</v>
          </cell>
        </row>
        <row r="5515">
          <cell r="I5515">
            <v>890680417</v>
          </cell>
          <cell r="J5515" t="str">
            <v>COLEGIO DEPTAL CALANDAIMA</v>
          </cell>
          <cell r="K5515">
            <v>23613900</v>
          </cell>
        </row>
        <row r="5516">
          <cell r="I5516">
            <v>890680437</v>
          </cell>
          <cell r="J5516" t="str">
            <v>MUNICIPIO DE SILVANIA</v>
          </cell>
          <cell r="K5516">
            <v>121766144</v>
          </cell>
        </row>
        <row r="5517">
          <cell r="I5517">
            <v>890680467</v>
          </cell>
          <cell r="J5517" t="str">
            <v>COLEGIO INSTITUCION EDUC JORGE E GAITAN</v>
          </cell>
          <cell r="K5517">
            <v>99009363</v>
          </cell>
        </row>
        <row r="5518">
          <cell r="I5518">
            <v>890700684</v>
          </cell>
          <cell r="J5518" t="str">
            <v>INSTITUCION EDUCATIVA SAN SIMON</v>
          </cell>
          <cell r="K5518">
            <v>346541291</v>
          </cell>
        </row>
        <row r="5519">
          <cell r="I5519">
            <v>890700842</v>
          </cell>
          <cell r="J5519" t="str">
            <v>MUNICIPIO SAN LUIS</v>
          </cell>
          <cell r="K5519">
            <v>118692396</v>
          </cell>
        </row>
        <row r="5520">
          <cell r="I5520">
            <v>890700859</v>
          </cell>
          <cell r="J5520" t="str">
            <v>MUNICIPIO DE CAJAMARCA</v>
          </cell>
          <cell r="K5520">
            <v>132978910</v>
          </cell>
        </row>
        <row r="5521">
          <cell r="I5521">
            <v>890700911</v>
          </cell>
          <cell r="J5521" t="str">
            <v>MUNICIPIO DE RONCESVALLES</v>
          </cell>
          <cell r="K5521">
            <v>57423690</v>
          </cell>
        </row>
        <row r="5522">
          <cell r="I5522">
            <v>890700942</v>
          </cell>
          <cell r="J5522" t="str">
            <v>MUNICIPIO DE ORTEGA</v>
          </cell>
          <cell r="K5522">
            <v>431146468</v>
          </cell>
        </row>
        <row r="5523">
          <cell r="I5523">
            <v>890700961</v>
          </cell>
          <cell r="J5523" t="str">
            <v>MUNICIPIO DE ALVARADO</v>
          </cell>
          <cell r="K5523">
            <v>84539829</v>
          </cell>
        </row>
        <row r="5524">
          <cell r="I5524">
            <v>890700978</v>
          </cell>
          <cell r="J5524" t="str">
            <v>MUNICIPIO DE SUAREZ</v>
          </cell>
          <cell r="K5524">
            <v>35344574</v>
          </cell>
        </row>
        <row r="5525">
          <cell r="I5525">
            <v>890700982</v>
          </cell>
          <cell r="J5525" t="str">
            <v>ALCALDIA MUNICIPAL DE ARMERO GUAYABAL</v>
          </cell>
          <cell r="K5525">
            <v>98534502</v>
          </cell>
        </row>
        <row r="5526">
          <cell r="I5526">
            <v>890701077</v>
          </cell>
          <cell r="J5526" t="str">
            <v>MUNICIPIO DE PURIFICACION</v>
          </cell>
          <cell r="K5526">
            <v>154234185</v>
          </cell>
        </row>
        <row r="5527">
          <cell r="I5527">
            <v>890701232</v>
          </cell>
          <cell r="J5527" t="str">
            <v>INSTITUCION EDUCATIVA TECNICA GENERAL SANTANDER</v>
          </cell>
          <cell r="K5527">
            <v>56781042</v>
          </cell>
        </row>
        <row r="5528">
          <cell r="I5528">
            <v>890701233</v>
          </cell>
          <cell r="J5528" t="str">
            <v>INSTITUCION EDUCATIVA TECNICA ALFONSO PALACIO RUDAS</v>
          </cell>
          <cell r="K5528">
            <v>103284192</v>
          </cell>
        </row>
        <row r="5529">
          <cell r="I5529">
            <v>890701342</v>
          </cell>
          <cell r="J5529" t="str">
            <v>MUNICIPIO DE MARIQUITA</v>
          </cell>
          <cell r="K5529">
            <v>231187300</v>
          </cell>
        </row>
        <row r="5530">
          <cell r="I5530">
            <v>890701489</v>
          </cell>
          <cell r="J5530" t="str">
            <v>FONDOS EDUCATIVOS</v>
          </cell>
          <cell r="K5530">
            <v>114803992</v>
          </cell>
        </row>
        <row r="5531">
          <cell r="I5531">
            <v>890701513</v>
          </cell>
          <cell r="J5531" t="str">
            <v>FONDO DE SERVICIOS EDUCATIVOS INSTITUTO ARMERO</v>
          </cell>
          <cell r="K5531">
            <v>68834119</v>
          </cell>
        </row>
        <row r="5532">
          <cell r="I5532">
            <v>890701714</v>
          </cell>
          <cell r="J5532" t="str">
            <v>INSTITUCION EDUCATIVA TECNICA SAN JOSE</v>
          </cell>
          <cell r="K5532">
            <v>104230295</v>
          </cell>
        </row>
        <row r="5533">
          <cell r="I5533">
            <v>890701776</v>
          </cell>
          <cell r="J5533" t="str">
            <v>FONDOS DE SERVICIOS EDUCATIVOS INSTITUCIóN EDUCATIVA SAN ISIDORO</v>
          </cell>
          <cell r="K5533">
            <v>259063036</v>
          </cell>
        </row>
        <row r="5534">
          <cell r="I5534">
            <v>890701777</v>
          </cell>
          <cell r="J5534" t="str">
            <v>INSTITUCIÓN EDUCATIVA TECNICA MARIA AUXILIADORA</v>
          </cell>
          <cell r="K5534">
            <v>106212869</v>
          </cell>
        </row>
        <row r="5535">
          <cell r="I5535">
            <v>890701795</v>
          </cell>
          <cell r="J5535" t="str">
            <v>INSTITUCION EDUCATIVA LICEO NACIONAL</v>
          </cell>
          <cell r="K5535">
            <v>277154593</v>
          </cell>
        </row>
        <row r="5536">
          <cell r="I5536">
            <v>890701933</v>
          </cell>
          <cell r="J5536" t="str">
            <v>MUNICIPIO DE MELGAR</v>
          </cell>
          <cell r="K5536">
            <v>178609588</v>
          </cell>
        </row>
        <row r="5537">
          <cell r="I5537">
            <v>890701961</v>
          </cell>
          <cell r="J5537" t="str">
            <v>FONDO DE SERVICIOS EDUCATIVOS INSTITUCION EDUCATIVA TECNICA INDUSTRIAL SIMON BOLIVAR GUAMO</v>
          </cell>
          <cell r="K5537">
            <v>158952864</v>
          </cell>
        </row>
        <row r="5538">
          <cell r="I5538">
            <v>890701970</v>
          </cell>
          <cell r="J5538" t="str">
            <v>INSTITUCION EDUCATIVA TECNICA EL GUAYABO</v>
          </cell>
          <cell r="K5538">
            <v>34560218</v>
          </cell>
        </row>
        <row r="5539">
          <cell r="I5539">
            <v>890702015</v>
          </cell>
          <cell r="J5539" t="str">
            <v>MUNICIPIO DEL GUAMO</v>
          </cell>
          <cell r="K5539">
            <v>238648206</v>
          </cell>
        </row>
        <row r="5540">
          <cell r="I5540">
            <v>890702017</v>
          </cell>
          <cell r="J5540" t="str">
            <v>MUNICIPIO DE ALPUJARRA</v>
          </cell>
          <cell r="K5540">
            <v>33397400</v>
          </cell>
        </row>
        <row r="5541">
          <cell r="I5541">
            <v>890702018</v>
          </cell>
          <cell r="J5541" t="str">
            <v>MUNICIPIO DE ANZOATEGUI</v>
          </cell>
          <cell r="K5541">
            <v>154098516</v>
          </cell>
        </row>
        <row r="5542">
          <cell r="I5542">
            <v>890702021</v>
          </cell>
          <cell r="J5542" t="str">
            <v>MUNICIPIO DE CASABIANCA</v>
          </cell>
          <cell r="K5542">
            <v>48905612</v>
          </cell>
        </row>
        <row r="5543">
          <cell r="I5543">
            <v>890702023</v>
          </cell>
          <cell r="J5543" t="str">
            <v>MUNICIPIO DE COYAIMA</v>
          </cell>
          <cell r="K5543">
            <v>433884788</v>
          </cell>
        </row>
        <row r="5544">
          <cell r="I5544">
            <v>890702026</v>
          </cell>
          <cell r="J5544" t="str">
            <v>MUNICIPIO DE DOLORES TOLIMA</v>
          </cell>
          <cell r="K5544">
            <v>79863181</v>
          </cell>
        </row>
        <row r="5545">
          <cell r="I5545">
            <v>890702027</v>
          </cell>
          <cell r="J5545" t="str">
            <v>MUNICIPIO DEL ESPINAL</v>
          </cell>
          <cell r="K5545">
            <v>377002324</v>
          </cell>
        </row>
        <row r="5546">
          <cell r="I5546">
            <v>890702034</v>
          </cell>
          <cell r="J5546" t="str">
            <v>MUNICIPIO DE LERIDA</v>
          </cell>
          <cell r="K5546">
            <v>115990937</v>
          </cell>
        </row>
        <row r="5547">
          <cell r="I5547">
            <v>890702038</v>
          </cell>
          <cell r="J5547" t="str">
            <v>MUNICIPIO DE PRADO</v>
          </cell>
          <cell r="K5547">
            <v>83837266</v>
          </cell>
        </row>
        <row r="5548">
          <cell r="I5548">
            <v>890702040</v>
          </cell>
          <cell r="J5548" t="str">
            <v>MUNICIPIO DE RIOBLANCO</v>
          </cell>
          <cell r="K5548">
            <v>302534288</v>
          </cell>
        </row>
        <row r="5549">
          <cell r="I5549">
            <v>890702057</v>
          </cell>
          <cell r="J5549" t="str">
            <v>FONDO DE SERVIVIOS EDUCATIVOS INSTITUCIóN EDUCATIVA TéCNICA BOLíVAR</v>
          </cell>
          <cell r="K5549">
            <v>18008810</v>
          </cell>
        </row>
        <row r="5550">
          <cell r="I5550">
            <v>890702191</v>
          </cell>
          <cell r="J5550" t="str">
            <v>ESCUELA NORMAL SUPERIOR DE ICONONZO</v>
          </cell>
          <cell r="K5550">
            <v>84719969</v>
          </cell>
        </row>
        <row r="5551">
          <cell r="I5551">
            <v>890702291</v>
          </cell>
          <cell r="J5551" t="str">
            <v>INSTITUCION EDUCATIVA TECNICA COMERCIAL ALFONSO LOPEZ PUMAREJO</v>
          </cell>
          <cell r="K5551">
            <v>40676527</v>
          </cell>
        </row>
        <row r="5552">
          <cell r="I5552">
            <v>890702556</v>
          </cell>
          <cell r="J5552" t="str">
            <v>INSTITUCION EDUCATIVA TECNICA AGROINDUSTRIAL Y EMPRESARIAL SAN LUIS GONZAGA</v>
          </cell>
          <cell r="K5552">
            <v>152276514</v>
          </cell>
        </row>
        <row r="5553">
          <cell r="I5553">
            <v>890702583</v>
          </cell>
          <cell r="J5553" t="str">
            <v>FOND.SERV.EDUC.INST.EDUC.MEDALLA MILAGROSA</v>
          </cell>
          <cell r="K5553">
            <v>112972396</v>
          </cell>
        </row>
        <row r="5554">
          <cell r="I5554">
            <v>890702915</v>
          </cell>
          <cell r="J5554" t="str">
            <v>INSTITUCIóN EDUCATIVA TECNICA ANCHIQUE</v>
          </cell>
          <cell r="K5554">
            <v>56569957</v>
          </cell>
        </row>
        <row r="5555">
          <cell r="I5555">
            <v>890702925</v>
          </cell>
          <cell r="J5555" t="str">
            <v>NORMAL NACIONAL FONDOS SERVICIOS EDUCATIVOS</v>
          </cell>
          <cell r="K5555">
            <v>104535935</v>
          </cell>
        </row>
        <row r="5556">
          <cell r="I5556">
            <v>890703023</v>
          </cell>
          <cell r="J5556" t="str">
            <v>LUIS FELIPE PINTO</v>
          </cell>
          <cell r="K5556">
            <v>98839156</v>
          </cell>
        </row>
        <row r="5557">
          <cell r="I5557">
            <v>890703044</v>
          </cell>
          <cell r="J5557" t="str">
            <v>INTITUCION EDUCATIVA JOSE MARIA CARBONELL</v>
          </cell>
          <cell r="K5557">
            <v>147374126</v>
          </cell>
        </row>
        <row r="5558">
          <cell r="I5558">
            <v>890703269</v>
          </cell>
          <cell r="J5558" t="str">
            <v>FONDO DE SERVICIOS EDUCATIVOS</v>
          </cell>
          <cell r="K5558">
            <v>64474820</v>
          </cell>
        </row>
        <row r="5559">
          <cell r="I5559">
            <v>890703306</v>
          </cell>
          <cell r="J5559" t="str">
            <v>INSTITUCION EDUCATIVA TECNICA JORGE ELIECER GAITAN</v>
          </cell>
          <cell r="K5559">
            <v>87582081</v>
          </cell>
        </row>
        <row r="5560">
          <cell r="I5560">
            <v>890703334</v>
          </cell>
          <cell r="J5560" t="str">
            <v>INSTITUCION EDUCATIVA TECNICA ISIDRO PARRA</v>
          </cell>
          <cell r="K5560">
            <v>74344067</v>
          </cell>
        </row>
        <row r="5561">
          <cell r="I5561">
            <v>890703649</v>
          </cell>
          <cell r="J5561" t="str">
            <v>INSTITUCION EDUCATIVA ALBERTO SANTOFIMIO CAICEDO FDO DE SERV. EDU. T. GRATIUDAD</v>
          </cell>
          <cell r="K5561">
            <v>110448245</v>
          </cell>
        </row>
        <row r="5562">
          <cell r="I5562">
            <v>890703658</v>
          </cell>
          <cell r="J5562" t="str">
            <v>FONDO DE SERVICIOS EDUCATIVOS INSTITUCION EDUCATIVA NORMAL SUPERIOR - GRATUIDAD</v>
          </cell>
          <cell r="K5562">
            <v>287772980</v>
          </cell>
        </row>
        <row r="5563">
          <cell r="I5563">
            <v>890703659</v>
          </cell>
          <cell r="J5563" t="str">
            <v>INSTITUCION EDUCATIVA MARTIN POMALA</v>
          </cell>
          <cell r="K5563">
            <v>187168947</v>
          </cell>
        </row>
        <row r="5564">
          <cell r="I5564">
            <v>890703715</v>
          </cell>
          <cell r="J5564" t="str">
            <v>INSTITUCION EDUCATIVA TECNICA MANUEL MURILLO TORO</v>
          </cell>
          <cell r="K5564">
            <v>197928433</v>
          </cell>
        </row>
        <row r="5565">
          <cell r="I5565">
            <v>890703970</v>
          </cell>
          <cell r="J5565" t="str">
            <v>INSTITUCION EDUCATIVA LEONIDAS RUBIO VILLEGAS</v>
          </cell>
          <cell r="K5565">
            <v>161830587</v>
          </cell>
        </row>
        <row r="5566">
          <cell r="I5566">
            <v>890704355</v>
          </cell>
          <cell r="J5566" t="str">
            <v>INSTITUCION EDUCATIVA TECNICA JOAQUIN PARIS</v>
          </cell>
          <cell r="K5566">
            <v>93105682</v>
          </cell>
        </row>
        <row r="5567">
          <cell r="I5567">
            <v>890704988</v>
          </cell>
          <cell r="J5567" t="str">
            <v>INSTITUCION EDUCATIVA NUESTRA SEÑORA DE LOURDES</v>
          </cell>
          <cell r="K5567">
            <v>108400986</v>
          </cell>
        </row>
        <row r="5568">
          <cell r="I5568">
            <v>890705121</v>
          </cell>
          <cell r="J5568" t="str">
            <v>INSTITUCION EDUCATIVA TECNICA LA VOZ DE LA TIERRA</v>
          </cell>
          <cell r="K5568">
            <v>81631104</v>
          </cell>
        </row>
        <row r="5569">
          <cell r="I5569">
            <v>890705435</v>
          </cell>
          <cell r="J5569" t="str">
            <v>INSTITUCION EDUCATIVA FABIO LOZANO Y LOZANO</v>
          </cell>
          <cell r="K5569">
            <v>46952228</v>
          </cell>
        </row>
        <row r="5570">
          <cell r="I5570">
            <v>890705465</v>
          </cell>
          <cell r="J5570" t="str">
            <v>FONDO DE SERVICIOS EDUCATIVOS INSTITUCIÓN EDUCATIVA SANTA ROSA DE LIMA</v>
          </cell>
          <cell r="K5570">
            <v>60247410</v>
          </cell>
        </row>
        <row r="5571">
          <cell r="I5571">
            <v>890705787</v>
          </cell>
          <cell r="J5571" t="str">
            <v>FONDO DE SERVICIOS EDUCATIVOS FRANCISCO DE MIRANDA</v>
          </cell>
          <cell r="K5571">
            <v>163978235</v>
          </cell>
        </row>
        <row r="5572">
          <cell r="I5572">
            <v>890706096</v>
          </cell>
          <cell r="J5572" t="str">
            <v>INSTITUCION EDUCATIVA TECNICA NUESTRA SEÑORA DE LAS MERCEDES DEL MUNICIPIO DE ICONONZO</v>
          </cell>
          <cell r="K5572">
            <v>44787015</v>
          </cell>
        </row>
        <row r="5573">
          <cell r="I5573">
            <v>890706260</v>
          </cell>
          <cell r="J5573" t="str">
            <v>I.E. GUILLERMO ANGULO GOMEZ</v>
          </cell>
          <cell r="K5573">
            <v>102371518</v>
          </cell>
        </row>
        <row r="5574">
          <cell r="I5574">
            <v>890706300</v>
          </cell>
          <cell r="J5574" t="str">
            <v>INSTITUCION EDUCATIVA TECNICA NUESTRA SEÑORA DE FATIMA FONDOS DE SERVICIOS EDUCATIVOS</v>
          </cell>
          <cell r="K5574">
            <v>96434750</v>
          </cell>
        </row>
        <row r="5575">
          <cell r="I5575">
            <v>890706314</v>
          </cell>
          <cell r="J5575" t="str">
            <v>FONDOS DE SERVICIOS EDUCATIVOS</v>
          </cell>
          <cell r="K5575">
            <v>71990425</v>
          </cell>
        </row>
        <row r="5576">
          <cell r="I5576">
            <v>890706334</v>
          </cell>
          <cell r="J5576" t="str">
            <v>INSTITUCIÓN EDUCATIVA TÉCNICA FRANCISCO JOSE DE CALDAS</v>
          </cell>
          <cell r="K5576">
            <v>89877591</v>
          </cell>
        </row>
        <row r="5577">
          <cell r="I5577">
            <v>890706353</v>
          </cell>
          <cell r="J5577" t="str">
            <v>FONDOS DE SERVICIOS EDUCATIVOS INSTITUCION EDUCATIVA TECNICA ARTURO MEJIA JARAMILLO</v>
          </cell>
          <cell r="K5577">
            <v>81752964</v>
          </cell>
        </row>
        <row r="5578">
          <cell r="I5578">
            <v>890706589</v>
          </cell>
          <cell r="J5578" t="str">
            <v>INSTITUCION EDUCATIVA TECNICA ALFONSO ARANGO TORO</v>
          </cell>
          <cell r="K5578">
            <v>70072902</v>
          </cell>
        </row>
        <row r="5579">
          <cell r="I5579">
            <v>890706603</v>
          </cell>
          <cell r="J5579" t="str">
            <v>FONDO DE SERVICIO EDUCATVO - INSTITUCION EDUCATIVA JOSE CELESTINO MUTIS GRATUIDAD EDUCATIVO</v>
          </cell>
          <cell r="K5579">
            <v>139093135</v>
          </cell>
        </row>
        <row r="5580">
          <cell r="I5580">
            <v>890706623</v>
          </cell>
          <cell r="J5580" t="str">
            <v>INSTITUCION EDUCATIVA TECNICA LUIS CARLOS GALAN SARMIENTO MUNICIPIO DE HONDA</v>
          </cell>
          <cell r="K5580">
            <v>44192342</v>
          </cell>
        </row>
        <row r="5581">
          <cell r="I5581">
            <v>890706635</v>
          </cell>
          <cell r="J5581" t="str">
            <v>FONDO DE SERVICIOS EDUCATIVOS INSTITUCIóN EDUCATIVA SAN ANTONIO</v>
          </cell>
          <cell r="K5581">
            <v>61285879</v>
          </cell>
        </row>
        <row r="5582">
          <cell r="I5582">
            <v>890706646</v>
          </cell>
          <cell r="J5582" t="str">
            <v>FONDO DE SERVICIO EDUCATIVO INST. SAN MIGUELS</v>
          </cell>
          <cell r="K5582">
            <v>79998217</v>
          </cell>
        </row>
        <row r="5583">
          <cell r="I5583">
            <v>890706682</v>
          </cell>
          <cell r="J5583" t="str">
            <v>INSTITUCIÓN EDUCATIVA NIÑA MARIA</v>
          </cell>
          <cell r="K5583">
            <v>102367106</v>
          </cell>
        </row>
        <row r="5584">
          <cell r="I5584">
            <v>890706714</v>
          </cell>
          <cell r="J5584" t="str">
            <v>FONDO DE SERVICIOS EDUCATIVOS INSTITUCION EDUCATIVA NUESTRA SEÑORA DEL ROSARIO</v>
          </cell>
          <cell r="K5584">
            <v>105595704</v>
          </cell>
        </row>
        <row r="5585">
          <cell r="I5585">
            <v>890706737</v>
          </cell>
          <cell r="J5585" t="str">
            <v>FONDOS DE SERVICIOS EDUCATIVOS</v>
          </cell>
          <cell r="K5585">
            <v>83012690</v>
          </cell>
        </row>
        <row r="5586">
          <cell r="I5586">
            <v>890706749</v>
          </cell>
          <cell r="J5586" t="str">
            <v>FONDOS DE SERVICIOS EDUCATIVOS INSTITUCION EDUCATIVA TECNICA GENERAL ROBERTO LEYVA</v>
          </cell>
          <cell r="K5586">
            <v>108987680</v>
          </cell>
        </row>
        <row r="5587">
          <cell r="I5587">
            <v>890706780</v>
          </cell>
          <cell r="J5587" t="str">
            <v>INSTITUCIÓN EDUCATIVA INMACULADA CONCEPCIÓN</v>
          </cell>
          <cell r="K5587">
            <v>68081914</v>
          </cell>
        </row>
        <row r="5588">
          <cell r="I5588">
            <v>890706819</v>
          </cell>
          <cell r="J5588" t="str">
            <v>INS.EDUCATIVA TéCNICA SOLEDAD MEDINA</v>
          </cell>
          <cell r="K5588">
            <v>176297022</v>
          </cell>
        </row>
        <row r="5589">
          <cell r="I5589">
            <v>890706831</v>
          </cell>
          <cell r="J5589" t="str">
            <v>FONDOS DE SERVICIOS EDUCATIVOS INSTITUCION EDUCATIVA TECNICA LA SAGRADA FAMILIA</v>
          </cell>
          <cell r="K5589">
            <v>229185347</v>
          </cell>
        </row>
        <row r="5590">
          <cell r="I5590">
            <v>890706837</v>
          </cell>
          <cell r="J5590" t="str">
            <v>ESCUELA NORMAL SUPERIOR VILLAHERMOSA</v>
          </cell>
          <cell r="K5590">
            <v>64716308</v>
          </cell>
        </row>
        <row r="5591">
          <cell r="I5591">
            <v>890706849</v>
          </cell>
          <cell r="J5591" t="str">
            <v>INSTITUCION EDUCATIVA TECNICA JUAN LOZANO Y LOZANO</v>
          </cell>
          <cell r="K5591">
            <v>68111747</v>
          </cell>
        </row>
        <row r="5592">
          <cell r="I5592">
            <v>890706950</v>
          </cell>
          <cell r="J5592" t="str">
            <v>INSTITUCION EDUCATIVA TECNICA AGROINDUSTRIAL LEOPOLDO GARCIA</v>
          </cell>
          <cell r="K5592">
            <v>128480955</v>
          </cell>
        </row>
        <row r="5593">
          <cell r="I5593">
            <v>890706965</v>
          </cell>
          <cell r="J5593" t="str">
            <v>INSTITUCIÓN EDUCATIVA MARCO FIDEL SUÁREZ FONDOS SERVICIOS DOCENTES</v>
          </cell>
          <cell r="K5593">
            <v>73865930</v>
          </cell>
        </row>
        <row r="5594">
          <cell r="I5594">
            <v>890706969</v>
          </cell>
          <cell r="J5594" t="str">
            <v>I.E . PABLO VI</v>
          </cell>
          <cell r="K5594">
            <v>79474805</v>
          </cell>
        </row>
        <row r="5595">
          <cell r="I5595">
            <v>890707000</v>
          </cell>
          <cell r="J5595" t="str">
            <v>INSTITUCIÓN EDUCATIVA SAN AGUSTIN</v>
          </cell>
          <cell r="K5595">
            <v>51940003</v>
          </cell>
        </row>
        <row r="5596">
          <cell r="I5596">
            <v>890707217</v>
          </cell>
          <cell r="J5596" t="str">
            <v>FONDO DE SERVICIOS EDUCATIVOS MARIANO OSPINA PEREZ</v>
          </cell>
          <cell r="K5596">
            <v>37470233</v>
          </cell>
        </row>
        <row r="5597">
          <cell r="I5597">
            <v>890800939</v>
          </cell>
          <cell r="J5597" t="str">
            <v>INSTITUCION EDUCATIVA RURALSERAFICO SAN ANTONIO DE PADUA -TRANSFERENCIAS</v>
          </cell>
          <cell r="K5597">
            <v>35888320</v>
          </cell>
        </row>
        <row r="5598">
          <cell r="I5598">
            <v>890801052</v>
          </cell>
          <cell r="J5598" t="str">
            <v>DEPARTAMENTO DE CALDAS</v>
          </cell>
          <cell r="K5598">
            <v>113514338696</v>
          </cell>
        </row>
        <row r="5599">
          <cell r="I5599">
            <v>890801053</v>
          </cell>
          <cell r="J5599" t="str">
            <v>MUNICIPIO DE MANIZALES</v>
          </cell>
          <cell r="K5599">
            <v>62049574186</v>
          </cell>
        </row>
        <row r="5600">
          <cell r="I5600">
            <v>890801130</v>
          </cell>
          <cell r="J5600" t="str">
            <v>MUNICIPIO DE LA DORADA</v>
          </cell>
          <cell r="K5600">
            <v>450082101</v>
          </cell>
        </row>
        <row r="5601">
          <cell r="I5601">
            <v>890801131</v>
          </cell>
          <cell r="J5601" t="str">
            <v>MUNICIPIO DE SALAMINA</v>
          </cell>
          <cell r="K5601">
            <v>88298077</v>
          </cell>
        </row>
        <row r="5602">
          <cell r="I5602">
            <v>890801132</v>
          </cell>
          <cell r="J5602" t="str">
            <v>MUNICIPIO DE AGUADAS</v>
          </cell>
          <cell r="K5602">
            <v>144163828</v>
          </cell>
        </row>
        <row r="5603">
          <cell r="I5603">
            <v>890801133</v>
          </cell>
          <cell r="J5603" t="str">
            <v>MUNICIPIO DE CHINCHINA</v>
          </cell>
          <cell r="K5603">
            <v>257426980</v>
          </cell>
        </row>
        <row r="5604">
          <cell r="I5604">
            <v>890801135</v>
          </cell>
          <cell r="J5604" t="str">
            <v>MUNICIPIO DE NEIRA</v>
          </cell>
          <cell r="K5604">
            <v>138130048</v>
          </cell>
        </row>
        <row r="5605">
          <cell r="I5605">
            <v>890801136</v>
          </cell>
          <cell r="J5605" t="str">
            <v>MUNICIPIO DE PACORA</v>
          </cell>
          <cell r="K5605">
            <v>85629356</v>
          </cell>
        </row>
        <row r="5606">
          <cell r="I5606">
            <v>890801137</v>
          </cell>
          <cell r="J5606" t="str">
            <v>ALCALDIA MUNICIPAL DE PENSILVANIA</v>
          </cell>
          <cell r="K5606">
            <v>136412120</v>
          </cell>
        </row>
        <row r="5607">
          <cell r="I5607">
            <v>890801138</v>
          </cell>
          <cell r="J5607" t="str">
            <v>MUNICIPIO DE RIOSUCIO</v>
          </cell>
          <cell r="K5607">
            <v>326232446</v>
          </cell>
        </row>
        <row r="5608">
          <cell r="I5608">
            <v>890801139</v>
          </cell>
          <cell r="J5608" t="str">
            <v>MUNICIPIO DE ANSERMA</v>
          </cell>
          <cell r="K5608">
            <v>178747684</v>
          </cell>
        </row>
        <row r="5609">
          <cell r="I5609">
            <v>890801141</v>
          </cell>
          <cell r="J5609" t="str">
            <v>MUNICIPIO DE PALESTINA</v>
          </cell>
          <cell r="K5609">
            <v>107711647</v>
          </cell>
        </row>
        <row r="5610">
          <cell r="I5610">
            <v>890801142</v>
          </cell>
          <cell r="J5610" t="str">
            <v>MUNICIPIO DE ARANZAZU</v>
          </cell>
          <cell r="K5610">
            <v>72292871</v>
          </cell>
        </row>
        <row r="5611">
          <cell r="I5611">
            <v>890801143</v>
          </cell>
          <cell r="J5611" t="str">
            <v>MUNICIPIO DE BALBOA</v>
          </cell>
          <cell r="K5611">
            <v>39784823</v>
          </cell>
        </row>
        <row r="5612">
          <cell r="I5612">
            <v>890801144</v>
          </cell>
          <cell r="J5612" t="str">
            <v>MUNICIPIO DE FILADELFIA</v>
          </cell>
          <cell r="K5612">
            <v>65031795</v>
          </cell>
        </row>
        <row r="5613">
          <cell r="I5613">
            <v>890801145</v>
          </cell>
          <cell r="J5613" t="str">
            <v>MUNICIPIO DE MARMATO</v>
          </cell>
          <cell r="K5613">
            <v>82394853</v>
          </cell>
        </row>
        <row r="5614">
          <cell r="I5614">
            <v>890801146</v>
          </cell>
          <cell r="J5614" t="str">
            <v>MUNICIPIO DE MARULANDA</v>
          </cell>
          <cell r="K5614">
            <v>15046257</v>
          </cell>
        </row>
        <row r="5615">
          <cell r="I5615">
            <v>890801147</v>
          </cell>
          <cell r="J5615" t="str">
            <v>MUNICIPIO DE MARQUETALIA</v>
          </cell>
          <cell r="K5615">
            <v>95082636</v>
          </cell>
        </row>
        <row r="5616">
          <cell r="I5616">
            <v>890801149</v>
          </cell>
          <cell r="J5616" t="str">
            <v>MUNICIPIO DE SAMANA</v>
          </cell>
          <cell r="K5616">
            <v>158273364</v>
          </cell>
        </row>
        <row r="5617">
          <cell r="I5617">
            <v>890801150</v>
          </cell>
          <cell r="J5617" t="str">
            <v>MUNICIPIO DE SUPIA</v>
          </cell>
          <cell r="K5617">
            <v>164845367</v>
          </cell>
        </row>
        <row r="5618">
          <cell r="I5618">
            <v>890801151</v>
          </cell>
          <cell r="J5618" t="str">
            <v>MUNICIPIO DE VICTORIA</v>
          </cell>
          <cell r="K5618">
            <v>72759491</v>
          </cell>
        </row>
        <row r="5619">
          <cell r="I5619">
            <v>890801152</v>
          </cell>
          <cell r="J5619" t="str">
            <v>MUNICIPIO DE VILLAMARIA</v>
          </cell>
          <cell r="K5619">
            <v>191568124</v>
          </cell>
        </row>
        <row r="5620">
          <cell r="I5620">
            <v>890801313</v>
          </cell>
          <cell r="J5620" t="str">
            <v>INSTITUCION EDUCATIVA LEONARDO DA VINCI</v>
          </cell>
          <cell r="K5620">
            <v>100950717</v>
          </cell>
        </row>
        <row r="5621">
          <cell r="I5621">
            <v>890801392</v>
          </cell>
          <cell r="J5621" t="str">
            <v>INSTITUTO MANIZALES</v>
          </cell>
          <cell r="K5621">
            <v>82600116</v>
          </cell>
        </row>
        <row r="5622">
          <cell r="I5622">
            <v>890801650</v>
          </cell>
          <cell r="J5622" t="str">
            <v>Colegio Nuestra Señora del Rosario</v>
          </cell>
          <cell r="K5622">
            <v>88413993</v>
          </cell>
        </row>
        <row r="5623">
          <cell r="I5623">
            <v>890801698</v>
          </cell>
          <cell r="J5623" t="str">
            <v>INSTITUCION EDUCATIVA MARCO FIDEL SUAREZ</v>
          </cell>
          <cell r="K5623">
            <v>29918908</v>
          </cell>
        </row>
        <row r="5624">
          <cell r="I5624">
            <v>890801965</v>
          </cell>
          <cell r="J5624" t="str">
            <v>Institucion Educativa Santa Luisa de Marillac</v>
          </cell>
          <cell r="K5624">
            <v>110633644</v>
          </cell>
        </row>
        <row r="5625">
          <cell r="I5625">
            <v>890802072</v>
          </cell>
          <cell r="J5625" t="str">
            <v>INSTITUCION EDUCATIVA ESCUELA NORMAL SUPERIOR SAN JOSE</v>
          </cell>
          <cell r="K5625">
            <v>31267332</v>
          </cell>
        </row>
        <row r="5626">
          <cell r="I5626">
            <v>890802079</v>
          </cell>
          <cell r="J5626" t="str">
            <v>INSTITUTO MARISCAL SUCRE</v>
          </cell>
          <cell r="K5626">
            <v>73864376</v>
          </cell>
        </row>
        <row r="5627">
          <cell r="I5627">
            <v>890802155</v>
          </cell>
          <cell r="J5627" t="str">
            <v>ESC. NAL DE AUX. DE ENFERMERIA</v>
          </cell>
          <cell r="K5627">
            <v>172407570</v>
          </cell>
        </row>
        <row r="5628">
          <cell r="I5628">
            <v>890802208</v>
          </cell>
          <cell r="J5628" t="str">
            <v>Institucion Educativa Nuestra Señora del Rosario</v>
          </cell>
          <cell r="K5628">
            <v>120600575</v>
          </cell>
        </row>
        <row r="5629">
          <cell r="I5629">
            <v>890802505</v>
          </cell>
          <cell r="J5629" t="str">
            <v>MUNICIPIO DE MANZANARES</v>
          </cell>
          <cell r="K5629">
            <v>112774003</v>
          </cell>
        </row>
        <row r="5630">
          <cell r="I5630">
            <v>890802522</v>
          </cell>
          <cell r="J5630" t="str">
            <v>Institucion Educativa Los Fundadores</v>
          </cell>
          <cell r="K5630">
            <v>127820580</v>
          </cell>
        </row>
        <row r="5631">
          <cell r="I5631">
            <v>890802537</v>
          </cell>
          <cell r="J5631" t="str">
            <v>Colegio Oficial Sara Ospina</v>
          </cell>
          <cell r="K5631">
            <v>47840127</v>
          </cell>
        </row>
        <row r="5632">
          <cell r="I5632">
            <v>890802548</v>
          </cell>
          <cell r="J5632" t="str">
            <v>COLEGIO INEM BALDOMERO SANIN CANO</v>
          </cell>
          <cell r="K5632">
            <v>112636765</v>
          </cell>
        </row>
        <row r="5633">
          <cell r="I5633">
            <v>890802596</v>
          </cell>
          <cell r="J5633" t="str">
            <v>INSTITUTO CHIPRE</v>
          </cell>
          <cell r="K5633">
            <v>93101430</v>
          </cell>
        </row>
        <row r="5634">
          <cell r="I5634">
            <v>890802641</v>
          </cell>
          <cell r="J5634" t="str">
            <v>Institucion Educativa de Occidente</v>
          </cell>
          <cell r="K5634">
            <v>159380632</v>
          </cell>
        </row>
        <row r="5635">
          <cell r="I5635">
            <v>890802650</v>
          </cell>
          <cell r="J5635" t="str">
            <v>MUNICIPIO DE BELALCAZAR</v>
          </cell>
          <cell r="K5635">
            <v>76707054</v>
          </cell>
        </row>
        <row r="5636">
          <cell r="I5636">
            <v>890802698</v>
          </cell>
          <cell r="J5636" t="str">
            <v>Insitucion Educativa Marino Gomez Estrada</v>
          </cell>
          <cell r="K5636">
            <v>43446124</v>
          </cell>
        </row>
        <row r="5637">
          <cell r="I5637">
            <v>890802795</v>
          </cell>
          <cell r="J5637" t="str">
            <v>MUNICIPIO DE LA MERCED</v>
          </cell>
          <cell r="K5637">
            <v>40038473</v>
          </cell>
        </row>
        <row r="5638">
          <cell r="I5638">
            <v>890802804</v>
          </cell>
          <cell r="J5638" t="str">
            <v>INSTITUCION EDUCATIVA SAN AGUSTIN</v>
          </cell>
          <cell r="K5638">
            <v>30747643</v>
          </cell>
        </row>
        <row r="5639">
          <cell r="I5639">
            <v>890803030</v>
          </cell>
          <cell r="J5639" t="str">
            <v>INSTITUCION  EDUCATIVA  CLAUDINA MUNERA</v>
          </cell>
          <cell r="K5639">
            <v>55252787</v>
          </cell>
        </row>
        <row r="5640">
          <cell r="I5640">
            <v>890803154</v>
          </cell>
          <cell r="J5640" t="str">
            <v>INSTITUCION EDUCATIVA EUGENIO PACELLI</v>
          </cell>
          <cell r="K5640">
            <v>66037720</v>
          </cell>
        </row>
        <row r="5641">
          <cell r="I5641">
            <v>890803662</v>
          </cell>
          <cell r="J5641" t="str">
            <v>INSTITUCION EDUCATIVA ESCUELA NORMAL SUPERIOR REBECA SIERRA CARDONA</v>
          </cell>
          <cell r="K5641">
            <v>39889349</v>
          </cell>
        </row>
        <row r="5642">
          <cell r="I5642">
            <v>890804116</v>
          </cell>
          <cell r="J5642" t="str">
            <v>INSTITUTO INTEGRADO LA SULTANA</v>
          </cell>
          <cell r="K5642">
            <v>43849232</v>
          </cell>
        </row>
        <row r="5643">
          <cell r="I5643">
            <v>890804617</v>
          </cell>
          <cell r="J5643" t="str">
            <v>Ins. Educ Gerardo Arias</v>
          </cell>
          <cell r="K5643">
            <v>166865817</v>
          </cell>
        </row>
        <row r="5644">
          <cell r="I5644">
            <v>890804669</v>
          </cell>
          <cell r="J5644" t="str">
            <v>INSTITUCION EDUCATIVA INDUSTRIAL</v>
          </cell>
          <cell r="K5644">
            <v>94383238</v>
          </cell>
        </row>
        <row r="5645">
          <cell r="I5645">
            <v>890805009</v>
          </cell>
          <cell r="J5645" t="str">
            <v>INSTITUTO TECNOLOGICO SUPERIOR DE CALDAS "ITEC" MANIZALES</v>
          </cell>
          <cell r="K5645">
            <v>177841644</v>
          </cell>
        </row>
        <row r="5646">
          <cell r="I5646">
            <v>890805037</v>
          </cell>
          <cell r="J5646" t="str">
            <v>INSTITUTO TECNICO MARCO FIDEL SUAREZ</v>
          </cell>
          <cell r="K5646">
            <v>47132172</v>
          </cell>
        </row>
        <row r="5647">
          <cell r="I5647">
            <v>890805687</v>
          </cell>
          <cell r="J5647" t="str">
            <v>Institucion Educativa Viboral</v>
          </cell>
          <cell r="K5647">
            <v>27575065</v>
          </cell>
        </row>
        <row r="5648">
          <cell r="I5648">
            <v>890805811</v>
          </cell>
          <cell r="J5648" t="str">
            <v>Colegio Pio XI</v>
          </cell>
          <cell r="K5648">
            <v>54342139</v>
          </cell>
        </row>
        <row r="5649">
          <cell r="I5649">
            <v>890805852</v>
          </cell>
          <cell r="J5649" t="str">
            <v>Institucion Educativa Escuela Normal Superior Sagrado Corazón</v>
          </cell>
          <cell r="K5649">
            <v>74912438</v>
          </cell>
        </row>
        <row r="5650">
          <cell r="I5650">
            <v>890805978</v>
          </cell>
          <cell r="J5650" t="str">
            <v>LICEO MIXTO MALABAR</v>
          </cell>
          <cell r="K5650">
            <v>89140541</v>
          </cell>
        </row>
        <row r="5651">
          <cell r="I5651">
            <v>890806026</v>
          </cell>
          <cell r="J5651" t="str">
            <v>INSTITUTO MANZANARES CALDAS</v>
          </cell>
          <cell r="K5651">
            <v>68656001</v>
          </cell>
        </row>
        <row r="5652">
          <cell r="I5652">
            <v>890806464</v>
          </cell>
          <cell r="J5652" t="str">
            <v>Institucion Educativa el socorro gratuidad escolar</v>
          </cell>
          <cell r="K5652">
            <v>34392482</v>
          </cell>
        </row>
        <row r="5653">
          <cell r="I5653">
            <v>890806512</v>
          </cell>
          <cell r="J5653" t="str">
            <v>Institucion Educativa Bartolome Mitre</v>
          </cell>
          <cell r="K5653">
            <v>144062156</v>
          </cell>
        </row>
        <row r="5654">
          <cell r="I5654">
            <v>890806680</v>
          </cell>
          <cell r="J5654" t="str">
            <v>Institucion Educativa San Franciso de Paula</v>
          </cell>
          <cell r="K5654">
            <v>139957919</v>
          </cell>
        </row>
        <row r="5655">
          <cell r="I5655">
            <v>890807387</v>
          </cell>
          <cell r="J5655" t="str">
            <v>LICEO MIXTO ARANJUEZ</v>
          </cell>
          <cell r="K5655">
            <v>29291282</v>
          </cell>
        </row>
        <row r="5656">
          <cell r="I5656">
            <v>890807582</v>
          </cell>
          <cell r="J5656" t="str">
            <v>INSTITUCION EDUCATIVA COLEGIO LA ASUNCION</v>
          </cell>
          <cell r="K5656">
            <v>86630376</v>
          </cell>
        </row>
        <row r="5657">
          <cell r="I5657">
            <v>890807637</v>
          </cell>
          <cell r="J5657" t="str">
            <v>COLEGIO LICEO ISABEL LA CATOLICA BODAS DE ORO</v>
          </cell>
          <cell r="K5657">
            <v>75444360</v>
          </cell>
        </row>
        <row r="5658">
          <cell r="I5658">
            <v>890807930</v>
          </cell>
          <cell r="J5658" t="str">
            <v>INSTITUTO OFICIAL MIXTO SAN PEREGRINO</v>
          </cell>
          <cell r="K5658">
            <v>30573378</v>
          </cell>
        </row>
        <row r="5659">
          <cell r="I5659">
            <v>890807974</v>
          </cell>
          <cell r="J5659" t="str">
            <v>Institución Educativa Neira</v>
          </cell>
          <cell r="K5659">
            <v>64526996</v>
          </cell>
        </row>
        <row r="5660">
          <cell r="I5660">
            <v>890900286</v>
          </cell>
          <cell r="J5660" t="str">
            <v>DEPARTAMENTO DE ANTIOQUIA</v>
          </cell>
          <cell r="K5660">
            <v>476477380358</v>
          </cell>
        </row>
        <row r="5661">
          <cell r="I5661">
            <v>890905211</v>
          </cell>
          <cell r="J5661" t="str">
            <v>MUNICIPIO DE MEDELLIN</v>
          </cell>
          <cell r="K5661">
            <v>299057447525</v>
          </cell>
        </row>
        <row r="5662">
          <cell r="I5662">
            <v>890906445</v>
          </cell>
          <cell r="J5662" t="str">
            <v>MUNICIPIO DE CAUCASIA</v>
          </cell>
          <cell r="K5662">
            <v>922342443</v>
          </cell>
        </row>
        <row r="5663">
          <cell r="I5663">
            <v>890907106</v>
          </cell>
          <cell r="J5663" t="str">
            <v>MUNICIPIO DE ENVIGADO</v>
          </cell>
          <cell r="K5663">
            <v>20441636634</v>
          </cell>
        </row>
        <row r="5664">
          <cell r="I5664">
            <v>890907317</v>
          </cell>
          <cell r="J5664" t="str">
            <v>MUNICIPIO DE RIONEGRO ANTIOQUIA</v>
          </cell>
          <cell r="K5664">
            <v>20104734804</v>
          </cell>
        </row>
        <row r="5665">
          <cell r="I5665">
            <v>890907515</v>
          </cell>
          <cell r="J5665" t="str">
            <v>MUNICIPIO DE URRAO</v>
          </cell>
          <cell r="K5665">
            <v>256141501</v>
          </cell>
        </row>
        <row r="5666">
          <cell r="I5666">
            <v>890907569</v>
          </cell>
          <cell r="J5666" t="str">
            <v>MUNICIPIO DE SANTA FE DE ANTIOQUIA</v>
          </cell>
          <cell r="K5666">
            <v>211263490</v>
          </cell>
        </row>
        <row r="5667">
          <cell r="I5667">
            <v>890909276</v>
          </cell>
          <cell r="J5667" t="str">
            <v>IE AGRICOLA DE URABÁ - Chigorodó</v>
          </cell>
          <cell r="K5667">
            <v>250456864</v>
          </cell>
        </row>
        <row r="5668">
          <cell r="I5668">
            <v>890910913</v>
          </cell>
          <cell r="J5668" t="str">
            <v>MUNICIPIO DE CISNEROS</v>
          </cell>
          <cell r="K5668">
            <v>52705053</v>
          </cell>
        </row>
        <row r="5669">
          <cell r="I5669">
            <v>890920814</v>
          </cell>
          <cell r="J5669" t="str">
            <v>MUNICIPIO DE SAN JERONIMO</v>
          </cell>
          <cell r="K5669">
            <v>90135837</v>
          </cell>
        </row>
        <row r="5670">
          <cell r="I5670">
            <v>890980049</v>
          </cell>
          <cell r="J5670" t="str">
            <v>MUNICIPIO DE PUERTO BERRIO</v>
          </cell>
          <cell r="K5670">
            <v>277167511</v>
          </cell>
        </row>
        <row r="5671">
          <cell r="I5671">
            <v>890980093</v>
          </cell>
          <cell r="J5671" t="str">
            <v>MUNICIPIO DE ITAGUI</v>
          </cell>
          <cell r="K5671">
            <v>32341241711</v>
          </cell>
        </row>
        <row r="5672">
          <cell r="I5672">
            <v>890980094</v>
          </cell>
          <cell r="J5672" t="str">
            <v>MUNICIPIO DE DABEIBA</v>
          </cell>
          <cell r="K5672">
            <v>291254981</v>
          </cell>
        </row>
        <row r="5673">
          <cell r="I5673">
            <v>890980095</v>
          </cell>
          <cell r="J5673" t="str">
            <v>MUNICIPIO DE APARTADO</v>
          </cell>
          <cell r="K5673">
            <v>25958259704</v>
          </cell>
        </row>
        <row r="5674">
          <cell r="I5674">
            <v>890980096</v>
          </cell>
          <cell r="J5674" t="str">
            <v>MUNICIPIO DE YARUMAL</v>
          </cell>
          <cell r="K5674">
            <v>269942447</v>
          </cell>
        </row>
        <row r="5675">
          <cell r="I5675">
            <v>890980112</v>
          </cell>
          <cell r="J5675" t="str">
            <v>MUNICIPIO DE BELLO</v>
          </cell>
          <cell r="K5675">
            <v>52940350846</v>
          </cell>
        </row>
        <row r="5676">
          <cell r="I5676">
            <v>890980116</v>
          </cell>
          <cell r="J5676" t="str">
            <v>INST EDUC MARCO FIDEL SUAREZ</v>
          </cell>
          <cell r="K5676">
            <v>202469945</v>
          </cell>
        </row>
        <row r="5677">
          <cell r="I5677">
            <v>890980168</v>
          </cell>
          <cell r="J5677" t="str">
            <v>INST EDUC ESCUELA NORMAL SUPERIOR DE MEDELLIN</v>
          </cell>
          <cell r="K5677">
            <v>134798361</v>
          </cell>
        </row>
        <row r="5678">
          <cell r="I5678">
            <v>890980330</v>
          </cell>
          <cell r="J5678" t="str">
            <v>MUNICIPIO DE CIUDAD BOLIVAR</v>
          </cell>
          <cell r="K5678">
            <v>165477553</v>
          </cell>
        </row>
        <row r="5679">
          <cell r="I5679">
            <v>890980331</v>
          </cell>
          <cell r="J5679" t="str">
            <v>MUNICIPIO DE SABANETA</v>
          </cell>
          <cell r="K5679">
            <v>7102895664</v>
          </cell>
        </row>
        <row r="5680">
          <cell r="I5680">
            <v>890980337</v>
          </cell>
          <cell r="J5680" t="str">
            <v>INSTITUCION EDUCATIVA ESCUELA NORMAL SUPERIOR MARIA AUXILIADORA</v>
          </cell>
          <cell r="K5680">
            <v>128997717</v>
          </cell>
        </row>
        <row r="5681">
          <cell r="I5681">
            <v>890980342</v>
          </cell>
          <cell r="J5681" t="str">
            <v>MUNICIPIO DE ANDES</v>
          </cell>
          <cell r="K5681">
            <v>280506372</v>
          </cell>
        </row>
        <row r="5682">
          <cell r="I5682">
            <v>890980344</v>
          </cell>
          <cell r="J5682" t="str">
            <v>MUNICIPIO DE SANTA BARBARA</v>
          </cell>
          <cell r="K5682">
            <v>132152725</v>
          </cell>
        </row>
        <row r="5683">
          <cell r="I5683">
            <v>890980345</v>
          </cell>
          <cell r="J5683" t="str">
            <v>IE TECNICO INDUSTRIAL JOSE MARIA CORDOBA - Santuario</v>
          </cell>
          <cell r="K5683">
            <v>215480416</v>
          </cell>
        </row>
        <row r="5684">
          <cell r="I5684">
            <v>890980357</v>
          </cell>
          <cell r="J5684" t="str">
            <v>MUNICIPIO DE SONSON</v>
          </cell>
          <cell r="K5684">
            <v>224276192</v>
          </cell>
        </row>
        <row r="5685">
          <cell r="I5685">
            <v>890980445</v>
          </cell>
          <cell r="J5685" t="str">
            <v>MUNICIPIO DE BARBOSA ANTIOQUIA</v>
          </cell>
          <cell r="K5685">
            <v>232793978</v>
          </cell>
        </row>
        <row r="5686">
          <cell r="I5686">
            <v>890980447</v>
          </cell>
          <cell r="J5686" t="str">
            <v>MUNICIPIO DE CALDAS</v>
          </cell>
          <cell r="K5686">
            <v>300539806</v>
          </cell>
        </row>
        <row r="5687">
          <cell r="I5687">
            <v>890980524</v>
          </cell>
          <cell r="J5687" t="str">
            <v>FSE INSTITUCION EDUCATIVA TECNICO INDUSTRIAL SANTIAGO DE ARMA</v>
          </cell>
          <cell r="K5687">
            <v>188514663</v>
          </cell>
        </row>
        <row r="5688">
          <cell r="I5688">
            <v>890980577</v>
          </cell>
          <cell r="J5688" t="str">
            <v>MUNICIPIO DE SALGAR</v>
          </cell>
          <cell r="K5688">
            <v>116605567</v>
          </cell>
        </row>
        <row r="5689">
          <cell r="I5689">
            <v>890980706</v>
          </cell>
          <cell r="J5689" t="str">
            <v>INST EDUC GERARDO VALENCIA CANO</v>
          </cell>
          <cell r="K5689">
            <v>112929206</v>
          </cell>
        </row>
        <row r="5690">
          <cell r="I5690">
            <v>890980764</v>
          </cell>
          <cell r="J5690" t="str">
            <v>MUNICIPIO DE VENECIA</v>
          </cell>
          <cell r="K5690">
            <v>71429195</v>
          </cell>
        </row>
        <row r="5691">
          <cell r="I5691">
            <v>890980767</v>
          </cell>
          <cell r="J5691" t="str">
            <v>MUNICIPIO DE COPACABANA</v>
          </cell>
          <cell r="K5691">
            <v>257722610</v>
          </cell>
        </row>
        <row r="5692">
          <cell r="I5692">
            <v>890980781</v>
          </cell>
          <cell r="J5692" t="str">
            <v>MUNICIPIO DE TITIRIBI</v>
          </cell>
          <cell r="K5692">
            <v>52715752</v>
          </cell>
        </row>
        <row r="5693">
          <cell r="I5693">
            <v>890980782</v>
          </cell>
          <cell r="J5693" t="str">
            <v>MUNICIPIO DE LA ESTRELLA</v>
          </cell>
          <cell r="K5693">
            <v>169196162</v>
          </cell>
        </row>
        <row r="5694">
          <cell r="I5694">
            <v>890980790</v>
          </cell>
          <cell r="J5694" t="str">
            <v>IE INMACULADA CONCEPCION - Guarne</v>
          </cell>
          <cell r="K5694">
            <v>129445301</v>
          </cell>
        </row>
        <row r="5695">
          <cell r="I5695">
            <v>890980802</v>
          </cell>
          <cell r="J5695" t="str">
            <v>MUNICIPIO DE BETANIA</v>
          </cell>
          <cell r="K5695">
            <v>69637876</v>
          </cell>
        </row>
        <row r="5696">
          <cell r="I5696">
            <v>890980807</v>
          </cell>
          <cell r="J5696" t="str">
            <v>MUNICIPIO DE GIRARDOTA</v>
          </cell>
          <cell r="K5696">
            <v>165566404</v>
          </cell>
        </row>
        <row r="5697">
          <cell r="I5697">
            <v>890980821</v>
          </cell>
          <cell r="J5697" t="str">
            <v>IE NORMAL SUPERIOR MARIANO OSPINA RODRIGUEZ - Fredonia</v>
          </cell>
          <cell r="K5697">
            <v>65209240</v>
          </cell>
        </row>
        <row r="5698">
          <cell r="I5698">
            <v>890980850</v>
          </cell>
          <cell r="J5698" t="str">
            <v>MUNICIPIO DE SAN ROQUE</v>
          </cell>
          <cell r="K5698">
            <v>148403705</v>
          </cell>
        </row>
        <row r="5699">
          <cell r="I5699">
            <v>890980917</v>
          </cell>
          <cell r="J5699" t="str">
            <v>MUNICIPIO DE EL PEÑOL</v>
          </cell>
          <cell r="K5699">
            <v>88476411</v>
          </cell>
        </row>
        <row r="5700">
          <cell r="I5700">
            <v>890980950</v>
          </cell>
          <cell r="J5700" t="str">
            <v>ALCALDIA MUNICIPAL DE MUTATA</v>
          </cell>
          <cell r="K5700">
            <v>263445334</v>
          </cell>
        </row>
        <row r="5701">
          <cell r="I5701">
            <v>890980958</v>
          </cell>
          <cell r="J5701" t="str">
            <v>MUNICIPIO DE MACEO</v>
          </cell>
          <cell r="K5701">
            <v>69502712</v>
          </cell>
        </row>
        <row r="5702">
          <cell r="I5702">
            <v>890980964</v>
          </cell>
          <cell r="J5702" t="str">
            <v>MUNICIPIO DE YALI</v>
          </cell>
          <cell r="K5702">
            <v>58070185</v>
          </cell>
        </row>
        <row r="5703">
          <cell r="I5703">
            <v>890980998</v>
          </cell>
          <cell r="J5703" t="str">
            <v>MUNICIPIO DE CHIGORODO</v>
          </cell>
          <cell r="K5703">
            <v>619395906</v>
          </cell>
        </row>
        <row r="5704">
          <cell r="I5704">
            <v>890981000</v>
          </cell>
          <cell r="J5704" t="str">
            <v>MUNICIPIO DE PUERTO NARE</v>
          </cell>
          <cell r="K5704">
            <v>109583758</v>
          </cell>
        </row>
        <row r="5705">
          <cell r="I5705">
            <v>890981069</v>
          </cell>
          <cell r="J5705" t="str">
            <v>MUNICIPIO DE JERICO</v>
          </cell>
          <cell r="K5705">
            <v>73365177</v>
          </cell>
        </row>
        <row r="5706">
          <cell r="I5706">
            <v>890981080</v>
          </cell>
          <cell r="J5706" t="str">
            <v>MUNICIPIO DE SOPETRAN</v>
          </cell>
          <cell r="K5706">
            <v>106538616</v>
          </cell>
        </row>
        <row r="5707">
          <cell r="I5707">
            <v>890981105</v>
          </cell>
          <cell r="J5707" t="str">
            <v>MUNICIPIO DE PUEBLO RICO ANTIOQUIA</v>
          </cell>
          <cell r="K5707">
            <v>52340629</v>
          </cell>
        </row>
        <row r="5708">
          <cell r="I5708">
            <v>890981106</v>
          </cell>
          <cell r="J5708" t="str">
            <v>MUNICIPIO DE VALDIVIA</v>
          </cell>
          <cell r="K5708">
            <v>179161548</v>
          </cell>
        </row>
        <row r="5709">
          <cell r="I5709">
            <v>890981107</v>
          </cell>
          <cell r="J5709" t="str">
            <v>MUNICIPIO DE CARACOLI</v>
          </cell>
          <cell r="K5709">
            <v>25318299</v>
          </cell>
        </row>
        <row r="5710">
          <cell r="I5710">
            <v>890981115</v>
          </cell>
          <cell r="J5710" t="str">
            <v>MUNICIPIO DE MONTEBELLO</v>
          </cell>
          <cell r="K5710">
            <v>42088175</v>
          </cell>
        </row>
        <row r="5711">
          <cell r="I5711">
            <v>890981135</v>
          </cell>
          <cell r="J5711" t="str">
            <v>INTISTUCION EDUCATICA ANTONIO ALVAREZ RESTREPO- SONSON</v>
          </cell>
          <cell r="K5711">
            <v>77290972</v>
          </cell>
        </row>
        <row r="5712">
          <cell r="I5712">
            <v>890981138</v>
          </cell>
          <cell r="J5712" t="str">
            <v>MUNICIPIO DE TURBO</v>
          </cell>
          <cell r="K5712">
            <v>41237950078</v>
          </cell>
        </row>
        <row r="5713">
          <cell r="I5713">
            <v>890981140</v>
          </cell>
          <cell r="J5713" t="str">
            <v>IE TEC.INDUSTRIAL JORGE ELIECER GAITAN - Carmen de Viboral</v>
          </cell>
          <cell r="K5713">
            <v>207535704</v>
          </cell>
        </row>
        <row r="5714">
          <cell r="I5714">
            <v>890981143</v>
          </cell>
          <cell r="J5714" t="str">
            <v>IE ESCUELA NORMAL SUPERIOR DE JERICO - Jericó</v>
          </cell>
          <cell r="K5714">
            <v>83350428</v>
          </cell>
        </row>
        <row r="5715">
          <cell r="I5715">
            <v>890981146</v>
          </cell>
          <cell r="J5715" t="str">
            <v>IE TECNICO AGROPECUARIO Y EN SALUD  - Sonsón</v>
          </cell>
          <cell r="K5715">
            <v>86420248</v>
          </cell>
        </row>
        <row r="5716">
          <cell r="I5716">
            <v>890981150</v>
          </cell>
          <cell r="J5716" t="str">
            <v>MUNICIPIO DE ZARAGOZA</v>
          </cell>
          <cell r="K5716">
            <v>504580124</v>
          </cell>
        </row>
        <row r="5717">
          <cell r="I5717">
            <v>890981162</v>
          </cell>
          <cell r="J5717" t="str">
            <v>MUNICIPIO DE GUADALUPE</v>
          </cell>
          <cell r="K5717">
            <v>46176730</v>
          </cell>
        </row>
        <row r="5718">
          <cell r="I5718">
            <v>890981195</v>
          </cell>
          <cell r="J5718" t="str">
            <v>MUNICIPIO DE ABEJORRAL</v>
          </cell>
          <cell r="K5718">
            <v>118401585</v>
          </cell>
        </row>
        <row r="5719">
          <cell r="I5719">
            <v>890981207</v>
          </cell>
          <cell r="J5719" t="str">
            <v>MUNICIPIO DE LA CEJA</v>
          </cell>
          <cell r="K5719">
            <v>233587460</v>
          </cell>
        </row>
        <row r="5720">
          <cell r="I5720">
            <v>890981238</v>
          </cell>
          <cell r="J5720" t="str">
            <v>MUNICIPIO DE TAMESIS</v>
          </cell>
          <cell r="K5720">
            <v>92303815</v>
          </cell>
        </row>
        <row r="5721">
          <cell r="I5721">
            <v>890981251</v>
          </cell>
          <cell r="J5721" t="str">
            <v>MUNICIPIO DE ABRIAQUI</v>
          </cell>
          <cell r="K5721">
            <v>11295079</v>
          </cell>
        </row>
        <row r="5722">
          <cell r="I5722">
            <v>890981367</v>
          </cell>
          <cell r="J5722" t="str">
            <v>MUNICIPIO DE TOLEDO</v>
          </cell>
          <cell r="K5722">
            <v>15622969</v>
          </cell>
        </row>
        <row r="5723">
          <cell r="I5723">
            <v>890981391</v>
          </cell>
          <cell r="J5723" t="str">
            <v>MUNICIPIO DE SEGOVIA</v>
          </cell>
          <cell r="K5723">
            <v>297589317</v>
          </cell>
        </row>
        <row r="5724">
          <cell r="I5724">
            <v>890981415</v>
          </cell>
          <cell r="J5724" t="str">
            <v>INSTITUCION EDUCATIVA MANUEL JOSE CAYZEDO</v>
          </cell>
          <cell r="K5724">
            <v>61358248</v>
          </cell>
        </row>
        <row r="5725">
          <cell r="I5725">
            <v>890981421</v>
          </cell>
          <cell r="J5725" t="str">
            <v>institucion educativa san fernando</v>
          </cell>
          <cell r="K5725">
            <v>210941028</v>
          </cell>
        </row>
        <row r="5726">
          <cell r="I5726">
            <v>890981493</v>
          </cell>
          <cell r="J5726" t="str">
            <v>MUNICIPIO DE ANGELOPOLIS</v>
          </cell>
          <cell r="K5726">
            <v>35234272</v>
          </cell>
        </row>
        <row r="5727">
          <cell r="I5727">
            <v>890981518</v>
          </cell>
          <cell r="J5727" t="str">
            <v>MUNICIPIO DE AMALFI</v>
          </cell>
          <cell r="K5727">
            <v>214424345</v>
          </cell>
        </row>
        <row r="5728">
          <cell r="I5728">
            <v>890981554</v>
          </cell>
          <cell r="J5728" t="str">
            <v>MUNICIPIO SANTA ROSA DE OSOS</v>
          </cell>
          <cell r="K5728">
            <v>228978728</v>
          </cell>
        </row>
        <row r="5729">
          <cell r="I5729">
            <v>890981567</v>
          </cell>
          <cell r="J5729" t="str">
            <v>MUNICIPIO DE CACERES</v>
          </cell>
          <cell r="K5729">
            <v>469509714</v>
          </cell>
        </row>
        <row r="5730">
          <cell r="I5730">
            <v>890981732</v>
          </cell>
          <cell r="J5730" t="str">
            <v>MUNICIPIO DE AMAGA</v>
          </cell>
          <cell r="K5730">
            <v>159725398</v>
          </cell>
        </row>
        <row r="5731">
          <cell r="I5731">
            <v>890981786</v>
          </cell>
          <cell r="J5731" t="str">
            <v>MUNICIPIO DE ARGELIA</v>
          </cell>
          <cell r="K5731">
            <v>73709858</v>
          </cell>
        </row>
        <row r="5732">
          <cell r="I5732">
            <v>890981868</v>
          </cell>
          <cell r="J5732" t="str">
            <v>MUNICIPIO DE SAN ANDRES DE CUERQUIA</v>
          </cell>
          <cell r="K5732">
            <v>56929146</v>
          </cell>
        </row>
        <row r="5733">
          <cell r="I5733">
            <v>890981880</v>
          </cell>
          <cell r="J5733" t="str">
            <v>MUNICIPIO DE BELMIRA</v>
          </cell>
          <cell r="K5733">
            <v>54915457</v>
          </cell>
        </row>
        <row r="5734">
          <cell r="I5734">
            <v>890981995</v>
          </cell>
          <cell r="J5734" t="str">
            <v>MUNICIPIO DE LA UNION</v>
          </cell>
          <cell r="K5734">
            <v>93529950</v>
          </cell>
        </row>
        <row r="5735">
          <cell r="I5735">
            <v>890982055</v>
          </cell>
          <cell r="J5735" t="str">
            <v>MUNICIPIO DE GUARNE</v>
          </cell>
          <cell r="K5735">
            <v>172164924</v>
          </cell>
        </row>
        <row r="5736">
          <cell r="I5736">
            <v>890982062</v>
          </cell>
          <cell r="J5736" t="str">
            <v>IE AGRICOLA VICTOR MANUEL OROZCO - Támesis</v>
          </cell>
          <cell r="K5736">
            <v>66995572</v>
          </cell>
        </row>
        <row r="5737">
          <cell r="I5737">
            <v>890982068</v>
          </cell>
          <cell r="J5737" t="str">
            <v>MUNICIPIO DE ENTRERRIOS</v>
          </cell>
          <cell r="K5737">
            <v>47977001</v>
          </cell>
        </row>
        <row r="5738">
          <cell r="I5738">
            <v>890982123</v>
          </cell>
          <cell r="J5738" t="str">
            <v>MUNICIPIO DE SAN RAFAEL</v>
          </cell>
          <cell r="K5738">
            <v>79375372</v>
          </cell>
        </row>
        <row r="5739">
          <cell r="I5739">
            <v>890982141</v>
          </cell>
          <cell r="J5739" t="str">
            <v>MUNICIPIO DE ANGOSTURA</v>
          </cell>
          <cell r="K5739">
            <v>94118520</v>
          </cell>
        </row>
        <row r="5740">
          <cell r="I5740">
            <v>890982147</v>
          </cell>
          <cell r="J5740" t="str">
            <v>MUNICIPIO DE CAMPAMENTO</v>
          </cell>
          <cell r="K5740">
            <v>104904899</v>
          </cell>
        </row>
        <row r="5741">
          <cell r="I5741">
            <v>890982238</v>
          </cell>
          <cell r="J5741" t="str">
            <v>MUNICIPIO DE CAÑASGORDAS</v>
          </cell>
          <cell r="K5741">
            <v>152193636</v>
          </cell>
        </row>
        <row r="5742">
          <cell r="I5742">
            <v>890982261</v>
          </cell>
          <cell r="J5742" t="str">
            <v>MUNICIPIO DE CONCORDIA</v>
          </cell>
          <cell r="K5742">
            <v>116865600</v>
          </cell>
        </row>
        <row r="5743">
          <cell r="I5743">
            <v>890982278</v>
          </cell>
          <cell r="J5743" t="str">
            <v>MUNICIPIO DE ITUANGO</v>
          </cell>
          <cell r="K5743">
            <v>289716341</v>
          </cell>
        </row>
        <row r="5744">
          <cell r="I5744">
            <v>890982294</v>
          </cell>
          <cell r="J5744" t="str">
            <v>MUNICIPIO DE JARDIN</v>
          </cell>
          <cell r="K5744">
            <v>87232504</v>
          </cell>
        </row>
        <row r="5745">
          <cell r="I5745">
            <v>890982301</v>
          </cell>
          <cell r="J5745" t="str">
            <v>MUNICIPIO DE PEQUE</v>
          </cell>
          <cell r="K5745">
            <v>96991045</v>
          </cell>
        </row>
        <row r="5746">
          <cell r="I5746">
            <v>890982321</v>
          </cell>
          <cell r="J5746" t="str">
            <v>MUNICIPIO DE BETULIA   ANTIOQUIA</v>
          </cell>
          <cell r="K5746">
            <v>138478828</v>
          </cell>
        </row>
        <row r="5747">
          <cell r="I5747">
            <v>890982489</v>
          </cell>
          <cell r="J5747" t="str">
            <v>MUNICIPIO DE ANORI</v>
          </cell>
          <cell r="K5747">
            <v>137709982</v>
          </cell>
        </row>
        <row r="5748">
          <cell r="I5748">
            <v>890982494</v>
          </cell>
          <cell r="J5748" t="str">
            <v>MUNICIPIO DE HELICONIA</v>
          </cell>
          <cell r="K5748">
            <v>34307577</v>
          </cell>
        </row>
        <row r="5749">
          <cell r="I5749">
            <v>890982506</v>
          </cell>
          <cell r="J5749" t="str">
            <v>MUNICIPIO SAN VICENTE FERRER</v>
          </cell>
          <cell r="K5749">
            <v>100839907</v>
          </cell>
        </row>
        <row r="5750">
          <cell r="I5750">
            <v>890982566</v>
          </cell>
          <cell r="J5750" t="str">
            <v>MUNICIPIO DE NARIÑO</v>
          </cell>
          <cell r="K5750">
            <v>72511645</v>
          </cell>
        </row>
        <row r="5751">
          <cell r="I5751">
            <v>890982583</v>
          </cell>
          <cell r="J5751" t="str">
            <v>MUNICIPIO DE TARSO</v>
          </cell>
          <cell r="K5751">
            <v>41286398</v>
          </cell>
        </row>
        <row r="5752">
          <cell r="I5752">
            <v>890982616</v>
          </cell>
          <cell r="J5752" t="str">
            <v>MUNICIPIO CARMEN DE VIBORAL</v>
          </cell>
          <cell r="K5752">
            <v>234764116</v>
          </cell>
        </row>
        <row r="5753">
          <cell r="I5753">
            <v>890983664</v>
          </cell>
          <cell r="J5753" t="str">
            <v>MUNICIPIO DE EBEJICO</v>
          </cell>
          <cell r="K5753">
            <v>93023244</v>
          </cell>
        </row>
        <row r="5754">
          <cell r="I5754">
            <v>890983672</v>
          </cell>
          <cell r="J5754" t="str">
            <v>MUNICIPIO DE LIBORINA</v>
          </cell>
          <cell r="K5754">
            <v>81862908</v>
          </cell>
        </row>
        <row r="5755">
          <cell r="I5755">
            <v>890983674</v>
          </cell>
          <cell r="J5755" t="str">
            <v>MUNICIPIO  EL RETIRO</v>
          </cell>
          <cell r="K5755">
            <v>78176217</v>
          </cell>
        </row>
        <row r="5756">
          <cell r="I5756">
            <v>890983701</v>
          </cell>
          <cell r="J5756" t="str">
            <v>MUNICIPIO DE ALEJANDRIA</v>
          </cell>
          <cell r="K5756">
            <v>22170856</v>
          </cell>
        </row>
        <row r="5757">
          <cell r="I5757">
            <v>890983706</v>
          </cell>
          <cell r="J5757" t="str">
            <v>MUNICIPIO DE FRONTINO</v>
          </cell>
          <cell r="K5757">
            <v>209758295</v>
          </cell>
        </row>
        <row r="5758">
          <cell r="I5758">
            <v>890983716</v>
          </cell>
          <cell r="J5758" t="str">
            <v>MUNICIPIO DE MARINILLA</v>
          </cell>
          <cell r="K5758">
            <v>261147117</v>
          </cell>
        </row>
        <row r="5759">
          <cell r="I5759">
            <v>890983718</v>
          </cell>
          <cell r="J5759" t="str">
            <v>MUNICIPIO DE CONCEPCION</v>
          </cell>
          <cell r="K5759">
            <v>18313868</v>
          </cell>
        </row>
        <row r="5760">
          <cell r="I5760">
            <v>890983728</v>
          </cell>
          <cell r="J5760" t="str">
            <v>MUNICIPIO DE GRANADA</v>
          </cell>
          <cell r="K5760">
            <v>56219491</v>
          </cell>
        </row>
        <row r="5761">
          <cell r="I5761">
            <v>890983736</v>
          </cell>
          <cell r="J5761" t="str">
            <v>MUNICIPIO DE SABANALARGA</v>
          </cell>
          <cell r="K5761">
            <v>90561832</v>
          </cell>
        </row>
        <row r="5762">
          <cell r="I5762">
            <v>890983740</v>
          </cell>
          <cell r="J5762" t="str">
            <v>MUNICIPIO DE SAN CARLOS</v>
          </cell>
          <cell r="K5762">
            <v>116456974</v>
          </cell>
        </row>
        <row r="5763">
          <cell r="I5763">
            <v>890983763</v>
          </cell>
          <cell r="J5763" t="str">
            <v>MUNICIPIO DE ARMENIA</v>
          </cell>
          <cell r="K5763">
            <v>27191010</v>
          </cell>
        </row>
        <row r="5764">
          <cell r="I5764">
            <v>890983775</v>
          </cell>
          <cell r="J5764" t="str">
            <v>IE FEDERICO ANGEL - Caldas</v>
          </cell>
          <cell r="K5764">
            <v>113607027</v>
          </cell>
        </row>
        <row r="5765">
          <cell r="I5765">
            <v>890983782</v>
          </cell>
          <cell r="J5765" t="str">
            <v>INST EDUC ANA DE CASTRILLON</v>
          </cell>
          <cell r="K5765">
            <v>81322121</v>
          </cell>
        </row>
        <row r="5766">
          <cell r="I5766">
            <v>890983786</v>
          </cell>
          <cell r="J5766" t="str">
            <v>MUNICIPIO DE GIRALDO</v>
          </cell>
          <cell r="K5766">
            <v>59138006</v>
          </cell>
        </row>
        <row r="5767">
          <cell r="I5767">
            <v>890983803</v>
          </cell>
          <cell r="J5767" t="str">
            <v>MUNICIPIO  DE  SANTO  DOMINGO</v>
          </cell>
          <cell r="K5767">
            <v>75480277</v>
          </cell>
        </row>
        <row r="5768">
          <cell r="I5768">
            <v>890983808</v>
          </cell>
          <cell r="J5768" t="str">
            <v>MUNICIPIO DE BURITICA</v>
          </cell>
          <cell r="K5768">
            <v>108764264</v>
          </cell>
        </row>
        <row r="5769">
          <cell r="I5769">
            <v>890983813</v>
          </cell>
          <cell r="J5769" t="str">
            <v>MUNICIPIO DE EL SANTUARIO</v>
          </cell>
          <cell r="K5769">
            <v>175283213</v>
          </cell>
        </row>
        <row r="5770">
          <cell r="I5770">
            <v>890983814</v>
          </cell>
          <cell r="J5770" t="str">
            <v>MUNICIPIO DE SAN PEDRO DE URABA</v>
          </cell>
          <cell r="K5770">
            <v>602460779</v>
          </cell>
        </row>
        <row r="5771">
          <cell r="I5771">
            <v>890983824</v>
          </cell>
          <cell r="J5771" t="str">
            <v>MUNICIPIO DE ANZA</v>
          </cell>
          <cell r="K5771">
            <v>70571784</v>
          </cell>
        </row>
        <row r="5772">
          <cell r="I5772">
            <v>890983830</v>
          </cell>
          <cell r="J5772" t="str">
            <v>MUNICIPIO DE GUATAPE</v>
          </cell>
          <cell r="K5772">
            <v>33128043</v>
          </cell>
        </row>
        <row r="5773">
          <cell r="I5773">
            <v>890983873</v>
          </cell>
          <cell r="J5773" t="str">
            <v>MUNICIPIO DE NECOCLI</v>
          </cell>
          <cell r="K5773">
            <v>869545865</v>
          </cell>
        </row>
        <row r="5774">
          <cell r="I5774">
            <v>890983906</v>
          </cell>
          <cell r="J5774" t="str">
            <v>MUNICIPIO DE PUERTO TRIUNFO</v>
          </cell>
          <cell r="K5774">
            <v>135290692</v>
          </cell>
        </row>
        <row r="5775">
          <cell r="I5775">
            <v>890983922</v>
          </cell>
          <cell r="J5775" t="str">
            <v>MUNICIPIO DE SAN PEDRO DE LOS MILAGROS</v>
          </cell>
          <cell r="K5775">
            <v>132814608</v>
          </cell>
        </row>
        <row r="5776">
          <cell r="I5776">
            <v>890983938</v>
          </cell>
          <cell r="J5776" t="str">
            <v>MUNICIPIO DE GOMEZ PLATA</v>
          </cell>
          <cell r="K5776">
            <v>62512569</v>
          </cell>
        </row>
        <row r="5777">
          <cell r="I5777">
            <v>890984030</v>
          </cell>
          <cell r="J5777" t="str">
            <v>MUNICIPIO DE YOLOMBO ANTIOQUIA</v>
          </cell>
          <cell r="K5777">
            <v>191803134</v>
          </cell>
        </row>
        <row r="5778">
          <cell r="I5778">
            <v>890984043</v>
          </cell>
          <cell r="J5778" t="str">
            <v>MUNICIPIO DE DONMATIAS</v>
          </cell>
          <cell r="K5778">
            <v>97727929</v>
          </cell>
        </row>
        <row r="5779">
          <cell r="I5779">
            <v>890984068</v>
          </cell>
          <cell r="J5779" t="str">
            <v>MUNICIPIO DE CAROLINA DEL PRINCIPE</v>
          </cell>
          <cell r="K5779">
            <v>22221942</v>
          </cell>
        </row>
        <row r="5780">
          <cell r="I5780">
            <v>890984132</v>
          </cell>
          <cell r="J5780" t="str">
            <v>MUNICIPIO NUEVA CARAMANTA</v>
          </cell>
          <cell r="K5780">
            <v>27126674</v>
          </cell>
        </row>
        <row r="5781">
          <cell r="I5781">
            <v>890984161</v>
          </cell>
          <cell r="J5781" t="str">
            <v>MUNICIPIO DE OLAYA</v>
          </cell>
          <cell r="K5781">
            <v>26009709</v>
          </cell>
        </row>
        <row r="5782">
          <cell r="I5782">
            <v>890984186</v>
          </cell>
          <cell r="J5782" t="str">
            <v>MUNICIPIO DE VALPARAISO</v>
          </cell>
          <cell r="K5782">
            <v>30340907</v>
          </cell>
        </row>
        <row r="5783">
          <cell r="I5783">
            <v>890984221</v>
          </cell>
          <cell r="J5783" t="str">
            <v>MUNICIPIO DE EL BAGRE</v>
          </cell>
          <cell r="K5783">
            <v>681409172</v>
          </cell>
        </row>
        <row r="5784">
          <cell r="I5784">
            <v>890984224</v>
          </cell>
          <cell r="J5784" t="str">
            <v>MUNICIPIO DE CAICEDO</v>
          </cell>
          <cell r="K5784">
            <v>80103768</v>
          </cell>
        </row>
        <row r="5785">
          <cell r="I5785">
            <v>890984265</v>
          </cell>
          <cell r="J5785" t="str">
            <v>MUNICIPIO DE YONDO</v>
          </cell>
          <cell r="K5785">
            <v>181202336</v>
          </cell>
        </row>
        <row r="5786">
          <cell r="I5786">
            <v>890984295</v>
          </cell>
          <cell r="J5786" t="str">
            <v>MUNICIPIO DE TARAZA</v>
          </cell>
          <cell r="K5786">
            <v>465494768</v>
          </cell>
        </row>
        <row r="5787">
          <cell r="I5787">
            <v>890984312</v>
          </cell>
          <cell r="J5787" t="str">
            <v>MUNICIPIO DE REMEDIOS</v>
          </cell>
          <cell r="K5787">
            <v>316256709</v>
          </cell>
        </row>
        <row r="5788">
          <cell r="I5788">
            <v>890984376</v>
          </cell>
          <cell r="J5788" t="str">
            <v>MUNICIPIO DE SAN LUIS</v>
          </cell>
          <cell r="K5788">
            <v>103455400</v>
          </cell>
        </row>
        <row r="5789">
          <cell r="I5789">
            <v>890984415</v>
          </cell>
          <cell r="J5789" t="str">
            <v>MUNICIPIO DE BRICEÑO</v>
          </cell>
          <cell r="K5789">
            <v>92850608</v>
          </cell>
        </row>
        <row r="5790">
          <cell r="I5790">
            <v>890984575</v>
          </cell>
          <cell r="J5790" t="str">
            <v>MUNICIPIO DE URAMITA</v>
          </cell>
          <cell r="K5790">
            <v>75380482</v>
          </cell>
        </row>
        <row r="5791">
          <cell r="I5791">
            <v>890984634</v>
          </cell>
          <cell r="J5791" t="str">
            <v>MUNICIPIO DE COCORNA</v>
          </cell>
          <cell r="K5791">
            <v>110063252</v>
          </cell>
        </row>
        <row r="5792">
          <cell r="I5792">
            <v>890984882</v>
          </cell>
          <cell r="J5792" t="str">
            <v>MUNICIPIO DE MURINDO</v>
          </cell>
          <cell r="K5792">
            <v>97490507</v>
          </cell>
        </row>
        <row r="5793">
          <cell r="I5793">
            <v>890984986</v>
          </cell>
          <cell r="J5793" t="str">
            <v>MUNICIPIO DE HISPANIA</v>
          </cell>
          <cell r="K5793">
            <v>30163657</v>
          </cell>
        </row>
        <row r="5794">
          <cell r="I5794">
            <v>890985135</v>
          </cell>
          <cell r="J5794" t="str">
            <v>INST EDUC JAVIERA LONDOO</v>
          </cell>
          <cell r="K5794">
            <v>218617979</v>
          </cell>
        </row>
        <row r="5795">
          <cell r="I5795">
            <v>890985285</v>
          </cell>
          <cell r="J5795" t="str">
            <v>MUNICIPIO DE VEGACHI</v>
          </cell>
          <cell r="K5795">
            <v>129412099</v>
          </cell>
        </row>
        <row r="5796">
          <cell r="I5796">
            <v>890985316</v>
          </cell>
          <cell r="J5796" t="str">
            <v>MUNICIPIO DE CAREPA</v>
          </cell>
          <cell r="K5796">
            <v>508467643</v>
          </cell>
        </row>
        <row r="5797">
          <cell r="I5797">
            <v>890985354</v>
          </cell>
          <cell r="J5797" t="str">
            <v>MUNICIPIO DE NECHI</v>
          </cell>
          <cell r="K5797">
            <v>339651273</v>
          </cell>
        </row>
        <row r="5798">
          <cell r="I5798">
            <v>890985623</v>
          </cell>
          <cell r="J5798" t="str">
            <v>MUNICIPIO DE ARBOLETES</v>
          </cell>
          <cell r="K5798">
            <v>495215771</v>
          </cell>
        </row>
        <row r="5799">
          <cell r="I5799">
            <v>891000782</v>
          </cell>
          <cell r="J5799" t="str">
            <v>COLEGIO NACIONAL JOSE MARIA CORDOBA</v>
          </cell>
          <cell r="K5799">
            <v>209050881</v>
          </cell>
        </row>
        <row r="5800">
          <cell r="I5800">
            <v>891000885</v>
          </cell>
          <cell r="J5800" t="str">
            <v>INSTITUCION EDUCATIVA INEM LORENZO MARIA LLERAS</v>
          </cell>
          <cell r="K5800">
            <v>148811332</v>
          </cell>
        </row>
        <row r="5801">
          <cell r="I5801">
            <v>891080065</v>
          </cell>
          <cell r="J5801" t="str">
            <v>INSTITUCION EDUCATIVA NUESTRA SEÑORA DEL CARMEN</v>
          </cell>
          <cell r="K5801">
            <v>177996412</v>
          </cell>
        </row>
        <row r="5802">
          <cell r="I5802">
            <v>891100708</v>
          </cell>
          <cell r="J5802" t="str">
            <v>I.E. PAULO VI</v>
          </cell>
          <cell r="K5802">
            <v>53523325</v>
          </cell>
        </row>
        <row r="5803">
          <cell r="I5803">
            <v>891100813</v>
          </cell>
          <cell r="J5803" t="str">
            <v>I.E. JOSE ACEVEDO Y GOMEZ</v>
          </cell>
          <cell r="K5803">
            <v>161867270</v>
          </cell>
        </row>
        <row r="5804">
          <cell r="I5804">
            <v>891100818</v>
          </cell>
          <cell r="J5804" t="str">
            <v>Institución Educativa Inem Julian Motta Salas</v>
          </cell>
          <cell r="K5804">
            <v>233741168</v>
          </cell>
        </row>
        <row r="5805">
          <cell r="I5805">
            <v>891101322</v>
          </cell>
          <cell r="J5805" t="str">
            <v>I.E. SAN JUAN BOSCO</v>
          </cell>
          <cell r="K5805">
            <v>110218665</v>
          </cell>
        </row>
        <row r="5806">
          <cell r="I5806">
            <v>891101470</v>
          </cell>
          <cell r="J5806" t="str">
            <v>INSTITUCION EDUCATIVA EL TEJAR</v>
          </cell>
          <cell r="K5806">
            <v>58082968</v>
          </cell>
        </row>
        <row r="5807">
          <cell r="I5807">
            <v>891101973</v>
          </cell>
          <cell r="J5807" t="str">
            <v>INSTITUCION EDUCATIVA MARILLAC</v>
          </cell>
          <cell r="K5807">
            <v>100760315</v>
          </cell>
        </row>
        <row r="5808">
          <cell r="I5808">
            <v>891102081</v>
          </cell>
          <cell r="J5808" t="str">
            <v>I.E. ESTEBAN ROJAS TOVAR MPIO TARQUI GASTOS FUNC.SEDES LEY</v>
          </cell>
          <cell r="K5808">
            <v>108982767</v>
          </cell>
        </row>
        <row r="5809">
          <cell r="I5809">
            <v>891102218</v>
          </cell>
          <cell r="J5809" t="str">
            <v>INSTITUCION EDUACTIVA OLIVERIO LARA BORRERO</v>
          </cell>
          <cell r="K5809">
            <v>217029105</v>
          </cell>
        </row>
        <row r="5810">
          <cell r="I5810">
            <v>891102345</v>
          </cell>
          <cell r="J5810" t="str">
            <v>I.E. JENARO JORDAN DIAZ</v>
          </cell>
          <cell r="K5810">
            <v>187652539</v>
          </cell>
        </row>
        <row r="5811">
          <cell r="I5811">
            <v>891102356</v>
          </cell>
          <cell r="J5811" t="str">
            <v>INSTITUCION EDUCATIVA TECNICO AGRICOLA</v>
          </cell>
          <cell r="K5811">
            <v>102516304</v>
          </cell>
        </row>
        <row r="5812">
          <cell r="I5812">
            <v>891102364</v>
          </cell>
          <cell r="J5812" t="str">
            <v>FSE I.E. ANA ELISA CUENCA LARA</v>
          </cell>
          <cell r="K5812">
            <v>115461949</v>
          </cell>
        </row>
        <row r="5813">
          <cell r="I5813">
            <v>891102505</v>
          </cell>
          <cell r="J5813" t="str">
            <v>I.E. MARIA AUXILIADORA</v>
          </cell>
          <cell r="K5813">
            <v>69313032</v>
          </cell>
        </row>
        <row r="5814">
          <cell r="I5814">
            <v>891102755</v>
          </cell>
          <cell r="J5814" t="str">
            <v>Institucion Educativa Luis Ignacio Andrade</v>
          </cell>
          <cell r="K5814">
            <v>49926156</v>
          </cell>
        </row>
        <row r="5815">
          <cell r="I5815">
            <v>891102764</v>
          </cell>
          <cell r="J5815" t="str">
            <v>MUNICIPIO DE PALESTINA</v>
          </cell>
          <cell r="K5815">
            <v>119249649</v>
          </cell>
        </row>
        <row r="5816">
          <cell r="I5816">
            <v>891102781</v>
          </cell>
          <cell r="J5816" t="str">
            <v>I.E.PACARNI</v>
          </cell>
          <cell r="K5816">
            <v>55274072</v>
          </cell>
        </row>
        <row r="5817">
          <cell r="I5817">
            <v>891102844</v>
          </cell>
          <cell r="J5817" t="str">
            <v>MUNICIPIO DE NATAGA</v>
          </cell>
          <cell r="K5817">
            <v>68426303</v>
          </cell>
        </row>
        <row r="5818">
          <cell r="I5818">
            <v>891102955</v>
          </cell>
          <cell r="J5818" t="str">
            <v>I.E. MARIAS AUXILIADORA DE GUADALUPE</v>
          </cell>
          <cell r="K5818">
            <v>113313300</v>
          </cell>
        </row>
        <row r="5819">
          <cell r="I5819">
            <v>891103081</v>
          </cell>
          <cell r="J5819" t="str">
            <v>FONDO DE SERVICIOS EDUCATIVO I.E. ROBERTO SUAZA MARQUINEZ</v>
          </cell>
          <cell r="K5819">
            <v>122310704</v>
          </cell>
        </row>
        <row r="5820">
          <cell r="I5820">
            <v>891103184</v>
          </cell>
          <cell r="J5820" t="str">
            <v>I.E. LA ASUNCION MPIO DE TELLO</v>
          </cell>
          <cell r="K5820">
            <v>80799962</v>
          </cell>
        </row>
        <row r="5821">
          <cell r="I5821">
            <v>891103205</v>
          </cell>
          <cell r="J5821" t="str">
            <v>FONDO SERVICIOS EDUCATIVO I.E. SANTA JUANA DE ARCO</v>
          </cell>
          <cell r="K5821">
            <v>115092290</v>
          </cell>
        </row>
        <row r="5822">
          <cell r="I5822">
            <v>891103249</v>
          </cell>
          <cell r="J5822" t="str">
            <v>FSE I.E. NICOLAS GARCIA BAHAMON</v>
          </cell>
          <cell r="K5822">
            <v>29592153</v>
          </cell>
        </row>
        <row r="5823">
          <cell r="I5823">
            <v>891103341</v>
          </cell>
          <cell r="J5823" t="str">
            <v>I.DEPARTAMENTAL MARIA AUXILIADORA DE ELIAS</v>
          </cell>
          <cell r="K5823">
            <v>71775155</v>
          </cell>
        </row>
        <row r="5824">
          <cell r="I5824">
            <v>891103346</v>
          </cell>
          <cell r="J5824" t="str">
            <v>I.E. SAN ADOLFO</v>
          </cell>
          <cell r="K5824">
            <v>94935804</v>
          </cell>
        </row>
        <row r="5825">
          <cell r="I5825">
            <v>891103476</v>
          </cell>
          <cell r="J5825" t="str">
            <v>Institución Educativa Tenico IPC Andres Rosa</v>
          </cell>
          <cell r="K5825">
            <v>118926752</v>
          </cell>
        </row>
        <row r="5826">
          <cell r="I5826">
            <v>891103739</v>
          </cell>
          <cell r="J5826" t="str">
            <v>FONDO DE SERVICIOS EDUCATIVO IE MISAEL PASTRANA BORRERO</v>
          </cell>
          <cell r="K5826">
            <v>185733487</v>
          </cell>
        </row>
        <row r="5827">
          <cell r="I5827">
            <v>891103892</v>
          </cell>
          <cell r="J5827" t="str">
            <v>FONDO DE SERVICIOS EDUCATIVO I.E. LUIS  CARLOS TRUJILLO POLANCO</v>
          </cell>
          <cell r="K5827">
            <v>83248925</v>
          </cell>
        </row>
        <row r="5828">
          <cell r="I5828">
            <v>891103910</v>
          </cell>
          <cell r="J5828" t="str">
            <v>Instituciòn Educativa Jose Eustasio Rivera</v>
          </cell>
          <cell r="K5828">
            <v>301714627</v>
          </cell>
        </row>
        <row r="5829">
          <cell r="I5829">
            <v>891104006</v>
          </cell>
          <cell r="J5829" t="str">
            <v>INSTITUCION EDUCATIVA EL ROSARIO</v>
          </cell>
          <cell r="K5829">
            <v>71928186</v>
          </cell>
        </row>
        <row r="5830">
          <cell r="I5830">
            <v>891104086</v>
          </cell>
          <cell r="J5830" t="str">
            <v>I.E. JORGE VILLAMIL ORTEGA FONDO SERVICIOS EDUCATIVO</v>
          </cell>
          <cell r="K5830">
            <v>107861266</v>
          </cell>
        </row>
        <row r="5831">
          <cell r="I5831">
            <v>891104720</v>
          </cell>
          <cell r="J5831" t="str">
            <v>I.E. JORGE ELIECER GAITAN</v>
          </cell>
          <cell r="K5831">
            <v>51072213</v>
          </cell>
        </row>
        <row r="5832">
          <cell r="I5832">
            <v>891104838</v>
          </cell>
          <cell r="J5832" t="str">
            <v>FONDO DE SERVICIOS EDUCATIVO I.E. JOSE HILARIO LOPEZ</v>
          </cell>
          <cell r="K5832">
            <v>117498965</v>
          </cell>
        </row>
        <row r="5833">
          <cell r="I5833">
            <v>891104849</v>
          </cell>
          <cell r="J5833" t="str">
            <v>I.E. GABRIEL PLAZAS FONDO DE SERVICIOS EDUCATIVO</v>
          </cell>
          <cell r="K5833">
            <v>41701761</v>
          </cell>
        </row>
        <row r="5834">
          <cell r="I5834">
            <v>891104948</v>
          </cell>
          <cell r="J5834" t="str">
            <v>Institución Educativa Ceinar</v>
          </cell>
          <cell r="K5834">
            <v>79290744</v>
          </cell>
        </row>
        <row r="5835">
          <cell r="I5835">
            <v>891105195</v>
          </cell>
          <cell r="J5835" t="str">
            <v>I.E. ELISA BARERA DE PASTRANA</v>
          </cell>
          <cell r="K5835">
            <v>96938141</v>
          </cell>
        </row>
        <row r="5836">
          <cell r="I5836">
            <v>891118119</v>
          </cell>
          <cell r="J5836" t="str">
            <v>MUNICIPIO DE CAMPOALEGRE</v>
          </cell>
          <cell r="K5836">
            <v>186052563</v>
          </cell>
        </row>
        <row r="5837">
          <cell r="I5837">
            <v>891180005</v>
          </cell>
          <cell r="J5837" t="str">
            <v>Institución Educativa Santa Librada</v>
          </cell>
          <cell r="K5837">
            <v>87577852</v>
          </cell>
        </row>
        <row r="5838">
          <cell r="I5838">
            <v>891180009</v>
          </cell>
          <cell r="J5838" t="str">
            <v>MUNICIPIO DE NEIVA</v>
          </cell>
          <cell r="K5838">
            <v>66820366397</v>
          </cell>
        </row>
        <row r="5839">
          <cell r="I5839">
            <v>891180016</v>
          </cell>
          <cell r="J5839" t="str">
            <v>INSTITUCION EDUCATIVA LICEO DE SANTA LIBRADA</v>
          </cell>
          <cell r="K5839">
            <v>187366424</v>
          </cell>
        </row>
        <row r="5840">
          <cell r="I5840">
            <v>891180019</v>
          </cell>
          <cell r="J5840" t="str">
            <v>ALCALDIA MUNICIPAL DE HOBO HUILA</v>
          </cell>
          <cell r="K5840">
            <v>56018220</v>
          </cell>
        </row>
        <row r="5841">
          <cell r="I5841">
            <v>891180020</v>
          </cell>
          <cell r="J5841" t="str">
            <v>Institucion Educativa Departamental Tierra de Promision</v>
          </cell>
          <cell r="K5841">
            <v>138511374</v>
          </cell>
        </row>
        <row r="5842">
          <cell r="I5842">
            <v>891180021</v>
          </cell>
          <cell r="J5842" t="str">
            <v>MUNICIPIO DE PALERMO</v>
          </cell>
          <cell r="K5842">
            <v>181167669</v>
          </cell>
        </row>
        <row r="5843">
          <cell r="I5843">
            <v>891180022</v>
          </cell>
          <cell r="J5843" t="str">
            <v>MUNICIPIO DE GARZON</v>
          </cell>
          <cell r="K5843">
            <v>531430135</v>
          </cell>
        </row>
        <row r="5844">
          <cell r="I5844">
            <v>891180023</v>
          </cell>
          <cell r="J5844" t="str">
            <v>INSTITUCION EDUCATIVA DIVINO SALVADOR</v>
          </cell>
          <cell r="K5844">
            <v>60350167</v>
          </cell>
        </row>
        <row r="5845">
          <cell r="I5845">
            <v>891180024</v>
          </cell>
          <cell r="J5845" t="str">
            <v>MUNICIPIO DE ALGECIRAS</v>
          </cell>
          <cell r="K5845">
            <v>210879067</v>
          </cell>
        </row>
        <row r="5846">
          <cell r="I5846">
            <v>891180028</v>
          </cell>
          <cell r="J5846" t="str">
            <v>MUNICIPIO DE COLOMBIA</v>
          </cell>
          <cell r="K5846">
            <v>71308098</v>
          </cell>
        </row>
        <row r="5847">
          <cell r="I5847">
            <v>891180032</v>
          </cell>
          <cell r="J5847" t="str">
            <v>Institución Educativa Promocion Social</v>
          </cell>
          <cell r="K5847">
            <v>160235502</v>
          </cell>
        </row>
        <row r="5848">
          <cell r="I5848">
            <v>891180040</v>
          </cell>
          <cell r="J5848" t="str">
            <v>MUNICIPIO DE RIVERA</v>
          </cell>
          <cell r="K5848">
            <v>152812347</v>
          </cell>
        </row>
        <row r="5849">
          <cell r="I5849">
            <v>891180056</v>
          </cell>
          <cell r="J5849" t="str">
            <v>MUNICIPIO DE SAN AGUSTIN</v>
          </cell>
          <cell r="K5849">
            <v>262187244</v>
          </cell>
        </row>
        <row r="5850">
          <cell r="I5850">
            <v>891180069</v>
          </cell>
          <cell r="J5850" t="str">
            <v>MUNICIPIO DE ACEVEDO</v>
          </cell>
          <cell r="K5850">
            <v>381511076</v>
          </cell>
        </row>
        <row r="5851">
          <cell r="I5851">
            <v>891180070</v>
          </cell>
          <cell r="J5851" t="str">
            <v>MUNICIPIO DE AIPE</v>
          </cell>
          <cell r="K5851">
            <v>128752749</v>
          </cell>
        </row>
        <row r="5852">
          <cell r="I5852">
            <v>891180076</v>
          </cell>
          <cell r="J5852" t="str">
            <v>MUNICIPIO DE SANTA MARIA</v>
          </cell>
          <cell r="K5852">
            <v>100628905</v>
          </cell>
        </row>
        <row r="5853">
          <cell r="I5853">
            <v>891180077</v>
          </cell>
          <cell r="J5853" t="str">
            <v>MUNICIPIO DE PITALITO</v>
          </cell>
          <cell r="K5853">
            <v>30468105232</v>
          </cell>
        </row>
        <row r="5854">
          <cell r="I5854">
            <v>891180094</v>
          </cell>
          <cell r="J5854" t="str">
            <v>FONDO DE SERVICIO EDUCATIVOS I.E. JUAN XXIII</v>
          </cell>
          <cell r="K5854">
            <v>198999271</v>
          </cell>
        </row>
        <row r="5855">
          <cell r="I5855">
            <v>891180103</v>
          </cell>
          <cell r="J5855" t="str">
            <v>INSTITUCION EDUCATIVA LA SALLE</v>
          </cell>
          <cell r="K5855">
            <v>83989465</v>
          </cell>
        </row>
        <row r="5856">
          <cell r="I5856">
            <v>891180106</v>
          </cell>
          <cell r="J5856" t="str">
            <v>INSTITUCION EDUCATIVA SAN FRANCISCO DE ASIS</v>
          </cell>
          <cell r="K5856">
            <v>123227323</v>
          </cell>
        </row>
        <row r="5857">
          <cell r="I5857">
            <v>891180107</v>
          </cell>
          <cell r="J5857" t="str">
            <v>INSTITUTO TECNICO INDUSTRIAL</v>
          </cell>
          <cell r="K5857">
            <v>229680479</v>
          </cell>
        </row>
        <row r="5858">
          <cell r="I5858">
            <v>891180109</v>
          </cell>
          <cell r="J5858" t="str">
            <v>INSTITUCION EDUCATIVA SIMON BOLIVAR</v>
          </cell>
          <cell r="K5858">
            <v>203228842</v>
          </cell>
        </row>
        <row r="5859">
          <cell r="I5859">
            <v>891180110</v>
          </cell>
          <cell r="J5859" t="str">
            <v>I.E. PROMOCION SOCIAL</v>
          </cell>
          <cell r="K5859">
            <v>107706094</v>
          </cell>
        </row>
        <row r="5860">
          <cell r="I5860">
            <v>891180112</v>
          </cell>
          <cell r="J5860" t="str">
            <v>I.E. LAUREANO GOMEZ</v>
          </cell>
          <cell r="K5860">
            <v>150721755</v>
          </cell>
        </row>
        <row r="5861">
          <cell r="I5861">
            <v>891180115</v>
          </cell>
          <cell r="J5861" t="str">
            <v>INSTITUCION EDUCATIVA NORMAL SUPERIOR</v>
          </cell>
          <cell r="K5861">
            <v>363243123</v>
          </cell>
        </row>
        <row r="5862">
          <cell r="I5862">
            <v>891180118</v>
          </cell>
          <cell r="J5862" t="str">
            <v>MUNICIPIO DE ALTAMIRA</v>
          </cell>
          <cell r="K5862">
            <v>23144589</v>
          </cell>
        </row>
        <row r="5863">
          <cell r="I5863">
            <v>891180127</v>
          </cell>
          <cell r="J5863" t="str">
            <v>MUNICIPIO DE TELLO</v>
          </cell>
          <cell r="K5863">
            <v>115977298</v>
          </cell>
        </row>
        <row r="5864">
          <cell r="I5864">
            <v>891180131</v>
          </cell>
          <cell r="J5864" t="str">
            <v>MUNICIPIO DE IQUIRA</v>
          </cell>
          <cell r="K5864">
            <v>100377930</v>
          </cell>
        </row>
        <row r="5865">
          <cell r="I5865">
            <v>891180132</v>
          </cell>
          <cell r="J5865" t="str">
            <v>MUNICIPIO DE ELIAS</v>
          </cell>
          <cell r="K5865">
            <v>30126509</v>
          </cell>
        </row>
        <row r="5866">
          <cell r="I5866">
            <v>891180133</v>
          </cell>
          <cell r="J5866" t="str">
            <v>I.E. MISAEL PASTRANA BORRERO FONDO DE SERVICIOS EDUCATIVO</v>
          </cell>
          <cell r="K5866">
            <v>80846149</v>
          </cell>
        </row>
        <row r="5867">
          <cell r="I5867">
            <v>891180139</v>
          </cell>
          <cell r="J5867" t="str">
            <v>MUNICIPIO DEL AGRADO</v>
          </cell>
          <cell r="K5867">
            <v>89860041</v>
          </cell>
        </row>
        <row r="5868">
          <cell r="I5868">
            <v>891180140</v>
          </cell>
          <cell r="J5868" t="str">
            <v>MUNICIPIO DE RIVERA</v>
          </cell>
          <cell r="K5868">
            <v>194406309</v>
          </cell>
        </row>
        <row r="5869">
          <cell r="I5869">
            <v>891180146</v>
          </cell>
          <cell r="J5869" t="str">
            <v>INSTITUCION EDUCATIVA MUNICPAL HUMBERTO MUÑOZ ORDOÑEZ</v>
          </cell>
          <cell r="K5869">
            <v>294379859</v>
          </cell>
        </row>
        <row r="5870">
          <cell r="I5870">
            <v>891180155</v>
          </cell>
          <cell r="J5870" t="str">
            <v>MUNICIPIO DE LA PLATA</v>
          </cell>
          <cell r="K5870">
            <v>568552489</v>
          </cell>
        </row>
        <row r="5871">
          <cell r="I5871">
            <v>891180161</v>
          </cell>
          <cell r="J5871" t="str">
            <v>I.E. SAN SEBASTIAN</v>
          </cell>
          <cell r="K5871">
            <v>151943867</v>
          </cell>
        </row>
        <row r="5872">
          <cell r="I5872">
            <v>891180174</v>
          </cell>
          <cell r="J5872" t="str">
            <v>I.E. JESUS MARIA AGUIRRE CHARRY DE AIPE</v>
          </cell>
          <cell r="K5872">
            <v>205916903</v>
          </cell>
        </row>
        <row r="5873">
          <cell r="I5873">
            <v>891180176</v>
          </cell>
          <cell r="J5873" t="str">
            <v>MUNICIPIO DE GIGANTE</v>
          </cell>
          <cell r="K5873">
            <v>222066922</v>
          </cell>
        </row>
        <row r="5874">
          <cell r="I5874">
            <v>891180177</v>
          </cell>
          <cell r="J5874" t="str">
            <v>MUNICIPIO DE GUADALUPE</v>
          </cell>
          <cell r="K5874">
            <v>148681290</v>
          </cell>
        </row>
        <row r="5875">
          <cell r="I5875">
            <v>891180179</v>
          </cell>
          <cell r="J5875" t="str">
            <v>MUNICIPIO DE OPORAPA</v>
          </cell>
          <cell r="K5875">
            <v>126265269</v>
          </cell>
        </row>
        <row r="5876">
          <cell r="I5876">
            <v>891180180</v>
          </cell>
          <cell r="J5876" t="str">
            <v>MUNICIPIO DE SALADOBLANCO</v>
          </cell>
          <cell r="K5876">
            <v>117996059</v>
          </cell>
        </row>
        <row r="5877">
          <cell r="I5877">
            <v>891180181</v>
          </cell>
          <cell r="J5877" t="str">
            <v>MUNICIPIO DE TERUEL</v>
          </cell>
          <cell r="K5877">
            <v>58135616</v>
          </cell>
        </row>
        <row r="5878">
          <cell r="I5878">
            <v>891180182</v>
          </cell>
          <cell r="J5878" t="str">
            <v>MUNICIPIO DE TIMANA</v>
          </cell>
          <cell r="K5878">
            <v>154361499</v>
          </cell>
        </row>
        <row r="5879">
          <cell r="I5879">
            <v>891180183</v>
          </cell>
          <cell r="J5879" t="str">
            <v>MUNICIPIO DE BARAYA</v>
          </cell>
          <cell r="K5879">
            <v>98706408</v>
          </cell>
        </row>
        <row r="5880">
          <cell r="I5880">
            <v>891180187</v>
          </cell>
          <cell r="J5880" t="str">
            <v>MUNICIPIO DE VILLAVIEJA</v>
          </cell>
          <cell r="K5880">
            <v>42409905</v>
          </cell>
        </row>
        <row r="5881">
          <cell r="I5881">
            <v>891180191</v>
          </cell>
          <cell r="J5881" t="str">
            <v>MUNICIPIO DE SUAZA</v>
          </cell>
          <cell r="K5881">
            <v>185403708</v>
          </cell>
        </row>
        <row r="5882">
          <cell r="I5882">
            <v>891180194</v>
          </cell>
          <cell r="J5882" t="str">
            <v>MUNICIPIO DE PAICOL</v>
          </cell>
          <cell r="K5882">
            <v>50373206</v>
          </cell>
        </row>
        <row r="5883">
          <cell r="I5883">
            <v>891180199</v>
          </cell>
          <cell r="J5883" t="str">
            <v>MUNICIPIO EL PITAL</v>
          </cell>
          <cell r="K5883">
            <v>141279396</v>
          </cell>
        </row>
        <row r="5884">
          <cell r="I5884">
            <v>891180204</v>
          </cell>
          <cell r="J5884" t="str">
            <v>I.E. ANTONIO BARAYA FONDO DE SERVICIOS EDUCATIVO</v>
          </cell>
          <cell r="K5884">
            <v>69669067</v>
          </cell>
        </row>
        <row r="5885">
          <cell r="I5885">
            <v>891180205</v>
          </cell>
          <cell r="J5885" t="str">
            <v>MUNICIPIO DE LA ARGENTINA</v>
          </cell>
          <cell r="K5885">
            <v>130320448</v>
          </cell>
        </row>
        <row r="5886">
          <cell r="I5886">
            <v>891180208</v>
          </cell>
          <cell r="J5886" t="str">
            <v>INSTITUCION EDUCATIVA MUNICIPAL NACIONAL</v>
          </cell>
          <cell r="K5886">
            <v>309395097</v>
          </cell>
        </row>
        <row r="5887">
          <cell r="I5887">
            <v>891180211</v>
          </cell>
          <cell r="J5887" t="str">
            <v>MUNICIPIO DE TARQUI</v>
          </cell>
          <cell r="K5887">
            <v>172476958</v>
          </cell>
        </row>
        <row r="5888">
          <cell r="I5888">
            <v>891180253</v>
          </cell>
          <cell r="J5888" t="str">
            <v>I.E. LA GAITANA</v>
          </cell>
          <cell r="K5888">
            <v>134483621</v>
          </cell>
        </row>
        <row r="5889">
          <cell r="I5889">
            <v>891180257</v>
          </cell>
          <cell r="J5889" t="str">
            <v>I.E. ISMAEL PERDOMO BORRERO</v>
          </cell>
          <cell r="K5889">
            <v>61741998</v>
          </cell>
        </row>
        <row r="5890">
          <cell r="I5890">
            <v>891180264</v>
          </cell>
          <cell r="J5890" t="str">
            <v>Institución Educativa Escuela Normal Superior</v>
          </cell>
          <cell r="K5890">
            <v>206543224</v>
          </cell>
        </row>
        <row r="5891">
          <cell r="I5891">
            <v>891180271</v>
          </cell>
          <cell r="J5891" t="str">
            <v>INSTITUCION EDUCATIVA  JOSE MIGUEL MONTALVO</v>
          </cell>
          <cell r="K5891">
            <v>60154750</v>
          </cell>
        </row>
        <row r="5892">
          <cell r="I5892">
            <v>891190021</v>
          </cell>
          <cell r="J5892" t="str">
            <v>INSTITUTO NACIONAL DE PROMOCION SOCIAL</v>
          </cell>
          <cell r="K5892">
            <v>129685976</v>
          </cell>
        </row>
        <row r="5893">
          <cell r="I5893">
            <v>891190022</v>
          </cell>
          <cell r="J5893" t="str">
            <v>INTERNADO ESCOLAR RURAL SOLITA</v>
          </cell>
          <cell r="K5893">
            <v>82902828</v>
          </cell>
        </row>
        <row r="5894">
          <cell r="I5894">
            <v>891190023</v>
          </cell>
          <cell r="J5894" t="str">
            <v>INSTITUCION EDUCATIVA LA RASTRA</v>
          </cell>
          <cell r="K5894">
            <v>15577052</v>
          </cell>
        </row>
        <row r="5895">
          <cell r="I5895">
            <v>891190239</v>
          </cell>
          <cell r="J5895" t="str">
            <v>Fondo de Servicios Educativa I.E. Jorge Eliecer Gaitan</v>
          </cell>
          <cell r="K5895">
            <v>201608645</v>
          </cell>
        </row>
        <row r="5896">
          <cell r="I5896">
            <v>891190308</v>
          </cell>
          <cell r="J5896" t="str">
            <v>INSTITUCION EDUCATIVA NUESTRA SEÑORA DE LAS MERCEDES</v>
          </cell>
          <cell r="K5896">
            <v>51943528</v>
          </cell>
        </row>
        <row r="5897">
          <cell r="I5897">
            <v>891190319</v>
          </cell>
          <cell r="J5897" t="str">
            <v>I.E.Sagrados Corazones</v>
          </cell>
          <cell r="K5897">
            <v>105778527</v>
          </cell>
        </row>
        <row r="5898">
          <cell r="I5898">
            <v>891190342</v>
          </cell>
          <cell r="J5898" t="str">
            <v>INSTITUCION ACEVEDO Y GOMEZ</v>
          </cell>
          <cell r="K5898">
            <v>110009837</v>
          </cell>
        </row>
        <row r="5899">
          <cell r="I5899">
            <v>891190411</v>
          </cell>
          <cell r="J5899" t="str">
            <v>INSTITUCION EDUCATIVA VALPARAISO</v>
          </cell>
          <cell r="K5899">
            <v>49541630</v>
          </cell>
        </row>
        <row r="5900">
          <cell r="I5900">
            <v>891190431</v>
          </cell>
          <cell r="J5900" t="str">
            <v>MUNICIPIO DE ALBANIA</v>
          </cell>
          <cell r="K5900">
            <v>40202126</v>
          </cell>
        </row>
        <row r="5901">
          <cell r="I5901">
            <v>891190450</v>
          </cell>
          <cell r="J5901" t="str">
            <v>INSTITUCION EDUCATIVA NUESTRA SEÑORA DEL PERPETUO SOCORRO</v>
          </cell>
          <cell r="K5901">
            <v>56693210</v>
          </cell>
        </row>
        <row r="5902">
          <cell r="I5902">
            <v>891190454</v>
          </cell>
          <cell r="J5902" t="str">
            <v>COLEGIO SAGRADOS CORAZONES</v>
          </cell>
          <cell r="K5902">
            <v>153346464</v>
          </cell>
        </row>
        <row r="5903">
          <cell r="I5903">
            <v>891200201</v>
          </cell>
          <cell r="J5903" t="str">
            <v>INSTITUCION EDUCATIVA CIUDAD DE IPIALES</v>
          </cell>
          <cell r="K5903">
            <v>239166143</v>
          </cell>
        </row>
        <row r="5904">
          <cell r="I5904">
            <v>891200360</v>
          </cell>
          <cell r="J5904" t="str">
            <v>INSTITUCION EDUCATIVA SUCRE</v>
          </cell>
          <cell r="K5904">
            <v>217489305</v>
          </cell>
        </row>
        <row r="5905">
          <cell r="I5905">
            <v>891200461</v>
          </cell>
          <cell r="J5905" t="str">
            <v>MUNICIPIO DE PUERTO ASIS</v>
          </cell>
          <cell r="K5905">
            <v>545543476</v>
          </cell>
        </row>
        <row r="5906">
          <cell r="I5906">
            <v>891200513</v>
          </cell>
          <cell r="J5906" t="str">
            <v>MUNICIPIO DE PUERTO LEGUIZAMO</v>
          </cell>
          <cell r="K5906">
            <v>213894485</v>
          </cell>
        </row>
        <row r="5907">
          <cell r="I5907">
            <v>891200564</v>
          </cell>
          <cell r="J5907" t="str">
            <v>I.E SANTO TOMAS DE AQUINO</v>
          </cell>
          <cell r="K5907">
            <v>130477708</v>
          </cell>
        </row>
        <row r="5908">
          <cell r="I5908">
            <v>891200688</v>
          </cell>
          <cell r="J5908" t="str">
            <v>INSTITUCION EDUCATIVA MUNICIPAL CENTRAL DE NARIÑO</v>
          </cell>
          <cell r="K5908">
            <v>127060348</v>
          </cell>
        </row>
        <row r="5909">
          <cell r="I5909">
            <v>891200712</v>
          </cell>
          <cell r="J5909" t="str">
            <v>INSTITUCION EDUCATIVA LUIS IRIZAR SALAZAR</v>
          </cell>
          <cell r="K5909">
            <v>330789144</v>
          </cell>
        </row>
        <row r="5910">
          <cell r="I5910">
            <v>891200730</v>
          </cell>
          <cell r="J5910" t="str">
            <v>INSTITUCION EDUCATIVA NORMAL SUPERIOR LA INMACULADA</v>
          </cell>
          <cell r="K5910">
            <v>372991000</v>
          </cell>
        </row>
        <row r="5911">
          <cell r="I5911">
            <v>891200778</v>
          </cell>
          <cell r="J5911" t="str">
            <v>INSTITUCION EDUCATIVA COLEGIO NUESTRA SEÑORA DE FATIMA</v>
          </cell>
          <cell r="K5911">
            <v>13495130</v>
          </cell>
        </row>
        <row r="5912">
          <cell r="I5912">
            <v>891200889</v>
          </cell>
          <cell r="J5912" t="str">
            <v>INSTITUCION EDUCATIVA FRANCISCO DE PAULA SANTANDER</v>
          </cell>
          <cell r="K5912">
            <v>50075095</v>
          </cell>
        </row>
        <row r="5913">
          <cell r="I5913">
            <v>891200916</v>
          </cell>
          <cell r="J5913" t="str">
            <v>MUNICIPIO DE TUMACO</v>
          </cell>
          <cell r="K5913">
            <v>51724996713</v>
          </cell>
        </row>
        <row r="5914">
          <cell r="I5914">
            <v>891201078</v>
          </cell>
          <cell r="J5914" t="str">
            <v>ISTITUCION EDUCTAIVA SAGRADO CORAZON DE JESUS</v>
          </cell>
          <cell r="K5914">
            <v>28415363</v>
          </cell>
        </row>
        <row r="5915">
          <cell r="I5915">
            <v>891201273</v>
          </cell>
          <cell r="J5915" t="str">
            <v>INSITUCION EDUCATIVA MUNICIPAL MARCO FIDEL SUAREZ</v>
          </cell>
          <cell r="K5915">
            <v>79290753</v>
          </cell>
        </row>
        <row r="5916">
          <cell r="I5916">
            <v>891201287</v>
          </cell>
          <cell r="J5916" t="str">
            <v>INSTITUCION EDUCATIVA RAFAEL URIBE URIBE</v>
          </cell>
          <cell r="K5916">
            <v>130715175</v>
          </cell>
        </row>
        <row r="5917">
          <cell r="I5917">
            <v>891201426</v>
          </cell>
          <cell r="J5917" t="str">
            <v>INSTITUCION EDUCATIVA NUESTRA SEÑORA DEL PILAR</v>
          </cell>
          <cell r="K5917">
            <v>96889900</v>
          </cell>
        </row>
        <row r="5918">
          <cell r="I5918">
            <v>891201429</v>
          </cell>
          <cell r="J5918" t="str">
            <v>INSTITUCION EDUCATIVA DE BACHILLERATO DE LA CRUZ NARIÑO</v>
          </cell>
          <cell r="K5918">
            <v>66933641</v>
          </cell>
        </row>
        <row r="5919">
          <cell r="I5919">
            <v>891201430</v>
          </cell>
          <cell r="J5919" t="str">
            <v>INSTITUCION EDUCATIVA ESCUELA NORMAL SUPERIOR DEL MAYO</v>
          </cell>
          <cell r="K5919">
            <v>110096196</v>
          </cell>
        </row>
        <row r="5920">
          <cell r="I5920">
            <v>891201442</v>
          </cell>
          <cell r="J5920" t="str">
            <v>FONDO E SERV. EDU. IE PIO XII</v>
          </cell>
          <cell r="K5920">
            <v>218411279</v>
          </cell>
        </row>
        <row r="5921">
          <cell r="I5921">
            <v>891201451</v>
          </cell>
          <cell r="J5921" t="str">
            <v>INSTITUCION EDUCATIVA SAN FRANCISCO DE ASIS</v>
          </cell>
          <cell r="K5921">
            <v>97766497</v>
          </cell>
        </row>
        <row r="5922">
          <cell r="I5922">
            <v>891201453</v>
          </cell>
          <cell r="J5922" t="str">
            <v>INSTITUCION EDUCATIVA TECNICA AGROPECUARIA JOSE MARIA HERNANDEZ</v>
          </cell>
          <cell r="K5922">
            <v>65568790</v>
          </cell>
        </row>
        <row r="5923">
          <cell r="I5923">
            <v>891201561</v>
          </cell>
          <cell r="J5923" t="str">
            <v>INSTITUCION EDUCATIVA SAN BARTOLOME DE CORDOBA -FONDOS COMUNES</v>
          </cell>
          <cell r="K5923">
            <v>103555732</v>
          </cell>
        </row>
        <row r="5924">
          <cell r="I5924">
            <v>891201609</v>
          </cell>
          <cell r="J5924" t="str">
            <v>INSTITUCION EDUCATIVA PEDRO LEON TORRES</v>
          </cell>
          <cell r="K5924">
            <v>77983952</v>
          </cell>
        </row>
        <row r="5925">
          <cell r="I5925">
            <v>891201621</v>
          </cell>
          <cell r="J5925" t="str">
            <v>INSTITUTO EDUCATIVO CHACHAGUI</v>
          </cell>
          <cell r="K5925">
            <v>148156231</v>
          </cell>
        </row>
        <row r="5926">
          <cell r="I5926">
            <v>891201645</v>
          </cell>
          <cell r="J5926" t="str">
            <v>MUNICIPIO DE SIBUNDOY</v>
          </cell>
          <cell r="K5926">
            <v>112653554</v>
          </cell>
        </row>
        <row r="5927">
          <cell r="I5927">
            <v>891201658</v>
          </cell>
          <cell r="J5927" t="str">
            <v>FONDO DE SERVICIOS EDUCATIVOS COLEGIO NACIONAL JUAN IGNACIO ORTIZ</v>
          </cell>
          <cell r="K5927">
            <v>91798713</v>
          </cell>
        </row>
        <row r="5928">
          <cell r="I5928">
            <v>891201704</v>
          </cell>
          <cell r="J5928" t="str">
            <v>INSTITUCION EDUCATIVA JORGE ELIECER GAITAN</v>
          </cell>
          <cell r="K5928">
            <v>61758383</v>
          </cell>
        </row>
        <row r="5929">
          <cell r="I5929">
            <v>891201709</v>
          </cell>
          <cell r="J5929" t="str">
            <v>INSTITUCION EDUCATIVA PABLO SEXTO DE TAMINANGO</v>
          </cell>
          <cell r="K5929">
            <v>128500060</v>
          </cell>
        </row>
        <row r="5930">
          <cell r="I5930">
            <v>891201736</v>
          </cell>
          <cell r="J5930" t="str">
            <v>INSTITUCION EDUCATIVA POLICARPA</v>
          </cell>
          <cell r="K5930">
            <v>96500126</v>
          </cell>
        </row>
        <row r="5931">
          <cell r="I5931">
            <v>891201759</v>
          </cell>
          <cell r="J5931" t="str">
            <v>INSTITUCION EDUCATIVA AGUSTIN AGUALONGO</v>
          </cell>
          <cell r="K5931">
            <v>48448526</v>
          </cell>
        </row>
        <row r="5932">
          <cell r="I5932">
            <v>891201859</v>
          </cell>
          <cell r="J5932" t="str">
            <v>I.E JOSE ANTONIO GALAN</v>
          </cell>
          <cell r="K5932">
            <v>85764731</v>
          </cell>
        </row>
        <row r="5933">
          <cell r="I5933">
            <v>891201865</v>
          </cell>
          <cell r="J5933" t="str">
            <v>INSTITUCION EDUCATIVA SAN JUAN BAUTISTA</v>
          </cell>
          <cell r="K5933">
            <v>119913818</v>
          </cell>
        </row>
        <row r="5934">
          <cell r="I5934">
            <v>891201866</v>
          </cell>
          <cell r="J5934" t="str">
            <v>INSTITUCION EDUCATIVA DE DESARROLLO RURAL-FONDO DE SERVICIOS EDUCATIVOS</v>
          </cell>
          <cell r="K5934">
            <v>63601342</v>
          </cell>
        </row>
        <row r="5935">
          <cell r="I5935">
            <v>891201870</v>
          </cell>
          <cell r="J5935" t="str">
            <v>INSTITUCION EDUCATIVA ALMIRANTE PADILLA</v>
          </cell>
          <cell r="K5935">
            <v>64038792</v>
          </cell>
        </row>
        <row r="5936">
          <cell r="I5936">
            <v>891201878</v>
          </cell>
          <cell r="J5936" t="str">
            <v>INSTITUCION EDUCATIVA RICAURTE</v>
          </cell>
          <cell r="K5936">
            <v>172978613</v>
          </cell>
        </row>
        <row r="5937">
          <cell r="I5937">
            <v>891201881</v>
          </cell>
          <cell r="J5937" t="str">
            <v>INSTITUCION EDUCATIVA SAN LUIS GONZAGA</v>
          </cell>
          <cell r="K5937">
            <v>132683546</v>
          </cell>
        </row>
        <row r="5938">
          <cell r="I5938">
            <v>891201892</v>
          </cell>
          <cell r="J5938" t="str">
            <v>INSTITUCION EDUCATIVA NUESTRA SEÑORA DE LAS NIEVES</v>
          </cell>
          <cell r="K5938">
            <v>95578581</v>
          </cell>
        </row>
        <row r="5939">
          <cell r="I5939">
            <v>891201893</v>
          </cell>
          <cell r="J5939" t="str">
            <v>INSTITUCION EDUCATIVA DIEGO LUIS CORDOBA</v>
          </cell>
          <cell r="K5939">
            <v>74684062</v>
          </cell>
        </row>
        <row r="5940">
          <cell r="I5940">
            <v>891201897</v>
          </cell>
          <cell r="J5940" t="str">
            <v>COLEGIO ALVERNIA PUTUMAYO</v>
          </cell>
          <cell r="K5940">
            <v>194744277</v>
          </cell>
        </row>
        <row r="5941">
          <cell r="I5941">
            <v>891201905</v>
          </cell>
          <cell r="J5941" t="str">
            <v>INSTITUCION SANTA TERESITA FONDO SERVICIOS EDUCATIVOS</v>
          </cell>
          <cell r="K5941">
            <v>46561987</v>
          </cell>
        </row>
        <row r="5942">
          <cell r="I5942">
            <v>891201909</v>
          </cell>
          <cell r="J5942" t="str">
            <v>INSTITUCION EDUCATIVA SAGRADO CORAZON DE JESUS</v>
          </cell>
          <cell r="K5942">
            <v>49063148</v>
          </cell>
        </row>
        <row r="5943">
          <cell r="I5943">
            <v>891201930</v>
          </cell>
          <cell r="J5943" t="str">
            <v>INSTITUCION EDUCATIVA CONCENTRACION DE DESARROLLO RURAL YACUANQUER</v>
          </cell>
          <cell r="K5943">
            <v>71493939</v>
          </cell>
        </row>
        <row r="5944">
          <cell r="I5944">
            <v>891202084</v>
          </cell>
          <cell r="J5944" t="str">
            <v>INSTITUCION EDUCATIVA NUESTRA SEÑORA DE BELEN</v>
          </cell>
          <cell r="K5944">
            <v>64266468</v>
          </cell>
        </row>
        <row r="5945">
          <cell r="I5945">
            <v>891202098</v>
          </cell>
          <cell r="J5945" t="str">
            <v>INSTITUCION EDUCATIVA NUESTRA SEÑORA DE LAS MERCEDES</v>
          </cell>
          <cell r="K5945">
            <v>75408495</v>
          </cell>
        </row>
        <row r="5946">
          <cell r="I5946">
            <v>891224071</v>
          </cell>
          <cell r="J5946" t="str">
            <v>INSTITUCION EDUCATIVA MUNICIPAL MERCEDARIO</v>
          </cell>
          <cell r="K5946">
            <v>129416460</v>
          </cell>
        </row>
        <row r="5947">
          <cell r="I5947">
            <v>891224079</v>
          </cell>
          <cell r="J5947" t="str">
            <v>INSTITUCION EDUCATIVA MUNICIPAL NUESTRA SENORA DE GUADALUPE</v>
          </cell>
          <cell r="K5947">
            <v>98558258</v>
          </cell>
        </row>
        <row r="5948">
          <cell r="I5948">
            <v>891224284</v>
          </cell>
          <cell r="J5948" t="str">
            <v>INSTITUCION EDUCATIVA MUNICIPAL AURELIO ARTURO MARTINEZ</v>
          </cell>
          <cell r="K5948">
            <v>67557930</v>
          </cell>
        </row>
        <row r="5949">
          <cell r="I5949">
            <v>891224351</v>
          </cell>
          <cell r="J5949" t="str">
            <v>INSTITUCION EDUCATIVA LOS HEROES-FONDO E.S. EDUCATIVOS</v>
          </cell>
          <cell r="K5949">
            <v>86238615</v>
          </cell>
        </row>
        <row r="5950">
          <cell r="I5950">
            <v>891224354</v>
          </cell>
          <cell r="J5950" t="str">
            <v>INSTITUCION EDUCATIVA SAN JUAN</v>
          </cell>
          <cell r="K5950">
            <v>59053120</v>
          </cell>
        </row>
        <row r="5951">
          <cell r="I5951">
            <v>891224551</v>
          </cell>
          <cell r="J5951" t="str">
            <v>INS EDUC SAN BARTOLOME DE LA FLORIDA</v>
          </cell>
          <cell r="K5951">
            <v>46441300</v>
          </cell>
        </row>
        <row r="5952">
          <cell r="I5952">
            <v>891224703</v>
          </cell>
          <cell r="J5952" t="str">
            <v>INSTITUCION EDUCATIVA MUNICIPAL TECNICO INDUSTRIAL</v>
          </cell>
          <cell r="K5952">
            <v>236125377</v>
          </cell>
        </row>
        <row r="5953">
          <cell r="I5953">
            <v>891280000</v>
          </cell>
          <cell r="J5953" t="str">
            <v>MUNICIPIO DE PASTO</v>
          </cell>
          <cell r="K5953">
            <v>74496899372</v>
          </cell>
        </row>
        <row r="5954">
          <cell r="I5954">
            <v>891281185</v>
          </cell>
          <cell r="J5954" t="str">
            <v>INSTITUCION EDUCATIVA NUESTRA SEÑORA DEL ROSARIO NARIÑO</v>
          </cell>
          <cell r="K5954">
            <v>54564445</v>
          </cell>
        </row>
        <row r="5955">
          <cell r="I5955">
            <v>891365819</v>
          </cell>
          <cell r="J5955" t="str">
            <v>Institucion Educativa Técnico Agrícola Fondo de Servicios Educativos</v>
          </cell>
          <cell r="K5955">
            <v>29895600</v>
          </cell>
        </row>
        <row r="5956">
          <cell r="I5956">
            <v>891380007</v>
          </cell>
          <cell r="J5956" t="str">
            <v xml:space="preserve">MUNICIPIO DE PALMIRA </v>
          </cell>
          <cell r="K5956">
            <v>43091681721</v>
          </cell>
        </row>
        <row r="5957">
          <cell r="I5957">
            <v>891380033</v>
          </cell>
          <cell r="J5957" t="str">
            <v>MUNICIPIO DE BUGA</v>
          </cell>
          <cell r="K5957">
            <v>18411560762</v>
          </cell>
        </row>
        <row r="5958">
          <cell r="I5958">
            <v>891380038</v>
          </cell>
          <cell r="J5958" t="str">
            <v>MUNICIPIO DE CANDELARIA</v>
          </cell>
          <cell r="K5958">
            <v>310384148</v>
          </cell>
        </row>
        <row r="5959">
          <cell r="I5959">
            <v>891380047</v>
          </cell>
          <cell r="J5959" t="str">
            <v>INSTITUCION EDUCATIVA REGIONAL SIMON BOLIVAR</v>
          </cell>
          <cell r="K5959">
            <v>103409009</v>
          </cell>
        </row>
        <row r="5960">
          <cell r="I5960">
            <v>891380072</v>
          </cell>
          <cell r="J5960" t="str">
            <v>Institucion Educativa Narciso Cabal Salcedo</v>
          </cell>
          <cell r="K5960">
            <v>135812126</v>
          </cell>
        </row>
        <row r="5961">
          <cell r="I5961">
            <v>891380089</v>
          </cell>
          <cell r="J5961" t="str">
            <v>MUNICIPIO DE SAN JUAN BAUTISTA DE GUACARI</v>
          </cell>
          <cell r="K5961">
            <v>179086026</v>
          </cell>
        </row>
        <row r="5962">
          <cell r="I5962">
            <v>891380108</v>
          </cell>
          <cell r="J5962" t="str">
            <v>INSTITUCION EDUCATIVA GINEBRA LA SALLE SISBEN 1 Y 2</v>
          </cell>
          <cell r="K5962">
            <v>110595796</v>
          </cell>
        </row>
        <row r="5963">
          <cell r="I5963">
            <v>891380115</v>
          </cell>
          <cell r="J5963" t="str">
            <v>MUNICIPIO DE PRADERA</v>
          </cell>
          <cell r="K5963">
            <v>278734476</v>
          </cell>
        </row>
        <row r="5964">
          <cell r="I5964">
            <v>891380122</v>
          </cell>
          <cell r="J5964" t="str">
            <v>IE JOSE ANTONIO AGUILERA</v>
          </cell>
          <cell r="K5964">
            <v>129779443</v>
          </cell>
        </row>
        <row r="5965">
          <cell r="I5965">
            <v>891380138</v>
          </cell>
          <cell r="J5965" t="str">
            <v>INSTITUCION EDUCATIVA SAGRADO CORAZON</v>
          </cell>
          <cell r="K5965">
            <v>245949289</v>
          </cell>
        </row>
        <row r="5966">
          <cell r="I5966">
            <v>891380159</v>
          </cell>
          <cell r="J5966" t="str">
            <v>INSTITUCION EDUCATIVA JORGE ISAACS</v>
          </cell>
          <cell r="K5966">
            <v>187949200</v>
          </cell>
        </row>
        <row r="5967">
          <cell r="I5967">
            <v>891380167</v>
          </cell>
          <cell r="J5967" t="str">
            <v>IE ESCUELA NORMAL SUPERIOR MIGUEL DE CERVANTES SAAVEDRA</v>
          </cell>
          <cell r="K5967">
            <v>134268754</v>
          </cell>
        </row>
        <row r="5968">
          <cell r="I5968">
            <v>891380219</v>
          </cell>
          <cell r="J5968" t="str">
            <v>I. E. NUESTRA SEÑORA DE LA CANDELARIA</v>
          </cell>
          <cell r="K5968">
            <v>226831996</v>
          </cell>
        </row>
        <row r="5969">
          <cell r="I5969">
            <v>891400757</v>
          </cell>
          <cell r="J5969" t="str">
            <v>INSTITUTO LESTONNAC</v>
          </cell>
          <cell r="K5969">
            <v>73780721</v>
          </cell>
        </row>
        <row r="5970">
          <cell r="I5970">
            <v>891400759</v>
          </cell>
          <cell r="J5970" t="str">
            <v>INSTITUTO AGROPECUARIO VERACRUZ</v>
          </cell>
          <cell r="K5970">
            <v>124441989</v>
          </cell>
        </row>
        <row r="5971">
          <cell r="I5971">
            <v>891401097</v>
          </cell>
          <cell r="J5971" t="str">
            <v>INSTITUCION EDUCATIVA OFICIAL JESUS MARIA ORMAZA</v>
          </cell>
          <cell r="K5971">
            <v>91402447</v>
          </cell>
        </row>
        <row r="5972">
          <cell r="I5972">
            <v>891401155</v>
          </cell>
          <cell r="J5972" t="str">
            <v>INSTITUCION EDUCATIVA FRANCISCO JOSE DE CALDAS</v>
          </cell>
          <cell r="K5972">
            <v>150552357</v>
          </cell>
        </row>
        <row r="5973">
          <cell r="I5973">
            <v>891401224</v>
          </cell>
          <cell r="J5973" t="str">
            <v>INSTITUCION EDUCATIVA TECNOLOGICO DE SANTA ROSA DE CABAL</v>
          </cell>
          <cell r="K5973">
            <v>175322796</v>
          </cell>
        </row>
        <row r="5974">
          <cell r="I5974">
            <v>891401243</v>
          </cell>
          <cell r="J5974" t="str">
            <v>COLEGIO OFICIAL CRISTO REY</v>
          </cell>
          <cell r="K5974">
            <v>125287548</v>
          </cell>
        </row>
        <row r="5975">
          <cell r="I5975">
            <v>891401388</v>
          </cell>
          <cell r="J5975" t="str">
            <v>INSTITUCION EDUCATIVA LORENCITA VILLEGAS DE SANTOS</v>
          </cell>
          <cell r="K5975">
            <v>143722112</v>
          </cell>
        </row>
        <row r="5976">
          <cell r="I5976">
            <v>891401480</v>
          </cell>
          <cell r="J5976" t="str">
            <v>INEM FELIPE PEREZ</v>
          </cell>
          <cell r="K5976">
            <v>236946772</v>
          </cell>
        </row>
        <row r="5977">
          <cell r="I5977">
            <v>891401505</v>
          </cell>
          <cell r="J5977" t="str">
            <v>INSTITUCION EDUCATIVA POPULAR DIOCESANO - FONDO DE SERVICIOS EDUCATIVOS</v>
          </cell>
          <cell r="K5977">
            <v>126250371</v>
          </cell>
        </row>
        <row r="5978">
          <cell r="I5978">
            <v>891401681</v>
          </cell>
          <cell r="J5978" t="str">
            <v>INSTITUCION EDUCATIVA NUCLEO ESCOLAR</v>
          </cell>
          <cell r="K5978">
            <v>75618205</v>
          </cell>
        </row>
        <row r="5979">
          <cell r="I5979">
            <v>891401752</v>
          </cell>
          <cell r="J5979" t="str">
            <v>INSTITUCION EDUCATIVA LICEO DE OCCIDENTE</v>
          </cell>
          <cell r="K5979">
            <v>71683447</v>
          </cell>
        </row>
        <row r="5980">
          <cell r="I5980">
            <v>891401848</v>
          </cell>
          <cell r="J5980" t="str">
            <v>FDO SERV COSTOS EDUC INST EDUC PABLO VI</v>
          </cell>
          <cell r="K5980">
            <v>179542202</v>
          </cell>
        </row>
        <row r="5981">
          <cell r="I5981">
            <v>891407972</v>
          </cell>
          <cell r="J5981" t="str">
            <v>INSTITUCION EDUCATIVA NUESTRA SEÑORA DEL ROSARIO</v>
          </cell>
          <cell r="K5981">
            <v>113720160</v>
          </cell>
        </row>
        <row r="5982">
          <cell r="I5982">
            <v>891408302</v>
          </cell>
          <cell r="J5982" t="str">
            <v>INSTITUCION EDUCATIVA ALFONSO JARAMILLO GUTIERREZ</v>
          </cell>
          <cell r="K5982">
            <v>89556323</v>
          </cell>
        </row>
        <row r="5983">
          <cell r="I5983">
            <v>891408305</v>
          </cell>
          <cell r="J5983" t="str">
            <v>INSTITUTO LA VILLA</v>
          </cell>
          <cell r="K5983">
            <v>35169480</v>
          </cell>
        </row>
        <row r="5984">
          <cell r="I5984">
            <v>891408309</v>
          </cell>
          <cell r="J5984" t="str">
            <v>INSTITUCION EDUCATIVA GONZALO MEJIA ECHEVERRY</v>
          </cell>
          <cell r="K5984">
            <v>98156046</v>
          </cell>
        </row>
        <row r="5985">
          <cell r="I5985">
            <v>891408369</v>
          </cell>
          <cell r="J5985" t="str">
            <v>INSTITUCION EDUCATIVA NUESTRA SEÑORA DE LOS DOLORES</v>
          </cell>
          <cell r="K5985">
            <v>78337836</v>
          </cell>
        </row>
        <row r="5986">
          <cell r="I5986">
            <v>891408480</v>
          </cell>
          <cell r="J5986" t="str">
            <v>INSTITUCION EDUCATIVA SAN FRANCISCO DE ASIS</v>
          </cell>
          <cell r="K5986">
            <v>73292075</v>
          </cell>
        </row>
        <row r="5987">
          <cell r="I5987">
            <v>891408757</v>
          </cell>
          <cell r="J5987" t="str">
            <v>INSTITUCION EDUCATIVA INSTITUTO AGRICOLA MARSELLA</v>
          </cell>
          <cell r="K5987">
            <v>75126389</v>
          </cell>
        </row>
        <row r="5988">
          <cell r="I5988">
            <v>891409839</v>
          </cell>
          <cell r="J5988" t="str">
            <v>INSTITUCION EDUCATIVA PEDRO URIBE MEJIA</v>
          </cell>
          <cell r="K5988">
            <v>104567750</v>
          </cell>
        </row>
        <row r="5989">
          <cell r="I5989">
            <v>891409853</v>
          </cell>
          <cell r="J5989" t="str">
            <v>INSTITUCION EDUCATIVA SAGRADA FAMILIA</v>
          </cell>
          <cell r="K5989">
            <v>76202839</v>
          </cell>
        </row>
        <row r="5990">
          <cell r="I5990">
            <v>891410507</v>
          </cell>
          <cell r="J5990" t="str">
            <v>INSTITUCION EDUCATIVA JUAN HURTADO</v>
          </cell>
          <cell r="K5990">
            <v>136282639</v>
          </cell>
        </row>
        <row r="5991">
          <cell r="I5991">
            <v>891411792</v>
          </cell>
          <cell r="J5991" t="str">
            <v>GIMNASIO RISARALDA</v>
          </cell>
          <cell r="K5991">
            <v>45486744</v>
          </cell>
        </row>
        <row r="5992">
          <cell r="I5992">
            <v>891411813</v>
          </cell>
          <cell r="J5992" t="str">
            <v>ESTABLECIMIENTO EDUCATIVO INSTITUTO KENNEDY</v>
          </cell>
          <cell r="K5992">
            <v>127121847</v>
          </cell>
        </row>
        <row r="5993">
          <cell r="I5993">
            <v>891411829</v>
          </cell>
          <cell r="J5993" t="str">
            <v>FONDOS DOCENTES COMPLEJO EDUCATIVO LA JULITA</v>
          </cell>
          <cell r="K5993">
            <v>120087422</v>
          </cell>
        </row>
        <row r="5994">
          <cell r="I5994">
            <v>891411831</v>
          </cell>
          <cell r="J5994" t="str">
            <v>INSTITUCION EDUCATIVA LA PALMILLA</v>
          </cell>
          <cell r="K5994">
            <v>39668508</v>
          </cell>
        </row>
        <row r="5995">
          <cell r="I5995">
            <v>891411900</v>
          </cell>
          <cell r="J5995" t="str">
            <v>COLEGIO LABOURE FONDO DE SERV DOCEN</v>
          </cell>
          <cell r="K5995">
            <v>136454022</v>
          </cell>
        </row>
        <row r="5996">
          <cell r="I5996">
            <v>891411901</v>
          </cell>
          <cell r="J5996" t="str">
            <v>INSTITUCION EDUCATIVA MARIA AUXILIADORA</v>
          </cell>
          <cell r="K5996">
            <v>92013665</v>
          </cell>
        </row>
        <row r="5997">
          <cell r="I5997">
            <v>891411960</v>
          </cell>
          <cell r="J5997" t="str">
            <v>INSTITUCION EDUCATIVA HERNANDO VELEZ MARULANDA</v>
          </cell>
          <cell r="K5997">
            <v>57737180</v>
          </cell>
        </row>
        <row r="5998">
          <cell r="I5998">
            <v>891412084</v>
          </cell>
          <cell r="J5998" t="str">
            <v>INSTITUCION EDUCATIVA FABIO VASQUEZ BOTERO</v>
          </cell>
          <cell r="K5998">
            <v>152080368</v>
          </cell>
        </row>
        <row r="5999">
          <cell r="I5999">
            <v>891412106</v>
          </cell>
          <cell r="J5999" t="str">
            <v>INSTITUCION EDUCATIVA TAPARCAL</v>
          </cell>
          <cell r="K5999">
            <v>47853126</v>
          </cell>
        </row>
        <row r="6000">
          <cell r="I6000">
            <v>891412146</v>
          </cell>
          <cell r="J6000" t="str">
            <v>INSTITUCION EDUCATIVA INSTITUTO ESTRADA</v>
          </cell>
          <cell r="K6000">
            <v>97478882</v>
          </cell>
        </row>
        <row r="6001">
          <cell r="I6001">
            <v>891412158</v>
          </cell>
          <cell r="J6001" t="str">
            <v>INSTITUCION EDUCATIVA INSTITUTO AGRICOLA ALTO CAUCA</v>
          </cell>
          <cell r="K6001">
            <v>40318215</v>
          </cell>
        </row>
        <row r="6002">
          <cell r="I6002">
            <v>891412182</v>
          </cell>
          <cell r="J6002" t="str">
            <v>FONDOS SERVICIOS DOCENTES COLEGIO J.A. GALAN</v>
          </cell>
          <cell r="K6002">
            <v>155035748</v>
          </cell>
        </row>
        <row r="6003">
          <cell r="I6003">
            <v>891412203</v>
          </cell>
          <cell r="J6003" t="str">
            <v>INSTITUCION EDUCATIVA SAN CLEMENTE</v>
          </cell>
          <cell r="K6003">
            <v>49500138</v>
          </cell>
        </row>
        <row r="6004">
          <cell r="I6004">
            <v>891412208</v>
          </cell>
          <cell r="J6004" t="str">
            <v>INSTITUCION EDUCATIVA AGUSTIN NIETO CABALLERO</v>
          </cell>
          <cell r="K6004">
            <v>155679062</v>
          </cell>
        </row>
        <row r="6005">
          <cell r="I6005">
            <v>891412217</v>
          </cell>
          <cell r="J6005" t="str">
            <v>INSTITUCION EDUCATIVA MARIA REINA</v>
          </cell>
          <cell r="K6005">
            <v>67165207</v>
          </cell>
        </row>
        <row r="6006">
          <cell r="I6006">
            <v>891412224</v>
          </cell>
          <cell r="J6006" t="str">
            <v>INSTITUCION EDUCATIVA COLEGIO DE LA PRESENTACION</v>
          </cell>
          <cell r="K6006">
            <v>86299679</v>
          </cell>
        </row>
        <row r="6007">
          <cell r="I6007">
            <v>891412730</v>
          </cell>
          <cell r="J6007" t="str">
            <v>COLEGIO CARLOTA SANCHEZCOLEGIO</v>
          </cell>
          <cell r="K6007">
            <v>127827595</v>
          </cell>
        </row>
        <row r="6008">
          <cell r="I6008">
            <v>891412779</v>
          </cell>
          <cell r="J6008" t="str">
            <v>INSTITUTO SANTUARIO FONDOS DOCENTES</v>
          </cell>
          <cell r="K6008">
            <v>46811254</v>
          </cell>
        </row>
        <row r="6009">
          <cell r="I6009">
            <v>891412806</v>
          </cell>
          <cell r="J6009" t="str">
            <v>INSTITUCION EDUCATIVA INSTITUTO MARIA UXILIADORA</v>
          </cell>
          <cell r="K6009">
            <v>67434553</v>
          </cell>
        </row>
        <row r="6010">
          <cell r="I6010">
            <v>891412814</v>
          </cell>
          <cell r="J6010" t="str">
            <v>INSTITUCION EDUCATIVA SANTO TOMAS DE AQUINO</v>
          </cell>
          <cell r="K6010">
            <v>54060962</v>
          </cell>
        </row>
        <row r="6011">
          <cell r="I6011">
            <v>891412897</v>
          </cell>
          <cell r="J6011" t="str">
            <v>INSTITUCION EDUCATIVA BERNARDO ARIAS TRUJILLO</v>
          </cell>
          <cell r="K6011">
            <v>118888956</v>
          </cell>
        </row>
        <row r="6012">
          <cell r="I6012">
            <v>891412964</v>
          </cell>
          <cell r="J6012" t="str">
            <v>INSTITUCION EDUCATIVA LICEO GABRIELA MISTRAL</v>
          </cell>
          <cell r="K6012">
            <v>154036316</v>
          </cell>
        </row>
        <row r="6013">
          <cell r="I6013">
            <v>891480022</v>
          </cell>
          <cell r="J6013" t="str">
            <v>MUNICIPIO DE APIA</v>
          </cell>
          <cell r="K6013">
            <v>73117372</v>
          </cell>
        </row>
        <row r="6014">
          <cell r="I6014">
            <v>891480024</v>
          </cell>
          <cell r="J6014" t="str">
            <v>MUNICIPIO DE BELEN DE UMBRIA</v>
          </cell>
          <cell r="K6014">
            <v>145795839</v>
          </cell>
        </row>
        <row r="6015">
          <cell r="I6015">
            <v>891480025</v>
          </cell>
          <cell r="J6015" t="str">
            <v>MUNICIPIO DE GUATICA</v>
          </cell>
          <cell r="K6015">
            <v>80010368</v>
          </cell>
        </row>
        <row r="6016">
          <cell r="I6016">
            <v>891480026</v>
          </cell>
          <cell r="J6016" t="str">
            <v>MUNICIPIO DE LA CELIA</v>
          </cell>
          <cell r="K6016">
            <v>44414464</v>
          </cell>
        </row>
        <row r="6017">
          <cell r="I6017">
            <v>891480027</v>
          </cell>
          <cell r="J6017" t="str">
            <v>MUNICIPIO DE LA VIRGINIA</v>
          </cell>
          <cell r="K6017">
            <v>199663155</v>
          </cell>
        </row>
        <row r="6018">
          <cell r="I6018">
            <v>891480030</v>
          </cell>
          <cell r="J6018" t="str">
            <v>MUNICIPIO DE PEREIRA</v>
          </cell>
          <cell r="K6018">
            <v>77715607870</v>
          </cell>
        </row>
        <row r="6019">
          <cell r="I6019">
            <v>891480031</v>
          </cell>
          <cell r="J6019" t="str">
            <v>MUNICIPIO DE PUEBLO RICO</v>
          </cell>
          <cell r="K6019">
            <v>203176949</v>
          </cell>
        </row>
        <row r="6020">
          <cell r="I6020">
            <v>891480032</v>
          </cell>
          <cell r="J6020" t="str">
            <v>MUNICIPIO DE QUINCHIA</v>
          </cell>
          <cell r="K6020">
            <v>224354908</v>
          </cell>
        </row>
        <row r="6021">
          <cell r="I6021">
            <v>891480033</v>
          </cell>
          <cell r="J6021" t="str">
            <v>MUNICIPIO DE SANTA ROSA DE CABAL</v>
          </cell>
          <cell r="K6021">
            <v>335529529</v>
          </cell>
        </row>
        <row r="6022">
          <cell r="I6022">
            <v>891480034</v>
          </cell>
          <cell r="J6022" t="str">
            <v>MUNICIPIO DE SANTUARIO</v>
          </cell>
          <cell r="K6022">
            <v>82208834</v>
          </cell>
        </row>
        <row r="6023">
          <cell r="I6023">
            <v>891480061</v>
          </cell>
          <cell r="J6023" t="str">
            <v>INSTITUCION EDUCATIVA LA INMACULADA</v>
          </cell>
          <cell r="K6023">
            <v>124178448</v>
          </cell>
        </row>
        <row r="6024">
          <cell r="I6024">
            <v>891480070</v>
          </cell>
          <cell r="J6024" t="str">
            <v>INSTITUCION EDUCATIVA INSTITUTO TECNICO SUPERIOR</v>
          </cell>
          <cell r="K6024">
            <v>253265400</v>
          </cell>
        </row>
        <row r="6025">
          <cell r="I6025">
            <v>891480085</v>
          </cell>
          <cell r="J6025" t="str">
            <v>DEPARTAMENTO DE RISARALDA</v>
          </cell>
          <cell r="K6025">
            <v>61160188783</v>
          </cell>
        </row>
        <row r="6026">
          <cell r="I6026">
            <v>891480088</v>
          </cell>
          <cell r="J6026" t="str">
            <v>INSTITUCION EDUCATIVA DEOGRACIAS CARDONA</v>
          </cell>
          <cell r="K6026">
            <v>114872204</v>
          </cell>
        </row>
        <row r="6027">
          <cell r="I6027">
            <v>891480091</v>
          </cell>
          <cell r="J6027" t="str">
            <v>ESCUELA NORMAL SUPERIOR EL JARDIN DE RISARALDA</v>
          </cell>
          <cell r="K6027">
            <v>88486194</v>
          </cell>
        </row>
        <row r="6028">
          <cell r="I6028">
            <v>891500269</v>
          </cell>
          <cell r="J6028" t="str">
            <v>MUNICIPIO DE SANTANDER DE QUILICHAO</v>
          </cell>
          <cell r="K6028">
            <v>706889847</v>
          </cell>
        </row>
        <row r="6029">
          <cell r="I6029">
            <v>891500375</v>
          </cell>
          <cell r="J6029" t="str">
            <v>Institucion Educativa Gabriela Mistral</v>
          </cell>
          <cell r="K6029">
            <v>157938323</v>
          </cell>
        </row>
        <row r="6030">
          <cell r="I6030">
            <v>891500481</v>
          </cell>
          <cell r="J6030" t="str">
            <v>Institucion Educativa Oficial Francisco Antonio de Ulloa</v>
          </cell>
          <cell r="K6030">
            <v>172230545</v>
          </cell>
        </row>
        <row r="6031">
          <cell r="I6031">
            <v>891500580</v>
          </cell>
          <cell r="J6031" t="str">
            <v>MUNICIPIO DE PUERTO TEJADA</v>
          </cell>
          <cell r="K6031">
            <v>217356541</v>
          </cell>
        </row>
        <row r="6032">
          <cell r="I6032">
            <v>891500721</v>
          </cell>
          <cell r="J6032" t="str">
            <v>MUNICIPIO DE PURACE</v>
          </cell>
          <cell r="K6032">
            <v>134830128</v>
          </cell>
        </row>
        <row r="6033">
          <cell r="I6033">
            <v>891500725</v>
          </cell>
          <cell r="J6033" t="str">
            <v>MUNICIPIO DE ARGELIA</v>
          </cell>
          <cell r="K6033">
            <v>464290828</v>
          </cell>
        </row>
        <row r="6034">
          <cell r="I6034">
            <v>891500742</v>
          </cell>
          <cell r="J6034" t="str">
            <v>MUNICIPIO  DE  TIMBIO</v>
          </cell>
          <cell r="K6034">
            <v>224999572</v>
          </cell>
        </row>
        <row r="6035">
          <cell r="I6035">
            <v>891500760</v>
          </cell>
          <cell r="J6035" t="str">
            <v>INSTITUCION EDUCATIVA ALEJANDRO DE HUMBOLDT</v>
          </cell>
          <cell r="K6035">
            <v>104764803</v>
          </cell>
        </row>
        <row r="6036">
          <cell r="I6036">
            <v>891500762</v>
          </cell>
          <cell r="J6036" t="str">
            <v>Institucion Educativa Tecnico Industrial</v>
          </cell>
          <cell r="K6036">
            <v>226222802</v>
          </cell>
        </row>
        <row r="6037">
          <cell r="I6037">
            <v>891500765</v>
          </cell>
          <cell r="J6037" t="str">
            <v>el  instituto nacional  de promoción  social</v>
          </cell>
          <cell r="K6037">
            <v>32030214</v>
          </cell>
        </row>
        <row r="6038">
          <cell r="I6038">
            <v>891500773</v>
          </cell>
          <cell r="J6038" t="str">
            <v>Institucion Educativa La Escuela Normal Superior de Popayan</v>
          </cell>
          <cell r="K6038">
            <v>118297692</v>
          </cell>
        </row>
        <row r="6039">
          <cell r="I6039">
            <v>891500816</v>
          </cell>
          <cell r="J6039" t="str">
            <v>institución educativa técnico tunía</v>
          </cell>
          <cell r="K6039">
            <v>99514312</v>
          </cell>
        </row>
        <row r="6040">
          <cell r="I6040">
            <v>891500832</v>
          </cell>
          <cell r="J6040" t="str">
            <v>INSTITUCION EDUCATIVA JOSE HILARIO LOPEZ</v>
          </cell>
          <cell r="K6040">
            <v>57108689</v>
          </cell>
        </row>
        <row r="6041">
          <cell r="I6041">
            <v>891500839</v>
          </cell>
          <cell r="J6041" t="str">
            <v>INSTITUCION EDUCATIVA  INSTITUTO TECNICO</v>
          </cell>
          <cell r="K6041">
            <v>226239542</v>
          </cell>
        </row>
        <row r="6042">
          <cell r="I6042">
            <v>891500841</v>
          </cell>
          <cell r="J6042" t="str">
            <v>MUNICIPIO DE MIRANDA</v>
          </cell>
          <cell r="K6042">
            <v>279817986</v>
          </cell>
        </row>
        <row r="6043">
          <cell r="I6043">
            <v>891500855</v>
          </cell>
          <cell r="J6043" t="str">
            <v>INSTITUCION EDUCATIVA NORMAL SUPERIOR SANTA CLARA</v>
          </cell>
          <cell r="K6043">
            <v>46191764</v>
          </cell>
        </row>
        <row r="6044">
          <cell r="I6044">
            <v>891500856</v>
          </cell>
          <cell r="J6044" t="str">
            <v>MUNICIPIO DE PIENDAMO</v>
          </cell>
          <cell r="K6044">
            <v>294439895</v>
          </cell>
        </row>
        <row r="6045">
          <cell r="I6045">
            <v>891500864</v>
          </cell>
          <cell r="J6045" t="str">
            <v>MUNICIPIO DE CAJIBIO</v>
          </cell>
          <cell r="K6045">
            <v>402634391</v>
          </cell>
        </row>
        <row r="6046">
          <cell r="I6046">
            <v>891500868</v>
          </cell>
          <cell r="J6046" t="str">
            <v>INSTITUCION EDUCATIVA NORMAL SUPERIOR "ENRIQUE VALLEJO" DE TIERRADENTRO BELALCAZAR,PAEZ-CAUCA</v>
          </cell>
          <cell r="K6046">
            <v>116866845</v>
          </cell>
        </row>
        <row r="6047">
          <cell r="I6047">
            <v>891500869</v>
          </cell>
          <cell r="J6047" t="str">
            <v>MUNICIPIO DE BALBOA</v>
          </cell>
          <cell r="K6047">
            <v>226024081</v>
          </cell>
        </row>
        <row r="6048">
          <cell r="I6048">
            <v>891500887</v>
          </cell>
          <cell r="J6048" t="str">
            <v>MUNICIPIO DE TORIBIO</v>
          </cell>
          <cell r="K6048">
            <v>397736558</v>
          </cell>
        </row>
        <row r="6049">
          <cell r="I6049">
            <v>891500908</v>
          </cell>
          <cell r="J6049" t="str">
            <v>INSTITUCION EDUCATIVA  TECNICO AMBIENTAL FERNANDEZ  GUERRA</v>
          </cell>
          <cell r="K6049">
            <v>224017667</v>
          </cell>
        </row>
        <row r="6050">
          <cell r="I6050">
            <v>891500944</v>
          </cell>
          <cell r="J6050" t="str">
            <v>instituto nacional mixto piendamó</v>
          </cell>
          <cell r="K6050">
            <v>121701275</v>
          </cell>
        </row>
        <row r="6051">
          <cell r="I6051">
            <v>891500963</v>
          </cell>
          <cell r="J6051" t="str">
            <v>Institución Educativa Técnico Agropecuaria Francisco J.C.</v>
          </cell>
          <cell r="K6051">
            <v>44936152</v>
          </cell>
        </row>
        <row r="6052">
          <cell r="I6052">
            <v>891500978</v>
          </cell>
          <cell r="J6052" t="str">
            <v>MUNICIPIO DE EL TAMBO</v>
          </cell>
          <cell r="K6052">
            <v>483041207</v>
          </cell>
        </row>
        <row r="6053">
          <cell r="I6053">
            <v>891500982</v>
          </cell>
          <cell r="J6053" t="str">
            <v>MUNICIPIO DE MORALES</v>
          </cell>
          <cell r="K6053">
            <v>416176876</v>
          </cell>
        </row>
        <row r="6054">
          <cell r="I6054">
            <v>891500997</v>
          </cell>
          <cell r="J6054" t="str">
            <v>MUNICIPIO DE LA VEGA</v>
          </cell>
          <cell r="K6054">
            <v>223651386</v>
          </cell>
        </row>
        <row r="6055">
          <cell r="I6055">
            <v>891501047</v>
          </cell>
          <cell r="J6055" t="str">
            <v>MUNICIPIO DE JAMBALO</v>
          </cell>
          <cell r="K6055">
            <v>233726061</v>
          </cell>
        </row>
        <row r="6056">
          <cell r="I6056">
            <v>891501092</v>
          </cell>
          <cell r="J6056" t="str">
            <v>FONDOS DE SERVICIOS EDUCATIVOS INSTITUCION EDUCATIVA MARCO FIDEL SUAREZ</v>
          </cell>
          <cell r="K6056">
            <v>78184026</v>
          </cell>
        </row>
        <row r="6057">
          <cell r="I6057">
            <v>891501236</v>
          </cell>
          <cell r="J6057" t="str">
            <v>INSTITUCION EDUCATIVA AL ARROBLEDA  FONDO DE SERVICIOS EDUCATIVOS</v>
          </cell>
          <cell r="K6057">
            <v>45224591</v>
          </cell>
        </row>
        <row r="6058">
          <cell r="I6058">
            <v>891501276</v>
          </cell>
          <cell r="J6058" t="str">
            <v>FONDO DE SERVICIOS EDUCATIVOS  INCODELCA</v>
          </cell>
          <cell r="K6058">
            <v>97696469</v>
          </cell>
        </row>
        <row r="6059">
          <cell r="I6059">
            <v>891501277</v>
          </cell>
          <cell r="J6059" t="str">
            <v>MUNICIPIO DE SOTARA</v>
          </cell>
          <cell r="K6059">
            <v>93203917</v>
          </cell>
        </row>
        <row r="6060">
          <cell r="I6060">
            <v>891501283</v>
          </cell>
          <cell r="J6060" t="str">
            <v>MUNICIPIO DE CORINTO</v>
          </cell>
          <cell r="K6060">
            <v>278957397</v>
          </cell>
        </row>
        <row r="6061">
          <cell r="I6061">
            <v>891501292</v>
          </cell>
          <cell r="J6061" t="str">
            <v>MUNICIPIO DE CALOTO</v>
          </cell>
          <cell r="K6061">
            <v>268205781</v>
          </cell>
        </row>
        <row r="6062">
          <cell r="I6062">
            <v>891501326</v>
          </cell>
          <cell r="J6062" t="str">
            <v>institución educativa promocion social guanacas</v>
          </cell>
          <cell r="K6062">
            <v>37470440</v>
          </cell>
        </row>
        <row r="6063">
          <cell r="I6063">
            <v>891501567</v>
          </cell>
          <cell r="J6063" t="str">
            <v>CENT EDUC SAN JACINTO</v>
          </cell>
          <cell r="K6063">
            <v>146243367</v>
          </cell>
        </row>
        <row r="6064">
          <cell r="I6064">
            <v>891501582</v>
          </cell>
          <cell r="J6064" t="str">
            <v>INSTITUCION EDUCATIVA FRANCISCO JOSE DE CALDAS</v>
          </cell>
          <cell r="K6064">
            <v>74516818</v>
          </cell>
        </row>
        <row r="6065">
          <cell r="I6065">
            <v>891501590</v>
          </cell>
          <cell r="J6065" t="str">
            <v>REST.ELAR INST.TECNICO DOMINGO BELISARIO GOMEZ-BVR</v>
          </cell>
          <cell r="K6065">
            <v>83765261</v>
          </cell>
        </row>
        <row r="6066">
          <cell r="I6066">
            <v>891501591</v>
          </cell>
          <cell r="J6066" t="str">
            <v>institución educativa guillermo león valencia</v>
          </cell>
          <cell r="K6066">
            <v>70356438</v>
          </cell>
        </row>
        <row r="6067">
          <cell r="I6067">
            <v>891501592</v>
          </cell>
          <cell r="J6067" t="str">
            <v>institución educativa los comuneros</v>
          </cell>
          <cell r="K6067">
            <v>60741957</v>
          </cell>
        </row>
        <row r="6068">
          <cell r="I6068">
            <v>891501593</v>
          </cell>
          <cell r="J6068" t="str">
            <v>Institucion Educativa Tecnico Ortigal</v>
          </cell>
          <cell r="K6068">
            <v>101390518</v>
          </cell>
        </row>
        <row r="6069">
          <cell r="I6069">
            <v>891501605</v>
          </cell>
          <cell r="J6069" t="str">
            <v>COLEGIO CARMEN DE QUINTANA</v>
          </cell>
          <cell r="K6069">
            <v>93247591</v>
          </cell>
        </row>
        <row r="6070">
          <cell r="I6070">
            <v>891501608</v>
          </cell>
          <cell r="J6070" t="str">
            <v>INSTITUCION EDUCATIVA ALMIRANTE PADILLA</v>
          </cell>
          <cell r="K6070">
            <v>155520712</v>
          </cell>
        </row>
        <row r="6071">
          <cell r="I6071">
            <v>891501610</v>
          </cell>
          <cell r="J6071" t="str">
            <v>inst edtiva agrop san francisco javier</v>
          </cell>
          <cell r="K6071">
            <v>60520456</v>
          </cell>
        </row>
        <row r="6072">
          <cell r="I6072">
            <v>891501611</v>
          </cell>
          <cell r="J6072" t="str">
            <v>fondo de servicios educativos institucion agricola jose</v>
          </cell>
          <cell r="K6072">
            <v>27575909</v>
          </cell>
        </row>
        <row r="6073">
          <cell r="I6073">
            <v>891501615</v>
          </cell>
          <cell r="J6073" t="str">
            <v>INSTITUCION EDUCATIVA A NA JOSEFA MORALES DUQUE</v>
          </cell>
          <cell r="K6073">
            <v>219712499</v>
          </cell>
        </row>
        <row r="6074">
          <cell r="I6074">
            <v>891501677</v>
          </cell>
          <cell r="J6074" t="str">
            <v>INSTITUCION EDUCATIVA FIDELINA ECHEVERRY</v>
          </cell>
          <cell r="K6074">
            <v>218043142</v>
          </cell>
        </row>
        <row r="6075">
          <cell r="I6075">
            <v>891501720</v>
          </cell>
          <cell r="J6075" t="str">
            <v>COLEGIO ESCIPION JARAMILLO</v>
          </cell>
          <cell r="K6075">
            <v>96299089</v>
          </cell>
        </row>
        <row r="6076">
          <cell r="I6076">
            <v>891501723</v>
          </cell>
          <cell r="J6076" t="str">
            <v>MUNICIPIO DE CALDONO</v>
          </cell>
          <cell r="K6076">
            <v>498771657</v>
          </cell>
        </row>
        <row r="6077">
          <cell r="I6077">
            <v>891501781</v>
          </cell>
          <cell r="J6077" t="str">
            <v>INSTITUCION EDUCATIVA JUAN XXIII</v>
          </cell>
          <cell r="K6077">
            <v>63330599</v>
          </cell>
        </row>
        <row r="6078">
          <cell r="I6078">
            <v>891502169</v>
          </cell>
          <cell r="J6078" t="str">
            <v>MUNICIPIO DE LA SIERRA</v>
          </cell>
          <cell r="K6078">
            <v>107556730</v>
          </cell>
        </row>
        <row r="6079">
          <cell r="I6079">
            <v>891502194</v>
          </cell>
          <cell r="J6079" t="str">
            <v>MUNICIPIO DE PATIA</v>
          </cell>
          <cell r="K6079">
            <v>268342117</v>
          </cell>
        </row>
        <row r="6080">
          <cell r="I6080">
            <v>891502307</v>
          </cell>
          <cell r="J6080" t="str">
            <v>MUNICIPIO DE BUENOS AIRES</v>
          </cell>
          <cell r="K6080">
            <v>61787723</v>
          </cell>
        </row>
        <row r="6081">
          <cell r="I6081">
            <v>891502397</v>
          </cell>
          <cell r="J6081" t="str">
            <v>MUNICIPIO DE MERCADERES</v>
          </cell>
          <cell r="K6081">
            <v>173838089</v>
          </cell>
        </row>
        <row r="6082">
          <cell r="I6082">
            <v>891502408</v>
          </cell>
          <cell r="J6082" t="str">
            <v>INSTITUCION EDUCATIVA BACHILLERATO PATIA</v>
          </cell>
          <cell r="K6082">
            <v>140741792</v>
          </cell>
        </row>
        <row r="6083">
          <cell r="I6083">
            <v>891502482</v>
          </cell>
          <cell r="J6083" t="str">
            <v>MUNICIPIO DE SAN SEBASTIAN</v>
          </cell>
          <cell r="K6083">
            <v>94823218</v>
          </cell>
        </row>
        <row r="6084">
          <cell r="I6084">
            <v>891502664</v>
          </cell>
          <cell r="J6084" t="str">
            <v>MUNICIPIO DE ALMAGUER</v>
          </cell>
          <cell r="K6084">
            <v>212824636</v>
          </cell>
        </row>
        <row r="6085">
          <cell r="I6085">
            <v>891580006</v>
          </cell>
          <cell r="J6085" t="str">
            <v>MUNICIPIO DE POPAYAN</v>
          </cell>
          <cell r="K6085">
            <v>48759373388</v>
          </cell>
        </row>
        <row r="6086">
          <cell r="I6086">
            <v>891580016</v>
          </cell>
          <cell r="J6086" t="str">
            <v>DEPARTAMENTO DEL CAUCA EN REESTRUCTURACION</v>
          </cell>
          <cell r="K6086">
            <v>261643049937</v>
          </cell>
        </row>
        <row r="6087">
          <cell r="I6087">
            <v>891600062</v>
          </cell>
          <cell r="J6087" t="str">
            <v>MUNICIPIO DE ALTO BAUDO</v>
          </cell>
          <cell r="K6087">
            <v>423308407</v>
          </cell>
        </row>
        <row r="6088">
          <cell r="I6088">
            <v>891600101</v>
          </cell>
          <cell r="J6088" t="str">
            <v>COLEGIO  MANUEL  SANTA  COLOMA</v>
          </cell>
          <cell r="K6088">
            <v>83438946</v>
          </cell>
        </row>
        <row r="6089">
          <cell r="I6089">
            <v>891600108</v>
          </cell>
          <cell r="J6089" t="str">
            <v>Fondo de Servicios Educativos Institución Educativa Agricola del Valle</v>
          </cell>
          <cell r="K6089">
            <v>20792280</v>
          </cell>
        </row>
        <row r="6090">
          <cell r="I6090">
            <v>891680010</v>
          </cell>
          <cell r="J6090" t="str">
            <v>GOBERNACION DEL CHOCO</v>
          </cell>
          <cell r="K6090">
            <v>96785821064</v>
          </cell>
        </row>
        <row r="6091">
          <cell r="I6091">
            <v>891680011</v>
          </cell>
          <cell r="J6091" t="str">
            <v>MUNICIPIO DE QUIBDO</v>
          </cell>
          <cell r="K6091">
            <v>45259331834</v>
          </cell>
        </row>
        <row r="6092">
          <cell r="I6092">
            <v>891680050</v>
          </cell>
          <cell r="J6092" t="str">
            <v>MUNICIPIO DE ACANDI</v>
          </cell>
          <cell r="K6092">
            <v>127403982</v>
          </cell>
        </row>
        <row r="6093">
          <cell r="I6093">
            <v>891680055</v>
          </cell>
          <cell r="J6093" t="str">
            <v>MUNICIPIO DE BAGADO</v>
          </cell>
          <cell r="K6093">
            <v>239788454</v>
          </cell>
        </row>
        <row r="6094">
          <cell r="I6094">
            <v>891680057</v>
          </cell>
          <cell r="J6094" t="str">
            <v>MUNICIPIO DE CONDOTO</v>
          </cell>
          <cell r="K6094">
            <v>185734831</v>
          </cell>
        </row>
        <row r="6095">
          <cell r="I6095">
            <v>891680058</v>
          </cell>
          <cell r="J6095" t="str">
            <v>Fondo de Servicios Educativos Intitucion Educativa Agroambiental y Ecologica Luis Lozano Scipion</v>
          </cell>
          <cell r="K6095">
            <v>131226721</v>
          </cell>
        </row>
        <row r="6096">
          <cell r="I6096">
            <v>891680061</v>
          </cell>
          <cell r="J6096" t="str">
            <v>MUNICIPIO DE EL CARMEN</v>
          </cell>
          <cell r="K6096">
            <v>94611773</v>
          </cell>
        </row>
        <row r="6097">
          <cell r="I6097">
            <v>891680063</v>
          </cell>
          <cell r="J6097" t="str">
            <v>INSTITUCION EDUCATIVA INDUSTRIAL MARIA AUXILIADORA</v>
          </cell>
          <cell r="K6097">
            <v>43573184</v>
          </cell>
        </row>
        <row r="6098">
          <cell r="I6098">
            <v>891680067</v>
          </cell>
          <cell r="J6098" t="str">
            <v>MUNICIPIO DE ISTMINA</v>
          </cell>
          <cell r="K6098">
            <v>588515166</v>
          </cell>
        </row>
        <row r="6099">
          <cell r="I6099">
            <v>891680075</v>
          </cell>
          <cell r="J6099" t="str">
            <v>MUNICIPIO DE NOVITA</v>
          </cell>
          <cell r="K6099">
            <v>99546580</v>
          </cell>
        </row>
        <row r="6100">
          <cell r="I6100">
            <v>891680076</v>
          </cell>
          <cell r="J6100" t="str">
            <v>MUNICIPIO DE NUQUI</v>
          </cell>
          <cell r="K6100">
            <v>86914084</v>
          </cell>
        </row>
        <row r="6101">
          <cell r="I6101">
            <v>891680079</v>
          </cell>
          <cell r="J6101" t="str">
            <v>MUNICIPIO DE RIOSUCIO</v>
          </cell>
          <cell r="K6101">
            <v>584327913</v>
          </cell>
        </row>
        <row r="6102">
          <cell r="I6102">
            <v>891680080</v>
          </cell>
          <cell r="J6102" t="str">
            <v>MUNICIPIO DE SAN JOSE DEL PALMAR</v>
          </cell>
          <cell r="K6102">
            <v>49420116</v>
          </cell>
        </row>
        <row r="6103">
          <cell r="I6103">
            <v>891680081</v>
          </cell>
          <cell r="J6103" t="str">
            <v>MUNICIPIO DE TADO</v>
          </cell>
          <cell r="K6103">
            <v>362615118</v>
          </cell>
        </row>
        <row r="6104">
          <cell r="I6104">
            <v>891680086</v>
          </cell>
          <cell r="J6104" t="str">
            <v>Institución Educativa Agricola de Unguia  / Fondo de Servicios Educativos</v>
          </cell>
          <cell r="K6104">
            <v>111062953</v>
          </cell>
        </row>
        <row r="6105">
          <cell r="I6105">
            <v>891680121</v>
          </cell>
          <cell r="J6105" t="str">
            <v>Fondo de Servicios Educativos Institución Educativa Agropecuaria Diego Luis Cordoba</v>
          </cell>
          <cell r="K6105">
            <v>173753459</v>
          </cell>
        </row>
        <row r="6106">
          <cell r="I6106">
            <v>891680196</v>
          </cell>
          <cell r="J6106" t="str">
            <v>MUNICIPIO DE UNGUIA</v>
          </cell>
          <cell r="K6106">
            <v>171950123</v>
          </cell>
        </row>
        <row r="6107">
          <cell r="I6107">
            <v>891680205</v>
          </cell>
          <cell r="J6107" t="str">
            <v>INSTITUTO TECNICO ANTONIO RICAURTE</v>
          </cell>
          <cell r="K6107">
            <v>105473700</v>
          </cell>
        </row>
        <row r="6108">
          <cell r="I6108">
            <v>891680281</v>
          </cell>
          <cell r="J6108" t="str">
            <v>MUNICIPIO DE LLORO</v>
          </cell>
          <cell r="K6108">
            <v>167396276</v>
          </cell>
        </row>
        <row r="6109">
          <cell r="I6109">
            <v>891680395</v>
          </cell>
          <cell r="J6109" t="str">
            <v>MUNICIPIO DE BAHIA SOLANO</v>
          </cell>
          <cell r="K6109">
            <v>109117662</v>
          </cell>
        </row>
        <row r="6110">
          <cell r="I6110">
            <v>891680402</v>
          </cell>
          <cell r="J6110" t="str">
            <v>MUNICIPIO DE JURADO</v>
          </cell>
          <cell r="K6110">
            <v>74699371</v>
          </cell>
        </row>
        <row r="6111">
          <cell r="I6111">
            <v>891701770</v>
          </cell>
          <cell r="J6111" t="str">
            <v>INSTITUCION EDUCATIVA DEPARTAMENTAL HUMBERTO VELAS QUEZ GARCIA</v>
          </cell>
          <cell r="K6111">
            <v>130195236</v>
          </cell>
        </row>
        <row r="6112">
          <cell r="I6112">
            <v>891702186</v>
          </cell>
          <cell r="J6112" t="str">
            <v>MUNICIPIO DE ARIGUANI MAGDALENA</v>
          </cell>
          <cell r="K6112">
            <v>376474455</v>
          </cell>
        </row>
        <row r="6113">
          <cell r="I6113">
            <v>891703003</v>
          </cell>
          <cell r="J6113" t="str">
            <v>INSTITUCION EDUCATIVA DEPARTAMENTAL SAN JOSE DE PUEBLO VIEJO</v>
          </cell>
          <cell r="K6113">
            <v>197852131</v>
          </cell>
        </row>
        <row r="6114">
          <cell r="I6114">
            <v>891703036</v>
          </cell>
          <cell r="J6114" t="str">
            <v>INSTITUCION EDUCATIVA DEPARTAMENTAL FRANCISCO DE PAULA</v>
          </cell>
          <cell r="K6114">
            <v>295207872</v>
          </cell>
        </row>
        <row r="6115">
          <cell r="I6115">
            <v>891703045</v>
          </cell>
          <cell r="J6115" t="str">
            <v>MUNICIPIO DE PUEBLO VIEJO</v>
          </cell>
          <cell r="K6115">
            <v>336168300</v>
          </cell>
        </row>
        <row r="6116">
          <cell r="I6116">
            <v>891780009</v>
          </cell>
          <cell r="J6116" t="str">
            <v>DISTRITO TURISTICO CULTURAL E HISTORICO DE SANTA MARTA</v>
          </cell>
          <cell r="K6116">
            <v>92168006199</v>
          </cell>
        </row>
        <row r="6117">
          <cell r="I6117">
            <v>891780041</v>
          </cell>
          <cell r="J6117" t="str">
            <v>MUNICIPIO DE ARACATACA</v>
          </cell>
          <cell r="K6117">
            <v>466241986</v>
          </cell>
        </row>
        <row r="6118">
          <cell r="I6118">
            <v>891780042</v>
          </cell>
          <cell r="J6118" t="str">
            <v>MUNICIPIO DE CERRO SAN ANTONIO</v>
          </cell>
          <cell r="K6118">
            <v>113534173</v>
          </cell>
        </row>
        <row r="6119">
          <cell r="I6119">
            <v>891780043</v>
          </cell>
          <cell r="J6119" t="str">
            <v>MUNICIPIO DE CIENAGA</v>
          </cell>
          <cell r="K6119">
            <v>30019303800</v>
          </cell>
        </row>
        <row r="6120">
          <cell r="I6120">
            <v>891780044</v>
          </cell>
          <cell r="J6120" t="str">
            <v>MUNICIPIO DE EL BANCO</v>
          </cell>
          <cell r="K6120">
            <v>817512372</v>
          </cell>
        </row>
        <row r="6121">
          <cell r="I6121">
            <v>891780045</v>
          </cell>
          <cell r="J6121" t="str">
            <v>MUNICIPIO DE FUNDACION</v>
          </cell>
          <cell r="K6121">
            <v>686678476</v>
          </cell>
        </row>
        <row r="6122">
          <cell r="I6122">
            <v>891780047</v>
          </cell>
          <cell r="J6122" t="str">
            <v>MUNICIPIO DE GUAMAL MAGDALENA</v>
          </cell>
          <cell r="K6122">
            <v>378608864</v>
          </cell>
        </row>
        <row r="6123">
          <cell r="I6123">
            <v>891780048</v>
          </cell>
          <cell r="J6123" t="str">
            <v>MUNICIPIO DE PEDRAZA</v>
          </cell>
          <cell r="K6123">
            <v>141110550</v>
          </cell>
        </row>
        <row r="6124">
          <cell r="I6124">
            <v>891780049</v>
          </cell>
          <cell r="J6124" t="str">
            <v>MUNICIPIO DE EL PIÑON</v>
          </cell>
          <cell r="K6124">
            <v>234913680</v>
          </cell>
        </row>
        <row r="6125">
          <cell r="I6125">
            <v>891780050</v>
          </cell>
          <cell r="J6125" t="str">
            <v>MUNICIPIO DE PIVIJAY</v>
          </cell>
          <cell r="K6125">
            <v>386160843</v>
          </cell>
        </row>
        <row r="6126">
          <cell r="I6126">
            <v>891780051</v>
          </cell>
          <cell r="J6126" t="str">
            <v>MUNICIPIO DE PLATO MAGDALENA</v>
          </cell>
          <cell r="K6126">
            <v>691930197</v>
          </cell>
        </row>
        <row r="6127">
          <cell r="I6127">
            <v>891780052</v>
          </cell>
          <cell r="J6127" t="str">
            <v>MUNICIPIO DE REMOLINO</v>
          </cell>
          <cell r="K6127">
            <v>102843820</v>
          </cell>
        </row>
        <row r="6128">
          <cell r="I6128">
            <v>891780053</v>
          </cell>
          <cell r="J6128" t="str">
            <v>MUNICIPIO SALAMINA</v>
          </cell>
          <cell r="K6128">
            <v>101098049</v>
          </cell>
        </row>
        <row r="6129">
          <cell r="I6129">
            <v>891780054</v>
          </cell>
          <cell r="J6129" t="str">
            <v>MUNICIPIO DE SAN SEBASTIAN DE BUENAVISTA</v>
          </cell>
          <cell r="K6129">
            <v>302680587</v>
          </cell>
        </row>
        <row r="6130">
          <cell r="I6130">
            <v>891780055</v>
          </cell>
          <cell r="J6130" t="str">
            <v>MUNICIPIO DE SAN ZENON</v>
          </cell>
          <cell r="K6130">
            <v>184509195</v>
          </cell>
        </row>
        <row r="6131">
          <cell r="I6131">
            <v>891780056</v>
          </cell>
          <cell r="J6131" t="str">
            <v>MUNICIPIO DE SANTA ANA</v>
          </cell>
          <cell r="K6131">
            <v>321853140</v>
          </cell>
        </row>
        <row r="6132">
          <cell r="I6132">
            <v>891780057</v>
          </cell>
          <cell r="J6132" t="str">
            <v>MUNICIPIO DE TENERIFE</v>
          </cell>
          <cell r="K6132">
            <v>215053515</v>
          </cell>
        </row>
        <row r="6133">
          <cell r="I6133">
            <v>891780103</v>
          </cell>
          <cell r="J6133" t="str">
            <v>MUNICIPIO DE SITIONUEVO</v>
          </cell>
          <cell r="K6133">
            <v>318990434</v>
          </cell>
        </row>
        <row r="6134">
          <cell r="I6134">
            <v>891780107</v>
          </cell>
          <cell r="J6134" t="str">
            <v>IED TECNICO INDUSTRIAL</v>
          </cell>
          <cell r="K6134">
            <v>122938529</v>
          </cell>
        </row>
        <row r="6135">
          <cell r="I6135">
            <v>891780108</v>
          </cell>
          <cell r="J6135" t="str">
            <v>INSTITUCION EDUCATIVA DISTRITAL ESCUELA NORMAL SUPERIOR MARIA AUXILIADORA</v>
          </cell>
          <cell r="K6135">
            <v>142606806</v>
          </cell>
        </row>
        <row r="6136">
          <cell r="I6136">
            <v>891780110</v>
          </cell>
          <cell r="J6136" t="str">
            <v>INSTITUCION EDUCATIVA DISTRITAL LICEO CELEDON</v>
          </cell>
          <cell r="K6136">
            <v>31812204</v>
          </cell>
        </row>
        <row r="6137">
          <cell r="I6137">
            <v>891780112</v>
          </cell>
          <cell r="J6137" t="str">
            <v>Fondo de Servicio Educativo IED Hugo J. Bermúdez</v>
          </cell>
          <cell r="K6137">
            <v>129888289</v>
          </cell>
        </row>
        <row r="6138">
          <cell r="I6138">
            <v>891780115</v>
          </cell>
          <cell r="J6138" t="str">
            <v>INSTITUCION EDUCATIVA DISTRITAL ESCUELA NORMAL SUPERIOR SAN PEDRO ALEJANDRINO</v>
          </cell>
          <cell r="K6138">
            <v>180498367</v>
          </cell>
        </row>
        <row r="6139">
          <cell r="I6139">
            <v>891780163</v>
          </cell>
          <cell r="J6139" t="str">
            <v>INSTITUCION EDUCATIVA SAN JUAN DEL CORDOBA</v>
          </cell>
          <cell r="K6139">
            <v>191766553</v>
          </cell>
        </row>
        <row r="6140">
          <cell r="I6140">
            <v>891780183</v>
          </cell>
          <cell r="J6140" t="str">
            <v>INSTITUCION EDUCATIVA DEPARTAMENTAL FRANCISCO DE PAULA SANTANDER</v>
          </cell>
          <cell r="K6140">
            <v>215608850</v>
          </cell>
        </row>
        <row r="6141">
          <cell r="I6141">
            <v>891780198</v>
          </cell>
          <cell r="J6141" t="str">
            <v>INSTITUCION EDUCATIVA DISTRITAL INEM SIMON BOLIVAR</v>
          </cell>
          <cell r="K6141">
            <v>231188394</v>
          </cell>
        </row>
        <row r="6142">
          <cell r="I6142">
            <v>891780218</v>
          </cell>
          <cell r="J6142" t="str">
            <v>Fondos de Servicios Docntes IED Magdalena</v>
          </cell>
          <cell r="K6142">
            <v>196452411</v>
          </cell>
        </row>
        <row r="6143">
          <cell r="I6143">
            <v>891780221</v>
          </cell>
          <cell r="J6143" t="str">
            <v>INSTITUCION EDUCATIVA DEPARTAMENTAL  SANTA TERESA DE JESUS</v>
          </cell>
          <cell r="K6143">
            <v>189154680</v>
          </cell>
        </row>
        <row r="6144">
          <cell r="I6144">
            <v>891780222</v>
          </cell>
          <cell r="J6144" t="str">
            <v>FODO DE SERVICIOS EDUCATIVOS INSTITUCION EDUCATIVA LICEO PIVIJAY CONPES</v>
          </cell>
          <cell r="K6144">
            <v>102423024</v>
          </cell>
        </row>
        <row r="6145">
          <cell r="I6145">
            <v>891780237</v>
          </cell>
          <cell r="J6145" t="str">
            <v>Fondo de Servicio Educativo IED LAURA VICUÑA</v>
          </cell>
          <cell r="K6145">
            <v>204460405</v>
          </cell>
        </row>
        <row r="6146">
          <cell r="I6146">
            <v>891780238</v>
          </cell>
          <cell r="J6146" t="str">
            <v>INSTITUCION EDUCATIVA GABRIEL ESCOBAR BALLESTAS</v>
          </cell>
          <cell r="K6146">
            <v>195092633</v>
          </cell>
        </row>
        <row r="6147">
          <cell r="I6147">
            <v>891800307</v>
          </cell>
          <cell r="J6147" t="str">
            <v>Institución Educativa Colegio de Sugamuxi Fondo de Servicios</v>
          </cell>
          <cell r="K6147">
            <v>173223801</v>
          </cell>
        </row>
        <row r="6148">
          <cell r="I6148">
            <v>891800440</v>
          </cell>
          <cell r="J6148" t="str">
            <v>INSTITUCION EDUCATIVA TECNICA Y ACADÉMICA  ANTONIO NARIÑO - VILLA DE LEYVA</v>
          </cell>
          <cell r="K6148">
            <v>122970256</v>
          </cell>
        </row>
        <row r="6149">
          <cell r="I6149">
            <v>891800466</v>
          </cell>
          <cell r="J6149" t="str">
            <v>MUNICIPIO DE PUERTO BOYACA</v>
          </cell>
          <cell r="K6149">
            <v>421533998</v>
          </cell>
        </row>
        <row r="6150">
          <cell r="I6150">
            <v>891800467</v>
          </cell>
          <cell r="J6150" t="str">
            <v>IE TECNICA JOSE IGNACIO DE MARQUEZ</v>
          </cell>
          <cell r="K6150">
            <v>131999036</v>
          </cell>
        </row>
        <row r="6151">
          <cell r="I6151">
            <v>891800470</v>
          </cell>
          <cell r="J6151" t="str">
            <v>TRANSFERENCIAS DE LA ESCULA NORMAL SUPERIOR SANTIAGO DE TUNJA</v>
          </cell>
          <cell r="K6151">
            <v>277210907</v>
          </cell>
        </row>
        <row r="6152">
          <cell r="I6152">
            <v>891800475</v>
          </cell>
          <cell r="J6152" t="str">
            <v>MUNICIPIO DE CHIQUINQUIRA</v>
          </cell>
          <cell r="K6152">
            <v>311856663</v>
          </cell>
        </row>
        <row r="6153">
          <cell r="I6153">
            <v>891800493</v>
          </cell>
          <cell r="J6153" t="str">
            <v>INSTITUCION EDUCATIVA SILVINO RODRIGUEZ FONDO DE SERVICIOS EDUCATIVOS</v>
          </cell>
          <cell r="K6153">
            <v>238911592</v>
          </cell>
        </row>
        <row r="6154">
          <cell r="I6154">
            <v>891800498</v>
          </cell>
          <cell r="J6154" t="str">
            <v>DEPARTAMENTO DE BOYACA</v>
          </cell>
          <cell r="K6154">
            <v>221230019633</v>
          </cell>
        </row>
        <row r="6155">
          <cell r="I6155">
            <v>891800577</v>
          </cell>
          <cell r="J6155" t="str">
            <v>FONDO DE SERVICIOS EDUCATIVOS</v>
          </cell>
          <cell r="K6155">
            <v>51517750</v>
          </cell>
        </row>
        <row r="6156">
          <cell r="I6156">
            <v>891800615</v>
          </cell>
          <cell r="J6156" t="str">
            <v>INSTITUCION EDUCATIVA TECNICA ANTONIO NARIÑO</v>
          </cell>
          <cell r="K6156">
            <v>213122390</v>
          </cell>
        </row>
        <row r="6157">
          <cell r="I6157">
            <v>891800678</v>
          </cell>
          <cell r="J6157" t="str">
            <v>INSTITUTO TECNICO INDUSTRIAL</v>
          </cell>
          <cell r="K6157">
            <v>206396401</v>
          </cell>
        </row>
        <row r="6158">
          <cell r="I6158">
            <v>891800679</v>
          </cell>
          <cell r="J6158" t="str">
            <v>INSTITUCION EDUCATIVA TECNICA PIO ALBERTO FERRO PEÑA</v>
          </cell>
          <cell r="K6158">
            <v>101874932</v>
          </cell>
        </row>
        <row r="6159">
          <cell r="I6159">
            <v>891800694</v>
          </cell>
          <cell r="J6159" t="str">
            <v>INSTITUCION EDUCATIVA  GARAVITO</v>
          </cell>
          <cell r="K6159">
            <v>18549576</v>
          </cell>
        </row>
        <row r="6160">
          <cell r="I6160">
            <v>891800754</v>
          </cell>
          <cell r="J6160" t="str">
            <v>COLEGIO TECNICO NACIONALIZADO DE SAMACA</v>
          </cell>
          <cell r="K6160">
            <v>190329188</v>
          </cell>
        </row>
        <row r="6161">
          <cell r="I6161">
            <v>891800846</v>
          </cell>
          <cell r="J6161" t="str">
            <v>MUNICIPIO DE TUNJA</v>
          </cell>
          <cell r="K6161">
            <v>25856910554</v>
          </cell>
        </row>
        <row r="6162">
          <cell r="I6162">
            <v>891800860</v>
          </cell>
          <cell r="J6162" t="str">
            <v>MUNICIPIO DE TIBANA</v>
          </cell>
          <cell r="K6162">
            <v>73151030</v>
          </cell>
        </row>
        <row r="6163">
          <cell r="I6163">
            <v>891800896</v>
          </cell>
          <cell r="J6163" t="str">
            <v>MUNICIPIO DE GUAYATA</v>
          </cell>
          <cell r="K6163">
            <v>25403352</v>
          </cell>
        </row>
        <row r="6164">
          <cell r="I6164">
            <v>891800907</v>
          </cell>
          <cell r="J6164" t="str">
            <v>INSTITUCION EDUCATIVA  TEC AGRARIA LIBARDO CUERVO PATARROYO</v>
          </cell>
          <cell r="K6164">
            <v>37236580</v>
          </cell>
        </row>
        <row r="6165">
          <cell r="I6165">
            <v>891800930</v>
          </cell>
          <cell r="J6165" t="str">
            <v>FONDO DE SERVICIOS EDUCATIVOS</v>
          </cell>
          <cell r="K6165">
            <v>93059914</v>
          </cell>
        </row>
        <row r="6166">
          <cell r="I6166">
            <v>891800986</v>
          </cell>
          <cell r="J6166" t="str">
            <v>MUNICIPIO DE VENTAQUEMADA</v>
          </cell>
          <cell r="K6166">
            <v>91003556</v>
          </cell>
        </row>
        <row r="6167">
          <cell r="I6167">
            <v>891801061</v>
          </cell>
          <cell r="J6167" t="str">
            <v>MUNICIPIO DE SOTAQUIRA</v>
          </cell>
          <cell r="K6167">
            <v>57410512</v>
          </cell>
        </row>
        <row r="6168">
          <cell r="I6168">
            <v>891801124</v>
          </cell>
          <cell r="J6168" t="str">
            <v>INSTITUCION EDUCATIVA  SAN JOSE DE LA FLORIDA</v>
          </cell>
          <cell r="K6168">
            <v>60317216</v>
          </cell>
        </row>
        <row r="6169">
          <cell r="I6169">
            <v>891801129</v>
          </cell>
          <cell r="J6169" t="str">
            <v>MUNICIPIO DE MACANAL</v>
          </cell>
          <cell r="K6169">
            <v>26485780</v>
          </cell>
        </row>
        <row r="6170">
          <cell r="I6170">
            <v>891801203</v>
          </cell>
          <cell r="J6170" t="str">
            <v>INSTITUCION EDUCATIVA SAN FELIPE</v>
          </cell>
          <cell r="K6170">
            <v>55963589</v>
          </cell>
        </row>
        <row r="6171">
          <cell r="I6171">
            <v>891801221</v>
          </cell>
          <cell r="J6171" t="str">
            <v>INSTITUCION EDUCATIVA  HORIZONTES</v>
          </cell>
          <cell r="K6171">
            <v>57104143</v>
          </cell>
        </row>
        <row r="6172">
          <cell r="I6172">
            <v>891801240</v>
          </cell>
          <cell r="J6172" t="str">
            <v>MUNICIPIO DE PAIPA</v>
          </cell>
          <cell r="K6172">
            <v>149546847</v>
          </cell>
        </row>
        <row r="6173">
          <cell r="I6173">
            <v>891801244</v>
          </cell>
          <cell r="J6173" t="str">
            <v>MUNICIPIO DE RAQUIRA</v>
          </cell>
          <cell r="K6173">
            <v>70377946</v>
          </cell>
        </row>
        <row r="6174">
          <cell r="I6174">
            <v>891801268</v>
          </cell>
          <cell r="J6174" t="str">
            <v>MUNICIPIO DE VILLA DE LEIVA</v>
          </cell>
          <cell r="K6174">
            <v>80501348</v>
          </cell>
        </row>
        <row r="6175">
          <cell r="I6175">
            <v>891801269</v>
          </cell>
          <cell r="J6175" t="str">
            <v>INSTITUCION EDUCATIVA JUANA CAPORAL DEL MUNICIPIO DE COPER</v>
          </cell>
          <cell r="K6175">
            <v>43866156</v>
          </cell>
        </row>
        <row r="6176">
          <cell r="I6176">
            <v>891801280</v>
          </cell>
          <cell r="J6176" t="str">
            <v>MUNICIPIO DE RAMIRIQUI</v>
          </cell>
          <cell r="K6176">
            <v>93028513</v>
          </cell>
        </row>
        <row r="6177">
          <cell r="I6177">
            <v>891801281</v>
          </cell>
          <cell r="J6177" t="str">
            <v>MUNICIPIO DE ALMEIDA</v>
          </cell>
          <cell r="K6177">
            <v>11132426</v>
          </cell>
        </row>
        <row r="6178">
          <cell r="I6178">
            <v>891801282</v>
          </cell>
          <cell r="J6178" t="str">
            <v>MUNICIPIO DE SAN EDUARDO</v>
          </cell>
          <cell r="K6178">
            <v>11399702</v>
          </cell>
        </row>
        <row r="6179">
          <cell r="I6179">
            <v>891801286</v>
          </cell>
          <cell r="J6179" t="str">
            <v>MUNICIPIO DE SAN MIGUEL DE SEMA</v>
          </cell>
          <cell r="K6179">
            <v>30303243</v>
          </cell>
        </row>
        <row r="6180">
          <cell r="I6180">
            <v>891801347</v>
          </cell>
          <cell r="J6180" t="str">
            <v>MUNICIPIO DE VIRACACHA</v>
          </cell>
          <cell r="K6180">
            <v>20549913</v>
          </cell>
        </row>
        <row r="6181">
          <cell r="I6181">
            <v>891801357</v>
          </cell>
          <cell r="J6181" t="str">
            <v>MUNICIPIO DE CHINAVITA</v>
          </cell>
          <cell r="K6181">
            <v>22599495</v>
          </cell>
        </row>
        <row r="6182">
          <cell r="I6182">
            <v>891801362</v>
          </cell>
          <cell r="J6182" t="str">
            <v>MUNICIPIO DE OTANCHE</v>
          </cell>
          <cell r="K6182">
            <v>78125590</v>
          </cell>
        </row>
        <row r="6183">
          <cell r="I6183">
            <v>891801363</v>
          </cell>
          <cell r="J6183" t="str">
            <v>MUNICIPIO DE COPER</v>
          </cell>
          <cell r="K6183">
            <v>31872644</v>
          </cell>
        </row>
        <row r="6184">
          <cell r="I6184">
            <v>891801368</v>
          </cell>
          <cell r="J6184" t="str">
            <v>MUNICIPIO DE PAUNA</v>
          </cell>
          <cell r="K6184">
            <v>90834937</v>
          </cell>
        </row>
        <row r="6185">
          <cell r="I6185">
            <v>891801369</v>
          </cell>
          <cell r="J6185" t="str">
            <v>MUNICIPIO DE SAN PABLO DE BORBUR</v>
          </cell>
          <cell r="K6185">
            <v>64275614</v>
          </cell>
        </row>
        <row r="6186">
          <cell r="I6186">
            <v>891801376</v>
          </cell>
          <cell r="J6186" t="str">
            <v>MUNICIPIO DE JENESANO</v>
          </cell>
          <cell r="K6186">
            <v>52212094</v>
          </cell>
        </row>
        <row r="6187">
          <cell r="I6187">
            <v>891801487</v>
          </cell>
          <cell r="J6187" t="str">
            <v>FONDO DESERVICIOS EDUCATIVOS INSTITUCION EDUCATIVA JOSE SANTOS GUTIERREZ</v>
          </cell>
          <cell r="K6187">
            <v>54948022</v>
          </cell>
        </row>
        <row r="6188">
          <cell r="I6188">
            <v>891801582</v>
          </cell>
          <cell r="J6188" t="str">
            <v>INSTITUCION EDUCATIVA TECNICA Y ACADEMICA NUESTRA SEÑORA DEL ROSARIO</v>
          </cell>
          <cell r="K6188">
            <v>36339185</v>
          </cell>
        </row>
        <row r="6189">
          <cell r="I6189">
            <v>891801770</v>
          </cell>
          <cell r="J6189" t="str">
            <v>MUNICIPIO DE RONDON</v>
          </cell>
          <cell r="K6189">
            <v>22185098</v>
          </cell>
        </row>
        <row r="6190">
          <cell r="I6190">
            <v>891801787</v>
          </cell>
          <cell r="J6190" t="str">
            <v>MUNICIPIO DE TURMEQUE</v>
          </cell>
          <cell r="K6190">
            <v>62939470</v>
          </cell>
        </row>
        <row r="6191">
          <cell r="I6191">
            <v>891801796</v>
          </cell>
          <cell r="J6191" t="str">
            <v>MUNICIPIO DE CALDAS</v>
          </cell>
          <cell r="K6191">
            <v>25413426</v>
          </cell>
        </row>
        <row r="6192">
          <cell r="I6192">
            <v>891801873</v>
          </cell>
          <cell r="J6192" t="str">
            <v>FONDO DE  SERVICIOS EDUCATIVOS INSTITUCION EDUCATIVA HAYDEE CAMACHO SAAVEDRA</v>
          </cell>
          <cell r="K6192">
            <v>82640274</v>
          </cell>
        </row>
        <row r="6193">
          <cell r="I6193">
            <v>891801911</v>
          </cell>
          <cell r="J6193" t="str">
            <v>MUNICIPIO DE SIACHOQUE</v>
          </cell>
          <cell r="K6193">
            <v>86269843</v>
          </cell>
        </row>
        <row r="6194">
          <cell r="I6194">
            <v>891801932</v>
          </cell>
          <cell r="J6194" t="str">
            <v>MUNICIPIO DE COMBITA</v>
          </cell>
          <cell r="K6194">
            <v>54678943</v>
          </cell>
        </row>
        <row r="6195">
          <cell r="I6195">
            <v>891801962</v>
          </cell>
          <cell r="J6195" t="str">
            <v>MUNICIPIO DE CHITA</v>
          </cell>
          <cell r="K6195">
            <v>139719279</v>
          </cell>
        </row>
        <row r="6196">
          <cell r="I6196">
            <v>891801979</v>
          </cell>
          <cell r="J6196" t="str">
            <v>INSTITUCION EDUCATIVA DE BOYACA</v>
          </cell>
          <cell r="K6196">
            <v>45215525</v>
          </cell>
        </row>
        <row r="6197">
          <cell r="I6197">
            <v>891801988</v>
          </cell>
          <cell r="J6197" t="str">
            <v>MUNICIPIO DE CIENEGA</v>
          </cell>
          <cell r="K6197">
            <v>29891316</v>
          </cell>
        </row>
        <row r="6198">
          <cell r="I6198">
            <v>891801994</v>
          </cell>
          <cell r="J6198" t="str">
            <v>MUNICIPIO DE MOTAVITA</v>
          </cell>
          <cell r="K6198">
            <v>51923738</v>
          </cell>
        </row>
        <row r="6199">
          <cell r="I6199">
            <v>891802030</v>
          </cell>
          <cell r="J6199" t="str">
            <v>I. E RIO DE PIEDRAS</v>
          </cell>
          <cell r="K6199">
            <v>42762762</v>
          </cell>
        </row>
        <row r="6200">
          <cell r="I6200">
            <v>891802089</v>
          </cell>
          <cell r="J6200" t="str">
            <v>MUNICIPIO DE CUCAITA</v>
          </cell>
          <cell r="K6200">
            <v>34183973</v>
          </cell>
        </row>
        <row r="6201">
          <cell r="I6201">
            <v>891802106</v>
          </cell>
          <cell r="J6201" t="str">
            <v>MUNICIPIO DE ZETAQUIRA</v>
          </cell>
          <cell r="K6201">
            <v>38693299</v>
          </cell>
        </row>
        <row r="6202">
          <cell r="I6202">
            <v>891802151</v>
          </cell>
          <cell r="J6202" t="str">
            <v>MUNICIPIO DE SAN LUIS DE GACENO</v>
          </cell>
          <cell r="K6202">
            <v>36271614</v>
          </cell>
        </row>
        <row r="6203">
          <cell r="I6203">
            <v>891808260</v>
          </cell>
          <cell r="J6203" t="str">
            <v>MUNICIPIO DE BUENAVISTA</v>
          </cell>
          <cell r="K6203">
            <v>38795016</v>
          </cell>
        </row>
        <row r="6204">
          <cell r="I6204">
            <v>891855015</v>
          </cell>
          <cell r="J6204" t="str">
            <v>MUNICIPIO PAZ DE RIO</v>
          </cell>
          <cell r="K6204">
            <v>25236103</v>
          </cell>
        </row>
        <row r="6205">
          <cell r="I6205">
            <v>891855016</v>
          </cell>
          <cell r="J6205" t="str">
            <v>MUNICIPIO DE SOATA</v>
          </cell>
          <cell r="K6205">
            <v>76755832</v>
          </cell>
        </row>
        <row r="6206">
          <cell r="I6206">
            <v>891855017</v>
          </cell>
          <cell r="J6206" t="str">
            <v>MUNICIPIO DE YOPAL</v>
          </cell>
          <cell r="K6206">
            <v>34123603396</v>
          </cell>
        </row>
        <row r="6207">
          <cell r="I6207">
            <v>891855041</v>
          </cell>
          <cell r="J6207" t="str">
            <v>Institucion Educativa Integrado Joaquin Gonzalez Camargo</v>
          </cell>
          <cell r="K6207">
            <v>290022047</v>
          </cell>
        </row>
        <row r="6208">
          <cell r="I6208">
            <v>891855043</v>
          </cell>
          <cell r="J6208" t="str">
            <v>FONDO DE SERVICIOS EDUCATIVOS</v>
          </cell>
          <cell r="K6208">
            <v>51305944</v>
          </cell>
        </row>
        <row r="6209">
          <cell r="I6209">
            <v>891855098</v>
          </cell>
          <cell r="J6209" t="str">
            <v>INSTITUCION EDUCATIVA BRAULIO GONZALEZ - FSE</v>
          </cell>
          <cell r="K6209">
            <v>305873369</v>
          </cell>
        </row>
        <row r="6210">
          <cell r="I6210">
            <v>891855130</v>
          </cell>
          <cell r="J6210" t="str">
            <v>MUNICIPIO DE SOGAMOSO</v>
          </cell>
          <cell r="K6210">
            <v>21185834212</v>
          </cell>
        </row>
        <row r="6211">
          <cell r="I6211">
            <v>891855134</v>
          </cell>
          <cell r="J6211" t="str">
            <v>INSTITUCION EDUCATIVA TECNICA RAMON IGNACIO AVELLA</v>
          </cell>
          <cell r="K6211">
            <v>231048485</v>
          </cell>
        </row>
        <row r="6212">
          <cell r="I6212">
            <v>891855138</v>
          </cell>
          <cell r="J6212" t="str">
            <v>MUNICIPIO DE DUITAMA</v>
          </cell>
          <cell r="K6212">
            <v>19667150498</v>
          </cell>
        </row>
        <row r="6213">
          <cell r="I6213">
            <v>891855144</v>
          </cell>
          <cell r="J6213" t="str">
            <v>COLEGIO GUILLERMO LEON VALENCIA</v>
          </cell>
          <cell r="K6213">
            <v>361971985</v>
          </cell>
        </row>
        <row r="6214">
          <cell r="I6214">
            <v>891855145</v>
          </cell>
          <cell r="J6214" t="str">
            <v>FONDO DE SERVICIOS EDUCATIVOS INSTITUCION EDUCATIVA CARLOS ARTURO TORRES PEÑA</v>
          </cell>
          <cell r="K6214">
            <v>94490448</v>
          </cell>
        </row>
        <row r="6215">
          <cell r="I6215">
            <v>891855200</v>
          </cell>
          <cell r="J6215" t="str">
            <v>MUNICIPIO DE AGUAZUL</v>
          </cell>
          <cell r="K6215">
            <v>244854589</v>
          </cell>
        </row>
        <row r="6216">
          <cell r="I6216">
            <v>891855222</v>
          </cell>
          <cell r="J6216" t="str">
            <v>MUNICIPIO DE NOBSA</v>
          </cell>
          <cell r="K6216">
            <v>61732650</v>
          </cell>
        </row>
        <row r="6217">
          <cell r="I6217">
            <v>891855272</v>
          </cell>
          <cell r="J6217" t="str">
            <v>INSTITUCION EDUCATIVA TECNICA DE MONGUI</v>
          </cell>
          <cell r="K6217">
            <v>31920737</v>
          </cell>
        </row>
        <row r="6218">
          <cell r="I6218">
            <v>891855310</v>
          </cell>
          <cell r="J6218" t="str">
            <v>Fondo de servicios educativos Institucion Educativa Tecnico Industrial Gustavo Jimenez</v>
          </cell>
          <cell r="K6218">
            <v>272010148</v>
          </cell>
        </row>
        <row r="6219">
          <cell r="I6219">
            <v>891855361</v>
          </cell>
          <cell r="J6219" t="str">
            <v>MUNICIPIO DE TIBASOSA</v>
          </cell>
          <cell r="K6219">
            <v>55208832</v>
          </cell>
        </row>
        <row r="6220">
          <cell r="I6220">
            <v>891855501</v>
          </cell>
          <cell r="J6220" t="str">
            <v>COLEGIO TECNICO NACIONAL DE NOBSA</v>
          </cell>
          <cell r="K6220">
            <v>144143194</v>
          </cell>
        </row>
        <row r="6221">
          <cell r="I6221">
            <v>891855511</v>
          </cell>
          <cell r="J6221" t="str">
            <v>COLEGIO ARMANDO SOLANO</v>
          </cell>
          <cell r="K6221">
            <v>114135696</v>
          </cell>
        </row>
        <row r="6222">
          <cell r="I6222">
            <v>891855514</v>
          </cell>
          <cell r="J6222" t="str">
            <v>FONDO DE SERVICIOS EDUCATIVOS INSTITUCION EDUCATIVA JUAN JOSE RONDON</v>
          </cell>
          <cell r="K6222">
            <v>76656590</v>
          </cell>
        </row>
        <row r="6223">
          <cell r="I6223">
            <v>891855520</v>
          </cell>
          <cell r="J6223" t="str">
            <v>INST ITUCION EDUCATIVA TECNICO INDUSTRIAL MARISCAL SUCRE</v>
          </cell>
          <cell r="K6223">
            <v>34266294</v>
          </cell>
        </row>
        <row r="6224">
          <cell r="I6224">
            <v>891855523</v>
          </cell>
          <cell r="J6224" t="str">
            <v>INSTITUCION EDUCATIVA  JORGE GUILLERMO MOJICA MARQUEZ</v>
          </cell>
          <cell r="K6224">
            <v>84965785</v>
          </cell>
        </row>
        <row r="6225">
          <cell r="I6225">
            <v>891855609</v>
          </cell>
          <cell r="J6225" t="str">
            <v>COLEGIO NACIONALIZADO JUAN JOSE RONDON</v>
          </cell>
          <cell r="K6225">
            <v>139583062</v>
          </cell>
        </row>
        <row r="6226">
          <cell r="I6226">
            <v>891855618</v>
          </cell>
          <cell r="J6226" t="str">
            <v>INSTITUTO TECNICO SANTO TOMAS DE AQUINO</v>
          </cell>
          <cell r="K6226">
            <v>163811013</v>
          </cell>
        </row>
        <row r="6227">
          <cell r="I6227">
            <v>891855735</v>
          </cell>
          <cell r="J6227" t="str">
            <v>MUNICIPIO DE MONGUA</v>
          </cell>
          <cell r="K6227">
            <v>37858541</v>
          </cell>
        </row>
        <row r="6228">
          <cell r="I6228">
            <v>891855748</v>
          </cell>
          <cell r="J6228" t="str">
            <v>MUNICIPIO DE CORRALES</v>
          </cell>
          <cell r="K6228">
            <v>13425661</v>
          </cell>
        </row>
        <row r="6229">
          <cell r="I6229">
            <v>891855769</v>
          </cell>
          <cell r="J6229" t="str">
            <v>MUNICIPIO DE CUITIVA</v>
          </cell>
          <cell r="K6229">
            <v>15514654</v>
          </cell>
        </row>
        <row r="6230">
          <cell r="I6230">
            <v>891855842</v>
          </cell>
          <cell r="J6230" t="str">
            <v>INSTITUCION EDUCATIVA TECNICA LISANDRO CELY</v>
          </cell>
          <cell r="K6230">
            <v>52928558</v>
          </cell>
        </row>
        <row r="6231">
          <cell r="I6231">
            <v>891855994</v>
          </cell>
          <cell r="J6231" t="str">
            <v>INSTITUCION EDUCATIVA TECNICA CARLOS JULIO UMAÑA TORRES</v>
          </cell>
          <cell r="K6231">
            <v>44842758</v>
          </cell>
        </row>
        <row r="6232">
          <cell r="I6232">
            <v>891856077</v>
          </cell>
          <cell r="J6232" t="str">
            <v>MUNICIPIO DE IZA</v>
          </cell>
          <cell r="K6232">
            <v>10753826</v>
          </cell>
        </row>
        <row r="6233">
          <cell r="I6233">
            <v>891856167</v>
          </cell>
          <cell r="J6233" t="str">
            <v>FONDO DE SERVICIOS EDUCATIVOS DEL COLEGIO DE BOYACA DE DUITAMA</v>
          </cell>
          <cell r="K6233">
            <v>125991300</v>
          </cell>
        </row>
        <row r="6234">
          <cell r="I6234">
            <v>891856191</v>
          </cell>
          <cell r="J6234" t="str">
            <v>INSTITUCION EDUCATIVA TECNICA AGROPECUARIA DE PAJARITO</v>
          </cell>
          <cell r="K6234">
            <v>40345718</v>
          </cell>
        </row>
        <row r="6235">
          <cell r="I6235">
            <v>891856257</v>
          </cell>
          <cell r="J6235" t="str">
            <v>MUNICIPIO DE LA UVITA</v>
          </cell>
          <cell r="K6235">
            <v>23649353</v>
          </cell>
        </row>
        <row r="6236">
          <cell r="I6236">
            <v>891856288</v>
          </cell>
          <cell r="J6236" t="str">
            <v>MUNICIPIO DE FIRAVITOBA</v>
          </cell>
          <cell r="K6236">
            <v>26319950</v>
          </cell>
        </row>
        <row r="6237">
          <cell r="I6237">
            <v>891856294</v>
          </cell>
          <cell r="J6237" t="str">
            <v>MUNICIPIO DE BOAVITA</v>
          </cell>
          <cell r="K6237">
            <v>54617881</v>
          </cell>
        </row>
        <row r="6238">
          <cell r="I6238">
            <v>891856312</v>
          </cell>
          <cell r="J6238" t="str">
            <v>INSTITUTO TECNICO CARLOS ALBERTO OLANO VALDERRAMA</v>
          </cell>
          <cell r="K6238">
            <v>59065482</v>
          </cell>
        </row>
        <row r="6239">
          <cell r="I6239">
            <v>891856464</v>
          </cell>
          <cell r="J6239" t="str">
            <v>MUNICIPIO DE PESCA</v>
          </cell>
          <cell r="K6239">
            <v>62178326</v>
          </cell>
        </row>
        <row r="6240">
          <cell r="I6240">
            <v>891856472</v>
          </cell>
          <cell r="J6240" t="str">
            <v>MUNICIPIO SUSACON</v>
          </cell>
          <cell r="K6240">
            <v>21337276</v>
          </cell>
        </row>
        <row r="6241">
          <cell r="I6241">
            <v>891856555</v>
          </cell>
          <cell r="J6241" t="str">
            <v>MUNICIPIO DE MONGUI</v>
          </cell>
          <cell r="K6241">
            <v>31859858</v>
          </cell>
        </row>
        <row r="6242">
          <cell r="I6242">
            <v>891856593</v>
          </cell>
          <cell r="J6242" t="str">
            <v>MUNICIPIO DE JERICO</v>
          </cell>
          <cell r="K6242">
            <v>39428834</v>
          </cell>
        </row>
        <row r="6243">
          <cell r="I6243">
            <v>891856614</v>
          </cell>
          <cell r="J6243" t="str">
            <v>INSTITUCION EDUCATIVA JORGE ELIECER GAITAN</v>
          </cell>
          <cell r="K6243">
            <v>102841148</v>
          </cell>
        </row>
        <row r="6244">
          <cell r="I6244">
            <v>891856625</v>
          </cell>
          <cell r="J6244" t="str">
            <v>MUNICIPIO DE TOPAGA</v>
          </cell>
          <cell r="K6244">
            <v>25217685</v>
          </cell>
        </row>
        <row r="6245">
          <cell r="I6245">
            <v>891857764</v>
          </cell>
          <cell r="J6245" t="str">
            <v>MUNICIPIO DE GAMEZA</v>
          </cell>
          <cell r="K6245">
            <v>38786908</v>
          </cell>
        </row>
        <row r="6246">
          <cell r="I6246">
            <v>891857805</v>
          </cell>
          <cell r="J6246" t="str">
            <v>MUNICIPIO DE CERINZA</v>
          </cell>
          <cell r="K6246">
            <v>20311393</v>
          </cell>
        </row>
        <row r="6247">
          <cell r="I6247">
            <v>891857815</v>
          </cell>
          <cell r="J6247" t="str">
            <v>Institución Educativa Jorge Clemente Palacios</v>
          </cell>
          <cell r="K6247">
            <v>67909804</v>
          </cell>
        </row>
        <row r="6248">
          <cell r="I6248">
            <v>891857821</v>
          </cell>
          <cell r="J6248" t="str">
            <v>MUNICIPIO DE SAN MATEO</v>
          </cell>
          <cell r="K6248">
            <v>37380691</v>
          </cell>
        </row>
        <row r="6249">
          <cell r="I6249">
            <v>891857823</v>
          </cell>
          <cell r="J6249" t="str">
            <v>MUNICIPIO DE SABANALARGA</v>
          </cell>
          <cell r="K6249">
            <v>30121187</v>
          </cell>
        </row>
        <row r="6250">
          <cell r="I6250">
            <v>891857824</v>
          </cell>
          <cell r="J6250" t="str">
            <v>MUNICIPIO DE MONTERREY</v>
          </cell>
          <cell r="K6250">
            <v>113098075</v>
          </cell>
        </row>
        <row r="6251">
          <cell r="I6251">
            <v>891857844</v>
          </cell>
          <cell r="J6251" t="str">
            <v>MUNICIPIO DE EL COCUY</v>
          </cell>
          <cell r="K6251">
            <v>39644771</v>
          </cell>
        </row>
        <row r="6252">
          <cell r="I6252">
            <v>891857861</v>
          </cell>
          <cell r="J6252" t="str">
            <v>MUNICIPIO DE TRINIDAD</v>
          </cell>
          <cell r="K6252">
            <v>170667642</v>
          </cell>
        </row>
        <row r="6253">
          <cell r="I6253">
            <v>891857862</v>
          </cell>
          <cell r="J6253" t="str">
            <v>FONDO DE SERVICIOS EDUCATIVOS INSTITUCION EDUCATIVA TECNICA PIO MORANTES TUTAZA</v>
          </cell>
          <cell r="K6253">
            <v>11855316</v>
          </cell>
        </row>
        <row r="6254">
          <cell r="I6254">
            <v>891857890</v>
          </cell>
          <cell r="J6254" t="str">
            <v>IET SERGIO CAMARGO</v>
          </cell>
          <cell r="K6254">
            <v>26799122</v>
          </cell>
        </row>
        <row r="6255">
          <cell r="I6255">
            <v>891857920</v>
          </cell>
          <cell r="J6255" t="str">
            <v>MUNICIPIO DE COVARACHIA</v>
          </cell>
          <cell r="K6255">
            <v>29988517</v>
          </cell>
        </row>
        <row r="6256">
          <cell r="I6256">
            <v>891863547</v>
          </cell>
          <cell r="J6256" t="str">
            <v>INSTITUCION EDUCATIVA TECNIA NUESTRA SEÑORA DEL CARMEN</v>
          </cell>
          <cell r="K6256">
            <v>39297146</v>
          </cell>
        </row>
        <row r="6257">
          <cell r="I6257">
            <v>891885135</v>
          </cell>
          <cell r="J6257" t="str">
            <v>COLEGIO NACIONALIZADO DE FIRAVITOBA</v>
          </cell>
          <cell r="K6257">
            <v>59593615</v>
          </cell>
        </row>
        <row r="6258">
          <cell r="I6258">
            <v>891900012</v>
          </cell>
          <cell r="J6258" t="str">
            <v>INSTITUCION EDUCATIVA GILBERTO ALZATE AVENDAÑO</v>
          </cell>
          <cell r="K6258">
            <v>52626503</v>
          </cell>
        </row>
        <row r="6259">
          <cell r="I6259">
            <v>891900272</v>
          </cell>
          <cell r="J6259" t="str">
            <v>MUNICIPIO DE TULUA</v>
          </cell>
          <cell r="K6259">
            <v>30002995963</v>
          </cell>
        </row>
        <row r="6260">
          <cell r="I6260">
            <v>891900285</v>
          </cell>
          <cell r="J6260" t="str">
            <v>INSTITUCION EDUCATIVA JULIA RESTREPO</v>
          </cell>
          <cell r="K6260">
            <v>256945501</v>
          </cell>
        </row>
        <row r="6261">
          <cell r="I6261">
            <v>891900286</v>
          </cell>
          <cell r="J6261" t="str">
            <v>INSTITUCION EDUCATIVA GIMNASIO DEL PACIFICO</v>
          </cell>
          <cell r="K6261">
            <v>204994592</v>
          </cell>
        </row>
        <row r="6262">
          <cell r="I6262">
            <v>891900289</v>
          </cell>
          <cell r="J6262" t="str">
            <v>MUNICIPIO DE ROLDANILLO</v>
          </cell>
          <cell r="K6262">
            <v>158679029</v>
          </cell>
        </row>
        <row r="6263">
          <cell r="I6263">
            <v>891900324</v>
          </cell>
          <cell r="J6263" t="str">
            <v>INSTITUCION EDUCATIVA MODERNA DE TULUA</v>
          </cell>
          <cell r="K6263">
            <v>261066981</v>
          </cell>
        </row>
        <row r="6264">
          <cell r="I6264">
            <v>891900353</v>
          </cell>
          <cell r="J6264" t="str">
            <v>MUNICIPIO DE BUGALAGRANDE</v>
          </cell>
          <cell r="K6264">
            <v>25705040</v>
          </cell>
        </row>
        <row r="6265">
          <cell r="I6265">
            <v>891900357</v>
          </cell>
          <cell r="J6265" t="str">
            <v>MUNICIPIO DE RIOFRIO</v>
          </cell>
          <cell r="K6265">
            <v>93754962</v>
          </cell>
        </row>
        <row r="6266">
          <cell r="I6266">
            <v>891900443</v>
          </cell>
          <cell r="J6266" t="str">
            <v>MUNICIPIO DE ANDALUCIA</v>
          </cell>
          <cell r="K6266">
            <v>85278113</v>
          </cell>
        </row>
        <row r="6267">
          <cell r="I6267">
            <v>891900461</v>
          </cell>
          <cell r="J6267" t="str">
            <v>IE NUESTRA SEÑORA DE LA CONSOLACION</v>
          </cell>
          <cell r="K6267">
            <v>82678704</v>
          </cell>
        </row>
        <row r="6268">
          <cell r="I6268">
            <v>891900493</v>
          </cell>
          <cell r="J6268" t="str">
            <v>MUNICIPIO DE CARTAGO</v>
          </cell>
          <cell r="K6268">
            <v>20915570598</v>
          </cell>
        </row>
        <row r="6269">
          <cell r="I6269">
            <v>891900536</v>
          </cell>
          <cell r="J6269" t="str">
            <v>IE SEVILLA</v>
          </cell>
          <cell r="K6269">
            <v>202721686</v>
          </cell>
        </row>
        <row r="6270">
          <cell r="I6270">
            <v>891900537</v>
          </cell>
          <cell r="J6270" t="str">
            <v>IE GENERAL SANTANDER</v>
          </cell>
          <cell r="K6270">
            <v>144542881</v>
          </cell>
        </row>
        <row r="6271">
          <cell r="I6271">
            <v>891900624</v>
          </cell>
          <cell r="J6271" t="str">
            <v>MUNICIPIO DE ZARZAL</v>
          </cell>
          <cell r="K6271">
            <v>187297329</v>
          </cell>
        </row>
        <row r="6272">
          <cell r="I6272">
            <v>891900649</v>
          </cell>
          <cell r="J6272" t="str">
            <v>INSTITUCION EDUCATIVA TECNICO INDUSTRIAL CARLOS SARMIENTO LORA</v>
          </cell>
          <cell r="K6272">
            <v>134633309</v>
          </cell>
        </row>
        <row r="6273">
          <cell r="I6273">
            <v>891900660</v>
          </cell>
          <cell r="J6273" t="str">
            <v>MUNICIPIO  DE  CAICEDONIA</v>
          </cell>
          <cell r="K6273">
            <v>138136430</v>
          </cell>
        </row>
        <row r="6274">
          <cell r="I6274">
            <v>891900666</v>
          </cell>
          <cell r="J6274" t="str">
            <v>IE FRAY JOSE JOAQUIN ESCOBAR</v>
          </cell>
          <cell r="K6274">
            <v>63078774</v>
          </cell>
        </row>
        <row r="6275">
          <cell r="I6275">
            <v>891900722</v>
          </cell>
          <cell r="J6275" t="str">
            <v>IE TECNICA AGROPECUARIA TORO</v>
          </cell>
          <cell r="K6275">
            <v>93549760</v>
          </cell>
        </row>
        <row r="6276">
          <cell r="I6276">
            <v>891900764</v>
          </cell>
          <cell r="J6276" t="str">
            <v>MUNICIPIO DE TRUJILLO</v>
          </cell>
          <cell r="K6276">
            <v>99223523</v>
          </cell>
        </row>
        <row r="6277">
          <cell r="I6277">
            <v>891900829</v>
          </cell>
          <cell r="J6277" t="str">
            <v>I. BELISARIO PEÑA PIÑEIRO</v>
          </cell>
          <cell r="K6277">
            <v>135201902</v>
          </cell>
        </row>
        <row r="6278">
          <cell r="I6278">
            <v>891900830</v>
          </cell>
          <cell r="J6278" t="str">
            <v>NORMAL NACIONAL</v>
          </cell>
          <cell r="K6278">
            <v>104983304</v>
          </cell>
        </row>
        <row r="6279">
          <cell r="I6279">
            <v>891900837</v>
          </cell>
          <cell r="J6279" t="str">
            <v>IE NUESTRA SEÑORA DE CHIQUINQUIRA</v>
          </cell>
          <cell r="K6279">
            <v>158675382</v>
          </cell>
        </row>
        <row r="6280">
          <cell r="I6280">
            <v>891900838</v>
          </cell>
          <cell r="J6280" t="str">
            <v>FONDO DE SERVICIOS EDUCATIVOS INTITUCION EDUCATIVA ANTONIO NARIÑO</v>
          </cell>
          <cell r="K6280">
            <v>115773382</v>
          </cell>
        </row>
        <row r="6281">
          <cell r="I6281">
            <v>891900855</v>
          </cell>
          <cell r="J6281" t="str">
            <v>INSTITUCION EDUCATIVA SIMON BOLIVAR</v>
          </cell>
          <cell r="K6281">
            <v>114024009</v>
          </cell>
        </row>
        <row r="6282">
          <cell r="I6282">
            <v>891900862</v>
          </cell>
          <cell r="J6282" t="str">
            <v>INSTITUCION EDUCATIVA COLEGIO MANUEL DOLORES MONDRAGON</v>
          </cell>
          <cell r="K6282">
            <v>82057332</v>
          </cell>
        </row>
        <row r="6283">
          <cell r="I6283">
            <v>891900886</v>
          </cell>
          <cell r="J6283" t="str">
            <v>INSTITUCION EDUCATIVA NORMAL SUPERIOR NUESTRA SEÑORA DE LAS MERCEDES</v>
          </cell>
          <cell r="K6283">
            <v>164137344</v>
          </cell>
        </row>
        <row r="6284">
          <cell r="I6284">
            <v>891900895</v>
          </cell>
          <cell r="J6284" t="str">
            <v>INSTITUCION EDUCATIVA JULIAN TRUJILLO</v>
          </cell>
          <cell r="K6284">
            <v>83654527</v>
          </cell>
        </row>
        <row r="6285">
          <cell r="I6285">
            <v>891900902</v>
          </cell>
          <cell r="J6285" t="str">
            <v>MUNICIPIO DE OBANDO VALLE</v>
          </cell>
          <cell r="K6285">
            <v>75135354</v>
          </cell>
        </row>
        <row r="6286">
          <cell r="I6286">
            <v>891900940</v>
          </cell>
          <cell r="J6286" t="str">
            <v>IE ELEAZAR LIBREROS SALAMANCA</v>
          </cell>
          <cell r="K6286">
            <v>187977066</v>
          </cell>
        </row>
        <row r="6287">
          <cell r="I6287">
            <v>891900945</v>
          </cell>
          <cell r="J6287" t="str">
            <v>MUNICIPIO DE BOLIVAR</v>
          </cell>
          <cell r="K6287">
            <v>109355165</v>
          </cell>
        </row>
        <row r="6288">
          <cell r="I6288">
            <v>891900985</v>
          </cell>
          <cell r="J6288" t="str">
            <v>MUNICIPIO DE TORO</v>
          </cell>
          <cell r="K6288">
            <v>92625136</v>
          </cell>
        </row>
        <row r="6289">
          <cell r="I6289">
            <v>891901019</v>
          </cell>
          <cell r="J6289" t="str">
            <v>MUNICIPIO DE ARGELIA</v>
          </cell>
          <cell r="K6289">
            <v>31225658</v>
          </cell>
        </row>
        <row r="6290">
          <cell r="I6290">
            <v>891901021</v>
          </cell>
          <cell r="J6290" t="str">
            <v>INSTITUCION EDUCATIVA SOR MARIA JULIANA FONDO DE SERVICIOS EDUCATIVOS</v>
          </cell>
          <cell r="K6290">
            <v>253343162</v>
          </cell>
        </row>
        <row r="6291">
          <cell r="I6291">
            <v>891901023</v>
          </cell>
          <cell r="J6291" t="str">
            <v>INSTITUCION EDUCATIVA INDALECIO PENILLA TRANSFERENCIAS MUNICIPALES</v>
          </cell>
          <cell r="K6291">
            <v>103275354</v>
          </cell>
        </row>
        <row r="6292">
          <cell r="I6292">
            <v>891901024</v>
          </cell>
          <cell r="J6292" t="str">
            <v>INSTITUCION EDUCATIVA ACADEMICO - FONDO DE SERVICIOS EDUCATIVOS</v>
          </cell>
          <cell r="K6292">
            <v>182747412</v>
          </cell>
        </row>
        <row r="6293">
          <cell r="I6293">
            <v>891901079</v>
          </cell>
          <cell r="J6293" t="str">
            <v>MUNICIPIO DE ALCALA</v>
          </cell>
          <cell r="K6293">
            <v>71708553</v>
          </cell>
        </row>
        <row r="6294">
          <cell r="I6294">
            <v>891901083</v>
          </cell>
          <cell r="J6294" t="str">
            <v>I.E PRIMITIVO CRESPO</v>
          </cell>
          <cell r="K6294">
            <v>84366110</v>
          </cell>
        </row>
        <row r="6295">
          <cell r="I6295">
            <v>891901084</v>
          </cell>
          <cell r="J6295" t="str">
            <v>FONDOS DE SERVICIOS EDUCATIVOS DE LA INSTITUCION EDUCATIVA SAN JOSE</v>
          </cell>
          <cell r="K6295">
            <v>84802640</v>
          </cell>
        </row>
        <row r="6296">
          <cell r="I6296">
            <v>891901100</v>
          </cell>
          <cell r="J6296" t="str">
            <v>IE SANTA ANA DE LOS CABALLEROS</v>
          </cell>
          <cell r="K6296">
            <v>158120295</v>
          </cell>
        </row>
        <row r="6297">
          <cell r="I6297">
            <v>891901104</v>
          </cell>
          <cell r="J6297" t="str">
            <v>IE GILBERTO ALZATE AVENDAÑO</v>
          </cell>
          <cell r="K6297">
            <v>39633396</v>
          </cell>
        </row>
        <row r="6298">
          <cell r="I6298">
            <v>891901108</v>
          </cell>
          <cell r="J6298" t="str">
            <v>INSTITUCION EDUCATIVA ARGEMIRO ESCOBAR CARDONA</v>
          </cell>
          <cell r="K6298">
            <v>115838962</v>
          </cell>
        </row>
        <row r="6299">
          <cell r="I6299">
            <v>891901109</v>
          </cell>
          <cell r="J6299" t="str">
            <v>MUNICIPIO DE LA UNION VALLE</v>
          </cell>
          <cell r="K6299">
            <v>154937730</v>
          </cell>
        </row>
        <row r="6300">
          <cell r="I6300">
            <v>891901114</v>
          </cell>
          <cell r="J6300" t="str">
            <v>INSTITUCION EDUCATIVA JOSE MARIA FALLA</v>
          </cell>
          <cell r="K6300">
            <v>101465699</v>
          </cell>
        </row>
        <row r="6301">
          <cell r="I6301">
            <v>891901154</v>
          </cell>
          <cell r="J6301" t="str">
            <v>INSTITUCION EDUCATIVA SAN JOSE</v>
          </cell>
          <cell r="K6301">
            <v>48708185</v>
          </cell>
        </row>
        <row r="6302">
          <cell r="I6302">
            <v>891901155</v>
          </cell>
          <cell r="J6302" t="str">
            <v>MUNICIPIO DE VERSALLES</v>
          </cell>
          <cell r="K6302">
            <v>36330922</v>
          </cell>
        </row>
        <row r="6303">
          <cell r="I6303">
            <v>891901156</v>
          </cell>
          <cell r="J6303" t="str">
            <v>INSTITUCION EDUCATIVA AGRICOLA CAMPOALEGRE</v>
          </cell>
          <cell r="K6303">
            <v>64961099</v>
          </cell>
        </row>
        <row r="6304">
          <cell r="I6304">
            <v>891901160</v>
          </cell>
          <cell r="J6304" t="str">
            <v>INSTITUCION EDUCATIVA LA PRESENTACION</v>
          </cell>
          <cell r="K6304">
            <v>62212994</v>
          </cell>
        </row>
        <row r="6305">
          <cell r="I6305">
            <v>891901223</v>
          </cell>
          <cell r="J6305" t="str">
            <v>MUNICIPIO DE EL DOVIO</v>
          </cell>
          <cell r="K6305">
            <v>58912329</v>
          </cell>
        </row>
        <row r="6306">
          <cell r="I6306">
            <v>891901226</v>
          </cell>
          <cell r="J6306" t="str">
            <v>INSTITUCION EDUCATIVA LEOCADIO SALAZAR</v>
          </cell>
          <cell r="K6306">
            <v>46317603</v>
          </cell>
        </row>
        <row r="6307">
          <cell r="I6307">
            <v>891901408</v>
          </cell>
          <cell r="J6307" t="str">
            <v>INSTITUCION EDUCATIVA SANTA MARTA</v>
          </cell>
          <cell r="K6307">
            <v>53358616</v>
          </cell>
        </row>
        <row r="6308">
          <cell r="I6308">
            <v>891902191</v>
          </cell>
          <cell r="J6308" t="str">
            <v>MUNICIPIO DE RESTREPO</v>
          </cell>
          <cell r="K6308">
            <v>107178118</v>
          </cell>
        </row>
        <row r="6309">
          <cell r="I6309">
            <v>891902273</v>
          </cell>
          <cell r="J6309" t="str">
            <v>I. E. EL PLACER</v>
          </cell>
          <cell r="K6309">
            <v>31924717</v>
          </cell>
        </row>
        <row r="6310">
          <cell r="I6310">
            <v>891903368</v>
          </cell>
          <cell r="J6310" t="str">
            <v>INSTITUCION EDUCATIVA QUEBRADAGRANDE</v>
          </cell>
          <cell r="K6310">
            <v>48376274</v>
          </cell>
        </row>
        <row r="6311">
          <cell r="I6311">
            <v>891903387</v>
          </cell>
          <cell r="J6311" t="str">
            <v>INSTITUCION EDUCATIVA LA MARINA FONDOS DE SERVICIOS EDUCATIVOS</v>
          </cell>
          <cell r="K6311">
            <v>84366906</v>
          </cell>
        </row>
        <row r="6312">
          <cell r="I6312">
            <v>891904107</v>
          </cell>
          <cell r="J6312" t="str">
            <v>INSTITUCION EDUCATIVA EFRAIN VARELA VACA</v>
          </cell>
          <cell r="K6312">
            <v>175480063</v>
          </cell>
        </row>
        <row r="6313">
          <cell r="I6313">
            <v>892000082</v>
          </cell>
          <cell r="J6313" t="str">
            <v>FOSE INSTITUCION EDUCATIVA INSTITUTO TECNICO INDUSTRIAL</v>
          </cell>
          <cell r="K6313">
            <v>199487870</v>
          </cell>
        </row>
        <row r="6314">
          <cell r="I6314">
            <v>892000148</v>
          </cell>
          <cell r="J6314" t="str">
            <v>DEPARTAMENTO DEL META</v>
          </cell>
          <cell r="K6314">
            <v>92727889269</v>
          </cell>
        </row>
        <row r="6315">
          <cell r="I6315">
            <v>892000234</v>
          </cell>
          <cell r="J6315" t="str">
            <v xml:space="preserve">COLEGIO  NACIONALIZADO FEMENINO DE BACHILLERATO </v>
          </cell>
          <cell r="K6315">
            <v>170509051</v>
          </cell>
        </row>
        <row r="6316">
          <cell r="I6316">
            <v>892000489</v>
          </cell>
          <cell r="J6316" t="str">
            <v>Institucion Educativa Jose Maria Cordoba</v>
          </cell>
          <cell r="K6316">
            <v>149627160</v>
          </cell>
        </row>
        <row r="6317">
          <cell r="I6317">
            <v>892000580</v>
          </cell>
          <cell r="J6317" t="str">
            <v>Institucion Educativa Emiliano Restrepo Echavarria</v>
          </cell>
          <cell r="K6317">
            <v>174212374</v>
          </cell>
        </row>
        <row r="6318">
          <cell r="I6318">
            <v>892000680</v>
          </cell>
          <cell r="J6318" t="str">
            <v>Institucion Educativa Jose Eustasio Rivera</v>
          </cell>
          <cell r="K6318">
            <v>85093644</v>
          </cell>
        </row>
        <row r="6319">
          <cell r="I6319">
            <v>892000686</v>
          </cell>
          <cell r="J6319" t="str">
            <v>Institucion Educativa Juan Bautista Arnaud</v>
          </cell>
          <cell r="K6319">
            <v>26951873</v>
          </cell>
        </row>
        <row r="6320">
          <cell r="I6320">
            <v>892000697</v>
          </cell>
          <cell r="J6320" t="str">
            <v>Institucion Educativa San Juan de Arama</v>
          </cell>
          <cell r="K6320">
            <v>83991320</v>
          </cell>
        </row>
        <row r="6321">
          <cell r="I6321">
            <v>892000705</v>
          </cell>
          <cell r="J6321" t="str">
            <v>UNIDAD EDUCATIVA  GENERAL SANTANDER</v>
          </cell>
          <cell r="K6321">
            <v>131770102</v>
          </cell>
        </row>
        <row r="6322">
          <cell r="I6322">
            <v>892000718</v>
          </cell>
          <cell r="J6322" t="str">
            <v>UNIDAD EDUCATIVA NORMAL SUPERIOR MARIA INMACULADA</v>
          </cell>
          <cell r="K6322">
            <v>133300197</v>
          </cell>
        </row>
        <row r="6323">
          <cell r="I6323">
            <v>892000812</v>
          </cell>
          <cell r="J6323" t="str">
            <v>MUNICIPIO DE CUBARRAL</v>
          </cell>
          <cell r="K6323">
            <v>11074071</v>
          </cell>
        </row>
        <row r="6324">
          <cell r="I6324">
            <v>892001457</v>
          </cell>
          <cell r="J6324" t="str">
            <v>MUNICIPIO DE ACACIAS</v>
          </cell>
          <cell r="K6324">
            <v>508330197</v>
          </cell>
        </row>
        <row r="6325">
          <cell r="I6325">
            <v>892001633</v>
          </cell>
          <cell r="J6325" t="str">
            <v>Colegio Nacionalizado Jorge Eliecer Gaitan</v>
          </cell>
          <cell r="K6325">
            <v>399698696</v>
          </cell>
        </row>
        <row r="6326">
          <cell r="I6326">
            <v>892002124</v>
          </cell>
          <cell r="J6326" t="str">
            <v>Institucion Educativa Cabuyaro</v>
          </cell>
          <cell r="K6326">
            <v>87205939</v>
          </cell>
        </row>
        <row r="6327">
          <cell r="I6327">
            <v>892003504</v>
          </cell>
          <cell r="J6327" t="str">
            <v>Institucion Educativa de Desarrollo Rural el Dorado</v>
          </cell>
          <cell r="K6327">
            <v>90856063</v>
          </cell>
        </row>
        <row r="6328">
          <cell r="I6328">
            <v>892099001</v>
          </cell>
          <cell r="J6328" t="str">
            <v>MUNICIPIO DE EL CALVARIO</v>
          </cell>
          <cell r="K6328">
            <v>18363420</v>
          </cell>
        </row>
        <row r="6329">
          <cell r="I6329">
            <v>892099105</v>
          </cell>
          <cell r="J6329" t="str">
            <v>MUNICIPIO DE INIRIDA</v>
          </cell>
          <cell r="K6329">
            <v>323268188</v>
          </cell>
        </row>
        <row r="6330">
          <cell r="I6330">
            <v>892099118</v>
          </cell>
          <cell r="J6330" t="str">
            <v>INSTITUCION EDUCATIVA COLEGIO NACIONALIZDO JOSE ANTONIO GALAN</v>
          </cell>
          <cell r="K6330">
            <v>167270802</v>
          </cell>
        </row>
        <row r="6331">
          <cell r="I6331">
            <v>892099128</v>
          </cell>
          <cell r="J6331" t="str">
            <v>ESCUELA NORMAL SUPERIOR DE VILLAVICENCIO</v>
          </cell>
          <cell r="K6331">
            <v>170373218</v>
          </cell>
        </row>
        <row r="6332">
          <cell r="I6332">
            <v>892099132</v>
          </cell>
          <cell r="J6332" t="str">
            <v>COLEGIO CALDAS FONDO DE FOMENTO DOCENTE</v>
          </cell>
          <cell r="K6332">
            <v>211075418</v>
          </cell>
        </row>
        <row r="6333">
          <cell r="I6333">
            <v>892099140</v>
          </cell>
          <cell r="J6333" t="str">
            <v>INSTITUCION EDUCATIVA CAMILO TORREZ ANTES COLEGIO NACIONALIZADO CAMILO TORRES</v>
          </cell>
          <cell r="K6333">
            <v>276496590</v>
          </cell>
        </row>
        <row r="6334">
          <cell r="I6334">
            <v>892099144</v>
          </cell>
          <cell r="J6334" t="str">
            <v>INSTITUTO NACIONAL DE ENSEÑANZA MEDIA INEM LUIS LOPEZ DE MESA</v>
          </cell>
          <cell r="K6334">
            <v>271148120</v>
          </cell>
        </row>
        <row r="6335">
          <cell r="I6335">
            <v>892099149</v>
          </cell>
          <cell r="J6335" t="str">
            <v>DEPARTAMENTO DEL GUAINIA</v>
          </cell>
          <cell r="K6335">
            <v>16156468478</v>
          </cell>
        </row>
        <row r="6336">
          <cell r="I6336">
            <v>892099159</v>
          </cell>
          <cell r="J6336" t="str">
            <v>Institucion Educativa Colegio Enrique Olaya Herrera</v>
          </cell>
          <cell r="K6336">
            <v>100694189</v>
          </cell>
        </row>
        <row r="6337">
          <cell r="I6337">
            <v>892099167</v>
          </cell>
          <cell r="J6337" t="str">
            <v>Institucion Educativa Pablo Emilio Riveros</v>
          </cell>
          <cell r="K6337">
            <v>138968080</v>
          </cell>
        </row>
        <row r="6338">
          <cell r="I6338">
            <v>892099170</v>
          </cell>
          <cell r="J6338" t="str">
            <v>Institucion Educativa Instituto Agricola Guacavia</v>
          </cell>
          <cell r="K6338">
            <v>65040323</v>
          </cell>
        </row>
        <row r="6339">
          <cell r="I6339">
            <v>892099173</v>
          </cell>
          <cell r="J6339" t="str">
            <v>MUNICIPIO DE VISTA HERMOSA</v>
          </cell>
          <cell r="K6339">
            <v>203844122</v>
          </cell>
        </row>
        <row r="6340">
          <cell r="I6340">
            <v>892099183</v>
          </cell>
          <cell r="J6340" t="str">
            <v>MUNICIPIO DE FUENTE DE ORO</v>
          </cell>
          <cell r="K6340">
            <v>109679243</v>
          </cell>
        </row>
        <row r="6341">
          <cell r="I6341">
            <v>892099184</v>
          </cell>
          <cell r="J6341" t="str">
            <v>MUNICIPIO DE CUMARAL</v>
          </cell>
          <cell r="K6341">
            <v>162236468</v>
          </cell>
        </row>
        <row r="6342">
          <cell r="I6342">
            <v>892099186</v>
          </cell>
          <cell r="J6342" t="str">
            <v>Instituto Educativo Colegio Nacionalizado John F. Kenedy</v>
          </cell>
          <cell r="K6342">
            <v>30835546</v>
          </cell>
        </row>
        <row r="6343">
          <cell r="I6343">
            <v>892099216</v>
          </cell>
          <cell r="J6343" t="str">
            <v>DEPARTAMENTO DEL CASANARE</v>
          </cell>
          <cell r="K6343">
            <v>62407638785</v>
          </cell>
        </row>
        <row r="6344">
          <cell r="I6344">
            <v>892099232</v>
          </cell>
          <cell r="J6344" t="str">
            <v>MUNICIPIO DE CABUYARO</v>
          </cell>
          <cell r="K6344">
            <v>60759072</v>
          </cell>
        </row>
        <row r="6345">
          <cell r="I6345">
            <v>892099233</v>
          </cell>
          <cell r="J6345" t="str">
            <v>MUNICIPIO DE MITU</v>
          </cell>
          <cell r="K6345">
            <v>343518251</v>
          </cell>
        </row>
        <row r="6346">
          <cell r="I6346">
            <v>892099234</v>
          </cell>
          <cell r="J6346" t="str">
            <v>MUNICIPIO DE LA MACARENA</v>
          </cell>
          <cell r="K6346">
            <v>281679534</v>
          </cell>
        </row>
        <row r="6347">
          <cell r="I6347">
            <v>892099242</v>
          </cell>
          <cell r="J6347" t="str">
            <v>MUNICIPIO DE LEJANIAS</v>
          </cell>
          <cell r="K6347">
            <v>87100622</v>
          </cell>
        </row>
        <row r="6348">
          <cell r="I6348">
            <v>892099243</v>
          </cell>
          <cell r="J6348" t="str">
            <v>MUNICIPIO DE GRANADA</v>
          </cell>
          <cell r="K6348">
            <v>480778430</v>
          </cell>
        </row>
        <row r="6349">
          <cell r="I6349">
            <v>892099246</v>
          </cell>
          <cell r="J6349" t="str">
            <v>MUNICIPIO DE SAN JUANITO</v>
          </cell>
          <cell r="K6349">
            <v>11185498</v>
          </cell>
        </row>
        <row r="6350">
          <cell r="I6350">
            <v>892099278</v>
          </cell>
          <cell r="J6350" t="str">
            <v>MUNICIPIO DE EL CASTILLO</v>
          </cell>
          <cell r="K6350">
            <v>78223532</v>
          </cell>
        </row>
        <row r="6351">
          <cell r="I6351">
            <v>892099285</v>
          </cell>
          <cell r="J6351" t="str">
            <v>Institucion Educativa Castilla</v>
          </cell>
          <cell r="K6351">
            <v>206019650</v>
          </cell>
        </row>
        <row r="6352">
          <cell r="I6352">
            <v>892099286</v>
          </cell>
          <cell r="J6352" t="str">
            <v>INSTITUCION EDUCATIVA COLEGIO DEPARTAMENTAL LA ESPERANZA</v>
          </cell>
          <cell r="K6352">
            <v>194641950</v>
          </cell>
        </row>
        <row r="6353">
          <cell r="I6353">
            <v>892099305</v>
          </cell>
          <cell r="J6353" t="str">
            <v>MUNICIPIO DE PUERTO CARREÑO</v>
          </cell>
          <cell r="K6353">
            <v>189009499</v>
          </cell>
        </row>
        <row r="6354">
          <cell r="I6354">
            <v>892099309</v>
          </cell>
          <cell r="J6354" t="str">
            <v>MUNICIPIO DE PUERTO LLERAS</v>
          </cell>
          <cell r="K6354">
            <v>85733933</v>
          </cell>
        </row>
        <row r="6355">
          <cell r="I6355">
            <v>892099317</v>
          </cell>
          <cell r="J6355" t="str">
            <v>MUNICIPIO DE MESETAS</v>
          </cell>
          <cell r="K6355">
            <v>155082706</v>
          </cell>
        </row>
        <row r="6356">
          <cell r="I6356">
            <v>892099324</v>
          </cell>
          <cell r="J6356" t="str">
            <v>MUNICIPIO DE VILLAVICENCIO</v>
          </cell>
          <cell r="K6356">
            <v>87962132899</v>
          </cell>
        </row>
        <row r="6357">
          <cell r="I6357">
            <v>892099325</v>
          </cell>
          <cell r="J6357" t="str">
            <v>MUNICIPIO DE PUERTO LOPEZ</v>
          </cell>
          <cell r="K6357">
            <v>280949013</v>
          </cell>
        </row>
        <row r="6358">
          <cell r="I6358">
            <v>892099392</v>
          </cell>
          <cell r="J6358" t="str">
            <v>MUNICIPIO DE OROCUE</v>
          </cell>
          <cell r="K6358">
            <v>143949561</v>
          </cell>
        </row>
        <row r="6359">
          <cell r="I6359">
            <v>892099412</v>
          </cell>
          <cell r="J6359" t="str">
            <v>Inxtitucion Educativa Hogar Juvenil Simon Bolivar</v>
          </cell>
          <cell r="K6359">
            <v>22109042</v>
          </cell>
        </row>
        <row r="6360">
          <cell r="I6360">
            <v>892099414</v>
          </cell>
          <cell r="J6360" t="str">
            <v>INSTITUCION EDUCATIVA MANUELA BELTRAN</v>
          </cell>
          <cell r="K6360">
            <v>124200557</v>
          </cell>
        </row>
        <row r="6361">
          <cell r="I6361">
            <v>892099428</v>
          </cell>
          <cell r="J6361" t="str">
            <v>Institucion Educativa Colegio Agropecuario</v>
          </cell>
          <cell r="K6361">
            <v>20373986</v>
          </cell>
        </row>
        <row r="6362">
          <cell r="I6362">
            <v>892099460</v>
          </cell>
          <cell r="J6362" t="str">
            <v>INSTITUCION EDUCATIVA EDUARDO CARRANZA</v>
          </cell>
          <cell r="K6362">
            <v>151153296</v>
          </cell>
        </row>
        <row r="6363">
          <cell r="I6363">
            <v>892099472</v>
          </cell>
          <cell r="J6363" t="str">
            <v>Institucion Educativa Remolino</v>
          </cell>
          <cell r="K6363">
            <v>34187665</v>
          </cell>
        </row>
        <row r="6364">
          <cell r="I6364">
            <v>892099475</v>
          </cell>
          <cell r="J6364" t="str">
            <v>MUNICIPIO DE VILLANUEVA</v>
          </cell>
          <cell r="K6364">
            <v>254015492</v>
          </cell>
        </row>
        <row r="6365">
          <cell r="I6365">
            <v>892099494</v>
          </cell>
          <cell r="J6365" t="str">
            <v>ALCALDIA MUNICIPAL DE ARAUQUITA</v>
          </cell>
          <cell r="K6365">
            <v>385422596</v>
          </cell>
        </row>
        <row r="6366">
          <cell r="I6366">
            <v>892099508</v>
          </cell>
          <cell r="J6366" t="str">
            <v>COLEGIO DEPARTAMENTAL AGROPECUARIO LAS MERCEDES</v>
          </cell>
          <cell r="K6366">
            <v>49602105</v>
          </cell>
        </row>
        <row r="6367">
          <cell r="I6367">
            <v>892099548</v>
          </cell>
          <cell r="J6367" t="str">
            <v>MUNICIPIO DE SAN MARTIN</v>
          </cell>
          <cell r="K6367">
            <v>155244549</v>
          </cell>
        </row>
        <row r="6368">
          <cell r="I6368">
            <v>892100045</v>
          </cell>
          <cell r="J6368" t="str">
            <v>LA INSTITUCION EDUCATIVA ALMIRANTE PADILLA</v>
          </cell>
          <cell r="K6368">
            <v>197678977</v>
          </cell>
        </row>
        <row r="6369">
          <cell r="I6369">
            <v>892115007</v>
          </cell>
          <cell r="J6369" t="str">
            <v>MUNICIPIO DE RIOHACHA</v>
          </cell>
          <cell r="K6369">
            <v>54749132055</v>
          </cell>
        </row>
        <row r="6370">
          <cell r="I6370">
            <v>892115013</v>
          </cell>
          <cell r="J6370" t="str">
            <v>INSTITUCION EDUCATIVA AGROPECUARIA DE FONSECA</v>
          </cell>
          <cell r="K6370">
            <v>126837048</v>
          </cell>
        </row>
        <row r="6371">
          <cell r="I6371">
            <v>892115015</v>
          </cell>
          <cell r="J6371" t="str">
            <v>DEPARTAMENTO DE LA GUAJIRA</v>
          </cell>
          <cell r="K6371">
            <v>89182147706</v>
          </cell>
        </row>
        <row r="6372">
          <cell r="I6372">
            <v>892115024</v>
          </cell>
          <cell r="J6372" t="str">
            <v>MUNICIPIO DE MANAURE</v>
          </cell>
          <cell r="K6372">
            <v>1522123692</v>
          </cell>
        </row>
        <row r="6373">
          <cell r="I6373">
            <v>892115090</v>
          </cell>
          <cell r="J6373" t="str">
            <v>Institucion Educativa Tecnica Rural Agricola de Tomarrazon</v>
          </cell>
          <cell r="K6373">
            <v>87458495</v>
          </cell>
        </row>
        <row r="6374">
          <cell r="I6374">
            <v>892115145</v>
          </cell>
          <cell r="J6374" t="str">
            <v>INSTITUCIN EDUCATIVA NUESTRA SEORA DEL CARMEN</v>
          </cell>
          <cell r="K6374">
            <v>113943606</v>
          </cell>
        </row>
        <row r="6375">
          <cell r="I6375">
            <v>892115155</v>
          </cell>
          <cell r="J6375" t="str">
            <v>MUNICIPIO DE URIBIA</v>
          </cell>
          <cell r="K6375">
            <v>32026112092</v>
          </cell>
        </row>
        <row r="6376">
          <cell r="I6376">
            <v>892115179</v>
          </cell>
          <cell r="J6376" t="str">
            <v>MUNICIPIO DE SAN JUAN DEL CESAR</v>
          </cell>
          <cell r="K6376">
            <v>440620386</v>
          </cell>
        </row>
        <row r="6377">
          <cell r="I6377">
            <v>892115181</v>
          </cell>
          <cell r="J6377" t="str">
            <v>INSTITUCION EDUCATIVA ROIG Y VILLALBA</v>
          </cell>
          <cell r="K6377">
            <v>107561745</v>
          </cell>
        </row>
        <row r="6378">
          <cell r="I6378">
            <v>892115191</v>
          </cell>
          <cell r="J6378" t="str">
            <v>INSTITUCION ETNOEDUCATIVA MONTE ALVERNIA</v>
          </cell>
          <cell r="K6378">
            <v>105892147</v>
          </cell>
        </row>
        <row r="6379">
          <cell r="I6379">
            <v>892115198</v>
          </cell>
          <cell r="J6379" t="str">
            <v>MUNICIPIO DE VILLANUEVA</v>
          </cell>
          <cell r="K6379">
            <v>235064852</v>
          </cell>
        </row>
        <row r="6380">
          <cell r="I6380">
            <v>892115240</v>
          </cell>
          <cell r="J6380" t="str">
            <v>INSTITUCION EDUCATIVA TECNICA AGRICOLA ISMAEL RODRIGUEZ FUENTES</v>
          </cell>
          <cell r="K6380">
            <v>48501192</v>
          </cell>
        </row>
        <row r="6381">
          <cell r="I6381">
            <v>892115277</v>
          </cell>
          <cell r="J6381" t="str">
            <v>INSTITUCION MANUEL ANTONIO DAVILA</v>
          </cell>
          <cell r="K6381">
            <v>69761630</v>
          </cell>
        </row>
        <row r="6382">
          <cell r="I6382">
            <v>892115313</v>
          </cell>
          <cell r="J6382" t="str">
            <v>INSTITUCIN EDUCATIVA PAULO VI</v>
          </cell>
          <cell r="K6382">
            <v>137220347</v>
          </cell>
        </row>
        <row r="6383">
          <cell r="I6383">
            <v>892115351</v>
          </cell>
          <cell r="J6383" t="str">
            <v>Institucion Educativa Helion Pinedo Rios</v>
          </cell>
          <cell r="K6383">
            <v>123654440</v>
          </cell>
        </row>
        <row r="6384">
          <cell r="I6384">
            <v>892115470</v>
          </cell>
          <cell r="J6384" t="str">
            <v>INSTITUCION RURAL HUGUES MANUEL LACOUTURE</v>
          </cell>
          <cell r="K6384">
            <v>37247422</v>
          </cell>
        </row>
        <row r="6385">
          <cell r="I6385">
            <v>892120019</v>
          </cell>
          <cell r="J6385" t="str">
            <v>INSTITUCION EDUCATIVA N. 5</v>
          </cell>
          <cell r="K6385">
            <v>113687608</v>
          </cell>
        </row>
        <row r="6386">
          <cell r="I6386">
            <v>892120020</v>
          </cell>
          <cell r="J6386" t="str">
            <v>MUNICIPIO DE MAICAO</v>
          </cell>
          <cell r="K6386">
            <v>40659613434</v>
          </cell>
        </row>
        <row r="6387">
          <cell r="I6387">
            <v>892120103</v>
          </cell>
          <cell r="J6387" t="str">
            <v>INSTITUCION EDUCATIVA AGRICOLA RURAL NO 12</v>
          </cell>
          <cell r="K6387">
            <v>74172228</v>
          </cell>
        </row>
        <row r="6388">
          <cell r="I6388">
            <v>892140002</v>
          </cell>
          <cell r="J6388" t="str">
            <v>INSTITUCION EDUCATIVA ROQUE DE ALBA</v>
          </cell>
          <cell r="K6388">
            <v>101603103</v>
          </cell>
        </row>
        <row r="6389">
          <cell r="I6389">
            <v>892140013</v>
          </cell>
          <cell r="J6389" t="str">
            <v>INSTITUCION EDUCATIVA TECNICA DE PROMOCION SOCIAL</v>
          </cell>
          <cell r="K6389">
            <v>57816746</v>
          </cell>
        </row>
        <row r="6390">
          <cell r="I6390">
            <v>892160007</v>
          </cell>
          <cell r="J6390" t="str">
            <v>INSTITUCION EDUCATIVA NORMAL SUPERIOR</v>
          </cell>
          <cell r="K6390">
            <v>116380958</v>
          </cell>
        </row>
        <row r="6391">
          <cell r="I6391">
            <v>892170005</v>
          </cell>
          <cell r="J6391" t="str">
            <v>INSTITUCION EDUCATIVA JUAN JACOBO ARAGON</v>
          </cell>
          <cell r="K6391">
            <v>155443847</v>
          </cell>
        </row>
        <row r="6392">
          <cell r="I6392">
            <v>892170008</v>
          </cell>
          <cell r="J6392" t="str">
            <v>MUNICIPIO DE FONSECA</v>
          </cell>
          <cell r="K6392">
            <v>442383838</v>
          </cell>
        </row>
        <row r="6393">
          <cell r="I6393">
            <v>892200058</v>
          </cell>
          <cell r="J6393" t="str">
            <v>MUNICIPIO DE CAIMITO</v>
          </cell>
          <cell r="K6393">
            <v>189491620</v>
          </cell>
        </row>
        <row r="6394">
          <cell r="I6394">
            <v>892200156</v>
          </cell>
          <cell r="J6394" t="str">
            <v>INSTITUCION EDUCATIVA ANTONIO LENIS</v>
          </cell>
          <cell r="K6394">
            <v>227326530</v>
          </cell>
        </row>
        <row r="6395">
          <cell r="I6395">
            <v>892200312</v>
          </cell>
          <cell r="J6395" t="str">
            <v>MUNICIPIO DE PALMITO</v>
          </cell>
          <cell r="K6395">
            <v>221504530</v>
          </cell>
        </row>
        <row r="6396">
          <cell r="I6396">
            <v>892200591</v>
          </cell>
          <cell r="J6396" t="str">
            <v>MUNICIPIO DE SAN MARCOS</v>
          </cell>
          <cell r="K6396">
            <v>715418462</v>
          </cell>
        </row>
        <row r="6397">
          <cell r="I6397">
            <v>892200592</v>
          </cell>
          <cell r="J6397" t="str">
            <v>MUNICIPIO DE SAN ONOFRE</v>
          </cell>
          <cell r="K6397">
            <v>762613609</v>
          </cell>
        </row>
        <row r="6398">
          <cell r="I6398">
            <v>892200686</v>
          </cell>
          <cell r="J6398" t="str">
            <v>INSTITUCION EDUCATIVA JOSE IGNACIO LOPEZ</v>
          </cell>
          <cell r="K6398">
            <v>93858424</v>
          </cell>
        </row>
        <row r="6399">
          <cell r="I6399">
            <v>892200737</v>
          </cell>
          <cell r="J6399" t="str">
            <v>INSTITUCION EDUCATIVA TECNICO INDUSTRIAL ANTONIO PRIETO</v>
          </cell>
          <cell r="K6399">
            <v>291476198</v>
          </cell>
        </row>
        <row r="6400">
          <cell r="I6400">
            <v>892200740</v>
          </cell>
          <cell r="J6400" t="str">
            <v>MUNICIPIO DE CHALAN</v>
          </cell>
          <cell r="K6400">
            <v>66190978</v>
          </cell>
        </row>
        <row r="6401">
          <cell r="I6401">
            <v>892200745</v>
          </cell>
          <cell r="J6401" t="str">
            <v>Fondo de servicios educativos CDR</v>
          </cell>
          <cell r="K6401">
            <v>51409067</v>
          </cell>
        </row>
        <row r="6402">
          <cell r="I6402">
            <v>892200839</v>
          </cell>
          <cell r="J6402" t="str">
            <v>MUNICIPIO DE TOLU EN REESTRUCTURACION</v>
          </cell>
          <cell r="K6402">
            <v>311904398</v>
          </cell>
        </row>
        <row r="6403">
          <cell r="I6403">
            <v>892201066</v>
          </cell>
          <cell r="J6403" t="str">
            <v>Institucion Educativa Nuestra Señora de las Mercedes</v>
          </cell>
          <cell r="K6403">
            <v>64396534</v>
          </cell>
        </row>
        <row r="6404">
          <cell r="I6404">
            <v>892201067</v>
          </cell>
          <cell r="J6404" t="str">
            <v>INSTITUCION EDUCATIVA POLICARPA SALAVARRIETA</v>
          </cell>
          <cell r="K6404">
            <v>172165445</v>
          </cell>
        </row>
        <row r="6405">
          <cell r="I6405">
            <v>892201149</v>
          </cell>
          <cell r="J6405" t="str">
            <v>INSTITUCION EDUCATIVA LICEO CARMELO PERCY VERGARA</v>
          </cell>
          <cell r="K6405">
            <v>265411252</v>
          </cell>
        </row>
        <row r="6406">
          <cell r="I6406">
            <v>892201151</v>
          </cell>
          <cell r="J6406" t="str">
            <v>INSTITUCION EDUCATIVA SAN JUAN BAUTISTA</v>
          </cell>
          <cell r="K6406">
            <v>51788640</v>
          </cell>
        </row>
        <row r="6407">
          <cell r="I6407">
            <v>892201169</v>
          </cell>
          <cell r="J6407" t="str">
            <v>FONDO DE GRATUIDAD DE LA INSTITUCION EDUCATIVA TECNICO AGROPECUARIA DE BUENAVISTA</v>
          </cell>
          <cell r="K6407">
            <v>142958057</v>
          </cell>
        </row>
        <row r="6408">
          <cell r="I6408">
            <v>892201233</v>
          </cell>
          <cell r="J6408" t="str">
            <v>I.E. ANTONIA SANTOS</v>
          </cell>
          <cell r="K6408">
            <v>179665394</v>
          </cell>
        </row>
        <row r="6409">
          <cell r="I6409">
            <v>892201254</v>
          </cell>
          <cell r="J6409" t="str">
            <v>Fondo de servicios educativos Institución Educativa Mariscal Sucre</v>
          </cell>
          <cell r="K6409">
            <v>187941561</v>
          </cell>
        </row>
        <row r="6410">
          <cell r="I6410">
            <v>892201270</v>
          </cell>
          <cell r="J6410" t="str">
            <v>INSTITUCION EDUCATIVA TECNICO AGROPECUARIO GUILLERMO PATRON</v>
          </cell>
          <cell r="K6410">
            <v>58414468</v>
          </cell>
        </row>
        <row r="6411">
          <cell r="I6411">
            <v>892201282</v>
          </cell>
          <cell r="J6411" t="str">
            <v>MUNICIPIO DE SAN JUAN DE BETULIA</v>
          </cell>
          <cell r="K6411">
            <v>135423986</v>
          </cell>
        </row>
        <row r="6412">
          <cell r="I6412">
            <v>892201286</v>
          </cell>
          <cell r="J6412" t="str">
            <v>MUNICIPIO DE  BUENAVISTA</v>
          </cell>
          <cell r="K6412">
            <v>109987096</v>
          </cell>
        </row>
        <row r="6413">
          <cell r="I6413">
            <v>892201287</v>
          </cell>
          <cell r="J6413" t="str">
            <v>MUNICIPIO DE LOS PALMITOS</v>
          </cell>
          <cell r="K6413">
            <v>250340873</v>
          </cell>
        </row>
        <row r="6414">
          <cell r="I6414">
            <v>892201296</v>
          </cell>
          <cell r="J6414" t="str">
            <v>MUNICIPIO DE MORROA</v>
          </cell>
          <cell r="K6414">
            <v>162899219</v>
          </cell>
        </row>
        <row r="6415">
          <cell r="I6415">
            <v>892280020</v>
          </cell>
          <cell r="J6415" t="str">
            <v>INSTITUCION EDUCATIVA NORMAL SUPERIOR DE SINCELEJO</v>
          </cell>
          <cell r="K6415">
            <v>345891043</v>
          </cell>
        </row>
        <row r="6416">
          <cell r="I6416">
            <v>892280021</v>
          </cell>
          <cell r="J6416" t="str">
            <v>DEPARTAMENTO DE SUCRE</v>
          </cell>
          <cell r="K6416">
            <v>167603466396</v>
          </cell>
        </row>
        <row r="6417">
          <cell r="I6417">
            <v>892280030</v>
          </cell>
          <cell r="J6417" t="str">
            <v>INSTITUCION EDUCATIVA SIMON ARAUJO</v>
          </cell>
          <cell r="K6417">
            <v>304055375</v>
          </cell>
        </row>
        <row r="6418">
          <cell r="I6418">
            <v>892280032</v>
          </cell>
          <cell r="J6418" t="str">
            <v>MUNICIPIO DE COROZAL</v>
          </cell>
          <cell r="K6418">
            <v>612672404</v>
          </cell>
        </row>
        <row r="6419">
          <cell r="I6419">
            <v>892280053</v>
          </cell>
          <cell r="J6419" t="str">
            <v>MUNICIPIO DE COLOSO</v>
          </cell>
          <cell r="K6419">
            <v>125374051</v>
          </cell>
        </row>
        <row r="6420">
          <cell r="I6420">
            <v>892280054</v>
          </cell>
          <cell r="J6420" t="str">
            <v>MUNICIPIO DE SAN BENITO ABAD</v>
          </cell>
          <cell r="K6420">
            <v>395886775</v>
          </cell>
        </row>
        <row r="6421">
          <cell r="I6421">
            <v>892280055</v>
          </cell>
          <cell r="J6421" t="str">
            <v>MUNICIPIO DE SAMPUES</v>
          </cell>
          <cell r="K6421">
            <v>610373730</v>
          </cell>
        </row>
        <row r="6422">
          <cell r="I6422">
            <v>892280057</v>
          </cell>
          <cell r="J6422" t="str">
            <v>MUNICIPIO DE MAJAGUAL</v>
          </cell>
          <cell r="K6422">
            <v>588773324</v>
          </cell>
        </row>
        <row r="6423">
          <cell r="I6423">
            <v>892280061</v>
          </cell>
          <cell r="J6423" t="str">
            <v>MUNICIPIO DE SUCRE SUCRE</v>
          </cell>
          <cell r="K6423">
            <v>385781801</v>
          </cell>
        </row>
        <row r="6424">
          <cell r="I6424">
            <v>892280063</v>
          </cell>
          <cell r="J6424" t="str">
            <v>MUNICIPIO DE SAN PEDRO</v>
          </cell>
          <cell r="K6424">
            <v>216706593</v>
          </cell>
        </row>
        <row r="6425">
          <cell r="I6425">
            <v>892280075</v>
          </cell>
          <cell r="J6425" t="str">
            <v>I.E. HERIBERTO GARCIA GARRIDO</v>
          </cell>
          <cell r="K6425">
            <v>151453288</v>
          </cell>
        </row>
        <row r="6426">
          <cell r="I6426">
            <v>892300110</v>
          </cell>
          <cell r="J6426" t="str">
            <v>FONDO DE SERVICIOS EDUCATIVOS INSTITUCION JOSE MARIA CAMPO SERRANO</v>
          </cell>
          <cell r="K6426">
            <v>171414857</v>
          </cell>
        </row>
        <row r="6427">
          <cell r="I6427">
            <v>892300123</v>
          </cell>
          <cell r="J6427" t="str">
            <v>MUNICIPIO DE RIO DE ORO</v>
          </cell>
          <cell r="K6427">
            <v>149164549</v>
          </cell>
        </row>
        <row r="6428">
          <cell r="I6428">
            <v>892300220</v>
          </cell>
          <cell r="J6428" t="str">
            <v>FONDOS DE SERVICIOS EDUCATIVOS INSTITUCION EDUCATIVA NACIONAL AGUSTIN CODAZZI</v>
          </cell>
          <cell r="K6428">
            <v>322224695</v>
          </cell>
        </row>
        <row r="6429">
          <cell r="I6429">
            <v>892300265</v>
          </cell>
          <cell r="J6429" t="str">
            <v>NORMAL MARIA INMACULADA DE MANAURE CESAR</v>
          </cell>
          <cell r="K6429">
            <v>121745008</v>
          </cell>
        </row>
        <row r="6430">
          <cell r="I6430">
            <v>892300282</v>
          </cell>
          <cell r="J6430" t="str">
            <v>FONDO DE SERVICIOS EDUCATIVOS DE LA INSTITUCION EDUCATIVA CAMILO TORRES</v>
          </cell>
          <cell r="K6430">
            <v>136400144</v>
          </cell>
        </row>
        <row r="6431">
          <cell r="I6431">
            <v>892300284</v>
          </cell>
          <cell r="J6431" t="str">
            <v>I.E. Colegio Femenino Prudencia Daza</v>
          </cell>
          <cell r="K6431">
            <v>164030247</v>
          </cell>
        </row>
        <row r="6432">
          <cell r="I6432">
            <v>892300302</v>
          </cell>
          <cell r="J6432" t="str">
            <v>FONDO DE SERVICIOS EDUCATIVOS ESCUELA NORMAL</v>
          </cell>
          <cell r="K6432">
            <v>50553708</v>
          </cell>
        </row>
        <row r="6433">
          <cell r="I6433">
            <v>892300303</v>
          </cell>
          <cell r="J6433" t="str">
            <v>FONDOS DE SERVICIOS EDUCATIVOS COLEGIO NACIONAL ALFONSO LOPEZ PUMAREJO</v>
          </cell>
          <cell r="K6433">
            <v>52764449</v>
          </cell>
        </row>
        <row r="6434">
          <cell r="I6434">
            <v>892300306</v>
          </cell>
          <cell r="J6434" t="str">
            <v>I.E. Pedro Castro Monsalvo</v>
          </cell>
          <cell r="K6434">
            <v>274787870</v>
          </cell>
        </row>
        <row r="6435">
          <cell r="I6435">
            <v>892300325</v>
          </cell>
          <cell r="J6435" t="str">
            <v>INSTITUCION TECNICA EDUCATIVA  CONCENTRACION DE DESARROLLO RURAL</v>
          </cell>
          <cell r="K6435">
            <v>56016806</v>
          </cell>
        </row>
        <row r="6436">
          <cell r="I6436">
            <v>892300448</v>
          </cell>
          <cell r="J6436" t="str">
            <v>INSTITUCION EDUCATIVA ALFONSO LOPEZ PUMAREJO</v>
          </cell>
          <cell r="K6436">
            <v>207005356</v>
          </cell>
        </row>
        <row r="6437">
          <cell r="I6437">
            <v>892300577</v>
          </cell>
          <cell r="J6437" t="str">
            <v>INSTITUTO AGRICOLA ROSA JAIME</v>
          </cell>
          <cell r="K6437">
            <v>105919898</v>
          </cell>
        </row>
        <row r="6438">
          <cell r="I6438">
            <v>892300619</v>
          </cell>
          <cell r="J6438" t="str">
            <v>COLEGIO JORGE ELIECER GAITAN DE GONZALEZ CESAR FONDOS DOCENTES</v>
          </cell>
          <cell r="K6438">
            <v>44394922</v>
          </cell>
        </row>
        <row r="6439">
          <cell r="I6439">
            <v>892300650</v>
          </cell>
          <cell r="J6439" t="str">
            <v>INSTITUCION EDUCATIVA JUAN MEJIA GOMEZ</v>
          </cell>
          <cell r="K6439">
            <v>167455391</v>
          </cell>
        </row>
        <row r="6440">
          <cell r="I6440">
            <v>892300668</v>
          </cell>
          <cell r="J6440" t="str">
            <v>FONDO DE SERVICIOS EDUCATIVOS</v>
          </cell>
          <cell r="K6440">
            <v>102261569</v>
          </cell>
        </row>
        <row r="6441">
          <cell r="I6441">
            <v>892300680</v>
          </cell>
          <cell r="J6441" t="str">
            <v>INSTITUCION EDUCATIVA GUILLERMO LEON VALENCIA</v>
          </cell>
          <cell r="K6441">
            <v>225271895</v>
          </cell>
        </row>
        <row r="6442">
          <cell r="I6442">
            <v>892300815</v>
          </cell>
          <cell r="J6442" t="str">
            <v>MUNICIPIO DE CHIMICHAGUA</v>
          </cell>
          <cell r="K6442">
            <v>506559092</v>
          </cell>
        </row>
        <row r="6443">
          <cell r="I6443">
            <v>892301093</v>
          </cell>
          <cell r="J6443" t="str">
            <v>MUNICIPIO DE SAN MARTIN</v>
          </cell>
          <cell r="K6443">
            <v>221250934</v>
          </cell>
        </row>
        <row r="6444">
          <cell r="I6444">
            <v>892301119</v>
          </cell>
          <cell r="J6444" t="str">
            <v>INSTITUCION EDUCATIVA AGROPECUARIA AGUSTIN RANGEL</v>
          </cell>
          <cell r="K6444">
            <v>84869927</v>
          </cell>
        </row>
        <row r="6445">
          <cell r="I6445">
            <v>892301130</v>
          </cell>
          <cell r="J6445" t="str">
            <v>MUNICIPIO DE BOSCONIA</v>
          </cell>
          <cell r="K6445">
            <v>433544308</v>
          </cell>
        </row>
        <row r="6446">
          <cell r="I6446">
            <v>892301541</v>
          </cell>
          <cell r="J6446" t="str">
            <v>ALCALDIA MUNICIPAL DE ASTREA</v>
          </cell>
          <cell r="K6446">
            <v>291390359</v>
          </cell>
        </row>
        <row r="6447">
          <cell r="I6447">
            <v>892301735</v>
          </cell>
          <cell r="J6447" t="str">
            <v>FONDO DE SERVICIOS EDUCATIVOS DE LA INSTITUCION EDUCATIVA SAN ALBERTO MAGNO</v>
          </cell>
          <cell r="K6447">
            <v>152743252</v>
          </cell>
        </row>
        <row r="6448">
          <cell r="I6448">
            <v>892301761</v>
          </cell>
          <cell r="J6448" t="str">
            <v>MUNICIPIO DE MANAURE BALCON DEL CESAR</v>
          </cell>
          <cell r="K6448">
            <v>135639783</v>
          </cell>
        </row>
        <row r="6449">
          <cell r="I6449">
            <v>892399992</v>
          </cell>
          <cell r="J6449" t="str">
            <v>COLEGIO NACIONAL LOPERENA</v>
          </cell>
          <cell r="K6449">
            <v>254863968</v>
          </cell>
        </row>
        <row r="6450">
          <cell r="I6450">
            <v>892399999</v>
          </cell>
          <cell r="J6450" t="str">
            <v>DEPARTAMENTO DEL CESAR</v>
          </cell>
          <cell r="K6450">
            <v>155088722554</v>
          </cell>
        </row>
        <row r="6451">
          <cell r="I6451">
            <v>892400038</v>
          </cell>
          <cell r="J6451" t="str">
            <v>DEPARTAMENTO ARCHIPIELAGO DE SAN ANDRES PROVIDENCIA Y SANTA CATALINA</v>
          </cell>
          <cell r="K6451">
            <v>12234703228</v>
          </cell>
        </row>
        <row r="6452">
          <cell r="I6452">
            <v>892400283</v>
          </cell>
          <cell r="J6452" t="str">
            <v>INSTITUCIÓN EDUCATIVA TÉCNICO INDUSTRIAL</v>
          </cell>
          <cell r="K6452">
            <v>64362257</v>
          </cell>
        </row>
        <row r="6453">
          <cell r="I6453">
            <v>892400354</v>
          </cell>
          <cell r="J6453" t="str">
            <v>CENTRO EDUCATIVO BOMBONA</v>
          </cell>
          <cell r="K6453">
            <v>71937329</v>
          </cell>
        </row>
        <row r="6454">
          <cell r="I6454">
            <v>892400713</v>
          </cell>
          <cell r="J6454" t="str">
            <v>INSTITUCIÓN EDUCATIVA BOLIVARIANO</v>
          </cell>
          <cell r="K6454">
            <v>94812320</v>
          </cell>
        </row>
        <row r="6455">
          <cell r="I6455">
            <v>899999061</v>
          </cell>
          <cell r="J6455" t="str">
            <v>BOGOTA DISTRITO CAPITAL</v>
          </cell>
          <cell r="K6455">
            <v>731269961868</v>
          </cell>
        </row>
        <row r="6456">
          <cell r="I6456">
            <v>899999078</v>
          </cell>
          <cell r="J6456" t="str">
            <v>INSTITUCION EDUCATIVA LICEO  NACIONAL JOSE JOAQUIN CASAS</v>
          </cell>
          <cell r="K6456">
            <v>236896423</v>
          </cell>
        </row>
        <row r="6457">
          <cell r="I6457">
            <v>899999099</v>
          </cell>
          <cell r="J6457" t="str">
            <v>INSTITUCION EDUCATIVA DE DESARROLLO RURAL</v>
          </cell>
          <cell r="K6457">
            <v>115469868</v>
          </cell>
        </row>
        <row r="6458">
          <cell r="I6458">
            <v>899999105</v>
          </cell>
          <cell r="J6458" t="str">
            <v>INSTITUCION EDUCATIVA DEPARTAMENTAL LA MERCED</v>
          </cell>
          <cell r="K6458">
            <v>248157078</v>
          </cell>
        </row>
        <row r="6459">
          <cell r="I6459">
            <v>899999106</v>
          </cell>
          <cell r="J6459" t="str">
            <v>IED ANTONIO NARIÑO</v>
          </cell>
          <cell r="K6459">
            <v>143196119</v>
          </cell>
        </row>
        <row r="6460">
          <cell r="I6460">
            <v>899999114</v>
          </cell>
          <cell r="J6460" t="str">
            <v>DEPARTAMENTO DE CUNDINAMARCA</v>
          </cell>
          <cell r="K6460">
            <v>281491567022</v>
          </cell>
        </row>
        <row r="6461">
          <cell r="I6461">
            <v>899999121</v>
          </cell>
          <cell r="J6461" t="str">
            <v>INSTITUTO NACIONAL FEMENINO LORENCITA VILLEGAS DE SANTOS</v>
          </cell>
          <cell r="K6461">
            <v>70505280</v>
          </cell>
        </row>
        <row r="6462">
          <cell r="I6462">
            <v>899999132</v>
          </cell>
          <cell r="J6462" t="str">
            <v>INSTITUCION EDUCATIVA MUNICIPAL MANUELA AYALA DE GAITAN</v>
          </cell>
          <cell r="K6462">
            <v>166435394</v>
          </cell>
        </row>
        <row r="6463">
          <cell r="I6463">
            <v>899999139</v>
          </cell>
          <cell r="J6463" t="str">
            <v>IED COLEGIO NACIONAL NICOLAS ESGUERRA</v>
          </cell>
          <cell r="K6463">
            <v>192038715</v>
          </cell>
        </row>
        <row r="6464">
          <cell r="I6464">
            <v>899999172</v>
          </cell>
          <cell r="J6464" t="str">
            <v>MUNICIPIO DE CHIA</v>
          </cell>
          <cell r="K6464">
            <v>13606729289</v>
          </cell>
        </row>
        <row r="6465">
          <cell r="I6465">
            <v>899999173</v>
          </cell>
          <cell r="J6465" t="str">
            <v>ALCALDIA MUNICIPAL DE SAN FRANCISCO CUNDINAMARCA</v>
          </cell>
          <cell r="K6465">
            <v>51934699</v>
          </cell>
        </row>
        <row r="6466">
          <cell r="I6466">
            <v>899999177</v>
          </cell>
          <cell r="J6466" t="str">
            <v>Intitucion Educativa Deptal General Carlos Alban</v>
          </cell>
          <cell r="K6466">
            <v>59837321</v>
          </cell>
        </row>
        <row r="6467">
          <cell r="I6467">
            <v>899999193</v>
          </cell>
          <cell r="J6467" t="str">
            <v>INSTITUCION EDUCATIVA DEPARTAMENTAL IGNACIO PESCADOR</v>
          </cell>
          <cell r="K6467">
            <v>112751659</v>
          </cell>
        </row>
        <row r="6468">
          <cell r="I6468">
            <v>899999269</v>
          </cell>
          <cell r="J6468" t="str">
            <v>IED CLEMENCIA DE CAYCEDO</v>
          </cell>
          <cell r="K6468">
            <v>116934462</v>
          </cell>
        </row>
        <row r="6469">
          <cell r="I6469">
            <v>899999272</v>
          </cell>
          <cell r="J6469" t="str">
            <v>COLEGIO DEPARTAMENTAL CALIXTO GAITAN</v>
          </cell>
          <cell r="K6469">
            <v>30617659</v>
          </cell>
        </row>
        <row r="6470">
          <cell r="I6470">
            <v>899999273</v>
          </cell>
          <cell r="J6470" t="str">
            <v>FONDO DE SERVICIOS DOCENTE IED NORMAL SUPERIOR</v>
          </cell>
          <cell r="K6470">
            <v>55071648</v>
          </cell>
        </row>
        <row r="6471">
          <cell r="I6471">
            <v>899999277</v>
          </cell>
          <cell r="J6471" t="str">
            <v>INSTITUCION EDUCATIVA DISTRITAL INTEGRADO DE FONTIBON</v>
          </cell>
          <cell r="K6471">
            <v>206647297</v>
          </cell>
        </row>
        <row r="6472">
          <cell r="I6472">
            <v>899999281</v>
          </cell>
          <cell r="J6472" t="str">
            <v>MUNICIPIO DE UBATE</v>
          </cell>
          <cell r="K6472">
            <v>240952423</v>
          </cell>
        </row>
        <row r="6473">
          <cell r="I6473">
            <v>899999289</v>
          </cell>
          <cell r="J6473" t="str">
            <v>FONDOS SERVICIOS EDUCATIVOS</v>
          </cell>
          <cell r="K6473">
            <v>271661693</v>
          </cell>
        </row>
        <row r="6474">
          <cell r="I6474">
            <v>899999292</v>
          </cell>
          <cell r="J6474" t="str">
            <v>INSTITUCION EDUCATIVA DE USAQUEN</v>
          </cell>
          <cell r="K6474">
            <v>160051853</v>
          </cell>
        </row>
        <row r="6475">
          <cell r="I6475">
            <v>899999302</v>
          </cell>
          <cell r="J6475" t="str">
            <v>MUNICIPO DE LETICIA</v>
          </cell>
          <cell r="K6475">
            <v>529974142</v>
          </cell>
        </row>
        <row r="6476">
          <cell r="I6476">
            <v>899999312</v>
          </cell>
          <cell r="J6476" t="str">
            <v>MUNICIPIO  DE VILLETA</v>
          </cell>
          <cell r="K6476">
            <v>147931900</v>
          </cell>
        </row>
        <row r="6477">
          <cell r="I6477">
            <v>899999314</v>
          </cell>
          <cell r="J6477" t="str">
            <v>MUNICIPIO DE SUBACHOQUE</v>
          </cell>
          <cell r="K6477">
            <v>66589630</v>
          </cell>
        </row>
        <row r="6478">
          <cell r="I6478">
            <v>899999318</v>
          </cell>
          <cell r="J6478" t="str">
            <v>MUNICIPIO DE ZIPAQUIRA</v>
          </cell>
          <cell r="K6478">
            <v>16152016904</v>
          </cell>
        </row>
        <row r="6479">
          <cell r="I6479">
            <v>899999323</v>
          </cell>
          <cell r="J6479" t="str">
            <v>MUNICIPIO DE FUQUENE</v>
          </cell>
          <cell r="K6479">
            <v>47563306</v>
          </cell>
        </row>
        <row r="6480">
          <cell r="I6480">
            <v>899999325</v>
          </cell>
          <cell r="J6480" t="str">
            <v>MUNICIPIO DE MADRID</v>
          </cell>
          <cell r="K6480">
            <v>273650524</v>
          </cell>
        </row>
        <row r="6481">
          <cell r="I6481">
            <v>899999328</v>
          </cell>
          <cell r="J6481" t="str">
            <v>MUNICIPIO DE FACATATIVA</v>
          </cell>
          <cell r="K6481">
            <v>17929048986</v>
          </cell>
        </row>
        <row r="6482">
          <cell r="I6482">
            <v>899999330</v>
          </cell>
          <cell r="J6482" t="str">
            <v>MUNICIPIO DE LENGUAZAQUE CUNDINAMARCA</v>
          </cell>
          <cell r="K6482">
            <v>67139554</v>
          </cell>
        </row>
        <row r="6483">
          <cell r="I6483">
            <v>899999331</v>
          </cell>
          <cell r="J6483" t="str">
            <v>MUNICIPIO DE GACHETA</v>
          </cell>
          <cell r="K6483">
            <v>65323243</v>
          </cell>
        </row>
        <row r="6484">
          <cell r="I6484">
            <v>899999334</v>
          </cell>
          <cell r="J6484" t="str">
            <v>Fondo de Servicios Educativos de la Institucion Educativa Integrado de Soacha</v>
          </cell>
          <cell r="K6484">
            <v>302641832</v>
          </cell>
        </row>
        <row r="6485">
          <cell r="I6485">
            <v>899999336</v>
          </cell>
          <cell r="J6485" t="str">
            <v>GOBERNACION DEL AMAZONAS</v>
          </cell>
          <cell r="K6485">
            <v>24751411104</v>
          </cell>
        </row>
        <row r="6486">
          <cell r="I6486">
            <v>899999342</v>
          </cell>
          <cell r="J6486" t="str">
            <v>MUNICIPIO DE MOSQUERA</v>
          </cell>
          <cell r="K6486">
            <v>13327832749</v>
          </cell>
        </row>
        <row r="6487">
          <cell r="I6487">
            <v>899999343</v>
          </cell>
          <cell r="J6487" t="str">
            <v>COLEGIO DEPARTAMENTAL BALDOMERO SANIN CANO</v>
          </cell>
          <cell r="K6487">
            <v>43209523</v>
          </cell>
        </row>
        <row r="6488">
          <cell r="I6488">
            <v>899999349</v>
          </cell>
          <cell r="J6488" t="str">
            <v>FSE INTS. TECN. JOSE DE SAN M.</v>
          </cell>
          <cell r="K6488">
            <v>191151248</v>
          </cell>
        </row>
        <row r="6489">
          <cell r="I6489">
            <v>899999351</v>
          </cell>
          <cell r="J6489" t="str">
            <v>INSTITUTO DEPARTAMENTAL LA FLORIDA</v>
          </cell>
          <cell r="K6489">
            <v>57624736</v>
          </cell>
        </row>
        <row r="6490">
          <cell r="I6490">
            <v>899999357</v>
          </cell>
          <cell r="J6490" t="str">
            <v>MUNICIPIO DE CHOCONTA</v>
          </cell>
          <cell r="K6490">
            <v>147569517</v>
          </cell>
        </row>
        <row r="6491">
          <cell r="I6491">
            <v>899999362</v>
          </cell>
          <cell r="J6491" t="str">
            <v>MUNICIPIO DE GUACHETA</v>
          </cell>
          <cell r="K6491">
            <v>102540855</v>
          </cell>
        </row>
        <row r="6492">
          <cell r="I6492">
            <v>899999363</v>
          </cell>
          <cell r="J6492" t="str">
            <v>INSTITUCION DEPARTAMENTAL FIDEL LEON TRIANA</v>
          </cell>
          <cell r="K6492">
            <v>52440716</v>
          </cell>
        </row>
        <row r="6493">
          <cell r="I6493">
            <v>899999364</v>
          </cell>
          <cell r="J6493" t="str">
            <v>MUNICIPIO DE FOMEQUE</v>
          </cell>
          <cell r="K6493">
            <v>76509086</v>
          </cell>
        </row>
        <row r="6494">
          <cell r="I6494">
            <v>899999366</v>
          </cell>
          <cell r="J6494" t="str">
            <v>ALCALDIA DE NEMOCON</v>
          </cell>
          <cell r="K6494">
            <v>66959205</v>
          </cell>
        </row>
        <row r="6495">
          <cell r="I6495">
            <v>899999367</v>
          </cell>
          <cell r="J6495" t="str">
            <v>MUNICIPIO DE CARMEN DE CARUPA</v>
          </cell>
          <cell r="K6495">
            <v>54915978</v>
          </cell>
        </row>
        <row r="6496">
          <cell r="I6496">
            <v>899999369</v>
          </cell>
          <cell r="J6496" t="str">
            <v>MUNICIPIO LA PALMA CUNDINAMARCA</v>
          </cell>
          <cell r="K6496">
            <v>74209872</v>
          </cell>
        </row>
        <row r="6497">
          <cell r="I6497">
            <v>899999372</v>
          </cell>
          <cell r="J6497" t="str">
            <v>MUNICIPIO DE SIBATE</v>
          </cell>
          <cell r="K6497">
            <v>161084775</v>
          </cell>
        </row>
        <row r="6498">
          <cell r="I6498">
            <v>899999373</v>
          </cell>
          <cell r="J6498" t="str">
            <v>FONDO DE SERVICIOS EDUCATIVOS IED INTEGRADO</v>
          </cell>
          <cell r="K6498">
            <v>34616475</v>
          </cell>
        </row>
        <row r="6499">
          <cell r="I6499">
            <v>899999375</v>
          </cell>
          <cell r="J6499" t="str">
            <v>COLEGIO DEPARTAMENTAL MARCO FIDEL SUAREZ</v>
          </cell>
          <cell r="K6499">
            <v>49999232</v>
          </cell>
        </row>
        <row r="6500">
          <cell r="I6500">
            <v>899999380</v>
          </cell>
          <cell r="J6500" t="str">
            <v>FONDO DE SERVICIOS EDUCATIVOS IED SAN NICOLAS</v>
          </cell>
          <cell r="K6500">
            <v>52220543</v>
          </cell>
        </row>
        <row r="6501">
          <cell r="I6501">
            <v>899999382</v>
          </cell>
          <cell r="J6501" t="str">
            <v>IED INTEGRADA AGUSTIN PARRA</v>
          </cell>
          <cell r="K6501">
            <v>198169756</v>
          </cell>
        </row>
        <row r="6502">
          <cell r="I6502">
            <v>899999384</v>
          </cell>
          <cell r="J6502" t="str">
            <v>MUNICIPIO DE SIMIJACA</v>
          </cell>
          <cell r="K6502">
            <v>81365786</v>
          </cell>
        </row>
        <row r="6503">
          <cell r="I6503">
            <v>899999385</v>
          </cell>
          <cell r="J6503" t="str">
            <v>MUNICIPIO DE UBALA</v>
          </cell>
          <cell r="K6503">
            <v>88020318</v>
          </cell>
        </row>
        <row r="6504">
          <cell r="I6504">
            <v>899999388</v>
          </cell>
          <cell r="J6504" t="str">
            <v>MUNICIPIO DE UNE</v>
          </cell>
          <cell r="K6504">
            <v>44481149</v>
          </cell>
        </row>
        <row r="6505">
          <cell r="I6505">
            <v>899999395</v>
          </cell>
          <cell r="J6505" t="str">
            <v>MUNICIPIO DE GUATAVITA</v>
          </cell>
          <cell r="K6505">
            <v>35624934</v>
          </cell>
        </row>
        <row r="6506">
          <cell r="I6506">
            <v>899999397</v>
          </cell>
          <cell r="J6506" t="str">
            <v>IED INTEGRADA DE TAUSA</v>
          </cell>
          <cell r="K6506">
            <v>113549840</v>
          </cell>
        </row>
        <row r="6507">
          <cell r="I6507">
            <v>899999398</v>
          </cell>
          <cell r="J6507" t="str">
            <v>MUNICIPIO DE SUPATA</v>
          </cell>
          <cell r="K6507">
            <v>37500832</v>
          </cell>
        </row>
        <row r="6508">
          <cell r="I6508">
            <v>899999400</v>
          </cell>
          <cell r="J6508" t="str">
            <v>ALCALDIA MUNICIPIO DE CHAGUANI</v>
          </cell>
          <cell r="K6508">
            <v>23693630</v>
          </cell>
        </row>
        <row r="6509">
          <cell r="I6509">
            <v>899999401</v>
          </cell>
          <cell r="J6509" t="str">
            <v>MUNICIPIO DE MACHETA</v>
          </cell>
          <cell r="K6509">
            <v>46073254</v>
          </cell>
        </row>
        <row r="6510">
          <cell r="I6510">
            <v>899999406</v>
          </cell>
          <cell r="J6510" t="str">
            <v>MUNICIPIO DE CUCUNUBA</v>
          </cell>
          <cell r="K6510">
            <v>66534033</v>
          </cell>
        </row>
        <row r="6511">
          <cell r="I6511">
            <v>899999407</v>
          </cell>
          <cell r="J6511" t="str">
            <v>MUNICIPIO DE UTICA</v>
          </cell>
          <cell r="K6511">
            <v>29175774</v>
          </cell>
        </row>
        <row r="6512">
          <cell r="I6512">
            <v>899999408</v>
          </cell>
          <cell r="J6512" t="str">
            <v>IED Manuel Murillo toro</v>
          </cell>
          <cell r="K6512">
            <v>54280099</v>
          </cell>
        </row>
        <row r="6513">
          <cell r="I6513">
            <v>899999413</v>
          </cell>
          <cell r="J6513" t="str">
            <v>MUNICIPIO DE PUERTO SALGAR</v>
          </cell>
          <cell r="K6513">
            <v>85069480</v>
          </cell>
        </row>
        <row r="6514">
          <cell r="I6514">
            <v>899999414</v>
          </cell>
          <cell r="J6514" t="str">
            <v>MUNICIPIO DE CHOACHI</v>
          </cell>
          <cell r="K6514">
            <v>77866660</v>
          </cell>
        </row>
        <row r="6515">
          <cell r="I6515">
            <v>899999415</v>
          </cell>
          <cell r="J6515" t="str">
            <v>MUNICIPIO DE SESQUILE</v>
          </cell>
          <cell r="K6515">
            <v>58335085</v>
          </cell>
        </row>
        <row r="6516">
          <cell r="I6516">
            <v>899999416</v>
          </cell>
          <cell r="J6516" t="str">
            <v>COLEGIO DEPARTAMENTAL SAN JUAN DE RIOSECO</v>
          </cell>
          <cell r="K6516">
            <v>63685404</v>
          </cell>
        </row>
        <row r="6517">
          <cell r="I6517">
            <v>899999419</v>
          </cell>
          <cell r="J6517" t="str">
            <v>MUNICIPIO DE GACHANCIPA</v>
          </cell>
          <cell r="K6517">
            <v>63922732</v>
          </cell>
        </row>
        <row r="6518">
          <cell r="I6518">
            <v>899999420</v>
          </cell>
          <cell r="J6518" t="str">
            <v>ALCALDIA MUNICIPIO DE FOSCA</v>
          </cell>
          <cell r="K6518">
            <v>48071185</v>
          </cell>
        </row>
        <row r="6519">
          <cell r="I6519">
            <v>899999422</v>
          </cell>
          <cell r="J6519" t="str">
            <v>MUNICIPIO DE SAN JUAN DE RIOSECO</v>
          </cell>
          <cell r="K6519">
            <v>62764577</v>
          </cell>
        </row>
        <row r="6520">
          <cell r="I6520">
            <v>899999426</v>
          </cell>
          <cell r="J6520" t="str">
            <v>MUNICIPIO DE ANOLAIMA</v>
          </cell>
          <cell r="K6520">
            <v>84845282</v>
          </cell>
        </row>
        <row r="6521">
          <cell r="I6521">
            <v>899999428</v>
          </cell>
          <cell r="J6521" t="str">
            <v>MUNICIPIO DE TOCANCIPA</v>
          </cell>
          <cell r="K6521">
            <v>204395163</v>
          </cell>
        </row>
        <row r="6522">
          <cell r="I6522">
            <v>899999430</v>
          </cell>
          <cell r="J6522" t="str">
            <v>MUNICIPIO DE SUESCA</v>
          </cell>
          <cell r="K6522">
            <v>99952722</v>
          </cell>
        </row>
        <row r="6523">
          <cell r="I6523">
            <v>899999431</v>
          </cell>
          <cell r="J6523" t="str">
            <v>MUNICIPIO DE QUIPILE</v>
          </cell>
          <cell r="K6523">
            <v>51028079</v>
          </cell>
        </row>
        <row r="6524">
          <cell r="I6524">
            <v>899999432</v>
          </cell>
          <cell r="J6524" t="str">
            <v>MUNICIPIO DE QUEBRADANEGRA</v>
          </cell>
          <cell r="K6524">
            <v>33285980</v>
          </cell>
        </row>
        <row r="6525">
          <cell r="I6525">
            <v>899999433</v>
          </cell>
          <cell r="J6525" t="str">
            <v>MUNICIPIO DE FUNZA</v>
          </cell>
          <cell r="K6525">
            <v>241687131</v>
          </cell>
        </row>
        <row r="6526">
          <cell r="I6526">
            <v>899999435</v>
          </cell>
          <cell r="J6526" t="str">
            <v>FONDO SERVICIOS EDUCATIVOS</v>
          </cell>
          <cell r="K6526">
            <v>105582652</v>
          </cell>
        </row>
        <row r="6527">
          <cell r="I6527">
            <v>899999439</v>
          </cell>
          <cell r="J6527" t="str">
            <v>INSTITUCION EDUCATIVA DEPARTAMENTAL SAN ANTONIO DEL  TEQUENDAMA</v>
          </cell>
          <cell r="K6527">
            <v>81625126</v>
          </cell>
        </row>
        <row r="6528">
          <cell r="I6528">
            <v>899999442</v>
          </cell>
          <cell r="J6528" t="str">
            <v>MUNICIPIO DE GUASCA</v>
          </cell>
          <cell r="K6528">
            <v>90235602</v>
          </cell>
        </row>
        <row r="6529">
          <cell r="I6529">
            <v>899999443</v>
          </cell>
          <cell r="J6529" t="str">
            <v>MUNICIPIO DE TABIO</v>
          </cell>
          <cell r="K6529">
            <v>75650754</v>
          </cell>
        </row>
        <row r="6530">
          <cell r="I6530">
            <v>899999445</v>
          </cell>
          <cell r="J6530" t="str">
            <v>MUNICIPIO DE VILLPINZON</v>
          </cell>
          <cell r="K6530">
            <v>128011321</v>
          </cell>
        </row>
        <row r="6531">
          <cell r="I6531">
            <v>899999447</v>
          </cell>
          <cell r="J6531" t="str">
            <v>MUNICIPIO DE VILLAGOMEZ</v>
          </cell>
          <cell r="K6531">
            <v>17453517</v>
          </cell>
        </row>
        <row r="6532">
          <cell r="I6532">
            <v>899999448</v>
          </cell>
          <cell r="J6532" t="str">
            <v>MUNICIPIO DE VERGARA</v>
          </cell>
          <cell r="K6532">
            <v>50172109</v>
          </cell>
        </row>
        <row r="6533">
          <cell r="I6533">
            <v>899999450</v>
          </cell>
          <cell r="J6533" t="str">
            <v>MUNICIPIO DE ALBAN</v>
          </cell>
          <cell r="K6533">
            <v>37623563</v>
          </cell>
        </row>
        <row r="6534">
          <cell r="I6534">
            <v>899999460</v>
          </cell>
          <cell r="J6534" t="str">
            <v>MUNICIPIO DE EL PEÑON</v>
          </cell>
          <cell r="K6534">
            <v>32446756</v>
          </cell>
        </row>
        <row r="6535">
          <cell r="I6535">
            <v>899999462</v>
          </cell>
          <cell r="J6535" t="str">
            <v>MUNICIPIO DE CAQUEZA</v>
          </cell>
          <cell r="K6535">
            <v>118965938</v>
          </cell>
        </row>
        <row r="6536">
          <cell r="I6536">
            <v>899999465</v>
          </cell>
          <cell r="J6536" t="str">
            <v>ALCALDIA MUNICIPAL DE CAJICA</v>
          </cell>
          <cell r="K6536">
            <v>237907787</v>
          </cell>
        </row>
        <row r="6537">
          <cell r="I6537">
            <v>899999466</v>
          </cell>
          <cell r="J6537" t="str">
            <v>MUNICIPIO DE COGUA</v>
          </cell>
          <cell r="K6537">
            <v>89133880</v>
          </cell>
        </row>
        <row r="6538">
          <cell r="I6538">
            <v>899999467</v>
          </cell>
          <cell r="J6538" t="str">
            <v>MUNICIPIO DE CHIPAQUE</v>
          </cell>
          <cell r="K6538">
            <v>59290328</v>
          </cell>
        </row>
        <row r="6539">
          <cell r="I6539">
            <v>899999468</v>
          </cell>
          <cell r="J6539" t="str">
            <v>MUNICIPIO DE SOPO</v>
          </cell>
          <cell r="K6539">
            <v>100299452</v>
          </cell>
        </row>
        <row r="6540">
          <cell r="I6540">
            <v>899999470</v>
          </cell>
          <cell r="J6540" t="str">
            <v>MUNICIPIO DE MEDINA</v>
          </cell>
          <cell r="K6540">
            <v>80200221</v>
          </cell>
        </row>
        <row r="6541">
          <cell r="I6541">
            <v>899999473</v>
          </cell>
          <cell r="J6541" t="str">
            <v>COLEGIO SAN GABRIEL</v>
          </cell>
          <cell r="K6541">
            <v>168683305</v>
          </cell>
        </row>
        <row r="6542">
          <cell r="I6542">
            <v>899999475</v>
          </cell>
          <cell r="J6542" t="str">
            <v>MUNICIPIO DE PACHO ALCALDIA MUNICIPAL</v>
          </cell>
          <cell r="K6542">
            <v>152025852</v>
          </cell>
        </row>
        <row r="6543">
          <cell r="I6543">
            <v>899999476</v>
          </cell>
          <cell r="J6543" t="str">
            <v>MUNICIPIO DE SUTATAUSA CUNDINAMARCA</v>
          </cell>
          <cell r="K6543">
            <v>34629203</v>
          </cell>
        </row>
        <row r="6544">
          <cell r="I6544">
            <v>899999481</v>
          </cell>
          <cell r="J6544" t="str">
            <v>MUNICIPIO DE TAUSA</v>
          </cell>
          <cell r="K6544">
            <v>57185476</v>
          </cell>
        </row>
        <row r="6545">
          <cell r="I6545">
            <v>899999700</v>
          </cell>
          <cell r="J6545" t="str">
            <v>MUNICIPIO DE SUSA</v>
          </cell>
          <cell r="K6545">
            <v>39300621</v>
          </cell>
        </row>
        <row r="6546">
          <cell r="I6546">
            <v>899999701</v>
          </cell>
          <cell r="J6546" t="str">
            <v>MUNICIPIO DE GUADUAS</v>
          </cell>
          <cell r="K6546">
            <v>142113756</v>
          </cell>
        </row>
        <row r="6547">
          <cell r="I6547">
            <v>899999703</v>
          </cell>
          <cell r="J6547" t="str">
            <v>IED ALFONSO PABON PABON</v>
          </cell>
          <cell r="K6547">
            <v>49253900</v>
          </cell>
        </row>
        <row r="6548">
          <cell r="I6548">
            <v>899999704</v>
          </cell>
          <cell r="J6548" t="str">
            <v>MUNICIPIO DE PAIME</v>
          </cell>
          <cell r="K6548">
            <v>40483392</v>
          </cell>
        </row>
        <row r="6549">
          <cell r="I6549">
            <v>899999705</v>
          </cell>
          <cell r="J6549" t="str">
            <v>MUNICIPIO DE COTA</v>
          </cell>
          <cell r="K6549">
            <v>87004723</v>
          </cell>
        </row>
        <row r="6550">
          <cell r="I6550">
            <v>899999707</v>
          </cell>
          <cell r="J6550" t="str">
            <v>MUNICIPIO  DE  NILO</v>
          </cell>
          <cell r="K6550">
            <v>55302373</v>
          </cell>
        </row>
        <row r="6551">
          <cell r="I6551">
            <v>899999708</v>
          </cell>
          <cell r="J6551" t="str">
            <v>MUNICIPIO DE BITUIMA</v>
          </cell>
          <cell r="K6551">
            <v>19079265</v>
          </cell>
        </row>
        <row r="6552">
          <cell r="I6552">
            <v>899999709</v>
          </cell>
          <cell r="J6552" t="str">
            <v>MUNICIPIO DE VIANI</v>
          </cell>
          <cell r="K6552">
            <v>30512333</v>
          </cell>
        </row>
        <row r="6553">
          <cell r="I6553">
            <v>899999710</v>
          </cell>
          <cell r="J6553" t="str">
            <v>MUNICIPIO DE CAPARRAPI</v>
          </cell>
          <cell r="K6553">
            <v>114526186</v>
          </cell>
        </row>
        <row r="6554">
          <cell r="I6554">
            <v>899999712</v>
          </cell>
          <cell r="J6554" t="str">
            <v>MUNICIPIO DE LA CALERA CUNDINAMARCA</v>
          </cell>
          <cell r="K6554">
            <v>97685802</v>
          </cell>
        </row>
        <row r="6555">
          <cell r="I6555">
            <v>899999718</v>
          </cell>
          <cell r="J6555" t="str">
            <v>MUNICIPIO DE NOCAIMA</v>
          </cell>
          <cell r="K6555">
            <v>45590376</v>
          </cell>
        </row>
        <row r="6556">
          <cell r="I6556">
            <v>899999721</v>
          </cell>
          <cell r="J6556" t="str">
            <v>MUNICIPIO DE LA PEÑA</v>
          </cell>
          <cell r="K6556">
            <v>50877761</v>
          </cell>
        </row>
        <row r="6557">
          <cell r="I6557">
            <v>899999723</v>
          </cell>
          <cell r="J6557" t="str">
            <v>IED REPUBLICA DE COREA</v>
          </cell>
          <cell r="K6557">
            <v>59198117</v>
          </cell>
        </row>
        <row r="6558">
          <cell r="I6558">
            <v>899999724</v>
          </cell>
          <cell r="J6558" t="str">
            <v>IED GENERAL SANTANDER - RECURSOS COMPES</v>
          </cell>
          <cell r="K6558">
            <v>236925153</v>
          </cell>
        </row>
        <row r="6559">
          <cell r="I6559">
            <v>899999731</v>
          </cell>
          <cell r="J6559" t="str">
            <v>INSTITUCION EDUCATIVA DISTRITAL NIDIA QUINTERO DE TURBAY</v>
          </cell>
          <cell r="K6559">
            <v>147753773</v>
          </cell>
        </row>
        <row r="6560">
          <cell r="I6560">
            <v>899999732</v>
          </cell>
          <cell r="J6560" t="str">
            <v>colegio john f.kennedy institucion educativa distrital</v>
          </cell>
          <cell r="K6560">
            <v>202571041</v>
          </cell>
        </row>
        <row r="6561">
          <cell r="I6561">
            <v>899999735</v>
          </cell>
          <cell r="J6561" t="str">
            <v>I.E.D REPUBLICA DE ESTADOS UNIDOS DE AMERICA</v>
          </cell>
          <cell r="K6561">
            <v>65764756</v>
          </cell>
        </row>
        <row r="6562">
          <cell r="I6562">
            <v>899999741</v>
          </cell>
          <cell r="J6562" t="str">
            <v>INSTITUCION EDUCATIVA DISTRITAL SORRENTO</v>
          </cell>
          <cell r="K6562">
            <v>194660589</v>
          </cell>
        </row>
        <row r="6563">
          <cell r="I6563">
            <v>900000010</v>
          </cell>
          <cell r="J6563" t="str">
            <v>INSTITUCION EDUCATIVA JOSE ACEVEDO Y GOMEZ</v>
          </cell>
          <cell r="K6563">
            <v>37101392</v>
          </cell>
        </row>
        <row r="6564">
          <cell r="I6564">
            <v>900000045</v>
          </cell>
          <cell r="J6564" t="str">
            <v>asoc. Educativa san jose de almagra</v>
          </cell>
          <cell r="K6564">
            <v>19144584</v>
          </cell>
        </row>
        <row r="6565">
          <cell r="I6565">
            <v>900000064</v>
          </cell>
          <cell r="J6565" t="str">
            <v>FONDO DE SERVICIOS EDUCATIVOS</v>
          </cell>
          <cell r="K6565">
            <v>14893324</v>
          </cell>
        </row>
        <row r="6566">
          <cell r="I6566">
            <v>900000128</v>
          </cell>
          <cell r="J6566" t="str">
            <v>FONDO DE SERVICIOS EDUCATIVOS</v>
          </cell>
          <cell r="K6566">
            <v>56258650</v>
          </cell>
        </row>
        <row r="6567">
          <cell r="I6567">
            <v>900000159</v>
          </cell>
          <cell r="J6567" t="str">
            <v>INSTITUCION EDUCATIVA SAN JUAN BOSCO</v>
          </cell>
          <cell r="K6567">
            <v>125762917</v>
          </cell>
        </row>
        <row r="6568">
          <cell r="I6568">
            <v>900000238</v>
          </cell>
          <cell r="J6568" t="str">
            <v>SISTEMA GENERAL DE PARTICIPACION</v>
          </cell>
          <cell r="K6568">
            <v>81454074</v>
          </cell>
        </row>
        <row r="6569">
          <cell r="I6569">
            <v>900000241</v>
          </cell>
          <cell r="J6569" t="str">
            <v>INSTITUCION EDUCATIVA BOCA DONCELLA</v>
          </cell>
          <cell r="K6569">
            <v>15976716</v>
          </cell>
        </row>
        <row r="6570">
          <cell r="I6570">
            <v>900000258</v>
          </cell>
          <cell r="J6570" t="str">
            <v>institución educativa integrado obando</v>
          </cell>
          <cell r="K6570">
            <v>58485503</v>
          </cell>
        </row>
        <row r="6571">
          <cell r="I6571">
            <v>900000380</v>
          </cell>
          <cell r="J6571" t="str">
            <v>CENTRO EDUCATIVO NUEVO HORIZONTE</v>
          </cell>
          <cell r="K6571">
            <v>8662352</v>
          </cell>
        </row>
        <row r="6572">
          <cell r="I6572">
            <v>900000413</v>
          </cell>
          <cell r="J6572" t="str">
            <v>C.EDUC.CAROLINA</v>
          </cell>
          <cell r="K6572">
            <v>25844589</v>
          </cell>
        </row>
        <row r="6573">
          <cell r="I6573">
            <v>900000426</v>
          </cell>
          <cell r="J6573" t="str">
            <v>INSTITUCION EDUCATIVA SAN RAFEL DEL PIRU</v>
          </cell>
          <cell r="K6573">
            <v>92387032</v>
          </cell>
        </row>
        <row r="6574">
          <cell r="I6574">
            <v>900000432</v>
          </cell>
          <cell r="J6574" t="str">
            <v>CENTRO EDUCATIVO ALTA CAMPANA</v>
          </cell>
          <cell r="K6574">
            <v>13304100</v>
          </cell>
        </row>
        <row r="6575">
          <cell r="I6575">
            <v>900000508</v>
          </cell>
          <cell r="J6575" t="str">
            <v>INSTITUCION EDUCATIVA LA PLANADA</v>
          </cell>
          <cell r="K6575">
            <v>25813310</v>
          </cell>
        </row>
        <row r="6576">
          <cell r="I6576">
            <v>900000512</v>
          </cell>
          <cell r="J6576" t="str">
            <v>INSTITUCION EDUCATIVA JUAN PABLO II</v>
          </cell>
          <cell r="K6576">
            <v>132854853</v>
          </cell>
        </row>
        <row r="6577">
          <cell r="I6577">
            <v>900000524</v>
          </cell>
          <cell r="J6577" t="str">
            <v>CENTRO EDUCATIVO SAN JUDAS TADEO</v>
          </cell>
          <cell r="K6577">
            <v>13309344</v>
          </cell>
        </row>
        <row r="6578">
          <cell r="I6578">
            <v>900000573</v>
          </cell>
          <cell r="J6578" t="str">
            <v>INSTITUCION EDUCATIVA JUSTINIANO ECHAVARRIA</v>
          </cell>
          <cell r="K6578">
            <v>57670246</v>
          </cell>
        </row>
        <row r="6579">
          <cell r="I6579">
            <v>900000583</v>
          </cell>
          <cell r="J6579" t="str">
            <v>I.E. SAN VICENTE</v>
          </cell>
          <cell r="K6579">
            <v>33436212</v>
          </cell>
        </row>
        <row r="6580">
          <cell r="I6580">
            <v>900000585</v>
          </cell>
          <cell r="J6580" t="str">
            <v>INSTITUCION EDUCATIVA MUNICIPAL LUIS EDUARDO MORA OSEJO</v>
          </cell>
          <cell r="K6580">
            <v>182908337</v>
          </cell>
        </row>
        <row r="6581">
          <cell r="I6581">
            <v>900000591</v>
          </cell>
          <cell r="J6581" t="str">
            <v>CENTRO EDUCATIVO VILLA CLARA</v>
          </cell>
          <cell r="K6581">
            <v>61521760</v>
          </cell>
        </row>
        <row r="6582">
          <cell r="I6582">
            <v>900000607</v>
          </cell>
          <cell r="J6582" t="str">
            <v>IED EL CARMEN</v>
          </cell>
          <cell r="K6582">
            <v>108727724</v>
          </cell>
        </row>
        <row r="6583">
          <cell r="I6583">
            <v>900000622</v>
          </cell>
          <cell r="J6583" t="str">
            <v>INSTITUCION EDUCATIVA BADILLO</v>
          </cell>
          <cell r="K6583">
            <v>32230998</v>
          </cell>
        </row>
        <row r="6584">
          <cell r="I6584">
            <v>900000634</v>
          </cell>
          <cell r="J6584" t="str">
            <v>INSTITUCION EDUCATIVA NUESTRA SEÑORA DE LA NAVAL</v>
          </cell>
          <cell r="K6584">
            <v>33818826</v>
          </cell>
        </row>
        <row r="6585">
          <cell r="I6585">
            <v>900000649</v>
          </cell>
          <cell r="J6585" t="str">
            <v>INSTITUCION EDUCATIVA LA MORALIA</v>
          </cell>
          <cell r="K6585">
            <v>32962577</v>
          </cell>
        </row>
        <row r="6586">
          <cell r="I6586">
            <v>900000659</v>
          </cell>
          <cell r="J6586" t="str">
            <v>CENTRO EDUCATIVO PUERTO TEJADA</v>
          </cell>
          <cell r="K6586">
            <v>20838158</v>
          </cell>
        </row>
        <row r="6587">
          <cell r="I6587">
            <v>900000685</v>
          </cell>
          <cell r="J6587" t="str">
            <v>FONDO DE SERVICIOS EDUCATIVOS</v>
          </cell>
          <cell r="K6587">
            <v>13716409</v>
          </cell>
        </row>
        <row r="6588">
          <cell r="I6588">
            <v>900000714</v>
          </cell>
          <cell r="J6588" t="str">
            <v>CENTRO EDUCATIVO RURAL PUERTO SANTO</v>
          </cell>
          <cell r="K6588">
            <v>34429123</v>
          </cell>
        </row>
        <row r="6589">
          <cell r="I6589">
            <v>900000717</v>
          </cell>
          <cell r="J6589" t="str">
            <v>CENTRO EDUCATIVO CAMPO HERMOSO</v>
          </cell>
          <cell r="K6589">
            <v>14094304</v>
          </cell>
        </row>
        <row r="6590">
          <cell r="I6590">
            <v>900000720</v>
          </cell>
          <cell r="J6590" t="str">
            <v>CENTRO EDUCATIVO MATEGUADUA</v>
          </cell>
          <cell r="K6590">
            <v>32505806</v>
          </cell>
        </row>
        <row r="6591">
          <cell r="I6591">
            <v>900000730</v>
          </cell>
          <cell r="J6591" t="str">
            <v>INSTITUCION EDUCATIVA RURAL SANTA TERESA</v>
          </cell>
          <cell r="K6591">
            <v>21295167</v>
          </cell>
        </row>
        <row r="6592">
          <cell r="I6592">
            <v>900000747</v>
          </cell>
          <cell r="J6592" t="str">
            <v>CEENTRO EDUCATIVO BERLIN</v>
          </cell>
          <cell r="K6592">
            <v>23055845</v>
          </cell>
        </row>
        <row r="6593">
          <cell r="I6593">
            <v>900000773</v>
          </cell>
          <cell r="J6593" t="str">
            <v>INSTITUCIONEDUCATIVA EL POBLADO</v>
          </cell>
          <cell r="K6593">
            <v>62534072</v>
          </cell>
        </row>
        <row r="6594">
          <cell r="I6594">
            <v>900000801</v>
          </cell>
          <cell r="J6594" t="str">
            <v>Centro Ecucativo Cispataca</v>
          </cell>
          <cell r="K6594">
            <v>36072081</v>
          </cell>
        </row>
        <row r="6595">
          <cell r="I6595">
            <v>900000828</v>
          </cell>
          <cell r="J6595" t="str">
            <v>INSTITUCION EDUCATIVA DEPARTAMENTAL BUSCAVIDA</v>
          </cell>
          <cell r="K6595">
            <v>12511067</v>
          </cell>
        </row>
        <row r="6596">
          <cell r="I6596">
            <v>900000857</v>
          </cell>
          <cell r="J6596" t="str">
            <v>CENTRO EDUCATIVO HORIZONTE</v>
          </cell>
          <cell r="K6596">
            <v>13828637</v>
          </cell>
        </row>
        <row r="6597">
          <cell r="I6597">
            <v>900000876</v>
          </cell>
          <cell r="J6597" t="str">
            <v>INSTITUCION EDUCATIVA MUNICIPAL CIUDADEL DE LA PAZ</v>
          </cell>
          <cell r="K6597">
            <v>84848945</v>
          </cell>
        </row>
        <row r="6598">
          <cell r="I6598">
            <v>900000881</v>
          </cell>
          <cell r="J6598" t="str">
            <v>CENTRO EDUCATIVO RURAL DISPERSO LOS ENCANTOS GUAIM</v>
          </cell>
          <cell r="K6598">
            <v>16789859</v>
          </cell>
        </row>
        <row r="6599">
          <cell r="I6599">
            <v>900000887</v>
          </cell>
          <cell r="J6599" t="str">
            <v>INSTITUCION EDUCATIVA EL TUNEL</v>
          </cell>
          <cell r="K6599">
            <v>33354152</v>
          </cell>
        </row>
        <row r="6600">
          <cell r="I6600">
            <v>900000905</v>
          </cell>
          <cell r="J6600" t="str">
            <v>INSTITUCION EDUCATIVA CONCHA MEDINA DE SILVA</v>
          </cell>
          <cell r="K6600">
            <v>23105320</v>
          </cell>
        </row>
        <row r="6601">
          <cell r="I6601">
            <v>900000909</v>
          </cell>
          <cell r="J6601" t="str">
            <v>CENTRO EDUCATIVO LOMA ALTA</v>
          </cell>
          <cell r="K6601">
            <v>15651225</v>
          </cell>
        </row>
        <row r="6602">
          <cell r="I6602">
            <v>900000912</v>
          </cell>
          <cell r="J6602" t="str">
            <v>Institucion Educativa Calibio Fondo de Servicios Educativos</v>
          </cell>
          <cell r="K6602">
            <v>45380511</v>
          </cell>
        </row>
        <row r="6603">
          <cell r="I6603">
            <v>900000941</v>
          </cell>
          <cell r="J6603" t="str">
            <v>institucion educativa marco fidel</v>
          </cell>
          <cell r="K6603">
            <v>55461012</v>
          </cell>
        </row>
        <row r="6604">
          <cell r="I6604">
            <v>900000956</v>
          </cell>
          <cell r="J6604" t="str">
            <v>CENTRO EDUCATIVO RURAL EL CONTENTO</v>
          </cell>
          <cell r="K6604">
            <v>33641904</v>
          </cell>
        </row>
        <row r="6605">
          <cell r="I6605">
            <v>900001000</v>
          </cell>
          <cell r="J6605" t="str">
            <v>SERVICIOS EDUCATIVOSCIUDADELA HENRY MARIN</v>
          </cell>
          <cell r="K6605">
            <v>43167171</v>
          </cell>
        </row>
        <row r="6606">
          <cell r="I6606">
            <v>900001006</v>
          </cell>
          <cell r="J6606" t="str">
            <v>institución educativa agrícola santa maría</v>
          </cell>
          <cell r="K6606">
            <v>47771765</v>
          </cell>
        </row>
        <row r="6607">
          <cell r="I6607">
            <v>900001010</v>
          </cell>
          <cell r="J6607" t="str">
            <v>CENTRO EDUCATIVO SANA ISABEL</v>
          </cell>
          <cell r="K6607">
            <v>29500528</v>
          </cell>
        </row>
        <row r="6608">
          <cell r="I6608">
            <v>900001029</v>
          </cell>
          <cell r="J6608" t="str">
            <v>FONDO DE SERVICIOS EDUCATIVOS DEL CENTRO EDUCATIVO</v>
          </cell>
          <cell r="K6608">
            <v>12136299</v>
          </cell>
        </row>
        <row r="6609">
          <cell r="I6609">
            <v>900001056</v>
          </cell>
          <cell r="J6609" t="str">
            <v>CENTRO EDUCATIVO LA ANGUILLA DEL MPIO DE MILAN</v>
          </cell>
          <cell r="K6609">
            <v>13629232</v>
          </cell>
        </row>
        <row r="6610">
          <cell r="I6610">
            <v>900001090</v>
          </cell>
          <cell r="J6610" t="str">
            <v>institucion educativa lso uvos</v>
          </cell>
          <cell r="K6610">
            <v>31181908</v>
          </cell>
        </row>
        <row r="6611">
          <cell r="I6611">
            <v>900001097</v>
          </cell>
          <cell r="J6611" t="str">
            <v>INSTITUCION EDUCATIVA LA CARBONERA</v>
          </cell>
          <cell r="K6611">
            <v>36418036</v>
          </cell>
        </row>
        <row r="6612">
          <cell r="I6612">
            <v>900001101</v>
          </cell>
          <cell r="J6612" t="str">
            <v>CENTRO EDUCATIVO EL ARIZAL</v>
          </cell>
          <cell r="K6612">
            <v>19539414</v>
          </cell>
        </row>
        <row r="6613">
          <cell r="I6613">
            <v>900001142</v>
          </cell>
          <cell r="J6613" t="str">
            <v>INSTITUCION EDUCATIVA SANTA ISABEL</v>
          </cell>
          <cell r="K6613">
            <v>43596800</v>
          </cell>
        </row>
        <row r="6614">
          <cell r="I6614">
            <v>900001185</v>
          </cell>
          <cell r="J6614" t="str">
            <v>CENTRO EDUCATIVO CRISTALINA TRONCALES</v>
          </cell>
          <cell r="K6614">
            <v>22960913</v>
          </cell>
        </row>
        <row r="6615">
          <cell r="I6615">
            <v>900001305</v>
          </cell>
          <cell r="J6615" t="str">
            <v>CENTRO EDUCATIVO EL CONTENTO ARRIBA</v>
          </cell>
          <cell r="K6615">
            <v>18223914</v>
          </cell>
        </row>
        <row r="6616">
          <cell r="I6616">
            <v>900001321</v>
          </cell>
          <cell r="J6616" t="str">
            <v>INSTITUCION EDUCATIVA SEBASTIAN DE BELALCAZAR</v>
          </cell>
          <cell r="K6616">
            <v>114707603</v>
          </cell>
        </row>
        <row r="6617">
          <cell r="I6617">
            <v>900001322</v>
          </cell>
          <cell r="J6617" t="str">
            <v>CENTRO EDUCATIVO ANTONIO NARINO</v>
          </cell>
          <cell r="K6617">
            <v>20154955</v>
          </cell>
        </row>
        <row r="6618">
          <cell r="I6618">
            <v>900001324</v>
          </cell>
          <cell r="J6618" t="str">
            <v>INSTITUCION EDUCATIVA EL CARMEN</v>
          </cell>
          <cell r="K6618">
            <v>32149296</v>
          </cell>
        </row>
        <row r="6619">
          <cell r="I6619">
            <v>900001338</v>
          </cell>
          <cell r="J6619" t="str">
            <v>CENTRO EDUCATIVO DE POST PRIMARIA SAN ANTONIO</v>
          </cell>
          <cell r="K6619">
            <v>21842436</v>
          </cell>
        </row>
        <row r="6620">
          <cell r="I6620">
            <v>900001356</v>
          </cell>
          <cell r="J6620" t="str">
            <v>INSTITUCION EDUCATIVA LICEO QUINDIO</v>
          </cell>
          <cell r="K6620">
            <v>56982958</v>
          </cell>
        </row>
        <row r="6621">
          <cell r="I6621">
            <v>900001431</v>
          </cell>
          <cell r="J6621" t="str">
            <v>CENTRO EDUCATIVO LA MUNOZ</v>
          </cell>
          <cell r="K6621">
            <v>17041128</v>
          </cell>
        </row>
        <row r="6622">
          <cell r="I6622">
            <v>900001452</v>
          </cell>
          <cell r="J6622" t="str">
            <v>CENTRO EDUCATIVO NEVES ARRIBA</v>
          </cell>
          <cell r="K6622">
            <v>14068242</v>
          </cell>
        </row>
        <row r="6623">
          <cell r="I6623">
            <v>900001464</v>
          </cell>
          <cell r="J6623" t="str">
            <v>FONDO DE SERVICIO EDUCATIVO RURAL LA BODEGA</v>
          </cell>
          <cell r="K6623">
            <v>13128316</v>
          </cell>
        </row>
        <row r="6624">
          <cell r="I6624">
            <v>900001502</v>
          </cell>
          <cell r="J6624" t="str">
            <v>CE La Marta</v>
          </cell>
          <cell r="K6624">
            <v>11028954</v>
          </cell>
        </row>
        <row r="6625">
          <cell r="I6625">
            <v>900001513</v>
          </cell>
          <cell r="J6625" t="str">
            <v>INSTITUCION EDUCATIVA TECNICA AGROPECUARIA Y ORFEBRERIA TOMASA NAJERA</v>
          </cell>
          <cell r="K6625">
            <v>121348636</v>
          </cell>
        </row>
        <row r="6626">
          <cell r="I6626">
            <v>900001524</v>
          </cell>
          <cell r="J6626" t="str">
            <v>INSTITUCION EDUCATIVA JUNIN</v>
          </cell>
          <cell r="K6626">
            <v>31225867</v>
          </cell>
        </row>
        <row r="6627">
          <cell r="I6627">
            <v>900001530</v>
          </cell>
          <cell r="J6627" t="str">
            <v>C.Educativo Bellavista</v>
          </cell>
          <cell r="K6627">
            <v>8949783</v>
          </cell>
        </row>
        <row r="6628">
          <cell r="I6628">
            <v>900001535</v>
          </cell>
          <cell r="J6628" t="str">
            <v>INSTITUCION EDUCATIVA EL TABLON</v>
          </cell>
          <cell r="K6628">
            <v>58087025</v>
          </cell>
        </row>
        <row r="6629">
          <cell r="I6629">
            <v>900001618</v>
          </cell>
          <cell r="J6629" t="str">
            <v>FONDO DE SERVICIO EDUCATIVO INST TEC JUAN PABLO I PAZ Y FUTURO</v>
          </cell>
          <cell r="K6629">
            <v>147065909</v>
          </cell>
        </row>
        <row r="6630">
          <cell r="I6630">
            <v>900001638</v>
          </cell>
          <cell r="J6630" t="str">
            <v>INSTITUCION EDUCATIVA LUIS EDUARDO CALVO-IMET</v>
          </cell>
          <cell r="K6630">
            <v>113003326</v>
          </cell>
        </row>
        <row r="6631">
          <cell r="I6631">
            <v>900001640</v>
          </cell>
          <cell r="J6631" t="str">
            <v>CENTRO EDUCATIVOGRANARIO</v>
          </cell>
          <cell r="K6631">
            <v>14039434</v>
          </cell>
        </row>
        <row r="6632">
          <cell r="I6632">
            <v>900001660</v>
          </cell>
          <cell r="J6632" t="str">
            <v>FONDO DE SERVICIOS EDUCATIVOS</v>
          </cell>
          <cell r="K6632">
            <v>48581771</v>
          </cell>
        </row>
        <row r="6633">
          <cell r="I6633">
            <v>900001714</v>
          </cell>
          <cell r="J6633" t="str">
            <v>CENTRO EDUCATIVO EL LOBO</v>
          </cell>
          <cell r="K6633">
            <v>24193749</v>
          </cell>
        </row>
        <row r="6634">
          <cell r="I6634">
            <v>900001722</v>
          </cell>
          <cell r="J6634" t="str">
            <v>CENTRO EDUCATIVO JORDANIA</v>
          </cell>
          <cell r="K6634">
            <v>15587056</v>
          </cell>
        </row>
        <row r="6635">
          <cell r="I6635">
            <v>900001782</v>
          </cell>
          <cell r="J6635" t="str">
            <v>INSTITUCION EDUCATIVA ARENOSO</v>
          </cell>
          <cell r="K6635">
            <v>45977622</v>
          </cell>
        </row>
        <row r="6636">
          <cell r="I6636">
            <v>900001797</v>
          </cell>
          <cell r="J6636" t="str">
            <v>IE ETNOEDUCATIVA BILINGUE INGA</v>
          </cell>
          <cell r="K6636">
            <v>24542084</v>
          </cell>
        </row>
        <row r="6637">
          <cell r="I6637">
            <v>900001845</v>
          </cell>
          <cell r="J6637" t="str">
            <v>IE BENJAMIN CORREA ALVAREZ - Titiribí</v>
          </cell>
          <cell r="K6637">
            <v>54542964</v>
          </cell>
        </row>
        <row r="6638">
          <cell r="I6638">
            <v>900001882</v>
          </cell>
          <cell r="J6638" t="str">
            <v>I.E. SAN VICENTE</v>
          </cell>
          <cell r="K6638">
            <v>77817416</v>
          </cell>
        </row>
        <row r="6639">
          <cell r="I6639">
            <v>900001886</v>
          </cell>
          <cell r="J6639" t="str">
            <v>CENT EDUC RUR MARIA AUXILIADORA</v>
          </cell>
          <cell r="K6639">
            <v>28138817</v>
          </cell>
        </row>
        <row r="6640">
          <cell r="I6640">
            <v>900001912</v>
          </cell>
          <cell r="J6640" t="str">
            <v>INSTITUCION EDUCATIVA EFRAIN OROZCO</v>
          </cell>
          <cell r="K6640">
            <v>89577216</v>
          </cell>
        </row>
        <row r="6641">
          <cell r="I6641">
            <v>900001935</v>
          </cell>
          <cell r="J6641" t="str">
            <v>INSTITUCION EDUCATIVA ISLA GRANDE</v>
          </cell>
          <cell r="K6641">
            <v>21300690</v>
          </cell>
        </row>
        <row r="6642">
          <cell r="I6642">
            <v>900001976</v>
          </cell>
          <cell r="J6642" t="str">
            <v>CENTRO EDUCATIVO RURAL LA INDEPENDENCIA</v>
          </cell>
          <cell r="K6642">
            <v>13348584</v>
          </cell>
        </row>
        <row r="6643">
          <cell r="I6643">
            <v>900001981</v>
          </cell>
          <cell r="J6643" t="str">
            <v>Institución Educativa Moralito</v>
          </cell>
          <cell r="K6643">
            <v>18496663</v>
          </cell>
        </row>
        <row r="6644">
          <cell r="I6644">
            <v>900002009</v>
          </cell>
          <cell r="J6644" t="str">
            <v>IE LOS CAUCHOS</v>
          </cell>
          <cell r="K6644">
            <v>70950905</v>
          </cell>
        </row>
        <row r="6645">
          <cell r="I6645">
            <v>900002012</v>
          </cell>
          <cell r="J6645" t="str">
            <v>I.E. LOS LAURELES</v>
          </cell>
          <cell r="K6645">
            <v>16968309</v>
          </cell>
        </row>
        <row r="6646">
          <cell r="I6646">
            <v>900002137</v>
          </cell>
          <cell r="J6646" t="str">
            <v>INSTITUCIÓN EDUCATIVA PATIO BONITO</v>
          </cell>
          <cell r="K6646">
            <v>24860018</v>
          </cell>
        </row>
        <row r="6647">
          <cell r="I6647">
            <v>900002280</v>
          </cell>
          <cell r="J6647" t="str">
            <v>CENTRO EDUCATIVO ILUSION MATICURU</v>
          </cell>
          <cell r="K6647">
            <v>21557286</v>
          </cell>
        </row>
        <row r="6648">
          <cell r="I6648">
            <v>900002352</v>
          </cell>
          <cell r="J6648" t="str">
            <v>CENTRO EDUCATIVO BOCANA POSETAS</v>
          </cell>
          <cell r="K6648">
            <v>14967300</v>
          </cell>
        </row>
        <row r="6649">
          <cell r="I6649">
            <v>900002386</v>
          </cell>
          <cell r="J6649" t="str">
            <v>FSE. I.E. RURAL PATIO BONITO</v>
          </cell>
          <cell r="K6649">
            <v>27478356</v>
          </cell>
        </row>
        <row r="6650">
          <cell r="I6650">
            <v>900002407</v>
          </cell>
          <cell r="J6650" t="str">
            <v>CENTRO EDUCATIVO CHONTILLOSA MEDIO</v>
          </cell>
          <cell r="K6650">
            <v>34116502</v>
          </cell>
        </row>
        <row r="6651">
          <cell r="I6651">
            <v>900002420</v>
          </cell>
          <cell r="J6651" t="str">
            <v>CENTRO EDUCATVIOAGUA BLANCA CUZUMBE</v>
          </cell>
          <cell r="K6651">
            <v>18193952</v>
          </cell>
        </row>
        <row r="6652">
          <cell r="I6652">
            <v>900002482</v>
          </cell>
          <cell r="J6652" t="str">
            <v>institucion educativa ciudadela jose maria cordoba</v>
          </cell>
          <cell r="K6652">
            <v>68654970</v>
          </cell>
        </row>
        <row r="6653">
          <cell r="I6653">
            <v>900002484</v>
          </cell>
          <cell r="J6653" t="str">
            <v>CENTRO EDUCATIVO LA  GALLINETA</v>
          </cell>
          <cell r="K6653">
            <v>16854016</v>
          </cell>
        </row>
        <row r="6654">
          <cell r="I6654">
            <v>900002532</v>
          </cell>
          <cell r="J6654" t="str">
            <v>CENTRO EDUCATIVO RURAL MARAVELEZ</v>
          </cell>
          <cell r="K6654">
            <v>20247602</v>
          </cell>
        </row>
        <row r="6655">
          <cell r="I6655">
            <v>900002598</v>
          </cell>
          <cell r="J6655" t="str">
            <v>CENTRO EDUCATIVO EL LIBERTADOR</v>
          </cell>
          <cell r="K6655">
            <v>20340129</v>
          </cell>
        </row>
        <row r="6656">
          <cell r="I6656">
            <v>900002620</v>
          </cell>
          <cell r="J6656" t="str">
            <v>FONDO DE SERVICIOS EDUCATIVOS</v>
          </cell>
          <cell r="K6656">
            <v>44052095</v>
          </cell>
        </row>
        <row r="6657">
          <cell r="I6657">
            <v>900002661</v>
          </cell>
          <cell r="J6657" t="str">
            <v>INSTITUCION EDUCATIVA LAS  GUACAS</v>
          </cell>
          <cell r="K6657">
            <v>45056543</v>
          </cell>
        </row>
        <row r="6658">
          <cell r="I6658">
            <v>900002680</v>
          </cell>
          <cell r="J6658" t="str">
            <v>INSTITUCION EDUCATIVA MANUEL FRANCISCO OBREGON</v>
          </cell>
          <cell r="K6658">
            <v>128474807</v>
          </cell>
        </row>
        <row r="6659">
          <cell r="I6659">
            <v>900002745</v>
          </cell>
          <cell r="J6659" t="str">
            <v>CENTRO EDUCATIVO PLAYA RICA</v>
          </cell>
          <cell r="K6659">
            <v>16925061</v>
          </cell>
        </row>
        <row r="6660">
          <cell r="I6660">
            <v>900002781</v>
          </cell>
          <cell r="J6660" t="str">
            <v>INSTITUCION EDUCATIVA MERCEDES ABREGO</v>
          </cell>
          <cell r="K6660">
            <v>13584045</v>
          </cell>
        </row>
        <row r="6661">
          <cell r="I6661">
            <v>900002878</v>
          </cell>
          <cell r="J6661" t="str">
            <v>INSTITUCION EDUCATIVA BOSQUES DE PINARES</v>
          </cell>
          <cell r="K6661">
            <v>118469459</v>
          </cell>
        </row>
        <row r="6662">
          <cell r="I6662">
            <v>900002880</v>
          </cell>
          <cell r="J6662" t="str">
            <v>INSTITUCION EDUCATIVA SAN FRANCISCO LORETOYACO</v>
          </cell>
          <cell r="K6662">
            <v>103772551</v>
          </cell>
        </row>
        <row r="6663">
          <cell r="I6663">
            <v>900002920</v>
          </cell>
          <cell r="J6663" t="str">
            <v>CENTRO EDUCATIVO PUEBLO NUEVO</v>
          </cell>
          <cell r="K6663">
            <v>18281539</v>
          </cell>
        </row>
        <row r="6664">
          <cell r="I6664">
            <v>900002926</v>
          </cell>
          <cell r="J6664" t="str">
            <v>INSTITUCION EDUCATIVA MONTELORO</v>
          </cell>
          <cell r="K6664">
            <v>22186958</v>
          </cell>
        </row>
        <row r="6665">
          <cell r="I6665">
            <v>900002953</v>
          </cell>
          <cell r="J6665" t="str">
            <v>I.E. Virgen del Carmen</v>
          </cell>
          <cell r="K6665">
            <v>37352221</v>
          </cell>
        </row>
        <row r="6666">
          <cell r="I6666">
            <v>900003106</v>
          </cell>
          <cell r="J6666" t="str">
            <v>CENTRO EDUCATIVO LOS GUAYABOS</v>
          </cell>
          <cell r="K6666">
            <v>21764125</v>
          </cell>
        </row>
        <row r="6667">
          <cell r="I6667">
            <v>900003108</v>
          </cell>
          <cell r="J6667" t="str">
            <v>IE JUAN HENRIQUE  WHITE - Dabeiba</v>
          </cell>
          <cell r="K6667">
            <v>148966840</v>
          </cell>
        </row>
        <row r="6668">
          <cell r="I6668">
            <v>900003118</v>
          </cell>
          <cell r="J6668" t="str">
            <v>CENTRO EDUCATIVO SARDINATA</v>
          </cell>
          <cell r="K6668">
            <v>23128967</v>
          </cell>
        </row>
        <row r="6669">
          <cell r="I6669">
            <v>900003142</v>
          </cell>
          <cell r="J6669" t="str">
            <v>INSTITUCION EDUCATIVA HECTOR ANGEL ARCILA</v>
          </cell>
          <cell r="K6669">
            <v>54034298</v>
          </cell>
        </row>
        <row r="6670">
          <cell r="I6670">
            <v>900003176</v>
          </cell>
          <cell r="J6670" t="str">
            <v>INSTITUCION EDUCATIVA PERPETUO SOCORRO</v>
          </cell>
          <cell r="K6670">
            <v>38155662</v>
          </cell>
        </row>
        <row r="6671">
          <cell r="I6671">
            <v>900003201</v>
          </cell>
          <cell r="J6671" t="str">
            <v>FONDO DE SERVICIOS EDUCATIVOS INSTITUCION EDUCATIVA GENERAL SANTANDER</v>
          </cell>
          <cell r="K6671">
            <v>90832713</v>
          </cell>
        </row>
        <row r="6672">
          <cell r="I6672">
            <v>900003210</v>
          </cell>
          <cell r="J6672" t="str">
            <v>CENT EDUC RUR BUENAVISTA</v>
          </cell>
          <cell r="K6672">
            <v>28924218</v>
          </cell>
        </row>
        <row r="6673">
          <cell r="I6673">
            <v>900003222</v>
          </cell>
          <cell r="J6673" t="str">
            <v>centro educativo pitalito</v>
          </cell>
          <cell r="K6673">
            <v>14922460</v>
          </cell>
        </row>
        <row r="6674">
          <cell r="I6674">
            <v>900003259</v>
          </cell>
          <cell r="J6674" t="str">
            <v>CENTRO EDUCATIVO CAMPO ALEGRE</v>
          </cell>
          <cell r="K6674">
            <v>26019755</v>
          </cell>
        </row>
        <row r="6675">
          <cell r="I6675">
            <v>900003295</v>
          </cell>
          <cell r="J6675" t="str">
            <v>FONDO DE SERVICIOS EDUCATIVOS CENTRO EDUCATIVO LA LLANA</v>
          </cell>
          <cell r="K6675">
            <v>31326369</v>
          </cell>
        </row>
        <row r="6676">
          <cell r="I6676">
            <v>900003329</v>
          </cell>
          <cell r="J6676" t="str">
            <v>CENTRO EDUCATIVO RURAL LOS LIMONES</v>
          </cell>
          <cell r="K6676">
            <v>22102721</v>
          </cell>
        </row>
        <row r="6677">
          <cell r="I6677">
            <v>900003362</v>
          </cell>
          <cell r="J6677" t="str">
            <v>CENTRO EDUCATIVO - LIBANO MONTERREY</v>
          </cell>
          <cell r="K6677">
            <v>22245409</v>
          </cell>
        </row>
        <row r="6678">
          <cell r="I6678">
            <v>900003424</v>
          </cell>
          <cell r="J6678" t="str">
            <v>FONDO DE SERVICIOS EDUCATIVOS CENTRO EDUCATIVO FUNDACION</v>
          </cell>
          <cell r="K6678">
            <v>15877890</v>
          </cell>
        </row>
        <row r="6679">
          <cell r="I6679">
            <v>900003429</v>
          </cell>
          <cell r="J6679" t="str">
            <v>IE DIVINO NIÑO LA MADERA</v>
          </cell>
          <cell r="K6679">
            <v>55515253</v>
          </cell>
        </row>
        <row r="6680">
          <cell r="I6680">
            <v>900003571</v>
          </cell>
          <cell r="J6680" t="str">
            <v>FONDO DE SERVICIO EDUCATIVO PASO NUEVO</v>
          </cell>
          <cell r="K6680">
            <v>19081716</v>
          </cell>
        </row>
        <row r="6681">
          <cell r="I6681">
            <v>900003720</v>
          </cell>
          <cell r="J6681" t="str">
            <v>INSTITUCION EDUCATIVA NUESTRA SEÑORA DE LAS MERCEDES</v>
          </cell>
          <cell r="K6681">
            <v>57905404</v>
          </cell>
        </row>
        <row r="6682">
          <cell r="I6682">
            <v>900003752</v>
          </cell>
          <cell r="J6682" t="str">
            <v>CENTRO EDUCATIVO RURAL ARIZONA</v>
          </cell>
          <cell r="K6682">
            <v>17233068</v>
          </cell>
        </row>
        <row r="6683">
          <cell r="I6683">
            <v>900003769</v>
          </cell>
          <cell r="J6683" t="str">
            <v>INSTITUCION EDUCATIVA DEPARTAMENTAL BAJO EL PALMAR</v>
          </cell>
          <cell r="K6683">
            <v>22801924</v>
          </cell>
        </row>
        <row r="6684">
          <cell r="I6684">
            <v>900003985</v>
          </cell>
          <cell r="J6684" t="str">
            <v>INSTITUCION EDUCATIVA LIBRE</v>
          </cell>
          <cell r="K6684">
            <v>71143884</v>
          </cell>
        </row>
        <row r="6685">
          <cell r="I6685">
            <v>900004187</v>
          </cell>
          <cell r="J6685" t="str">
            <v>Fondo de Servicio Educativo  IED SIMON RODRIGUEZ</v>
          </cell>
          <cell r="K6685">
            <v>92686716</v>
          </cell>
        </row>
        <row r="6686">
          <cell r="I6686">
            <v>900004605</v>
          </cell>
          <cell r="J6686" t="str">
            <v>IE RUR SAN PEDRO</v>
          </cell>
          <cell r="K6686">
            <v>14276337</v>
          </cell>
        </row>
        <row r="6687">
          <cell r="I6687">
            <v>900004669</v>
          </cell>
          <cell r="J6687" t="str">
            <v>CENTRO EDUCATIVO BARRANCA</v>
          </cell>
          <cell r="K6687">
            <v>14988065</v>
          </cell>
        </row>
        <row r="6688">
          <cell r="I6688">
            <v>900004702</v>
          </cell>
          <cell r="J6688" t="str">
            <v>CENTRO EDUCATIVO   EL TIGRE  DE VILLA CLARETH</v>
          </cell>
          <cell r="K6688">
            <v>49777988</v>
          </cell>
        </row>
        <row r="6689">
          <cell r="I6689">
            <v>900004708</v>
          </cell>
          <cell r="J6689" t="str">
            <v>CENTRO EDUCATIVO SAN ISIDRO</v>
          </cell>
          <cell r="K6689">
            <v>67319774</v>
          </cell>
        </row>
        <row r="6690">
          <cell r="I6690">
            <v>900004711</v>
          </cell>
          <cell r="J6690" t="str">
            <v>COLEGIO ISABEL LA CATOLICA</v>
          </cell>
          <cell r="K6690">
            <v>72530644</v>
          </cell>
        </row>
        <row r="6691">
          <cell r="I6691">
            <v>900004848</v>
          </cell>
          <cell r="J6691" t="str">
            <v>institucion educativa palmar de candelaria</v>
          </cell>
          <cell r="K6691">
            <v>50104408</v>
          </cell>
        </row>
        <row r="6692">
          <cell r="I6692">
            <v>900004976</v>
          </cell>
          <cell r="J6692" t="str">
            <v>FONDO SERVICIOS EDUCATIVOS I.E INDIGENA AGROINDUSTRIAL SANTA TERESITA MUESES</v>
          </cell>
          <cell r="K6692">
            <v>19095536</v>
          </cell>
        </row>
        <row r="6693">
          <cell r="I6693">
            <v>900005010</v>
          </cell>
          <cell r="J6693" t="str">
            <v>CENTRO EDUCATIVO DIVINO NIÑO DE CARTAGENA DEL CHAIRA</v>
          </cell>
          <cell r="K6693">
            <v>23891036</v>
          </cell>
        </row>
        <row r="6694">
          <cell r="I6694">
            <v>900005023</v>
          </cell>
          <cell r="J6694" t="str">
            <v>CENTRO EDUCATIVO SANTA RITA DE RIVERA</v>
          </cell>
          <cell r="K6694">
            <v>16111332</v>
          </cell>
        </row>
        <row r="6695">
          <cell r="I6695">
            <v>900005040</v>
          </cell>
          <cell r="J6695" t="str">
            <v>INSTITUCION EDUCATIVA ANTONIO JOSE DE SUCRE</v>
          </cell>
          <cell r="K6695">
            <v>30895379</v>
          </cell>
        </row>
        <row r="6696">
          <cell r="I6696">
            <v>900005046</v>
          </cell>
          <cell r="J6696" t="str">
            <v>FONDOS DE SERVICIOS EDUCATIVOS INSTITUCION EDUCATIVA REPUBLICA DE FRANCIA</v>
          </cell>
          <cell r="K6696">
            <v>35120136</v>
          </cell>
        </row>
        <row r="6697">
          <cell r="I6697">
            <v>900005109</v>
          </cell>
          <cell r="J6697" t="str">
            <v>INSTITUCION EDUCATIVA KWE`SX NASA KSXA`WNXI-IDEBIC</v>
          </cell>
          <cell r="K6697">
            <v>166611758</v>
          </cell>
        </row>
        <row r="6698">
          <cell r="I6698">
            <v>900005137</v>
          </cell>
          <cell r="J6698" t="str">
            <v>Centro Educativo Santo Domingo</v>
          </cell>
          <cell r="K6698">
            <v>39050346</v>
          </cell>
        </row>
        <row r="6699">
          <cell r="I6699">
            <v>900005145</v>
          </cell>
          <cell r="J6699" t="str">
            <v>FONDO DE SERVICIOS EDUCATIVOS</v>
          </cell>
          <cell r="K6699">
            <v>22547642</v>
          </cell>
        </row>
        <row r="6700">
          <cell r="I6700">
            <v>900005172</v>
          </cell>
          <cell r="J6700" t="str">
            <v>FONDO DE SERVICIO EDUCATIVO CENTRO EDUCATIVO RURAL</v>
          </cell>
          <cell r="K6700">
            <v>18408886</v>
          </cell>
        </row>
        <row r="6701">
          <cell r="I6701">
            <v>900005192</v>
          </cell>
          <cell r="J6701" t="str">
            <v>INST. EDUCATIVA EL DELIRIO</v>
          </cell>
          <cell r="K6701">
            <v>65468031</v>
          </cell>
        </row>
        <row r="6702">
          <cell r="I6702">
            <v>900005206</v>
          </cell>
          <cell r="J6702" t="str">
            <v>I.E. VILLA CAMPO</v>
          </cell>
          <cell r="K6702">
            <v>43703292</v>
          </cell>
        </row>
        <row r="6703">
          <cell r="I6703">
            <v>900005216</v>
          </cell>
          <cell r="J6703" t="str">
            <v>INSTITUCION EDUCATIVA TRES ESQUINAS LOS PATIOS</v>
          </cell>
          <cell r="K6703">
            <v>25098880</v>
          </cell>
        </row>
        <row r="6704">
          <cell r="I6704">
            <v>900005233</v>
          </cell>
          <cell r="J6704" t="str">
            <v>CENTRO EDUCATIVO LA CEIBA</v>
          </cell>
          <cell r="K6704">
            <v>13147840</v>
          </cell>
        </row>
        <row r="6705">
          <cell r="I6705">
            <v>900005408</v>
          </cell>
          <cell r="J6705" t="str">
            <v>I.E JUAN DE DIOS GIRON</v>
          </cell>
          <cell r="K6705">
            <v>49339669</v>
          </cell>
        </row>
        <row r="6706">
          <cell r="I6706">
            <v>900005412</v>
          </cell>
          <cell r="J6706" t="str">
            <v>Centro Educativo Rio Guejar</v>
          </cell>
          <cell r="K6706">
            <v>42264837</v>
          </cell>
        </row>
        <row r="6707">
          <cell r="I6707">
            <v>900005436</v>
          </cell>
          <cell r="J6707" t="str">
            <v>INSTITUCION EDUCATIVA NUEVA GENERACION</v>
          </cell>
          <cell r="K6707">
            <v>61690980</v>
          </cell>
        </row>
        <row r="6708">
          <cell r="I6708">
            <v>900005484</v>
          </cell>
          <cell r="J6708" t="str">
            <v>F.S.E.EL VERGEL</v>
          </cell>
          <cell r="K6708">
            <v>97424386</v>
          </cell>
        </row>
        <row r="6709">
          <cell r="I6709">
            <v>900005522</v>
          </cell>
          <cell r="J6709" t="str">
            <v>I.E. LA ARGENTINA</v>
          </cell>
          <cell r="K6709">
            <v>36738564</v>
          </cell>
        </row>
        <row r="6710">
          <cell r="I6710">
            <v>900005527</v>
          </cell>
          <cell r="J6710" t="str">
            <v>C.E. EL CAUCHAL</v>
          </cell>
          <cell r="K6710">
            <v>31880873</v>
          </cell>
        </row>
        <row r="6711">
          <cell r="I6711">
            <v>900005550</v>
          </cell>
          <cell r="J6711" t="str">
            <v>INSTITUCION EDUCATIVA FRANCISCO SAENZ</v>
          </cell>
          <cell r="K6711">
            <v>27433024</v>
          </cell>
        </row>
        <row r="6712">
          <cell r="I6712">
            <v>900005661</v>
          </cell>
          <cell r="J6712" t="str">
            <v>INSTITUCION EDUCATIVA DEPARTAMENTAL LAS MERCEDES</v>
          </cell>
          <cell r="K6712">
            <v>31897672</v>
          </cell>
        </row>
        <row r="6713">
          <cell r="I6713">
            <v>900005732</v>
          </cell>
          <cell r="J6713" t="str">
            <v>Institución Educativa Municipal Eben Ezer</v>
          </cell>
          <cell r="K6713">
            <v>85450242</v>
          </cell>
        </row>
        <row r="6714">
          <cell r="I6714">
            <v>900005737</v>
          </cell>
          <cell r="J6714" t="str">
            <v>Centro Educativo Rural de Guamal</v>
          </cell>
          <cell r="K6714">
            <v>35915311</v>
          </cell>
        </row>
        <row r="6715">
          <cell r="I6715">
            <v>900005749</v>
          </cell>
          <cell r="J6715" t="str">
            <v>Centro Educativo Rural Castilla la Nueva</v>
          </cell>
          <cell r="K6715">
            <v>37979554</v>
          </cell>
        </row>
        <row r="6716">
          <cell r="I6716">
            <v>900005757</v>
          </cell>
          <cell r="J6716" t="str">
            <v>I.E. VILLALOSADA</v>
          </cell>
          <cell r="K6716">
            <v>44267759</v>
          </cell>
        </row>
        <row r="6717">
          <cell r="I6717">
            <v>900005904</v>
          </cell>
          <cell r="J6717" t="str">
            <v>institucion educativa la cabaña</v>
          </cell>
          <cell r="K6717">
            <v>93941948</v>
          </cell>
        </row>
        <row r="6718">
          <cell r="I6718">
            <v>900005971</v>
          </cell>
          <cell r="J6718" t="str">
            <v>CENTRO EDUCATIVO MONSERRATE</v>
          </cell>
          <cell r="K6718">
            <v>32355537</v>
          </cell>
        </row>
        <row r="6719">
          <cell r="I6719">
            <v>900006069</v>
          </cell>
          <cell r="J6719" t="str">
            <v>institucion educativa el rosario</v>
          </cell>
          <cell r="K6719">
            <v>11877067</v>
          </cell>
        </row>
        <row r="6720">
          <cell r="I6720">
            <v>900006073</v>
          </cell>
          <cell r="J6720" t="str">
            <v>FONDO DE SERVICIOS EDUCATIVO SEMPEGUA</v>
          </cell>
          <cell r="K6720">
            <v>25449736</v>
          </cell>
        </row>
        <row r="6721">
          <cell r="I6721">
            <v>900006187</v>
          </cell>
          <cell r="J6721" t="str">
            <v>INSTITUCION EDUCATIVA SAMARIA</v>
          </cell>
          <cell r="K6721">
            <v>190091550</v>
          </cell>
        </row>
        <row r="6722">
          <cell r="I6722">
            <v>900006877</v>
          </cell>
          <cell r="J6722" t="str">
            <v>INSTITUCION EDUCATIVA SINCELEJITO MUNICIPIO DE MAJAGUAL SUCRE</v>
          </cell>
          <cell r="K6722">
            <v>55048830</v>
          </cell>
        </row>
        <row r="6723">
          <cell r="I6723">
            <v>900006880</v>
          </cell>
          <cell r="J6723" t="str">
            <v>FONDOS DE SERVICIOS DOCENTES DEL CENTRO EDUCATIVO</v>
          </cell>
          <cell r="K6723">
            <v>26714960</v>
          </cell>
        </row>
        <row r="6724">
          <cell r="I6724">
            <v>900006897</v>
          </cell>
          <cell r="J6724" t="str">
            <v>CENTRO EDUCATIVO MANOS UNIDAS</v>
          </cell>
          <cell r="K6724">
            <v>48657047</v>
          </cell>
        </row>
        <row r="6725">
          <cell r="I6725">
            <v>900006917</v>
          </cell>
          <cell r="J6725" t="str">
            <v>CENTRO EDUCATIVO JUAN XXIII</v>
          </cell>
          <cell r="K6725">
            <v>65436952</v>
          </cell>
        </row>
        <row r="6726">
          <cell r="I6726">
            <v>900006971</v>
          </cell>
          <cell r="J6726" t="str">
            <v>FONDO DE SERVICIO EDUCATIVOS CENTRO EDUCATIVO EL CHAMIZO</v>
          </cell>
          <cell r="K6726">
            <v>17762159</v>
          </cell>
        </row>
        <row r="6727">
          <cell r="I6727">
            <v>900006997</v>
          </cell>
          <cell r="J6727" t="str">
            <v>I.E CORNEJO</v>
          </cell>
          <cell r="K6727">
            <v>71140642</v>
          </cell>
        </row>
        <row r="6728">
          <cell r="I6728">
            <v>900007052</v>
          </cell>
          <cell r="J6728" t="str">
            <v>FONDO DE SERVICIOS EDUCATIVOS CENTRO EDUCATIVO BURBURA</v>
          </cell>
          <cell r="K6728">
            <v>18832892</v>
          </cell>
        </row>
        <row r="6729">
          <cell r="I6729">
            <v>900007280</v>
          </cell>
          <cell r="J6729" t="str">
            <v>I. E. PALO ALTO</v>
          </cell>
          <cell r="K6729">
            <v>61739163</v>
          </cell>
        </row>
        <row r="6730">
          <cell r="I6730">
            <v>900007459</v>
          </cell>
          <cell r="J6730" t="str">
            <v>INSTITUCION EDUCATIVA N. 14</v>
          </cell>
          <cell r="K6730">
            <v>77453040</v>
          </cell>
        </row>
        <row r="6731">
          <cell r="I6731">
            <v>900007622</v>
          </cell>
          <cell r="J6731" t="str">
            <v>INSTITUCION EDUCATIVA AMBIENTALISTA DE CARTAGENA</v>
          </cell>
          <cell r="K6731">
            <v>190737144</v>
          </cell>
        </row>
        <row r="6732">
          <cell r="I6732">
            <v>900007698</v>
          </cell>
          <cell r="J6732" t="str">
            <v>Institucion Educativa Caño Blanco II</v>
          </cell>
          <cell r="K6732">
            <v>25710645</v>
          </cell>
        </row>
        <row r="6733">
          <cell r="I6733">
            <v>900007961</v>
          </cell>
          <cell r="J6733" t="str">
            <v>INSTITUCION EDUCATIVA SAN ISIDRO</v>
          </cell>
          <cell r="K6733">
            <v>21189298</v>
          </cell>
        </row>
        <row r="6734">
          <cell r="I6734">
            <v>900007970</v>
          </cell>
          <cell r="J6734" t="str">
            <v>INSTITUCION EDUCATIVA N. 13</v>
          </cell>
          <cell r="K6734">
            <v>127297939</v>
          </cell>
        </row>
        <row r="6735">
          <cell r="I6735">
            <v>900008118</v>
          </cell>
          <cell r="J6735" t="str">
            <v>INSTITUCION EDUCATIVA HEREDIA</v>
          </cell>
          <cell r="K6735">
            <v>33914994</v>
          </cell>
        </row>
        <row r="6736">
          <cell r="I6736">
            <v>900008138</v>
          </cell>
          <cell r="J6736" t="str">
            <v>FONDO DE SERVICIOS EDUCATIVOS</v>
          </cell>
          <cell r="K6736">
            <v>63917510</v>
          </cell>
        </row>
        <row r="6737">
          <cell r="I6737">
            <v>900008167</v>
          </cell>
          <cell r="J6737" t="str">
            <v>I.E. SAN MIGUEL</v>
          </cell>
          <cell r="K6737">
            <v>60926922</v>
          </cell>
        </row>
        <row r="6738">
          <cell r="I6738">
            <v>900008218</v>
          </cell>
          <cell r="J6738" t="str">
            <v>INSTITUCION EDUCATIVA EL CERRITO</v>
          </cell>
          <cell r="K6738">
            <v>30833160</v>
          </cell>
        </row>
        <row r="6739">
          <cell r="I6739">
            <v>900008478</v>
          </cell>
          <cell r="J6739" t="str">
            <v>INST EDUC RUR OVER ANTONIO MORALES</v>
          </cell>
          <cell r="K6739">
            <v>11061096</v>
          </cell>
        </row>
        <row r="6740">
          <cell r="I6740">
            <v>900008766</v>
          </cell>
          <cell r="J6740" t="str">
            <v>INSTITUCION EDUCATIVA DEPARTAMENTAL EL SALITRE</v>
          </cell>
          <cell r="K6740">
            <v>55206339</v>
          </cell>
        </row>
        <row r="6741">
          <cell r="I6741">
            <v>900009238</v>
          </cell>
          <cell r="J6741" t="str">
            <v>FONDO DE SERVICIOS EDUCATIVOS</v>
          </cell>
          <cell r="K6741">
            <v>58462832</v>
          </cell>
        </row>
        <row r="6742">
          <cell r="I6742">
            <v>900009251</v>
          </cell>
          <cell r="J6742" t="str">
            <v>INSTITUCION EDUCATIVA BAJO SAN FRANCISCO</v>
          </cell>
          <cell r="K6742">
            <v>18008536</v>
          </cell>
        </row>
        <row r="6743">
          <cell r="I6743">
            <v>900009397</v>
          </cell>
          <cell r="J6743" t="str">
            <v>Institución Educativa Normal Superior - S.G.P.</v>
          </cell>
          <cell r="K6743">
            <v>174501429</v>
          </cell>
        </row>
        <row r="6744">
          <cell r="I6744">
            <v>900009575</v>
          </cell>
          <cell r="J6744" t="str">
            <v>INSTITUCIÓN EDUCATIVA DEPARTAMENTAL RURAL BALO HERRERA</v>
          </cell>
          <cell r="K6744">
            <v>131404317</v>
          </cell>
        </row>
        <row r="6745">
          <cell r="I6745">
            <v>900009586</v>
          </cell>
          <cell r="J6745" t="str">
            <v>INSTITUCIÓN EDICATIVA LA SALADA</v>
          </cell>
          <cell r="K6745">
            <v>24851552</v>
          </cell>
        </row>
        <row r="6746">
          <cell r="I6746">
            <v>900009595</v>
          </cell>
          <cell r="J6746" t="str">
            <v>INSTITUCION EDUCATIVA URBANA NUESTRA SEÑORA DEL ROSARIO</v>
          </cell>
          <cell r="K6746">
            <v>75457895</v>
          </cell>
        </row>
        <row r="6747">
          <cell r="I6747">
            <v>900009757</v>
          </cell>
          <cell r="J6747" t="str">
            <v>CENTRO EDUCATIVO RURAL ALTO LORENZO</v>
          </cell>
          <cell r="K6747">
            <v>18398560</v>
          </cell>
        </row>
        <row r="6748">
          <cell r="I6748">
            <v>900010036</v>
          </cell>
          <cell r="J6748" t="str">
            <v>FONDO DE SERVICIOS EDUCATIVOS IPEBI</v>
          </cell>
          <cell r="K6748">
            <v>29180090</v>
          </cell>
        </row>
        <row r="6749">
          <cell r="I6749">
            <v>900010171</v>
          </cell>
          <cell r="J6749" t="str">
            <v>I.E. EL SALADO</v>
          </cell>
          <cell r="K6749">
            <v>51870656</v>
          </cell>
        </row>
        <row r="6750">
          <cell r="I6750">
            <v>900010185</v>
          </cell>
          <cell r="J6750" t="str">
            <v>INSTITUCION EDUCATIVA MARIA LUZ</v>
          </cell>
          <cell r="K6750">
            <v>37678422</v>
          </cell>
        </row>
        <row r="6751">
          <cell r="I6751">
            <v>900010275</v>
          </cell>
          <cell r="J6751" t="str">
            <v>FONDO DE SERVICIO EDUCATIVO COL CLUB DE LEONES</v>
          </cell>
          <cell r="K6751">
            <v>202732372</v>
          </cell>
        </row>
        <row r="6752">
          <cell r="I6752">
            <v>900010419</v>
          </cell>
          <cell r="J6752" t="str">
            <v>FONDODESERVICIOSEDUCATIVOSINSTITUCIONEDUCATIVASANPABLOCUNDAY</v>
          </cell>
          <cell r="K6752">
            <v>11311115</v>
          </cell>
        </row>
        <row r="6753">
          <cell r="I6753">
            <v>900010463</v>
          </cell>
          <cell r="J6753" t="str">
            <v>FONDO DE SERVICIO EDUCATIVOS CER SAN LUIS GONZAGA</v>
          </cell>
          <cell r="K6753">
            <v>13763622</v>
          </cell>
        </row>
        <row r="6754">
          <cell r="I6754">
            <v>900010601</v>
          </cell>
          <cell r="J6754" t="str">
            <v>CENTRO EDUCATIVO LOS TORMENTOS - FONDO DE SERVICIOS EDUCATIVO</v>
          </cell>
          <cell r="K6754">
            <v>17373630</v>
          </cell>
        </row>
        <row r="6755">
          <cell r="I6755">
            <v>900011411</v>
          </cell>
          <cell r="J6755" t="str">
            <v>INST EDUC SAGRADO CORAZON DE JESUS</v>
          </cell>
          <cell r="K6755">
            <v>18192316</v>
          </cell>
        </row>
        <row r="6756">
          <cell r="I6756">
            <v>900011459</v>
          </cell>
          <cell r="J6756" t="str">
            <v>SGP GRATU-CENTRO EDUCATIVO LA PISTA</v>
          </cell>
          <cell r="K6756">
            <v>10980678</v>
          </cell>
        </row>
        <row r="6757">
          <cell r="I6757">
            <v>900011716</v>
          </cell>
          <cell r="J6757" t="str">
            <v>centro educativo eduardo santos</v>
          </cell>
          <cell r="K6757">
            <v>21278204</v>
          </cell>
        </row>
        <row r="6758">
          <cell r="I6758">
            <v>900011729</v>
          </cell>
          <cell r="J6758" t="str">
            <v>INSTITUCION EDUCATIVA SAN ROQUE</v>
          </cell>
          <cell r="K6758">
            <v>51591267</v>
          </cell>
        </row>
        <row r="6759">
          <cell r="I6759">
            <v>900011743</v>
          </cell>
          <cell r="J6759" t="str">
            <v>institucion educativa la sierpita</v>
          </cell>
          <cell r="K6759">
            <v>60405293</v>
          </cell>
        </row>
        <row r="6760">
          <cell r="I6760">
            <v>900011766</v>
          </cell>
          <cell r="J6760" t="str">
            <v>INSTITUCION EDUCATIVA INSTITUTO DE PROMOCION SOCIAL DOKABU</v>
          </cell>
          <cell r="K6760">
            <v>85825168</v>
          </cell>
        </row>
        <row r="6761">
          <cell r="I6761">
            <v>900011804</v>
          </cell>
          <cell r="J6761" t="str">
            <v>INSTITUCION EDUCATIVA TECNICA  MARIA AUXILIADORA</v>
          </cell>
          <cell r="K6761">
            <v>22563309</v>
          </cell>
        </row>
        <row r="6762">
          <cell r="I6762">
            <v>900011836</v>
          </cell>
          <cell r="J6762" t="str">
            <v>CENTRO EDUCATIVO EL GAITAL</v>
          </cell>
          <cell r="K6762">
            <v>13872414</v>
          </cell>
        </row>
        <row r="6763">
          <cell r="I6763">
            <v>900011877</v>
          </cell>
          <cell r="J6763" t="str">
            <v>INSTITUCION EDUCATIVA RIO CEDRO</v>
          </cell>
          <cell r="K6763">
            <v>54640590</v>
          </cell>
        </row>
        <row r="6764">
          <cell r="I6764">
            <v>900012228</v>
          </cell>
          <cell r="J6764" t="str">
            <v>CENTRO EDUCATIVO DEPARTAMENTAL RURAL JANEIRO</v>
          </cell>
          <cell r="K6764">
            <v>55979370</v>
          </cell>
        </row>
        <row r="6765">
          <cell r="I6765">
            <v>900012490</v>
          </cell>
          <cell r="J6765" t="str">
            <v>COLEGIO DEPARTAMENTAL NOVILLEROS</v>
          </cell>
          <cell r="K6765">
            <v>30469921</v>
          </cell>
        </row>
        <row r="6766">
          <cell r="I6766">
            <v>900012537</v>
          </cell>
          <cell r="J6766" t="str">
            <v>INSTITTO EDUCATIVO DEPARTAMENTAL TECNICO ARIGUANI</v>
          </cell>
          <cell r="K6766">
            <v>61462065</v>
          </cell>
        </row>
        <row r="6767">
          <cell r="I6767">
            <v>900012754</v>
          </cell>
          <cell r="J6767" t="str">
            <v>INSTITUCION EDUCATIVA YO REINARE</v>
          </cell>
          <cell r="K6767">
            <v>29331800</v>
          </cell>
        </row>
        <row r="6768">
          <cell r="I6768">
            <v>900012755</v>
          </cell>
          <cell r="J6768" t="str">
            <v>IED CAPELLANIA</v>
          </cell>
          <cell r="K6768">
            <v>76819632</v>
          </cell>
        </row>
        <row r="6769">
          <cell r="I6769">
            <v>900013651</v>
          </cell>
          <cell r="J6769" t="str">
            <v>INSTITUCION EDUCATIVA LA CEIBA</v>
          </cell>
          <cell r="K6769">
            <v>28051992</v>
          </cell>
        </row>
        <row r="6770">
          <cell r="I6770">
            <v>900013774</v>
          </cell>
          <cell r="J6770" t="str">
            <v>INSTITUCION EDUCATIVA NUEVO BOSQUE</v>
          </cell>
          <cell r="K6770">
            <v>188642815</v>
          </cell>
        </row>
        <row r="6771">
          <cell r="I6771">
            <v>900013827</v>
          </cell>
          <cell r="J6771" t="str">
            <v>IED POSPRIMARIA LA FUENTE</v>
          </cell>
          <cell r="K6771">
            <v>83417612</v>
          </cell>
        </row>
        <row r="6772">
          <cell r="I6772">
            <v>900013879</v>
          </cell>
          <cell r="J6772" t="str">
            <v>C.E. RURAL BERNAZA</v>
          </cell>
          <cell r="K6772">
            <v>8322953</v>
          </cell>
        </row>
        <row r="6773">
          <cell r="I6773">
            <v>900014041</v>
          </cell>
          <cell r="J6773" t="str">
            <v>CENT EDUC RUR NUEVA APAYA</v>
          </cell>
          <cell r="K6773">
            <v>11621296</v>
          </cell>
        </row>
        <row r="6774">
          <cell r="I6774">
            <v>900014059</v>
          </cell>
          <cell r="J6774" t="str">
            <v>CENTRO EDUCATIVO CAMILO TORRES LA VICTORIA</v>
          </cell>
          <cell r="K6774">
            <v>33188132</v>
          </cell>
        </row>
        <row r="6775">
          <cell r="I6775">
            <v>900014172</v>
          </cell>
          <cell r="J6775" t="str">
            <v>CENTRO EDUCATIVO RAFAEL URIBE</v>
          </cell>
          <cell r="K6775">
            <v>24337880</v>
          </cell>
        </row>
        <row r="6776">
          <cell r="I6776">
            <v>900014185</v>
          </cell>
          <cell r="J6776" t="str">
            <v>FONDOS DE SERVICIOS EDUCATIVOS SAN LUIS</v>
          </cell>
          <cell r="K6776">
            <v>30945567</v>
          </cell>
        </row>
        <row r="6777">
          <cell r="I6777">
            <v>900014354</v>
          </cell>
          <cell r="J6777" t="str">
            <v>IED PATIO BONITO</v>
          </cell>
          <cell r="K6777">
            <v>79466632</v>
          </cell>
        </row>
        <row r="6778">
          <cell r="I6778">
            <v>900014413</v>
          </cell>
          <cell r="J6778" t="str">
            <v>CENTRO EDUCATIVO PLATANILLO</v>
          </cell>
          <cell r="K6778">
            <v>16582790</v>
          </cell>
        </row>
        <row r="6779">
          <cell r="I6779">
            <v>900014462</v>
          </cell>
          <cell r="J6779" t="str">
            <v>IED SANTO DOMINGO SAVIO</v>
          </cell>
          <cell r="K6779">
            <v>95521518</v>
          </cell>
        </row>
        <row r="6780">
          <cell r="I6780">
            <v>900014608</v>
          </cell>
          <cell r="J6780" t="str">
            <v>CENTRO RURAL CARACOLI</v>
          </cell>
          <cell r="K6780">
            <v>13949738</v>
          </cell>
        </row>
        <row r="6781">
          <cell r="I6781">
            <v>900014668</v>
          </cell>
          <cell r="J6781" t="str">
            <v>INSTITUCION EDUCATIVA DEPARTAMENTAL EL HATO</v>
          </cell>
          <cell r="K6781">
            <v>56823026</v>
          </cell>
        </row>
        <row r="6782">
          <cell r="I6782">
            <v>900014671</v>
          </cell>
          <cell r="J6782" t="str">
            <v>INSTITUCION EDUCATIVA DEPARTAMENTAL FERRALARADA</v>
          </cell>
          <cell r="K6782">
            <v>48340984</v>
          </cell>
        </row>
        <row r="6783">
          <cell r="I6783">
            <v>900014711</v>
          </cell>
          <cell r="J6783" t="str">
            <v>I.E. NUESTRA SRA DEL  SOCORRO</v>
          </cell>
          <cell r="K6783">
            <v>64277662</v>
          </cell>
        </row>
        <row r="6784">
          <cell r="I6784">
            <v>900014719</v>
          </cell>
          <cell r="J6784" t="str">
            <v>IED RURAL CAMPO ALEGRE</v>
          </cell>
          <cell r="K6784">
            <v>71662006</v>
          </cell>
        </row>
        <row r="6785">
          <cell r="I6785">
            <v>900014871</v>
          </cell>
          <cell r="J6785" t="str">
            <v>INSTITUCION EDUCATIVA MARILOPEZ BELLAVISTA (ANTES CENTRO EDUCATIVO MARILOPEZ BELLAVISTA)</v>
          </cell>
          <cell r="K6785">
            <v>20952616</v>
          </cell>
        </row>
        <row r="6786">
          <cell r="I6786">
            <v>900015025</v>
          </cell>
          <cell r="J6786" t="str">
            <v>INSTITUCIÓN EDUCATIVA LA CABAÑA</v>
          </cell>
          <cell r="K6786">
            <v>23867131</v>
          </cell>
        </row>
        <row r="6787">
          <cell r="I6787">
            <v>900015383</v>
          </cell>
          <cell r="J6787" t="str">
            <v>INSTITUCION EDUCATIVA DEPARTAMENTAL JOSE MANUAL DUARTE</v>
          </cell>
          <cell r="K6787">
            <v>20898094</v>
          </cell>
        </row>
        <row r="6788">
          <cell r="I6788">
            <v>900015715</v>
          </cell>
          <cell r="J6788" t="str">
            <v>FONDO DE SERVICIOS EDUCATIVOS</v>
          </cell>
          <cell r="K6788">
            <v>35451851</v>
          </cell>
        </row>
        <row r="6789">
          <cell r="I6789">
            <v>900015752</v>
          </cell>
          <cell r="J6789" t="str">
            <v>IED RURAL EL ATICO</v>
          </cell>
          <cell r="K6789">
            <v>95852320</v>
          </cell>
        </row>
        <row r="6790">
          <cell r="I6790">
            <v>900015862</v>
          </cell>
          <cell r="J6790" t="str">
            <v>IED ALFONSO LOPEZ PUMAREJO</v>
          </cell>
          <cell r="K6790">
            <v>143148054</v>
          </cell>
        </row>
        <row r="6791">
          <cell r="I6791">
            <v>900016130</v>
          </cell>
          <cell r="J6791" t="str">
            <v>I.E. SAN JOSE DE LLANITOS</v>
          </cell>
          <cell r="K6791">
            <v>30920346</v>
          </cell>
        </row>
        <row r="6792">
          <cell r="I6792">
            <v>900016145</v>
          </cell>
          <cell r="J6792" t="str">
            <v>IED INSTITUTO PARCELAS</v>
          </cell>
          <cell r="K6792">
            <v>110430591</v>
          </cell>
        </row>
        <row r="6793">
          <cell r="I6793">
            <v>900016222</v>
          </cell>
          <cell r="J6793" t="str">
            <v>FONDO DE SERVICIOS DOCENTES</v>
          </cell>
          <cell r="K6793">
            <v>21575532</v>
          </cell>
        </row>
        <row r="6794">
          <cell r="I6794">
            <v>900016491</v>
          </cell>
          <cell r="J6794" t="str">
            <v>INSTITUCION EDUCATIVA SAN FRANCISCO DE ASIS</v>
          </cell>
          <cell r="K6794">
            <v>131811678</v>
          </cell>
        </row>
        <row r="6795">
          <cell r="I6795">
            <v>900016749</v>
          </cell>
          <cell r="J6795" t="str">
            <v>INSTITUCIÓN EDUCATIVA DEPARTAMENTAL AGROPECUARIO PILOTO</v>
          </cell>
          <cell r="K6795">
            <v>25402456</v>
          </cell>
        </row>
        <row r="6796">
          <cell r="I6796">
            <v>900016768</v>
          </cell>
          <cell r="J6796" t="str">
            <v>CENTRO EDUCATIVO GALAPAGOS</v>
          </cell>
          <cell r="K6796">
            <v>15495519</v>
          </cell>
        </row>
        <row r="6797">
          <cell r="I6797">
            <v>900016841</v>
          </cell>
          <cell r="J6797" t="str">
            <v>IE EL JORDAN - San Carlos</v>
          </cell>
          <cell r="K6797">
            <v>47275728</v>
          </cell>
        </row>
        <row r="6798">
          <cell r="I6798">
            <v>900016842</v>
          </cell>
          <cell r="J6798" t="str">
            <v>Intitucion Educativa Departamental Jose Gregorio Salas</v>
          </cell>
          <cell r="K6798">
            <v>51244237</v>
          </cell>
        </row>
        <row r="6799">
          <cell r="I6799">
            <v>900017050</v>
          </cell>
          <cell r="J6799" t="str">
            <v>CENTRO EDUCATIVO CRISTO REY</v>
          </cell>
          <cell r="K6799">
            <v>29280306</v>
          </cell>
        </row>
        <row r="6800">
          <cell r="I6800">
            <v>900017085</v>
          </cell>
          <cell r="J6800" t="str">
            <v>CENTRO EDUCATIVO SAN FRANCISCO DEL MUNICIPIO DE GA</v>
          </cell>
          <cell r="K6800">
            <v>35473850</v>
          </cell>
        </row>
        <row r="6801">
          <cell r="I6801">
            <v>900017129</v>
          </cell>
          <cell r="J6801" t="str">
            <v>IERD AGUABLANCA</v>
          </cell>
          <cell r="K6801">
            <v>33215067</v>
          </cell>
        </row>
        <row r="6802">
          <cell r="I6802">
            <v>900017136</v>
          </cell>
          <cell r="J6802" t="str">
            <v>INSTITUCION EDUCATIVA CORAZON INMACULADO DE MARIA</v>
          </cell>
          <cell r="K6802">
            <v>80632664</v>
          </cell>
        </row>
        <row r="6803">
          <cell r="I6803">
            <v>900017301</v>
          </cell>
          <cell r="J6803" t="str">
            <v>INSTITUCION EDUCATIVA BELEN</v>
          </cell>
          <cell r="K6803">
            <v>58112859</v>
          </cell>
        </row>
        <row r="6804">
          <cell r="I6804">
            <v>900017384</v>
          </cell>
          <cell r="J6804" t="str">
            <v>Intitucion Educativa Departamental Rural Cune</v>
          </cell>
          <cell r="K6804">
            <v>45703798</v>
          </cell>
        </row>
        <row r="6805">
          <cell r="I6805">
            <v>900017427</v>
          </cell>
          <cell r="J6805" t="str">
            <v>CENT EDUC RUR SANTA CECILIA</v>
          </cell>
          <cell r="K6805">
            <v>14671070</v>
          </cell>
        </row>
        <row r="6806">
          <cell r="I6806">
            <v>900017517</v>
          </cell>
          <cell r="J6806" t="str">
            <v>INSTITUCION EDUCATIVA NACIONAL DANTE ALIGHIERI</v>
          </cell>
          <cell r="K6806">
            <v>152776385</v>
          </cell>
        </row>
        <row r="6807">
          <cell r="I6807">
            <v>900017520</v>
          </cell>
          <cell r="J6807" t="str">
            <v>I.E. MARTICAS FONDO DE SERVICIOS EDUCATIVO</v>
          </cell>
          <cell r="K6807">
            <v>72080862</v>
          </cell>
        </row>
        <row r="6808">
          <cell r="I6808">
            <v>900017554</v>
          </cell>
          <cell r="J6808" t="str">
            <v>FONDO DE SERVICIOS EDUCATIVOS</v>
          </cell>
          <cell r="K6808">
            <v>33739977</v>
          </cell>
        </row>
        <row r="6809">
          <cell r="I6809">
            <v>900017593</v>
          </cell>
          <cell r="J6809" t="str">
            <v>FONDO DE SER. EDUCATIVO INSTITUCION</v>
          </cell>
          <cell r="K6809">
            <v>20945814</v>
          </cell>
        </row>
        <row r="6810">
          <cell r="I6810">
            <v>900017668</v>
          </cell>
          <cell r="J6810" t="str">
            <v>CENTRO EDUCATIVO RURAL LA COROZA LAS CAÑAS</v>
          </cell>
          <cell r="K6810">
            <v>17388686</v>
          </cell>
        </row>
        <row r="6811">
          <cell r="I6811">
            <v>900017839</v>
          </cell>
          <cell r="J6811" t="str">
            <v>FONDO DE SERVICIOS EDUCATIVOS</v>
          </cell>
          <cell r="K6811">
            <v>18344969</v>
          </cell>
        </row>
        <row r="6812">
          <cell r="I6812">
            <v>900017942</v>
          </cell>
          <cell r="J6812" t="str">
            <v>INSTITUCION EDUCATIVA DISTRITAL RESTREPO MILLAN</v>
          </cell>
          <cell r="K6812">
            <v>226278996</v>
          </cell>
        </row>
        <row r="6813">
          <cell r="I6813">
            <v>900017965</v>
          </cell>
          <cell r="J6813" t="str">
            <v>I.E. SAN LUIS IQUIRA</v>
          </cell>
          <cell r="K6813">
            <v>12395677</v>
          </cell>
        </row>
        <row r="6814">
          <cell r="I6814">
            <v>900018002</v>
          </cell>
          <cell r="J6814" t="str">
            <v>INSTITUCION EDUCATIVA DEPARTAMENTAL URIEL MURCIA</v>
          </cell>
          <cell r="K6814">
            <v>26617083</v>
          </cell>
        </row>
        <row r="6815">
          <cell r="I6815">
            <v>900018057</v>
          </cell>
          <cell r="J6815" t="str">
            <v>FONDO DE SERVICIOS</v>
          </cell>
          <cell r="K6815">
            <v>79075390</v>
          </cell>
        </row>
        <row r="6816">
          <cell r="I6816">
            <v>900018188</v>
          </cell>
          <cell r="J6816" t="str">
            <v>IED EL MORTIÑO</v>
          </cell>
          <cell r="K6816">
            <v>37857174</v>
          </cell>
        </row>
        <row r="6817">
          <cell r="I6817">
            <v>900018588</v>
          </cell>
          <cell r="J6817" t="str">
            <v>PROYECTO ACCESO Y PERMANENCIA EN EL SECTOR EDUCATIVO Y RURAL - EL TRIGO</v>
          </cell>
          <cell r="K6817">
            <v>20873787</v>
          </cell>
        </row>
        <row r="6818">
          <cell r="I6818">
            <v>900018738</v>
          </cell>
          <cell r="J6818" t="str">
            <v>INSTITUCION EDUCATIVA TECNICA SAN JOSE DE DOLORES TOLIMA</v>
          </cell>
          <cell r="K6818">
            <v>33368095</v>
          </cell>
        </row>
        <row r="6819">
          <cell r="I6819">
            <v>900018923</v>
          </cell>
          <cell r="J6819" t="str">
            <v>INSTITUCION EDUCATIVA LEON XIII</v>
          </cell>
          <cell r="K6819">
            <v>77863277</v>
          </cell>
        </row>
        <row r="6820">
          <cell r="I6820">
            <v>900019279</v>
          </cell>
          <cell r="J6820" t="str">
            <v>INSTITUCION EDUCATIVA ANTONIO RICAUTE</v>
          </cell>
          <cell r="K6820">
            <v>60263765</v>
          </cell>
        </row>
        <row r="6821">
          <cell r="I6821">
            <v>900019520</v>
          </cell>
          <cell r="J6821" t="str">
            <v>Fondos de Servicios Educativos Cayo de la Cruz</v>
          </cell>
          <cell r="K6821">
            <v>20837024</v>
          </cell>
        </row>
        <row r="6822">
          <cell r="I6822">
            <v>900019546</v>
          </cell>
          <cell r="J6822" t="str">
            <v>FONDO DE SERVICIOS EDUCATIVOS INSTITUCION EDUCATIVA SAN ALEJANDRO</v>
          </cell>
          <cell r="K6822">
            <v>28530990</v>
          </cell>
        </row>
        <row r="6823">
          <cell r="I6823">
            <v>900019602</v>
          </cell>
          <cell r="J6823" t="str">
            <v>INSTITUCION EDUCATIVA TECNICA SAN ISIDRO DE BOYACA</v>
          </cell>
          <cell r="K6823">
            <v>40409680</v>
          </cell>
        </row>
        <row r="6824">
          <cell r="I6824">
            <v>900019838</v>
          </cell>
          <cell r="J6824" t="str">
            <v>INSTITUCION EDUCATIVA DIVINO NIÑO DE TIERRA GRATA</v>
          </cell>
          <cell r="K6824">
            <v>51872151</v>
          </cell>
        </row>
        <row r="6825">
          <cell r="I6825">
            <v>900019863</v>
          </cell>
          <cell r="J6825" t="str">
            <v>CENTRO EDUCATIVO LA APONDERANCIA</v>
          </cell>
          <cell r="K6825">
            <v>18503492</v>
          </cell>
        </row>
        <row r="6826">
          <cell r="I6826">
            <v>900020158</v>
          </cell>
          <cell r="J6826" t="str">
            <v>INST EDUCATIVA LA SANJUANA</v>
          </cell>
          <cell r="K6826">
            <v>32369851</v>
          </cell>
        </row>
        <row r="6827">
          <cell r="I6827">
            <v>900020367</v>
          </cell>
          <cell r="J6827" t="str">
            <v>centro educativo rural el guamal</v>
          </cell>
          <cell r="K6827">
            <v>24742740</v>
          </cell>
        </row>
        <row r="6828">
          <cell r="I6828">
            <v>900020498</v>
          </cell>
          <cell r="J6828" t="str">
            <v>FONDO DE SERVICIOS EDUCATIVOS IED TAPIAS</v>
          </cell>
          <cell r="K6828">
            <v>37777055</v>
          </cell>
        </row>
        <row r="6829">
          <cell r="I6829">
            <v>900020605</v>
          </cell>
          <cell r="J6829" t="str">
            <v>INSTITUCION EDUCATIVA LUIS CARLOS GALAN SARMIENTO</v>
          </cell>
          <cell r="K6829">
            <v>54584495</v>
          </cell>
        </row>
        <row r="6830">
          <cell r="I6830">
            <v>900020615</v>
          </cell>
          <cell r="J6830" t="str">
            <v>FONDO SERV EDUC INS MEDALLA MILAGROSA - FONDO COMU</v>
          </cell>
          <cell r="K6830">
            <v>58357891</v>
          </cell>
        </row>
        <row r="6831">
          <cell r="I6831">
            <v>900020626</v>
          </cell>
          <cell r="J6831" t="str">
            <v>CENTRO EDUCATIVO ALTO SARABANDO</v>
          </cell>
          <cell r="K6831">
            <v>16430721</v>
          </cell>
        </row>
        <row r="6832">
          <cell r="I6832">
            <v>900020798</v>
          </cell>
          <cell r="J6832" t="str">
            <v>CENTRO EDUCATIVO DEPARTAMENTAL OSCAR PISCIOTTI NUMA</v>
          </cell>
          <cell r="K6832">
            <v>45540187</v>
          </cell>
        </row>
        <row r="6833">
          <cell r="I6833">
            <v>900020843</v>
          </cell>
          <cell r="J6833" t="str">
            <v>INSTITUCION EDUCATIVA RURAL DEPARTAMENTAL CACICAZGO</v>
          </cell>
          <cell r="K6833">
            <v>56401236</v>
          </cell>
        </row>
        <row r="6834">
          <cell r="I6834">
            <v>900021223</v>
          </cell>
          <cell r="J6834" t="str">
            <v>FONDO DE SERVICIOS EDUCATIVOS PUBENZA</v>
          </cell>
          <cell r="K6834">
            <v>54069962</v>
          </cell>
        </row>
        <row r="6835">
          <cell r="I6835">
            <v>900021253</v>
          </cell>
          <cell r="J6835" t="str">
            <v>CENT EDUC RUR SANTA MARIA</v>
          </cell>
          <cell r="K6835">
            <v>14364734</v>
          </cell>
        </row>
        <row r="6836">
          <cell r="I6836">
            <v>900021833</v>
          </cell>
          <cell r="J6836" t="str">
            <v>C.E. GALLEGO</v>
          </cell>
          <cell r="K6836">
            <v>51981980</v>
          </cell>
        </row>
        <row r="6837">
          <cell r="I6837">
            <v>900021917</v>
          </cell>
          <cell r="J6837" t="str">
            <v>FONDOS EDUACTIVOS I.E. LOS CORRALES</v>
          </cell>
          <cell r="K6837">
            <v>57156189</v>
          </cell>
        </row>
        <row r="6838">
          <cell r="I6838">
            <v>900021938</v>
          </cell>
          <cell r="J6838" t="str">
            <v>FONDO DE SERVICIOS EDUCATIVOS INSTITUCION EDUCATIVA SAN PEDRO</v>
          </cell>
          <cell r="K6838">
            <v>22455835</v>
          </cell>
        </row>
        <row r="6839">
          <cell r="I6839">
            <v>900022533</v>
          </cell>
          <cell r="J6839" t="str">
            <v>I.E. SAN ISIDRO</v>
          </cell>
          <cell r="K6839">
            <v>64178468</v>
          </cell>
        </row>
        <row r="6840">
          <cell r="I6840">
            <v>900023006</v>
          </cell>
          <cell r="J6840" t="str">
            <v>IED SAN ANTINIO</v>
          </cell>
          <cell r="K6840">
            <v>52858337</v>
          </cell>
        </row>
        <row r="6841">
          <cell r="I6841">
            <v>900023185</v>
          </cell>
          <cell r="J6841" t="str">
            <v>INSTITUTO TECNICO SOLMERIDA BUILES</v>
          </cell>
          <cell r="K6841">
            <v>103590887</v>
          </cell>
        </row>
        <row r="6842">
          <cell r="I6842">
            <v>900023197</v>
          </cell>
          <cell r="J6842" t="str">
            <v>Centro Educativo Candelaria</v>
          </cell>
          <cell r="K6842">
            <v>21987933</v>
          </cell>
        </row>
        <row r="6843">
          <cell r="I6843">
            <v>900023324</v>
          </cell>
          <cell r="J6843" t="str">
            <v>FONDO DE SERVICIOS EDUCATIVOS</v>
          </cell>
          <cell r="K6843">
            <v>22856387</v>
          </cell>
        </row>
        <row r="6844">
          <cell r="I6844">
            <v>900023870</v>
          </cell>
          <cell r="J6844" t="str">
            <v>IER SAN MIGUEL DEL TIGRE - Yondó(Casabe)</v>
          </cell>
          <cell r="K6844">
            <v>81553651</v>
          </cell>
        </row>
        <row r="6845">
          <cell r="I6845">
            <v>900024534</v>
          </cell>
          <cell r="J6845" t="str">
            <v>FONDO DE SERVICIO EDUCATIVO COL SAN BARTOLOME</v>
          </cell>
          <cell r="K6845">
            <v>161709502</v>
          </cell>
        </row>
        <row r="6846">
          <cell r="I6846">
            <v>900024846</v>
          </cell>
          <cell r="J6846" t="str">
            <v>FONDO DE SERVICIOS EDUCATIVOS I.E ETNOAGROPECUARIA TARIDO</v>
          </cell>
          <cell r="K6846">
            <v>17167526</v>
          </cell>
        </row>
        <row r="6847">
          <cell r="I6847">
            <v>900025183</v>
          </cell>
          <cell r="J6847" t="str">
            <v>INSTITUCION EDUCATIVA VEREDA CAPILLA UNO</v>
          </cell>
          <cell r="K6847">
            <v>16935491</v>
          </cell>
        </row>
        <row r="6848">
          <cell r="I6848">
            <v>900025525</v>
          </cell>
          <cell r="J6848" t="str">
            <v>FONDO DE SERVICIOS EDUCATIVOS INSTITUCION EDUCATIVA ALVARO MOLINA VEREDA SANTA BARBARA</v>
          </cell>
          <cell r="K6848">
            <v>96054577</v>
          </cell>
        </row>
        <row r="6849">
          <cell r="I6849">
            <v>900025532</v>
          </cell>
          <cell r="J6849" t="str">
            <v>Centro Educativo Cuiva</v>
          </cell>
          <cell r="K6849">
            <v>34322933</v>
          </cell>
        </row>
        <row r="6850">
          <cell r="I6850">
            <v>900025662</v>
          </cell>
          <cell r="J6850" t="str">
            <v>IED SAN JOSE</v>
          </cell>
          <cell r="K6850">
            <v>15831058</v>
          </cell>
        </row>
        <row r="6851">
          <cell r="I6851">
            <v>900025663</v>
          </cell>
          <cell r="J6851" t="str">
            <v>IE RURAL DEP. EL HATO</v>
          </cell>
          <cell r="K6851">
            <v>15396024</v>
          </cell>
        </row>
        <row r="6852">
          <cell r="I6852">
            <v>900025802</v>
          </cell>
          <cell r="J6852" t="str">
            <v>INSTITUCION EDUCATIVA DE MINAS</v>
          </cell>
          <cell r="K6852">
            <v>27950624</v>
          </cell>
        </row>
        <row r="6853">
          <cell r="I6853">
            <v>900025803</v>
          </cell>
          <cell r="J6853" t="str">
            <v>CENTRO EDUCATIVO EL MAMEY</v>
          </cell>
          <cell r="K6853">
            <v>26818210</v>
          </cell>
        </row>
        <row r="6854">
          <cell r="I6854">
            <v>900025965</v>
          </cell>
          <cell r="J6854" t="str">
            <v>FONDO DE SERVICIOS EDUCATIVOS IEDR EL NARANJAL</v>
          </cell>
          <cell r="K6854">
            <v>23852984</v>
          </cell>
        </row>
        <row r="6855">
          <cell r="I6855">
            <v>900026258</v>
          </cell>
          <cell r="J6855" t="str">
            <v>CENTRO EDUCATIVO DE BETULIA</v>
          </cell>
          <cell r="K6855">
            <v>33370294</v>
          </cell>
        </row>
        <row r="6856">
          <cell r="I6856">
            <v>900027165</v>
          </cell>
          <cell r="J6856" t="str">
            <v>INSTITUCION EDUCATIVA DEPARTAMENTAL RURAL DE MEDIA LUNA</v>
          </cell>
          <cell r="K6856">
            <v>123164486</v>
          </cell>
        </row>
        <row r="6857">
          <cell r="I6857">
            <v>900027267</v>
          </cell>
          <cell r="J6857" t="str">
            <v>INSTITUCION EDUCATIVA DEPARTAMENTAL ARMANDO ESTRADA FLORES</v>
          </cell>
          <cell r="K6857">
            <v>295472056</v>
          </cell>
        </row>
        <row r="6858">
          <cell r="I6858">
            <v>900027285</v>
          </cell>
          <cell r="J6858" t="str">
            <v>FONDO DE FOMENTO DE SERVICIOS DOCENTES INSTITUCION EDUCATIVA RURAL DEPARTAMENTAL CAMANCHA</v>
          </cell>
          <cell r="K6858">
            <v>15672168</v>
          </cell>
        </row>
        <row r="6859">
          <cell r="I6859">
            <v>900027315</v>
          </cell>
          <cell r="J6859" t="str">
            <v>INSTITUCIÒN EDUCATIVA TELEPALMERITAS</v>
          </cell>
          <cell r="K6859">
            <v>37226644</v>
          </cell>
        </row>
        <row r="6860">
          <cell r="I6860">
            <v>900027324</v>
          </cell>
          <cell r="J6860" t="str">
            <v>I.E.D BOCADEMONTE</v>
          </cell>
          <cell r="K6860">
            <v>13809708</v>
          </cell>
        </row>
        <row r="6861">
          <cell r="I6861">
            <v>900027336</v>
          </cell>
          <cell r="J6861" t="str">
            <v>INSTITUTO TECNICO PATIOS CENTRO 2</v>
          </cell>
          <cell r="K6861">
            <v>274545797</v>
          </cell>
        </row>
        <row r="6862">
          <cell r="I6862">
            <v>900027372</v>
          </cell>
          <cell r="J6862" t="str">
            <v>IED MURCA</v>
          </cell>
          <cell r="K6862">
            <v>16432052</v>
          </cell>
        </row>
        <row r="6863">
          <cell r="I6863">
            <v>900027724</v>
          </cell>
          <cell r="J6863" t="str">
            <v>FONDO DE SERVICIOS EDUCATIVOS</v>
          </cell>
          <cell r="K6863">
            <v>48276924</v>
          </cell>
        </row>
        <row r="6864">
          <cell r="I6864">
            <v>900027848</v>
          </cell>
          <cell r="J6864" t="str">
            <v>Institución Educativa Rural Departamental Fusca</v>
          </cell>
          <cell r="K6864">
            <v>59001909</v>
          </cell>
        </row>
        <row r="6865">
          <cell r="I6865">
            <v>900027849</v>
          </cell>
          <cell r="J6865" t="str">
            <v>CENT EDUC RUR SAN JOSE DEL PINO</v>
          </cell>
          <cell r="K6865">
            <v>10385547</v>
          </cell>
        </row>
        <row r="6866">
          <cell r="I6866">
            <v>900027881</v>
          </cell>
          <cell r="J6866" t="str">
            <v>CENTRO EDUCATIVO SANTA INES</v>
          </cell>
          <cell r="K6866">
            <v>14583483</v>
          </cell>
        </row>
        <row r="6867">
          <cell r="I6867">
            <v>900028195</v>
          </cell>
          <cell r="J6867" t="str">
            <v>FON SERV EDU ISLA DEL SOL</v>
          </cell>
          <cell r="K6867">
            <v>27059699</v>
          </cell>
        </row>
        <row r="6868">
          <cell r="I6868">
            <v>900028324</v>
          </cell>
          <cell r="J6868" t="str">
            <v>CENTRO EDUCATIVO PANTANITO</v>
          </cell>
          <cell r="K6868">
            <v>12504884</v>
          </cell>
        </row>
        <row r="6869">
          <cell r="I6869">
            <v>900028725</v>
          </cell>
          <cell r="J6869" t="str">
            <v>INSTITUCION EDUCATIVA DISTRITAL JUAN DE ACOSTO SOLERA</v>
          </cell>
          <cell r="K6869">
            <v>122266053</v>
          </cell>
        </row>
        <row r="6870">
          <cell r="I6870">
            <v>900028806</v>
          </cell>
          <cell r="J6870" t="str">
            <v>INSTITUCION EDUCATIVA LA TIGRERA</v>
          </cell>
          <cell r="K6870">
            <v>27135345</v>
          </cell>
        </row>
        <row r="6871">
          <cell r="I6871">
            <v>900028888</v>
          </cell>
          <cell r="J6871" t="str">
            <v>INSTITUCION EDUCATIVA SANTA ISABEL</v>
          </cell>
          <cell r="K6871">
            <v>144370193</v>
          </cell>
        </row>
        <row r="6872">
          <cell r="I6872">
            <v>900029190</v>
          </cell>
          <cell r="J6872" t="str">
            <v>IE RAFAEL URIBE URIBE - La Pintada</v>
          </cell>
          <cell r="K6872">
            <v>41993106</v>
          </cell>
        </row>
        <row r="6873">
          <cell r="I6873">
            <v>900029258</v>
          </cell>
          <cell r="J6873" t="str">
            <v>I. E. GUATAVITA TUA</v>
          </cell>
          <cell r="K6873">
            <v>46455345</v>
          </cell>
        </row>
        <row r="6874">
          <cell r="I6874">
            <v>900029429</v>
          </cell>
          <cell r="J6874" t="str">
            <v>INSTITUCION EDUCATIVA PEDRO HEREDIA</v>
          </cell>
          <cell r="K6874">
            <v>108891272</v>
          </cell>
        </row>
        <row r="6875">
          <cell r="I6875">
            <v>900029500</v>
          </cell>
          <cell r="J6875" t="str">
            <v>CENTRO EDUCATIVO FLECHA</v>
          </cell>
          <cell r="K6875">
            <v>26671946</v>
          </cell>
        </row>
        <row r="6876">
          <cell r="I6876">
            <v>900029540</v>
          </cell>
          <cell r="J6876" t="str">
            <v>Fondo de Servicio Educativo IED Zalemaku Sertuga</v>
          </cell>
          <cell r="K6876">
            <v>26160468</v>
          </cell>
        </row>
        <row r="6877">
          <cell r="I6877">
            <v>900029690</v>
          </cell>
          <cell r="J6877" t="str">
            <v>CENT EDUC RUR LA LAGUNA</v>
          </cell>
          <cell r="K6877">
            <v>24438554</v>
          </cell>
        </row>
        <row r="6878">
          <cell r="I6878">
            <v>900030129</v>
          </cell>
          <cell r="J6878" t="str">
            <v>CENTRO EDUCATIVO LAS CAMELIAS</v>
          </cell>
          <cell r="K6878">
            <v>35459181</v>
          </cell>
        </row>
        <row r="6879">
          <cell r="I6879">
            <v>900030745</v>
          </cell>
          <cell r="J6879" t="str">
            <v>I.E.D. PATIO BONITO</v>
          </cell>
          <cell r="K6879">
            <v>33652349</v>
          </cell>
        </row>
        <row r="6880">
          <cell r="I6880">
            <v>900030748</v>
          </cell>
          <cell r="J6880" t="str">
            <v>IED SAN ANTONIO</v>
          </cell>
          <cell r="K6880">
            <v>42908532</v>
          </cell>
        </row>
        <row r="6881">
          <cell r="I6881">
            <v>900030838</v>
          </cell>
          <cell r="J6881" t="str">
            <v>INST EDUC LOS PATOS</v>
          </cell>
          <cell r="K6881">
            <v>27768052</v>
          </cell>
        </row>
        <row r="6882">
          <cell r="I6882">
            <v>900030845</v>
          </cell>
          <cell r="J6882" t="str">
            <v>FSE.  INST.EDUCATIVA AGUACHICA</v>
          </cell>
          <cell r="K6882">
            <v>86349231</v>
          </cell>
        </row>
        <row r="6883">
          <cell r="I6883">
            <v>900031193</v>
          </cell>
          <cell r="J6883" t="str">
            <v>INSTITUCION EDUCATIVA NUESTRA SEÑORA DEL CARMEN</v>
          </cell>
          <cell r="K6883">
            <v>83935721</v>
          </cell>
        </row>
        <row r="6884">
          <cell r="I6884">
            <v>900031197</v>
          </cell>
          <cell r="J6884" t="str">
            <v>Fondo de Servicios Educativos Institución Educativa la Unión  Bajira</v>
          </cell>
          <cell r="K6884">
            <v>148152916</v>
          </cell>
        </row>
        <row r="6885">
          <cell r="I6885">
            <v>900031324</v>
          </cell>
          <cell r="J6885" t="str">
            <v>FONDO DE SERVICIOS EDUCATIVOS COYARCO</v>
          </cell>
          <cell r="K6885">
            <v>53697960</v>
          </cell>
        </row>
        <row r="6886">
          <cell r="I6886">
            <v>900031330</v>
          </cell>
          <cell r="J6886" t="str">
            <v>INST EDUC LAS PALMITAS</v>
          </cell>
          <cell r="K6886">
            <v>46628844</v>
          </cell>
        </row>
        <row r="6887">
          <cell r="I6887">
            <v>900031601</v>
          </cell>
          <cell r="J6887" t="str">
            <v>INSTITUCION EDUCATIVA PLAYA RICA DE MUNICIPIO DE PALOCABILDO FONDO DE SERVICIOS EDUCATIVOS</v>
          </cell>
          <cell r="K6887">
            <v>25597539</v>
          </cell>
        </row>
        <row r="6888">
          <cell r="I6888">
            <v>900031784</v>
          </cell>
          <cell r="J6888" t="str">
            <v>FONDO DE SERVICIOS EDUCATIVOS CENTRO EDUCATIVO INDIGENA IROKA</v>
          </cell>
          <cell r="K6888">
            <v>16505484</v>
          </cell>
        </row>
        <row r="6889">
          <cell r="I6889">
            <v>900031870</v>
          </cell>
          <cell r="J6889" t="str">
            <v>COLEGIO DE EDUCACION BASICA ZULIA</v>
          </cell>
          <cell r="K6889">
            <v>27486395</v>
          </cell>
        </row>
        <row r="6890">
          <cell r="I6890">
            <v>900031895</v>
          </cell>
          <cell r="J6890" t="str">
            <v>institucion educativa de arroyo de piedra el buen pastor</v>
          </cell>
          <cell r="K6890">
            <v>67398154</v>
          </cell>
        </row>
        <row r="6891">
          <cell r="I6891">
            <v>900032013</v>
          </cell>
          <cell r="J6891" t="str">
            <v>FONDOS DE SERVICIOS EDUCATIVOS DE LA INSTITUCION E</v>
          </cell>
          <cell r="K6891">
            <v>34959084</v>
          </cell>
        </row>
        <row r="6892">
          <cell r="I6892">
            <v>900032164</v>
          </cell>
          <cell r="J6892" t="str">
            <v>INSTITUCION EDUCATIVA RURAL DEPARTAMENTAL GERARDO BILBAO IBAMA</v>
          </cell>
          <cell r="K6892">
            <v>18107500</v>
          </cell>
        </row>
        <row r="6893">
          <cell r="I6893">
            <v>900032800</v>
          </cell>
          <cell r="J6893" t="str">
            <v>Centro Educativo Boca de las Mujeres</v>
          </cell>
          <cell r="K6893">
            <v>15026938</v>
          </cell>
        </row>
        <row r="6894">
          <cell r="I6894">
            <v>900032861</v>
          </cell>
          <cell r="J6894" t="str">
            <v>FONDO DE SERVICIOS EDUCATIVOS CENTRO EDUCATIVO EL PALMAR</v>
          </cell>
          <cell r="K6894">
            <v>57066471</v>
          </cell>
        </row>
        <row r="6895">
          <cell r="I6895">
            <v>900032865</v>
          </cell>
          <cell r="J6895" t="str">
            <v>INST EDUC EL PALOMAR</v>
          </cell>
          <cell r="K6895">
            <v>27007577</v>
          </cell>
        </row>
        <row r="6896">
          <cell r="I6896">
            <v>900033023</v>
          </cell>
          <cell r="J6896" t="str">
            <v>Fondos de Servicios Educativos Centro Educativo Montegrande</v>
          </cell>
          <cell r="K6896">
            <v>13924664</v>
          </cell>
        </row>
        <row r="6897">
          <cell r="I6897">
            <v>900033039</v>
          </cell>
          <cell r="J6897" t="str">
            <v>CENTRO EDUCATIVO NUESTRA SEÑORA DE LAS MERCEDES</v>
          </cell>
          <cell r="K6897">
            <v>11494652</v>
          </cell>
        </row>
        <row r="6898">
          <cell r="I6898">
            <v>900033267</v>
          </cell>
          <cell r="J6898" t="str">
            <v>C.E. RIVERITA</v>
          </cell>
          <cell r="K6898">
            <v>53822724</v>
          </cell>
        </row>
        <row r="6899">
          <cell r="I6899">
            <v>900033454</v>
          </cell>
          <cell r="J6899" t="str">
            <v>C.E. CANAIMA</v>
          </cell>
          <cell r="K6899">
            <v>17160930</v>
          </cell>
        </row>
        <row r="6900">
          <cell r="I6900">
            <v>900033491</v>
          </cell>
          <cell r="J6900" t="str">
            <v>FONDO DE SERVICIOS DOCENTES</v>
          </cell>
          <cell r="K6900">
            <v>27250319</v>
          </cell>
        </row>
        <row r="6901">
          <cell r="I6901">
            <v>900033944</v>
          </cell>
          <cell r="J6901" t="str">
            <v>institución educativa san antonio</v>
          </cell>
          <cell r="K6901">
            <v>17505921</v>
          </cell>
        </row>
        <row r="6902">
          <cell r="I6902">
            <v>900034007</v>
          </cell>
          <cell r="J6902" t="str">
            <v>CENT EDUC RUR SAN JAVIER</v>
          </cell>
          <cell r="K6902">
            <v>29153253</v>
          </cell>
        </row>
        <row r="6903">
          <cell r="I6903">
            <v>900034352</v>
          </cell>
          <cell r="J6903" t="str">
            <v>INSTITUCIO EDUCATIVA EL MINUTO DE DIOS</v>
          </cell>
          <cell r="K6903">
            <v>32674357</v>
          </cell>
        </row>
        <row r="6904">
          <cell r="I6904">
            <v>900034431</v>
          </cell>
          <cell r="J6904" t="str">
            <v>FONDOS DE SERVICIOS CENTRO EDUCATIVO SOCOMBA</v>
          </cell>
          <cell r="K6904">
            <v>17188438</v>
          </cell>
        </row>
        <row r="6905">
          <cell r="I6905">
            <v>900034725</v>
          </cell>
          <cell r="J6905" t="str">
            <v>FONDOS DE SERVICIOS CENTRO EDUCATIVO SAN GENARO</v>
          </cell>
          <cell r="K6905">
            <v>20675052</v>
          </cell>
        </row>
        <row r="6906">
          <cell r="I6906">
            <v>900034867</v>
          </cell>
          <cell r="J6906" t="str">
            <v>Fondo de Servicios Educativos Intitucion Educativa Santa Maria la Nueva Del Darien</v>
          </cell>
          <cell r="K6906">
            <v>46097638</v>
          </cell>
        </row>
        <row r="6907">
          <cell r="I6907">
            <v>900034885</v>
          </cell>
          <cell r="J6907" t="str">
            <v>INSTITUCION EDUCATIVA COMUNITARIA REGIONAL ALCIDES FERNANDEZ</v>
          </cell>
          <cell r="K6907">
            <v>69859824</v>
          </cell>
        </row>
        <row r="6908">
          <cell r="I6908">
            <v>900034949</v>
          </cell>
          <cell r="J6908" t="str">
            <v>CENT EDUC RUR SAN MIGUEL</v>
          </cell>
          <cell r="K6908">
            <v>27175334</v>
          </cell>
        </row>
        <row r="6909">
          <cell r="I6909">
            <v>900035004</v>
          </cell>
          <cell r="J6909" t="str">
            <v>C.E. LA LIGIOSA</v>
          </cell>
          <cell r="K6909">
            <v>12453917</v>
          </cell>
        </row>
        <row r="6910">
          <cell r="I6910">
            <v>900035104</v>
          </cell>
          <cell r="J6910" t="str">
            <v>FONDOS DE SERVICIOS EDUCATIVOS BELEN</v>
          </cell>
          <cell r="K6910">
            <v>21751752</v>
          </cell>
        </row>
        <row r="6911">
          <cell r="I6911">
            <v>900035488</v>
          </cell>
          <cell r="J6911" t="str">
            <v>CENTRO EDUCATIVO LA QUEBRADA</v>
          </cell>
          <cell r="K6911">
            <v>14586029</v>
          </cell>
        </row>
        <row r="6912">
          <cell r="I6912">
            <v>900035505</v>
          </cell>
          <cell r="J6912" t="str">
            <v>CENTRO EDUCATIVO EL PITAL</v>
          </cell>
          <cell r="K6912">
            <v>11925776</v>
          </cell>
        </row>
        <row r="6913">
          <cell r="I6913">
            <v>900035524</v>
          </cell>
          <cell r="J6913" t="str">
            <v>FONDOS DE SERVICIOS - INSTITUCION EDUCATIVA ANDRES BELLO</v>
          </cell>
          <cell r="K6913">
            <v>50321951</v>
          </cell>
        </row>
        <row r="6914">
          <cell r="I6914">
            <v>900035656</v>
          </cell>
          <cell r="J6914" t="str">
            <v>CENTRO EDUCATIVO LA CHORROSA</v>
          </cell>
          <cell r="K6914">
            <v>10949643</v>
          </cell>
        </row>
        <row r="6915">
          <cell r="I6915">
            <v>900035671</v>
          </cell>
          <cell r="J6915" t="str">
            <v>centro educativo rural chona</v>
          </cell>
          <cell r="K6915">
            <v>29961738</v>
          </cell>
        </row>
        <row r="6916">
          <cell r="I6916">
            <v>900035683</v>
          </cell>
          <cell r="J6916" t="str">
            <v>INSTITUCION  EDUCATIVA  CHAJAL</v>
          </cell>
          <cell r="K6916">
            <v>288111466</v>
          </cell>
        </row>
        <row r="6917">
          <cell r="I6917">
            <v>900035792</v>
          </cell>
          <cell r="J6917" t="str">
            <v>CENTRO EDUCATIVO SAN ISIDRO</v>
          </cell>
          <cell r="K6917">
            <v>34289852</v>
          </cell>
        </row>
        <row r="6918">
          <cell r="I6918">
            <v>900035853</v>
          </cell>
          <cell r="J6918" t="str">
            <v>centro educativo rural san bernardo de balsa</v>
          </cell>
          <cell r="K6918">
            <v>22812867</v>
          </cell>
        </row>
        <row r="6919">
          <cell r="I6919">
            <v>900036149</v>
          </cell>
          <cell r="J6919" t="str">
            <v>Centro Educativo Kilometro 25</v>
          </cell>
          <cell r="K6919">
            <v>29083951</v>
          </cell>
        </row>
        <row r="6920">
          <cell r="I6920">
            <v>900036242</v>
          </cell>
          <cell r="J6920" t="str">
            <v>IED LAGUNA</v>
          </cell>
          <cell r="K6920">
            <v>70125145</v>
          </cell>
        </row>
        <row r="6921">
          <cell r="I6921">
            <v>900036343</v>
          </cell>
          <cell r="J6921" t="str">
            <v>FONDO DE SERVICIOS EDUCATIVOS IED SAN LORENZO</v>
          </cell>
          <cell r="K6921">
            <v>21569805</v>
          </cell>
        </row>
        <row r="6922">
          <cell r="I6922">
            <v>900036634</v>
          </cell>
          <cell r="J6922" t="str">
            <v>FONDOS DE SERV. EDU. INDIGENA SIMUNUR</v>
          </cell>
          <cell r="K6922">
            <v>38156261</v>
          </cell>
        </row>
        <row r="6923">
          <cell r="I6923">
            <v>900036983</v>
          </cell>
          <cell r="J6923" t="str">
            <v>centro educativo chapinero</v>
          </cell>
          <cell r="K6923">
            <v>22337161</v>
          </cell>
        </row>
        <row r="6924">
          <cell r="I6924">
            <v>900037590</v>
          </cell>
          <cell r="J6924" t="str">
            <v>CENTRO EDUCATIVO LOS REMEDIOS</v>
          </cell>
          <cell r="K6924">
            <v>20080283</v>
          </cell>
        </row>
        <row r="6925">
          <cell r="I6925">
            <v>900037829</v>
          </cell>
          <cell r="J6925" t="str">
            <v>Fondo de Servicios Educativos Intitucion Educativa Etnoagropecuaria de Puerto Pervel</v>
          </cell>
          <cell r="K6925">
            <v>37774626</v>
          </cell>
        </row>
        <row r="6926">
          <cell r="I6926">
            <v>900037857</v>
          </cell>
          <cell r="J6926" t="str">
            <v>CENTRO EDUCATIVO EDUARDO PINTO DE PORCIOSA</v>
          </cell>
          <cell r="K6926">
            <v>40195025</v>
          </cell>
        </row>
        <row r="6927">
          <cell r="I6927">
            <v>900037932</v>
          </cell>
          <cell r="J6927" t="str">
            <v>INSTITUCION EDUCATIVA LA TRIBUNA</v>
          </cell>
          <cell r="K6927">
            <v>138740506</v>
          </cell>
        </row>
        <row r="6928">
          <cell r="I6928">
            <v>900037936</v>
          </cell>
          <cell r="J6928" t="str">
            <v>INSTITUCION EDUCATIVA BAZAN</v>
          </cell>
          <cell r="K6928">
            <v>74460794</v>
          </cell>
        </row>
        <row r="6929">
          <cell r="I6929">
            <v>900038100</v>
          </cell>
          <cell r="J6929" t="str">
            <v>CENTRO EDUCATIVO LICEO DEL NORTE</v>
          </cell>
          <cell r="K6929">
            <v>57163950</v>
          </cell>
        </row>
        <row r="6930">
          <cell r="I6930">
            <v>900038410</v>
          </cell>
          <cell r="J6930" t="str">
            <v>IER ZAPATA - Necoclí</v>
          </cell>
          <cell r="K6930">
            <v>107307020</v>
          </cell>
        </row>
        <row r="6931">
          <cell r="I6931">
            <v>900038466</v>
          </cell>
          <cell r="J6931" t="str">
            <v>INSTITUTO EDUCATIVO DISTRITAL 20 DE JULIO</v>
          </cell>
          <cell r="K6931">
            <v>131394112</v>
          </cell>
        </row>
        <row r="6932">
          <cell r="I6932">
            <v>900039076</v>
          </cell>
          <cell r="J6932" t="str">
            <v>INSTITUCIóN EDUCATVA BLBAO</v>
          </cell>
          <cell r="K6932">
            <v>91973892</v>
          </cell>
        </row>
        <row r="6933">
          <cell r="I6933">
            <v>900039192</v>
          </cell>
          <cell r="J6933" t="str">
            <v>IED RURAL LAS MARGARITAS</v>
          </cell>
          <cell r="K6933">
            <v>20195405</v>
          </cell>
        </row>
        <row r="6934">
          <cell r="I6934">
            <v>900039398</v>
          </cell>
          <cell r="J6934" t="str">
            <v>CENTRO EDUCATIVO DIONISIA ALFARO</v>
          </cell>
          <cell r="K6934">
            <v>25770555</v>
          </cell>
        </row>
        <row r="6935">
          <cell r="I6935">
            <v>900039931</v>
          </cell>
          <cell r="J6935" t="str">
            <v>I.E. LA VICTORIA</v>
          </cell>
          <cell r="K6935">
            <v>53029761</v>
          </cell>
        </row>
        <row r="6936">
          <cell r="I6936">
            <v>900040185</v>
          </cell>
          <cell r="J6936" t="str">
            <v>INSTITUCION EDUCATIVA CADILLO</v>
          </cell>
          <cell r="K6936">
            <v>37547425</v>
          </cell>
        </row>
        <row r="6937">
          <cell r="I6937">
            <v>900040600</v>
          </cell>
          <cell r="J6937" t="str">
            <v>INSTITUCION EDUCATIVA SAGRADO CORAZON DE JESUS</v>
          </cell>
          <cell r="K6937">
            <v>25286282</v>
          </cell>
        </row>
        <row r="6938">
          <cell r="I6938">
            <v>900040946</v>
          </cell>
          <cell r="J6938" t="str">
            <v>CENTRO EDUCATIVO EL AGUILA</v>
          </cell>
          <cell r="K6938">
            <v>15013429</v>
          </cell>
        </row>
        <row r="6939">
          <cell r="I6939">
            <v>900041018</v>
          </cell>
          <cell r="J6939" t="str">
            <v>INSTITUCION EDUCATIVA RANCHO GRANDE</v>
          </cell>
          <cell r="K6939">
            <v>22204942</v>
          </cell>
        </row>
        <row r="6940">
          <cell r="I6940">
            <v>900041145</v>
          </cell>
          <cell r="J6940" t="str">
            <v>FONDO DE SEVICIOS DOCENTES LA LEONA</v>
          </cell>
          <cell r="K6940">
            <v>28536320</v>
          </cell>
        </row>
        <row r="6941">
          <cell r="I6941">
            <v>900041241</v>
          </cell>
          <cell r="J6941" t="str">
            <v>FONDO DE SERVICIO EDUCATIVO COL CARLOS PEREZ ESCALANTE</v>
          </cell>
          <cell r="K6941">
            <v>110596877</v>
          </cell>
        </row>
        <row r="6942">
          <cell r="I6942">
            <v>900041330</v>
          </cell>
          <cell r="J6942" t="str">
            <v>INSTITUCION EDUCATIVA RURAL SAN JUAN DE PALOS PRIETOS</v>
          </cell>
          <cell r="K6942">
            <v>70759437</v>
          </cell>
        </row>
        <row r="6943">
          <cell r="I6943">
            <v>900041816</v>
          </cell>
          <cell r="J6943" t="str">
            <v>CENTRO EDUCATIVO BOCAPUERTA</v>
          </cell>
          <cell r="K6943">
            <v>25141976</v>
          </cell>
        </row>
        <row r="6944">
          <cell r="I6944">
            <v>900041862</v>
          </cell>
          <cell r="J6944" t="str">
            <v>CENTRO EDUCATIVO  EL CEDRO</v>
          </cell>
          <cell r="K6944">
            <v>9879221</v>
          </cell>
        </row>
        <row r="6945">
          <cell r="I6945">
            <v>900042036</v>
          </cell>
          <cell r="J6945" t="str">
            <v>FONDO DE SERVICIOS EDUCATIVOS CENTRO EDUCATIVO RURAL CORRAL DE PIEDRA</v>
          </cell>
          <cell r="K6945">
            <v>13886465</v>
          </cell>
        </row>
        <row r="6946">
          <cell r="I6946">
            <v>900042520</v>
          </cell>
          <cell r="J6946" t="str">
            <v>CENT EDUC RUR ALTO GRANDE</v>
          </cell>
          <cell r="K6946">
            <v>12309648</v>
          </cell>
        </row>
        <row r="6947">
          <cell r="I6947">
            <v>900042540</v>
          </cell>
          <cell r="J6947" t="str">
            <v>CENTRO EDUCATIVO LA MARINA</v>
          </cell>
          <cell r="K6947">
            <v>32425827</v>
          </cell>
        </row>
        <row r="6948">
          <cell r="I6948">
            <v>900043266</v>
          </cell>
          <cell r="J6948" t="str">
            <v>INSTITUCION EDUCATIVA BILINGUE ANDRES BELLO</v>
          </cell>
          <cell r="K6948">
            <v>72544749</v>
          </cell>
        </row>
        <row r="6949">
          <cell r="I6949">
            <v>900043334</v>
          </cell>
          <cell r="J6949" t="str">
            <v>IED RURAL BARROBLANCO</v>
          </cell>
          <cell r="K6949">
            <v>19742634</v>
          </cell>
        </row>
        <row r="6950">
          <cell r="I6950">
            <v>900043543</v>
          </cell>
          <cell r="J6950" t="str">
            <v>CENTRO  EDUCATIVO DE CAÑO DE AGUAS</v>
          </cell>
          <cell r="K6950">
            <v>29832010</v>
          </cell>
        </row>
        <row r="6951">
          <cell r="I6951">
            <v>900043556</v>
          </cell>
          <cell r="J6951" t="str">
            <v>INSTITUCION EDUCATIVA DEPARTAMENTAL LA CANDELARIA</v>
          </cell>
          <cell r="K6951">
            <v>43617906</v>
          </cell>
        </row>
        <row r="6952">
          <cell r="I6952">
            <v>900043557</v>
          </cell>
          <cell r="J6952" t="str">
            <v>centro educativo rural capitanlargo</v>
          </cell>
          <cell r="K6952">
            <v>25905883</v>
          </cell>
        </row>
        <row r="6953">
          <cell r="I6953">
            <v>900043561</v>
          </cell>
          <cell r="J6953" t="str">
            <v>CENT EDUC RUR PUEBLO NUEVO</v>
          </cell>
          <cell r="K6953">
            <v>23371554</v>
          </cell>
        </row>
        <row r="6954">
          <cell r="I6954">
            <v>900043687</v>
          </cell>
          <cell r="J6954" t="str">
            <v>INSTITUCION EDUCATIVA EL GUINEO</v>
          </cell>
          <cell r="K6954">
            <v>42321919</v>
          </cell>
        </row>
        <row r="6955">
          <cell r="I6955">
            <v>900043916</v>
          </cell>
          <cell r="J6955" t="str">
            <v>I.E. LA CABAÑA</v>
          </cell>
          <cell r="K6955">
            <v>100382921</v>
          </cell>
        </row>
        <row r="6956">
          <cell r="I6956">
            <v>900043920</v>
          </cell>
          <cell r="J6956" t="str">
            <v>CENTRO EDUCATIVO BASICO AMPLIADO DAGOBERTO OROZCO BORJA</v>
          </cell>
          <cell r="K6956">
            <v>57583133</v>
          </cell>
        </row>
        <row r="6957">
          <cell r="I6957">
            <v>900043979</v>
          </cell>
          <cell r="J6957" t="str">
            <v>INSTITUCION EDUCATIVA DEPARTAMENTAL FRANCISCO JOSE DE CALDAS</v>
          </cell>
          <cell r="K6957">
            <v>82011191</v>
          </cell>
        </row>
        <row r="6958">
          <cell r="I6958">
            <v>900044056</v>
          </cell>
          <cell r="J6958" t="str">
            <v>CENTRO EDUCTIVO EL REPARO</v>
          </cell>
          <cell r="K6958">
            <v>17601264</v>
          </cell>
        </row>
        <row r="6959">
          <cell r="I6959">
            <v>900044081</v>
          </cell>
          <cell r="J6959" t="str">
            <v>INSTITUCION EDUCATIVA  MATA DE PLATANO</v>
          </cell>
          <cell r="K6959">
            <v>36528997</v>
          </cell>
        </row>
        <row r="6960">
          <cell r="I6960">
            <v>900044364</v>
          </cell>
          <cell r="J6960" t="str">
            <v>CENTRO EDUCATIVO LA CONCORDIA</v>
          </cell>
          <cell r="K6960">
            <v>25788577</v>
          </cell>
        </row>
        <row r="6961">
          <cell r="I6961">
            <v>900044380</v>
          </cell>
          <cell r="J6961" t="str">
            <v>INSTITUCION EDUCATIVA EL LIMON</v>
          </cell>
          <cell r="K6961">
            <v>31089429</v>
          </cell>
        </row>
        <row r="6962">
          <cell r="I6962">
            <v>900044408</v>
          </cell>
          <cell r="J6962" t="str">
            <v>CENTRO EDUCATIVO CANTINA</v>
          </cell>
          <cell r="K6962">
            <v>16503559</v>
          </cell>
        </row>
        <row r="6963">
          <cell r="I6963">
            <v>900044489</v>
          </cell>
          <cell r="J6963" t="str">
            <v>FONDO DE SERVICIOS EDUCATIVOS INSTITUCION EDUCATIVA SAN JOSE</v>
          </cell>
          <cell r="K6963">
            <v>46748736</v>
          </cell>
        </row>
        <row r="6964">
          <cell r="I6964">
            <v>900044493</v>
          </cell>
          <cell r="J6964" t="str">
            <v>Centro Ed Sitio Nuevo</v>
          </cell>
          <cell r="K6964">
            <v>14435642</v>
          </cell>
        </row>
        <row r="6965">
          <cell r="I6965">
            <v>900044499</v>
          </cell>
          <cell r="J6965" t="str">
            <v>CENTRO EDUCATIVO EL COROZAL</v>
          </cell>
          <cell r="K6965">
            <v>20137858</v>
          </cell>
        </row>
        <row r="6966">
          <cell r="I6966">
            <v>900044558</v>
          </cell>
          <cell r="J6966" t="str">
            <v>INSTITUCION EDUCATIVA ANTONIO NARIÑO</v>
          </cell>
          <cell r="K6966">
            <v>46474660</v>
          </cell>
        </row>
        <row r="6967">
          <cell r="I6967">
            <v>900044772</v>
          </cell>
          <cell r="J6967" t="str">
            <v>INSTITUCION EDUCATIVA CRISTALINA DEL LOSADA</v>
          </cell>
          <cell r="K6967">
            <v>9840554</v>
          </cell>
        </row>
        <row r="6968">
          <cell r="I6968">
            <v>900045042</v>
          </cell>
          <cell r="J6968" t="str">
            <v>INSTITUCION EDUCATIVA LORENZA ABAJO</v>
          </cell>
          <cell r="K6968">
            <v>29223374</v>
          </cell>
        </row>
        <row r="6969">
          <cell r="I6969">
            <v>900045175</v>
          </cell>
          <cell r="J6969" t="str">
            <v>CENTRO EDUCATIVO  SAN PEDRO CLAVER</v>
          </cell>
          <cell r="K6969">
            <v>26109592</v>
          </cell>
        </row>
        <row r="6970">
          <cell r="I6970">
            <v>900045559</v>
          </cell>
          <cell r="J6970" t="str">
            <v>CENTRO EDUCATIVO CENTRO INDIGENA</v>
          </cell>
          <cell r="K6970">
            <v>19530065</v>
          </cell>
        </row>
        <row r="6971">
          <cell r="I6971">
            <v>900045712</v>
          </cell>
          <cell r="J6971" t="str">
            <v>CENTRO EDUCATIVO RURAL BILINGÜE SAN PEDRO COLON</v>
          </cell>
          <cell r="K6971">
            <v>1795934</v>
          </cell>
        </row>
        <row r="6972">
          <cell r="I6972">
            <v>900045755</v>
          </cell>
          <cell r="J6972" t="str">
            <v>INSTITUCION EDUCATIVA RURAL RIONEGRO</v>
          </cell>
          <cell r="K6972">
            <v>38305782</v>
          </cell>
        </row>
        <row r="6973">
          <cell r="I6973">
            <v>900045915</v>
          </cell>
          <cell r="J6973" t="str">
            <v>INSTITUCION EDUCATIVA BUENOS AIRES LAS PAVAS</v>
          </cell>
          <cell r="K6973">
            <v>41846864</v>
          </cell>
        </row>
        <row r="6974">
          <cell r="I6974">
            <v>900045941</v>
          </cell>
          <cell r="J6974" t="str">
            <v>CENT EDUC RUR LLANO DE LOS ALCALDES</v>
          </cell>
          <cell r="K6974">
            <v>25570826</v>
          </cell>
        </row>
        <row r="6975">
          <cell r="I6975">
            <v>900046029</v>
          </cell>
          <cell r="J6975" t="str">
            <v>centro educativo rural san luis de chucarima</v>
          </cell>
          <cell r="K6975">
            <v>17961008</v>
          </cell>
        </row>
        <row r="6976">
          <cell r="I6976">
            <v>900046085</v>
          </cell>
          <cell r="J6976" t="str">
            <v>CENTRO EDUCATIVO EL EDEN</v>
          </cell>
          <cell r="K6976">
            <v>24245856</v>
          </cell>
        </row>
        <row r="6977">
          <cell r="I6977">
            <v>900046086</v>
          </cell>
          <cell r="J6977" t="str">
            <v>FONDO DE SERVICIOS EDUCATIVOS IED SANTA ROSA</v>
          </cell>
          <cell r="K6977">
            <v>11248400</v>
          </cell>
        </row>
        <row r="6978">
          <cell r="I6978">
            <v>900046269</v>
          </cell>
          <cell r="J6978" t="str">
            <v>CENT EDUC RUR LA CALDERA</v>
          </cell>
          <cell r="K6978">
            <v>14569424</v>
          </cell>
        </row>
        <row r="6979">
          <cell r="I6979">
            <v>900046312</v>
          </cell>
          <cell r="J6979" t="str">
            <v>CENT EDUC RUR PADRE LUIS ANTONIO ROJAS</v>
          </cell>
          <cell r="K6979">
            <v>22604156</v>
          </cell>
        </row>
        <row r="6980">
          <cell r="I6980">
            <v>900046317</v>
          </cell>
          <cell r="J6980" t="str">
            <v>FONDOS DE SERVICIOS CENTRO EDUCATIVO RIVERAS DE MARACAS</v>
          </cell>
          <cell r="K6980">
            <v>10671365</v>
          </cell>
        </row>
        <row r="6981">
          <cell r="I6981">
            <v>900046512</v>
          </cell>
          <cell r="J6981" t="str">
            <v>CENTRO EDUCATIVO RURAL BABEGA</v>
          </cell>
          <cell r="K6981">
            <v>40116563</v>
          </cell>
        </row>
        <row r="6982">
          <cell r="I6982">
            <v>900046546</v>
          </cell>
          <cell r="J6982" t="str">
            <v>INSTITUCION EDUCATIVA DEPARTAMENTAL SAN MARTIN DE LOBA</v>
          </cell>
          <cell r="K6982">
            <v>77764410</v>
          </cell>
        </row>
        <row r="6983">
          <cell r="I6983">
            <v>900046551</v>
          </cell>
          <cell r="J6983" t="str">
            <v>CENT EDUC RUR SUCRE</v>
          </cell>
          <cell r="K6983">
            <v>13432224</v>
          </cell>
        </row>
        <row r="6984">
          <cell r="I6984">
            <v>900046802</v>
          </cell>
          <cell r="J6984" t="str">
            <v>CENTRO EDUC RURAL JUANA BERBESI</v>
          </cell>
          <cell r="K6984">
            <v>22757030</v>
          </cell>
        </row>
        <row r="6985">
          <cell r="I6985">
            <v>900046904</v>
          </cell>
          <cell r="J6985" t="str">
            <v>INSTITUCION EDUCATIVA DEPARTAMENTAL RURAL DE TASAJERA</v>
          </cell>
          <cell r="K6985">
            <v>207325347</v>
          </cell>
        </row>
        <row r="6986">
          <cell r="I6986">
            <v>900046950</v>
          </cell>
          <cell r="J6986" t="str">
            <v>CENTRO EDUCATIVO RURAL EL ZUMBADOR</v>
          </cell>
          <cell r="K6986">
            <v>10583540</v>
          </cell>
        </row>
        <row r="6987">
          <cell r="I6987">
            <v>900046966</v>
          </cell>
          <cell r="J6987" t="str">
            <v>centro educativo presidente</v>
          </cell>
          <cell r="K6987">
            <v>21177898</v>
          </cell>
        </row>
        <row r="6988">
          <cell r="I6988">
            <v>900046986</v>
          </cell>
          <cell r="J6988" t="str">
            <v>FONDO DE SERVICIOS EDUCATIVOS I.E. TOCAVITA</v>
          </cell>
          <cell r="K6988">
            <v>27649300</v>
          </cell>
        </row>
        <row r="6989">
          <cell r="I6989">
            <v>900046992</v>
          </cell>
          <cell r="J6989" t="str">
            <v>Centro Educativo El Tablon</v>
          </cell>
          <cell r="K6989">
            <v>12669812</v>
          </cell>
        </row>
        <row r="6990">
          <cell r="I6990">
            <v>900047156</v>
          </cell>
          <cell r="J6990" t="str">
            <v>CENTRO EDUCATIVO LAUREANO MARTINEZ</v>
          </cell>
          <cell r="K6990">
            <v>66698726</v>
          </cell>
        </row>
        <row r="6991">
          <cell r="I6991">
            <v>900047169</v>
          </cell>
          <cell r="J6991" t="str">
            <v>rural el paramo</v>
          </cell>
          <cell r="K6991">
            <v>17656371</v>
          </cell>
        </row>
        <row r="6992">
          <cell r="I6992">
            <v>900047305</v>
          </cell>
          <cell r="J6992" t="str">
            <v>INSTITUCION EDUCATIVA SAN JOSE DE TETUAN</v>
          </cell>
          <cell r="K6992">
            <v>36322966</v>
          </cell>
        </row>
        <row r="6993">
          <cell r="I6993">
            <v>900047353</v>
          </cell>
          <cell r="J6993" t="str">
            <v>I.E. LAS ACACIAS</v>
          </cell>
          <cell r="K6993">
            <v>39921372</v>
          </cell>
        </row>
        <row r="6994">
          <cell r="I6994">
            <v>900047483</v>
          </cell>
          <cell r="J6994" t="str">
            <v>CENTRO EDUCATIVO ARENOSO</v>
          </cell>
          <cell r="K6994">
            <v>39365538</v>
          </cell>
        </row>
        <row r="6995">
          <cell r="I6995">
            <v>900047579</v>
          </cell>
          <cell r="J6995" t="str">
            <v>INSTITUCION EDUCATIVA SAN PEDRO DE GUAJARAY</v>
          </cell>
          <cell r="K6995">
            <v>12883744</v>
          </cell>
        </row>
        <row r="6996">
          <cell r="I6996">
            <v>900048124</v>
          </cell>
          <cell r="J6996" t="str">
            <v>IED EL IMPRAL</v>
          </cell>
          <cell r="K6996">
            <v>22392351</v>
          </cell>
        </row>
        <row r="6997">
          <cell r="I6997">
            <v>900048308</v>
          </cell>
          <cell r="J6997" t="str">
            <v>INSTITUCION EDUCATIVA SAN PIO X</v>
          </cell>
          <cell r="K6997">
            <v>45284968</v>
          </cell>
        </row>
        <row r="6998">
          <cell r="I6998">
            <v>900048312</v>
          </cell>
          <cell r="J6998" t="str">
            <v>CENTRO EDUCATIVO PALMIRA</v>
          </cell>
          <cell r="K6998">
            <v>65650050</v>
          </cell>
        </row>
        <row r="6999">
          <cell r="I6999">
            <v>900048559</v>
          </cell>
          <cell r="J6999" t="str">
            <v>CENTRO EDUCATIVO RURAL LA FENICIA</v>
          </cell>
          <cell r="K6999">
            <v>16229950</v>
          </cell>
        </row>
        <row r="7000">
          <cell r="I7000">
            <v>900048573</v>
          </cell>
          <cell r="J7000" t="str">
            <v>CENTRO EDUCATIVO RURAL CURPAGA</v>
          </cell>
          <cell r="K7000">
            <v>9800246</v>
          </cell>
        </row>
        <row r="7001">
          <cell r="I7001">
            <v>900048693</v>
          </cell>
          <cell r="J7001" t="str">
            <v>centro educativo rural santa barbara</v>
          </cell>
          <cell r="K7001">
            <v>15815519</v>
          </cell>
        </row>
        <row r="7002">
          <cell r="I7002">
            <v>900048695</v>
          </cell>
          <cell r="J7002" t="str">
            <v>INSTITUCION EDUCATIVA TECNICO AGROPECUARIA Y ECOLOGICA JOSE DADUL</v>
          </cell>
          <cell r="K7002">
            <v>67126773</v>
          </cell>
        </row>
        <row r="7003">
          <cell r="I7003">
            <v>900048873</v>
          </cell>
          <cell r="J7003" t="str">
            <v>Institucion Educativa San Juan del Lozada</v>
          </cell>
          <cell r="K7003">
            <v>105029431</v>
          </cell>
        </row>
        <row r="7004">
          <cell r="I7004">
            <v>900048964</v>
          </cell>
          <cell r="J7004" t="str">
            <v>CENTRO EDUCATIVO LOS POZOS</v>
          </cell>
          <cell r="K7004">
            <v>47833594</v>
          </cell>
        </row>
        <row r="7005">
          <cell r="I7005">
            <v>900048985</v>
          </cell>
          <cell r="J7005" t="str">
            <v>FONDO DE SERVICIOS EDUCATIVOS IED PALESTINA</v>
          </cell>
          <cell r="K7005">
            <v>9728457</v>
          </cell>
        </row>
        <row r="7006">
          <cell r="I7006">
            <v>900048986</v>
          </cell>
          <cell r="J7006" t="str">
            <v>CENTRO EDUCATVO RURAL MARIA AUXILIADORA</v>
          </cell>
          <cell r="K7006">
            <v>22178907</v>
          </cell>
        </row>
        <row r="7007">
          <cell r="I7007">
            <v>900048995</v>
          </cell>
          <cell r="J7007" t="str">
            <v>INSTITUCION EDUCATIVA RURAL DEPARTAMENTAL PROVIDENCIA</v>
          </cell>
          <cell r="K7007">
            <v>9233869</v>
          </cell>
        </row>
        <row r="7008">
          <cell r="I7008">
            <v>900049013</v>
          </cell>
          <cell r="J7008" t="str">
            <v>CENTRO RURAL DE EDUCACION BASICA ANDRES DIAS VENERO</v>
          </cell>
          <cell r="K7008">
            <v>39748669</v>
          </cell>
        </row>
        <row r="7009">
          <cell r="I7009">
            <v>900049073</v>
          </cell>
          <cell r="J7009" t="str">
            <v>CENTRO EDUCATIVO LA ESMERALDA</v>
          </cell>
          <cell r="K7009">
            <v>30365760</v>
          </cell>
        </row>
        <row r="7010">
          <cell r="I7010">
            <v>900049076</v>
          </cell>
          <cell r="J7010" t="str">
            <v>INSTITUCION EDUCATIVA QUEBRADA DE URANGO</v>
          </cell>
          <cell r="K7010">
            <v>17083858</v>
          </cell>
        </row>
        <row r="7011">
          <cell r="I7011">
            <v>900049319</v>
          </cell>
          <cell r="J7011" t="str">
            <v>CENTRO EDUCATIVO LOS ANDES</v>
          </cell>
          <cell r="K7011">
            <v>16371538</v>
          </cell>
        </row>
        <row r="7012">
          <cell r="I7012">
            <v>900049340</v>
          </cell>
          <cell r="J7012" t="str">
            <v>IE SAN JOSE - Uramita</v>
          </cell>
          <cell r="K7012">
            <v>125198276</v>
          </cell>
        </row>
        <row r="7013">
          <cell r="I7013">
            <v>900049365</v>
          </cell>
          <cell r="J7013" t="str">
            <v>INSTITUCION EDUCATIVA DEPARTAMENTAL  RURAL LOS ALPES</v>
          </cell>
          <cell r="K7013">
            <v>10647572</v>
          </cell>
        </row>
        <row r="7014">
          <cell r="I7014">
            <v>900049438</v>
          </cell>
          <cell r="J7014" t="str">
            <v>INSTITUCION EDUCATIVA SANTO DOMINGO SAVIO</v>
          </cell>
          <cell r="K7014">
            <v>11578480</v>
          </cell>
        </row>
        <row r="7015">
          <cell r="I7015">
            <v>900049878</v>
          </cell>
          <cell r="J7015" t="str">
            <v>CENTRO EDUCATIVO LAS TINAS</v>
          </cell>
          <cell r="K7015">
            <v>37009166</v>
          </cell>
        </row>
        <row r="7016">
          <cell r="I7016">
            <v>900049937</v>
          </cell>
          <cell r="J7016" t="str">
            <v>INSTITUCION EDUCATIVA RURAL DE CANTAGALLA</v>
          </cell>
          <cell r="K7016">
            <v>59827456</v>
          </cell>
        </row>
        <row r="7017">
          <cell r="I7017">
            <v>900050045</v>
          </cell>
          <cell r="J7017" t="str">
            <v>FSE</v>
          </cell>
          <cell r="K7017">
            <v>48587119</v>
          </cell>
        </row>
        <row r="7018">
          <cell r="I7018">
            <v>900050054</v>
          </cell>
          <cell r="J7018" t="str">
            <v>IED POS PRIMARIA SIMO BOLIVAR</v>
          </cell>
          <cell r="K7018">
            <v>55678380</v>
          </cell>
        </row>
        <row r="7019">
          <cell r="I7019">
            <v>900050429</v>
          </cell>
          <cell r="J7019" t="str">
            <v>IER CORDERO ICACAL - Zaragoza</v>
          </cell>
          <cell r="K7019">
            <v>43800928</v>
          </cell>
        </row>
        <row r="7020">
          <cell r="I7020">
            <v>900050536</v>
          </cell>
          <cell r="J7020" t="str">
            <v>INSTITUCION EDUCATIVA RODRIGO LLOREDA CAICEDO</v>
          </cell>
          <cell r="K7020">
            <v>26046459</v>
          </cell>
        </row>
        <row r="7021">
          <cell r="I7021">
            <v>900050589</v>
          </cell>
          <cell r="J7021" t="str">
            <v>I.E. MONSERRATE</v>
          </cell>
          <cell r="K7021">
            <v>53464035</v>
          </cell>
        </row>
        <row r="7022">
          <cell r="I7022">
            <v>900050646</v>
          </cell>
          <cell r="J7022" t="str">
            <v>INSTITUCION EDUCATIVA SANTA INES</v>
          </cell>
          <cell r="K7022">
            <v>38742171</v>
          </cell>
        </row>
        <row r="7023">
          <cell r="I7023">
            <v>900050900</v>
          </cell>
          <cell r="J7023" t="str">
            <v>IED EL VOLCAN</v>
          </cell>
          <cell r="K7023">
            <v>58668241</v>
          </cell>
        </row>
        <row r="7024">
          <cell r="I7024">
            <v>900050973</v>
          </cell>
          <cell r="J7024" t="str">
            <v>INS EDUCATIVA TECNICA AGROPECUARIA SALINAS</v>
          </cell>
          <cell r="K7024">
            <v>30015796</v>
          </cell>
        </row>
        <row r="7025">
          <cell r="I7025">
            <v>900051024</v>
          </cell>
          <cell r="J7025" t="str">
            <v>FONDO DE SERVICIOS DOCENTES DEL CENTRO EDUCATIVO ZARAGOZA TAMARINDO</v>
          </cell>
          <cell r="K7025">
            <v>32542760</v>
          </cell>
        </row>
        <row r="7026">
          <cell r="I7026">
            <v>900051135</v>
          </cell>
          <cell r="J7026" t="str">
            <v>INSTITUCION EDUCATIVA SIMON BOLIVAR</v>
          </cell>
          <cell r="K7026">
            <v>44260721</v>
          </cell>
        </row>
        <row r="7027">
          <cell r="I7027">
            <v>900051234</v>
          </cell>
          <cell r="J7027" t="str">
            <v>INSTITUCION EDUCATIVA SANTA ROSA DE LIMA</v>
          </cell>
          <cell r="K7027">
            <v>72951904</v>
          </cell>
        </row>
        <row r="7028">
          <cell r="I7028">
            <v>900051420</v>
          </cell>
          <cell r="J7028" t="str">
            <v>FONDO DE SERVICIOS EDUCATIVOS</v>
          </cell>
          <cell r="K7028">
            <v>14644190</v>
          </cell>
        </row>
        <row r="7029">
          <cell r="I7029">
            <v>900051534</v>
          </cell>
          <cell r="J7029" t="str">
            <v>centro educativo san francisco</v>
          </cell>
          <cell r="K7029">
            <v>5513853</v>
          </cell>
        </row>
        <row r="7030">
          <cell r="I7030">
            <v>900051707</v>
          </cell>
          <cell r="J7030" t="str">
            <v>FONDO DE FOMENTO DE SERVICIOS DOCENTES INSTITUCION EDUCATIVA RURAL DEPARTAMENTAL CUIBUCO</v>
          </cell>
          <cell r="K7030">
            <v>13256752</v>
          </cell>
        </row>
        <row r="7031">
          <cell r="I7031">
            <v>900051934</v>
          </cell>
          <cell r="J7031" t="str">
            <v>centro educativo florentino blanco</v>
          </cell>
          <cell r="K7031">
            <v>35864912</v>
          </cell>
        </row>
        <row r="7032">
          <cell r="I7032">
            <v>900052183</v>
          </cell>
          <cell r="J7032" t="str">
            <v>CENTRO EDUCATIVO RURAL INDIGENA SEYKUTUN</v>
          </cell>
          <cell r="K7032">
            <v>33200244</v>
          </cell>
        </row>
        <row r="7033">
          <cell r="I7033">
            <v>900052232</v>
          </cell>
          <cell r="J7033" t="str">
            <v>CENTRO EDUCATIVO EL TORNO</v>
          </cell>
          <cell r="K7033">
            <v>26875110</v>
          </cell>
        </row>
        <row r="7034">
          <cell r="I7034">
            <v>900052256</v>
          </cell>
          <cell r="J7034" t="str">
            <v>centro educativo los amarillos</v>
          </cell>
          <cell r="K7034">
            <v>19307381</v>
          </cell>
        </row>
        <row r="7035">
          <cell r="I7035">
            <v>900052450</v>
          </cell>
          <cell r="J7035" t="str">
            <v>INSTITUCION EDUCATIVA DEPARTAMENTAL NESCUATA</v>
          </cell>
          <cell r="K7035">
            <v>66905005</v>
          </cell>
        </row>
        <row r="7036">
          <cell r="I7036">
            <v>900052480</v>
          </cell>
          <cell r="J7036" t="str">
            <v>INSTITUCION EDUCATIVA KM 12</v>
          </cell>
          <cell r="K7036">
            <v>78534044</v>
          </cell>
        </row>
        <row r="7037">
          <cell r="I7037">
            <v>900052695</v>
          </cell>
          <cell r="J7037" t="str">
            <v>Centro Educativo Santa Fe</v>
          </cell>
          <cell r="K7037">
            <v>15627040</v>
          </cell>
        </row>
        <row r="7038">
          <cell r="I7038">
            <v>900052697</v>
          </cell>
          <cell r="J7038" t="str">
            <v>INSTITUCION EDUCATIVA DEPARTAMENTAL SAN JUDAS</v>
          </cell>
          <cell r="K7038">
            <v>117914597</v>
          </cell>
        </row>
        <row r="7039">
          <cell r="I7039">
            <v>900052877</v>
          </cell>
          <cell r="J7039" t="str">
            <v>Centro Educativo Romeral</v>
          </cell>
          <cell r="K7039">
            <v>14653435</v>
          </cell>
        </row>
        <row r="7040">
          <cell r="I7040">
            <v>900052973</v>
          </cell>
          <cell r="J7040" t="str">
            <v>INSTITUCION EDUCATIVA JULIO CESAR ZULUAGA</v>
          </cell>
          <cell r="K7040">
            <v>44209932</v>
          </cell>
        </row>
        <row r="7041">
          <cell r="I7041">
            <v>900053721</v>
          </cell>
          <cell r="J7041" t="str">
            <v>INSTITUCION EDUCATIVA DEPARTAMENTAL EL CONSUELO</v>
          </cell>
          <cell r="K7041">
            <v>39056106</v>
          </cell>
        </row>
        <row r="7042">
          <cell r="I7042">
            <v>900053723</v>
          </cell>
          <cell r="J7042" t="str">
            <v>Institución Educativa El Boquerón</v>
          </cell>
          <cell r="K7042">
            <v>34891520</v>
          </cell>
        </row>
        <row r="7043">
          <cell r="I7043">
            <v>900053776</v>
          </cell>
          <cell r="J7043" t="str">
            <v>CENTRO EDUCATVO FRANCISCO JOSE DE CALDAS</v>
          </cell>
          <cell r="K7043">
            <v>16228868</v>
          </cell>
        </row>
        <row r="7044">
          <cell r="I7044">
            <v>900053904</v>
          </cell>
          <cell r="J7044" t="str">
            <v>FONDO DE SERVICIOS EDUCATIVOS CENTRO EDUCATIVO CHENCHE BALSILLAS DELMUNICIPIO DE COYAIMA TOLIMA.</v>
          </cell>
          <cell r="K7044">
            <v>48444406</v>
          </cell>
        </row>
        <row r="7045">
          <cell r="I7045">
            <v>900053997</v>
          </cell>
          <cell r="J7045" t="str">
            <v>INSTITUCION EDUCATIVA SAN RAFAEL</v>
          </cell>
          <cell r="K7045">
            <v>52532049</v>
          </cell>
        </row>
        <row r="7046">
          <cell r="I7046">
            <v>900054002</v>
          </cell>
          <cell r="J7046" t="str">
            <v>INSTITUCION EDUCATIVA SAN JUAN DEL LOSADA</v>
          </cell>
          <cell r="K7046">
            <v>29847076</v>
          </cell>
        </row>
        <row r="7047">
          <cell r="I7047">
            <v>900054160</v>
          </cell>
          <cell r="J7047" t="str">
            <v>CE Isla de gallinazo y asociado coveñitas</v>
          </cell>
          <cell r="K7047">
            <v>37206182</v>
          </cell>
        </row>
        <row r="7048">
          <cell r="I7048">
            <v>900054170</v>
          </cell>
          <cell r="J7048" t="str">
            <v>centro educativo santiago abajo</v>
          </cell>
          <cell r="K7048">
            <v>9616105</v>
          </cell>
        </row>
        <row r="7049">
          <cell r="I7049">
            <v>900054805</v>
          </cell>
          <cell r="J7049" t="str">
            <v>INSTITUCION EDUCATIVA YARUMAL</v>
          </cell>
          <cell r="K7049">
            <v>27430784</v>
          </cell>
        </row>
        <row r="7050">
          <cell r="I7050">
            <v>900054925</v>
          </cell>
          <cell r="J7050" t="str">
            <v>CENTRO EDUCATIVO RURAL SAN ISIDRO DEL MUNICIPIO DE GRAMALOTE</v>
          </cell>
          <cell r="K7050">
            <v>21863948</v>
          </cell>
        </row>
        <row r="7051">
          <cell r="I7051">
            <v>900055257</v>
          </cell>
          <cell r="J7051" t="str">
            <v>COLEGIO CONVIVIR</v>
          </cell>
          <cell r="K7051">
            <v>46389129</v>
          </cell>
        </row>
        <row r="7052">
          <cell r="I7052">
            <v>900055445</v>
          </cell>
          <cell r="J7052" t="str">
            <v>C.E. SANTA RITA</v>
          </cell>
          <cell r="K7052">
            <v>38648920</v>
          </cell>
        </row>
        <row r="7053">
          <cell r="I7053">
            <v>900056623</v>
          </cell>
          <cell r="J7053" t="str">
            <v>CENTRO EDUCATIVO ARENOSA CENTRAL</v>
          </cell>
          <cell r="K7053">
            <v>11364179</v>
          </cell>
        </row>
        <row r="7054">
          <cell r="I7054">
            <v>900056628</v>
          </cell>
          <cell r="J7054" t="str">
            <v>INSTITUCION EDUCATIVA VARSOVIA LA FLORIDA</v>
          </cell>
          <cell r="K7054">
            <v>21093769</v>
          </cell>
        </row>
        <row r="7055">
          <cell r="I7055">
            <v>900056844</v>
          </cell>
          <cell r="J7055" t="str">
            <v>INSTITUCION EDUCATIVA DEPARTAMENTAL RURAL DE BUENOS AIRES</v>
          </cell>
          <cell r="K7055">
            <v>176112856</v>
          </cell>
        </row>
        <row r="7056">
          <cell r="I7056">
            <v>900057142</v>
          </cell>
          <cell r="J7056" t="str">
            <v>INSTITUCION EDUCATIVA TECNICA DEPARTAMENTAL CIENAGUETA</v>
          </cell>
          <cell r="K7056">
            <v>21452667</v>
          </cell>
        </row>
        <row r="7057">
          <cell r="I7057">
            <v>900057262</v>
          </cell>
          <cell r="J7057" t="str">
            <v>INSTITUCION EDUCATIVA DEPARTAMENTAL ANUAR RIVERA J</v>
          </cell>
          <cell r="K7057">
            <v>65164371</v>
          </cell>
        </row>
        <row r="7058">
          <cell r="I7058">
            <v>900057754</v>
          </cell>
          <cell r="J7058" t="str">
            <v>C.E.GUAIMARO ABAJO</v>
          </cell>
          <cell r="K7058">
            <v>9817463</v>
          </cell>
        </row>
        <row r="7059">
          <cell r="I7059">
            <v>900058331</v>
          </cell>
          <cell r="J7059" t="str">
            <v>CENTRO EDUCATIVO EL TIGRE</v>
          </cell>
          <cell r="K7059">
            <v>17845416</v>
          </cell>
        </row>
        <row r="7060">
          <cell r="I7060">
            <v>900058344</v>
          </cell>
          <cell r="J7060" t="str">
            <v>CENTRO EDUCATIVO COLUMBIA</v>
          </cell>
          <cell r="K7060">
            <v>18188192</v>
          </cell>
        </row>
        <row r="7061">
          <cell r="I7061">
            <v>900058402</v>
          </cell>
          <cell r="J7061" t="str">
            <v>INSTITUCION EDUCATIVA EL CASTILLO</v>
          </cell>
          <cell r="K7061">
            <v>41664821</v>
          </cell>
        </row>
        <row r="7062">
          <cell r="I7062">
            <v>900058462</v>
          </cell>
          <cell r="J7062" t="str">
            <v>INSTITUCION EDUCATIVA VILLA FATIMA</v>
          </cell>
          <cell r="K7062">
            <v>37383695</v>
          </cell>
        </row>
        <row r="7063">
          <cell r="I7063">
            <v>900058887</v>
          </cell>
          <cell r="J7063" t="str">
            <v>FONDO DE SERVICIOS EDUCATIVOS INSTITUCIÓN EDUCATIVA LAS PAVAS</v>
          </cell>
          <cell r="K7063">
            <v>30936696</v>
          </cell>
        </row>
        <row r="7064">
          <cell r="I7064">
            <v>900058894</v>
          </cell>
          <cell r="J7064" t="str">
            <v>C.E. RURAL ALTO HORIZONTE</v>
          </cell>
          <cell r="K7064">
            <v>30013873</v>
          </cell>
        </row>
        <row r="7065">
          <cell r="I7065">
            <v>900059016</v>
          </cell>
          <cell r="J7065" t="str">
            <v>CENTRO EDUCATIVO PUENTE UMBRIA</v>
          </cell>
          <cell r="K7065">
            <v>25253345</v>
          </cell>
        </row>
        <row r="7066">
          <cell r="I7066">
            <v>900059029</v>
          </cell>
          <cell r="J7066" t="str">
            <v>INSTITUCION EDUCAIVA PAN DE AZUCAR</v>
          </cell>
          <cell r="K7066">
            <v>19639100</v>
          </cell>
        </row>
        <row r="7067">
          <cell r="I7067">
            <v>900059468</v>
          </cell>
          <cell r="J7067" t="str">
            <v>INSTITUCION EDUCATIVA DE LOMA DE ARENA</v>
          </cell>
          <cell r="K7067">
            <v>160688412</v>
          </cell>
        </row>
        <row r="7068">
          <cell r="I7068">
            <v>900059737</v>
          </cell>
          <cell r="J7068" t="str">
            <v>INSTITUCION EDUCATIVA EL TESORO</v>
          </cell>
          <cell r="K7068">
            <v>28100398</v>
          </cell>
        </row>
        <row r="7069">
          <cell r="I7069">
            <v>900059993</v>
          </cell>
          <cell r="J7069" t="str">
            <v>CENTRO EDUCATIVO MATA DE PITA</v>
          </cell>
          <cell r="K7069">
            <v>14627216</v>
          </cell>
        </row>
        <row r="7070">
          <cell r="I7070">
            <v>900059994</v>
          </cell>
          <cell r="J7070" t="str">
            <v>CENTRO EDUCATIVO NUEVO SUCRE</v>
          </cell>
          <cell r="K7070">
            <v>13991304</v>
          </cell>
        </row>
        <row r="7071">
          <cell r="I7071">
            <v>900060163</v>
          </cell>
          <cell r="J7071" t="str">
            <v>FONDO DE SERVICIOS EDUCATIVOS CENTRO EDUCATIVO MARCO FIDEL SUAREZ</v>
          </cell>
          <cell r="K7071">
            <v>32487797</v>
          </cell>
        </row>
        <row r="7072">
          <cell r="I7072">
            <v>900060416</v>
          </cell>
          <cell r="J7072" t="str">
            <v>CENTRO EDUCCATIVO ANTONIO NARIñO</v>
          </cell>
          <cell r="K7072">
            <v>21790122</v>
          </cell>
        </row>
        <row r="7073">
          <cell r="I7073">
            <v>900060487</v>
          </cell>
          <cell r="J7073" t="str">
            <v>INSTITUCION EDUCATIVA DEPARTAMENTAL PESTALOZZI</v>
          </cell>
          <cell r="K7073">
            <v>117866076</v>
          </cell>
        </row>
        <row r="7074">
          <cell r="I7074">
            <v>900060501</v>
          </cell>
          <cell r="J7074" t="str">
            <v>INSTITUCION EDUCATIVA SAN JUAN DEL CHORRILLO</v>
          </cell>
          <cell r="K7074">
            <v>22231784</v>
          </cell>
        </row>
        <row r="7075">
          <cell r="I7075">
            <v>900060587</v>
          </cell>
          <cell r="J7075" t="str">
            <v>INSTITUCION EDUCATIVA SAN MARTIN DE CARBONERO</v>
          </cell>
          <cell r="K7075">
            <v>57340697</v>
          </cell>
        </row>
        <row r="7076">
          <cell r="I7076">
            <v>900060722</v>
          </cell>
          <cell r="J7076" t="str">
            <v>FSE EDUARDO UMAÑA MENDOZA</v>
          </cell>
          <cell r="K7076">
            <v>147378133</v>
          </cell>
        </row>
        <row r="7077">
          <cell r="I7077">
            <v>900061569</v>
          </cell>
          <cell r="J7077" t="str">
            <v>CENTRO EDUCA RURAL AGUADAS BAJO</v>
          </cell>
          <cell r="K7077">
            <v>20985268</v>
          </cell>
        </row>
        <row r="7078">
          <cell r="I7078">
            <v>900061762</v>
          </cell>
          <cell r="J7078" t="str">
            <v>INSTITUCION EDUCATIVA OBDULIO MAYO SCARPETA</v>
          </cell>
          <cell r="K7078">
            <v>118192478</v>
          </cell>
        </row>
        <row r="7079">
          <cell r="I7079">
            <v>900062183</v>
          </cell>
          <cell r="J7079" t="str">
            <v>I.E NASAWESX FIZÑI SAN PEDRO</v>
          </cell>
          <cell r="K7079">
            <v>65950930</v>
          </cell>
        </row>
        <row r="7080">
          <cell r="I7080">
            <v>900063001</v>
          </cell>
          <cell r="J7080" t="str">
            <v>CENTRO EDUCATIVO RURAL EL VARAL</v>
          </cell>
          <cell r="K7080">
            <v>36992543</v>
          </cell>
        </row>
        <row r="7081">
          <cell r="I7081">
            <v>900063019</v>
          </cell>
          <cell r="J7081" t="str">
            <v>CENTRO EDUCATIVO TINAS ARRIBA</v>
          </cell>
          <cell r="K7081">
            <v>12135617</v>
          </cell>
        </row>
        <row r="7082">
          <cell r="I7082">
            <v>900063037</v>
          </cell>
          <cell r="J7082" t="str">
            <v>CENTRO EDUCATIVO SIMON BOLIVAR</v>
          </cell>
          <cell r="K7082">
            <v>59465466</v>
          </cell>
        </row>
        <row r="7083">
          <cell r="I7083">
            <v>900063419</v>
          </cell>
          <cell r="J7083" t="str">
            <v>CENTRO EDUCATIVO RURAL NARANJAL</v>
          </cell>
          <cell r="K7083">
            <v>38955680</v>
          </cell>
        </row>
        <row r="7084">
          <cell r="I7084">
            <v>900063721</v>
          </cell>
          <cell r="J7084" t="str">
            <v>C. E. CHUPUNDUN</v>
          </cell>
          <cell r="K7084">
            <v>20153108</v>
          </cell>
        </row>
        <row r="7085">
          <cell r="I7085">
            <v>900063726</v>
          </cell>
          <cell r="J7085" t="str">
            <v>FONDO SERV EDUCAT CENTRO EDUCATIVO GABRIELA MISTRAL</v>
          </cell>
          <cell r="K7085">
            <v>23765498</v>
          </cell>
        </row>
        <row r="7086">
          <cell r="I7086">
            <v>900064042</v>
          </cell>
          <cell r="J7086" t="str">
            <v>institucion educativa Santa Marta</v>
          </cell>
          <cell r="K7086">
            <v>11923027</v>
          </cell>
        </row>
        <row r="7087">
          <cell r="I7087">
            <v>900064104</v>
          </cell>
          <cell r="J7087" t="str">
            <v>Centro Educ San Miguel</v>
          </cell>
          <cell r="K7087">
            <v>11082203</v>
          </cell>
        </row>
        <row r="7088">
          <cell r="I7088">
            <v>900065553</v>
          </cell>
          <cell r="J7088" t="str">
            <v>CENTRO ETNOEDUCATIVO BILINGUE CAMENTSA</v>
          </cell>
          <cell r="K7088">
            <v>5901994</v>
          </cell>
        </row>
        <row r="7089">
          <cell r="I7089">
            <v>900065806</v>
          </cell>
          <cell r="J7089" t="str">
            <v>COLEGIO LEONARDO POSADA PEDRAZA IED</v>
          </cell>
          <cell r="K7089">
            <v>283744566</v>
          </cell>
        </row>
        <row r="7090">
          <cell r="I7090">
            <v>900065876</v>
          </cell>
          <cell r="J7090" t="str">
            <v>INSTITUCIÓN EDUCATIVA SERAFÍN LUENGAS CHACÓN</v>
          </cell>
          <cell r="K7090">
            <v>27249640</v>
          </cell>
        </row>
        <row r="7091">
          <cell r="I7091">
            <v>900066264</v>
          </cell>
          <cell r="J7091" t="str">
            <v>INSTITUCION EDUCATIVA MARCO FIDEL SUAREZ</v>
          </cell>
          <cell r="K7091">
            <v>25714779</v>
          </cell>
        </row>
        <row r="7092">
          <cell r="I7092">
            <v>900066605</v>
          </cell>
          <cell r="J7092" t="str">
            <v>CENTRO EDUCATIVO PUEBLITO</v>
          </cell>
          <cell r="K7092">
            <v>27140658</v>
          </cell>
        </row>
        <row r="7093">
          <cell r="I7093">
            <v>900067058</v>
          </cell>
          <cell r="J7093" t="str">
            <v>Centro Educativo Ponton de Rio Negro</v>
          </cell>
          <cell r="K7093">
            <v>31406648</v>
          </cell>
        </row>
        <row r="7094">
          <cell r="I7094">
            <v>900067069</v>
          </cell>
          <cell r="J7094" t="str">
            <v>IE RURAL PUERTO GARZA - San Carlos</v>
          </cell>
          <cell r="K7094">
            <v>38041799</v>
          </cell>
        </row>
        <row r="7095">
          <cell r="I7095">
            <v>900067504</v>
          </cell>
          <cell r="J7095" t="str">
            <v>C. E. SAN MARTIN</v>
          </cell>
          <cell r="K7095">
            <v>24015290</v>
          </cell>
        </row>
        <row r="7096">
          <cell r="I7096">
            <v>900067530</v>
          </cell>
          <cell r="J7096" t="str">
            <v>centro educativo puerto lopez</v>
          </cell>
          <cell r="K7096">
            <v>56923062</v>
          </cell>
        </row>
        <row r="7097">
          <cell r="I7097">
            <v>900067549</v>
          </cell>
          <cell r="J7097" t="str">
            <v>CENTRO EDUCATIVO LA FLORIDA</v>
          </cell>
          <cell r="K7097">
            <v>17905240</v>
          </cell>
        </row>
        <row r="7098">
          <cell r="I7098">
            <v>900067553</v>
          </cell>
          <cell r="J7098" t="str">
            <v>CENTRO EDUCATIVO SANTA EMILIA</v>
          </cell>
          <cell r="K7098">
            <v>18465239</v>
          </cell>
        </row>
        <row r="7099">
          <cell r="I7099">
            <v>900068461</v>
          </cell>
          <cell r="J7099" t="str">
            <v>FONDO DE SERVICIO EDUCATIVO COL JAIME GARZON</v>
          </cell>
          <cell r="K7099">
            <v>178226711</v>
          </cell>
        </row>
        <row r="7100">
          <cell r="I7100">
            <v>900068688</v>
          </cell>
          <cell r="J7100" t="str">
            <v>CENTRO EDUCATIVO CUCUTILLITA</v>
          </cell>
          <cell r="K7100">
            <v>21057412</v>
          </cell>
        </row>
        <row r="7101">
          <cell r="I7101">
            <v>900068707</v>
          </cell>
          <cell r="J7101" t="str">
            <v>centro educativo rural roman</v>
          </cell>
          <cell r="K7101">
            <v>28989124</v>
          </cell>
        </row>
        <row r="7102">
          <cell r="I7102">
            <v>900069285</v>
          </cell>
          <cell r="J7102" t="str">
            <v>institucion educativa playa mendoza</v>
          </cell>
          <cell r="K7102">
            <v>46911356</v>
          </cell>
        </row>
        <row r="7103">
          <cell r="I7103">
            <v>900069307</v>
          </cell>
          <cell r="J7103" t="str">
            <v>Cenro Educativo Tierra Santa</v>
          </cell>
          <cell r="K7103">
            <v>17694315</v>
          </cell>
        </row>
        <row r="7104">
          <cell r="I7104">
            <v>900069399</v>
          </cell>
          <cell r="J7104" t="str">
            <v>CENTRO EDUCATIVO CINCO DE FEBRERO</v>
          </cell>
          <cell r="K7104">
            <v>16363936</v>
          </cell>
        </row>
        <row r="7105">
          <cell r="I7105">
            <v>900069490</v>
          </cell>
          <cell r="J7105" t="str">
            <v>Fondo de Servicios Educativos Intitucion Educativa Nuestra Señora de la Candelaria de Bagado</v>
          </cell>
          <cell r="K7105">
            <v>38937010</v>
          </cell>
        </row>
        <row r="7106">
          <cell r="I7106">
            <v>900069538</v>
          </cell>
          <cell r="J7106" t="str">
            <v>centro educativo tres bocas</v>
          </cell>
          <cell r="K7106">
            <v>46670250</v>
          </cell>
        </row>
        <row r="7107">
          <cell r="I7107">
            <v>900069821</v>
          </cell>
          <cell r="J7107" t="str">
            <v>INSTITUCION EDUCATIVA FOCO ROJO</v>
          </cell>
          <cell r="K7107">
            <v>128205582</v>
          </cell>
        </row>
        <row r="7108">
          <cell r="I7108">
            <v>900070015</v>
          </cell>
          <cell r="J7108" t="str">
            <v>INSTITUCION EDUCATIVA SAN JORGE BILINGÜE</v>
          </cell>
          <cell r="K7108">
            <v>99484611</v>
          </cell>
        </row>
        <row r="7109">
          <cell r="I7109">
            <v>900070262</v>
          </cell>
          <cell r="J7109" t="str">
            <v>IER MELLO VILLAVICENCIO - Necoclí</v>
          </cell>
          <cell r="K7109">
            <v>56214071</v>
          </cell>
        </row>
        <row r="7110">
          <cell r="I7110">
            <v>900070305</v>
          </cell>
          <cell r="J7110" t="str">
            <v>CENT EDUC RUR BOCANA DEL YURILLA</v>
          </cell>
          <cell r="K7110">
            <v>9718212</v>
          </cell>
        </row>
        <row r="7111">
          <cell r="I7111">
            <v>900070478</v>
          </cell>
          <cell r="J7111" t="str">
            <v>INSTITUCION EDUCATIVA CERROS DE COSTA RICA</v>
          </cell>
          <cell r="K7111">
            <v>39538604</v>
          </cell>
        </row>
        <row r="7112">
          <cell r="I7112">
            <v>900070600</v>
          </cell>
          <cell r="J7112" t="str">
            <v>I.E. EDUARDO CORREA URIBE</v>
          </cell>
          <cell r="K7112">
            <v>38096400</v>
          </cell>
        </row>
        <row r="7113">
          <cell r="I7113">
            <v>900070966</v>
          </cell>
          <cell r="J7113" t="str">
            <v>INSTITUCION EDUCATIVA  PUENTE DE PIEDRA</v>
          </cell>
          <cell r="K7113">
            <v>50640352</v>
          </cell>
        </row>
        <row r="7114">
          <cell r="I7114">
            <v>900071774</v>
          </cell>
          <cell r="J7114" t="str">
            <v>I. E. INDIGENA EL MARTILLO</v>
          </cell>
          <cell r="K7114">
            <v>42245481</v>
          </cell>
        </row>
        <row r="7115">
          <cell r="I7115">
            <v>900072184</v>
          </cell>
          <cell r="J7115" t="str">
            <v>FONDO DE SERVICIOS EDUCATIVOS</v>
          </cell>
          <cell r="K7115">
            <v>19943582</v>
          </cell>
        </row>
        <row r="7116">
          <cell r="I7116">
            <v>900072354</v>
          </cell>
          <cell r="J7116" t="str">
            <v>INSTITUCION EDUCATIVA SAN SEBASTIAN DE MADRID</v>
          </cell>
          <cell r="K7116">
            <v>29004415</v>
          </cell>
        </row>
        <row r="7117">
          <cell r="I7117">
            <v>900072887</v>
          </cell>
          <cell r="J7117" t="str">
            <v>CENTRO EDUCATIVO FLORES DE MARIA</v>
          </cell>
          <cell r="K7117">
            <v>32056348</v>
          </cell>
        </row>
        <row r="7118">
          <cell r="I7118">
            <v>900073039</v>
          </cell>
          <cell r="J7118" t="str">
            <v>CENTRO EDUCATIVO RURAL EL TESORO</v>
          </cell>
          <cell r="K7118">
            <v>10614004</v>
          </cell>
        </row>
        <row r="7119">
          <cell r="I7119">
            <v>900073975</v>
          </cell>
          <cell r="J7119" t="str">
            <v>INSTITUCION EDUCATIVA EL CAMPANO</v>
          </cell>
          <cell r="K7119">
            <v>31878908</v>
          </cell>
        </row>
        <row r="7120">
          <cell r="I7120">
            <v>900074218</v>
          </cell>
          <cell r="J7120" t="str">
            <v>FONDO DE SERVICIOS EDUCATIVOS</v>
          </cell>
          <cell r="K7120">
            <v>16508126</v>
          </cell>
        </row>
        <row r="7121">
          <cell r="I7121">
            <v>900074221</v>
          </cell>
          <cell r="J7121" t="str">
            <v>FONDO DE SERVICIOS EDUCATIVOS</v>
          </cell>
          <cell r="K7121">
            <v>22320945</v>
          </cell>
        </row>
        <row r="7122">
          <cell r="I7122">
            <v>900074611</v>
          </cell>
          <cell r="J7122" t="str">
            <v>INSTITUCION EDUCATIVA CRISTO REY</v>
          </cell>
          <cell r="K7122">
            <v>50445595</v>
          </cell>
        </row>
        <row r="7123">
          <cell r="I7123">
            <v>900074878</v>
          </cell>
          <cell r="J7123" t="str">
            <v>CENTRO DE EDUCACION BASICA ETNOEDUCATIVO PAULINO SALGADO</v>
          </cell>
          <cell r="K7123">
            <v>52273229</v>
          </cell>
        </row>
        <row r="7124">
          <cell r="I7124">
            <v>900074942</v>
          </cell>
          <cell r="J7124" t="str">
            <v>institucion educativa rancheria</v>
          </cell>
          <cell r="K7124">
            <v>68721734</v>
          </cell>
        </row>
        <row r="7125">
          <cell r="I7125">
            <v>900074986</v>
          </cell>
          <cell r="J7125" t="str">
            <v>institucion educativa maria inmaculada de pital de megua</v>
          </cell>
          <cell r="K7125">
            <v>38038434</v>
          </cell>
        </row>
        <row r="7126">
          <cell r="I7126">
            <v>900075226</v>
          </cell>
          <cell r="J7126" t="str">
            <v>CENTRO EDUCATIVO RURAL NEIVA</v>
          </cell>
          <cell r="K7126">
            <v>15235111</v>
          </cell>
        </row>
        <row r="7127">
          <cell r="I7127">
            <v>900075495</v>
          </cell>
          <cell r="J7127" t="str">
            <v>INSTITUCION EDUCATIVA PAJARITO</v>
          </cell>
          <cell r="K7127">
            <v>24948769</v>
          </cell>
        </row>
        <row r="7128">
          <cell r="I7128">
            <v>900075788</v>
          </cell>
          <cell r="J7128" t="str">
            <v>IE JOSE MANUEL RESTREPO - Arboletes</v>
          </cell>
          <cell r="K7128">
            <v>141351623</v>
          </cell>
        </row>
        <row r="7129">
          <cell r="I7129">
            <v>900075804</v>
          </cell>
          <cell r="J7129" t="str">
            <v>Intitucion Educativa Tecnico Comercial de Condoto - Fondo de Servicios Educativos</v>
          </cell>
          <cell r="K7129">
            <v>76795658</v>
          </cell>
        </row>
        <row r="7130">
          <cell r="I7130">
            <v>900075919</v>
          </cell>
          <cell r="J7130" t="str">
            <v>INSTITUCION EDUCATIVA JESUS ANTONIO RIVAS</v>
          </cell>
          <cell r="K7130">
            <v>79985037</v>
          </cell>
        </row>
        <row r="7131">
          <cell r="I7131">
            <v>900075948</v>
          </cell>
          <cell r="J7131" t="str">
            <v>INSTITUCIÓN EDUCATIVA GIMNASIO GRAN COLOMBIANO</v>
          </cell>
          <cell r="K7131">
            <v>78428101</v>
          </cell>
        </row>
        <row r="7132">
          <cell r="I7132">
            <v>900075954</v>
          </cell>
          <cell r="J7132" t="str">
            <v>I.E. los naranjos</v>
          </cell>
          <cell r="K7132">
            <v>23005370</v>
          </cell>
        </row>
        <row r="7133">
          <cell r="I7133">
            <v>900076068</v>
          </cell>
          <cell r="J7133" t="str">
            <v>IE RUR VILLA AMAZONICA</v>
          </cell>
          <cell r="K7133">
            <v>39130474</v>
          </cell>
        </row>
        <row r="7134">
          <cell r="I7134">
            <v>900076342</v>
          </cell>
          <cell r="J7134" t="str">
            <v>INSTITUCION EDUCATIVA DE LOS SABALOS</v>
          </cell>
          <cell r="K7134">
            <v>55837409</v>
          </cell>
        </row>
        <row r="7135">
          <cell r="I7135">
            <v>900076593</v>
          </cell>
          <cell r="J7135" t="str">
            <v>CENTRO EDUC. PRIMAVERA</v>
          </cell>
          <cell r="K7135">
            <v>15716537</v>
          </cell>
        </row>
        <row r="7136">
          <cell r="I7136">
            <v>900077410</v>
          </cell>
          <cell r="J7136" t="str">
            <v>C.E.JOSE INOCENCIO CHINCA</v>
          </cell>
          <cell r="K7136">
            <v>68049167</v>
          </cell>
        </row>
        <row r="7137">
          <cell r="I7137">
            <v>900077480</v>
          </cell>
          <cell r="J7137" t="str">
            <v>CENTRO EDUCATIVO GUATEQUE</v>
          </cell>
          <cell r="K7137">
            <v>42461838</v>
          </cell>
        </row>
        <row r="7138">
          <cell r="I7138">
            <v>900077607</v>
          </cell>
          <cell r="J7138" t="str">
            <v>IER BENIGNO MENA GONZALEZ - San Jerónimo</v>
          </cell>
          <cell r="K7138">
            <v>48992514</v>
          </cell>
        </row>
        <row r="7139">
          <cell r="I7139">
            <v>900077646</v>
          </cell>
          <cell r="J7139" t="str">
            <v>institucion educativa niño jesus de praga de hibacharo</v>
          </cell>
          <cell r="K7139">
            <v>32912270</v>
          </cell>
        </row>
        <row r="7140">
          <cell r="I7140">
            <v>900077653</v>
          </cell>
          <cell r="J7140" t="str">
            <v>CENTRO EDUCATIVO RURAL ARROYO DE ARENA</v>
          </cell>
          <cell r="K7140">
            <v>14703762</v>
          </cell>
        </row>
        <row r="7141">
          <cell r="I7141">
            <v>900077728</v>
          </cell>
          <cell r="J7141" t="str">
            <v>centro educativo carreto</v>
          </cell>
          <cell r="K7141">
            <v>30509560</v>
          </cell>
        </row>
        <row r="7142">
          <cell r="I7142">
            <v>900077779</v>
          </cell>
          <cell r="J7142" t="str">
            <v>CENTRO EDUCATIVO GUAIQUIRI</v>
          </cell>
          <cell r="K7142">
            <v>15036753</v>
          </cell>
        </row>
        <row r="7143">
          <cell r="I7143">
            <v>900077815</v>
          </cell>
          <cell r="J7143" t="str">
            <v>COLEGIO DISTRITAL LOS ROSALES</v>
          </cell>
          <cell r="K7143">
            <v>120779034</v>
          </cell>
        </row>
        <row r="7144">
          <cell r="I7144">
            <v>900077985</v>
          </cell>
          <cell r="J7144" t="str">
            <v>institucion educativa de sibarco</v>
          </cell>
          <cell r="K7144">
            <v>29188429</v>
          </cell>
        </row>
        <row r="7145">
          <cell r="I7145">
            <v>900078124</v>
          </cell>
          <cell r="J7145" t="str">
            <v>institucion educativa de algodonal</v>
          </cell>
          <cell r="K7145">
            <v>26696645</v>
          </cell>
        </row>
        <row r="7146">
          <cell r="I7146">
            <v>900079761</v>
          </cell>
          <cell r="J7146" t="str">
            <v>Fondo de Servicios Educativos Intitucion Educativa Agroecologico Misael Soto Cordoba</v>
          </cell>
          <cell r="K7146">
            <v>33596741</v>
          </cell>
        </row>
        <row r="7147">
          <cell r="I7147">
            <v>900079885</v>
          </cell>
          <cell r="J7147" t="str">
            <v>CENTRO EDUCATIVO RURAL CINTURA</v>
          </cell>
          <cell r="K7147">
            <v>46244440</v>
          </cell>
        </row>
        <row r="7148">
          <cell r="I7148">
            <v>900079950</v>
          </cell>
          <cell r="J7148" t="str">
            <v>CENTRO EDUCATIVO LA FLORESTA</v>
          </cell>
          <cell r="K7148">
            <v>14599907</v>
          </cell>
        </row>
        <row r="7149">
          <cell r="I7149">
            <v>900080340</v>
          </cell>
          <cell r="J7149" t="str">
            <v>FONDOS DE SERVICIOS EDUCATIVOS</v>
          </cell>
          <cell r="K7149">
            <v>36641062</v>
          </cell>
        </row>
        <row r="7150">
          <cell r="I7150">
            <v>900081185</v>
          </cell>
          <cell r="J7150" t="str">
            <v>INSTITUCION EDUCATIVA LOS ANDES DE CUAICAL</v>
          </cell>
          <cell r="K7150">
            <v>72938084</v>
          </cell>
        </row>
        <row r="7151">
          <cell r="I7151">
            <v>900081239</v>
          </cell>
          <cell r="J7151" t="str">
            <v>CENTRO EDUCATIVO NEIVA</v>
          </cell>
          <cell r="K7151">
            <v>15901630</v>
          </cell>
        </row>
        <row r="7152">
          <cell r="I7152">
            <v>900081286</v>
          </cell>
          <cell r="J7152" t="str">
            <v>C EDUC EL VIAJANO</v>
          </cell>
          <cell r="K7152">
            <v>22884006</v>
          </cell>
        </row>
        <row r="7153">
          <cell r="I7153">
            <v>900081460</v>
          </cell>
          <cell r="J7153" t="str">
            <v>INSTITUCION EDUCATIVA TECNICA EN INFORMATICA ANIBAL NOGUERA MENDOZA</v>
          </cell>
          <cell r="K7153">
            <v>51771042</v>
          </cell>
        </row>
        <row r="7154">
          <cell r="I7154">
            <v>900081584</v>
          </cell>
          <cell r="J7154" t="str">
            <v>Fondo de Servicio Educativo CED Antonio Escobar Camargo</v>
          </cell>
          <cell r="K7154">
            <v>29373984</v>
          </cell>
        </row>
        <row r="7155">
          <cell r="I7155">
            <v>900081826</v>
          </cell>
          <cell r="J7155" t="str">
            <v>CENTRO EDUCATIVO MORINDO</v>
          </cell>
          <cell r="K7155">
            <v>23463040</v>
          </cell>
        </row>
        <row r="7156">
          <cell r="I7156">
            <v>900082324</v>
          </cell>
          <cell r="J7156" t="str">
            <v>INSTITUCION EDUCATIVA AGROPECUARIA EL ESCOBAL</v>
          </cell>
          <cell r="K7156">
            <v>36353819</v>
          </cell>
        </row>
        <row r="7157">
          <cell r="I7157">
            <v>900082553</v>
          </cell>
          <cell r="J7157" t="str">
            <v>IER SAN RAFAEL DE CAMPARRUSIA - Dabeiba</v>
          </cell>
          <cell r="K7157">
            <v>55049229</v>
          </cell>
        </row>
        <row r="7158">
          <cell r="I7158">
            <v>900082675</v>
          </cell>
          <cell r="J7158" t="str">
            <v>FONDO DE SERVICIOS EDUCATIVOS INSTITUCION EDUCATIVA SAN FRANCISCO DE ASIS - JERICO</v>
          </cell>
          <cell r="K7158">
            <v>55037043</v>
          </cell>
        </row>
        <row r="7159">
          <cell r="I7159">
            <v>900082951</v>
          </cell>
          <cell r="J7159" t="str">
            <v>CENTRO EDUCATIVO ANDICA</v>
          </cell>
          <cell r="K7159">
            <v>17380696</v>
          </cell>
        </row>
        <row r="7160">
          <cell r="I7160">
            <v>900083252</v>
          </cell>
          <cell r="J7160" t="str">
            <v>INSTITUCION EDUCATIVA LAS MARIAS</v>
          </cell>
          <cell r="K7160">
            <v>63238485</v>
          </cell>
        </row>
        <row r="7161">
          <cell r="I7161">
            <v>900083285</v>
          </cell>
          <cell r="J7161" t="str">
            <v>FONDO DE SERVICIOS EDUCATIVOS</v>
          </cell>
          <cell r="K7161">
            <v>24192136</v>
          </cell>
        </row>
        <row r="7162">
          <cell r="I7162">
            <v>900084594</v>
          </cell>
          <cell r="J7162" t="str">
            <v>Fondo de Servicios Educativos Centro Educativo Santa Barbara</v>
          </cell>
          <cell r="K7162">
            <v>18066617</v>
          </cell>
        </row>
        <row r="7163">
          <cell r="I7163">
            <v>900084754</v>
          </cell>
          <cell r="J7163" t="str">
            <v>FONDOS DE SERVICIOS EDUCATIVOS</v>
          </cell>
          <cell r="K7163">
            <v>60357835</v>
          </cell>
        </row>
        <row r="7164">
          <cell r="I7164">
            <v>900085481</v>
          </cell>
          <cell r="J7164" t="str">
            <v>EU SANTA ROSA DE LIMA - Giraldo</v>
          </cell>
          <cell r="K7164">
            <v>51015962</v>
          </cell>
        </row>
        <row r="7165">
          <cell r="I7165">
            <v>900085856</v>
          </cell>
          <cell r="J7165" t="str">
            <v>CENTRO EDUCATIVO BOQUERON MUNICIPIO DE LA JAGUA DE</v>
          </cell>
          <cell r="K7165">
            <v>19148268</v>
          </cell>
        </row>
        <row r="7166">
          <cell r="I7166">
            <v>900086917</v>
          </cell>
          <cell r="J7166" t="str">
            <v>institución educativa la frontera</v>
          </cell>
          <cell r="K7166">
            <v>85774233</v>
          </cell>
        </row>
        <row r="7167">
          <cell r="I7167">
            <v>900087223</v>
          </cell>
          <cell r="J7167" t="str">
            <v>FONDO DE SERVICIOS EDUCATIVOS- CENTRO EDUCATIVO SANTA PAULA</v>
          </cell>
          <cell r="K7167">
            <v>32586448</v>
          </cell>
        </row>
        <row r="7168">
          <cell r="I7168">
            <v>900087227</v>
          </cell>
          <cell r="J7168" t="str">
            <v>INSTITUCION EDUCATIVA SAN JOSE DE BELLA COHITA</v>
          </cell>
          <cell r="K7168">
            <v>64905371</v>
          </cell>
        </row>
        <row r="7169">
          <cell r="I7169">
            <v>900087474</v>
          </cell>
          <cell r="J7169" t="str">
            <v>FONDO DE SERVICIOS EDUCATIVOS DEL CENTRO EDUCATIVO</v>
          </cell>
          <cell r="K7169">
            <v>19628692</v>
          </cell>
        </row>
        <row r="7170">
          <cell r="I7170">
            <v>900088269</v>
          </cell>
          <cell r="J7170" t="str">
            <v>FONDO DE SERVICIOS EDUCATIVOS COLEGIO SAMUEL IGNACIO SANTAMARIA</v>
          </cell>
          <cell r="K7170">
            <v>34705098</v>
          </cell>
        </row>
        <row r="7171">
          <cell r="I7171">
            <v>900089839</v>
          </cell>
          <cell r="J7171" t="str">
            <v>INST. EDUC. INOCENCIO CHINCA</v>
          </cell>
          <cell r="K7171">
            <v>157061072</v>
          </cell>
        </row>
        <row r="7172">
          <cell r="I7172">
            <v>900090026</v>
          </cell>
          <cell r="J7172" t="str">
            <v>C.E. POTRERO GRANDE</v>
          </cell>
          <cell r="K7172">
            <v>11627428</v>
          </cell>
        </row>
        <row r="7173">
          <cell r="I7173">
            <v>900090313</v>
          </cell>
          <cell r="J7173" t="str">
            <v>Colegio Institucion Educativa Jose Miguel Lopez Calle</v>
          </cell>
          <cell r="K7173">
            <v>32077097</v>
          </cell>
        </row>
        <row r="7174">
          <cell r="I7174">
            <v>900090552</v>
          </cell>
          <cell r="J7174" t="str">
            <v>FONDO DE SERVICIO EDUCATIVO COL GREMIOS UNIDOS</v>
          </cell>
          <cell r="K7174">
            <v>170084801</v>
          </cell>
        </row>
        <row r="7175">
          <cell r="I7175">
            <v>900090571</v>
          </cell>
          <cell r="J7175" t="str">
            <v>INS EDU PIJAOS</v>
          </cell>
          <cell r="K7175">
            <v>21384488</v>
          </cell>
        </row>
        <row r="7176">
          <cell r="I7176">
            <v>900090662</v>
          </cell>
          <cell r="J7176" t="str">
            <v>FONDO DE SERVICIOS EDUCATIVOS</v>
          </cell>
          <cell r="K7176">
            <v>28893634</v>
          </cell>
        </row>
        <row r="7177">
          <cell r="I7177">
            <v>900093548</v>
          </cell>
          <cell r="J7177" t="str">
            <v>IER INDIGENISTA POLINES - Chigorodó</v>
          </cell>
          <cell r="K7177">
            <v>5270019</v>
          </cell>
        </row>
        <row r="7178">
          <cell r="I7178">
            <v>900093705</v>
          </cell>
          <cell r="J7178" t="str">
            <v>inst. edu. Instituto agricola</v>
          </cell>
          <cell r="K7178">
            <v>87179338</v>
          </cell>
        </row>
        <row r="7179">
          <cell r="I7179">
            <v>900095982</v>
          </cell>
          <cell r="J7179" t="str">
            <v>Institucion Educativa Criollo</v>
          </cell>
          <cell r="K7179">
            <v>139335223</v>
          </cell>
        </row>
        <row r="7180">
          <cell r="I7180">
            <v>900096437</v>
          </cell>
          <cell r="J7180" t="str">
            <v>FONDO DE SERVICIOS EDUCATIVOS CENTRO EDUCATIVO PEDREGAL</v>
          </cell>
          <cell r="K7180">
            <v>29035388</v>
          </cell>
        </row>
        <row r="7181">
          <cell r="I7181">
            <v>900096641</v>
          </cell>
          <cell r="J7181" t="str">
            <v>FONDO DE SERVICIOS EDUCATIVOS INSTITUCION EDUCATIVA RURAL HOJAS ANCHAS</v>
          </cell>
          <cell r="K7181">
            <v>57773686</v>
          </cell>
        </row>
        <row r="7182">
          <cell r="I7182">
            <v>900097563</v>
          </cell>
          <cell r="J7182" t="str">
            <v>INSTITUCION EDUCATIVA DE DESARROLLO LA SELVA</v>
          </cell>
          <cell r="K7182">
            <v>27489573</v>
          </cell>
        </row>
        <row r="7183">
          <cell r="I7183">
            <v>900098046</v>
          </cell>
          <cell r="J7183" t="str">
            <v>INSTITUCION EDUCATIVA RAFAEL NUÑEZ</v>
          </cell>
          <cell r="K7183">
            <v>76965016</v>
          </cell>
        </row>
        <row r="7184">
          <cell r="I7184">
            <v>900098685</v>
          </cell>
          <cell r="J7184" t="str">
            <v>Colegio de EducaciOn BAsica el Cardòn</v>
          </cell>
          <cell r="K7184">
            <v>31362054</v>
          </cell>
        </row>
        <row r="7185">
          <cell r="I7185">
            <v>900099339</v>
          </cell>
          <cell r="J7185" t="str">
            <v>C.E. PIJIGUAY</v>
          </cell>
          <cell r="K7185">
            <v>11608248</v>
          </cell>
        </row>
        <row r="7186">
          <cell r="I7186">
            <v>900099881</v>
          </cell>
          <cell r="J7186" t="str">
            <v>INSTITUCION EDUCATIVA EL GAS</v>
          </cell>
          <cell r="K7186">
            <v>34843492</v>
          </cell>
        </row>
        <row r="7187">
          <cell r="I7187">
            <v>900100143</v>
          </cell>
          <cell r="J7187" t="str">
            <v>CENTRO EDUCATIVO EL GUAYABAL</v>
          </cell>
          <cell r="K7187">
            <v>24451821</v>
          </cell>
        </row>
        <row r="7188">
          <cell r="I7188">
            <v>900100280</v>
          </cell>
          <cell r="J7188" t="str">
            <v>I.E. EL CARMEN</v>
          </cell>
          <cell r="K7188">
            <v>60492292</v>
          </cell>
        </row>
        <row r="7189">
          <cell r="I7189">
            <v>900101167</v>
          </cell>
          <cell r="J7189" t="str">
            <v>INSTITUCION EDUCATIVA SAN MIGUEL</v>
          </cell>
          <cell r="K7189">
            <v>21726006</v>
          </cell>
        </row>
        <row r="7190">
          <cell r="I7190">
            <v>900101923</v>
          </cell>
          <cell r="J7190" t="str">
            <v>INSTITUCION EDUCATIVA CONCENTRACION ESCOLAR GUILLERMO VALENCIA</v>
          </cell>
          <cell r="K7190">
            <v>59436225</v>
          </cell>
        </row>
        <row r="7191">
          <cell r="I7191">
            <v>900102130</v>
          </cell>
          <cell r="J7191" t="str">
            <v>INSTITUCIN EDUCATIVA RURAL MIGUEL PINEDO BARROS</v>
          </cell>
          <cell r="K7191">
            <v>73137717</v>
          </cell>
        </row>
        <row r="7192">
          <cell r="I7192">
            <v>900103308</v>
          </cell>
          <cell r="J7192" t="str">
            <v>Institucion Educativa Yarico</v>
          </cell>
          <cell r="K7192">
            <v>25580312</v>
          </cell>
        </row>
        <row r="7193">
          <cell r="I7193">
            <v>900103588</v>
          </cell>
          <cell r="J7193" t="str">
            <v>centro educativo palocolorado</v>
          </cell>
          <cell r="K7193">
            <v>14043780</v>
          </cell>
        </row>
        <row r="7194">
          <cell r="I7194">
            <v>900103616</v>
          </cell>
          <cell r="J7194" t="str">
            <v>CENTRO EDUCATIVO TIERRA SANTA</v>
          </cell>
          <cell r="K7194">
            <v>43652491</v>
          </cell>
        </row>
        <row r="7195">
          <cell r="I7195">
            <v>900103623</v>
          </cell>
          <cell r="J7195" t="str">
            <v>FONDO DE SERVICIO EDUCATIVO</v>
          </cell>
          <cell r="K7195">
            <v>21402078</v>
          </cell>
        </row>
        <row r="7196">
          <cell r="I7196">
            <v>900104013</v>
          </cell>
          <cell r="J7196" t="str">
            <v>centro educativo rural la victoria</v>
          </cell>
          <cell r="K7196">
            <v>16377140</v>
          </cell>
        </row>
        <row r="7197">
          <cell r="I7197">
            <v>900104030</v>
          </cell>
          <cell r="J7197" t="str">
            <v>FSE I.E. SAN ROQUE</v>
          </cell>
          <cell r="K7197">
            <v>64767298</v>
          </cell>
        </row>
        <row r="7198">
          <cell r="I7198">
            <v>900104352</v>
          </cell>
          <cell r="J7198" t="str">
            <v>Institución Educativa Nueva Era</v>
          </cell>
          <cell r="K7198">
            <v>31609812</v>
          </cell>
        </row>
        <row r="7199">
          <cell r="I7199">
            <v>900105947</v>
          </cell>
          <cell r="J7199" t="str">
            <v>INSTITUCION EDUCATIVA SANTO DOMINGO SAVIO</v>
          </cell>
          <cell r="K7199">
            <v>51631729</v>
          </cell>
        </row>
        <row r="7200">
          <cell r="I7200">
            <v>900106272</v>
          </cell>
          <cell r="J7200" t="str">
            <v>Fondo de Servicios Educativos Centro Educativo San Lorenzo de Orpua</v>
          </cell>
          <cell r="K7200">
            <v>13203016</v>
          </cell>
        </row>
        <row r="7201">
          <cell r="I7201">
            <v>900106454</v>
          </cell>
          <cell r="J7201" t="str">
            <v>CENTRO EDUCATIVO RURAL LIBANO</v>
          </cell>
          <cell r="K7201">
            <v>17329788</v>
          </cell>
        </row>
        <row r="7202">
          <cell r="I7202">
            <v>900107192</v>
          </cell>
          <cell r="J7202" t="str">
            <v>INSTITUCION EDUCATIVA GUSTAVO SALOM DE BARRANCA NUEVA</v>
          </cell>
          <cell r="K7202">
            <v>42384400</v>
          </cell>
        </row>
        <row r="7203">
          <cell r="I7203">
            <v>900107317</v>
          </cell>
          <cell r="J7203" t="str">
            <v>CENTRO EDUCATIVO EL CIELO</v>
          </cell>
          <cell r="K7203">
            <v>18265654</v>
          </cell>
        </row>
        <row r="7204">
          <cell r="I7204">
            <v>900108500</v>
          </cell>
          <cell r="J7204" t="str">
            <v>CENT EDUC RUR EL TARRA</v>
          </cell>
          <cell r="K7204">
            <v>20669972</v>
          </cell>
        </row>
        <row r="7205">
          <cell r="I7205">
            <v>900108503</v>
          </cell>
          <cell r="J7205" t="str">
            <v>CENT EDUC RUR LLANO ALTO</v>
          </cell>
          <cell r="K7205">
            <v>24355987</v>
          </cell>
        </row>
        <row r="7206">
          <cell r="I7206">
            <v>900108518</v>
          </cell>
          <cell r="J7206" t="str">
            <v>centro educativo rural el campanario</v>
          </cell>
          <cell r="K7206">
            <v>36965271</v>
          </cell>
        </row>
        <row r="7207">
          <cell r="I7207">
            <v>900109171</v>
          </cell>
          <cell r="J7207" t="str">
            <v>CENTRO EDUCATIVO EL MAMÓN</v>
          </cell>
          <cell r="K7207">
            <v>36145822</v>
          </cell>
        </row>
        <row r="7208">
          <cell r="I7208">
            <v>900110509</v>
          </cell>
          <cell r="J7208" t="str">
            <v>IER GRANIZADA - Copacabana</v>
          </cell>
          <cell r="K7208">
            <v>24719919</v>
          </cell>
        </row>
        <row r="7209">
          <cell r="I7209">
            <v>900110759</v>
          </cell>
          <cell r="J7209" t="str">
            <v>INSTITUCION EDCUCATIVA MUTATA</v>
          </cell>
          <cell r="K7209">
            <v>108562979</v>
          </cell>
        </row>
        <row r="7210">
          <cell r="I7210">
            <v>900110983</v>
          </cell>
          <cell r="J7210" t="str">
            <v>INSTITUCION EDUCATIVA CAO VIEJO PALOTAL</v>
          </cell>
          <cell r="K7210">
            <v>54999564</v>
          </cell>
        </row>
        <row r="7211">
          <cell r="I7211">
            <v>900111116</v>
          </cell>
          <cell r="J7211" t="str">
            <v>FONDO DE SERVICIOS EDUCATIVOS</v>
          </cell>
          <cell r="K7211">
            <v>16322000</v>
          </cell>
        </row>
        <row r="7212">
          <cell r="I7212">
            <v>900111769</v>
          </cell>
          <cell r="J7212" t="str">
            <v>INSTITUCION EDUCATIVA EL EBANO</v>
          </cell>
          <cell r="K7212">
            <v>38470464</v>
          </cell>
        </row>
        <row r="7213">
          <cell r="I7213">
            <v>900112222</v>
          </cell>
          <cell r="J7213" t="str">
            <v>Centro Educativo Laureles</v>
          </cell>
          <cell r="K7213">
            <v>59342273</v>
          </cell>
        </row>
        <row r="7214">
          <cell r="I7214">
            <v>900112513</v>
          </cell>
          <cell r="J7214" t="str">
            <v>INSTITUCION EDUCATIVA NUEVO PARAISO</v>
          </cell>
          <cell r="K7214">
            <v>41343261</v>
          </cell>
        </row>
        <row r="7215">
          <cell r="I7215">
            <v>900112681</v>
          </cell>
          <cell r="J7215" t="str">
            <v>CENTRO EDUCATIVO RURAL VALPARAISO</v>
          </cell>
          <cell r="K7215">
            <v>50710914</v>
          </cell>
        </row>
        <row r="7216">
          <cell r="I7216">
            <v>900113278</v>
          </cell>
          <cell r="J7216" t="str">
            <v>CENTRO EDUCATIVO EL CARMELO</v>
          </cell>
          <cell r="K7216">
            <v>6047945</v>
          </cell>
        </row>
        <row r="7217">
          <cell r="I7217">
            <v>900113511</v>
          </cell>
          <cell r="J7217" t="str">
            <v>INSTITUCION EDUCATIVA LA DEPRESIONA</v>
          </cell>
          <cell r="K7217">
            <v>15790372</v>
          </cell>
        </row>
        <row r="7218">
          <cell r="I7218">
            <v>900113702</v>
          </cell>
          <cell r="J7218" t="str">
            <v>INSTITUCION EDUCATIVA EL PALMAR</v>
          </cell>
          <cell r="K7218">
            <v>61705200</v>
          </cell>
        </row>
        <row r="7219">
          <cell r="I7219">
            <v>900114575</v>
          </cell>
          <cell r="J7219" t="str">
            <v>colegio codema institucion educativa distrital</v>
          </cell>
          <cell r="K7219">
            <v>227338274</v>
          </cell>
        </row>
        <row r="7220">
          <cell r="I7220">
            <v>900115047</v>
          </cell>
          <cell r="J7220" t="str">
            <v>CENTRO EDUCATIVO SABALITO ARRIBA</v>
          </cell>
          <cell r="K7220">
            <v>29735373</v>
          </cell>
        </row>
        <row r="7221">
          <cell r="I7221">
            <v>900115095</v>
          </cell>
          <cell r="J7221" t="str">
            <v>Centro Educativo Puerto Viejo</v>
          </cell>
          <cell r="K7221">
            <v>26689659</v>
          </cell>
        </row>
        <row r="7222">
          <cell r="I7222">
            <v>900115284</v>
          </cell>
          <cell r="J7222" t="str">
            <v>CENTRO EDUCATIVO BROQUELES</v>
          </cell>
          <cell r="K7222">
            <v>38047704</v>
          </cell>
        </row>
        <row r="7223">
          <cell r="I7223">
            <v>900115288</v>
          </cell>
          <cell r="J7223" t="str">
            <v>CENTRO EDUCATUVO EL LIBANO</v>
          </cell>
          <cell r="K7223">
            <v>20031378</v>
          </cell>
        </row>
        <row r="7224">
          <cell r="I7224">
            <v>900115908</v>
          </cell>
          <cell r="J7224" t="str">
            <v>INTERN NSTRA SRA DE FATIMA</v>
          </cell>
          <cell r="K7224">
            <v>461410276</v>
          </cell>
        </row>
        <row r="7225">
          <cell r="I7225">
            <v>900116600</v>
          </cell>
          <cell r="J7225" t="str">
            <v>IER ZOILA DUQUE BAENA - Abejorral</v>
          </cell>
          <cell r="K7225">
            <v>45211925</v>
          </cell>
        </row>
        <row r="7226">
          <cell r="I7226">
            <v>900117768</v>
          </cell>
          <cell r="J7226" t="str">
            <v>INSTITUCION EDUCATIVA PUNTA DE YANEZ</v>
          </cell>
          <cell r="K7226">
            <v>52691922</v>
          </cell>
        </row>
        <row r="7227">
          <cell r="I7227">
            <v>900118017</v>
          </cell>
          <cell r="J7227" t="str">
            <v>FSEColegio Ecológico de Floridablanca</v>
          </cell>
          <cell r="K7227">
            <v>80118366</v>
          </cell>
        </row>
        <row r="7228">
          <cell r="I7228">
            <v>900118041</v>
          </cell>
          <cell r="J7228" t="str">
            <v>CENTRO EDUCATIVO RURAL PIÑALITO</v>
          </cell>
          <cell r="K7228">
            <v>23261272</v>
          </cell>
        </row>
        <row r="7229">
          <cell r="I7229">
            <v>900118045</v>
          </cell>
          <cell r="J7229" t="str">
            <v>FONDO DE SERVICIOS EDUCATIVOS</v>
          </cell>
          <cell r="K7229">
            <v>16673470</v>
          </cell>
        </row>
        <row r="7230">
          <cell r="I7230">
            <v>900118692</v>
          </cell>
          <cell r="J7230" t="str">
            <v>Institución Educativa Juruvita</v>
          </cell>
          <cell r="K7230">
            <v>23817394</v>
          </cell>
        </row>
        <row r="7231">
          <cell r="I7231">
            <v>900119824</v>
          </cell>
          <cell r="J7231" t="str">
            <v>IE BETANIA</v>
          </cell>
          <cell r="K7231">
            <v>13314175</v>
          </cell>
        </row>
        <row r="7232">
          <cell r="I7232">
            <v>900119894</v>
          </cell>
          <cell r="J7232" t="str">
            <v>INSTITUCION EDUCATIVA POPALES</v>
          </cell>
          <cell r="K7232">
            <v>35695976</v>
          </cell>
        </row>
        <row r="7233">
          <cell r="I7233">
            <v>900120084</v>
          </cell>
          <cell r="J7233" t="str">
            <v>INSTITUCION EDUCATIVA NUESTRA SEÑORA DEL CARMEN</v>
          </cell>
          <cell r="K7233">
            <v>32248007</v>
          </cell>
        </row>
        <row r="7234">
          <cell r="I7234">
            <v>900120600</v>
          </cell>
          <cell r="J7234" t="str">
            <v>CENTRO EDUCATIVO RURAL LA ESMERALDA</v>
          </cell>
          <cell r="K7234">
            <v>29770410</v>
          </cell>
        </row>
        <row r="7235">
          <cell r="I7235">
            <v>900122265</v>
          </cell>
          <cell r="J7235" t="str">
            <v>CENTRO EDUCATIVO RURAL LA ESPERANZA</v>
          </cell>
          <cell r="K7235">
            <v>9182221</v>
          </cell>
        </row>
        <row r="7236">
          <cell r="I7236">
            <v>900122284</v>
          </cell>
          <cell r="J7236" t="str">
            <v>INSTITUCION EDUCATIVA FRANCISCO EUTIMIO MUNERA</v>
          </cell>
          <cell r="K7236">
            <v>51097282</v>
          </cell>
        </row>
        <row r="7237">
          <cell r="I7237">
            <v>900122525</v>
          </cell>
          <cell r="J7237" t="str">
            <v>INSTITUCION EDUCATIVA MARRALU</v>
          </cell>
          <cell r="K7237">
            <v>23107163</v>
          </cell>
        </row>
        <row r="7238">
          <cell r="I7238">
            <v>900122571</v>
          </cell>
          <cell r="J7238" t="str">
            <v>INSTITUCION ETNOEDUCATIVA ETTE ENNAKA</v>
          </cell>
          <cell r="K7238">
            <v>71544398</v>
          </cell>
        </row>
        <row r="7239">
          <cell r="I7239">
            <v>900122910</v>
          </cell>
          <cell r="J7239" t="str">
            <v>CENT EDUC RUR BERTRANIA</v>
          </cell>
          <cell r="K7239">
            <v>24111583</v>
          </cell>
        </row>
        <row r="7240">
          <cell r="I7240">
            <v>900122990</v>
          </cell>
          <cell r="J7240" t="str">
            <v>IER BUENOS AIRES - Arboletes</v>
          </cell>
          <cell r="K7240">
            <v>70083903</v>
          </cell>
        </row>
        <row r="7241">
          <cell r="I7241">
            <v>900123620</v>
          </cell>
          <cell r="J7241" t="str">
            <v>CENTRO EDUCATIVO LA PRIMAVERA-PLANADAS-TOLIMA</v>
          </cell>
          <cell r="K7241">
            <v>31918417</v>
          </cell>
        </row>
        <row r="7242">
          <cell r="I7242">
            <v>900124358</v>
          </cell>
          <cell r="J7242" t="str">
            <v>CENTRO EDUCATIVO CANDELARIA ABAJO</v>
          </cell>
          <cell r="K7242">
            <v>9440900</v>
          </cell>
        </row>
        <row r="7243">
          <cell r="I7243">
            <v>900126080</v>
          </cell>
          <cell r="J7243" t="str">
            <v>CENTRO EDUCATIVO RURAL LA RADA</v>
          </cell>
          <cell r="K7243">
            <v>17214420</v>
          </cell>
        </row>
        <row r="7244">
          <cell r="I7244">
            <v>900127183</v>
          </cell>
          <cell r="J7244" t="str">
            <v>MUNICIPIO DE GUACHENE</v>
          </cell>
          <cell r="K7244">
            <v>115518608</v>
          </cell>
        </row>
        <row r="7245">
          <cell r="I7245">
            <v>900127214</v>
          </cell>
          <cell r="J7245" t="str">
            <v>INSTITUCION EDUCATIVA RETIRO DE LOS INDIOS</v>
          </cell>
          <cell r="K7245">
            <v>91624353</v>
          </cell>
        </row>
        <row r="7246">
          <cell r="I7246">
            <v>900127736</v>
          </cell>
          <cell r="J7246" t="str">
            <v>CENTRO EDUCATIVO LA SMUJERES</v>
          </cell>
          <cell r="K7246">
            <v>57142183</v>
          </cell>
        </row>
        <row r="7247">
          <cell r="I7247">
            <v>900127875</v>
          </cell>
          <cell r="J7247" t="str">
            <v>FONDO DE SERVICIOS EDUCATIVOS</v>
          </cell>
          <cell r="K7247">
            <v>14032151</v>
          </cell>
        </row>
        <row r="7248">
          <cell r="I7248">
            <v>900128047</v>
          </cell>
          <cell r="J7248" t="str">
            <v>INSTITUCION EDUCATIVA BAJO BLANCO</v>
          </cell>
          <cell r="K7248">
            <v>45504030</v>
          </cell>
        </row>
        <row r="7249">
          <cell r="I7249">
            <v>900128472</v>
          </cell>
          <cell r="J7249" t="str">
            <v>CUENTA ESPECIAL LORENCITA VILLEGAS DE SANTOS</v>
          </cell>
          <cell r="K7249">
            <v>157331195</v>
          </cell>
        </row>
        <row r="7250">
          <cell r="I7250">
            <v>900128680</v>
          </cell>
          <cell r="J7250" t="str">
            <v>Institución Educativa Alfonso Cordoba</v>
          </cell>
          <cell r="K7250">
            <v>12832811</v>
          </cell>
        </row>
        <row r="7251">
          <cell r="I7251">
            <v>900128991</v>
          </cell>
          <cell r="J7251" t="str">
            <v>CENTRO EDUCATIVO TRES PALMAS</v>
          </cell>
          <cell r="K7251">
            <v>35522621</v>
          </cell>
        </row>
        <row r="7252">
          <cell r="I7252">
            <v>900129126</v>
          </cell>
          <cell r="J7252" t="str">
            <v>CENTRO EDUCATIVO LA ESPERANZA</v>
          </cell>
          <cell r="K7252">
            <v>11792904</v>
          </cell>
        </row>
        <row r="7253">
          <cell r="I7253">
            <v>900129243</v>
          </cell>
          <cell r="J7253" t="str">
            <v>INSTITUCION EDUCATIVA EL TRIUNFO</v>
          </cell>
          <cell r="K7253">
            <v>24126676</v>
          </cell>
        </row>
        <row r="7254">
          <cell r="I7254">
            <v>900129385</v>
          </cell>
          <cell r="J7254" t="str">
            <v>centro educativo rural san jose de calasanz</v>
          </cell>
          <cell r="K7254">
            <v>53383067</v>
          </cell>
        </row>
        <row r="7255">
          <cell r="I7255">
            <v>900129753</v>
          </cell>
          <cell r="J7255" t="str">
            <v>FONDO DE SERVICIOS EDUCATIVOS</v>
          </cell>
          <cell r="K7255">
            <v>46558942</v>
          </cell>
        </row>
        <row r="7256">
          <cell r="I7256">
            <v>900130173</v>
          </cell>
          <cell r="J7256" t="str">
            <v>CENTRO EDUCATIVO MONTERREY</v>
          </cell>
          <cell r="K7256">
            <v>34336097</v>
          </cell>
        </row>
        <row r="7257">
          <cell r="I7257">
            <v>900130258</v>
          </cell>
          <cell r="J7257" t="str">
            <v>INSTITUCION EDUCATIVA MANUELA BELTRAN</v>
          </cell>
          <cell r="K7257">
            <v>101356076</v>
          </cell>
        </row>
        <row r="7258">
          <cell r="I7258">
            <v>900130537</v>
          </cell>
          <cell r="J7258" t="str">
            <v>Institucion Educativa Iraca</v>
          </cell>
          <cell r="K7258">
            <v>89409258</v>
          </cell>
        </row>
        <row r="7259">
          <cell r="I7259">
            <v>900130725</v>
          </cell>
          <cell r="J7259" t="str">
            <v>INSTITUCION EDUCATIVA DISTRITAL JOSE ANTONIO GALAN</v>
          </cell>
          <cell r="K7259">
            <v>82984841</v>
          </cell>
        </row>
        <row r="7260">
          <cell r="I7260">
            <v>900131302</v>
          </cell>
          <cell r="J7260" t="str">
            <v>INSTITUCION EDUCATIVA NAGUATA FSE</v>
          </cell>
          <cell r="K7260">
            <v>24291882</v>
          </cell>
        </row>
        <row r="7261">
          <cell r="I7261">
            <v>900131562</v>
          </cell>
          <cell r="J7261" t="str">
            <v>CTO EL DIAMANTE</v>
          </cell>
          <cell r="K7261">
            <v>27516717</v>
          </cell>
        </row>
        <row r="7262">
          <cell r="I7262">
            <v>900131758</v>
          </cell>
          <cell r="J7262" t="str">
            <v>FONDO DE SERVICIOS EDUCATIVOS</v>
          </cell>
          <cell r="K7262">
            <v>30799026</v>
          </cell>
        </row>
        <row r="7263">
          <cell r="I7263">
            <v>900131774</v>
          </cell>
          <cell r="J7263" t="str">
            <v>INSTITUCION EDUCATIVA DISTRITAL LA UNION</v>
          </cell>
          <cell r="K7263">
            <v>67168126</v>
          </cell>
        </row>
        <row r="7264">
          <cell r="I7264">
            <v>900132278</v>
          </cell>
          <cell r="J7264" t="str">
            <v>Institución Educativa Loma Bajo</v>
          </cell>
          <cell r="K7264">
            <v>29999518</v>
          </cell>
        </row>
        <row r="7265">
          <cell r="I7265">
            <v>900132451</v>
          </cell>
          <cell r="J7265" t="str">
            <v>INSTITUCION EDUCATIVA DISTRITAL REUVEN FEUERSTEN</v>
          </cell>
          <cell r="K7265">
            <v>69406357</v>
          </cell>
        </row>
        <row r="7266">
          <cell r="I7266">
            <v>900132830</v>
          </cell>
          <cell r="J7266" t="str">
            <v>INSTITUCION EDUCATIVA DEPARTAMENTAL JUAN LUIS LONDOÑO</v>
          </cell>
          <cell r="K7266">
            <v>171133269</v>
          </cell>
        </row>
        <row r="7267">
          <cell r="I7267">
            <v>900134298</v>
          </cell>
          <cell r="J7267" t="str">
            <v>Centro Educativo Rural Jose Maria Guioth</v>
          </cell>
          <cell r="K7267">
            <v>25116080</v>
          </cell>
        </row>
        <row r="7268">
          <cell r="I7268">
            <v>900134325</v>
          </cell>
          <cell r="J7268" t="str">
            <v>Centro Educativo El Chicho</v>
          </cell>
          <cell r="K7268">
            <v>11121114</v>
          </cell>
        </row>
        <row r="7269">
          <cell r="I7269">
            <v>900134794</v>
          </cell>
          <cell r="J7269" t="str">
            <v>Fondo de Servicios Educativos Institución Educativa Agropecuaria Francisco Pizarro</v>
          </cell>
          <cell r="K7269">
            <v>106763324</v>
          </cell>
        </row>
        <row r="7270">
          <cell r="I7270">
            <v>900135035</v>
          </cell>
          <cell r="J7270" t="str">
            <v>INSTITUCION EDUCATIVA PIEDRA DE LEON</v>
          </cell>
          <cell r="K7270">
            <v>23434717</v>
          </cell>
        </row>
        <row r="7271">
          <cell r="I7271">
            <v>900135193</v>
          </cell>
          <cell r="J7271" t="str">
            <v>CENTRO EDUCACTIVO QUEBRADA DE BECERRAS</v>
          </cell>
          <cell r="K7271">
            <v>14871192</v>
          </cell>
        </row>
        <row r="7272">
          <cell r="I7272">
            <v>900135207</v>
          </cell>
          <cell r="J7272" t="str">
            <v>INSTITUCION EDUCATIVA GABRIELA MISTRAL</v>
          </cell>
          <cell r="K7272">
            <v>40514289</v>
          </cell>
        </row>
        <row r="7273">
          <cell r="I7273">
            <v>900135306</v>
          </cell>
          <cell r="J7273" t="str">
            <v>centro educativo maciegas</v>
          </cell>
          <cell r="K7273">
            <v>13885246</v>
          </cell>
        </row>
        <row r="7274">
          <cell r="I7274">
            <v>900135582</v>
          </cell>
          <cell r="J7274" t="str">
            <v>Escuela Rural Sabanetica</v>
          </cell>
          <cell r="K7274">
            <v>9775468</v>
          </cell>
        </row>
        <row r="7275">
          <cell r="I7275">
            <v>900135622</v>
          </cell>
          <cell r="J7275" t="str">
            <v>CENTRO EDUCATIVO LA CHAMARRA</v>
          </cell>
          <cell r="K7275">
            <v>10960087</v>
          </cell>
        </row>
        <row r="7276">
          <cell r="I7276">
            <v>900135719</v>
          </cell>
          <cell r="J7276" t="str">
            <v>FONDO DE SERVICIOS EDUCATIVOS</v>
          </cell>
          <cell r="K7276">
            <v>23018934</v>
          </cell>
        </row>
        <row r="7277">
          <cell r="I7277">
            <v>900135723</v>
          </cell>
          <cell r="J7277" t="str">
            <v>INSTITUCION EDUCATIVA COMUNEROS</v>
          </cell>
          <cell r="K7277">
            <v>40211013</v>
          </cell>
        </row>
        <row r="7278">
          <cell r="I7278">
            <v>900136733</v>
          </cell>
          <cell r="J7278" t="str">
            <v>INSTITUCION EDUCATIVA SIMON BOLIVAR DE OREJERO</v>
          </cell>
          <cell r="K7278">
            <v>16649730</v>
          </cell>
        </row>
        <row r="7279">
          <cell r="I7279">
            <v>900136822</v>
          </cell>
          <cell r="J7279" t="str">
            <v>FONDO DE SERVICIOS EDUCATIVOS INSTITUCION SUPANECA</v>
          </cell>
          <cell r="K7279">
            <v>33311593</v>
          </cell>
        </row>
        <row r="7280">
          <cell r="I7280">
            <v>900137396</v>
          </cell>
          <cell r="J7280" t="str">
            <v>INSTITUCION EDUCATIVA COLEGIO LA NUEVA FAMILIA</v>
          </cell>
          <cell r="K7280">
            <v>53029881</v>
          </cell>
        </row>
        <row r="7281">
          <cell r="I7281">
            <v>900137504</v>
          </cell>
          <cell r="J7281" t="str">
            <v>INSTITUTO DE EDUCACION TECNICA INDUSTRIAL SAN ANTONIO</v>
          </cell>
          <cell r="K7281">
            <v>142956482</v>
          </cell>
        </row>
        <row r="7282">
          <cell r="I7282">
            <v>900137527</v>
          </cell>
          <cell r="J7282" t="str">
            <v>INSTITUCION EDUCATIVA OJO DE AGUA</v>
          </cell>
          <cell r="K7282">
            <v>12211888</v>
          </cell>
        </row>
        <row r="7283">
          <cell r="I7283">
            <v>900137553</v>
          </cell>
          <cell r="J7283" t="str">
            <v>Institucion Educativa Nuestra Señora del Rosario</v>
          </cell>
          <cell r="K7283">
            <v>47412453</v>
          </cell>
        </row>
        <row r="7284">
          <cell r="I7284">
            <v>900137907</v>
          </cell>
          <cell r="J7284" t="str">
            <v>I.E. PLAN PAREJO</v>
          </cell>
          <cell r="K7284">
            <v>14025056</v>
          </cell>
        </row>
        <row r="7285">
          <cell r="I7285">
            <v>900138341</v>
          </cell>
          <cell r="J7285" t="str">
            <v>INSTITUCIÓN EDUCATIVA ANDRÉS ROMERO ARÉVALO</v>
          </cell>
          <cell r="K7285">
            <v>19210194</v>
          </cell>
        </row>
        <row r="7286">
          <cell r="I7286">
            <v>900138611</v>
          </cell>
          <cell r="J7286" t="str">
            <v>Fondo de Servicios Educativos Institución Educativa Escuela Normal Superior La Inmaculada</v>
          </cell>
          <cell r="K7286">
            <v>38340343</v>
          </cell>
        </row>
        <row r="7287">
          <cell r="I7287">
            <v>900138639</v>
          </cell>
          <cell r="J7287" t="str">
            <v>CENTRO EDUCATIVO CIENAGUITA</v>
          </cell>
          <cell r="K7287">
            <v>15694890</v>
          </cell>
        </row>
        <row r="7288">
          <cell r="I7288">
            <v>900138965</v>
          </cell>
          <cell r="J7288" t="str">
            <v>Fondo de Servicios Educativos Intitucion Educativa Corazón de Maria</v>
          </cell>
          <cell r="K7288">
            <v>37512884</v>
          </cell>
        </row>
        <row r="7289">
          <cell r="I7289">
            <v>900139055</v>
          </cell>
          <cell r="J7289" t="str">
            <v>INSTITUCION EDUCATIVA VERSALLES</v>
          </cell>
          <cell r="K7289">
            <v>30059872</v>
          </cell>
        </row>
        <row r="7290">
          <cell r="I7290">
            <v>900139145</v>
          </cell>
          <cell r="J7290" t="str">
            <v>INSTITUCION EDUCATIVA  GUITOQUE</v>
          </cell>
          <cell r="K7290">
            <v>14129912</v>
          </cell>
        </row>
        <row r="7291">
          <cell r="I7291">
            <v>900140881</v>
          </cell>
          <cell r="J7291" t="str">
            <v>CE SIUKARO</v>
          </cell>
          <cell r="K7291">
            <v>14793459</v>
          </cell>
        </row>
        <row r="7292">
          <cell r="I7292">
            <v>900140979</v>
          </cell>
          <cell r="J7292" t="str">
            <v>CENTRO EDUCATIVO ALTO DE JULIO</v>
          </cell>
          <cell r="K7292">
            <v>14337811</v>
          </cell>
        </row>
        <row r="7293">
          <cell r="I7293">
            <v>900141147</v>
          </cell>
          <cell r="J7293" t="str">
            <v>INSTITUCION EDUCATIVA DEPARTAMENTAL DE BASICA Y MEDIA DE CONCORDIA</v>
          </cell>
          <cell r="K7293">
            <v>88497757</v>
          </cell>
        </row>
        <row r="7294">
          <cell r="I7294">
            <v>900141165</v>
          </cell>
          <cell r="J7294" t="str">
            <v>CENTRO EDUCATIVO EL CERRO</v>
          </cell>
          <cell r="K7294">
            <v>12526452</v>
          </cell>
        </row>
        <row r="7295">
          <cell r="I7295">
            <v>900142297</v>
          </cell>
          <cell r="J7295" t="str">
            <v>FONDO DE SERVICIOS EDUCATIVOS</v>
          </cell>
          <cell r="K7295">
            <v>16961675</v>
          </cell>
        </row>
        <row r="7296">
          <cell r="I7296">
            <v>900143146</v>
          </cell>
          <cell r="J7296" t="str">
            <v>CENTRO EDUCATIVO POZO NUTRIA DOS</v>
          </cell>
          <cell r="K7296">
            <v>69416343</v>
          </cell>
        </row>
        <row r="7297">
          <cell r="I7297">
            <v>900143276</v>
          </cell>
          <cell r="J7297" t="str">
            <v>fondo de servicios educativos del colegio gabriel betancourt mejia</v>
          </cell>
          <cell r="K7297">
            <v>324423758</v>
          </cell>
        </row>
        <row r="7298">
          <cell r="I7298">
            <v>900143695</v>
          </cell>
          <cell r="J7298" t="str">
            <v>CENT EDUC RUR BUENOS AIRES</v>
          </cell>
          <cell r="K7298">
            <v>13012794</v>
          </cell>
        </row>
        <row r="7299">
          <cell r="I7299">
            <v>900144294</v>
          </cell>
          <cell r="J7299" t="str">
            <v>CENTRO EDUCATIVO VILLA DEL ROSARIO</v>
          </cell>
          <cell r="K7299">
            <v>5451368</v>
          </cell>
        </row>
        <row r="7300">
          <cell r="I7300">
            <v>900144464</v>
          </cell>
          <cell r="J7300" t="str">
            <v>centro Educativo Rural Nueva Antioquia</v>
          </cell>
          <cell r="K7300">
            <v>66334646</v>
          </cell>
        </row>
        <row r="7301">
          <cell r="I7301">
            <v>900144471</v>
          </cell>
          <cell r="J7301" t="str">
            <v>INSTITUCION EDUCATIVA COLEGIO MONSEÑOR DIAZ PLATA</v>
          </cell>
          <cell r="K7301">
            <v>149041572</v>
          </cell>
        </row>
        <row r="7302">
          <cell r="I7302">
            <v>900144490</v>
          </cell>
          <cell r="J7302" t="str">
            <v>IER LA INMACULADA CAUCHERAS - Mutatá</v>
          </cell>
          <cell r="K7302">
            <v>77322882</v>
          </cell>
        </row>
        <row r="7303">
          <cell r="I7303">
            <v>900146083</v>
          </cell>
          <cell r="J7303" t="str">
            <v>INSTITUCION EDUCATIVA CASAS BAJAS</v>
          </cell>
          <cell r="K7303">
            <v>40119365</v>
          </cell>
        </row>
        <row r="7304">
          <cell r="I7304">
            <v>900147306</v>
          </cell>
          <cell r="J7304" t="str">
            <v>FONDO DE SERVICIOS EDUCATIVOS</v>
          </cell>
          <cell r="K7304">
            <v>16287050</v>
          </cell>
        </row>
        <row r="7305">
          <cell r="I7305">
            <v>900147345</v>
          </cell>
          <cell r="J7305" t="str">
            <v>I.E. BATEAS</v>
          </cell>
          <cell r="K7305">
            <v>57781076</v>
          </cell>
        </row>
        <row r="7306">
          <cell r="I7306">
            <v>900147443</v>
          </cell>
          <cell r="J7306" t="str">
            <v>INSTITUCION EDUCATIVA LA CUEVA</v>
          </cell>
          <cell r="K7306">
            <v>55551417</v>
          </cell>
        </row>
        <row r="7307">
          <cell r="I7307">
            <v>900147456</v>
          </cell>
          <cell r="J7307" t="str">
            <v>C. ED. EL MILAGROSO DEL COCO</v>
          </cell>
          <cell r="K7307">
            <v>16665274</v>
          </cell>
        </row>
        <row r="7308">
          <cell r="I7308">
            <v>900147461</v>
          </cell>
          <cell r="J7308" t="str">
            <v>CENTRO EDUCATIVO SANTISIMA CRUZ DE HUIRA</v>
          </cell>
          <cell r="K7308">
            <v>14414792</v>
          </cell>
        </row>
        <row r="7309">
          <cell r="I7309">
            <v>900147593</v>
          </cell>
          <cell r="J7309" t="str">
            <v>CENTRO EDUCATIVO TREMENTINO ARRIBA</v>
          </cell>
          <cell r="K7309">
            <v>38077749</v>
          </cell>
        </row>
        <row r="7310">
          <cell r="I7310">
            <v>900147789</v>
          </cell>
          <cell r="J7310" t="str">
            <v>INSTITUCION EDUCATIVA PADUA</v>
          </cell>
          <cell r="K7310">
            <v>19253160</v>
          </cell>
        </row>
        <row r="7311">
          <cell r="I7311">
            <v>900148121</v>
          </cell>
          <cell r="J7311" t="str">
            <v>INSTITUCION EDUCATIVA SAN MIGUEL ABAJO</v>
          </cell>
          <cell r="K7311">
            <v>56460374</v>
          </cell>
        </row>
        <row r="7312">
          <cell r="I7312">
            <v>900148691</v>
          </cell>
          <cell r="J7312" t="str">
            <v>CE SAN JOSE DE LA POYATA</v>
          </cell>
          <cell r="K7312">
            <v>11351262</v>
          </cell>
        </row>
        <row r="7313">
          <cell r="I7313">
            <v>900148710</v>
          </cell>
          <cell r="J7313" t="str">
            <v>Centro Educativo Francisco de Paula Santander</v>
          </cell>
          <cell r="K7313">
            <v>33677184</v>
          </cell>
        </row>
        <row r="7314">
          <cell r="I7314">
            <v>900148736</v>
          </cell>
          <cell r="J7314" t="str">
            <v>INSTITUCION EDUCATIVA DISTRITAL MANUEL ZAPATA OLIVELLA</v>
          </cell>
          <cell r="K7314">
            <v>68918518</v>
          </cell>
        </row>
        <row r="7315">
          <cell r="I7315">
            <v>900149112</v>
          </cell>
          <cell r="J7315" t="str">
            <v>CENTRO EDUCATIVO LA RICO KM TREINTA</v>
          </cell>
          <cell r="K7315">
            <v>15962318</v>
          </cell>
        </row>
        <row r="7316">
          <cell r="I7316">
            <v>900149453</v>
          </cell>
          <cell r="J7316" t="str">
            <v>INSTITUCION EDUCATIVA EL DESEO</v>
          </cell>
          <cell r="K7316">
            <v>15130773</v>
          </cell>
        </row>
        <row r="7317">
          <cell r="I7317">
            <v>900149826</v>
          </cell>
          <cell r="J7317" t="str">
            <v>FONDO DE SERVICIO EDUCATIVO CENT EDUC AGUALASAL</v>
          </cell>
          <cell r="K7317">
            <v>25576076</v>
          </cell>
        </row>
        <row r="7318">
          <cell r="I7318">
            <v>900149845</v>
          </cell>
          <cell r="J7318" t="str">
            <v>INSTITUCION EDUCATIVA  TEGUANEQUE</v>
          </cell>
          <cell r="K7318">
            <v>19391168</v>
          </cell>
        </row>
        <row r="7319">
          <cell r="I7319">
            <v>900149920</v>
          </cell>
          <cell r="J7319" t="str">
            <v>Intitucion Educativa Agricola de Bojayá Fondo de Servicios Educativos</v>
          </cell>
          <cell r="K7319">
            <v>45516150</v>
          </cell>
        </row>
        <row r="7320">
          <cell r="I7320">
            <v>900149994</v>
          </cell>
          <cell r="J7320" t="str">
            <v>CENTRO EDUCATIVO LA BAMBA</v>
          </cell>
          <cell r="K7320">
            <v>12832182</v>
          </cell>
        </row>
        <row r="7321">
          <cell r="I7321">
            <v>900150444</v>
          </cell>
          <cell r="J7321" t="str">
            <v>CENTRO EDUCATIVO NUESTRA SEÑORA DEL ROSARIO</v>
          </cell>
          <cell r="K7321">
            <v>11893968</v>
          </cell>
        </row>
        <row r="7322">
          <cell r="I7322">
            <v>900150870</v>
          </cell>
          <cell r="J7322" t="str">
            <v>CENTRO EDUCATIVO EL TAMBO</v>
          </cell>
          <cell r="K7322">
            <v>12017035</v>
          </cell>
        </row>
        <row r="7323">
          <cell r="I7323">
            <v>900150949</v>
          </cell>
          <cell r="J7323" t="str">
            <v>institucion educativa altavista- san luis</v>
          </cell>
          <cell r="K7323">
            <v>33571425</v>
          </cell>
        </row>
        <row r="7324">
          <cell r="I7324">
            <v>900151026</v>
          </cell>
          <cell r="J7324" t="str">
            <v>CENTRO EDUCATIVO ALTO CUARENTA</v>
          </cell>
          <cell r="K7324">
            <v>17295480</v>
          </cell>
        </row>
        <row r="7325">
          <cell r="I7325">
            <v>900151257</v>
          </cell>
          <cell r="J7325" t="str">
            <v>CENTRO EDUCATIVO LAS MARGARITAS</v>
          </cell>
          <cell r="K7325">
            <v>6596899</v>
          </cell>
        </row>
        <row r="7326">
          <cell r="I7326">
            <v>900151353</v>
          </cell>
          <cell r="J7326" t="str">
            <v>FSE COLEGIO PAULO FREIRE INSTITUTO</v>
          </cell>
          <cell r="K7326">
            <v>243323202</v>
          </cell>
        </row>
        <row r="7327">
          <cell r="I7327">
            <v>900151603</v>
          </cell>
          <cell r="J7327" t="str">
            <v>CENTRO EDUCATIVO ALTO PEÑAS BLANCAS</v>
          </cell>
          <cell r="K7327">
            <v>12117316</v>
          </cell>
        </row>
        <row r="7328">
          <cell r="I7328">
            <v>900151912</v>
          </cell>
          <cell r="J7328" t="str">
            <v>I.E.D MONTECRISTO</v>
          </cell>
          <cell r="K7328">
            <v>2771775</v>
          </cell>
        </row>
        <row r="7329">
          <cell r="I7329">
            <v>900152381</v>
          </cell>
          <cell r="J7329" t="str">
            <v>FONDO DE SERVICIO EDUCATIVO CENT EDUC ESC RURAL EL CARMEN DE TONCHALA</v>
          </cell>
          <cell r="K7329">
            <v>31213528</v>
          </cell>
        </row>
        <row r="7330">
          <cell r="I7330">
            <v>900152645</v>
          </cell>
          <cell r="J7330" t="str">
            <v>INSTITUTO TECNICO AMBIENTAL SAN MATEO</v>
          </cell>
          <cell r="K7330">
            <v>152258296</v>
          </cell>
        </row>
        <row r="7331">
          <cell r="I7331">
            <v>900152819</v>
          </cell>
          <cell r="J7331" t="str">
            <v>CENTRO EDUCATIVO VILLANUEVA</v>
          </cell>
          <cell r="K7331">
            <v>66452988</v>
          </cell>
        </row>
        <row r="7332">
          <cell r="I7332">
            <v>900153015</v>
          </cell>
          <cell r="J7332" t="str">
            <v>FSE COLEGIO CARLO FEDERICI</v>
          </cell>
          <cell r="K7332">
            <v>189618350</v>
          </cell>
        </row>
        <row r="7333">
          <cell r="I7333">
            <v>900153054</v>
          </cell>
          <cell r="J7333" t="str">
            <v>institución educativa los uvales piendamó</v>
          </cell>
          <cell r="K7333">
            <v>30626306</v>
          </cell>
        </row>
        <row r="7334">
          <cell r="I7334">
            <v>900153184</v>
          </cell>
          <cell r="J7334" t="str">
            <v>FONDOS DE SERVICIOS EDUCATIVOS CENTRO EDUCATIVO LA FLORIDA</v>
          </cell>
          <cell r="K7334">
            <v>20824782</v>
          </cell>
        </row>
        <row r="7335">
          <cell r="I7335">
            <v>900153696</v>
          </cell>
          <cell r="J7335" t="str">
            <v>IER LAS MALVINAS - Caucasia</v>
          </cell>
          <cell r="K7335">
            <v>49268240</v>
          </cell>
        </row>
        <row r="7336">
          <cell r="I7336">
            <v>900153705</v>
          </cell>
          <cell r="J7336" t="str">
            <v>CER SANTA ELENA (UNIT) - Caucasia</v>
          </cell>
          <cell r="K7336">
            <v>14777915</v>
          </cell>
        </row>
        <row r="7337">
          <cell r="I7337">
            <v>900153710</v>
          </cell>
          <cell r="J7337" t="str">
            <v>CER RIVERAS DEL CAUCA - Caucasia</v>
          </cell>
          <cell r="K7337">
            <v>21238246</v>
          </cell>
        </row>
        <row r="7338">
          <cell r="I7338">
            <v>900153718</v>
          </cell>
          <cell r="J7338" t="str">
            <v>CER SANTA ROSITA (D)(UNIT) - Caucasia</v>
          </cell>
          <cell r="K7338">
            <v>18527088</v>
          </cell>
        </row>
        <row r="7339">
          <cell r="I7339">
            <v>900153719</v>
          </cell>
          <cell r="J7339" t="str">
            <v>CER KILOMETRO 18 - Caucasia</v>
          </cell>
          <cell r="K7339">
            <v>16320558</v>
          </cell>
        </row>
        <row r="7340">
          <cell r="I7340">
            <v>900153730</v>
          </cell>
          <cell r="J7340" t="str">
            <v>CER VEINTE DE JULIO (D) - Caucasia</v>
          </cell>
          <cell r="K7340">
            <v>15006040</v>
          </cell>
        </row>
        <row r="7341">
          <cell r="I7341">
            <v>900154059</v>
          </cell>
          <cell r="J7341" t="str">
            <v>Fondo de Servicios Educativos Intitucion Educativa  Antonio Abad Hinestroza Mena de Yuto</v>
          </cell>
          <cell r="K7341">
            <v>85736078</v>
          </cell>
        </row>
        <row r="7342">
          <cell r="I7342">
            <v>900154152</v>
          </cell>
          <cell r="J7342" t="str">
            <v>Fondo de Servicios Educativos Centro Educativo Maria Auxiliadora de Isla Mono</v>
          </cell>
          <cell r="K7342">
            <v>12960639</v>
          </cell>
        </row>
        <row r="7343">
          <cell r="I7343">
            <v>900154288</v>
          </cell>
          <cell r="J7343" t="str">
            <v>Centro educativo MARIA AUXILIADORA DE CUCURRUPI - Fondo de Servicios Educativos</v>
          </cell>
          <cell r="K7343">
            <v>75770714</v>
          </cell>
        </row>
        <row r="7344">
          <cell r="I7344">
            <v>900154368</v>
          </cell>
          <cell r="J7344" t="str">
            <v>INTITUCION EDUCATIVATECNICA LA AMISTAD BOLIVARIANA</v>
          </cell>
          <cell r="K7344">
            <v>16942902</v>
          </cell>
        </row>
        <row r="7345">
          <cell r="I7345">
            <v>900154665</v>
          </cell>
          <cell r="J7345" t="str">
            <v>institucion educativa rio hondo</v>
          </cell>
          <cell r="K7345">
            <v>17427702</v>
          </cell>
        </row>
        <row r="7346">
          <cell r="I7346">
            <v>900155245</v>
          </cell>
          <cell r="J7346" t="str">
            <v>INSTITUCION EDUCATIVA MARIA AUXILOIADORA</v>
          </cell>
          <cell r="K7346">
            <v>37391543</v>
          </cell>
        </row>
        <row r="7347">
          <cell r="I7347">
            <v>900155728</v>
          </cell>
          <cell r="J7347" t="str">
            <v>INSTITUCION EDUCATIVA AGROPECUARIA MANUEL E RIVAS LOBON</v>
          </cell>
          <cell r="K7347">
            <v>102367659</v>
          </cell>
        </row>
        <row r="7348">
          <cell r="I7348">
            <v>900156162</v>
          </cell>
          <cell r="J7348" t="str">
            <v>FONDO DE SERVICIOS DOCENTES DE SAN PEDRO</v>
          </cell>
          <cell r="K7348">
            <v>24008018</v>
          </cell>
        </row>
        <row r="7349">
          <cell r="I7349">
            <v>900156314</v>
          </cell>
          <cell r="J7349" t="str">
            <v>IER VEGAS DE SEGOVIA - Zaragoza</v>
          </cell>
          <cell r="K7349">
            <v>53485578</v>
          </cell>
        </row>
        <row r="7350">
          <cell r="I7350">
            <v>900156845</v>
          </cell>
          <cell r="J7350" t="str">
            <v>centro educativo llano grande</v>
          </cell>
          <cell r="K7350">
            <v>17157993</v>
          </cell>
        </row>
        <row r="7351">
          <cell r="I7351">
            <v>900157308</v>
          </cell>
          <cell r="J7351" t="str">
            <v>IE LUIS FERNANDO RESTREPO RESTREPO - Zaragoza</v>
          </cell>
          <cell r="K7351">
            <v>66542330</v>
          </cell>
        </row>
        <row r="7352">
          <cell r="I7352">
            <v>900157471</v>
          </cell>
          <cell r="J7352" t="str">
            <v>IER LA BLANQUITA DE MURRI - Frontino</v>
          </cell>
          <cell r="K7352">
            <v>32013294</v>
          </cell>
        </row>
        <row r="7353">
          <cell r="I7353">
            <v>900158287</v>
          </cell>
          <cell r="J7353" t="str">
            <v>institución educativa pisitao grande san miguel</v>
          </cell>
          <cell r="K7353">
            <v>31279531</v>
          </cell>
        </row>
        <row r="7354">
          <cell r="I7354">
            <v>900159118</v>
          </cell>
          <cell r="J7354" t="str">
            <v>CENTRO EDUCATIVO LA CABAÑITA</v>
          </cell>
          <cell r="K7354">
            <v>13078018</v>
          </cell>
        </row>
        <row r="7355">
          <cell r="I7355">
            <v>900159976</v>
          </cell>
          <cell r="J7355" t="str">
            <v>CENTRO EDUCATIVO EL REPOSO</v>
          </cell>
          <cell r="K7355">
            <v>51477941</v>
          </cell>
        </row>
        <row r="7356">
          <cell r="I7356">
            <v>900160678</v>
          </cell>
          <cell r="J7356" t="str">
            <v>IE RUR ANTONIO NARI?O</v>
          </cell>
          <cell r="K7356">
            <v>13980719</v>
          </cell>
        </row>
        <row r="7357">
          <cell r="I7357">
            <v>900160866</v>
          </cell>
          <cell r="J7357" t="str">
            <v>FONDO DE SERVICIOS EDUCATIVOS</v>
          </cell>
          <cell r="K7357">
            <v>16014660</v>
          </cell>
        </row>
        <row r="7358">
          <cell r="I7358">
            <v>900161087</v>
          </cell>
          <cell r="J7358" t="str">
            <v>INSTITUCION EDUCATIVA LLANA DE LA TIGRA</v>
          </cell>
          <cell r="K7358">
            <v>26465582</v>
          </cell>
        </row>
        <row r="7359">
          <cell r="I7359">
            <v>900162027</v>
          </cell>
          <cell r="J7359" t="str">
            <v>INSTITUCION EDUCATIVA LA RISALDA</v>
          </cell>
          <cell r="K7359">
            <v>59318255</v>
          </cell>
        </row>
        <row r="7360">
          <cell r="I7360">
            <v>900162532</v>
          </cell>
          <cell r="J7360" t="str">
            <v>Fondo de Servicios Educativos Institución Educativa La Presentación</v>
          </cell>
          <cell r="K7360">
            <v>45146470</v>
          </cell>
        </row>
        <row r="7361">
          <cell r="I7361">
            <v>900162641</v>
          </cell>
          <cell r="J7361" t="str">
            <v>CENTRO EDUCATIVO DOSQUEBRADAS</v>
          </cell>
          <cell r="K7361">
            <v>14247620</v>
          </cell>
        </row>
        <row r="7362">
          <cell r="I7362">
            <v>900162772</v>
          </cell>
          <cell r="J7362" t="str">
            <v>CENTRO EDUCATIVO ARCACAY</v>
          </cell>
          <cell r="K7362">
            <v>7460672</v>
          </cell>
        </row>
        <row r="7363">
          <cell r="I7363">
            <v>900163138</v>
          </cell>
          <cell r="J7363" t="str">
            <v>Fondo de Servicios Educativos Intitucion Educativa  Agroecologico de Atrato de Lloro</v>
          </cell>
          <cell r="K7363">
            <v>97969456</v>
          </cell>
        </row>
        <row r="7364">
          <cell r="I7364">
            <v>900163339</v>
          </cell>
          <cell r="J7364" t="str">
            <v>CENTRO EDUCATIVO JARDINCITO</v>
          </cell>
          <cell r="K7364">
            <v>15547488</v>
          </cell>
        </row>
        <row r="7365">
          <cell r="I7365">
            <v>900163352</v>
          </cell>
          <cell r="J7365" t="str">
            <v>CENTRO EDUCATIVO LA MARIA</v>
          </cell>
          <cell r="K7365">
            <v>16776988</v>
          </cell>
        </row>
        <row r="7366">
          <cell r="I7366">
            <v>900163519</v>
          </cell>
          <cell r="J7366" t="str">
            <v>CENTRO EDUCATIVO RURAL JOSE HILARIO LOPEZ</v>
          </cell>
          <cell r="K7366">
            <v>16172988</v>
          </cell>
        </row>
        <row r="7367">
          <cell r="I7367">
            <v>900163836</v>
          </cell>
          <cell r="J7367" t="str">
            <v>CENTRO EDUCATIVO BAGALAL DEL MUNICIPIO DE HERRAN</v>
          </cell>
          <cell r="K7367">
            <v>13329740</v>
          </cell>
        </row>
        <row r="7368">
          <cell r="I7368">
            <v>900164140</v>
          </cell>
          <cell r="J7368" t="str">
            <v>CER EL PUEBLITO - Yarumal</v>
          </cell>
          <cell r="K7368">
            <v>19736580</v>
          </cell>
        </row>
        <row r="7369">
          <cell r="I7369">
            <v>900164218</v>
          </cell>
          <cell r="J7369" t="str">
            <v>Fondo de Servicios Educativos Institución Educativa Cesar Conto</v>
          </cell>
          <cell r="K7369">
            <v>57303822</v>
          </cell>
        </row>
        <row r="7370">
          <cell r="I7370">
            <v>900164239</v>
          </cell>
          <cell r="J7370" t="str">
            <v>Fondo de Servicios Educativos Institución Educativa Robinson Palacios de Napipí</v>
          </cell>
          <cell r="K7370">
            <v>42252668</v>
          </cell>
        </row>
        <row r="7371">
          <cell r="I7371">
            <v>900164572</v>
          </cell>
          <cell r="J7371" t="str">
            <v>INSTITUCION  EDUCATIVA  ARMANDO LUNA ROA</v>
          </cell>
          <cell r="K7371">
            <v>82686381</v>
          </cell>
        </row>
        <row r="7372">
          <cell r="I7372">
            <v>900164590</v>
          </cell>
          <cell r="J7372" t="str">
            <v>IE AGROPECUARIA MIGUEL VICENTE GARRIDO</v>
          </cell>
          <cell r="K7372">
            <v>26073100</v>
          </cell>
        </row>
        <row r="7373">
          <cell r="I7373">
            <v>900164764</v>
          </cell>
          <cell r="J7373" t="str">
            <v>FONDO DE SERVICIOS EDUCATIVOS DE LA INSTITUCION EDUCATIVA SANTA TERESA</v>
          </cell>
          <cell r="K7373">
            <v>27893686</v>
          </cell>
        </row>
        <row r="7374">
          <cell r="I7374">
            <v>900164936</v>
          </cell>
          <cell r="J7374" t="str">
            <v>INSTITUCION EDUCATIVA NUESTRA SENORA DE LA POBREZA</v>
          </cell>
          <cell r="K7374">
            <v>133911626</v>
          </cell>
        </row>
        <row r="7375">
          <cell r="I7375">
            <v>900164968</v>
          </cell>
          <cell r="J7375" t="str">
            <v>CENTRO EDUCATIVO DE CARACOLI</v>
          </cell>
          <cell r="K7375">
            <v>70308674</v>
          </cell>
        </row>
        <row r="7376">
          <cell r="I7376">
            <v>900165204</v>
          </cell>
          <cell r="J7376" t="str">
            <v>INSTITUCION EDUCATIVA MARCO FIDEL SUAREZ</v>
          </cell>
          <cell r="K7376">
            <v>56525218</v>
          </cell>
        </row>
        <row r="7377">
          <cell r="I7377">
            <v>900165759</v>
          </cell>
          <cell r="J7377" t="str">
            <v>CENT EDUC RUR MONTECRISTO</v>
          </cell>
          <cell r="K7377">
            <v>15224592</v>
          </cell>
        </row>
        <row r="7378">
          <cell r="I7378">
            <v>900166262</v>
          </cell>
          <cell r="J7378" t="str">
            <v>INSTITUCION EDUCATIVA FRANCISCO DE ORELLANA</v>
          </cell>
          <cell r="K7378">
            <v>92908384</v>
          </cell>
        </row>
        <row r="7379">
          <cell r="I7379">
            <v>900167733</v>
          </cell>
          <cell r="J7379" t="str">
            <v>COLEGIO CARLOS PIZARRO LEON-GOMEZ</v>
          </cell>
          <cell r="K7379">
            <v>359764163</v>
          </cell>
        </row>
        <row r="7380">
          <cell r="I7380">
            <v>900168184</v>
          </cell>
          <cell r="J7380" t="str">
            <v>Fondo de Servicios Educativos Intitucion Educativa Agroecologica San Rafae el  Dos</v>
          </cell>
          <cell r="K7380">
            <v>39122776</v>
          </cell>
        </row>
        <row r="7381">
          <cell r="I7381">
            <v>900169188</v>
          </cell>
          <cell r="J7381" t="str">
            <v>Fondo de Servicios Educativos Institución Educativa Tecnico Agroambiental de Tado</v>
          </cell>
          <cell r="K7381">
            <v>50556712</v>
          </cell>
        </row>
        <row r="7382">
          <cell r="I7382">
            <v>900169209</v>
          </cell>
          <cell r="J7382" t="str">
            <v>s.g.p. conpes. Gratuidad. Institucion educativa rural la ermita --ciudad bolivar</v>
          </cell>
          <cell r="K7382">
            <v>33455071</v>
          </cell>
        </row>
        <row r="7383">
          <cell r="I7383">
            <v>900169290</v>
          </cell>
          <cell r="J7383" t="str">
            <v>Fondo de Servicios Educativos Centro Educativo San Pedro Claver de Guineal</v>
          </cell>
          <cell r="K7383">
            <v>19165057</v>
          </cell>
        </row>
        <row r="7384">
          <cell r="I7384">
            <v>900169426</v>
          </cell>
          <cell r="J7384" t="str">
            <v>INSTITUCION EDUCATIVA AGROECOLOGICO DE PRIMAVERA FONDO DE SERVICIOS EDUCATIVOS</v>
          </cell>
          <cell r="K7384">
            <v>32350100</v>
          </cell>
        </row>
        <row r="7385">
          <cell r="I7385">
            <v>900169816</v>
          </cell>
          <cell r="J7385" t="str">
            <v>INSTITUCION EDUCATIVA POLITECNICO MARCELO MIRANDA</v>
          </cell>
          <cell r="K7385">
            <v>86137611</v>
          </cell>
        </row>
        <row r="7386">
          <cell r="I7386">
            <v>900170314</v>
          </cell>
          <cell r="J7386" t="str">
            <v>CENT EDUC RUR LAS MESAS</v>
          </cell>
          <cell r="K7386">
            <v>11521020</v>
          </cell>
        </row>
        <row r="7387">
          <cell r="I7387">
            <v>900171097</v>
          </cell>
          <cell r="J7387" t="str">
            <v>Institución  Educativa Agricola Nuestra Señora de Fatima /Fondo de Servicios Educativos</v>
          </cell>
          <cell r="K7387">
            <v>102257380</v>
          </cell>
        </row>
        <row r="7388">
          <cell r="I7388">
            <v>900171308</v>
          </cell>
          <cell r="J7388" t="str">
            <v>Fondo de Servicios Educativos Intitucion Educativa Institución Educativa Corazón de Maria</v>
          </cell>
          <cell r="K7388">
            <v>28454212</v>
          </cell>
        </row>
        <row r="7389">
          <cell r="I7389">
            <v>900171795</v>
          </cell>
          <cell r="J7389" t="str">
            <v>IER LOS LLANOS - Peque</v>
          </cell>
          <cell r="K7389">
            <v>53383034</v>
          </cell>
        </row>
        <row r="7390">
          <cell r="I7390">
            <v>900172054</v>
          </cell>
          <cell r="J7390" t="str">
            <v>INSTITUCION EDUCATIVA EL RODEO</v>
          </cell>
          <cell r="K7390">
            <v>104274656</v>
          </cell>
        </row>
        <row r="7391">
          <cell r="I7391">
            <v>900172322</v>
          </cell>
          <cell r="J7391" t="str">
            <v>FONDO DE SERVICIOS EDUCATIVOS</v>
          </cell>
          <cell r="K7391">
            <v>14456800</v>
          </cell>
        </row>
        <row r="7392">
          <cell r="I7392">
            <v>900172786</v>
          </cell>
          <cell r="J7392" t="str">
            <v>COLEGIO SALUDCOOP NORTE IED</v>
          </cell>
          <cell r="K7392">
            <v>167998452</v>
          </cell>
        </row>
        <row r="7393">
          <cell r="I7393">
            <v>900173145</v>
          </cell>
          <cell r="J7393" t="str">
            <v>COLEGIO GONZALO ARANGO</v>
          </cell>
          <cell r="K7393">
            <v>183839767</v>
          </cell>
        </row>
        <row r="7394">
          <cell r="I7394">
            <v>900173576</v>
          </cell>
          <cell r="J7394" t="str">
            <v>INSTITUCION EDUCATIVA AGROECOLOGICA FRANCISCO EUGENIO MOSQUERA</v>
          </cell>
          <cell r="K7394">
            <v>58259740</v>
          </cell>
        </row>
        <row r="7395">
          <cell r="I7395">
            <v>900174079</v>
          </cell>
          <cell r="J7395" t="str">
            <v>CENTRO EDUCATIVO RABOLARGO</v>
          </cell>
          <cell r="K7395">
            <v>13777536</v>
          </cell>
        </row>
        <row r="7396">
          <cell r="I7396">
            <v>900174081</v>
          </cell>
          <cell r="J7396" t="str">
            <v>CENTRO DUCATIVO EL CARMEN</v>
          </cell>
          <cell r="K7396">
            <v>25789746</v>
          </cell>
        </row>
        <row r="7397">
          <cell r="I7397">
            <v>900174449</v>
          </cell>
          <cell r="J7397" t="str">
            <v>INSTITUCION EDUCATIVA RURAL  LA  INMACULADA</v>
          </cell>
          <cell r="K7397">
            <v>31444779</v>
          </cell>
        </row>
        <row r="7398">
          <cell r="I7398">
            <v>900174479</v>
          </cell>
          <cell r="J7398" t="str">
            <v>FONDO DE SERVICIOS EDUCATIVOS COLEGIO ORLANDO HIGUITA ROJAS</v>
          </cell>
          <cell r="K7398">
            <v>259417761</v>
          </cell>
        </row>
        <row r="7399">
          <cell r="I7399">
            <v>900174689</v>
          </cell>
          <cell r="J7399" t="str">
            <v>INSTITUCION EDUCATIVA SANTO DOMINGO DE GUZMAN</v>
          </cell>
          <cell r="K7399">
            <v>81212819</v>
          </cell>
        </row>
        <row r="7400">
          <cell r="I7400">
            <v>900174723</v>
          </cell>
          <cell r="J7400" t="str">
            <v>INSTITUCION EDUCATIVA JOAQUIN URRUTIA</v>
          </cell>
          <cell r="K7400">
            <v>32116584</v>
          </cell>
        </row>
        <row r="7401">
          <cell r="I7401">
            <v>900174932</v>
          </cell>
          <cell r="J7401" t="str">
            <v>CENTRO EDUCATIVO INDIGENA RONGOY</v>
          </cell>
          <cell r="K7401">
            <v>13233420</v>
          </cell>
        </row>
        <row r="7402">
          <cell r="I7402">
            <v>900175006</v>
          </cell>
          <cell r="J7402" t="str">
            <v>IE JORGE ELIECER GAITAN - Nechí</v>
          </cell>
          <cell r="K7402">
            <v>51977944</v>
          </cell>
        </row>
        <row r="7403">
          <cell r="I7403">
            <v>900175348</v>
          </cell>
          <cell r="J7403" t="str">
            <v>FONDO DE SERVICIOS EDUCATIVOS DE LA INSTITUCION EDUCATIVA AGRIPECUARIA SAGRADO CORAZON DE JESUS DE VIRUDO</v>
          </cell>
          <cell r="K7403">
            <v>46233359</v>
          </cell>
        </row>
        <row r="7404">
          <cell r="I7404">
            <v>900175366</v>
          </cell>
          <cell r="J7404" t="str">
            <v>CENTRO EDUCATIVO SANTA ROSA</v>
          </cell>
          <cell r="K7404">
            <v>20322952</v>
          </cell>
        </row>
        <row r="7405">
          <cell r="I7405">
            <v>900176074</v>
          </cell>
          <cell r="J7405" t="str">
            <v>COLEGIO ALFONSO REYES ECHANDÍA</v>
          </cell>
          <cell r="K7405">
            <v>267179517</v>
          </cell>
        </row>
        <row r="7406">
          <cell r="I7406">
            <v>900176103</v>
          </cell>
          <cell r="J7406" t="str">
            <v>COLEGIO DISTRITAL DELIA ZAPATA OLIVELLA</v>
          </cell>
          <cell r="K7406">
            <v>177921424</v>
          </cell>
        </row>
        <row r="7407">
          <cell r="I7407">
            <v>900176401</v>
          </cell>
          <cell r="J7407" t="str">
            <v>INSTITUCION EDUCATIVA LAS CAÑAS</v>
          </cell>
          <cell r="K7407">
            <v>12674705</v>
          </cell>
        </row>
        <row r="7408">
          <cell r="I7408">
            <v>900176411</v>
          </cell>
          <cell r="J7408" t="str">
            <v>INSTITUCION EDUCATIVA CASCAJAL</v>
          </cell>
          <cell r="K7408">
            <v>15228185</v>
          </cell>
        </row>
        <row r="7409">
          <cell r="I7409">
            <v>900176955</v>
          </cell>
          <cell r="J7409" t="str">
            <v>CENTRO EDUCATIVO EL RECREO</v>
          </cell>
          <cell r="K7409">
            <v>14673744</v>
          </cell>
        </row>
        <row r="7410">
          <cell r="I7410">
            <v>900176969</v>
          </cell>
          <cell r="J7410" t="str">
            <v>IE LA CONCHA - Nechí</v>
          </cell>
          <cell r="K7410">
            <v>54921878</v>
          </cell>
        </row>
        <row r="7411">
          <cell r="I7411">
            <v>900177038</v>
          </cell>
          <cell r="J7411" t="str">
            <v>Centro Educativo Aguacate</v>
          </cell>
          <cell r="K7411">
            <v>10297308</v>
          </cell>
        </row>
        <row r="7412">
          <cell r="I7412">
            <v>900177462</v>
          </cell>
          <cell r="J7412" t="str">
            <v>cer el farache del municipio de teorama</v>
          </cell>
          <cell r="K7412">
            <v>31020672</v>
          </cell>
        </row>
        <row r="7413">
          <cell r="I7413">
            <v>900177557</v>
          </cell>
          <cell r="J7413" t="str">
            <v>IER  SAN  PABLO  APOSTOL - San Pedro de Urabá</v>
          </cell>
          <cell r="K7413">
            <v>45624758</v>
          </cell>
        </row>
        <row r="7414">
          <cell r="I7414">
            <v>900178809</v>
          </cell>
          <cell r="J7414" t="str">
            <v>Fondo de Servicios Educativos Intitucion Educativa Agropecuaria Nuestra Señora del carmen</v>
          </cell>
          <cell r="K7414">
            <v>77583374</v>
          </cell>
        </row>
        <row r="7415">
          <cell r="I7415">
            <v>900179301</v>
          </cell>
          <cell r="J7415" t="str">
            <v>Fondo de Servicios Educativos In stitución Educativa  de Samurindo</v>
          </cell>
          <cell r="K7415">
            <v>58525289</v>
          </cell>
        </row>
        <row r="7416">
          <cell r="I7416">
            <v>900179332</v>
          </cell>
          <cell r="J7416" t="str">
            <v>COLEGIO ALFONSO LOPEZ MICHELSEN</v>
          </cell>
          <cell r="K7416">
            <v>286126506</v>
          </cell>
        </row>
        <row r="7417">
          <cell r="I7417">
            <v>900179946</v>
          </cell>
          <cell r="J7417" t="str">
            <v>Fondo de Servicios Educativos Institución Educativa San Jose de Viro - Viro</v>
          </cell>
          <cell r="K7417">
            <v>24975697</v>
          </cell>
        </row>
        <row r="7418">
          <cell r="I7418">
            <v>900180108</v>
          </cell>
          <cell r="J7418" t="str">
            <v>CENTRO EDUCATIVO CIATO</v>
          </cell>
          <cell r="K7418">
            <v>10295724</v>
          </cell>
        </row>
        <row r="7419">
          <cell r="I7419">
            <v>900180147</v>
          </cell>
          <cell r="J7419" t="str">
            <v>CENTRO EDUCATIVO ARROYO GRANDE ABAJO</v>
          </cell>
          <cell r="K7419">
            <v>15754196</v>
          </cell>
        </row>
        <row r="7420">
          <cell r="I7420">
            <v>900180152</v>
          </cell>
          <cell r="J7420" t="str">
            <v>CENTRO EDUCATIVO CABUYA</v>
          </cell>
          <cell r="K7420">
            <v>28109886</v>
          </cell>
        </row>
        <row r="7421">
          <cell r="I7421">
            <v>900180589</v>
          </cell>
          <cell r="J7421" t="str">
            <v>Fondo de Servicios Educativos Centro Educativo Jose Eulises Mosquera Perea</v>
          </cell>
          <cell r="K7421">
            <v>27007773</v>
          </cell>
        </row>
        <row r="7422">
          <cell r="I7422">
            <v>900180694</v>
          </cell>
          <cell r="J7422" t="str">
            <v>INSTITUCION EDUCATIVA DEPARTAMENTAL CASADILLAS BAJO</v>
          </cell>
          <cell r="K7422">
            <v>24105252</v>
          </cell>
        </row>
        <row r="7423">
          <cell r="I7423">
            <v>900182107</v>
          </cell>
          <cell r="J7423" t="str">
            <v>Institucion Educativa La Unilla</v>
          </cell>
          <cell r="K7423">
            <v>46784716</v>
          </cell>
        </row>
        <row r="7424">
          <cell r="I7424">
            <v>900183339</v>
          </cell>
          <cell r="J7424" t="str">
            <v>CENTRO EDUCATIVO ETNOEDUCATIVO EMBERA CHAMÍ</v>
          </cell>
          <cell r="K7424">
            <v>129914627</v>
          </cell>
        </row>
        <row r="7425">
          <cell r="I7425">
            <v>900183981</v>
          </cell>
          <cell r="J7425" t="str">
            <v>F.S.E. INSTITUCION EDUCATIVA DE TRABAJO SAN JOSE S.G.P</v>
          </cell>
          <cell r="K7425">
            <v>3018280</v>
          </cell>
        </row>
        <row r="7426">
          <cell r="I7426">
            <v>900184334</v>
          </cell>
          <cell r="J7426" t="str">
            <v>IED LIBANO</v>
          </cell>
          <cell r="K7426">
            <v>77373341</v>
          </cell>
        </row>
        <row r="7427">
          <cell r="I7427">
            <v>900185459</v>
          </cell>
          <cell r="J7427" t="str">
            <v>CENT EDUC RUR SAN ROQUE</v>
          </cell>
          <cell r="K7427">
            <v>16575155</v>
          </cell>
        </row>
        <row r="7428">
          <cell r="I7428">
            <v>900185623</v>
          </cell>
          <cell r="J7428" t="str">
            <v>CENTRO EDUCATIVO VILLA DEL RIO</v>
          </cell>
          <cell r="K7428">
            <v>13737926</v>
          </cell>
        </row>
        <row r="7429">
          <cell r="I7429">
            <v>900185716</v>
          </cell>
          <cell r="J7429" t="str">
            <v>INSTITUCION EDUCATIVA MANUEL RUIZ ALVAREZ</v>
          </cell>
          <cell r="K7429">
            <v>143741510</v>
          </cell>
        </row>
        <row r="7430">
          <cell r="I7430">
            <v>900186611</v>
          </cell>
          <cell r="J7430" t="str">
            <v>CER HORACIO TORO OCHOA - Santa Rosa de Osos</v>
          </cell>
          <cell r="K7430">
            <v>12184824</v>
          </cell>
        </row>
        <row r="7431">
          <cell r="I7431">
            <v>900187743</v>
          </cell>
          <cell r="J7431" t="str">
            <v>FSE COLEGIO FERNANDO GONZALEZ OCHOA</v>
          </cell>
          <cell r="K7431">
            <v>176333765</v>
          </cell>
        </row>
        <row r="7432">
          <cell r="I7432">
            <v>900189106</v>
          </cell>
          <cell r="J7432" t="str">
            <v>INSTITUCION EDUCATIVA SAN JOAQUIN DE LAS ANIMAS</v>
          </cell>
          <cell r="K7432">
            <v>74886471</v>
          </cell>
        </row>
        <row r="7433">
          <cell r="I7433">
            <v>900189185</v>
          </cell>
          <cell r="J7433" t="str">
            <v>Centro Educativo Jardin de las Peñas</v>
          </cell>
          <cell r="K7433">
            <v>33698052</v>
          </cell>
        </row>
        <row r="7434">
          <cell r="I7434">
            <v>900191602</v>
          </cell>
          <cell r="J7434" t="str">
            <v>IER ROSALIA HOYOS DE R - Marinilla</v>
          </cell>
          <cell r="K7434">
            <v>42685361</v>
          </cell>
        </row>
        <row r="7435">
          <cell r="I7435">
            <v>900192833</v>
          </cell>
          <cell r="J7435" t="str">
            <v>MUNICIPIO NOROSI BOLIVAR</v>
          </cell>
          <cell r="K7435">
            <v>86874287</v>
          </cell>
        </row>
        <row r="7436">
          <cell r="I7436">
            <v>900194320</v>
          </cell>
          <cell r="J7436" t="str">
            <v>CENTRO EDUCATIVO BASICO AMPLIADO DE BOMBA</v>
          </cell>
          <cell r="K7436">
            <v>33698008</v>
          </cell>
        </row>
        <row r="7437">
          <cell r="I7437">
            <v>900194541</v>
          </cell>
          <cell r="J7437" t="str">
            <v>Fondo de Servicios Educativos Institución Educativa Agropecuaria Marco Fidel Suarez</v>
          </cell>
          <cell r="K7437">
            <v>75098012</v>
          </cell>
        </row>
        <row r="7438">
          <cell r="I7438">
            <v>900195133</v>
          </cell>
          <cell r="J7438" t="str">
            <v>INST EDUC ANGELA RESTREPO MORENO</v>
          </cell>
          <cell r="K7438">
            <v>129655799</v>
          </cell>
        </row>
        <row r="7439">
          <cell r="I7439">
            <v>900195673</v>
          </cell>
          <cell r="J7439" t="str">
            <v>MARIA ANALIA ORTIZ  HORMAZA</v>
          </cell>
          <cell r="K7439">
            <v>26734429</v>
          </cell>
        </row>
        <row r="7440">
          <cell r="I7440">
            <v>900196243</v>
          </cell>
          <cell r="J7440" t="str">
            <v>INSTITUCION EDUCATIVA CAÑA BRAVA</v>
          </cell>
          <cell r="K7440">
            <v>29581912</v>
          </cell>
        </row>
        <row r="7441">
          <cell r="I7441">
            <v>900196624</v>
          </cell>
          <cell r="J7441" t="str">
            <v>Centro Educativo Charras</v>
          </cell>
          <cell r="K7441">
            <v>13636480</v>
          </cell>
        </row>
        <row r="7442">
          <cell r="I7442">
            <v>900196642</v>
          </cell>
          <cell r="J7442" t="str">
            <v>INST EDUC DEBORA ARANGO PEREZ</v>
          </cell>
          <cell r="K7442">
            <v>93203302</v>
          </cell>
        </row>
        <row r="7443">
          <cell r="I7443">
            <v>900196800</v>
          </cell>
          <cell r="J7443" t="str">
            <v>INSTITUCION EDUCATIVA SILVANO CAICEDO GIRON</v>
          </cell>
          <cell r="K7443">
            <v>48036168</v>
          </cell>
        </row>
        <row r="7444">
          <cell r="I7444">
            <v>900197510</v>
          </cell>
          <cell r="J7444" t="str">
            <v>INSTITUCION EDUCATIVA JHON F KENEDY</v>
          </cell>
          <cell r="K7444">
            <v>75608005</v>
          </cell>
        </row>
        <row r="7445">
          <cell r="I7445">
            <v>900198781</v>
          </cell>
          <cell r="J7445" t="str">
            <v>CE. NUESTRA SEÑORA DEL ROSARIO</v>
          </cell>
          <cell r="K7445">
            <v>53598338</v>
          </cell>
        </row>
        <row r="7446">
          <cell r="I7446">
            <v>900198912</v>
          </cell>
          <cell r="J7446" t="str">
            <v>INSTITUCIÓN EDUCATIVA EL ROSARIO</v>
          </cell>
          <cell r="K7446">
            <v>27664976</v>
          </cell>
        </row>
        <row r="7447">
          <cell r="I7447">
            <v>900199073</v>
          </cell>
          <cell r="J7447" t="str">
            <v>IE MIGUEL A CAICEDO MENA</v>
          </cell>
          <cell r="K7447">
            <v>88968541</v>
          </cell>
        </row>
        <row r="7448">
          <cell r="I7448">
            <v>900199136</v>
          </cell>
          <cell r="J7448" t="str">
            <v>CENT EDUC RUR FILO REAL</v>
          </cell>
          <cell r="K7448">
            <v>21998624</v>
          </cell>
        </row>
        <row r="7449">
          <cell r="I7449">
            <v>900199324</v>
          </cell>
          <cell r="J7449" t="str">
            <v>CENTRO EDUCATIVO LA PRIMAVERA MUNICIPIO DE CACHIRA</v>
          </cell>
          <cell r="K7449">
            <v>31878720</v>
          </cell>
        </row>
        <row r="7450">
          <cell r="I7450">
            <v>900199400</v>
          </cell>
          <cell r="J7450" t="str">
            <v>CENT EDUC RUR LOS GUAYABALES</v>
          </cell>
          <cell r="K7450">
            <v>24643087</v>
          </cell>
        </row>
        <row r="7451">
          <cell r="I7451">
            <v>900199823</v>
          </cell>
          <cell r="J7451" t="str">
            <v>FSE COLEGIO CUNDINAMARCA</v>
          </cell>
          <cell r="K7451">
            <v>296638238</v>
          </cell>
        </row>
        <row r="7452">
          <cell r="I7452">
            <v>900200097</v>
          </cell>
          <cell r="J7452" t="str">
            <v>CENTRO EDUCATIVO RURAL LA CURVA</v>
          </cell>
          <cell r="K7452">
            <v>18669709</v>
          </cell>
        </row>
        <row r="7453">
          <cell r="I7453">
            <v>900200101</v>
          </cell>
          <cell r="J7453" t="str">
            <v>CENT EDUC RUR LA PRIMAVERA</v>
          </cell>
          <cell r="K7453">
            <v>21407508</v>
          </cell>
        </row>
        <row r="7454">
          <cell r="I7454">
            <v>900200108</v>
          </cell>
          <cell r="J7454" t="str">
            <v>CENTRO EDUCATIVO RURAL CHAMIZON</v>
          </cell>
          <cell r="K7454">
            <v>18140609</v>
          </cell>
        </row>
        <row r="7455">
          <cell r="I7455">
            <v>900200114</v>
          </cell>
          <cell r="J7455" t="str">
            <v>IE COLORADO - Nechí</v>
          </cell>
          <cell r="K7455">
            <v>41460486</v>
          </cell>
        </row>
        <row r="7456">
          <cell r="I7456">
            <v>900200125</v>
          </cell>
          <cell r="J7456" t="str">
            <v>CENTRO EDUCATIVO RURAL EL SUL</v>
          </cell>
          <cell r="K7456">
            <v>14969223</v>
          </cell>
        </row>
        <row r="7457">
          <cell r="I7457">
            <v>900200236</v>
          </cell>
          <cell r="J7457" t="str">
            <v>centro educativo rural san jose de castro</v>
          </cell>
          <cell r="K7457">
            <v>48284864</v>
          </cell>
        </row>
        <row r="7458">
          <cell r="I7458">
            <v>900200311</v>
          </cell>
          <cell r="J7458" t="str">
            <v>CENTRO EDUCATIVO RURAL SIRAVITA</v>
          </cell>
          <cell r="K7458">
            <v>17489082</v>
          </cell>
        </row>
        <row r="7459">
          <cell r="I7459">
            <v>900200371</v>
          </cell>
          <cell r="J7459" t="str">
            <v>CENTRO EDUCATIVO RURAL TIERRA AZUL</v>
          </cell>
          <cell r="K7459">
            <v>17007152</v>
          </cell>
        </row>
        <row r="7460">
          <cell r="I7460">
            <v>900200860</v>
          </cell>
          <cell r="J7460" t="str">
            <v>Colegio General Gustavo Rojas Pinilla Institucion Educativa Distrital</v>
          </cell>
          <cell r="K7460">
            <v>263812391</v>
          </cell>
        </row>
        <row r="7461">
          <cell r="I7461">
            <v>900201177</v>
          </cell>
          <cell r="J7461" t="str">
            <v>IE SAN PIO X - Cañasgordas</v>
          </cell>
          <cell r="K7461">
            <v>61434943</v>
          </cell>
        </row>
        <row r="7462">
          <cell r="I7462">
            <v>900201603</v>
          </cell>
          <cell r="J7462" t="str">
            <v>centro eductivo rural cerro viejo</v>
          </cell>
          <cell r="K7462">
            <v>21597879</v>
          </cell>
        </row>
        <row r="7463">
          <cell r="I7463">
            <v>900201695</v>
          </cell>
          <cell r="J7463" t="str">
            <v>COLEGIO GERARDO MOLINA IED</v>
          </cell>
          <cell r="K7463">
            <v>254917104</v>
          </cell>
        </row>
        <row r="7464">
          <cell r="I7464">
            <v>900201721</v>
          </cell>
          <cell r="J7464" t="str">
            <v>CENTRO EDUCATIVO JARDIN</v>
          </cell>
          <cell r="K7464">
            <v>24267502</v>
          </cell>
        </row>
        <row r="7465">
          <cell r="I7465">
            <v>900201752</v>
          </cell>
          <cell r="J7465" t="str">
            <v>CENTRO EDUCATIVO RURAL LA CARRERA</v>
          </cell>
          <cell r="K7465">
            <v>23162640</v>
          </cell>
        </row>
        <row r="7466">
          <cell r="I7466">
            <v>900201796</v>
          </cell>
          <cell r="J7466" t="str">
            <v>CENTRO EDUCATIVO RURAL SANTA RITA</v>
          </cell>
          <cell r="K7466">
            <v>13155700</v>
          </cell>
        </row>
        <row r="7467">
          <cell r="I7467">
            <v>900201998</v>
          </cell>
          <cell r="J7467" t="str">
            <v>COLEGIO DE EDUCACIÓN BÁSICA EL MORAL</v>
          </cell>
          <cell r="K7467">
            <v>50584308</v>
          </cell>
        </row>
        <row r="7468">
          <cell r="I7468">
            <v>900202112</v>
          </cell>
          <cell r="J7468" t="str">
            <v>CENTRO EDUCATIVO RURAL LA COLONIA</v>
          </cell>
          <cell r="K7468">
            <v>16992389</v>
          </cell>
        </row>
        <row r="7469">
          <cell r="I7469">
            <v>900202388</v>
          </cell>
          <cell r="J7469" t="str">
            <v>INSTITUCION EDUCATIVA AGROEMPRESARIAL HUASANO</v>
          </cell>
          <cell r="K7469">
            <v>46380538</v>
          </cell>
        </row>
        <row r="7470">
          <cell r="I7470">
            <v>900202414</v>
          </cell>
          <cell r="J7470" t="str">
            <v>Fondo de Servicios Educativos Intitucion Educativa Antonio Angles de San Isidro</v>
          </cell>
          <cell r="K7470">
            <v>51663293</v>
          </cell>
        </row>
        <row r="7471">
          <cell r="I7471">
            <v>900203323</v>
          </cell>
          <cell r="J7471" t="str">
            <v>INSTITUCION EDUCATIVA JAIME RUIZ CARRILLO</v>
          </cell>
          <cell r="K7471">
            <v>10203728</v>
          </cell>
        </row>
        <row r="7472">
          <cell r="I7472">
            <v>900203346</v>
          </cell>
          <cell r="J7472" t="str">
            <v>INSTITUCION EDUCATIVA LAS MERCEDES</v>
          </cell>
          <cell r="K7472">
            <v>21483130</v>
          </cell>
        </row>
        <row r="7473">
          <cell r="I7473">
            <v>900203856</v>
          </cell>
          <cell r="J7473" t="str">
            <v>Colegio Saludcoop Sur IED</v>
          </cell>
          <cell r="K7473">
            <v>179326930</v>
          </cell>
        </row>
        <row r="7474">
          <cell r="I7474">
            <v>900203875</v>
          </cell>
          <cell r="J7474" t="str">
            <v>INSTITUTO TECNICO DISTRITAL CRUZADA SOCIAL</v>
          </cell>
          <cell r="K7474">
            <v>126496489</v>
          </cell>
        </row>
        <row r="7475">
          <cell r="I7475">
            <v>900204834</v>
          </cell>
          <cell r="J7475" t="str">
            <v>CENTRO EDUCATIVO GAITANIA</v>
          </cell>
          <cell r="K7475">
            <v>11187087</v>
          </cell>
        </row>
        <row r="7476">
          <cell r="I7476">
            <v>900205654</v>
          </cell>
          <cell r="J7476" t="str">
            <v>institucion educativa enoc mendoza</v>
          </cell>
          <cell r="K7476">
            <v>95436569</v>
          </cell>
        </row>
        <row r="7477">
          <cell r="I7477">
            <v>900205732</v>
          </cell>
          <cell r="J7477" t="str">
            <v>INSTITUCION EDUCATIVA CAMILO TORRES</v>
          </cell>
          <cell r="K7477">
            <v>25072632</v>
          </cell>
        </row>
        <row r="7478">
          <cell r="I7478">
            <v>900205796</v>
          </cell>
          <cell r="J7478" t="str">
            <v>INSTITUCION EDUCATIVA  SAN NICOLAS</v>
          </cell>
          <cell r="K7478">
            <v>45139114</v>
          </cell>
        </row>
        <row r="7479">
          <cell r="I7479">
            <v>900207030</v>
          </cell>
          <cell r="J7479" t="str">
            <v>IED LUIS ANTONIO ESCOBAR VILLAPINZON</v>
          </cell>
          <cell r="K7479">
            <v>110991095</v>
          </cell>
        </row>
        <row r="7480">
          <cell r="I7480">
            <v>900207396</v>
          </cell>
          <cell r="J7480" t="str">
            <v>colegio tomas cipriano de mosquera i.e.d</v>
          </cell>
          <cell r="K7480">
            <v>142435883</v>
          </cell>
        </row>
        <row r="7481">
          <cell r="I7481">
            <v>900207616</v>
          </cell>
          <cell r="J7481" t="str">
            <v>Centro Educativo San Isidro</v>
          </cell>
          <cell r="K7481">
            <v>10612162</v>
          </cell>
        </row>
        <row r="7482">
          <cell r="I7482">
            <v>900207708</v>
          </cell>
          <cell r="J7482" t="str">
            <v>Fondo de Servicios Educativos Intitucion Educativa normal Superior Nuetra Señora de las Mercedes</v>
          </cell>
          <cell r="K7482">
            <v>109303864</v>
          </cell>
        </row>
        <row r="7483">
          <cell r="I7483">
            <v>900207730</v>
          </cell>
          <cell r="J7483" t="str">
            <v>COLEGIO VIRGINIA GUTIERREZ DE PINEDA</v>
          </cell>
          <cell r="K7483">
            <v>174428449</v>
          </cell>
        </row>
        <row r="7484">
          <cell r="I7484">
            <v>900207921</v>
          </cell>
          <cell r="J7484" t="str">
            <v>CENTRO EDUCATIVO NIÑA DEL CARMEN</v>
          </cell>
          <cell r="K7484">
            <v>23745918</v>
          </cell>
        </row>
        <row r="7485">
          <cell r="I7485">
            <v>900208112</v>
          </cell>
          <cell r="J7485" t="str">
            <v>COLEGIO ANTONIO GARCIA IED</v>
          </cell>
          <cell r="K7485">
            <v>190006472</v>
          </cell>
        </row>
        <row r="7486">
          <cell r="I7486">
            <v>900208263</v>
          </cell>
          <cell r="J7486" t="str">
            <v>CENTRO EDUCATIVO RURAL LA CAPILLA</v>
          </cell>
          <cell r="K7486">
            <v>27110089</v>
          </cell>
        </row>
        <row r="7487">
          <cell r="I7487">
            <v>900208285</v>
          </cell>
          <cell r="J7487" t="str">
            <v>CENTRO EDUCATIVO LOS FUNDADORES</v>
          </cell>
          <cell r="K7487">
            <v>52587237</v>
          </cell>
        </row>
        <row r="7488">
          <cell r="I7488">
            <v>900208313</v>
          </cell>
          <cell r="J7488" t="str">
            <v>INSTITUCION EDUCATUIVA FRANCISCO CESAR</v>
          </cell>
          <cell r="K7488">
            <v>69721678</v>
          </cell>
        </row>
        <row r="7489">
          <cell r="I7489">
            <v>900209540</v>
          </cell>
          <cell r="J7489" t="str">
            <v>institucion educativa hatoviejo</v>
          </cell>
          <cell r="K7489">
            <v>12768125</v>
          </cell>
        </row>
        <row r="7490">
          <cell r="I7490">
            <v>900209994</v>
          </cell>
          <cell r="J7490" t="str">
            <v>FONDO DE  SERVICIOS  DOCENTES  I.E</v>
          </cell>
          <cell r="K7490">
            <v>267414366</v>
          </cell>
        </row>
        <row r="7491">
          <cell r="I7491">
            <v>900210027</v>
          </cell>
          <cell r="J7491" t="str">
            <v>INSTITUCION EDUCATIVAFONDO DE SERVICIOS EDUCATIVOSPEDACITO DE CIELO ALVARO URIBE VELEZ</v>
          </cell>
          <cell r="K7491">
            <v>80471018</v>
          </cell>
        </row>
        <row r="7492">
          <cell r="I7492">
            <v>900210543</v>
          </cell>
          <cell r="J7492" t="str">
            <v>I. E. TEC AGROP OPCION PESCA</v>
          </cell>
          <cell r="K7492">
            <v>44662914</v>
          </cell>
        </row>
        <row r="7493">
          <cell r="I7493">
            <v>900210569</v>
          </cell>
          <cell r="J7493" t="str">
            <v>INSTITUCION EDUCATIVA SOCHAQUIRA ABAJO</v>
          </cell>
          <cell r="K7493">
            <v>17755290</v>
          </cell>
        </row>
        <row r="7494">
          <cell r="I7494">
            <v>900210654</v>
          </cell>
          <cell r="J7494" t="str">
            <v>Fondo de Servicios Educativos Intitucion Educativa Superior Santa Teresita del Valle</v>
          </cell>
          <cell r="K7494">
            <v>58037748</v>
          </cell>
        </row>
        <row r="7495">
          <cell r="I7495">
            <v>900211224</v>
          </cell>
          <cell r="J7495" t="str">
            <v>Fondo de Servicios Educativos Institución Educativa Ecoturistica Litoral Pacifico - Nuquí.</v>
          </cell>
          <cell r="K7495">
            <v>70181281</v>
          </cell>
        </row>
        <row r="7496">
          <cell r="I7496">
            <v>900211388</v>
          </cell>
          <cell r="J7496" t="str">
            <v>CENTRO EDUCATIVO RURAL VIJAGUAL</v>
          </cell>
          <cell r="K7496">
            <v>26179862</v>
          </cell>
        </row>
        <row r="7497">
          <cell r="I7497">
            <v>900211563</v>
          </cell>
          <cell r="J7497" t="str">
            <v>COLEGIO GERMAN ARCINIEGAS</v>
          </cell>
          <cell r="K7497">
            <v>268384101</v>
          </cell>
        </row>
        <row r="7498">
          <cell r="I7498">
            <v>900212111</v>
          </cell>
          <cell r="J7498" t="str">
            <v>CENTRO EDUCATIVO ALFONSO LOPEZ</v>
          </cell>
          <cell r="K7498">
            <v>20740263</v>
          </cell>
        </row>
        <row r="7499">
          <cell r="I7499">
            <v>900212225</v>
          </cell>
          <cell r="J7499" t="str">
            <v>CEENTRO EDUCATIVO PEÑAS COLORADAS</v>
          </cell>
          <cell r="K7499">
            <v>20682492</v>
          </cell>
        </row>
        <row r="7500">
          <cell r="I7500">
            <v>900212492</v>
          </cell>
          <cell r="J7500" t="str">
            <v>C.E. QUEBRADA SECA UNIDA</v>
          </cell>
          <cell r="K7500">
            <v>10705225</v>
          </cell>
        </row>
        <row r="7501">
          <cell r="I7501">
            <v>900212595</v>
          </cell>
          <cell r="J7501" t="str">
            <v>FONDO DE SERVICIOS EDUCATIVOS COLEGIO MARIA CANO</v>
          </cell>
          <cell r="K7501">
            <v>143835322</v>
          </cell>
        </row>
        <row r="7502">
          <cell r="I7502">
            <v>900212983</v>
          </cell>
          <cell r="J7502" t="str">
            <v>CENTRO EDUCATIVO MARCO FIDEL SUAREZ</v>
          </cell>
          <cell r="K7502">
            <v>13360131</v>
          </cell>
        </row>
        <row r="7503">
          <cell r="I7503">
            <v>900213046</v>
          </cell>
          <cell r="J7503" t="str">
            <v>CENTRO EDUCATIVO SANTA FE DEL ARCIAL</v>
          </cell>
          <cell r="K7503">
            <v>11332796</v>
          </cell>
        </row>
        <row r="7504">
          <cell r="I7504">
            <v>900213587</v>
          </cell>
          <cell r="J7504" t="str">
            <v>INSTITUCION EDUCATIVA TECNICA INDUSTRIAL JOSE CASTILLO BOLIVAR</v>
          </cell>
          <cell r="K7504">
            <v>115488312</v>
          </cell>
        </row>
        <row r="7505">
          <cell r="I7505">
            <v>900213748</v>
          </cell>
          <cell r="J7505" t="str">
            <v>COLEGIO DEBORA ARANGO PÉREZ</v>
          </cell>
          <cell r="K7505">
            <v>235998088</v>
          </cell>
        </row>
        <row r="7506">
          <cell r="I7506">
            <v>900214735</v>
          </cell>
          <cell r="J7506" t="str">
            <v>CENTRO EDUCATIVO SANTA ROSA DEL MPIO DE SAN VTE.</v>
          </cell>
          <cell r="K7506">
            <v>7683559</v>
          </cell>
        </row>
        <row r="7507">
          <cell r="I7507">
            <v>900214880</v>
          </cell>
          <cell r="J7507" t="str">
            <v>INSTIOTUCION EDUCATIVA SIMON BOLIVAR</v>
          </cell>
          <cell r="K7507">
            <v>9389025</v>
          </cell>
        </row>
        <row r="7508">
          <cell r="I7508">
            <v>900216627</v>
          </cell>
          <cell r="J7508" t="str">
            <v>CENTRO EDUCATIVO SANTA CRUZ DEL AGUILA</v>
          </cell>
          <cell r="K7508">
            <v>18462714</v>
          </cell>
        </row>
        <row r="7509">
          <cell r="I7509">
            <v>900216737</v>
          </cell>
          <cell r="J7509" t="str">
            <v>CENTRO EDUCATIVO TEUSAQUILLO</v>
          </cell>
          <cell r="K7509">
            <v>34454544</v>
          </cell>
        </row>
        <row r="7510">
          <cell r="I7510">
            <v>900216754</v>
          </cell>
          <cell r="J7510" t="str">
            <v>CENTRO EDUCATIVO PUERTO AMOR</v>
          </cell>
          <cell r="K7510">
            <v>20456536</v>
          </cell>
        </row>
        <row r="7511">
          <cell r="I7511">
            <v>900216789</v>
          </cell>
          <cell r="J7511" t="str">
            <v>CENTRO EDUCATIVO REINA BAJA</v>
          </cell>
          <cell r="K7511">
            <v>21027600</v>
          </cell>
        </row>
        <row r="7512">
          <cell r="I7512">
            <v>900217243</v>
          </cell>
          <cell r="J7512" t="str">
            <v>CENTRO EDUCATIVO LA UNION</v>
          </cell>
          <cell r="K7512">
            <v>19341325</v>
          </cell>
        </row>
        <row r="7513">
          <cell r="I7513">
            <v>900218102</v>
          </cell>
          <cell r="J7513" t="str">
            <v>CENTRO EDUCATIVO BRISAS DE LOSADA</v>
          </cell>
          <cell r="K7513">
            <v>10397640</v>
          </cell>
        </row>
        <row r="7514">
          <cell r="I7514">
            <v>900218599</v>
          </cell>
          <cell r="J7514" t="str">
            <v>CENTRO EDUCATIVO LA AGUILILLA</v>
          </cell>
          <cell r="K7514">
            <v>42078236</v>
          </cell>
        </row>
        <row r="7515">
          <cell r="I7515">
            <v>900218633</v>
          </cell>
          <cell r="J7515" t="str">
            <v>INST EDUC AURES</v>
          </cell>
          <cell r="K7515">
            <v>113010954</v>
          </cell>
        </row>
        <row r="7516">
          <cell r="I7516">
            <v>900219678</v>
          </cell>
          <cell r="J7516" t="str">
            <v>FSE COLEGIO CIUDADELA EDUCATIVA DE BOSA</v>
          </cell>
          <cell r="K7516">
            <v>504958792</v>
          </cell>
        </row>
        <row r="7517">
          <cell r="I7517">
            <v>900220061</v>
          </cell>
          <cell r="J7517" t="str">
            <v>MUNICIPIO DE SAN JOSE DE URE</v>
          </cell>
          <cell r="K7517">
            <v>159943278</v>
          </cell>
        </row>
        <row r="7518">
          <cell r="I7518">
            <v>900220147</v>
          </cell>
          <cell r="J7518" t="str">
            <v>MUNICIPIO DE TUCHIN</v>
          </cell>
          <cell r="K7518">
            <v>700663084</v>
          </cell>
        </row>
        <row r="7519">
          <cell r="I7519">
            <v>900220680</v>
          </cell>
          <cell r="J7519" t="str">
            <v>INSTITUCION  EDUCATIVA  NORMAL  SUPERIOR SUPERIOR  MANUEL  CAÑISALES</v>
          </cell>
          <cell r="K7519">
            <v>160811067</v>
          </cell>
        </row>
        <row r="7520">
          <cell r="I7520">
            <v>900221162</v>
          </cell>
          <cell r="J7520" t="str">
            <v>IER LA  JOSEFINA - San Luis</v>
          </cell>
          <cell r="K7520">
            <v>43342863</v>
          </cell>
        </row>
        <row r="7521">
          <cell r="I7521">
            <v>900221444</v>
          </cell>
          <cell r="J7521" t="str">
            <v>CENTRO EDUCATIVO LAS MERCEDES</v>
          </cell>
          <cell r="K7521">
            <v>12139768</v>
          </cell>
        </row>
        <row r="7522">
          <cell r="I7522">
            <v>900221763</v>
          </cell>
          <cell r="J7522" t="str">
            <v>CENTRO EDUCATIVO LA SAMARIA</v>
          </cell>
          <cell r="K7522">
            <v>38031183</v>
          </cell>
        </row>
        <row r="7523">
          <cell r="I7523">
            <v>900222051</v>
          </cell>
          <cell r="J7523" t="str">
            <v>CENTRO EDUCATIVO MAMON DE MARIA</v>
          </cell>
          <cell r="K7523">
            <v>34665102</v>
          </cell>
        </row>
        <row r="7524">
          <cell r="I7524">
            <v>900222065</v>
          </cell>
          <cell r="J7524" t="str">
            <v>CENTRO EDUCATIVO ALTA MONTAÑA</v>
          </cell>
          <cell r="K7524">
            <v>34656382</v>
          </cell>
        </row>
        <row r="7525">
          <cell r="I7525">
            <v>900223457</v>
          </cell>
          <cell r="J7525" t="str">
            <v>centro educativo nueva esperanza</v>
          </cell>
          <cell r="K7525">
            <v>19681629</v>
          </cell>
        </row>
        <row r="7526">
          <cell r="I7526">
            <v>900223827</v>
          </cell>
          <cell r="J7526" t="str">
            <v>CENTRO EDUCATIVO VILLA CARMONA</v>
          </cell>
          <cell r="K7526">
            <v>37677676</v>
          </cell>
        </row>
        <row r="7527">
          <cell r="I7527">
            <v>900225604</v>
          </cell>
          <cell r="J7527" t="str">
            <v>Institución Educativa Agropecuaria Nuestra Señora de la pobreza /Fondo de Servicios Educativos</v>
          </cell>
          <cell r="K7527">
            <v>42681355</v>
          </cell>
        </row>
        <row r="7528">
          <cell r="I7528">
            <v>900225989</v>
          </cell>
          <cell r="J7528" t="str">
            <v>COLEGIO DE EDUCACIÓN BÁSICA PAZ Y LIBERTAD</v>
          </cell>
          <cell r="K7528">
            <v>11713845</v>
          </cell>
        </row>
        <row r="7529">
          <cell r="I7529">
            <v>900227267</v>
          </cell>
          <cell r="J7529" t="str">
            <v>INSITUCION EDUCATIVA LAS AREPAS</v>
          </cell>
          <cell r="K7529">
            <v>59780386</v>
          </cell>
        </row>
        <row r="7530">
          <cell r="I7530">
            <v>900227645</v>
          </cell>
          <cell r="J7530" t="str">
            <v>FONDO DE SERVICIO EDUCATIVO COL PUERTO NUEVO</v>
          </cell>
          <cell r="K7530">
            <v>44055561</v>
          </cell>
        </row>
        <row r="7531">
          <cell r="I7531">
            <v>900227937</v>
          </cell>
          <cell r="J7531" t="str">
            <v>CENTRO EDUCATIVO CAMPO LEJANO</v>
          </cell>
          <cell r="K7531">
            <v>25134185</v>
          </cell>
        </row>
        <row r="7532">
          <cell r="I7532">
            <v>900227943</v>
          </cell>
          <cell r="J7532" t="str">
            <v>CENTRO EDUCATIVO DANUBIO</v>
          </cell>
          <cell r="K7532">
            <v>7159996</v>
          </cell>
        </row>
        <row r="7533">
          <cell r="I7533">
            <v>900228255</v>
          </cell>
          <cell r="J7533" t="str">
            <v>Instituto Educativo Agroecologico de Puerto Salazar  / Fondo de Servicios Educativos</v>
          </cell>
          <cell r="K7533">
            <v>24611844</v>
          </cell>
        </row>
        <row r="7534">
          <cell r="I7534">
            <v>900229008</v>
          </cell>
          <cell r="J7534" t="str">
            <v>INSTITUCION EDUCATIVA ESTAMBUL</v>
          </cell>
          <cell r="K7534">
            <v>51838060</v>
          </cell>
        </row>
        <row r="7535">
          <cell r="I7535">
            <v>900229084</v>
          </cell>
          <cell r="J7535" t="str">
            <v>I.E. ANTONIO DERKA - SANTO DOMINGO</v>
          </cell>
          <cell r="K7535">
            <v>272210969</v>
          </cell>
        </row>
        <row r="7536">
          <cell r="I7536">
            <v>900230451</v>
          </cell>
          <cell r="J7536" t="str">
            <v>CENTRO EDUCATIVO CAÑO BONITO</v>
          </cell>
          <cell r="K7536">
            <v>15679781</v>
          </cell>
        </row>
        <row r="7537">
          <cell r="I7537">
            <v>900230843</v>
          </cell>
          <cell r="J7537" t="str">
            <v>INSTITUCION EDUCATIVA TECNICA AGROPECUARIA TALAIGUA VIEJO</v>
          </cell>
          <cell r="K7537">
            <v>40914216</v>
          </cell>
        </row>
        <row r="7538">
          <cell r="I7538">
            <v>900231145</v>
          </cell>
          <cell r="J7538" t="str">
            <v>INSTITUCION EDUCATIVA TECNICA AGROINDUSTRIAL NUEVA GENER</v>
          </cell>
          <cell r="K7538">
            <v>37802697</v>
          </cell>
        </row>
        <row r="7539">
          <cell r="I7539">
            <v>900231975</v>
          </cell>
          <cell r="J7539" t="str">
            <v>FONDOS DE SERVICIOS EDUCATIVOS INSTITUCION EDUCATIVA LAS COLINAS</v>
          </cell>
          <cell r="K7539">
            <v>44830163</v>
          </cell>
        </row>
        <row r="7540">
          <cell r="I7540">
            <v>900233450</v>
          </cell>
          <cell r="J7540" t="str">
            <v>COLEGIO DEPARTAAMENTAL DE BACHILLERATO RICARDO CASTELLAR BARR</v>
          </cell>
          <cell r="K7540">
            <v>86500474</v>
          </cell>
        </row>
        <row r="7541">
          <cell r="I7541">
            <v>900233636</v>
          </cell>
          <cell r="J7541" t="str">
            <v>COLEGIO JOSE MARIA VARGAS VILA</v>
          </cell>
          <cell r="K7541">
            <v>191398597</v>
          </cell>
        </row>
        <row r="7542">
          <cell r="I7542">
            <v>900233637</v>
          </cell>
          <cell r="J7542" t="str">
            <v>INTITUCION EDUCATIVA SANTO DOMINGO SAVIO</v>
          </cell>
          <cell r="K7542">
            <v>133681224</v>
          </cell>
        </row>
        <row r="7543">
          <cell r="I7543">
            <v>900233673</v>
          </cell>
          <cell r="J7543" t="str">
            <v>CENT EDUC CUCHILLO BLANCO</v>
          </cell>
          <cell r="K7543">
            <v>23509652</v>
          </cell>
        </row>
        <row r="7544">
          <cell r="I7544">
            <v>900233728</v>
          </cell>
          <cell r="J7544" t="str">
            <v>FONDO DE SERVICIO EDUCATIVO INSTITUCION EDUCATIVA EL RODEO</v>
          </cell>
          <cell r="K7544">
            <v>120392748</v>
          </cell>
        </row>
        <row r="7545">
          <cell r="I7545">
            <v>900233888</v>
          </cell>
          <cell r="J7545" t="str">
            <v>INSTITUCION EDUCATIVATECNICO AGROECOLOGICO EL MOTILON</v>
          </cell>
          <cell r="K7545">
            <v>39942830</v>
          </cell>
        </row>
        <row r="7546">
          <cell r="I7546">
            <v>900233966</v>
          </cell>
          <cell r="J7546" t="str">
            <v>INST EDUC TEC AGROPESQUERA JORGE ELIECER GAITAN</v>
          </cell>
          <cell r="K7546">
            <v>30248762</v>
          </cell>
        </row>
        <row r="7547">
          <cell r="I7547">
            <v>900234215</v>
          </cell>
          <cell r="J7547" t="str">
            <v>CENTRO EDUCATIVO RURAL EL CEDRO</v>
          </cell>
          <cell r="K7547">
            <v>24524713</v>
          </cell>
        </row>
        <row r="7548">
          <cell r="I7548">
            <v>900235059</v>
          </cell>
          <cell r="J7548" t="str">
            <v>CE.Bocanegra</v>
          </cell>
          <cell r="K7548">
            <v>22737854</v>
          </cell>
        </row>
        <row r="7549">
          <cell r="I7549">
            <v>900235415</v>
          </cell>
          <cell r="J7549" t="str">
            <v>CENT EDUC RUR LA UNION</v>
          </cell>
          <cell r="K7549">
            <v>18863116</v>
          </cell>
        </row>
        <row r="7550">
          <cell r="I7550">
            <v>900235905</v>
          </cell>
          <cell r="J7550" t="str">
            <v>CENTRO EDUCATIVO ISLAS BLANCAS</v>
          </cell>
          <cell r="K7550">
            <v>10285385</v>
          </cell>
        </row>
        <row r="7551">
          <cell r="I7551">
            <v>900236694</v>
          </cell>
          <cell r="J7551" t="str">
            <v>CENTRO EDUCATIVO RURAL LOS AGUACATES</v>
          </cell>
          <cell r="K7551">
            <v>12856435</v>
          </cell>
        </row>
        <row r="7552">
          <cell r="I7552">
            <v>900236697</v>
          </cell>
          <cell r="J7552" t="str">
            <v>CENTRO EDUCATIVO MORALITOS</v>
          </cell>
          <cell r="K7552">
            <v>35084880</v>
          </cell>
        </row>
        <row r="7553">
          <cell r="I7553">
            <v>900236926</v>
          </cell>
          <cell r="J7553" t="str">
            <v>Fondo de Servicio Educativo CED Don Jaca</v>
          </cell>
          <cell r="K7553">
            <v>22136359</v>
          </cell>
        </row>
        <row r="7554">
          <cell r="I7554">
            <v>900236928</v>
          </cell>
          <cell r="J7554" t="str">
            <v>Fondo de Servicio Docente CED Bellavista</v>
          </cell>
          <cell r="K7554">
            <v>27196230</v>
          </cell>
        </row>
        <row r="7555">
          <cell r="I7555">
            <v>900237149</v>
          </cell>
          <cell r="J7555" t="str">
            <v>Fondo de Servicios Educativos Centro  Educativo Inmaculado Corazon de Maria</v>
          </cell>
          <cell r="K7555">
            <v>29973747</v>
          </cell>
        </row>
        <row r="7556">
          <cell r="I7556">
            <v>900237199</v>
          </cell>
          <cell r="J7556" t="str">
            <v>CENTRO EDUCATIVO RURAL DEL PASO LAS FLORES</v>
          </cell>
          <cell r="K7556">
            <v>14205254</v>
          </cell>
        </row>
        <row r="7557">
          <cell r="I7557">
            <v>900237341</v>
          </cell>
          <cell r="J7557" t="str">
            <v>INSTITUCION EDUCATIVA ABROJAL</v>
          </cell>
          <cell r="K7557">
            <v>17787225</v>
          </cell>
        </row>
        <row r="7558">
          <cell r="I7558">
            <v>900237804</v>
          </cell>
          <cell r="J7558" t="str">
            <v>IER CRISTO REY - Maceo</v>
          </cell>
          <cell r="K7558">
            <v>31649611</v>
          </cell>
        </row>
        <row r="7559">
          <cell r="I7559">
            <v>900238537</v>
          </cell>
          <cell r="J7559" t="str">
            <v>Fondo de Servicio Docente CED El Mamey</v>
          </cell>
          <cell r="K7559">
            <v>21651174</v>
          </cell>
        </row>
        <row r="7560">
          <cell r="I7560">
            <v>900239650</v>
          </cell>
          <cell r="J7560" t="str">
            <v>INSTITUCION EDUCATIVA SAGRADA FAMILIA</v>
          </cell>
          <cell r="K7560">
            <v>70366922</v>
          </cell>
        </row>
        <row r="7561">
          <cell r="I7561">
            <v>900240003</v>
          </cell>
          <cell r="J7561" t="str">
            <v>IE TUNJUELITO DE MONGUA</v>
          </cell>
          <cell r="K7561">
            <v>33047225</v>
          </cell>
        </row>
        <row r="7562">
          <cell r="I7562">
            <v>900240812</v>
          </cell>
          <cell r="J7562" t="str">
            <v>IE ALTO DEL CORRAL - Heliconia</v>
          </cell>
          <cell r="K7562">
            <v>19533300</v>
          </cell>
        </row>
        <row r="7563">
          <cell r="I7563">
            <v>900241018</v>
          </cell>
          <cell r="J7563" t="str">
            <v>centro educativo cayo delgado</v>
          </cell>
          <cell r="K7563">
            <v>11429142</v>
          </cell>
        </row>
        <row r="7564">
          <cell r="I7564">
            <v>900241285</v>
          </cell>
          <cell r="J7564" t="str">
            <v>institucion educativa la meseta</v>
          </cell>
          <cell r="K7564">
            <v>24026102</v>
          </cell>
        </row>
        <row r="7565">
          <cell r="I7565">
            <v>900241507</v>
          </cell>
          <cell r="J7565" t="str">
            <v>INSTITUCION EDUCATIVA BARRO PRIETO</v>
          </cell>
          <cell r="K7565">
            <v>48092155</v>
          </cell>
        </row>
        <row r="7566">
          <cell r="I7566">
            <v>900241534</v>
          </cell>
          <cell r="J7566" t="str">
            <v>INSTITUCION EDUCATIVA LOS  LIBERTADORES</v>
          </cell>
          <cell r="K7566">
            <v>14664830</v>
          </cell>
        </row>
        <row r="7567">
          <cell r="I7567">
            <v>900241537</v>
          </cell>
          <cell r="J7567" t="str">
            <v>0</v>
          </cell>
          <cell r="K7567">
            <v>18709433</v>
          </cell>
        </row>
        <row r="7568">
          <cell r="I7568">
            <v>900241589</v>
          </cell>
          <cell r="J7568" t="str">
            <v>INSTITUCION EDUCATIVA  MATILDE ANARAY</v>
          </cell>
          <cell r="K7568">
            <v>19890641</v>
          </cell>
        </row>
        <row r="7569">
          <cell r="I7569">
            <v>900242056</v>
          </cell>
          <cell r="J7569" t="str">
            <v>CENTRO EDUCATIVO RURAL LAS PALMAS</v>
          </cell>
          <cell r="K7569">
            <v>7924527</v>
          </cell>
        </row>
        <row r="7570">
          <cell r="I7570">
            <v>900242552</v>
          </cell>
          <cell r="J7570" t="str">
            <v>IE JULIAN PINTO BUENDIA</v>
          </cell>
          <cell r="K7570">
            <v>96089171</v>
          </cell>
        </row>
        <row r="7571">
          <cell r="I7571">
            <v>900243221</v>
          </cell>
          <cell r="J7571" t="str">
            <v>Fondo de Servicio Educativo CED Aeromar</v>
          </cell>
          <cell r="K7571">
            <v>31917715</v>
          </cell>
        </row>
        <row r="7572">
          <cell r="I7572">
            <v>900243250</v>
          </cell>
          <cell r="J7572" t="str">
            <v>Institucion educativa Mindala</v>
          </cell>
          <cell r="K7572">
            <v>22397704</v>
          </cell>
        </row>
        <row r="7573">
          <cell r="I7573">
            <v>900243293</v>
          </cell>
          <cell r="J7573" t="str">
            <v>CENTRO EDUCATIVO PUEBLO NUEVO</v>
          </cell>
          <cell r="K7573">
            <v>52729286</v>
          </cell>
        </row>
        <row r="7574">
          <cell r="I7574">
            <v>900244050</v>
          </cell>
          <cell r="J7574" t="str">
            <v>INSTITUCION EDUCATIVA DE MACHADO</v>
          </cell>
          <cell r="K7574">
            <v>19700530</v>
          </cell>
        </row>
        <row r="7575">
          <cell r="I7575">
            <v>900244894</v>
          </cell>
          <cell r="J7575" t="str">
            <v>CENTRO EDUCATIVO SIETE PALMA</v>
          </cell>
          <cell r="K7575">
            <v>27213005</v>
          </cell>
        </row>
        <row r="7576">
          <cell r="I7576">
            <v>900244896</v>
          </cell>
          <cell r="J7576" t="str">
            <v>CENTRO EDUCATIVO CAMPO BELLO</v>
          </cell>
          <cell r="K7576">
            <v>22731030</v>
          </cell>
        </row>
        <row r="7577">
          <cell r="I7577">
            <v>900245110</v>
          </cell>
          <cell r="J7577" t="str">
            <v>CENTRO EDUCATIVO LAS MANGAS</v>
          </cell>
          <cell r="K7577">
            <v>13498373</v>
          </cell>
        </row>
        <row r="7578">
          <cell r="I7578">
            <v>900245142</v>
          </cell>
          <cell r="J7578" t="str">
            <v>INSTITUCION EDUCATIVA MIMBRES CENTRO</v>
          </cell>
          <cell r="K7578">
            <v>47984449</v>
          </cell>
        </row>
        <row r="7579">
          <cell r="I7579">
            <v>900245620</v>
          </cell>
          <cell r="J7579" t="str">
            <v>Fondo de Servicio Educativo CED Buenos Aires</v>
          </cell>
          <cell r="K7579">
            <v>27129650</v>
          </cell>
        </row>
        <row r="7580">
          <cell r="I7580">
            <v>900245767</v>
          </cell>
          <cell r="J7580" t="str">
            <v>CENTRO EDUCATIVO SAN JOSE</v>
          </cell>
          <cell r="K7580">
            <v>13878112</v>
          </cell>
        </row>
        <row r="7581">
          <cell r="I7581">
            <v>900246098</v>
          </cell>
          <cell r="J7581" t="str">
            <v>INSTITUCION EDUCATIVO BUENOS AIRES</v>
          </cell>
          <cell r="K7581">
            <v>17311230</v>
          </cell>
        </row>
        <row r="7582">
          <cell r="I7582">
            <v>900246248</v>
          </cell>
          <cell r="J7582" t="str">
            <v>FONDO DE SERVICIOS EDUCATIVOS DE LA INSTITUCIóN EDUCATIVA EL QUEBRADON</v>
          </cell>
          <cell r="K7582">
            <v>41417558</v>
          </cell>
        </row>
        <row r="7583">
          <cell r="I7583">
            <v>900246445</v>
          </cell>
          <cell r="J7583" t="str">
            <v>CENTRO EDUCATIVO SAN NICOLAS DE CHAPARRAL</v>
          </cell>
          <cell r="K7583">
            <v>14928735</v>
          </cell>
        </row>
        <row r="7584">
          <cell r="I7584">
            <v>900246906</v>
          </cell>
          <cell r="J7584" t="str">
            <v>FONDO DE SERVICIOS EDUCATIVOS</v>
          </cell>
          <cell r="K7584">
            <v>23060980</v>
          </cell>
        </row>
        <row r="7585">
          <cell r="I7585">
            <v>900247161</v>
          </cell>
          <cell r="J7585" t="str">
            <v>CENTRO EDUCATIVO MALAMBO</v>
          </cell>
          <cell r="K7585">
            <v>16919851</v>
          </cell>
        </row>
        <row r="7586">
          <cell r="I7586">
            <v>900247189</v>
          </cell>
          <cell r="J7586" t="str">
            <v>centro educativo la ventura</v>
          </cell>
          <cell r="K7586">
            <v>18885148</v>
          </cell>
        </row>
        <row r="7587">
          <cell r="I7587">
            <v>900247194</v>
          </cell>
          <cell r="J7587" t="str">
            <v>CENTRO EDUC.RURAL SAN ANTONIO DE TACHIRA</v>
          </cell>
          <cell r="K7587">
            <v>26829704</v>
          </cell>
        </row>
        <row r="7588">
          <cell r="I7588">
            <v>900247371</v>
          </cell>
          <cell r="J7588" t="str">
            <v>institución educativa el rosario</v>
          </cell>
          <cell r="K7588">
            <v>22498726</v>
          </cell>
        </row>
        <row r="7589">
          <cell r="I7589">
            <v>900247511</v>
          </cell>
          <cell r="J7589" t="str">
            <v>CENTRO EDUCATIVO EL HATO</v>
          </cell>
          <cell r="K7589">
            <v>60334922</v>
          </cell>
        </row>
        <row r="7590">
          <cell r="I7590">
            <v>900248029</v>
          </cell>
          <cell r="J7590" t="str">
            <v>C.E LA FLORESTA No 5</v>
          </cell>
          <cell r="K7590">
            <v>8578948</v>
          </cell>
        </row>
        <row r="7591">
          <cell r="I7591">
            <v>900248364</v>
          </cell>
          <cell r="J7591" t="str">
            <v>IER LOS  ALMAGROS - San Pedro de Urabá</v>
          </cell>
          <cell r="K7591">
            <v>54889592</v>
          </cell>
        </row>
        <row r="7592">
          <cell r="I7592">
            <v>900248409</v>
          </cell>
          <cell r="J7592" t="str">
            <v>C.E.R. BARRIO GIRON</v>
          </cell>
          <cell r="K7592">
            <v>47778696</v>
          </cell>
        </row>
        <row r="7593">
          <cell r="I7593">
            <v>900248809</v>
          </cell>
          <cell r="J7593" t="str">
            <v>FONDOS EDUCATIVOS INSTITUCION EDUCATIVA JESUS ANTONIO AMEZQUITA</v>
          </cell>
          <cell r="K7593">
            <v>57477055</v>
          </cell>
        </row>
        <row r="7594">
          <cell r="I7594">
            <v>900248908</v>
          </cell>
          <cell r="J7594" t="str">
            <v>CENT EDUC RUR LAS  BALSAS</v>
          </cell>
          <cell r="K7594">
            <v>62385162</v>
          </cell>
        </row>
        <row r="7595">
          <cell r="I7595">
            <v>900248973</v>
          </cell>
          <cell r="J7595" t="str">
            <v>Intitucion  Postmaria Miguel Angel Guerrero Garces de Paito -  Fondo de Servicios Educativos</v>
          </cell>
          <cell r="K7595">
            <v>27887622</v>
          </cell>
        </row>
        <row r="7596">
          <cell r="I7596">
            <v>900249323</v>
          </cell>
          <cell r="J7596" t="str">
            <v>IE SANTA CATALINA - San Pedro de Urabá</v>
          </cell>
          <cell r="K7596">
            <v>78208549</v>
          </cell>
        </row>
        <row r="7597">
          <cell r="I7597">
            <v>900249544</v>
          </cell>
          <cell r="J7597" t="str">
            <v>CENTRO EDUCATIVO NUEVOS AIRES</v>
          </cell>
          <cell r="K7597">
            <v>11677337</v>
          </cell>
        </row>
        <row r="7598">
          <cell r="I7598">
            <v>900249682</v>
          </cell>
          <cell r="J7598" t="str">
            <v>CENTRO EDUCATIVO ALTO QUEBRADON</v>
          </cell>
          <cell r="K7598">
            <v>34862265</v>
          </cell>
        </row>
        <row r="7599">
          <cell r="I7599">
            <v>900250094</v>
          </cell>
          <cell r="J7599" t="str">
            <v>INSTITUCION EDUCATIVA RURAL SIMON BOLIVAR</v>
          </cell>
          <cell r="K7599">
            <v>45532745</v>
          </cell>
        </row>
        <row r="7600">
          <cell r="I7600">
            <v>900250139</v>
          </cell>
          <cell r="J7600" t="str">
            <v>Diazgranados</v>
          </cell>
          <cell r="K7600">
            <v>11334064</v>
          </cell>
        </row>
        <row r="7601">
          <cell r="I7601">
            <v>900250546</v>
          </cell>
          <cell r="J7601" t="str">
            <v>INSTITUCION EDUCATIVA COSTA RICA</v>
          </cell>
          <cell r="K7601">
            <v>23432289</v>
          </cell>
        </row>
        <row r="7602">
          <cell r="I7602">
            <v>900250978</v>
          </cell>
          <cell r="J7602" t="str">
            <v>CENTRON EDUCATIVO RURAL LA BALSA</v>
          </cell>
          <cell r="K7602">
            <v>23847049</v>
          </cell>
        </row>
        <row r="7603">
          <cell r="I7603">
            <v>900251049</v>
          </cell>
          <cell r="J7603" t="str">
            <v>CENTRO EDUCATIVO RURAL LA ESMERALDA CHARUA</v>
          </cell>
          <cell r="K7603">
            <v>8344759</v>
          </cell>
        </row>
        <row r="7604">
          <cell r="I7604">
            <v>900251658</v>
          </cell>
          <cell r="J7604" t="str">
            <v>INSTITUCION EDUCATIVA SIMON BOLIVAR DE CAMAJON</v>
          </cell>
          <cell r="K7604">
            <v>17187456</v>
          </cell>
        </row>
        <row r="7605">
          <cell r="I7605">
            <v>900252639</v>
          </cell>
          <cell r="J7605" t="str">
            <v>Fondo de Servicios Educativos Intitucion Educativa Diego Luis Cordoba Pino - Medio Atrato</v>
          </cell>
          <cell r="K7605">
            <v>42298571</v>
          </cell>
        </row>
        <row r="7606">
          <cell r="I7606">
            <v>900253245</v>
          </cell>
          <cell r="J7606" t="str">
            <v>Centro Educativo Loma Alta</v>
          </cell>
          <cell r="K7606">
            <v>18827844</v>
          </cell>
        </row>
        <row r="7607">
          <cell r="I7607">
            <v>900253334</v>
          </cell>
          <cell r="J7607" t="str">
            <v>COLEGIO DE EDUCCION BASICA PEDREGAL ALTO SUTAMARCHAN</v>
          </cell>
          <cell r="K7607">
            <v>30161375</v>
          </cell>
        </row>
        <row r="7608">
          <cell r="I7608">
            <v>900253478</v>
          </cell>
          <cell r="J7608" t="str">
            <v>CENTRO EDUCATIVO COMEJEN</v>
          </cell>
          <cell r="K7608">
            <v>32295172</v>
          </cell>
        </row>
        <row r="7609">
          <cell r="I7609">
            <v>900253878</v>
          </cell>
          <cell r="J7609" t="str">
            <v>IER BETANIA - San Pedro de Urabá</v>
          </cell>
          <cell r="K7609">
            <v>30771456</v>
          </cell>
        </row>
        <row r="7610">
          <cell r="I7610">
            <v>900253925</v>
          </cell>
          <cell r="J7610" t="str">
            <v>C.E. ESTADOS UNIDOS</v>
          </cell>
          <cell r="K7610">
            <v>28895162</v>
          </cell>
        </row>
        <row r="7611">
          <cell r="I7611">
            <v>900254314</v>
          </cell>
          <cell r="J7611" t="str">
            <v>IER ZUMBIDO - San Pedro de Urabá</v>
          </cell>
          <cell r="K7611">
            <v>28885972</v>
          </cell>
        </row>
        <row r="7612">
          <cell r="I7612">
            <v>900254337</v>
          </cell>
          <cell r="J7612" t="str">
            <v>SECTOR PUBLICO</v>
          </cell>
          <cell r="K7612">
            <v>20741521</v>
          </cell>
        </row>
        <row r="7613">
          <cell r="I7613">
            <v>900254492</v>
          </cell>
          <cell r="J7613" t="str">
            <v>CENTRO EDUCATIVO SITIO NUEVO</v>
          </cell>
          <cell r="K7613">
            <v>37288152</v>
          </cell>
        </row>
        <row r="7614">
          <cell r="I7614">
            <v>900254815</v>
          </cell>
          <cell r="J7614" t="str">
            <v>Institución Educativa La Cabaña</v>
          </cell>
          <cell r="K7614">
            <v>29614672</v>
          </cell>
        </row>
        <row r="7615">
          <cell r="I7615">
            <v>900254968</v>
          </cell>
          <cell r="J7615" t="str">
            <v>Centro Educativo Boca de Bebara / Fondo de Servicios Educativos</v>
          </cell>
          <cell r="K7615">
            <v>25141640</v>
          </cell>
        </row>
        <row r="7616">
          <cell r="I7616">
            <v>900255240</v>
          </cell>
          <cell r="J7616" t="str">
            <v>CENTRO EDUCATIVO LA ARGENTINA</v>
          </cell>
          <cell r="K7616">
            <v>12227730</v>
          </cell>
        </row>
        <row r="7617">
          <cell r="I7617">
            <v>900255337</v>
          </cell>
          <cell r="J7617" t="str">
            <v>IER ARENAS MONAS - San Pedro de Urabá</v>
          </cell>
          <cell r="K7617">
            <v>33877516</v>
          </cell>
        </row>
        <row r="7618">
          <cell r="I7618">
            <v>900256070</v>
          </cell>
          <cell r="J7618" t="str">
            <v>CENTYRO EDUCATIVO NUESTRA SEÑORA DEL CARMEN</v>
          </cell>
          <cell r="K7618">
            <v>14800548</v>
          </cell>
        </row>
        <row r="7619">
          <cell r="I7619">
            <v>900256345</v>
          </cell>
          <cell r="J7619" t="str">
            <v>CENTRO EDUCATIVO BRISAS DE SAN  ISIDRO</v>
          </cell>
          <cell r="K7619">
            <v>31641454</v>
          </cell>
        </row>
        <row r="7620">
          <cell r="I7620">
            <v>900256484</v>
          </cell>
          <cell r="J7620" t="str">
            <v>CENTRO EDUCATIVO JHON F KENEDY FONDO DE SERVICIOS EDUCATIVOS</v>
          </cell>
          <cell r="K7620">
            <v>10775343</v>
          </cell>
        </row>
        <row r="7621">
          <cell r="I7621">
            <v>900256595</v>
          </cell>
          <cell r="J7621" t="str">
            <v>INSTITUCION EDUCATIVA INSTITUTO INDIGENA PUREMBARA</v>
          </cell>
          <cell r="K7621">
            <v>58103828</v>
          </cell>
        </row>
        <row r="7622">
          <cell r="I7622">
            <v>900256963</v>
          </cell>
          <cell r="J7622" t="str">
            <v>Fondo de Servicios Educativos - IE del Llano</v>
          </cell>
          <cell r="K7622">
            <v>116115807</v>
          </cell>
        </row>
        <row r="7623">
          <cell r="I7623">
            <v>900256993</v>
          </cell>
          <cell r="J7623" t="str">
            <v>Fondo de Servicios Educativos Postprimaria de Bocas de Limón</v>
          </cell>
          <cell r="K7623">
            <v>37960152</v>
          </cell>
        </row>
        <row r="7624">
          <cell r="I7624">
            <v>900257005</v>
          </cell>
          <cell r="J7624" t="str">
            <v>FONDO DE SERVICIOS EDUCATIVOS DE LA INSTITUCION EDUCATIVA JORGE VALENCIA LOZANO DE LA TROJE</v>
          </cell>
          <cell r="K7624">
            <v>13760764</v>
          </cell>
        </row>
        <row r="7625">
          <cell r="I7625">
            <v>900257015</v>
          </cell>
          <cell r="J7625" t="str">
            <v>CENTTRO EDUCATIVO VERDUM</v>
          </cell>
          <cell r="K7625">
            <v>11005382</v>
          </cell>
        </row>
        <row r="7626">
          <cell r="I7626">
            <v>900257135</v>
          </cell>
          <cell r="J7626" t="str">
            <v>CENTRO EDUCATIVO SANTA TERESITA DEL NIÑO JESUS</v>
          </cell>
          <cell r="K7626">
            <v>13941253</v>
          </cell>
        </row>
        <row r="7627">
          <cell r="I7627">
            <v>900257137</v>
          </cell>
          <cell r="J7627" t="str">
            <v>Fondo de Servicios Educativos Centro Educativo de San Jose de Buey</v>
          </cell>
          <cell r="K7627">
            <v>21082547</v>
          </cell>
        </row>
        <row r="7628">
          <cell r="I7628">
            <v>900257478</v>
          </cell>
          <cell r="J7628" t="str">
            <v>INSTITUCION EDUCATIVA  OLAYA</v>
          </cell>
          <cell r="K7628">
            <v>58366600</v>
          </cell>
        </row>
        <row r="7629">
          <cell r="I7629">
            <v>900259553</v>
          </cell>
          <cell r="J7629" t="str">
            <v>CENTRO EDUCATIVO GALINDO</v>
          </cell>
          <cell r="K7629">
            <v>14422158</v>
          </cell>
        </row>
        <row r="7630">
          <cell r="I7630">
            <v>900259945</v>
          </cell>
          <cell r="J7630" t="str">
            <v>I. E. PABLO SEXTO</v>
          </cell>
          <cell r="K7630">
            <v>20216406</v>
          </cell>
        </row>
        <row r="7631">
          <cell r="I7631">
            <v>900260161</v>
          </cell>
          <cell r="J7631" t="str">
            <v>Fondo de Servicios Educativos Intitucion Educativa Heraclio Lara Arroyo</v>
          </cell>
          <cell r="K7631">
            <v>101188973</v>
          </cell>
        </row>
        <row r="7632">
          <cell r="I7632">
            <v>900260776</v>
          </cell>
          <cell r="J7632" t="str">
            <v>CENTRO EDUCATIVO SAN ISIDRO</v>
          </cell>
          <cell r="K7632">
            <v>52248130</v>
          </cell>
        </row>
        <row r="7633">
          <cell r="I7633">
            <v>900260908</v>
          </cell>
          <cell r="J7633" t="str">
            <v>i.e.d.colegio jose francisco socarras</v>
          </cell>
          <cell r="K7633">
            <v>292252985</v>
          </cell>
        </row>
        <row r="7634">
          <cell r="I7634">
            <v>900261791</v>
          </cell>
          <cell r="J7634" t="str">
            <v>INSTITUTO TENICO AGRICOLA</v>
          </cell>
          <cell r="K7634">
            <v>55532672</v>
          </cell>
        </row>
        <row r="7635">
          <cell r="I7635">
            <v>900261897</v>
          </cell>
          <cell r="J7635" t="str">
            <v>I.E. ESCUELA NORMAL SUPERIOR SAN PIO X</v>
          </cell>
          <cell r="K7635">
            <v>95504923</v>
          </cell>
        </row>
        <row r="7636">
          <cell r="I7636">
            <v>900261948</v>
          </cell>
          <cell r="J7636" t="str">
            <v>FSE LLANO LINDO - SGP - GRATUIDAD</v>
          </cell>
          <cell r="K7636">
            <v>168365340</v>
          </cell>
        </row>
        <row r="7637">
          <cell r="I7637">
            <v>900262284</v>
          </cell>
          <cell r="J7637" t="str">
            <v>INSTITUCION EDUCATIVA LA GRANJA</v>
          </cell>
          <cell r="K7637">
            <v>22667308</v>
          </cell>
        </row>
        <row r="7638">
          <cell r="I7638">
            <v>900262481</v>
          </cell>
          <cell r="J7638" t="str">
            <v>FONDO DE SERVICIOS EDUCATIVOS INSTITUCION EDUCATIVA MODELIA</v>
          </cell>
          <cell r="K7638">
            <v>95868856</v>
          </cell>
        </row>
        <row r="7639">
          <cell r="I7639">
            <v>900262901</v>
          </cell>
          <cell r="J7639" t="str">
            <v>CENTRO EDUC RURAL LA QUINA</v>
          </cell>
          <cell r="K7639">
            <v>46736455</v>
          </cell>
        </row>
        <row r="7640">
          <cell r="I7640">
            <v>900263298</v>
          </cell>
          <cell r="J7640" t="str">
            <v>Fondo de Servicios Educativos Centro Educativo  de San Francisco de Asis</v>
          </cell>
          <cell r="K7640">
            <v>25122326</v>
          </cell>
        </row>
        <row r="7641">
          <cell r="I7641">
            <v>900263883</v>
          </cell>
          <cell r="J7641" t="str">
            <v>INSTITUCION EDUCATIVA NOVIRAO</v>
          </cell>
          <cell r="K7641">
            <v>30071256</v>
          </cell>
        </row>
        <row r="7642">
          <cell r="I7642">
            <v>900264398</v>
          </cell>
          <cell r="J7642" t="str">
            <v>INSTITUCION EDUCATIVA VILLA ESTHER</v>
          </cell>
          <cell r="K7642">
            <v>14829578</v>
          </cell>
        </row>
        <row r="7643">
          <cell r="I7643">
            <v>900265534</v>
          </cell>
          <cell r="J7643" t="str">
            <v>FONDO DE SERVICIOS EDUCATIVOS</v>
          </cell>
          <cell r="K7643">
            <v>36040907</v>
          </cell>
        </row>
        <row r="7644">
          <cell r="I7644">
            <v>900265595</v>
          </cell>
          <cell r="J7644" t="str">
            <v>INSTITUCION EDUCATIVA  SAN ANTONIO</v>
          </cell>
          <cell r="K7644">
            <v>38318054</v>
          </cell>
        </row>
        <row r="7645">
          <cell r="I7645">
            <v>900265926</v>
          </cell>
          <cell r="J7645" t="str">
            <v>Fondo de Servicios Educativos Centro Educativo Santa Maria</v>
          </cell>
          <cell r="K7645">
            <v>43533397</v>
          </cell>
        </row>
        <row r="7646">
          <cell r="I7646">
            <v>900266333</v>
          </cell>
          <cell r="J7646" t="str">
            <v>INSTITUCION EDUCATIVA AGROPECUARIA  CHAPA</v>
          </cell>
          <cell r="K7646">
            <v>11948213</v>
          </cell>
        </row>
        <row r="7647">
          <cell r="I7647">
            <v>900266853</v>
          </cell>
          <cell r="J7647" t="str">
            <v>INSTITUTO EDUCATIVO RURAL DIVINO SALVADOR - FONDO DE SERVICIOS EDUCATIVOS</v>
          </cell>
          <cell r="K7647">
            <v>45523525</v>
          </cell>
        </row>
        <row r="7648">
          <cell r="I7648">
            <v>900269131</v>
          </cell>
          <cell r="J7648" t="str">
            <v>IE. JESUS EMILIO JARAMILLO MONSALVE</v>
          </cell>
          <cell r="K7648">
            <v>18463348</v>
          </cell>
        </row>
        <row r="7649">
          <cell r="I7649">
            <v>900269153</v>
          </cell>
          <cell r="J7649" t="str">
            <v>Fondo de Servicios Educativos Centro Educativo Hermano Anselmo Molano de Nauca - Alto Baudó.</v>
          </cell>
          <cell r="K7649">
            <v>30929167</v>
          </cell>
        </row>
        <row r="7650">
          <cell r="I7650">
            <v>900269425</v>
          </cell>
          <cell r="J7650" t="str">
            <v>inatitucion educativa la primaver a</v>
          </cell>
          <cell r="K7650">
            <v>36790521</v>
          </cell>
        </row>
        <row r="7651">
          <cell r="I7651">
            <v>900272394</v>
          </cell>
          <cell r="J7651" t="str">
            <v>BICENTENARIO DE LA INDEPENDENCIA DE LA REPUBLICA DE COLOMBIA</v>
          </cell>
          <cell r="K7651">
            <v>91294336</v>
          </cell>
        </row>
        <row r="7652">
          <cell r="I7652">
            <v>900272561</v>
          </cell>
          <cell r="J7652" t="str">
            <v>CENT EDUC PUEBLO NUEVO</v>
          </cell>
          <cell r="K7652">
            <v>20254307</v>
          </cell>
        </row>
        <row r="7653">
          <cell r="I7653">
            <v>900272571</v>
          </cell>
          <cell r="J7653" t="str">
            <v>Fondo de Servicios Educativos Institución Educativa Agropecuaria  Hernando Palacios</v>
          </cell>
          <cell r="K7653">
            <v>44558589</v>
          </cell>
        </row>
        <row r="7654">
          <cell r="I7654">
            <v>900272754</v>
          </cell>
          <cell r="J7654" t="str">
            <v>Fondo de Servicios Educativos Centro Educativo post Primaria Francisco de Paula de Santander de Pilisa</v>
          </cell>
          <cell r="K7654">
            <v>13309397</v>
          </cell>
        </row>
        <row r="7655">
          <cell r="I7655">
            <v>900273082</v>
          </cell>
          <cell r="J7655" t="str">
            <v>institución educativa chuare napi</v>
          </cell>
          <cell r="K7655">
            <v>20530629</v>
          </cell>
        </row>
        <row r="7656">
          <cell r="I7656">
            <v>900273156</v>
          </cell>
          <cell r="J7656" t="str">
            <v>Centro Educativo Bocas del Yi</v>
          </cell>
          <cell r="K7656">
            <v>22104744</v>
          </cell>
        </row>
        <row r="7657">
          <cell r="I7657">
            <v>900273615</v>
          </cell>
          <cell r="J7657" t="str">
            <v>INSTITUCION EDUCATIVA TAMBORES</v>
          </cell>
          <cell r="K7657">
            <v>28240703</v>
          </cell>
        </row>
        <row r="7658">
          <cell r="I7658">
            <v>900273759</v>
          </cell>
          <cell r="J7658" t="str">
            <v>INSTITUCION EDUCATIVA DISTRITAL FUNDACION PIES DESCALZOS</v>
          </cell>
          <cell r="K7658">
            <v>99307284</v>
          </cell>
        </row>
        <row r="7659">
          <cell r="I7659">
            <v>900273982</v>
          </cell>
          <cell r="J7659" t="str">
            <v>Institucion Educativa El Cristal</v>
          </cell>
          <cell r="K7659">
            <v>37344050</v>
          </cell>
        </row>
        <row r="7660">
          <cell r="I7660">
            <v>900274029</v>
          </cell>
          <cell r="J7660" t="str">
            <v>Institucion Educativa Las Acacias</v>
          </cell>
          <cell r="K7660">
            <v>10632758</v>
          </cell>
        </row>
        <row r="7661">
          <cell r="I7661">
            <v>900274149</v>
          </cell>
          <cell r="J7661" t="str">
            <v>institución educativa san isidro</v>
          </cell>
          <cell r="K7661">
            <v>26356619</v>
          </cell>
        </row>
        <row r="7662">
          <cell r="I7662">
            <v>900274179</v>
          </cell>
          <cell r="J7662" t="str">
            <v>Institucion Educativa Triunfo II</v>
          </cell>
          <cell r="K7662">
            <v>16676776</v>
          </cell>
        </row>
        <row r="7663">
          <cell r="I7663">
            <v>900274187</v>
          </cell>
          <cell r="J7663" t="str">
            <v>Institucion Educativa Agua Bonita</v>
          </cell>
          <cell r="K7663">
            <v>75933113</v>
          </cell>
        </row>
        <row r="7664">
          <cell r="I7664">
            <v>900274194</v>
          </cell>
          <cell r="J7664" t="str">
            <v>Institucion Educativa Mocuare</v>
          </cell>
          <cell r="K7664">
            <v>8177472</v>
          </cell>
        </row>
        <row r="7665">
          <cell r="I7665">
            <v>900274428</v>
          </cell>
          <cell r="J7665" t="str">
            <v>INSTITUCION EDUCATIVA EL TREBOL</v>
          </cell>
          <cell r="K7665">
            <v>19665402</v>
          </cell>
        </row>
        <row r="7666">
          <cell r="I7666">
            <v>900274541</v>
          </cell>
          <cell r="J7666" t="str">
            <v>Fondo de Servicios Educativos Centro Educativo Nuestra Señora del Carmen de Villamaria</v>
          </cell>
          <cell r="K7666">
            <v>21194051</v>
          </cell>
        </row>
        <row r="7667">
          <cell r="I7667">
            <v>900274561</v>
          </cell>
          <cell r="J7667" t="str">
            <v>Institucion Educativa el Resbalon</v>
          </cell>
          <cell r="K7667">
            <v>24522445</v>
          </cell>
        </row>
        <row r="7668">
          <cell r="I7668">
            <v>900274569</v>
          </cell>
          <cell r="J7668" t="str">
            <v>Institucion Educativ Antonio Nariño - La Yopalosa</v>
          </cell>
          <cell r="K7668">
            <v>50756190</v>
          </cell>
        </row>
        <row r="7669">
          <cell r="I7669">
            <v>900274573</v>
          </cell>
          <cell r="J7669" t="str">
            <v>Institucion Educativa Cerro Azul</v>
          </cell>
          <cell r="K7669">
            <v>8089938</v>
          </cell>
        </row>
        <row r="7670">
          <cell r="I7670">
            <v>900274587</v>
          </cell>
          <cell r="J7670" t="str">
            <v>Institucion Educativa La Carpa</v>
          </cell>
          <cell r="K7670">
            <v>18521183</v>
          </cell>
        </row>
        <row r="7671">
          <cell r="I7671">
            <v>900275465</v>
          </cell>
          <cell r="J7671" t="str">
            <v>INSTITUCION EDUCATIVA INDIGENA Y PLURICULTURAL KANKAWAR</v>
          </cell>
          <cell r="K7671">
            <v>95544496</v>
          </cell>
        </row>
        <row r="7672">
          <cell r="I7672">
            <v>900275718</v>
          </cell>
          <cell r="J7672" t="str">
            <v>Institucion educactiva Tomachipan</v>
          </cell>
          <cell r="K7672">
            <v>11691518</v>
          </cell>
        </row>
        <row r="7673">
          <cell r="I7673">
            <v>900276055</v>
          </cell>
          <cell r="J7673" t="str">
            <v>CENTRO ETNOEDUCATIVO PLURICULTURAL DE GUNMAKU</v>
          </cell>
          <cell r="K7673">
            <v>45486038</v>
          </cell>
        </row>
        <row r="7674">
          <cell r="I7674">
            <v>900276359</v>
          </cell>
          <cell r="J7674" t="str">
            <v>INST EDUC LOS ARAUJOS</v>
          </cell>
          <cell r="K7674">
            <v>11287902</v>
          </cell>
        </row>
        <row r="7675">
          <cell r="I7675">
            <v>900276714</v>
          </cell>
          <cell r="J7675" t="str">
            <v>Centro Educativo El Eden</v>
          </cell>
          <cell r="K7675">
            <v>10132219</v>
          </cell>
        </row>
        <row r="7676">
          <cell r="I7676">
            <v>900277402</v>
          </cell>
          <cell r="J7676" t="str">
            <v>CENTRO EDUCATIVO ARROYO GRANDE ARRIBA</v>
          </cell>
          <cell r="K7676">
            <v>17956358</v>
          </cell>
        </row>
        <row r="7677">
          <cell r="I7677">
            <v>900277707</v>
          </cell>
          <cell r="J7677" t="str">
            <v>COLEGIO KIMI PERNIA DOMICO</v>
          </cell>
          <cell r="K7677">
            <v>232148886</v>
          </cell>
        </row>
        <row r="7678">
          <cell r="I7678">
            <v>900277991</v>
          </cell>
          <cell r="J7678" t="str">
            <v>INSTITUCION EDUCTIVA LUIS MANUEL PARRA CARO FONDO SERVICIOS EDUCATIVOS</v>
          </cell>
          <cell r="K7678">
            <v>9775518</v>
          </cell>
        </row>
        <row r="7679">
          <cell r="I7679">
            <v>900278259</v>
          </cell>
          <cell r="J7679" t="str">
            <v>CENTRO EDUCATIVO VILLA FATIMA</v>
          </cell>
          <cell r="K7679">
            <v>16330931</v>
          </cell>
        </row>
        <row r="7680">
          <cell r="I7680">
            <v>900278521</v>
          </cell>
          <cell r="J7680" t="str">
            <v>Fondo de Servicios Educativos Postprimaria Maria de Fatima de Siviru</v>
          </cell>
          <cell r="K7680">
            <v>24179922</v>
          </cell>
        </row>
        <row r="7681">
          <cell r="I7681">
            <v>900279639</v>
          </cell>
          <cell r="J7681" t="str">
            <v>Fondo de Servicio Educativo CED RURAL MOSQUITO</v>
          </cell>
          <cell r="K7681">
            <v>26877717</v>
          </cell>
        </row>
        <row r="7682">
          <cell r="I7682">
            <v>900281558</v>
          </cell>
          <cell r="J7682" t="str">
            <v>Institucion Educativ Rural Las Mercedes El Caucho</v>
          </cell>
          <cell r="K7682">
            <v>20747250</v>
          </cell>
        </row>
        <row r="7683">
          <cell r="I7683">
            <v>900281595</v>
          </cell>
          <cell r="J7683" t="str">
            <v>INSTITUCION EDUCATIVA DISTRITAL JOSE MARIA VELAZ</v>
          </cell>
          <cell r="K7683">
            <v>71784203</v>
          </cell>
        </row>
        <row r="7684">
          <cell r="I7684">
            <v>900281633</v>
          </cell>
          <cell r="J7684" t="str">
            <v>Fondo de Servicios Educativos Centro Educativo de Bebarama</v>
          </cell>
          <cell r="K7684">
            <v>11923157</v>
          </cell>
        </row>
        <row r="7685">
          <cell r="I7685">
            <v>900281688</v>
          </cell>
          <cell r="J7685" t="str">
            <v>Fondo de Servicios Educativos Centro Educativo de Simon Bolivar de Playa Roja</v>
          </cell>
          <cell r="K7685">
            <v>48602025</v>
          </cell>
        </row>
        <row r="7686">
          <cell r="I7686">
            <v>900283371</v>
          </cell>
          <cell r="J7686" t="str">
            <v>INSTITUCION EDUCATIVA SAUSAGUA</v>
          </cell>
          <cell r="K7686">
            <v>45010629</v>
          </cell>
        </row>
        <row r="7687">
          <cell r="I7687">
            <v>900283427</v>
          </cell>
          <cell r="J7687" t="str">
            <v>FONDO DE SERVICIOS EDUCATIVOS</v>
          </cell>
          <cell r="K7687">
            <v>19870521</v>
          </cell>
        </row>
        <row r="7688">
          <cell r="I7688">
            <v>900283557</v>
          </cell>
          <cell r="J7688" t="str">
            <v>INSTITUCION EDUCATIVA AGUAS NEGRAS</v>
          </cell>
          <cell r="K7688">
            <v>86206883</v>
          </cell>
        </row>
        <row r="7689">
          <cell r="I7689">
            <v>900284297</v>
          </cell>
          <cell r="J7689" t="str">
            <v>Centro Educativo Tofeme</v>
          </cell>
          <cell r="K7689">
            <v>15456890</v>
          </cell>
        </row>
        <row r="7690">
          <cell r="I7690">
            <v>900284801</v>
          </cell>
          <cell r="J7690" t="str">
            <v>CENTRO EDUCATIVO NUEVA ESTACION</v>
          </cell>
          <cell r="K7690">
            <v>13287645</v>
          </cell>
        </row>
        <row r="7691">
          <cell r="I7691">
            <v>900284802</v>
          </cell>
          <cell r="J7691" t="str">
            <v>CENTRO EDUCATIVO CEDEÑO</v>
          </cell>
          <cell r="K7691">
            <v>13180894</v>
          </cell>
        </row>
        <row r="7692">
          <cell r="I7692">
            <v>900285356</v>
          </cell>
          <cell r="J7692" t="str">
            <v>INSTITUCION EDUCATIVA BELLO HORIZONTE</v>
          </cell>
          <cell r="K7692">
            <v>108483334</v>
          </cell>
        </row>
        <row r="7693">
          <cell r="I7693">
            <v>900291159</v>
          </cell>
          <cell r="J7693" t="str">
            <v>IER HOJAS ANCHAS - GUARNE</v>
          </cell>
          <cell r="K7693">
            <v>35482561</v>
          </cell>
        </row>
        <row r="7694">
          <cell r="I7694">
            <v>900291840</v>
          </cell>
          <cell r="J7694" t="str">
            <v>IED SAN PEDRO DEL MUNICIPIO DE CAPARRAPI</v>
          </cell>
          <cell r="K7694">
            <v>38070619</v>
          </cell>
        </row>
        <row r="7695">
          <cell r="I7695">
            <v>900291899</v>
          </cell>
          <cell r="J7695" t="str">
            <v>CENTRO EDUCATIVO TRES ESQUINAS</v>
          </cell>
          <cell r="K7695">
            <v>15487039</v>
          </cell>
        </row>
        <row r="7696">
          <cell r="I7696">
            <v>900291964</v>
          </cell>
          <cell r="J7696" t="str">
            <v>FONDO DE SERVICIOS EDUCATIVOS CENTRO EDUCATIVO BORAUDO</v>
          </cell>
          <cell r="K7696">
            <v>19927582</v>
          </cell>
        </row>
        <row r="7697">
          <cell r="I7697">
            <v>900293076</v>
          </cell>
          <cell r="J7697" t="str">
            <v>CENTRO EDUCATIVO VENTANILLA ARRIBA</v>
          </cell>
          <cell r="K7697">
            <v>17979910</v>
          </cell>
        </row>
        <row r="7698">
          <cell r="I7698">
            <v>900293093</v>
          </cell>
          <cell r="J7698" t="str">
            <v>CENTRO EDUCATIVO LA FLORESTA</v>
          </cell>
          <cell r="K7698">
            <v>12366777</v>
          </cell>
        </row>
        <row r="7699">
          <cell r="I7699">
            <v>900293357</v>
          </cell>
          <cell r="J7699" t="str">
            <v>Centro Educativo Rural el Encanto</v>
          </cell>
          <cell r="K7699">
            <v>28289610</v>
          </cell>
        </row>
        <row r="7700">
          <cell r="I7700">
            <v>900293751</v>
          </cell>
          <cell r="J7700" t="str">
            <v>IER EL CONCILIO - Salgar</v>
          </cell>
          <cell r="K7700">
            <v>51650566</v>
          </cell>
        </row>
        <row r="7701">
          <cell r="I7701">
            <v>900296854</v>
          </cell>
          <cell r="J7701" t="str">
            <v>Centro Educativo Santa Teresita de Cañaveral - Fondo de Sevicios Educativos - Sipí</v>
          </cell>
          <cell r="K7701">
            <v>23047898</v>
          </cell>
        </row>
        <row r="7702">
          <cell r="I7702">
            <v>900296932</v>
          </cell>
          <cell r="J7702" t="str">
            <v>Centro Educativo La Unión Charco largo / Fondo de Servicios Educativos</v>
          </cell>
          <cell r="K7702">
            <v>30560654</v>
          </cell>
        </row>
        <row r="7703">
          <cell r="I7703">
            <v>900297945</v>
          </cell>
          <cell r="J7703" t="str">
            <v>CENTRO EDUCATIVO EL DIVISO</v>
          </cell>
          <cell r="K7703">
            <v>28017393</v>
          </cell>
        </row>
        <row r="7704">
          <cell r="I7704">
            <v>900298474</v>
          </cell>
          <cell r="J7704" t="str">
            <v>Centro Educativo Rural Indigenista el Mango</v>
          </cell>
          <cell r="K7704">
            <v>42258201</v>
          </cell>
        </row>
        <row r="7705">
          <cell r="I7705">
            <v>900298583</v>
          </cell>
          <cell r="J7705" t="str">
            <v>Institucion Educativa Cristo Rey</v>
          </cell>
          <cell r="K7705">
            <v>10089603</v>
          </cell>
        </row>
        <row r="7706">
          <cell r="I7706">
            <v>900298609</v>
          </cell>
          <cell r="J7706" t="str">
            <v>INSTITUCION EDUCATIVASICARA LIMON</v>
          </cell>
          <cell r="K7706">
            <v>42666468</v>
          </cell>
        </row>
        <row r="7707">
          <cell r="I7707">
            <v>900298790</v>
          </cell>
          <cell r="J7707" t="str">
            <v>INSTITUCION EDUCATIVA EL HATO</v>
          </cell>
          <cell r="K7707">
            <v>29763626</v>
          </cell>
        </row>
        <row r="7708">
          <cell r="I7708">
            <v>900299027</v>
          </cell>
          <cell r="J7708" t="str">
            <v>COLEGIO SAN JOSE DE MOTOSO</v>
          </cell>
          <cell r="K7708">
            <v>38475927</v>
          </cell>
        </row>
        <row r="7709">
          <cell r="I7709">
            <v>900299085</v>
          </cell>
          <cell r="J7709" t="str">
            <v>Institucion Educativa Caño Tigre</v>
          </cell>
          <cell r="K7709">
            <v>6428265</v>
          </cell>
        </row>
        <row r="7710">
          <cell r="I7710">
            <v>900299556</v>
          </cell>
          <cell r="J7710" t="str">
            <v>Institucion Educativa Corocoro</v>
          </cell>
          <cell r="K7710">
            <v>3699860</v>
          </cell>
        </row>
        <row r="7711">
          <cell r="I7711">
            <v>900299987</v>
          </cell>
          <cell r="J7711" t="str">
            <v>INSTITUCION EDUCATIVA AGROPECUARIA SANTO ECCEHOMO</v>
          </cell>
          <cell r="K7711">
            <v>28509225</v>
          </cell>
        </row>
        <row r="7712">
          <cell r="I7712">
            <v>900301528</v>
          </cell>
          <cell r="J7712" t="str">
            <v>INSTITUCION EDUCTIVA  SANTA ROSA</v>
          </cell>
          <cell r="K7712">
            <v>31063755</v>
          </cell>
        </row>
        <row r="7713">
          <cell r="I7713">
            <v>900301824</v>
          </cell>
          <cell r="J7713" t="str">
            <v>Fondo de Servicios Educativos Centro Educativo  de Postprimaria Manuel Rodriguez de Villa  Claret</v>
          </cell>
          <cell r="K7713">
            <v>25048909</v>
          </cell>
        </row>
        <row r="7714">
          <cell r="I7714">
            <v>900303913</v>
          </cell>
          <cell r="J7714" t="str">
            <v>INSTITUCION EDUCATIVA BUTAGA DEL MUNICIPIO DE PESCA</v>
          </cell>
          <cell r="K7714">
            <v>22908846</v>
          </cell>
        </row>
        <row r="7715">
          <cell r="I7715">
            <v>900304063</v>
          </cell>
          <cell r="J7715" t="str">
            <v>CENTRO EDUCATIVO SAN JOSE DE CAQUETANIA</v>
          </cell>
          <cell r="K7715">
            <v>15516690</v>
          </cell>
        </row>
        <row r="7716">
          <cell r="I7716">
            <v>900304340</v>
          </cell>
          <cell r="J7716" t="str">
            <v>CENT EDUC LOS COQUITOS</v>
          </cell>
          <cell r="K7716">
            <v>29603747</v>
          </cell>
        </row>
        <row r="7717">
          <cell r="I7717">
            <v>900304471</v>
          </cell>
          <cell r="J7717" t="str">
            <v>INSTITUCION EDUCATIVA RURAL BUENOS AIRES</v>
          </cell>
          <cell r="K7717">
            <v>49927024</v>
          </cell>
        </row>
        <row r="7718">
          <cell r="I7718">
            <v>900305140</v>
          </cell>
          <cell r="J7718" t="str">
            <v>CENTRO EDUCATIVO FERMIN LOPEZ</v>
          </cell>
          <cell r="K7718">
            <v>18135482</v>
          </cell>
        </row>
        <row r="7719">
          <cell r="I7719">
            <v>900305803</v>
          </cell>
          <cell r="J7719" t="str">
            <v>CENTRO EDUCATIVO LA PALMA</v>
          </cell>
          <cell r="K7719">
            <v>13849830</v>
          </cell>
        </row>
        <row r="7720">
          <cell r="I7720">
            <v>900305805</v>
          </cell>
          <cell r="J7720" t="str">
            <v>CENTRO EDUCATIVO EL RAYO</v>
          </cell>
          <cell r="K7720">
            <v>24436395</v>
          </cell>
        </row>
        <row r="7721">
          <cell r="I7721">
            <v>900305806</v>
          </cell>
          <cell r="J7721" t="str">
            <v>CENTRO ED LAS TAZAS</v>
          </cell>
          <cell r="K7721">
            <v>30366224</v>
          </cell>
        </row>
        <row r="7722">
          <cell r="I7722">
            <v>900306045</v>
          </cell>
          <cell r="J7722" t="str">
            <v>CENTRO EDUCATIVO TAIBA</v>
          </cell>
          <cell r="K7722">
            <v>11893046</v>
          </cell>
        </row>
        <row r="7723">
          <cell r="I7723">
            <v>900306051</v>
          </cell>
          <cell r="J7723" t="str">
            <v>CENTRO EDUCATIVO VILLA CLARET</v>
          </cell>
          <cell r="K7723">
            <v>15044826</v>
          </cell>
        </row>
        <row r="7724">
          <cell r="I7724">
            <v>900306114</v>
          </cell>
          <cell r="J7724" t="str">
            <v>IE PADRE ROBERTO ARROYAVE VELEZ - San Pedro de los Milagros</v>
          </cell>
          <cell r="K7724">
            <v>92226957</v>
          </cell>
        </row>
        <row r="7725">
          <cell r="I7725">
            <v>900307264</v>
          </cell>
          <cell r="J7725" t="str">
            <v>IER EL JUNCO - Sabanalarga</v>
          </cell>
          <cell r="K7725">
            <v>34488060</v>
          </cell>
        </row>
        <row r="7726">
          <cell r="I7726">
            <v>900307382</v>
          </cell>
          <cell r="J7726" t="str">
            <v>FONDO DE SERVICIOS EDUCATIVOS DEL CENTRO EDUCATIVO I</v>
          </cell>
          <cell r="K7726">
            <v>13157028</v>
          </cell>
        </row>
        <row r="7727">
          <cell r="I7727">
            <v>900309234</v>
          </cell>
          <cell r="J7727" t="str">
            <v>LUIS ERNESTO VANEGAS NEIRA</v>
          </cell>
          <cell r="K7727">
            <v>30897508</v>
          </cell>
        </row>
        <row r="7728">
          <cell r="I7728">
            <v>900311418</v>
          </cell>
          <cell r="J7728" t="str">
            <v>INSTITUCION EDUCATIVA SAN MIGUEL</v>
          </cell>
          <cell r="K7728">
            <v>15615356</v>
          </cell>
        </row>
        <row r="7729">
          <cell r="I7729">
            <v>900312682</v>
          </cell>
          <cell r="J7729" t="str">
            <v>FONDO DE SERVICIOS EDUCATIVOS CENTRO EDUCATIVO EL MARQUEZ</v>
          </cell>
          <cell r="K7729">
            <v>31830880</v>
          </cell>
        </row>
        <row r="7730">
          <cell r="I7730">
            <v>900312737</v>
          </cell>
          <cell r="J7730" t="str">
            <v>FONDO DE SERVICIOS EDUCATIVOS CENTRO EDUCATIVO VENADILLO</v>
          </cell>
          <cell r="K7730">
            <v>32337831</v>
          </cell>
        </row>
        <row r="7731">
          <cell r="I7731">
            <v>900313746</v>
          </cell>
          <cell r="J7731" t="str">
            <v>centro educativo la mejia</v>
          </cell>
          <cell r="K7731">
            <v>13780660</v>
          </cell>
        </row>
        <row r="7732">
          <cell r="I7732">
            <v>900314002</v>
          </cell>
          <cell r="J7732" t="str">
            <v>INSTITUCION EDUCATIVA SUR DE AQUITANIA</v>
          </cell>
          <cell r="K7732">
            <v>13088861</v>
          </cell>
        </row>
        <row r="7733">
          <cell r="I7733">
            <v>900314083</v>
          </cell>
          <cell r="J7733" t="str">
            <v>COLEGIO ANGULO</v>
          </cell>
          <cell r="K7733">
            <v>46642668</v>
          </cell>
        </row>
        <row r="7734">
          <cell r="I7734">
            <v>900314821</v>
          </cell>
          <cell r="J7734" t="str">
            <v>IER EZEQUIEL SIERRA - Guarne</v>
          </cell>
          <cell r="K7734">
            <v>88951372</v>
          </cell>
        </row>
        <row r="7735">
          <cell r="I7735">
            <v>900315928</v>
          </cell>
          <cell r="J7735" t="str">
            <v>CENTRO EDUCATIVO DIEGO LUIS CORDOBA DE NEGUA</v>
          </cell>
          <cell r="K7735">
            <v>18845713</v>
          </cell>
        </row>
        <row r="7736">
          <cell r="I7736">
            <v>900316547</v>
          </cell>
          <cell r="J7736" t="str">
            <v>Centro Educativo  de Potedo / Fondo de Servicios Educativos</v>
          </cell>
          <cell r="K7736">
            <v>24842207</v>
          </cell>
        </row>
        <row r="7737">
          <cell r="I7737">
            <v>900317279</v>
          </cell>
          <cell r="J7737" t="str">
            <v>CENTRO EDUCATIVO ALTAGRACIA</v>
          </cell>
          <cell r="K7737">
            <v>9663396</v>
          </cell>
        </row>
        <row r="7738">
          <cell r="I7738">
            <v>900317349</v>
          </cell>
          <cell r="J7738" t="str">
            <v>ESCUELA  RURAL  MIXTA  ANTONIO  SANTOS  DE WINANDO</v>
          </cell>
          <cell r="K7738">
            <v>11521054</v>
          </cell>
        </row>
        <row r="7739">
          <cell r="I7739">
            <v>900318367</v>
          </cell>
          <cell r="J7739" t="str">
            <v>Fondo de Servicios Educativos San Roque de la Frontera</v>
          </cell>
          <cell r="K7739">
            <v>40361238</v>
          </cell>
        </row>
        <row r="7740">
          <cell r="I7740">
            <v>900323183</v>
          </cell>
          <cell r="J7740" t="str">
            <v>INSTITUCION EDUCATIVA SAN ISIDRO DE SAN MARINO</v>
          </cell>
          <cell r="K7740">
            <v>37016552</v>
          </cell>
        </row>
        <row r="7741">
          <cell r="I7741">
            <v>900323827</v>
          </cell>
          <cell r="J7741" t="str">
            <v>Fondo de Servicios Educativos Institución Educativa Escuela Normal Superior Demetrio Salazar Castillo</v>
          </cell>
          <cell r="K7741">
            <v>111540207</v>
          </cell>
        </row>
        <row r="7742">
          <cell r="I7742">
            <v>900326692</v>
          </cell>
          <cell r="J7742" t="str">
            <v>fondo de servicios educativos inst educ fundacion</v>
          </cell>
          <cell r="K7742">
            <v>47096482</v>
          </cell>
        </row>
        <row r="7743">
          <cell r="I7743">
            <v>900329280</v>
          </cell>
          <cell r="J7743" t="str">
            <v>Institución Educativa Concentración de desarrollo Rural   de Balboa - Fondo de  Servicios  Educativos</v>
          </cell>
          <cell r="K7743">
            <v>48868098</v>
          </cell>
        </row>
        <row r="7744">
          <cell r="I7744">
            <v>900332496</v>
          </cell>
          <cell r="J7744" t="str">
            <v>INSTITUTO TECNICO INDUSTRIAL MUNICIPAL RAFAEL REYES</v>
          </cell>
          <cell r="K7744">
            <v>144772492</v>
          </cell>
        </row>
        <row r="7745">
          <cell r="I7745">
            <v>900334649</v>
          </cell>
          <cell r="J7745" t="str">
            <v>C.E.R El Mariani</v>
          </cell>
          <cell r="K7745">
            <v>121476999</v>
          </cell>
        </row>
        <row r="7746">
          <cell r="I7746">
            <v>900336231</v>
          </cell>
          <cell r="J7746" t="str">
            <v>ESC MARIA INMACULADA</v>
          </cell>
          <cell r="K7746">
            <v>61557514</v>
          </cell>
        </row>
        <row r="7747">
          <cell r="I7747">
            <v>900336684</v>
          </cell>
          <cell r="J7747" t="str">
            <v>Fondo Servicios Educativos Institucion Educativa Currulao</v>
          </cell>
          <cell r="K7747">
            <v>209623556</v>
          </cell>
        </row>
        <row r="7748">
          <cell r="I7748">
            <v>900337274</v>
          </cell>
          <cell r="J7748" t="str">
            <v>INSTITUCION EDUCATIVA CAUCA</v>
          </cell>
          <cell r="K7748">
            <v>78900069</v>
          </cell>
        </row>
        <row r="7749">
          <cell r="I7749">
            <v>900338670</v>
          </cell>
          <cell r="J7749" t="str">
            <v>INSTITUCION EDUCATIVA NUEVA VISTA HERMOSA</v>
          </cell>
          <cell r="K7749">
            <v>32064340</v>
          </cell>
        </row>
        <row r="7750">
          <cell r="I7750">
            <v>900339251</v>
          </cell>
          <cell r="J7750" t="str">
            <v>INSTITUCION EDUCATIVA LOYOLA PARA LA CIENCIA Y LA INNOVACION</v>
          </cell>
          <cell r="K7750">
            <v>25950432</v>
          </cell>
        </row>
        <row r="7751">
          <cell r="I7751">
            <v>900339320</v>
          </cell>
          <cell r="J7751" t="str">
            <v>INSTITUCION EDUCATIVA  PALO GRANDE  BAJO</v>
          </cell>
          <cell r="K7751">
            <v>19452640</v>
          </cell>
        </row>
        <row r="7752">
          <cell r="I7752">
            <v>900340013</v>
          </cell>
          <cell r="J7752" t="str">
            <v>IE LUIS EDUARDO DIAZ - Yondó(Casabe)</v>
          </cell>
          <cell r="K7752">
            <v>219512181</v>
          </cell>
        </row>
        <row r="7753">
          <cell r="I7753">
            <v>900342834</v>
          </cell>
          <cell r="J7753" t="str">
            <v>CENTRO EDUCATIVO MATA DE CAÑA</v>
          </cell>
          <cell r="K7753">
            <v>13372665</v>
          </cell>
        </row>
        <row r="7754">
          <cell r="I7754">
            <v>900343358</v>
          </cell>
          <cell r="J7754" t="str">
            <v>I.E. LA HUERTA</v>
          </cell>
          <cell r="K7754">
            <v>107555837</v>
          </cell>
        </row>
        <row r="7755">
          <cell r="I7755">
            <v>900344402</v>
          </cell>
          <cell r="J7755" t="str">
            <v>I.E. EL BOSQUE</v>
          </cell>
          <cell r="K7755">
            <v>80195840</v>
          </cell>
        </row>
        <row r="7756">
          <cell r="I7756">
            <v>900348671</v>
          </cell>
          <cell r="J7756" t="str">
            <v>CER VALE PAVAS - Necoclí</v>
          </cell>
          <cell r="K7756">
            <v>15429752</v>
          </cell>
        </row>
        <row r="7757">
          <cell r="I7757">
            <v>900349236</v>
          </cell>
          <cell r="J7757" t="str">
            <v>INSTITUCION EDUCATIVA RURAL INTEGRADA QUINTERO</v>
          </cell>
          <cell r="K7757">
            <v>13773957</v>
          </cell>
        </row>
        <row r="7758">
          <cell r="I7758">
            <v>900350350</v>
          </cell>
          <cell r="J7758" t="str">
            <v>COLEGIO DISTRITAL CHARRY</v>
          </cell>
          <cell r="K7758">
            <v>146092454</v>
          </cell>
        </row>
        <row r="7759">
          <cell r="I7759">
            <v>900357633</v>
          </cell>
          <cell r="J7759" t="str">
            <v>Institución Educativa El Marquez</v>
          </cell>
          <cell r="K7759">
            <v>10396631</v>
          </cell>
        </row>
        <row r="7760">
          <cell r="I7760">
            <v>900358721</v>
          </cell>
          <cell r="J7760" t="str">
            <v>INSTITUCION EDUCATIVA ALTO MOJIBIO</v>
          </cell>
          <cell r="K7760">
            <v>19550544</v>
          </cell>
        </row>
        <row r="7761">
          <cell r="I7761">
            <v>900359724</v>
          </cell>
          <cell r="J7761" t="str">
            <v>FONDO DE SERVICIOS EDUCATIVOS I.E. BOQUIA</v>
          </cell>
          <cell r="K7761">
            <v>40918104</v>
          </cell>
        </row>
        <row r="7762">
          <cell r="I7762">
            <v>900361388</v>
          </cell>
          <cell r="J7762" t="str">
            <v>INSTITUCION EDUCATIVA DEPARTAMENTAL SAGRADO CORAZON DE JESUS</v>
          </cell>
          <cell r="K7762">
            <v>33635284</v>
          </cell>
        </row>
        <row r="7763">
          <cell r="I7763">
            <v>900365647</v>
          </cell>
          <cell r="J7763" t="str">
            <v>Institucion Educativa Guacamayas</v>
          </cell>
          <cell r="K7763">
            <v>16877274</v>
          </cell>
        </row>
        <row r="7764">
          <cell r="I7764">
            <v>900368042</v>
          </cell>
          <cell r="J7764" t="str">
            <v>Fondo de Servicios Educativos Centro Educativo San Jose de Tamboral</v>
          </cell>
          <cell r="K7764">
            <v>11173377</v>
          </cell>
        </row>
        <row r="7765">
          <cell r="I7765">
            <v>900368451</v>
          </cell>
          <cell r="J7765" t="str">
            <v>I.E. TÉCNICA COMERCIAL PANGÚS</v>
          </cell>
          <cell r="K7765">
            <v>11143958</v>
          </cell>
        </row>
        <row r="7766">
          <cell r="I7766">
            <v>900368652</v>
          </cell>
          <cell r="J7766" t="str">
            <v>CENTRO EDUCATIVO RURAL AGUA BLANCA</v>
          </cell>
          <cell r="K7766">
            <v>20674892</v>
          </cell>
        </row>
        <row r="7767">
          <cell r="I7767">
            <v>900369041</v>
          </cell>
          <cell r="J7767" t="str">
            <v>INSTITUCION EDUCATIVA SAN  IGNACIO</v>
          </cell>
          <cell r="K7767">
            <v>22285524</v>
          </cell>
        </row>
        <row r="7768">
          <cell r="I7768">
            <v>900369227</v>
          </cell>
          <cell r="J7768" t="str">
            <v>INSTITUCION EDUCATIVA DEL NORTE</v>
          </cell>
          <cell r="K7768">
            <v>22595349</v>
          </cell>
        </row>
        <row r="7769">
          <cell r="I7769">
            <v>900370139</v>
          </cell>
          <cell r="J7769" t="str">
            <v>INSTITUCION EDUCATIVA PABLO VI</v>
          </cell>
          <cell r="K7769">
            <v>26318199</v>
          </cell>
        </row>
        <row r="7770">
          <cell r="I7770">
            <v>900370149</v>
          </cell>
          <cell r="J7770" t="str">
            <v>INSTITUCION  EDUCATIVAPAZ  Y  ESPERANZA</v>
          </cell>
          <cell r="K7770">
            <v>61489044</v>
          </cell>
        </row>
        <row r="7771">
          <cell r="I7771">
            <v>900371924</v>
          </cell>
          <cell r="J7771" t="str">
            <v>IE MARCO TOBÓN MEJÍA - Santa Rosa de Osos</v>
          </cell>
          <cell r="K7771">
            <v>142082832</v>
          </cell>
        </row>
        <row r="7772">
          <cell r="I7772">
            <v>900371991</v>
          </cell>
          <cell r="J7772" t="str">
            <v>CENTRO EDUCATIVO EL PORVENIR NO TE PASES</v>
          </cell>
          <cell r="K7772">
            <v>12339163</v>
          </cell>
        </row>
        <row r="7773">
          <cell r="I7773">
            <v>900372883</v>
          </cell>
          <cell r="J7773" t="str">
            <v>Institucion Educativa Nueva Granada</v>
          </cell>
          <cell r="K7773">
            <v>43544816</v>
          </cell>
        </row>
        <row r="7774">
          <cell r="I7774">
            <v>900373028</v>
          </cell>
          <cell r="J7774" t="str">
            <v>Fondo de Servicios Educativos Centro Educativo Pascual santander de Jurubira</v>
          </cell>
          <cell r="K7774">
            <v>16826215</v>
          </cell>
        </row>
        <row r="7775">
          <cell r="I7775">
            <v>900373378</v>
          </cell>
          <cell r="J7775" t="str">
            <v>CENTRO EDUCATIVO DIVINO NIÑO DEL MUNICIPIO DE CODAZZI</v>
          </cell>
          <cell r="K7775">
            <v>29545771</v>
          </cell>
        </row>
        <row r="7776">
          <cell r="I7776">
            <v>900373842</v>
          </cell>
          <cell r="J7776" t="str">
            <v>Institucion Educativa Altos Mulatos</v>
          </cell>
          <cell r="K7776">
            <v>32638914</v>
          </cell>
        </row>
        <row r="7777">
          <cell r="I7777">
            <v>900376440</v>
          </cell>
          <cell r="J7777" t="str">
            <v>Centro Educativo de Postprimaria Agropecuario el Cacique de Noanama  Fondo de Servios Educativos</v>
          </cell>
          <cell r="K7777">
            <v>27199677</v>
          </cell>
        </row>
        <row r="7778">
          <cell r="I7778">
            <v>900379177</v>
          </cell>
          <cell r="J7778" t="str">
            <v>INSTITUCION EDUCATIVA SAN JOSE</v>
          </cell>
          <cell r="K7778">
            <v>40952769</v>
          </cell>
        </row>
        <row r="7779">
          <cell r="I7779">
            <v>900379179</v>
          </cell>
          <cell r="J7779" t="str">
            <v>INSTITUCION EDUCATIVA COLEGIO INDIGENA CASA DEL CONOCIEMIENTO</v>
          </cell>
          <cell r="K7779">
            <v>69808611</v>
          </cell>
        </row>
        <row r="7780">
          <cell r="I7780">
            <v>900379187</v>
          </cell>
          <cell r="J7780" t="str">
            <v>INSTITUCION EDUCATIVA VILLA CARMEN</v>
          </cell>
          <cell r="K7780">
            <v>51775310</v>
          </cell>
        </row>
        <row r="7781">
          <cell r="I7781">
            <v>900379327</v>
          </cell>
          <cell r="J7781" t="str">
            <v>INSTITUCION EDUCATIVA MURUI</v>
          </cell>
          <cell r="K7781">
            <v>39773877</v>
          </cell>
        </row>
        <row r="7782">
          <cell r="I7782">
            <v>900380913</v>
          </cell>
          <cell r="J7782" t="str">
            <v>COLEGIO FANNY MIKEY IED</v>
          </cell>
          <cell r="K7782">
            <v>128636985</v>
          </cell>
        </row>
        <row r="7783">
          <cell r="I7783">
            <v>900381139</v>
          </cell>
          <cell r="J7783" t="str">
            <v>I.E.SAN ANTONIO MARIA CLARET</v>
          </cell>
          <cell r="K7783">
            <v>50113231</v>
          </cell>
        </row>
        <row r="7784">
          <cell r="I7784">
            <v>900381275</v>
          </cell>
          <cell r="J7784" t="str">
            <v>CENTRO EDUCATIVO RIO MISTRATO</v>
          </cell>
          <cell r="K7784">
            <v>92690663</v>
          </cell>
        </row>
        <row r="7785">
          <cell r="I7785">
            <v>900384035</v>
          </cell>
          <cell r="J7785" t="str">
            <v>CENTRO EDUCATIVO RURAL SANTIAG POBRE</v>
          </cell>
          <cell r="K7785">
            <v>15619937</v>
          </cell>
        </row>
        <row r="7786">
          <cell r="I7786">
            <v>900384801</v>
          </cell>
          <cell r="J7786" t="str">
            <v>INSTITUCION EDUCATIVA MANUC</v>
          </cell>
          <cell r="K7786">
            <v>39094480</v>
          </cell>
        </row>
        <row r="7787">
          <cell r="I7787">
            <v>900389575</v>
          </cell>
          <cell r="J7787" t="str">
            <v>Fondo de Servicios Educativos Centro Educativo Sagrado Corazón de Jesus</v>
          </cell>
          <cell r="K7787">
            <v>46196419</v>
          </cell>
        </row>
        <row r="7788">
          <cell r="I7788">
            <v>900393218</v>
          </cell>
          <cell r="J7788" t="str">
            <v>INSTITUCION EDUCATIVA RURAL DEPARTAMENTAL LIMONCITOS</v>
          </cell>
          <cell r="K7788">
            <v>34054258</v>
          </cell>
        </row>
        <row r="7789">
          <cell r="I7789">
            <v>900394086</v>
          </cell>
          <cell r="J7789" t="str">
            <v>CENT EDUC CHUGANDI</v>
          </cell>
          <cell r="K7789">
            <v>14927799</v>
          </cell>
        </row>
        <row r="7790">
          <cell r="I7790">
            <v>900394212</v>
          </cell>
          <cell r="J7790" t="str">
            <v>INSTITUCION EDUCATIVA FRANCISCO DEL ROSARIO VELA</v>
          </cell>
          <cell r="K7790">
            <v>83061832</v>
          </cell>
        </row>
        <row r="7791">
          <cell r="I7791">
            <v>900405155</v>
          </cell>
          <cell r="J7791" t="str">
            <v>FSE CENTRO EDUCATIVO DONACWI</v>
          </cell>
          <cell r="K7791">
            <v>36690030</v>
          </cell>
        </row>
        <row r="7792">
          <cell r="I7792">
            <v>900411862</v>
          </cell>
          <cell r="J7792" t="str">
            <v>I.E. CIUDADELA NUEVO OCCIDENTE</v>
          </cell>
          <cell r="K7792">
            <v>221086790</v>
          </cell>
        </row>
        <row r="7793">
          <cell r="I7793">
            <v>900412462</v>
          </cell>
          <cell r="J7793" t="str">
            <v>INSTITUCIóN EDUCATIVA LA AGUADITA</v>
          </cell>
          <cell r="K7793">
            <v>59564462</v>
          </cell>
        </row>
        <row r="7794">
          <cell r="I7794">
            <v>900412657</v>
          </cell>
          <cell r="J7794" t="str">
            <v>INSTITUCION EDUCATIVA LA LIBERTAD</v>
          </cell>
          <cell r="K7794">
            <v>75279562</v>
          </cell>
        </row>
        <row r="7795">
          <cell r="I7795">
            <v>900412664</v>
          </cell>
          <cell r="J7795" t="str">
            <v>I.E. MANUEL URIBE ÁNGEL</v>
          </cell>
          <cell r="K7795">
            <v>148766609</v>
          </cell>
        </row>
        <row r="7796">
          <cell r="I7796">
            <v>900413482</v>
          </cell>
          <cell r="J7796" t="str">
            <v>Centro Educativo Guartinaja</v>
          </cell>
          <cell r="K7796">
            <v>13207561</v>
          </cell>
        </row>
        <row r="7797">
          <cell r="I7797">
            <v>900413822</v>
          </cell>
          <cell r="J7797" t="str">
            <v>Institucion Educativa San Isidro</v>
          </cell>
          <cell r="K7797">
            <v>18266337</v>
          </cell>
        </row>
        <row r="7798">
          <cell r="I7798">
            <v>900413904</v>
          </cell>
          <cell r="J7798" t="str">
            <v>I.E. JORGE ELIECER GAITAN</v>
          </cell>
          <cell r="K7798">
            <v>79600827</v>
          </cell>
        </row>
        <row r="7799">
          <cell r="I7799">
            <v>900414419</v>
          </cell>
          <cell r="J7799" t="str">
            <v>centro educativo san roque</v>
          </cell>
          <cell r="K7799">
            <v>12711324</v>
          </cell>
        </row>
        <row r="7800">
          <cell r="I7800">
            <v>900414712</v>
          </cell>
          <cell r="J7800" t="str">
            <v>I.E. EL PINAL</v>
          </cell>
          <cell r="K7800">
            <v>126247664</v>
          </cell>
        </row>
        <row r="7801">
          <cell r="I7801">
            <v>900415584</v>
          </cell>
          <cell r="J7801" t="str">
            <v>IED RURAL DIEGO GOMEZ DE MENA</v>
          </cell>
          <cell r="K7801">
            <v>74046716</v>
          </cell>
        </row>
        <row r="7802">
          <cell r="I7802">
            <v>900415995</v>
          </cell>
          <cell r="J7802" t="str">
            <v>INSTITUCION EDUCATIVA VILLAS DE SAN IGNACIO</v>
          </cell>
          <cell r="K7802">
            <v>59765167</v>
          </cell>
        </row>
        <row r="7803">
          <cell r="I7803">
            <v>900419075</v>
          </cell>
          <cell r="J7803" t="str">
            <v>I.E. CARLOS VIECO ORTIZ</v>
          </cell>
          <cell r="K7803">
            <v>175764978</v>
          </cell>
        </row>
        <row r="7804">
          <cell r="I7804">
            <v>900422215</v>
          </cell>
          <cell r="J7804" t="str">
            <v>I.E. INDÍGENA AGROAMBIENTAL MAYKER</v>
          </cell>
          <cell r="K7804">
            <v>15039751</v>
          </cell>
        </row>
        <row r="7805">
          <cell r="I7805">
            <v>900424328</v>
          </cell>
          <cell r="J7805" t="str">
            <v>F.S.E INSTITUCION EDUCATIVA RURAL CAMPO ALEGRE</v>
          </cell>
          <cell r="K7805">
            <v>55830167</v>
          </cell>
        </row>
        <row r="7806">
          <cell r="I7806">
            <v>900433785</v>
          </cell>
          <cell r="J7806" t="str">
            <v>CENTRO ETNO EDUCATIVO RURAL BILLINGUE INGA ICHAI WUASI CARLOS TAMABIOY</v>
          </cell>
          <cell r="K7806">
            <v>17996089</v>
          </cell>
        </row>
        <row r="7807">
          <cell r="I7807">
            <v>900435634</v>
          </cell>
          <cell r="J7807" t="str">
            <v>IE EL PROGRESO - Carmen de Viboral</v>
          </cell>
          <cell r="K7807">
            <v>125135158</v>
          </cell>
        </row>
        <row r="7808">
          <cell r="I7808">
            <v>900436367</v>
          </cell>
          <cell r="J7808" t="str">
            <v>CEAR TIERRA SECA</v>
          </cell>
          <cell r="K7808">
            <v>26002201</v>
          </cell>
        </row>
        <row r="7809">
          <cell r="I7809">
            <v>900436931</v>
          </cell>
          <cell r="J7809" t="str">
            <v>IED BICENTENARIO DE FUNZA</v>
          </cell>
          <cell r="K7809">
            <v>137686940</v>
          </cell>
        </row>
        <row r="7810">
          <cell r="I7810">
            <v>900440766</v>
          </cell>
          <cell r="J7810" t="str">
            <v>COLEGIO MARTA SEDE A</v>
          </cell>
          <cell r="K7810">
            <v>11025650</v>
          </cell>
        </row>
        <row r="7811">
          <cell r="I7811">
            <v>900441704</v>
          </cell>
          <cell r="J7811" t="str">
            <v>INSTITUCION EDUCATIVA AGROPECUARIA RIO SANQUIANGA</v>
          </cell>
          <cell r="K7811">
            <v>37522082</v>
          </cell>
        </row>
        <row r="7812">
          <cell r="I7812">
            <v>900444072</v>
          </cell>
          <cell r="J7812" t="str">
            <v>INSTITUCION EDUCATIVA DISTRITAL NUEVO COLEGIO DEL BARRIO MONTES</v>
          </cell>
          <cell r="K7812">
            <v>103183232</v>
          </cell>
        </row>
        <row r="7813">
          <cell r="I7813">
            <v>900444279</v>
          </cell>
          <cell r="J7813" t="str">
            <v>INSTITUCION  EDUCATIVA   JOSE   ASUNCION  SILVA</v>
          </cell>
          <cell r="K7813">
            <v>83610580</v>
          </cell>
        </row>
        <row r="7814">
          <cell r="I7814">
            <v>900452278</v>
          </cell>
          <cell r="J7814" t="str">
            <v>I.E. NUEVO LATIR</v>
          </cell>
          <cell r="K7814">
            <v>106821432</v>
          </cell>
        </row>
        <row r="7815">
          <cell r="I7815">
            <v>900464149</v>
          </cell>
          <cell r="J7815" t="str">
            <v>INSTITUCION EDUCATIVA ANTONIO NARIÑO</v>
          </cell>
          <cell r="K7815">
            <v>65490001</v>
          </cell>
        </row>
        <row r="7816">
          <cell r="I7816">
            <v>900464652</v>
          </cell>
          <cell r="J7816" t="str">
            <v>INSTITUCIÓN ETNOEDUCATIVA RURAL  BILINGÜE INGA ATUN IAC</v>
          </cell>
          <cell r="K7816">
            <v>10563944</v>
          </cell>
        </row>
        <row r="7817">
          <cell r="I7817">
            <v>900466745</v>
          </cell>
          <cell r="J7817" t="str">
            <v>C.E. LAS FLORES</v>
          </cell>
          <cell r="K7817">
            <v>46100596</v>
          </cell>
        </row>
        <row r="7818">
          <cell r="I7818">
            <v>900475803</v>
          </cell>
          <cell r="J7818" t="str">
            <v>Centro Educativo de Postprimaria San Onofre  Fondo de Servicios Educativos</v>
          </cell>
          <cell r="K7818">
            <v>56343052</v>
          </cell>
        </row>
        <row r="7819">
          <cell r="I7819">
            <v>900477343</v>
          </cell>
          <cell r="J7819" t="str">
            <v>COLEGIO RODOLFO LLINAS IED</v>
          </cell>
          <cell r="K7819">
            <v>200671088</v>
          </cell>
        </row>
        <row r="7820">
          <cell r="I7820">
            <v>900477852</v>
          </cell>
          <cell r="J7820" t="str">
            <v>Institución  Educativa Alcidex Rojas Peña - Fondo de Servicio Educativos</v>
          </cell>
          <cell r="K7820">
            <v>28498220</v>
          </cell>
        </row>
        <row r="7821">
          <cell r="I7821">
            <v>900478858</v>
          </cell>
          <cell r="J7821" t="str">
            <v>institucion educativa puerto rico</v>
          </cell>
          <cell r="K7821">
            <v>26790222</v>
          </cell>
        </row>
        <row r="7822">
          <cell r="I7822">
            <v>900479556</v>
          </cell>
          <cell r="J7822" t="str">
            <v>INSTITUCION EDUCATIVA PIZANDA</v>
          </cell>
          <cell r="K7822">
            <v>20338563</v>
          </cell>
        </row>
        <row r="7823">
          <cell r="I7823">
            <v>900481228</v>
          </cell>
          <cell r="J7823" t="str">
            <v>CENTRO EDUCATIVO SAN JOSE</v>
          </cell>
          <cell r="K7823">
            <v>15812546</v>
          </cell>
        </row>
        <row r="7824">
          <cell r="I7824">
            <v>900481273</v>
          </cell>
          <cell r="J7824" t="str">
            <v>SGP GRATU-CENTRO EDUCATIVO DE CORREA</v>
          </cell>
          <cell r="K7824">
            <v>24378370</v>
          </cell>
        </row>
        <row r="7825">
          <cell r="I7825">
            <v>900501044</v>
          </cell>
          <cell r="J7825" t="str">
            <v>CENTRO EDUCATIVO RURAL SANTA ROSA DE LIMA</v>
          </cell>
          <cell r="K7825">
            <v>19691955</v>
          </cell>
        </row>
        <row r="7826">
          <cell r="I7826">
            <v>900518591</v>
          </cell>
          <cell r="J7826" t="str">
            <v>CE VILLA ESTRELLA</v>
          </cell>
          <cell r="K7826">
            <v>59806482</v>
          </cell>
        </row>
        <row r="7827">
          <cell r="I7827">
            <v>900520731</v>
          </cell>
          <cell r="J7827" t="str">
            <v>I.E. NUEVO HORIZONTE</v>
          </cell>
          <cell r="K7827">
            <v>123979528</v>
          </cell>
        </row>
        <row r="7828">
          <cell r="I7828">
            <v>900540487</v>
          </cell>
          <cell r="J7828" t="str">
            <v>CENTRO EDUCATIVO No 1 CARLOS ALBERTO CAMARGO MENDEZ</v>
          </cell>
          <cell r="K7828">
            <v>75318116</v>
          </cell>
        </row>
        <row r="7829">
          <cell r="I7829">
            <v>900541503</v>
          </cell>
          <cell r="J7829" t="str">
            <v>I.E. SANTA MARTHA</v>
          </cell>
          <cell r="K7829">
            <v>32702083</v>
          </cell>
        </row>
        <row r="7830">
          <cell r="I7830">
            <v>900548040</v>
          </cell>
          <cell r="J7830" t="str">
            <v>SGP GRATU-Centro Educativo el Limon</v>
          </cell>
          <cell r="K7830">
            <v>15404940</v>
          </cell>
        </row>
        <row r="7831">
          <cell r="I7831">
            <v>900553593</v>
          </cell>
          <cell r="J7831" t="str">
            <v>INSTITUCION EDUCATIVA AGROPECUARIA Y AMBIENTAL ARCA DE NOE</v>
          </cell>
          <cell r="K7831">
            <v>24857942</v>
          </cell>
        </row>
        <row r="7832">
          <cell r="I7832">
            <v>900562390</v>
          </cell>
          <cell r="J7832" t="str">
            <v>C.E. ANTONIO NARIÑO</v>
          </cell>
          <cell r="K7832">
            <v>22258475</v>
          </cell>
        </row>
        <row r="7833">
          <cell r="I7833">
            <v>900569306</v>
          </cell>
          <cell r="J7833" t="str">
            <v>I.E. ENRIQUE MILLAN RUBIO</v>
          </cell>
          <cell r="K7833">
            <v>53293065</v>
          </cell>
        </row>
        <row r="7834">
          <cell r="I7834">
            <v>900574528</v>
          </cell>
          <cell r="J7834" t="str">
            <v>INSTITUCION EDUCATIVA RURAL MARIA AUXILIADORA DE CUESTECITAS</v>
          </cell>
          <cell r="K7834">
            <v>68416351</v>
          </cell>
        </row>
        <row r="7835">
          <cell r="I7835">
            <v>900576264</v>
          </cell>
          <cell r="J7835" t="str">
            <v>INSTITUCION EDUCATIVA LAURA VICUÑA   SEDE PRINCIPAL</v>
          </cell>
          <cell r="K7835">
            <v>93439083</v>
          </cell>
        </row>
        <row r="7836">
          <cell r="I7836">
            <v>900581960</v>
          </cell>
          <cell r="J7836" t="str">
            <v>Centro Educativo Bocas del Atrato</v>
          </cell>
          <cell r="K7836">
            <v>18301772</v>
          </cell>
        </row>
        <row r="7837">
          <cell r="I7837">
            <v>900582270</v>
          </cell>
          <cell r="J7837" t="str">
            <v>Centro Educativo Galleta</v>
          </cell>
          <cell r="K7837">
            <v>28425502</v>
          </cell>
        </row>
        <row r="7838">
          <cell r="I7838">
            <v>900582286</v>
          </cell>
          <cell r="J7838" t="str">
            <v>I.E. SAGRADO CORAZÓN DE JESÚS</v>
          </cell>
          <cell r="K7838">
            <v>152868942</v>
          </cell>
        </row>
        <row r="7839">
          <cell r="I7839">
            <v>900583607</v>
          </cell>
          <cell r="J7839" t="str">
            <v>Centro Educativo Puerto Boy</v>
          </cell>
          <cell r="K7839">
            <v>12371626</v>
          </cell>
        </row>
        <row r="7840">
          <cell r="I7840">
            <v>900584420</v>
          </cell>
          <cell r="J7840" t="str">
            <v>INSTITUCION EDUCATIVA INDIGENA AGROAMBIENTAL PUSPUED DEL MUNICIPIO DE MALLAMA</v>
          </cell>
          <cell r="K7840">
            <v>14008412</v>
          </cell>
        </row>
        <row r="7841">
          <cell r="I7841">
            <v>900585184</v>
          </cell>
          <cell r="J7841" t="str">
            <v>I.E. JUAN XXIII</v>
          </cell>
          <cell r="K7841">
            <v>79705468</v>
          </cell>
        </row>
        <row r="7842">
          <cell r="I7842">
            <v>900586929</v>
          </cell>
          <cell r="J7842" t="str">
            <v>INSTITUCIÓN EDUCATIVA "LA CAMILA"</v>
          </cell>
          <cell r="K7842">
            <v>65899627</v>
          </cell>
        </row>
        <row r="7843">
          <cell r="I7843">
            <v>900590329</v>
          </cell>
          <cell r="J7843" t="str">
            <v>SGP GRATU-I. E. DE LA RIBONA</v>
          </cell>
          <cell r="K7843">
            <v>35671584</v>
          </cell>
        </row>
        <row r="7844">
          <cell r="I7844">
            <v>900591644</v>
          </cell>
          <cell r="J7844" t="str">
            <v>INSTITUCION EDUCATIVA CERROS DE JULIO</v>
          </cell>
          <cell r="K7844">
            <v>30127282</v>
          </cell>
        </row>
        <row r="7845">
          <cell r="I7845">
            <v>900591681</v>
          </cell>
          <cell r="J7845" t="str">
            <v>F.S.E. JOSE JUAQUIN VELEZ</v>
          </cell>
          <cell r="K7845">
            <v>126643110</v>
          </cell>
        </row>
        <row r="7846">
          <cell r="I7846">
            <v>900594770</v>
          </cell>
          <cell r="J7846" t="str">
            <v>INSTITUCION EDUCATIVA SAN NICOLAS DE TOLENTINO</v>
          </cell>
          <cell r="K7846">
            <v>40487016</v>
          </cell>
        </row>
        <row r="7847">
          <cell r="I7847">
            <v>900597297</v>
          </cell>
          <cell r="J7847" t="str">
            <v>INSTITUCION EDUCATIVAJOSE CONSUEGRA HIGGINS</v>
          </cell>
          <cell r="K7847">
            <v>44986645</v>
          </cell>
        </row>
        <row r="7848">
          <cell r="I7848">
            <v>900600156</v>
          </cell>
          <cell r="J7848" t="str">
            <v>fondo de servicio educativo de antonio nariño de paluato</v>
          </cell>
          <cell r="K7848">
            <v>19837364</v>
          </cell>
        </row>
        <row r="7849">
          <cell r="I7849">
            <v>900603195</v>
          </cell>
          <cell r="J7849" t="str">
            <v>INSTITUCION EDUCATIVA CHAPIURCO</v>
          </cell>
          <cell r="K7849">
            <v>11651935</v>
          </cell>
        </row>
        <row r="7850">
          <cell r="I7850">
            <v>900603441</v>
          </cell>
          <cell r="J7850" t="str">
            <v>INSTITUCION EDUCATIVA LUIS ENRIQUE BARON LEAL</v>
          </cell>
          <cell r="K7850">
            <v>52546992</v>
          </cell>
        </row>
        <row r="7851">
          <cell r="I7851">
            <v>900605447</v>
          </cell>
          <cell r="J7851" t="str">
            <v>FONDOS DE SERVICIOS EDUCATIVOS DE LA INSTITUCION EDUCATIVA SAN JUAN BOSCO</v>
          </cell>
          <cell r="K7851">
            <v>125490845</v>
          </cell>
        </row>
        <row r="7852">
          <cell r="I7852">
            <v>900605635</v>
          </cell>
          <cell r="J7852" t="str">
            <v>INSTITUCION EDUCATIVA TECNICA AGROPECUARIA SAN CAYETANO DE GALLEGO</v>
          </cell>
          <cell r="K7852">
            <v>41822728</v>
          </cell>
        </row>
        <row r="7853">
          <cell r="I7853">
            <v>900606576</v>
          </cell>
          <cell r="J7853" t="str">
            <v>INSTITUCION EDUCATIVA DEPARTAMENTAL CERRO BLANCO</v>
          </cell>
          <cell r="K7853">
            <v>71135911</v>
          </cell>
        </row>
        <row r="7854">
          <cell r="I7854">
            <v>900607903</v>
          </cell>
          <cell r="J7854" t="str">
            <v>MEGACOLEGIO EL PROGRESO DE LA COMUNA V</v>
          </cell>
          <cell r="K7854">
            <v>145188807</v>
          </cell>
        </row>
        <row r="7855">
          <cell r="I7855">
            <v>900608292</v>
          </cell>
          <cell r="J7855" t="str">
            <v>IE Bombay</v>
          </cell>
          <cell r="K7855">
            <v>66406754</v>
          </cell>
        </row>
        <row r="7856">
          <cell r="I7856">
            <v>900611733</v>
          </cell>
          <cell r="J7856" t="str">
            <v>INSTITUCIÓN EDUCATIVA DE LA PEÑA</v>
          </cell>
          <cell r="K7856">
            <v>40017468</v>
          </cell>
        </row>
        <row r="7857">
          <cell r="I7857">
            <v>900612367</v>
          </cell>
          <cell r="J7857" t="str">
            <v>INSTITUCION EDUCATIVA  LA ESTANCIA</v>
          </cell>
          <cell r="K7857">
            <v>16059404</v>
          </cell>
        </row>
        <row r="7858">
          <cell r="I7858">
            <v>900612703</v>
          </cell>
          <cell r="J7858" t="str">
            <v>CENTRO EDUCATIVO CUESTARICA</v>
          </cell>
          <cell r="K7858">
            <v>21644502</v>
          </cell>
        </row>
        <row r="7859">
          <cell r="I7859">
            <v>900613251</v>
          </cell>
          <cell r="J7859" t="str">
            <v>INSTITUCION EDUCATIVA LA PRIMAVERA</v>
          </cell>
          <cell r="K7859">
            <v>57590163</v>
          </cell>
        </row>
        <row r="7860">
          <cell r="I7860">
            <v>900615426</v>
          </cell>
          <cell r="J7860" t="str">
            <v>INSTITUCION EDUCATIVA DEPARTAMENTAL JUAN FRANSISCO OSPINA</v>
          </cell>
          <cell r="K7860">
            <v>80630075</v>
          </cell>
        </row>
        <row r="7861">
          <cell r="I7861">
            <v>900615806</v>
          </cell>
          <cell r="J7861" t="str">
            <v>INSTITUCIÓN EDUCATIVA DE LEÑA</v>
          </cell>
          <cell r="K7861">
            <v>44302758</v>
          </cell>
        </row>
        <row r="7862">
          <cell r="I7862">
            <v>900616496</v>
          </cell>
          <cell r="J7862" t="str">
            <v>INSTITUCION EDUCATIVA RURAL LA VICTORIA</v>
          </cell>
          <cell r="K7862">
            <v>18090042</v>
          </cell>
        </row>
        <row r="7863">
          <cell r="I7863">
            <v>900622203</v>
          </cell>
          <cell r="J7863" t="str">
            <v>INSTITUCION EDUCATIVA DEPARTAMENTAL SAN JOSE DE KENNEDY</v>
          </cell>
          <cell r="K7863">
            <v>61826534</v>
          </cell>
        </row>
        <row r="7864">
          <cell r="I7864">
            <v>900623122</v>
          </cell>
          <cell r="J7864" t="str">
            <v>IETD KOGI DE MULKWAKUNGUI</v>
          </cell>
          <cell r="K7864">
            <v>29619075</v>
          </cell>
        </row>
        <row r="7865">
          <cell r="I7865">
            <v>900624854</v>
          </cell>
          <cell r="J7865" t="str">
            <v>INSTITUCION EDUCATIVA AGROPECUARIA POLACHAYAN</v>
          </cell>
          <cell r="K7865">
            <v>17976347</v>
          </cell>
        </row>
        <row r="7866">
          <cell r="I7866">
            <v>900625259</v>
          </cell>
          <cell r="J7866" t="str">
            <v>INSTITUCION EDUCATIVA DEPARTAMENTAL CANDELARIA</v>
          </cell>
          <cell r="K7866">
            <v>33419847</v>
          </cell>
        </row>
        <row r="7867">
          <cell r="I7867">
            <v>900625419</v>
          </cell>
          <cell r="J7867" t="str">
            <v>SGP GRATU-I. E. SAN MIGUEL</v>
          </cell>
          <cell r="K7867">
            <v>52887447</v>
          </cell>
        </row>
        <row r="7868">
          <cell r="I7868">
            <v>900628568</v>
          </cell>
          <cell r="J7868" t="str">
            <v>CER LA ANGELITA</v>
          </cell>
          <cell r="K7868">
            <v>27942794</v>
          </cell>
        </row>
        <row r="7869">
          <cell r="I7869">
            <v>900632248</v>
          </cell>
          <cell r="J7869" t="str">
            <v>SGP GRATU-INSTITUCION  EDUCATIVA  VALENTIN  MANJARREZ</v>
          </cell>
          <cell r="K7869">
            <v>168791703</v>
          </cell>
        </row>
        <row r="7870">
          <cell r="I7870">
            <v>900648405</v>
          </cell>
          <cell r="J7870" t="str">
            <v>SGP GRATU-C.E. LA HUMAREDA</v>
          </cell>
          <cell r="K7870">
            <v>19512982</v>
          </cell>
        </row>
        <row r="7871">
          <cell r="I7871">
            <v>900663079</v>
          </cell>
          <cell r="J7871" t="str">
            <v>INSTITUCION EDUCATIVA VALPARAISO BAJO</v>
          </cell>
          <cell r="K7871">
            <v>12767450</v>
          </cell>
        </row>
        <row r="7872">
          <cell r="I7872">
            <v>900663657</v>
          </cell>
          <cell r="J7872" t="str">
            <v>INSTITUCION EDUCATIVA AGROPECUARIA VERACRUZ</v>
          </cell>
          <cell r="K7872">
            <v>31521894</v>
          </cell>
        </row>
        <row r="7873">
          <cell r="I7873">
            <v>900666567</v>
          </cell>
          <cell r="J7873" t="str">
            <v>CENTRO EDUCATIVO GUAPUSCAL ALTO</v>
          </cell>
          <cell r="K7873">
            <v>17302739</v>
          </cell>
        </row>
        <row r="7874">
          <cell r="I7874">
            <v>900673137</v>
          </cell>
          <cell r="J7874" t="str">
            <v>INSTITUCION EDUCATIVA VALORES UNIDOS</v>
          </cell>
          <cell r="K7874">
            <v>70807352</v>
          </cell>
        </row>
        <row r="7875">
          <cell r="I7875">
            <v>900678838</v>
          </cell>
          <cell r="J7875" t="str">
            <v>centro educativo agropiscicola las compuertas</v>
          </cell>
          <cell r="K7875">
            <v>24505082</v>
          </cell>
        </row>
        <row r="7876">
          <cell r="I7876">
            <v>900679821</v>
          </cell>
          <cell r="J7876" t="str">
            <v>INSTITUCION EDUCATIVA DEPARTAMENTAL EL HORNO - FOSE</v>
          </cell>
          <cell r="K7876">
            <v>51212518</v>
          </cell>
        </row>
        <row r="7877">
          <cell r="I7877">
            <v>900680909</v>
          </cell>
          <cell r="J7877" t="str">
            <v>IED BALDOMERO SANIN CANO</v>
          </cell>
          <cell r="K7877">
            <v>49072427</v>
          </cell>
        </row>
        <row r="7878">
          <cell r="I7878">
            <v>900701150</v>
          </cell>
          <cell r="J7878" t="str">
            <v>I.E.YACHAY WASI RUNA YANAKUNA</v>
          </cell>
          <cell r="K7878">
            <v>12565306</v>
          </cell>
        </row>
        <row r="7879">
          <cell r="I7879">
            <v>900703219</v>
          </cell>
          <cell r="J7879" t="str">
            <v>INST EDUC EL DIAMANTE</v>
          </cell>
          <cell r="K7879">
            <v>95176132</v>
          </cell>
        </row>
        <row r="7880">
          <cell r="I7880">
            <v>900704752</v>
          </cell>
          <cell r="J7880" t="str">
            <v>INSTITUCION EDUC LA ASUNCION</v>
          </cell>
          <cell r="K7880">
            <v>51601537</v>
          </cell>
        </row>
        <row r="7881">
          <cell r="I7881">
            <v>900705033</v>
          </cell>
          <cell r="J7881" t="str">
            <v>INST EDUC JESUS MARIA VALLE</v>
          </cell>
          <cell r="K7881">
            <v>97527357</v>
          </cell>
        </row>
        <row r="7882">
          <cell r="I7882">
            <v>900705111</v>
          </cell>
          <cell r="J7882" t="str">
            <v>INSTITUCION EDUCATIVA EL CORAZON</v>
          </cell>
          <cell r="K7882">
            <v>108366252</v>
          </cell>
        </row>
        <row r="7883">
          <cell r="I7883">
            <v>900705997</v>
          </cell>
          <cell r="J7883" t="str">
            <v>I.E. SAN JOSÉ DE RIECITO</v>
          </cell>
          <cell r="K7883">
            <v>48408497</v>
          </cell>
        </row>
        <row r="7884">
          <cell r="I7884">
            <v>900707080</v>
          </cell>
          <cell r="J7884" t="str">
            <v>I.E. SANTA CATALINA DE SENA.</v>
          </cell>
          <cell r="K7884">
            <v>41498595</v>
          </cell>
        </row>
        <row r="7885">
          <cell r="I7885">
            <v>900709106</v>
          </cell>
          <cell r="J7885" t="str">
            <v>INSTITUCION EDUCATIVA REINO DE BELGICA</v>
          </cell>
          <cell r="K7885">
            <v>145586027</v>
          </cell>
        </row>
        <row r="7886">
          <cell r="I7886">
            <v>900718721</v>
          </cell>
          <cell r="J7886" t="str">
            <v>ie santa maria la antigua</v>
          </cell>
          <cell r="K7886">
            <v>119895604</v>
          </cell>
        </row>
        <row r="7887">
          <cell r="I7887">
            <v>900734927</v>
          </cell>
          <cell r="J7887" t="str">
            <v>INSTITUCION EDUCATIVA DE COBADILLO - MUNICIPIO DE  RIO VIEJO</v>
          </cell>
          <cell r="K7887">
            <v>47425676</v>
          </cell>
        </row>
        <row r="7888">
          <cell r="I7888">
            <v>900755118</v>
          </cell>
          <cell r="J7888" t="str">
            <v>INSTITUCION EDUCATIVA MACAYEPOS</v>
          </cell>
          <cell r="K7888">
            <v>73339868</v>
          </cell>
        </row>
        <row r="7889">
          <cell r="I7889">
            <v>900760503</v>
          </cell>
          <cell r="J7889" t="str">
            <v>INSTITUCION EDUCATIVA LAGINILLA</v>
          </cell>
          <cell r="K7889">
            <v>52005629</v>
          </cell>
        </row>
        <row r="7890">
          <cell r="I7890">
            <v>900760585</v>
          </cell>
          <cell r="J7890" t="str">
            <v>INSTITUCION EUCATIVA VASCO NUÑEZ DE BALBOA</v>
          </cell>
          <cell r="K7890">
            <v>61616849</v>
          </cell>
        </row>
        <row r="7891">
          <cell r="I7891">
            <v>900763495</v>
          </cell>
          <cell r="J7891" t="str">
            <v>Institución Educativa Claretiano "Gustavo Torres Parra"</v>
          </cell>
          <cell r="K7891">
            <v>109570840</v>
          </cell>
        </row>
        <row r="7892">
          <cell r="I7892">
            <v>900792923</v>
          </cell>
          <cell r="J7892" t="str">
            <v>INSTITUCION EDUCATIVA DE LETICIA</v>
          </cell>
          <cell r="K7892">
            <v>20528490</v>
          </cell>
        </row>
        <row r="7893">
          <cell r="I7893">
            <v>900802911</v>
          </cell>
          <cell r="J7893" t="str">
            <v>INSTITUCION EDUCATIVA EL SALADO</v>
          </cell>
          <cell r="K7893">
            <v>36465591</v>
          </cell>
        </row>
        <row r="7894">
          <cell r="I7894">
            <v>900816026</v>
          </cell>
          <cell r="J7894" t="str">
            <v>INSTITUCION EDUCATIVA NO. 15</v>
          </cell>
          <cell r="K7894">
            <v>160416814</v>
          </cell>
        </row>
        <row r="7895">
          <cell r="I7895">
            <v>900816337</v>
          </cell>
          <cell r="J7895" t="str">
            <v>I.E. SAN JUAN DE LOS LLANOS</v>
          </cell>
          <cell r="K7895">
            <v>44258006</v>
          </cell>
        </row>
        <row r="7896">
          <cell r="I7896">
            <v>900817827</v>
          </cell>
          <cell r="J7896" t="str">
            <v>INST EDUC SAN BENITO</v>
          </cell>
          <cell r="K7896">
            <v>38944678</v>
          </cell>
        </row>
        <row r="7897">
          <cell r="I7897">
            <v>900825161</v>
          </cell>
          <cell r="J7897" t="str">
            <v>CENT EDUC DIST HERNANDO DURAN DUSAN</v>
          </cell>
          <cell r="K7897">
            <v>195170216</v>
          </cell>
        </row>
        <row r="7898">
          <cell r="I7898">
            <v>900826511</v>
          </cell>
          <cell r="J7898" t="str">
            <v>COLEGIO SILVIA APONTE RODRIGUEZ</v>
          </cell>
          <cell r="K7898">
            <v>41435700</v>
          </cell>
        </row>
        <row r="7899">
          <cell r="I7899">
            <v>900826975</v>
          </cell>
          <cell r="J7899" t="str">
            <v>COLEGIO SAN CAYETANO (IED)</v>
          </cell>
          <cell r="K7899">
            <v>152525779</v>
          </cell>
        </row>
        <row r="7900">
          <cell r="I7900">
            <v>900829833</v>
          </cell>
          <cell r="J7900" t="str">
            <v>INSTITUCION EDUCATIVA INTERNADO SAN ANTONIO DE PADUA</v>
          </cell>
          <cell r="K7900">
            <v>17356639</v>
          </cell>
        </row>
        <row r="7901">
          <cell r="I7901">
            <v>900838180</v>
          </cell>
          <cell r="J7901" t="str">
            <v>INSTITUCION EDUCATIVA SAN JOSÉ OBRERO</v>
          </cell>
          <cell r="K7901">
            <v>150248865</v>
          </cell>
        </row>
        <row r="7902">
          <cell r="I7902">
            <v>900845585</v>
          </cell>
          <cell r="J7902" t="str">
            <v>COLEGIO LA JOYA (IED)</v>
          </cell>
          <cell r="K7902">
            <v>82031486</v>
          </cell>
        </row>
        <row r="7903">
          <cell r="I7903">
            <v>900849322</v>
          </cell>
          <cell r="J7903" t="str">
            <v>C.E. DISTRITAL ORINOCO</v>
          </cell>
          <cell r="K7903">
            <v>14796897</v>
          </cell>
        </row>
        <row r="7904">
          <cell r="I7904">
            <v>900851512</v>
          </cell>
          <cell r="J7904" t="str">
            <v>CENTRO EDUCATIVO RURAL GAVIOTAS</v>
          </cell>
          <cell r="K7904">
            <v>24079748</v>
          </cell>
        </row>
        <row r="7905">
          <cell r="I7905">
            <v>900871157</v>
          </cell>
          <cell r="J7905" t="str">
            <v>INSTITUCION EDUCATIVA  EL MANZANO</v>
          </cell>
          <cell r="K7905">
            <v>21273221</v>
          </cell>
        </row>
        <row r="7906">
          <cell r="I7906">
            <v>900884737</v>
          </cell>
          <cell r="J7906" t="str">
            <v>INSTITUCION EDUCATIVA BUENAVISTA</v>
          </cell>
          <cell r="K7906">
            <v>18807687</v>
          </cell>
        </row>
        <row r="7907">
          <cell r="I7907">
            <v>900889520</v>
          </cell>
          <cell r="J7907" t="str">
            <v>CENTRO EDUCATIVO  CURIACO</v>
          </cell>
          <cell r="K7907">
            <v>23190217</v>
          </cell>
        </row>
        <row r="7908">
          <cell r="I7908">
            <v>900893281</v>
          </cell>
          <cell r="J7908" t="str">
            <v>INSTITUCION EDUCATIVA FRANCISCO JOSE DE CALDAS</v>
          </cell>
          <cell r="K7908">
            <v>72580306</v>
          </cell>
        </row>
        <row r="7909">
          <cell r="I7909">
            <v>900900742</v>
          </cell>
          <cell r="J7909" t="str">
            <v>INSTITUCION EDUCATIVA LA ARMONIA</v>
          </cell>
          <cell r="K7909">
            <v>135081483</v>
          </cell>
        </row>
        <row r="7910">
          <cell r="I7910">
            <v>900910718</v>
          </cell>
          <cell r="J7910" t="str">
            <v>CENTRO EDUCATIVO SANTA CRUZ</v>
          </cell>
          <cell r="K7910">
            <v>18807143</v>
          </cell>
        </row>
        <row r="7911">
          <cell r="I7911">
            <v>900915708</v>
          </cell>
          <cell r="J7911" t="str">
            <v>CENTRO EDUCATIVO RURAL PUENTE REAL</v>
          </cell>
          <cell r="K7911">
            <v>27526012</v>
          </cell>
        </row>
        <row r="7912">
          <cell r="I7912">
            <v>900916002</v>
          </cell>
          <cell r="J7912" t="str">
            <v>CE JORGE VALENCIA LOZANO</v>
          </cell>
          <cell r="K7912">
            <v>31746730</v>
          </cell>
        </row>
        <row r="7913">
          <cell r="I7913">
            <v>900917501</v>
          </cell>
          <cell r="J7913" t="str">
            <v>CE PRIMITIVO PALACIOS</v>
          </cell>
          <cell r="K7913">
            <v>38866719</v>
          </cell>
        </row>
        <row r="7914">
          <cell r="I7914">
            <v>900935808</v>
          </cell>
          <cell r="J7914" t="str">
            <v>INST EDUC LA SIERRA</v>
          </cell>
          <cell r="K7914">
            <v>77132144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ifragoso@barranquilla.gov.co" TargetMode="External"/><Relationship Id="rId3" Type="http://schemas.openxmlformats.org/officeDocument/2006/relationships/hyperlink" Target="mailto:alcaldia@popayan-cauca.gov.co" TargetMode="External"/><Relationship Id="rId7" Type="http://schemas.openxmlformats.org/officeDocument/2006/relationships/hyperlink" Target="mailto:tesoreria@yondo-antioquia.gov.co" TargetMode="External"/><Relationship Id="rId2" Type="http://schemas.openxmlformats.org/officeDocument/2006/relationships/hyperlink" Target="mailto:secretariadehacienda@magangue-bolivar.gov.co" TargetMode="External"/><Relationship Id="rId1" Type="http://schemas.openxmlformats.org/officeDocument/2006/relationships/hyperlink" Target="mailto:alcaldia@sanjacinto-bolivar.gov.co" TargetMode="External"/><Relationship Id="rId6" Type="http://schemas.openxmlformats.org/officeDocument/2006/relationships/hyperlink" Target="mailto:alcaldia@purisima-cordoba.gov.co" TargetMode="External"/><Relationship Id="rId11" Type="http://schemas.openxmlformats.org/officeDocument/2006/relationships/comments" Target="../comments1.xml"/><Relationship Id="rId5" Type="http://schemas.openxmlformats.org/officeDocument/2006/relationships/hyperlink" Target="mailto:secretariahaciendacapitanejo@hotmail.com" TargetMode="External"/><Relationship Id="rId10" Type="http://schemas.openxmlformats.org/officeDocument/2006/relationships/vmlDrawing" Target="../drawings/vmlDrawing1.vml"/><Relationship Id="rId4" Type="http://schemas.openxmlformats.org/officeDocument/2006/relationships/hyperlink" Target="mailto:carmen.gil@alcaldianeiva.gov.co" TargetMode="External"/><Relationship Id="rId9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tabColor rgb="FFFF0000"/>
  </sheetPr>
  <dimension ref="A1:DY1147"/>
  <sheetViews>
    <sheetView tabSelected="1" topLeftCell="BJ1" zoomScale="110" zoomScaleNormal="110" workbookViewId="0">
      <pane ySplit="3" topLeftCell="A1127" activePane="bottomLeft" state="frozen"/>
      <selection pane="bottomLeft" activeCell="DZ1139" sqref="DZ1139"/>
    </sheetView>
  </sheetViews>
  <sheetFormatPr baseColWidth="10" defaultRowHeight="12.75" x14ac:dyDescent="0.2"/>
  <cols>
    <col min="1" max="1" width="12.7109375" customWidth="1"/>
    <col min="2" max="2" width="12" style="10" customWidth="1"/>
    <col min="3" max="3" width="7.42578125" style="10" customWidth="1"/>
    <col min="4" max="4" width="15.28515625" customWidth="1"/>
    <col min="5" max="5" width="37.140625" style="7" customWidth="1"/>
    <col min="6" max="6" width="49.85546875" style="18" customWidth="1"/>
    <col min="7" max="7" width="19.7109375" style="1" customWidth="1"/>
    <col min="8" max="10" width="18.5703125" style="1" customWidth="1"/>
    <col min="11" max="11" width="19.28515625" style="1" customWidth="1"/>
    <col min="12" max="12" width="20.140625" style="1" customWidth="1"/>
    <col min="13" max="13" width="19.7109375" style="1" customWidth="1"/>
    <col min="14" max="14" width="21.140625" customWidth="1"/>
    <col min="15" max="15" width="6.28515625" customWidth="1"/>
    <col min="16" max="16" width="20" customWidth="1"/>
    <col min="17" max="17" width="12.5703125" customWidth="1"/>
    <col min="18" max="18" width="15.7109375" customWidth="1"/>
    <col min="19" max="19" width="21" style="43" customWidth="1"/>
    <col min="20" max="20" width="19.140625" customWidth="1"/>
    <col min="21" max="21" width="17.5703125" customWidth="1"/>
    <col min="22" max="22" width="24.28515625" customWidth="1"/>
    <col min="23" max="23" width="25.5703125" customWidth="1"/>
    <col min="24" max="24" width="28.28515625" customWidth="1"/>
    <col min="25" max="25" width="16.42578125" customWidth="1"/>
    <col min="26" max="26" width="19.7109375" customWidth="1"/>
    <col min="27" max="27" width="13.28515625" customWidth="1"/>
    <col min="28" max="28" width="15.7109375" customWidth="1"/>
    <col min="29" max="29" width="17.28515625" customWidth="1"/>
    <col min="30" max="30" width="21.85546875" customWidth="1"/>
    <col min="31" max="31" width="21.140625" customWidth="1"/>
    <col min="32" max="32" width="23" customWidth="1"/>
    <col min="33" max="33" width="24.28515625" customWidth="1"/>
    <col min="34" max="34" width="14.5703125" customWidth="1"/>
    <col min="35" max="35" width="18.85546875" customWidth="1"/>
    <col min="36" max="36" width="16" customWidth="1"/>
    <col min="37" max="37" width="19.7109375" style="10" customWidth="1"/>
    <col min="38" max="39" width="18.85546875" customWidth="1"/>
    <col min="40" max="40" width="23.42578125" customWidth="1"/>
    <col min="41" max="41" width="19.7109375" customWidth="1"/>
    <col min="42" max="42" width="23" customWidth="1"/>
    <col min="43" max="43" width="27.7109375" customWidth="1"/>
    <col min="44" max="45" width="21.5703125" customWidth="1"/>
    <col min="46" max="46" width="24.5703125" customWidth="1"/>
    <col min="47" max="47" width="26.140625" customWidth="1"/>
    <col min="48" max="49" width="19.7109375" customWidth="1"/>
    <col min="50" max="50" width="17.28515625" customWidth="1"/>
    <col min="51" max="51" width="18.5703125" customWidth="1"/>
    <col min="52" max="52" width="19.7109375" customWidth="1"/>
    <col min="53" max="53" width="16.28515625" customWidth="1"/>
    <col min="54" max="54" width="20.28515625" customWidth="1"/>
    <col min="55" max="55" width="15.7109375" customWidth="1"/>
    <col min="56" max="59" width="17.5703125" customWidth="1"/>
    <col min="60" max="60" width="18" bestFit="1" customWidth="1"/>
    <col min="61" max="61" width="21.140625" customWidth="1"/>
    <col min="62" max="62" width="19" customWidth="1"/>
    <col min="63" max="63" width="22.5703125" customWidth="1"/>
    <col min="64" max="64" width="15.7109375" customWidth="1"/>
    <col min="65" max="65" width="14" bestFit="1" customWidth="1"/>
    <col min="66" max="66" width="17.42578125" bestFit="1" customWidth="1"/>
    <col min="67" max="67" width="18.85546875" bestFit="1" customWidth="1"/>
    <col min="68" max="68" width="25" customWidth="1"/>
    <col min="69" max="69" width="17.5703125" customWidth="1"/>
    <col min="70" max="70" width="18" bestFit="1" customWidth="1"/>
    <col min="71" max="71" width="23.140625" hidden="1" customWidth="1"/>
    <col min="72" max="72" width="8.5703125" hidden="1" customWidth="1"/>
    <col min="73" max="73" width="8.85546875" hidden="1" customWidth="1"/>
    <col min="74" max="74" width="23.140625" hidden="1" customWidth="1"/>
    <col min="75" max="75" width="17.42578125" hidden="1" customWidth="1"/>
    <col min="76" max="76" width="18.85546875" hidden="1" customWidth="1"/>
    <col min="77" max="77" width="8.85546875" hidden="1" customWidth="1"/>
    <col min="78" max="78" width="30.85546875" hidden="1" customWidth="1"/>
    <col min="79" max="79" width="18" hidden="1" customWidth="1"/>
    <col min="80" max="80" width="14" hidden="1" customWidth="1"/>
    <col min="81" max="81" width="8.5703125" hidden="1" customWidth="1"/>
    <col min="82" max="82" width="8.85546875" hidden="1" customWidth="1"/>
    <col min="83" max="83" width="14" hidden="1" customWidth="1"/>
    <col min="84" max="84" width="17.42578125" hidden="1" customWidth="1"/>
    <col min="85" max="85" width="18.85546875" hidden="1" customWidth="1"/>
    <col min="86" max="86" width="8.85546875" hidden="1" customWidth="1"/>
    <col min="87" max="87" width="33.5703125" hidden="1" customWidth="1"/>
    <col min="88" max="88" width="18" hidden="1" customWidth="1"/>
    <col min="89" max="89" width="14" hidden="1" customWidth="1"/>
    <col min="90" max="90" width="8.5703125" hidden="1" customWidth="1"/>
    <col min="91" max="91" width="8.85546875" hidden="1" customWidth="1"/>
    <col min="92" max="92" width="16.85546875" hidden="1" customWidth="1"/>
    <col min="93" max="93" width="14" hidden="1" customWidth="1"/>
    <col min="94" max="94" width="17.42578125" hidden="1" customWidth="1"/>
    <col min="95" max="95" width="18.85546875" hidden="1" customWidth="1"/>
    <col min="96" max="96" width="8.85546875" hidden="1" customWidth="1"/>
    <col min="97" max="97" width="18" hidden="1" customWidth="1"/>
    <col min="98" max="98" width="14" hidden="1" customWidth="1"/>
    <col min="99" max="99" width="8.5703125" hidden="1" customWidth="1"/>
    <col min="100" max="100" width="8.85546875" hidden="1" customWidth="1"/>
    <col min="101" max="101" width="17" hidden="1" customWidth="1"/>
    <col min="102" max="102" width="11.140625" hidden="1" customWidth="1"/>
    <col min="103" max="103" width="9.28515625" hidden="1" customWidth="1"/>
    <col min="104" max="104" width="10.7109375" hidden="1" customWidth="1"/>
    <col min="105" max="105" width="8.85546875" hidden="1" customWidth="1"/>
    <col min="106" max="106" width="18" hidden="1" customWidth="1"/>
    <col min="107" max="107" width="14" hidden="1" customWidth="1"/>
    <col min="108" max="108" width="8.5703125" hidden="1" customWidth="1"/>
    <col min="109" max="109" width="8.85546875" hidden="1" customWidth="1"/>
    <col min="110" max="110" width="17.140625" hidden="1" customWidth="1"/>
    <col min="111" max="111" width="11.140625" hidden="1" customWidth="1"/>
    <col min="112" max="112" width="9.28515625" hidden="1" customWidth="1"/>
    <col min="113" max="113" width="10.7109375" hidden="1" customWidth="1"/>
    <col min="114" max="114" width="8.85546875" hidden="1" customWidth="1"/>
    <col min="115" max="115" width="18" hidden="1" customWidth="1"/>
    <col min="116" max="116" width="13.42578125" style="6" hidden="1" customWidth="1"/>
    <col min="117" max="117" width="22.28515625" hidden="1" customWidth="1"/>
    <col min="118" max="118" width="8.5703125" hidden="1" customWidth="1"/>
    <col min="119" max="119" width="8.85546875" hidden="1" customWidth="1"/>
    <col min="120" max="120" width="20.5703125" hidden="1" customWidth="1"/>
    <col min="121" max="121" width="3.85546875" hidden="1" customWidth="1"/>
    <col min="122" max="122" width="16.28515625" hidden="1" customWidth="1"/>
    <col min="123" max="123" width="14" hidden="1" customWidth="1"/>
    <col min="124" max="124" width="9.28515625" hidden="1" customWidth="1"/>
    <col min="125" max="125" width="18.85546875" hidden="1" customWidth="1"/>
    <col min="126" max="126" width="8.85546875" hidden="1" customWidth="1"/>
    <col min="127" max="127" width="21.85546875" style="19" hidden="1" customWidth="1"/>
    <col min="128" max="128" width="18.7109375" style="13" hidden="1" customWidth="1"/>
    <col min="129" max="129" width="17.42578125" style="13" hidden="1" customWidth="1"/>
    <col min="130" max="16384" width="11.42578125" style="3"/>
  </cols>
  <sheetData>
    <row r="1" spans="1:129" ht="24.95" customHeight="1" x14ac:dyDescent="0.2">
      <c r="F1" s="16"/>
      <c r="N1" s="2"/>
      <c r="X1" s="2">
        <v>2829932808913</v>
      </c>
      <c r="AI1" s="2"/>
      <c r="AK1"/>
      <c r="AV1" s="2" t="s">
        <v>2305</v>
      </c>
      <c r="AW1" s="2"/>
      <c r="BH1" s="2"/>
      <c r="BR1" s="2"/>
      <c r="CA1" s="2"/>
      <c r="CB1" s="2"/>
      <c r="CJ1" s="2"/>
      <c r="CK1" s="2"/>
      <c r="CS1" s="2"/>
    </row>
    <row r="2" spans="1:129" s="14" customFormat="1" ht="36.75" customHeight="1" x14ac:dyDescent="0.2">
      <c r="A2" s="106" t="s">
        <v>0</v>
      </c>
      <c r="B2" s="109" t="s">
        <v>1143</v>
      </c>
      <c r="C2" s="88"/>
      <c r="D2" s="104" t="s">
        <v>1</v>
      </c>
      <c r="E2" s="104" t="s">
        <v>2</v>
      </c>
      <c r="F2" s="107" t="s">
        <v>3</v>
      </c>
      <c r="G2" s="105" t="s">
        <v>1168</v>
      </c>
      <c r="H2" s="105"/>
      <c r="I2" s="105"/>
      <c r="J2" s="100" t="s">
        <v>1167</v>
      </c>
      <c r="K2" s="101"/>
      <c r="L2" s="101"/>
      <c r="M2" s="102"/>
      <c r="N2" s="104" t="s">
        <v>4</v>
      </c>
      <c r="O2" s="104" t="s">
        <v>5</v>
      </c>
      <c r="P2" s="105" t="s">
        <v>2266</v>
      </c>
      <c r="Q2" s="105"/>
      <c r="R2" s="105"/>
      <c r="S2" s="105"/>
      <c r="T2" s="100" t="s">
        <v>2267</v>
      </c>
      <c r="U2" s="101"/>
      <c r="V2" s="101"/>
      <c r="W2" s="102"/>
      <c r="X2" s="104" t="s">
        <v>6</v>
      </c>
      <c r="Y2" s="104" t="s">
        <v>7</v>
      </c>
      <c r="Z2" s="105" t="s">
        <v>2270</v>
      </c>
      <c r="AA2" s="105"/>
      <c r="AB2" s="105"/>
      <c r="AC2" s="105"/>
      <c r="AD2" s="105"/>
      <c r="AE2" s="100" t="s">
        <v>2274</v>
      </c>
      <c r="AF2" s="101"/>
      <c r="AG2" s="101"/>
      <c r="AH2" s="102"/>
      <c r="AI2" s="104" t="s">
        <v>6</v>
      </c>
      <c r="AJ2" s="104" t="s">
        <v>7</v>
      </c>
      <c r="AK2" s="105" t="s">
        <v>2301</v>
      </c>
      <c r="AL2" s="105"/>
      <c r="AM2" s="105"/>
      <c r="AN2" s="105"/>
      <c r="AO2" s="100" t="s">
        <v>2302</v>
      </c>
      <c r="AP2" s="101"/>
      <c r="AQ2" s="101"/>
      <c r="AR2" s="102"/>
      <c r="AS2" s="89"/>
      <c r="AT2" s="90" t="s">
        <v>2276</v>
      </c>
      <c r="AU2" s="91" t="s">
        <v>2275</v>
      </c>
      <c r="AV2" s="104" t="s">
        <v>6</v>
      </c>
      <c r="AW2" s="105" t="s">
        <v>2290</v>
      </c>
      <c r="AX2" s="105"/>
      <c r="AY2" s="105"/>
      <c r="AZ2" s="100" t="s">
        <v>2292</v>
      </c>
      <c r="BA2" s="101"/>
      <c r="BB2" s="101"/>
      <c r="BC2" s="102"/>
      <c r="BD2" s="97" t="s">
        <v>2291</v>
      </c>
      <c r="BE2" s="98"/>
      <c r="BF2" s="99"/>
      <c r="BG2" s="91" t="s">
        <v>2290</v>
      </c>
      <c r="BH2" s="104" t="s">
        <v>6</v>
      </c>
      <c r="BI2" s="105" t="s">
        <v>2289</v>
      </c>
      <c r="BJ2" s="105"/>
      <c r="BK2" s="105"/>
      <c r="BL2" s="90" t="s">
        <v>1150</v>
      </c>
      <c r="BM2" s="100" t="s">
        <v>2288</v>
      </c>
      <c r="BN2" s="101"/>
      <c r="BO2" s="101"/>
      <c r="BP2" s="102"/>
      <c r="BQ2" s="92" t="s">
        <v>1149</v>
      </c>
      <c r="BR2" s="104" t="s">
        <v>6</v>
      </c>
      <c r="BS2" s="105" t="s">
        <v>2287</v>
      </c>
      <c r="BT2" s="105"/>
      <c r="BU2" s="105"/>
      <c r="BV2" s="100" t="s">
        <v>2286</v>
      </c>
      <c r="BW2" s="101"/>
      <c r="BX2" s="101"/>
      <c r="BY2" s="102"/>
      <c r="BZ2" s="91" t="s">
        <v>1151</v>
      </c>
      <c r="CA2" s="104" t="s">
        <v>6</v>
      </c>
      <c r="CB2" s="97" t="s">
        <v>2285</v>
      </c>
      <c r="CC2" s="98"/>
      <c r="CD2" s="98"/>
      <c r="CE2" s="100" t="s">
        <v>2284</v>
      </c>
      <c r="CF2" s="101"/>
      <c r="CG2" s="101"/>
      <c r="CH2" s="102"/>
      <c r="CI2" s="91" t="s">
        <v>1152</v>
      </c>
      <c r="CJ2" s="104" t="s">
        <v>6</v>
      </c>
      <c r="CK2" s="97" t="s">
        <v>2283</v>
      </c>
      <c r="CL2" s="98"/>
      <c r="CM2" s="98"/>
      <c r="CN2" s="99"/>
      <c r="CO2" s="100" t="s">
        <v>2282</v>
      </c>
      <c r="CP2" s="101"/>
      <c r="CQ2" s="101"/>
      <c r="CR2" s="102"/>
      <c r="CS2" s="104" t="s">
        <v>6</v>
      </c>
      <c r="CT2" s="97" t="s">
        <v>2281</v>
      </c>
      <c r="CU2" s="98"/>
      <c r="CV2" s="98"/>
      <c r="CW2" s="99"/>
      <c r="CX2" s="100" t="s">
        <v>2280</v>
      </c>
      <c r="CY2" s="101"/>
      <c r="CZ2" s="101"/>
      <c r="DA2" s="102"/>
      <c r="DB2" s="104" t="s">
        <v>6</v>
      </c>
      <c r="DC2" s="97" t="s">
        <v>2279</v>
      </c>
      <c r="DD2" s="98"/>
      <c r="DE2" s="98"/>
      <c r="DF2" s="99"/>
      <c r="DG2" s="100" t="s">
        <v>1162</v>
      </c>
      <c r="DH2" s="101"/>
      <c r="DI2" s="101"/>
      <c r="DJ2" s="102"/>
      <c r="DK2" s="104" t="s">
        <v>6</v>
      </c>
      <c r="DL2" s="97" t="s">
        <v>2277</v>
      </c>
      <c r="DM2" s="98"/>
      <c r="DN2" s="98"/>
      <c r="DO2" s="98"/>
      <c r="DP2" s="98"/>
      <c r="DQ2" s="98"/>
      <c r="DR2" s="99"/>
      <c r="DS2" s="100" t="s">
        <v>2278</v>
      </c>
      <c r="DT2" s="101"/>
      <c r="DU2" s="101"/>
      <c r="DV2" s="102"/>
      <c r="DW2" s="103" t="s">
        <v>6</v>
      </c>
      <c r="DX2" s="95" t="s">
        <v>2303</v>
      </c>
      <c r="DY2" s="96"/>
    </row>
    <row r="3" spans="1:129" s="15" customFormat="1" ht="63.75" x14ac:dyDescent="0.2">
      <c r="A3" s="106"/>
      <c r="B3" s="109"/>
      <c r="C3" s="88"/>
      <c r="D3" s="104"/>
      <c r="E3" s="104"/>
      <c r="F3" s="108"/>
      <c r="G3" s="91" t="s">
        <v>8</v>
      </c>
      <c r="H3" s="91" t="s">
        <v>9</v>
      </c>
      <c r="I3" s="91" t="s">
        <v>10</v>
      </c>
      <c r="J3" s="91" t="s">
        <v>8</v>
      </c>
      <c r="K3" s="91" t="s">
        <v>11</v>
      </c>
      <c r="L3" s="91" t="s">
        <v>12</v>
      </c>
      <c r="M3" s="91" t="s">
        <v>10</v>
      </c>
      <c r="N3" s="104"/>
      <c r="O3" s="104"/>
      <c r="P3" s="91" t="s">
        <v>8</v>
      </c>
      <c r="Q3" s="91" t="s">
        <v>9</v>
      </c>
      <c r="R3" s="91" t="s">
        <v>2300</v>
      </c>
      <c r="S3" s="90" t="s">
        <v>1153</v>
      </c>
      <c r="T3" s="91" t="s">
        <v>8</v>
      </c>
      <c r="U3" s="91" t="s">
        <v>11</v>
      </c>
      <c r="V3" s="91" t="s">
        <v>12</v>
      </c>
      <c r="W3" s="91" t="s">
        <v>10</v>
      </c>
      <c r="X3" s="104"/>
      <c r="Y3" s="104"/>
      <c r="Z3" s="91" t="s">
        <v>8</v>
      </c>
      <c r="AA3" s="91" t="s">
        <v>9</v>
      </c>
      <c r="AB3" s="91" t="s">
        <v>10</v>
      </c>
      <c r="AC3" s="90" t="s">
        <v>2269</v>
      </c>
      <c r="AD3" s="90" t="s">
        <v>1154</v>
      </c>
      <c r="AE3" s="91" t="s">
        <v>8</v>
      </c>
      <c r="AF3" s="91" t="s">
        <v>11</v>
      </c>
      <c r="AG3" s="91" t="s">
        <v>12</v>
      </c>
      <c r="AH3" s="91" t="s">
        <v>10</v>
      </c>
      <c r="AI3" s="104"/>
      <c r="AJ3" s="104"/>
      <c r="AK3" s="91" t="s">
        <v>8</v>
      </c>
      <c r="AL3" s="91" t="s">
        <v>9</v>
      </c>
      <c r="AM3" s="91" t="s">
        <v>2300</v>
      </c>
      <c r="AN3" s="91" t="s">
        <v>2306</v>
      </c>
      <c r="AO3" s="91" t="s">
        <v>8</v>
      </c>
      <c r="AP3" s="91" t="s">
        <v>11</v>
      </c>
      <c r="AQ3" s="91" t="s">
        <v>12</v>
      </c>
      <c r="AR3" s="91" t="s">
        <v>2300</v>
      </c>
      <c r="AS3" s="91" t="s">
        <v>2306</v>
      </c>
      <c r="AT3" s="91" t="s">
        <v>9</v>
      </c>
      <c r="AU3" s="90" t="s">
        <v>1155</v>
      </c>
      <c r="AV3" s="104"/>
      <c r="AW3" s="91" t="s">
        <v>8</v>
      </c>
      <c r="AX3" s="91" t="s">
        <v>9</v>
      </c>
      <c r="AY3" s="91" t="s">
        <v>10</v>
      </c>
      <c r="AZ3" s="91" t="s">
        <v>8</v>
      </c>
      <c r="BA3" s="91" t="s">
        <v>11</v>
      </c>
      <c r="BB3" s="91" t="s">
        <v>12</v>
      </c>
      <c r="BC3" s="91" t="s">
        <v>10</v>
      </c>
      <c r="BD3" s="90" t="s">
        <v>2308</v>
      </c>
      <c r="BE3" s="90" t="s">
        <v>2310</v>
      </c>
      <c r="BF3" s="90" t="s">
        <v>2309</v>
      </c>
      <c r="BG3" s="90" t="s">
        <v>1156</v>
      </c>
      <c r="BH3" s="104"/>
      <c r="BI3" s="91" t="s">
        <v>8</v>
      </c>
      <c r="BJ3" s="91" t="s">
        <v>9</v>
      </c>
      <c r="BK3" s="91" t="s">
        <v>10</v>
      </c>
      <c r="BL3" s="90" t="s">
        <v>13</v>
      </c>
      <c r="BM3" s="91" t="s">
        <v>8</v>
      </c>
      <c r="BN3" s="91" t="s">
        <v>11</v>
      </c>
      <c r="BO3" s="91" t="s">
        <v>12</v>
      </c>
      <c r="BP3" s="91" t="s">
        <v>10</v>
      </c>
      <c r="BQ3" s="90" t="s">
        <v>1157</v>
      </c>
      <c r="BR3" s="104"/>
      <c r="BS3" s="91" t="s">
        <v>8</v>
      </c>
      <c r="BT3" s="91" t="s">
        <v>9</v>
      </c>
      <c r="BU3" s="91" t="s">
        <v>10</v>
      </c>
      <c r="BV3" s="91" t="s">
        <v>8</v>
      </c>
      <c r="BW3" s="91" t="s">
        <v>11</v>
      </c>
      <c r="BX3" s="91" t="s">
        <v>12</v>
      </c>
      <c r="BY3" s="91" t="s">
        <v>10</v>
      </c>
      <c r="BZ3" s="90" t="s">
        <v>1158</v>
      </c>
      <c r="CA3" s="104"/>
      <c r="CB3" s="91" t="s">
        <v>8</v>
      </c>
      <c r="CC3" s="91" t="s">
        <v>9</v>
      </c>
      <c r="CD3" s="91" t="s">
        <v>10</v>
      </c>
      <c r="CE3" s="91" t="s">
        <v>8</v>
      </c>
      <c r="CF3" s="91" t="s">
        <v>11</v>
      </c>
      <c r="CG3" s="91" t="s">
        <v>12</v>
      </c>
      <c r="CH3" s="91" t="s">
        <v>10</v>
      </c>
      <c r="CI3" s="90" t="s">
        <v>1159</v>
      </c>
      <c r="CJ3" s="104"/>
      <c r="CK3" s="91" t="s">
        <v>8</v>
      </c>
      <c r="CL3" s="91" t="s">
        <v>9</v>
      </c>
      <c r="CM3" s="91" t="s">
        <v>10</v>
      </c>
      <c r="CN3" s="90" t="s">
        <v>1160</v>
      </c>
      <c r="CO3" s="91" t="s">
        <v>8</v>
      </c>
      <c r="CP3" s="91" t="s">
        <v>11</v>
      </c>
      <c r="CQ3" s="91" t="s">
        <v>12</v>
      </c>
      <c r="CR3" s="91" t="s">
        <v>10</v>
      </c>
      <c r="CS3" s="104"/>
      <c r="CT3" s="91" t="s">
        <v>8</v>
      </c>
      <c r="CU3" s="91" t="s">
        <v>9</v>
      </c>
      <c r="CV3" s="91" t="s">
        <v>10</v>
      </c>
      <c r="CW3" s="90" t="s">
        <v>1161</v>
      </c>
      <c r="CX3" s="91" t="s">
        <v>8</v>
      </c>
      <c r="CY3" s="91" t="s">
        <v>11</v>
      </c>
      <c r="CZ3" s="91" t="s">
        <v>12</v>
      </c>
      <c r="DA3" s="91" t="s">
        <v>10</v>
      </c>
      <c r="DB3" s="104"/>
      <c r="DC3" s="91" t="s">
        <v>8</v>
      </c>
      <c r="DD3" s="91" t="s">
        <v>9</v>
      </c>
      <c r="DE3" s="91" t="s">
        <v>10</v>
      </c>
      <c r="DF3" s="90" t="s">
        <v>1163</v>
      </c>
      <c r="DG3" s="91" t="s">
        <v>8</v>
      </c>
      <c r="DH3" s="91" t="s">
        <v>11</v>
      </c>
      <c r="DI3" s="91" t="s">
        <v>12</v>
      </c>
      <c r="DJ3" s="91" t="s">
        <v>10</v>
      </c>
      <c r="DK3" s="104"/>
      <c r="DL3" s="93" t="s">
        <v>8</v>
      </c>
      <c r="DM3" s="91" t="s">
        <v>1164</v>
      </c>
      <c r="DN3" s="91" t="s">
        <v>9</v>
      </c>
      <c r="DO3" s="91" t="s">
        <v>10</v>
      </c>
      <c r="DP3" s="90" t="s">
        <v>1166</v>
      </c>
      <c r="DQ3" s="90"/>
      <c r="DR3" s="90" t="s">
        <v>1165</v>
      </c>
      <c r="DS3" s="91" t="s">
        <v>8</v>
      </c>
      <c r="DT3" s="91" t="s">
        <v>11</v>
      </c>
      <c r="DU3" s="91" t="s">
        <v>12</v>
      </c>
      <c r="DV3" s="91" t="s">
        <v>10</v>
      </c>
      <c r="DW3" s="103"/>
      <c r="DX3" s="94" t="s">
        <v>2272</v>
      </c>
      <c r="DY3" s="94" t="s">
        <v>2268</v>
      </c>
    </row>
    <row r="4" spans="1:129" ht="22.5" customHeight="1" x14ac:dyDescent="0.2">
      <c r="A4" s="9">
        <v>9002201472</v>
      </c>
      <c r="B4" s="9">
        <v>900220147</v>
      </c>
      <c r="C4" s="9"/>
      <c r="D4" s="27">
        <v>923271490</v>
      </c>
      <c r="E4" s="21" t="s">
        <v>1140</v>
      </c>
      <c r="F4" s="20" t="s">
        <v>2263</v>
      </c>
      <c r="G4" s="22">
        <f>VLOOKUP(A4,[1]SGP!$A$4:$G$1137,7,0)</f>
        <v>0</v>
      </c>
      <c r="H4" s="23"/>
      <c r="I4" s="23">
        <v>0</v>
      </c>
      <c r="J4" s="23">
        <v>0</v>
      </c>
      <c r="K4" s="24">
        <v>0</v>
      </c>
      <c r="L4" s="23">
        <v>0</v>
      </c>
      <c r="M4" s="23">
        <v>0</v>
      </c>
      <c r="N4" s="25">
        <f t="shared" ref="N4:N67" si="0">SUM(G4:M4)</f>
        <v>0</v>
      </c>
      <c r="O4" s="25">
        <v>0</v>
      </c>
      <c r="P4" s="22">
        <v>0</v>
      </c>
      <c r="Q4" s="23"/>
      <c r="R4" s="23">
        <v>0</v>
      </c>
      <c r="S4" s="31">
        <v>13886649</v>
      </c>
      <c r="T4" s="23">
        <v>0</v>
      </c>
      <c r="U4" s="24">
        <v>0</v>
      </c>
      <c r="V4" s="23">
        <v>0</v>
      </c>
      <c r="W4" s="23">
        <v>0</v>
      </c>
      <c r="X4" s="25">
        <f t="shared" ref="X4:X67" si="1">SUM(N4:W4)</f>
        <v>13886649</v>
      </c>
      <c r="Y4" s="25">
        <v>0</v>
      </c>
      <c r="Z4" s="22">
        <v>0</v>
      </c>
      <c r="AA4" s="23"/>
      <c r="AB4" s="22">
        <v>0</v>
      </c>
      <c r="AC4" s="23">
        <v>0</v>
      </c>
      <c r="AD4" s="23">
        <v>0</v>
      </c>
      <c r="AE4" s="23">
        <v>0</v>
      </c>
      <c r="AF4" s="24">
        <v>0</v>
      </c>
      <c r="AG4" s="23">
        <v>0</v>
      </c>
      <c r="AH4" s="23">
        <v>0</v>
      </c>
      <c r="AI4" s="25">
        <f t="shared" ref="AI4:AI67" si="2">SUM(X4:AH4)</f>
        <v>13886649</v>
      </c>
      <c r="AJ4" s="25">
        <v>0</v>
      </c>
      <c r="AK4" s="24">
        <v>0</v>
      </c>
      <c r="AL4" s="23">
        <v>0</v>
      </c>
      <c r="AM4" s="23">
        <v>0</v>
      </c>
      <c r="AN4" s="24">
        <v>0</v>
      </c>
      <c r="AO4" s="24">
        <v>0</v>
      </c>
      <c r="AP4" s="23">
        <v>0</v>
      </c>
      <c r="AQ4" s="23">
        <v>0</v>
      </c>
      <c r="AR4" s="23">
        <v>0</v>
      </c>
      <c r="AS4" s="41" t="s">
        <v>2304</v>
      </c>
      <c r="AT4" s="23">
        <v>0</v>
      </c>
      <c r="AU4" s="23">
        <v>0</v>
      </c>
      <c r="AV4" s="25">
        <v>13886649</v>
      </c>
      <c r="AW4" s="22">
        <v>0</v>
      </c>
      <c r="AX4" s="23">
        <v>0</v>
      </c>
      <c r="AY4" s="41">
        <v>0</v>
      </c>
      <c r="AZ4" s="23">
        <v>0</v>
      </c>
      <c r="BA4" s="24">
        <v>0</v>
      </c>
      <c r="BB4" s="23">
        <v>0</v>
      </c>
      <c r="BC4" s="23"/>
      <c r="BD4" s="23">
        <v>0</v>
      </c>
      <c r="BE4" s="41">
        <v>0</v>
      </c>
      <c r="BF4" s="23">
        <v>548577175</v>
      </c>
      <c r="BG4" s="23">
        <v>12785297</v>
      </c>
      <c r="BH4" s="25">
        <v>575249121</v>
      </c>
      <c r="BI4" s="23">
        <v>0</v>
      </c>
      <c r="BJ4" s="23">
        <v>152085909</v>
      </c>
      <c r="BK4" s="23">
        <v>0</v>
      </c>
      <c r="BL4" s="23">
        <v>0</v>
      </c>
      <c r="BM4" s="23">
        <v>0</v>
      </c>
      <c r="BN4" s="24">
        <v>0</v>
      </c>
      <c r="BO4" s="23">
        <v>0</v>
      </c>
      <c r="BP4" s="23">
        <v>0</v>
      </c>
      <c r="BQ4" s="23">
        <v>0</v>
      </c>
      <c r="BR4" s="25">
        <v>727335030</v>
      </c>
      <c r="BS4" s="22">
        <v>0</v>
      </c>
      <c r="BT4" s="23">
        <v>0</v>
      </c>
      <c r="BU4" s="23">
        <v>0</v>
      </c>
      <c r="BV4" s="23">
        <v>0</v>
      </c>
      <c r="BW4" s="24">
        <v>0</v>
      </c>
      <c r="BX4" s="23">
        <v>0</v>
      </c>
      <c r="BY4" s="23">
        <v>0</v>
      </c>
      <c r="BZ4" s="23">
        <v>0</v>
      </c>
      <c r="CA4" s="25">
        <f t="shared" ref="CA4:CA67" si="3">SUM(BR4:BZ4)</f>
        <v>727335030</v>
      </c>
      <c r="CB4" s="22">
        <v>0</v>
      </c>
      <c r="CC4" s="23">
        <v>0</v>
      </c>
      <c r="CD4" s="23">
        <v>0</v>
      </c>
      <c r="CE4" s="23">
        <v>0</v>
      </c>
      <c r="CF4" s="24">
        <v>0</v>
      </c>
      <c r="CG4" s="23">
        <v>0</v>
      </c>
      <c r="CH4" s="23">
        <v>0</v>
      </c>
      <c r="CI4" s="23">
        <v>0</v>
      </c>
      <c r="CJ4" s="25">
        <f t="shared" ref="CJ4:CJ67" si="4">SUM(CA4:CI4)</f>
        <v>727335030</v>
      </c>
      <c r="CK4" s="22">
        <v>0</v>
      </c>
      <c r="CL4" s="23">
        <v>0</v>
      </c>
      <c r="CM4" s="23">
        <v>0</v>
      </c>
      <c r="CN4" s="23">
        <v>0</v>
      </c>
      <c r="CO4" s="23">
        <v>0</v>
      </c>
      <c r="CP4" s="24">
        <v>0</v>
      </c>
      <c r="CQ4" s="23">
        <v>0</v>
      </c>
      <c r="CR4" s="23">
        <v>0</v>
      </c>
      <c r="CS4" s="25">
        <f t="shared" ref="CS4:CS67" si="5">SUM(CJ4:CR4)</f>
        <v>727335030</v>
      </c>
      <c r="CT4" s="22">
        <v>0</v>
      </c>
      <c r="CU4" s="23">
        <v>0</v>
      </c>
      <c r="CV4" s="23">
        <v>0</v>
      </c>
      <c r="CW4" s="23"/>
      <c r="CX4" s="23">
        <v>0</v>
      </c>
      <c r="CY4" s="24">
        <v>0</v>
      </c>
      <c r="CZ4" s="23">
        <v>0</v>
      </c>
      <c r="DA4" s="23">
        <v>0</v>
      </c>
      <c r="DB4" s="25">
        <f t="shared" ref="DB4:DB67" si="6">SUM(CS4:DA4)</f>
        <v>727335030</v>
      </c>
      <c r="DC4" s="22">
        <v>0</v>
      </c>
      <c r="DD4" s="23">
        <v>0</v>
      </c>
      <c r="DE4" s="23">
        <v>0</v>
      </c>
      <c r="DF4" s="23">
        <v>0</v>
      </c>
      <c r="DG4" s="23">
        <v>0</v>
      </c>
      <c r="DH4" s="24">
        <v>0</v>
      </c>
      <c r="DI4" s="23">
        <v>0</v>
      </c>
      <c r="DJ4" s="23">
        <v>0</v>
      </c>
      <c r="DK4" s="25">
        <f t="shared" ref="DK4:DK35" si="7">+DB4+DC4+DD4+DE4+DF4+DG4+DH4+DI4+DJ4</f>
        <v>727335030</v>
      </c>
      <c r="DL4" s="28">
        <v>0</v>
      </c>
      <c r="DM4" s="23">
        <v>0</v>
      </c>
      <c r="DN4" s="23">
        <v>0</v>
      </c>
      <c r="DO4" s="23">
        <v>0</v>
      </c>
      <c r="DP4" s="23"/>
      <c r="DQ4" s="23"/>
      <c r="DR4" s="23">
        <v>0</v>
      </c>
      <c r="DS4" s="23">
        <v>0</v>
      </c>
      <c r="DT4" s="24">
        <v>0</v>
      </c>
      <c r="DU4" s="23">
        <v>0</v>
      </c>
      <c r="DV4" s="23">
        <v>0</v>
      </c>
      <c r="DW4" s="26">
        <f>SUM(DK4:DV4)</f>
        <v>727335030</v>
      </c>
      <c r="DX4" s="26">
        <f>VLOOKUP(B4,[2]RPTNCT049_ConsultaSaldosContabl!$I$4:$K$7914,3,0)</f>
        <v>700663084</v>
      </c>
      <c r="DY4" s="13" t="e">
        <f>+S4+AD4+AU4+#REF!+BG4+#REF!+BQ4+#REF!</f>
        <v>#REF!</v>
      </c>
    </row>
    <row r="5" spans="1:129" ht="14.25" customHeight="1" x14ac:dyDescent="0.2">
      <c r="A5" s="9">
        <v>9002200618</v>
      </c>
      <c r="B5" s="9">
        <v>900220061</v>
      </c>
      <c r="C5" s="9"/>
      <c r="D5" s="27">
        <v>923271475</v>
      </c>
      <c r="E5" s="21" t="s">
        <v>1141</v>
      </c>
      <c r="F5" s="20" t="s">
        <v>2264</v>
      </c>
      <c r="G5" s="22">
        <f>VLOOKUP(A5,[1]SGP!$A$4:$G$1137,7,0)</f>
        <v>0</v>
      </c>
      <c r="H5" s="23"/>
      <c r="I5" s="23">
        <v>0</v>
      </c>
      <c r="J5" s="23">
        <v>0</v>
      </c>
      <c r="K5" s="24">
        <v>0</v>
      </c>
      <c r="L5" s="23">
        <v>0</v>
      </c>
      <c r="M5" s="23">
        <v>0</v>
      </c>
      <c r="N5" s="25">
        <f t="shared" si="0"/>
        <v>0</v>
      </c>
      <c r="O5" s="25">
        <v>0</v>
      </c>
      <c r="P5" s="22">
        <v>0</v>
      </c>
      <c r="Q5" s="23"/>
      <c r="R5" s="23">
        <v>0</v>
      </c>
      <c r="S5" s="31">
        <v>62678151</v>
      </c>
      <c r="T5" s="23">
        <v>0</v>
      </c>
      <c r="U5" s="24">
        <v>0</v>
      </c>
      <c r="V5" s="23">
        <v>0</v>
      </c>
      <c r="W5" s="23">
        <v>0</v>
      </c>
      <c r="X5" s="25">
        <f t="shared" si="1"/>
        <v>62678151</v>
      </c>
      <c r="Y5" s="25">
        <v>0</v>
      </c>
      <c r="Z5" s="22">
        <v>0</v>
      </c>
      <c r="AA5" s="23"/>
      <c r="AB5" s="22">
        <v>0</v>
      </c>
      <c r="AC5" s="23">
        <v>0</v>
      </c>
      <c r="AD5" s="23">
        <v>0</v>
      </c>
      <c r="AE5" s="23">
        <v>0</v>
      </c>
      <c r="AF5" s="24">
        <v>0</v>
      </c>
      <c r="AG5" s="23">
        <v>0</v>
      </c>
      <c r="AH5" s="23">
        <v>0</v>
      </c>
      <c r="AI5" s="25">
        <f t="shared" si="2"/>
        <v>62678151</v>
      </c>
      <c r="AJ5" s="25">
        <v>0</v>
      </c>
      <c r="AK5" s="24">
        <v>0</v>
      </c>
      <c r="AL5" s="23">
        <v>0</v>
      </c>
      <c r="AM5" s="23">
        <v>0</v>
      </c>
      <c r="AN5" s="24">
        <v>0</v>
      </c>
      <c r="AO5" s="24">
        <v>0</v>
      </c>
      <c r="AP5" s="23">
        <v>0</v>
      </c>
      <c r="AQ5" s="23">
        <v>0</v>
      </c>
      <c r="AR5" s="23">
        <v>0</v>
      </c>
      <c r="AS5" s="41" t="s">
        <v>2304</v>
      </c>
      <c r="AT5" s="23">
        <v>0</v>
      </c>
      <c r="AU5" s="23">
        <v>0</v>
      </c>
      <c r="AV5" s="25">
        <v>62678151</v>
      </c>
      <c r="AW5" s="22">
        <v>0</v>
      </c>
      <c r="AX5" s="23">
        <v>0</v>
      </c>
      <c r="AY5" s="41">
        <v>0</v>
      </c>
      <c r="AZ5" s="23">
        <v>0</v>
      </c>
      <c r="BA5" s="24">
        <v>0</v>
      </c>
      <c r="BB5" s="23">
        <v>0</v>
      </c>
      <c r="BC5" s="23"/>
      <c r="BD5" s="23">
        <v>0</v>
      </c>
      <c r="BE5" s="41">
        <v>0</v>
      </c>
      <c r="BF5" s="23">
        <v>124942905</v>
      </c>
      <c r="BG5" s="23">
        <v>50887505</v>
      </c>
      <c r="BH5" s="25">
        <v>238508561</v>
      </c>
      <c r="BI5" s="23">
        <v>0</v>
      </c>
      <c r="BJ5" s="23">
        <v>35000373</v>
      </c>
      <c r="BK5" s="23">
        <v>0</v>
      </c>
      <c r="BL5" s="23">
        <v>0</v>
      </c>
      <c r="BM5" s="23">
        <v>0</v>
      </c>
      <c r="BN5" s="24">
        <v>0</v>
      </c>
      <c r="BO5" s="23">
        <v>0</v>
      </c>
      <c r="BP5" s="23">
        <v>0</v>
      </c>
      <c r="BQ5" s="23">
        <v>0</v>
      </c>
      <c r="BR5" s="25">
        <v>273508934</v>
      </c>
      <c r="BS5" s="22">
        <v>0</v>
      </c>
      <c r="BT5" s="23">
        <v>0</v>
      </c>
      <c r="BU5" s="23">
        <v>0</v>
      </c>
      <c r="BV5" s="23">
        <v>0</v>
      </c>
      <c r="BW5" s="24">
        <v>0</v>
      </c>
      <c r="BX5" s="23">
        <v>0</v>
      </c>
      <c r="BY5" s="23">
        <v>0</v>
      </c>
      <c r="BZ5" s="23">
        <v>0</v>
      </c>
      <c r="CA5" s="25">
        <f t="shared" si="3"/>
        <v>273508934</v>
      </c>
      <c r="CB5" s="22">
        <v>0</v>
      </c>
      <c r="CC5" s="23">
        <v>0</v>
      </c>
      <c r="CD5" s="23">
        <v>0</v>
      </c>
      <c r="CE5" s="23">
        <v>0</v>
      </c>
      <c r="CF5" s="24">
        <v>0</v>
      </c>
      <c r="CG5" s="23">
        <v>0</v>
      </c>
      <c r="CH5" s="23">
        <v>0</v>
      </c>
      <c r="CI5" s="23">
        <v>0</v>
      </c>
      <c r="CJ5" s="25">
        <f t="shared" si="4"/>
        <v>273508934</v>
      </c>
      <c r="CK5" s="22">
        <v>0</v>
      </c>
      <c r="CL5" s="23">
        <v>0</v>
      </c>
      <c r="CM5" s="23">
        <v>0</v>
      </c>
      <c r="CN5" s="23">
        <v>0</v>
      </c>
      <c r="CO5" s="23">
        <v>0</v>
      </c>
      <c r="CP5" s="24">
        <v>0</v>
      </c>
      <c r="CQ5" s="23">
        <v>0</v>
      </c>
      <c r="CR5" s="23">
        <v>0</v>
      </c>
      <c r="CS5" s="25">
        <f t="shared" si="5"/>
        <v>273508934</v>
      </c>
      <c r="CT5" s="22">
        <v>0</v>
      </c>
      <c r="CU5" s="23">
        <v>0</v>
      </c>
      <c r="CV5" s="23">
        <v>0</v>
      </c>
      <c r="CW5" s="23">
        <v>0</v>
      </c>
      <c r="CX5" s="23">
        <v>0</v>
      </c>
      <c r="CY5" s="24">
        <v>0</v>
      </c>
      <c r="CZ5" s="23">
        <v>0</v>
      </c>
      <c r="DA5" s="23">
        <v>0</v>
      </c>
      <c r="DB5" s="25">
        <f t="shared" si="6"/>
        <v>273508934</v>
      </c>
      <c r="DC5" s="22">
        <v>0</v>
      </c>
      <c r="DD5" s="23">
        <v>0</v>
      </c>
      <c r="DE5" s="23">
        <v>0</v>
      </c>
      <c r="DF5" s="23">
        <v>0</v>
      </c>
      <c r="DG5" s="23">
        <v>0</v>
      </c>
      <c r="DH5" s="24">
        <v>0</v>
      </c>
      <c r="DI5" s="23">
        <v>0</v>
      </c>
      <c r="DJ5" s="23">
        <v>0</v>
      </c>
      <c r="DK5" s="25">
        <f t="shared" si="7"/>
        <v>273508934</v>
      </c>
      <c r="DL5" s="28">
        <v>0</v>
      </c>
      <c r="DM5" s="23">
        <v>0</v>
      </c>
      <c r="DN5" s="23">
        <v>0</v>
      </c>
      <c r="DO5" s="23">
        <v>0</v>
      </c>
      <c r="DP5" s="23"/>
      <c r="DQ5" s="23"/>
      <c r="DR5" s="23">
        <v>0</v>
      </c>
      <c r="DS5" s="23">
        <v>0</v>
      </c>
      <c r="DT5" s="24">
        <v>0</v>
      </c>
      <c r="DU5" s="23">
        <v>0</v>
      </c>
      <c r="DV5" s="23">
        <v>0</v>
      </c>
      <c r="DW5" s="26">
        <f t="shared" ref="DW5:DW68" si="8">SUM(DK5:DV5)</f>
        <v>273508934</v>
      </c>
      <c r="DX5" s="26">
        <f>VLOOKUP(B5,[2]RPTNCT049_ConsultaSaldosContabl!$I$4:$K$7914,3,0)</f>
        <v>159943278</v>
      </c>
      <c r="DY5" s="13" t="e">
        <f>+S5+AD5+AU5+#REF!+BG5+#REF!+BQ5+#REF!</f>
        <v>#REF!</v>
      </c>
    </row>
    <row r="6" spans="1:129" ht="11.25" customHeight="1" x14ac:dyDescent="0.2">
      <c r="A6" s="9">
        <v>9001928336</v>
      </c>
      <c r="B6" s="9">
        <v>900192833</v>
      </c>
      <c r="C6" s="9"/>
      <c r="D6" s="27">
        <v>923271489</v>
      </c>
      <c r="E6" s="21" t="s">
        <v>275</v>
      </c>
      <c r="F6" s="20" t="s">
        <v>1424</v>
      </c>
      <c r="G6" s="22">
        <f>VLOOKUP(A6,[1]SGP!$A$4:$G$1137,7,0)</f>
        <v>0</v>
      </c>
      <c r="H6" s="23"/>
      <c r="I6" s="23">
        <v>0</v>
      </c>
      <c r="J6" s="23">
        <v>0</v>
      </c>
      <c r="K6" s="24">
        <v>0</v>
      </c>
      <c r="L6" s="23">
        <v>0</v>
      </c>
      <c r="M6" s="23">
        <v>0</v>
      </c>
      <c r="N6" s="25">
        <f t="shared" si="0"/>
        <v>0</v>
      </c>
      <c r="O6" s="25">
        <v>0</v>
      </c>
      <c r="P6" s="22">
        <v>0</v>
      </c>
      <c r="Q6" s="23">
        <v>0</v>
      </c>
      <c r="R6" s="23">
        <v>0</v>
      </c>
      <c r="S6" s="29">
        <v>0</v>
      </c>
      <c r="T6" s="23">
        <v>0</v>
      </c>
      <c r="U6" s="24">
        <v>0</v>
      </c>
      <c r="V6" s="23">
        <v>0</v>
      </c>
      <c r="W6" s="23">
        <v>0</v>
      </c>
      <c r="X6" s="25">
        <f t="shared" si="1"/>
        <v>0</v>
      </c>
      <c r="Y6" s="25">
        <v>0</v>
      </c>
      <c r="Z6" s="22">
        <v>0</v>
      </c>
      <c r="AA6" s="23">
        <v>0</v>
      </c>
      <c r="AB6" s="23">
        <v>0</v>
      </c>
      <c r="AC6" s="23">
        <v>0</v>
      </c>
      <c r="AD6" s="23">
        <v>0</v>
      </c>
      <c r="AE6" s="23">
        <v>0</v>
      </c>
      <c r="AF6" s="24">
        <v>0</v>
      </c>
      <c r="AG6" s="23">
        <v>0</v>
      </c>
      <c r="AH6" s="23">
        <v>0</v>
      </c>
      <c r="AI6" s="25">
        <f t="shared" si="2"/>
        <v>0</v>
      </c>
      <c r="AJ6" s="25">
        <v>0</v>
      </c>
      <c r="AK6" s="24">
        <v>0</v>
      </c>
      <c r="AL6" s="23">
        <v>0</v>
      </c>
      <c r="AM6" s="23">
        <v>0</v>
      </c>
      <c r="AN6" s="24">
        <v>0</v>
      </c>
      <c r="AO6" s="24">
        <v>0</v>
      </c>
      <c r="AP6" s="23">
        <v>0</v>
      </c>
      <c r="AQ6" s="23">
        <v>0</v>
      </c>
      <c r="AR6" s="23">
        <v>0</v>
      </c>
      <c r="AS6" s="41" t="s">
        <v>2304</v>
      </c>
      <c r="AT6" s="23">
        <v>0</v>
      </c>
      <c r="AU6" s="23">
        <v>0</v>
      </c>
      <c r="AV6" s="25">
        <v>0</v>
      </c>
      <c r="AW6" s="22">
        <v>0</v>
      </c>
      <c r="AX6" s="23">
        <v>0</v>
      </c>
      <c r="AY6" s="41">
        <v>0</v>
      </c>
      <c r="AZ6" s="23">
        <v>0</v>
      </c>
      <c r="BA6" s="24">
        <v>0</v>
      </c>
      <c r="BB6" s="23">
        <v>0</v>
      </c>
      <c r="BC6" s="23"/>
      <c r="BD6" s="23">
        <v>0</v>
      </c>
      <c r="BE6" s="41">
        <v>0</v>
      </c>
      <c r="BF6" s="23">
        <v>67197620</v>
      </c>
      <c r="BG6" s="23">
        <v>0</v>
      </c>
      <c r="BH6" s="25">
        <v>67197620</v>
      </c>
      <c r="BI6" s="23">
        <v>0</v>
      </c>
      <c r="BJ6" s="23">
        <v>19676667</v>
      </c>
      <c r="BK6" s="23">
        <v>0</v>
      </c>
      <c r="BL6" s="23">
        <v>0</v>
      </c>
      <c r="BM6" s="23">
        <v>0</v>
      </c>
      <c r="BN6" s="24">
        <v>0</v>
      </c>
      <c r="BO6" s="23">
        <v>0</v>
      </c>
      <c r="BP6" s="23">
        <v>0</v>
      </c>
      <c r="BQ6" s="23">
        <v>0</v>
      </c>
      <c r="BR6" s="25">
        <v>86874287</v>
      </c>
      <c r="BS6" s="22">
        <v>0</v>
      </c>
      <c r="BT6" s="23">
        <v>0</v>
      </c>
      <c r="BU6" s="23">
        <v>0</v>
      </c>
      <c r="BV6" s="23">
        <v>0</v>
      </c>
      <c r="BW6" s="24">
        <v>0</v>
      </c>
      <c r="BX6" s="23">
        <v>0</v>
      </c>
      <c r="BY6" s="23">
        <v>0</v>
      </c>
      <c r="BZ6" s="23">
        <v>0</v>
      </c>
      <c r="CA6" s="25">
        <f t="shared" si="3"/>
        <v>86874287</v>
      </c>
      <c r="CB6" s="22">
        <v>0</v>
      </c>
      <c r="CC6" s="23">
        <v>0</v>
      </c>
      <c r="CD6" s="23">
        <v>0</v>
      </c>
      <c r="CE6" s="23">
        <v>0</v>
      </c>
      <c r="CF6" s="24">
        <v>0</v>
      </c>
      <c r="CG6" s="23">
        <v>0</v>
      </c>
      <c r="CH6" s="23">
        <v>0</v>
      </c>
      <c r="CI6" s="23">
        <v>0</v>
      </c>
      <c r="CJ6" s="25">
        <f t="shared" si="4"/>
        <v>86874287</v>
      </c>
      <c r="CK6" s="22">
        <v>0</v>
      </c>
      <c r="CL6" s="23">
        <v>0</v>
      </c>
      <c r="CM6" s="23">
        <v>0</v>
      </c>
      <c r="CN6" s="23">
        <v>0</v>
      </c>
      <c r="CO6" s="23">
        <v>0</v>
      </c>
      <c r="CP6" s="24">
        <v>0</v>
      </c>
      <c r="CQ6" s="23">
        <v>0</v>
      </c>
      <c r="CR6" s="23">
        <v>0</v>
      </c>
      <c r="CS6" s="25">
        <f t="shared" si="5"/>
        <v>86874287</v>
      </c>
      <c r="CT6" s="22">
        <v>0</v>
      </c>
      <c r="CU6" s="23">
        <v>0</v>
      </c>
      <c r="CV6" s="23">
        <v>0</v>
      </c>
      <c r="CW6" s="23"/>
      <c r="CX6" s="23">
        <v>0</v>
      </c>
      <c r="CY6" s="24">
        <v>0</v>
      </c>
      <c r="CZ6" s="23">
        <v>0</v>
      </c>
      <c r="DA6" s="23">
        <v>0</v>
      </c>
      <c r="DB6" s="25">
        <f t="shared" si="6"/>
        <v>86874287</v>
      </c>
      <c r="DC6" s="22">
        <v>0</v>
      </c>
      <c r="DD6" s="23">
        <v>0</v>
      </c>
      <c r="DE6" s="23">
        <v>0</v>
      </c>
      <c r="DF6" s="23">
        <v>0</v>
      </c>
      <c r="DG6" s="23">
        <v>0</v>
      </c>
      <c r="DH6" s="24">
        <v>0</v>
      </c>
      <c r="DI6" s="23">
        <v>0</v>
      </c>
      <c r="DJ6" s="23">
        <v>0</v>
      </c>
      <c r="DK6" s="25">
        <f t="shared" si="7"/>
        <v>86874287</v>
      </c>
      <c r="DL6" s="28">
        <v>0</v>
      </c>
      <c r="DM6" s="23">
        <v>0</v>
      </c>
      <c r="DN6" s="23">
        <v>0</v>
      </c>
      <c r="DO6" s="23">
        <v>0</v>
      </c>
      <c r="DP6" s="23"/>
      <c r="DQ6" s="23"/>
      <c r="DR6" s="23">
        <v>0</v>
      </c>
      <c r="DS6" s="23">
        <v>0</v>
      </c>
      <c r="DT6" s="24">
        <v>0</v>
      </c>
      <c r="DU6" s="23">
        <v>0</v>
      </c>
      <c r="DV6" s="23">
        <v>0</v>
      </c>
      <c r="DW6" s="26">
        <f t="shared" si="8"/>
        <v>86874287</v>
      </c>
      <c r="DX6" s="26">
        <f>VLOOKUP(B6,[2]RPTNCT049_ConsultaSaldosContabl!$I$4:$K$7914,3,0)</f>
        <v>86874287</v>
      </c>
      <c r="DY6" s="13" t="e">
        <f>+S6+AD6+AU6+#REF!+BG6+#REF!+BQ6+#REF!</f>
        <v>#REF!</v>
      </c>
    </row>
    <row r="7" spans="1:129" ht="14.25" customHeight="1" x14ac:dyDescent="0.2">
      <c r="A7" s="9">
        <v>9001271830</v>
      </c>
      <c r="B7" s="9">
        <v>900127183</v>
      </c>
      <c r="C7" s="9"/>
      <c r="D7" s="27">
        <v>923270346</v>
      </c>
      <c r="E7" s="21" t="s">
        <v>449</v>
      </c>
      <c r="F7" s="20" t="s">
        <v>1592</v>
      </c>
      <c r="G7" s="22">
        <f>VLOOKUP(A7,[1]SGP!$A$4:$G$1137,7,0)</f>
        <v>0</v>
      </c>
      <c r="H7" s="23"/>
      <c r="I7" s="23">
        <v>0</v>
      </c>
      <c r="J7" s="23">
        <v>0</v>
      </c>
      <c r="K7" s="24">
        <v>0</v>
      </c>
      <c r="L7" s="23">
        <v>0</v>
      </c>
      <c r="M7" s="23">
        <v>0</v>
      </c>
      <c r="N7" s="25">
        <f t="shared" si="0"/>
        <v>0</v>
      </c>
      <c r="O7" s="25">
        <v>0</v>
      </c>
      <c r="P7" s="22">
        <v>0</v>
      </c>
      <c r="Q7" s="23">
        <v>0</v>
      </c>
      <c r="R7" s="23">
        <v>0</v>
      </c>
      <c r="S7" s="31">
        <v>47497352</v>
      </c>
      <c r="T7" s="23">
        <v>0</v>
      </c>
      <c r="U7" s="24">
        <v>0</v>
      </c>
      <c r="V7" s="23">
        <v>0</v>
      </c>
      <c r="W7" s="23">
        <v>0</v>
      </c>
      <c r="X7" s="25">
        <f t="shared" si="1"/>
        <v>47497352</v>
      </c>
      <c r="Y7" s="25">
        <v>0</v>
      </c>
      <c r="Z7" s="22">
        <v>0</v>
      </c>
      <c r="AA7" s="23">
        <v>0</v>
      </c>
      <c r="AB7" s="23">
        <v>0</v>
      </c>
      <c r="AC7" s="23">
        <v>0</v>
      </c>
      <c r="AD7" s="23">
        <v>0</v>
      </c>
      <c r="AE7" s="23">
        <v>0</v>
      </c>
      <c r="AF7" s="24">
        <v>0</v>
      </c>
      <c r="AG7" s="23">
        <v>0</v>
      </c>
      <c r="AH7" s="23">
        <v>0</v>
      </c>
      <c r="AI7" s="25">
        <f t="shared" si="2"/>
        <v>47497352</v>
      </c>
      <c r="AJ7" s="25">
        <v>0</v>
      </c>
      <c r="AK7" s="24">
        <v>0</v>
      </c>
      <c r="AL7" s="23">
        <v>0</v>
      </c>
      <c r="AM7" s="23">
        <v>0</v>
      </c>
      <c r="AN7" s="24">
        <v>0</v>
      </c>
      <c r="AO7" s="24">
        <v>0</v>
      </c>
      <c r="AP7" s="23">
        <v>0</v>
      </c>
      <c r="AQ7" s="23">
        <v>0</v>
      </c>
      <c r="AR7" s="23">
        <v>0</v>
      </c>
      <c r="AS7" s="41" t="s">
        <v>2304</v>
      </c>
      <c r="AT7" s="23">
        <v>0</v>
      </c>
      <c r="AU7" s="23">
        <v>0</v>
      </c>
      <c r="AV7" s="25">
        <v>47497352</v>
      </c>
      <c r="AW7" s="22">
        <v>0</v>
      </c>
      <c r="AX7" s="23">
        <v>0</v>
      </c>
      <c r="AY7" s="41">
        <v>0</v>
      </c>
      <c r="AZ7" s="23">
        <v>0</v>
      </c>
      <c r="BA7" s="24">
        <v>0</v>
      </c>
      <c r="BB7" s="23">
        <v>0</v>
      </c>
      <c r="BC7" s="23"/>
      <c r="BD7" s="23">
        <v>0</v>
      </c>
      <c r="BE7" s="41">
        <v>0</v>
      </c>
      <c r="BF7" s="23">
        <v>89855560</v>
      </c>
      <c r="BG7" s="23">
        <v>271177017</v>
      </c>
      <c r="BH7" s="25">
        <v>408529929</v>
      </c>
      <c r="BI7" s="23">
        <v>0</v>
      </c>
      <c r="BJ7" s="23">
        <v>25663048</v>
      </c>
      <c r="BK7" s="23">
        <v>0</v>
      </c>
      <c r="BL7" s="23">
        <v>0</v>
      </c>
      <c r="BM7" s="23">
        <v>0</v>
      </c>
      <c r="BN7" s="24">
        <v>0</v>
      </c>
      <c r="BO7" s="23">
        <v>0</v>
      </c>
      <c r="BP7" s="23">
        <v>0</v>
      </c>
      <c r="BQ7" s="23">
        <v>20168670</v>
      </c>
      <c r="BR7" s="25">
        <v>454361647</v>
      </c>
      <c r="BS7" s="22">
        <v>0</v>
      </c>
      <c r="BT7" s="23">
        <v>0</v>
      </c>
      <c r="BU7" s="23">
        <v>0</v>
      </c>
      <c r="BV7" s="23">
        <v>0</v>
      </c>
      <c r="BW7" s="24">
        <v>0</v>
      </c>
      <c r="BX7" s="23">
        <v>0</v>
      </c>
      <c r="BY7" s="23">
        <v>0</v>
      </c>
      <c r="BZ7" s="23">
        <v>0</v>
      </c>
      <c r="CA7" s="25">
        <f t="shared" si="3"/>
        <v>454361647</v>
      </c>
      <c r="CB7" s="22">
        <v>0</v>
      </c>
      <c r="CC7" s="23">
        <v>0</v>
      </c>
      <c r="CD7" s="23">
        <v>0</v>
      </c>
      <c r="CE7" s="23">
        <v>0</v>
      </c>
      <c r="CF7" s="24">
        <v>0</v>
      </c>
      <c r="CG7" s="23">
        <v>0</v>
      </c>
      <c r="CH7" s="23">
        <v>0</v>
      </c>
      <c r="CI7" s="23">
        <v>0</v>
      </c>
      <c r="CJ7" s="25">
        <f t="shared" si="4"/>
        <v>454361647</v>
      </c>
      <c r="CK7" s="22">
        <v>0</v>
      </c>
      <c r="CL7" s="23">
        <v>0</v>
      </c>
      <c r="CM7" s="23">
        <v>0</v>
      </c>
      <c r="CN7" s="23">
        <v>0</v>
      </c>
      <c r="CO7" s="23">
        <v>0</v>
      </c>
      <c r="CP7" s="24">
        <v>0</v>
      </c>
      <c r="CQ7" s="23">
        <v>0</v>
      </c>
      <c r="CR7" s="23">
        <v>0</v>
      </c>
      <c r="CS7" s="25">
        <f t="shared" si="5"/>
        <v>454361647</v>
      </c>
      <c r="CT7" s="22">
        <v>0</v>
      </c>
      <c r="CU7" s="23">
        <v>0</v>
      </c>
      <c r="CV7" s="23">
        <v>0</v>
      </c>
      <c r="CW7" s="23"/>
      <c r="CX7" s="23">
        <v>0</v>
      </c>
      <c r="CY7" s="24">
        <v>0</v>
      </c>
      <c r="CZ7" s="23">
        <v>0</v>
      </c>
      <c r="DA7" s="23">
        <v>0</v>
      </c>
      <c r="DB7" s="25">
        <f t="shared" si="6"/>
        <v>454361647</v>
      </c>
      <c r="DC7" s="22">
        <v>0</v>
      </c>
      <c r="DD7" s="23">
        <v>0</v>
      </c>
      <c r="DE7" s="23">
        <v>0</v>
      </c>
      <c r="DF7" s="23">
        <v>0</v>
      </c>
      <c r="DG7" s="23">
        <v>0</v>
      </c>
      <c r="DH7" s="24">
        <v>0</v>
      </c>
      <c r="DI7" s="23">
        <v>0</v>
      </c>
      <c r="DJ7" s="23">
        <v>0</v>
      </c>
      <c r="DK7" s="25">
        <f t="shared" si="7"/>
        <v>454361647</v>
      </c>
      <c r="DL7" s="28">
        <v>0</v>
      </c>
      <c r="DM7" s="23">
        <v>0</v>
      </c>
      <c r="DN7" s="23">
        <v>0</v>
      </c>
      <c r="DO7" s="23">
        <v>0</v>
      </c>
      <c r="DP7" s="23"/>
      <c r="DQ7" s="23"/>
      <c r="DR7" s="23">
        <v>0</v>
      </c>
      <c r="DS7" s="23">
        <v>0</v>
      </c>
      <c r="DT7" s="24">
        <v>0</v>
      </c>
      <c r="DU7" s="23">
        <v>0</v>
      </c>
      <c r="DV7" s="23">
        <v>0</v>
      </c>
      <c r="DW7" s="26">
        <f t="shared" si="8"/>
        <v>454361647</v>
      </c>
      <c r="DX7" s="26">
        <f>VLOOKUP(B7,[2]RPTNCT049_ConsultaSaldosContabl!$I$4:$K$7914,3,0)</f>
        <v>115518608</v>
      </c>
      <c r="DY7" s="13" t="e">
        <f>+S7+AD7+AU7+#REF!+BG7+#REF!+BQ7+#REF!</f>
        <v>#REF!</v>
      </c>
    </row>
    <row r="8" spans="1:129" ht="15" customHeight="1" x14ac:dyDescent="0.2">
      <c r="A8" s="9">
        <v>8999997211</v>
      </c>
      <c r="B8" s="9">
        <v>899999721</v>
      </c>
      <c r="C8" s="9"/>
      <c r="D8" s="27">
        <v>219825398</v>
      </c>
      <c r="E8" s="21" t="s">
        <v>575</v>
      </c>
      <c r="F8" s="20" t="s">
        <v>1717</v>
      </c>
      <c r="G8" s="22">
        <f>VLOOKUP(A8,[1]SGP!$A$4:$G$1137,7,0)</f>
        <v>0</v>
      </c>
      <c r="H8" s="23"/>
      <c r="I8" s="23">
        <v>0</v>
      </c>
      <c r="J8" s="23">
        <v>0</v>
      </c>
      <c r="K8" s="24">
        <v>0</v>
      </c>
      <c r="L8" s="23">
        <v>0</v>
      </c>
      <c r="M8" s="23">
        <v>0</v>
      </c>
      <c r="N8" s="25">
        <f t="shared" si="0"/>
        <v>0</v>
      </c>
      <c r="O8" s="25">
        <v>0</v>
      </c>
      <c r="P8" s="22">
        <v>0</v>
      </c>
      <c r="Q8" s="23">
        <v>0</v>
      </c>
      <c r="R8" s="23">
        <v>0</v>
      </c>
      <c r="S8" s="29">
        <v>0</v>
      </c>
      <c r="T8" s="23">
        <v>0</v>
      </c>
      <c r="U8" s="24">
        <v>0</v>
      </c>
      <c r="V8" s="23">
        <v>0</v>
      </c>
      <c r="W8" s="23">
        <v>0</v>
      </c>
      <c r="X8" s="25">
        <f t="shared" si="1"/>
        <v>0</v>
      </c>
      <c r="Y8" s="25">
        <v>0</v>
      </c>
      <c r="Z8" s="22">
        <v>0</v>
      </c>
      <c r="AA8" s="23">
        <v>0</v>
      </c>
      <c r="AB8" s="23">
        <v>0</v>
      </c>
      <c r="AC8" s="23">
        <v>0</v>
      </c>
      <c r="AD8" s="23">
        <v>47454817</v>
      </c>
      <c r="AE8" s="23">
        <v>0</v>
      </c>
      <c r="AF8" s="24">
        <v>0</v>
      </c>
      <c r="AG8" s="23">
        <v>0</v>
      </c>
      <c r="AH8" s="23">
        <v>0</v>
      </c>
      <c r="AI8" s="25">
        <f t="shared" si="2"/>
        <v>47454817</v>
      </c>
      <c r="AJ8" s="25">
        <v>0</v>
      </c>
      <c r="AK8" s="24">
        <v>0</v>
      </c>
      <c r="AL8" s="23">
        <v>0</v>
      </c>
      <c r="AM8" s="23">
        <v>0</v>
      </c>
      <c r="AN8" s="24">
        <v>0</v>
      </c>
      <c r="AO8" s="24">
        <v>0</v>
      </c>
      <c r="AP8" s="23">
        <v>0</v>
      </c>
      <c r="AQ8" s="23">
        <v>0</v>
      </c>
      <c r="AR8" s="23">
        <v>0</v>
      </c>
      <c r="AS8" s="41" t="s">
        <v>2304</v>
      </c>
      <c r="AT8" s="23">
        <v>0</v>
      </c>
      <c r="AU8" s="23">
        <v>0</v>
      </c>
      <c r="AV8" s="25">
        <v>47454817</v>
      </c>
      <c r="AW8" s="22">
        <v>0</v>
      </c>
      <c r="AX8" s="23">
        <v>0</v>
      </c>
      <c r="AY8" s="41">
        <v>0</v>
      </c>
      <c r="AZ8" s="23">
        <v>0</v>
      </c>
      <c r="BA8" s="24">
        <v>0</v>
      </c>
      <c r="BB8" s="23">
        <v>0</v>
      </c>
      <c r="BC8" s="23"/>
      <c r="BD8" s="23">
        <v>0</v>
      </c>
      <c r="BE8" s="41">
        <v>0</v>
      </c>
      <c r="BF8" s="23">
        <v>39575365</v>
      </c>
      <c r="BG8" s="23">
        <v>44958367</v>
      </c>
      <c r="BH8" s="25">
        <v>131988549</v>
      </c>
      <c r="BI8" s="23">
        <v>0</v>
      </c>
      <c r="BJ8" s="23">
        <v>11302396</v>
      </c>
      <c r="BK8" s="23">
        <v>0</v>
      </c>
      <c r="BL8" s="23">
        <v>0</v>
      </c>
      <c r="BM8" s="23">
        <v>0</v>
      </c>
      <c r="BN8" s="24">
        <v>0</v>
      </c>
      <c r="BO8" s="23">
        <v>0</v>
      </c>
      <c r="BP8" s="23">
        <v>0</v>
      </c>
      <c r="BQ8" s="23">
        <v>0</v>
      </c>
      <c r="BR8" s="25">
        <v>143290945</v>
      </c>
      <c r="BS8" s="22">
        <v>0</v>
      </c>
      <c r="BT8" s="23">
        <v>0</v>
      </c>
      <c r="BU8" s="23">
        <v>0</v>
      </c>
      <c r="BV8" s="23">
        <v>0</v>
      </c>
      <c r="BW8" s="24">
        <v>0</v>
      </c>
      <c r="BX8" s="23">
        <v>0</v>
      </c>
      <c r="BY8" s="23">
        <v>0</v>
      </c>
      <c r="BZ8" s="23">
        <v>0</v>
      </c>
      <c r="CA8" s="25">
        <f t="shared" si="3"/>
        <v>143290945</v>
      </c>
      <c r="CB8" s="22">
        <v>0</v>
      </c>
      <c r="CC8" s="23">
        <v>0</v>
      </c>
      <c r="CD8" s="23">
        <v>0</v>
      </c>
      <c r="CE8" s="23">
        <v>0</v>
      </c>
      <c r="CF8" s="24">
        <v>0</v>
      </c>
      <c r="CG8" s="23">
        <v>0</v>
      </c>
      <c r="CH8" s="23">
        <v>0</v>
      </c>
      <c r="CI8" s="23">
        <v>0</v>
      </c>
      <c r="CJ8" s="25">
        <f t="shared" si="4"/>
        <v>143290945</v>
      </c>
      <c r="CK8" s="22">
        <v>0</v>
      </c>
      <c r="CL8" s="23">
        <v>0</v>
      </c>
      <c r="CM8" s="23">
        <v>0</v>
      </c>
      <c r="CN8" s="23">
        <v>0</v>
      </c>
      <c r="CO8" s="23">
        <v>0</v>
      </c>
      <c r="CP8" s="24">
        <v>0</v>
      </c>
      <c r="CQ8" s="23">
        <v>0</v>
      </c>
      <c r="CR8" s="23">
        <v>0</v>
      </c>
      <c r="CS8" s="25">
        <f t="shared" si="5"/>
        <v>143290945</v>
      </c>
      <c r="CT8" s="22">
        <v>0</v>
      </c>
      <c r="CU8" s="23">
        <v>0</v>
      </c>
      <c r="CV8" s="23">
        <v>0</v>
      </c>
      <c r="CW8" s="23"/>
      <c r="CX8" s="23">
        <v>0</v>
      </c>
      <c r="CY8" s="24">
        <v>0</v>
      </c>
      <c r="CZ8" s="23">
        <v>0</v>
      </c>
      <c r="DA8" s="23">
        <v>0</v>
      </c>
      <c r="DB8" s="25">
        <f t="shared" si="6"/>
        <v>143290945</v>
      </c>
      <c r="DC8" s="22">
        <v>0</v>
      </c>
      <c r="DD8" s="23">
        <v>0</v>
      </c>
      <c r="DE8" s="23">
        <v>0</v>
      </c>
      <c r="DF8" s="23">
        <v>0</v>
      </c>
      <c r="DG8" s="23">
        <v>0</v>
      </c>
      <c r="DH8" s="24">
        <v>0</v>
      </c>
      <c r="DI8" s="23">
        <v>0</v>
      </c>
      <c r="DJ8" s="23">
        <v>0</v>
      </c>
      <c r="DK8" s="25">
        <f t="shared" si="7"/>
        <v>143290945</v>
      </c>
      <c r="DL8" s="28">
        <v>0</v>
      </c>
      <c r="DM8" s="23">
        <v>0</v>
      </c>
      <c r="DN8" s="23">
        <v>0</v>
      </c>
      <c r="DO8" s="23">
        <v>0</v>
      </c>
      <c r="DP8" s="23"/>
      <c r="DQ8" s="23"/>
      <c r="DR8" s="23">
        <v>0</v>
      </c>
      <c r="DS8" s="23">
        <v>0</v>
      </c>
      <c r="DT8" s="24">
        <v>0</v>
      </c>
      <c r="DU8" s="23">
        <v>0</v>
      </c>
      <c r="DV8" s="23">
        <v>0</v>
      </c>
      <c r="DW8" s="26">
        <f t="shared" si="8"/>
        <v>143290945</v>
      </c>
      <c r="DX8" s="26">
        <f>VLOOKUP(B8,[2]RPTNCT049_ConsultaSaldosContabl!$I$4:$K$7914,3,0)</f>
        <v>50877761</v>
      </c>
      <c r="DY8" s="13" t="e">
        <f>+S8+AD8+AU8+#REF!+BG8+#REF!+BQ8+#REF!</f>
        <v>#REF!</v>
      </c>
    </row>
    <row r="9" spans="1:129" ht="15" customHeight="1" x14ac:dyDescent="0.2">
      <c r="A9" s="9">
        <v>8999997189</v>
      </c>
      <c r="B9" s="9">
        <v>899999718</v>
      </c>
      <c r="C9" s="9"/>
      <c r="D9" s="27">
        <v>219125491</v>
      </c>
      <c r="E9" s="21" t="s">
        <v>587</v>
      </c>
      <c r="F9" s="20" t="s">
        <v>1729</v>
      </c>
      <c r="G9" s="22">
        <f>VLOOKUP(A9,[1]SGP!$A$4:$G$1137,7,0)</f>
        <v>0</v>
      </c>
      <c r="H9" s="23"/>
      <c r="I9" s="23">
        <v>0</v>
      </c>
      <c r="J9" s="23">
        <v>0</v>
      </c>
      <c r="K9" s="24">
        <v>0</v>
      </c>
      <c r="L9" s="23">
        <v>0</v>
      </c>
      <c r="M9" s="23">
        <v>0</v>
      </c>
      <c r="N9" s="25">
        <f t="shared" si="0"/>
        <v>0</v>
      </c>
      <c r="O9" s="25">
        <v>0</v>
      </c>
      <c r="P9" s="22">
        <v>0</v>
      </c>
      <c r="Q9" s="23">
        <v>0</v>
      </c>
      <c r="R9" s="23">
        <v>0</v>
      </c>
      <c r="S9" s="31">
        <v>49121269</v>
      </c>
      <c r="T9" s="23">
        <v>0</v>
      </c>
      <c r="U9" s="24">
        <v>0</v>
      </c>
      <c r="V9" s="23">
        <v>0</v>
      </c>
      <c r="W9" s="23">
        <v>0</v>
      </c>
      <c r="X9" s="25">
        <f t="shared" si="1"/>
        <v>49121269</v>
      </c>
      <c r="Y9" s="25">
        <v>0</v>
      </c>
      <c r="Z9" s="22">
        <v>0</v>
      </c>
      <c r="AA9" s="23">
        <v>0</v>
      </c>
      <c r="AB9" s="22">
        <v>0</v>
      </c>
      <c r="AC9" s="23">
        <v>0</v>
      </c>
      <c r="AD9" s="23">
        <v>0</v>
      </c>
      <c r="AE9" s="23">
        <v>0</v>
      </c>
      <c r="AF9" s="24">
        <v>0</v>
      </c>
      <c r="AG9" s="23">
        <v>0</v>
      </c>
      <c r="AH9" s="23">
        <v>0</v>
      </c>
      <c r="AI9" s="25">
        <f t="shared" si="2"/>
        <v>49121269</v>
      </c>
      <c r="AJ9" s="25">
        <v>0</v>
      </c>
      <c r="AK9" s="24">
        <v>0</v>
      </c>
      <c r="AL9" s="23">
        <v>0</v>
      </c>
      <c r="AM9" s="23">
        <v>0</v>
      </c>
      <c r="AN9" s="24">
        <v>0</v>
      </c>
      <c r="AO9" s="24">
        <v>0</v>
      </c>
      <c r="AP9" s="23">
        <v>0</v>
      </c>
      <c r="AQ9" s="23">
        <v>0</v>
      </c>
      <c r="AR9" s="23">
        <v>0</v>
      </c>
      <c r="AS9" s="41" t="s">
        <v>2304</v>
      </c>
      <c r="AT9" s="23">
        <v>0</v>
      </c>
      <c r="AU9" s="23">
        <v>0</v>
      </c>
      <c r="AV9" s="25">
        <v>49121269</v>
      </c>
      <c r="AW9" s="22">
        <v>0</v>
      </c>
      <c r="AX9" s="23">
        <v>0</v>
      </c>
      <c r="AY9" s="41">
        <v>0</v>
      </c>
      <c r="AZ9" s="23">
        <v>0</v>
      </c>
      <c r="BA9" s="24">
        <v>0</v>
      </c>
      <c r="BB9" s="23">
        <v>0</v>
      </c>
      <c r="BC9" s="23"/>
      <c r="BD9" s="23">
        <v>0</v>
      </c>
      <c r="BE9" s="41">
        <v>0</v>
      </c>
      <c r="BF9" s="23">
        <v>35462035</v>
      </c>
      <c r="BG9" s="23">
        <v>46518628</v>
      </c>
      <c r="BH9" s="25">
        <v>131101932</v>
      </c>
      <c r="BI9" s="23">
        <v>0</v>
      </c>
      <c r="BJ9" s="23">
        <v>10128341</v>
      </c>
      <c r="BK9" s="23">
        <v>0</v>
      </c>
      <c r="BL9" s="23">
        <v>0</v>
      </c>
      <c r="BM9" s="23">
        <v>0</v>
      </c>
      <c r="BN9" s="24">
        <v>0</v>
      </c>
      <c r="BO9" s="23">
        <v>0</v>
      </c>
      <c r="BP9" s="23">
        <v>0</v>
      </c>
      <c r="BQ9" s="23">
        <v>0</v>
      </c>
      <c r="BR9" s="25">
        <v>141230273</v>
      </c>
      <c r="BS9" s="22">
        <v>0</v>
      </c>
      <c r="BT9" s="23">
        <v>0</v>
      </c>
      <c r="BU9" s="23">
        <v>0</v>
      </c>
      <c r="BV9" s="23">
        <v>0</v>
      </c>
      <c r="BW9" s="24">
        <v>0</v>
      </c>
      <c r="BX9" s="23">
        <v>0</v>
      </c>
      <c r="BY9" s="23">
        <v>0</v>
      </c>
      <c r="BZ9" s="23">
        <v>0</v>
      </c>
      <c r="CA9" s="25">
        <f t="shared" si="3"/>
        <v>141230273</v>
      </c>
      <c r="CB9" s="22">
        <v>0</v>
      </c>
      <c r="CC9" s="23">
        <v>0</v>
      </c>
      <c r="CD9" s="23">
        <v>0</v>
      </c>
      <c r="CE9" s="23">
        <v>0</v>
      </c>
      <c r="CF9" s="24">
        <v>0</v>
      </c>
      <c r="CG9" s="23">
        <v>0</v>
      </c>
      <c r="CH9" s="23">
        <v>0</v>
      </c>
      <c r="CI9" s="23">
        <v>0</v>
      </c>
      <c r="CJ9" s="25">
        <f t="shared" si="4"/>
        <v>141230273</v>
      </c>
      <c r="CK9" s="22">
        <v>0</v>
      </c>
      <c r="CL9" s="23">
        <v>0</v>
      </c>
      <c r="CM9" s="23">
        <v>0</v>
      </c>
      <c r="CN9" s="23">
        <v>0</v>
      </c>
      <c r="CO9" s="23">
        <v>0</v>
      </c>
      <c r="CP9" s="24">
        <v>0</v>
      </c>
      <c r="CQ9" s="23">
        <v>0</v>
      </c>
      <c r="CR9" s="23">
        <v>0</v>
      </c>
      <c r="CS9" s="25">
        <f t="shared" si="5"/>
        <v>141230273</v>
      </c>
      <c r="CT9" s="22">
        <v>0</v>
      </c>
      <c r="CU9" s="23">
        <v>0</v>
      </c>
      <c r="CV9" s="23">
        <v>0</v>
      </c>
      <c r="CW9" s="23"/>
      <c r="CX9" s="23">
        <v>0</v>
      </c>
      <c r="CY9" s="24">
        <v>0</v>
      </c>
      <c r="CZ9" s="23">
        <v>0</v>
      </c>
      <c r="DA9" s="23">
        <v>0</v>
      </c>
      <c r="DB9" s="25">
        <f t="shared" si="6"/>
        <v>141230273</v>
      </c>
      <c r="DC9" s="22">
        <v>0</v>
      </c>
      <c r="DD9" s="23">
        <v>0</v>
      </c>
      <c r="DE9" s="23">
        <v>0</v>
      </c>
      <c r="DF9" s="23">
        <v>0</v>
      </c>
      <c r="DG9" s="23">
        <v>0</v>
      </c>
      <c r="DH9" s="24">
        <v>0</v>
      </c>
      <c r="DI9" s="23">
        <v>0</v>
      </c>
      <c r="DJ9" s="23">
        <v>0</v>
      </c>
      <c r="DK9" s="25">
        <f t="shared" si="7"/>
        <v>141230273</v>
      </c>
      <c r="DL9" s="28">
        <v>0</v>
      </c>
      <c r="DM9" s="23">
        <v>0</v>
      </c>
      <c r="DN9" s="23">
        <v>0</v>
      </c>
      <c r="DO9" s="23">
        <v>0</v>
      </c>
      <c r="DP9" s="23"/>
      <c r="DQ9" s="23"/>
      <c r="DR9" s="23">
        <v>0</v>
      </c>
      <c r="DS9" s="23">
        <v>0</v>
      </c>
      <c r="DT9" s="24">
        <v>0</v>
      </c>
      <c r="DU9" s="23">
        <v>0</v>
      </c>
      <c r="DV9" s="23">
        <v>0</v>
      </c>
      <c r="DW9" s="26">
        <f t="shared" si="8"/>
        <v>141230273</v>
      </c>
      <c r="DX9" s="26">
        <f>VLOOKUP(B9,[2]RPTNCT049_ConsultaSaldosContabl!$I$4:$K$7914,3,0)</f>
        <v>45590376</v>
      </c>
      <c r="DY9" s="13" t="e">
        <f>+S9+AD9+AU9+#REF!+BG9+#REF!+BQ9+#REF!</f>
        <v>#REF!</v>
      </c>
    </row>
    <row r="10" spans="1:129" ht="15" customHeight="1" x14ac:dyDescent="0.2">
      <c r="A10" s="9">
        <v>8999997125</v>
      </c>
      <c r="B10" s="9">
        <v>899999712</v>
      </c>
      <c r="C10" s="9"/>
      <c r="D10" s="27">
        <v>217725377</v>
      </c>
      <c r="E10" s="21" t="s">
        <v>572</v>
      </c>
      <c r="F10" s="20" t="s">
        <v>1714</v>
      </c>
      <c r="G10" s="22">
        <f>VLOOKUP(A10,[1]SGP!$A$4:$G$1137,7,0)</f>
        <v>0</v>
      </c>
      <c r="H10" s="23"/>
      <c r="I10" s="23">
        <v>0</v>
      </c>
      <c r="J10" s="23">
        <v>0</v>
      </c>
      <c r="K10" s="24">
        <v>0</v>
      </c>
      <c r="L10" s="23">
        <v>0</v>
      </c>
      <c r="M10" s="23">
        <v>0</v>
      </c>
      <c r="N10" s="25">
        <f t="shared" si="0"/>
        <v>0</v>
      </c>
      <c r="O10" s="25">
        <v>0</v>
      </c>
      <c r="P10" s="22">
        <v>0</v>
      </c>
      <c r="Q10" s="23">
        <v>0</v>
      </c>
      <c r="R10" s="23">
        <v>0</v>
      </c>
      <c r="S10" s="31">
        <v>138916991</v>
      </c>
      <c r="T10" s="23">
        <v>0</v>
      </c>
      <c r="U10" s="24">
        <v>0</v>
      </c>
      <c r="V10" s="23">
        <v>0</v>
      </c>
      <c r="W10" s="23">
        <v>0</v>
      </c>
      <c r="X10" s="25">
        <f t="shared" si="1"/>
        <v>138916991</v>
      </c>
      <c r="Y10" s="25">
        <v>0</v>
      </c>
      <c r="Z10" s="22">
        <v>0</v>
      </c>
      <c r="AA10" s="23">
        <v>0</v>
      </c>
      <c r="AB10" s="22">
        <v>0</v>
      </c>
      <c r="AC10" s="23">
        <v>0</v>
      </c>
      <c r="AD10" s="23">
        <v>18640730</v>
      </c>
      <c r="AE10" s="23">
        <v>0</v>
      </c>
      <c r="AF10" s="24">
        <v>0</v>
      </c>
      <c r="AG10" s="23">
        <v>0</v>
      </c>
      <c r="AH10" s="23">
        <v>0</v>
      </c>
      <c r="AI10" s="25">
        <f t="shared" si="2"/>
        <v>157557721</v>
      </c>
      <c r="AJ10" s="25">
        <v>0</v>
      </c>
      <c r="AK10" s="24">
        <v>0</v>
      </c>
      <c r="AL10" s="23">
        <v>0</v>
      </c>
      <c r="AM10" s="23">
        <v>0</v>
      </c>
      <c r="AN10" s="24">
        <v>0</v>
      </c>
      <c r="AO10" s="24">
        <v>0</v>
      </c>
      <c r="AP10" s="23">
        <v>0</v>
      </c>
      <c r="AQ10" s="23">
        <v>0</v>
      </c>
      <c r="AR10" s="23">
        <v>0</v>
      </c>
      <c r="AS10" s="41" t="s">
        <v>2304</v>
      </c>
      <c r="AT10" s="23">
        <v>0</v>
      </c>
      <c r="AU10" s="23">
        <v>0</v>
      </c>
      <c r="AV10" s="25">
        <v>157557721</v>
      </c>
      <c r="AW10" s="22">
        <v>0</v>
      </c>
      <c r="AX10" s="23">
        <v>0</v>
      </c>
      <c r="AY10" s="41">
        <v>0</v>
      </c>
      <c r="AZ10" s="23">
        <v>0</v>
      </c>
      <c r="BA10" s="24">
        <v>0</v>
      </c>
      <c r="BB10" s="23">
        <v>0</v>
      </c>
      <c r="BC10" s="23"/>
      <c r="BD10" s="23">
        <v>0</v>
      </c>
      <c r="BE10" s="41">
        <v>0</v>
      </c>
      <c r="BF10" s="23">
        <v>75150445</v>
      </c>
      <c r="BG10" s="23">
        <v>144231718</v>
      </c>
      <c r="BH10" s="25">
        <v>376939884</v>
      </c>
      <c r="BI10" s="23">
        <v>0</v>
      </c>
      <c r="BJ10" s="23">
        <v>22535357</v>
      </c>
      <c r="BK10" s="23">
        <v>0</v>
      </c>
      <c r="BL10" s="23">
        <v>0</v>
      </c>
      <c r="BM10" s="23">
        <v>0</v>
      </c>
      <c r="BN10" s="24">
        <v>0</v>
      </c>
      <c r="BO10" s="23">
        <v>0</v>
      </c>
      <c r="BP10" s="23">
        <v>0</v>
      </c>
      <c r="BQ10" s="23">
        <v>0</v>
      </c>
      <c r="BR10" s="25">
        <v>399475241</v>
      </c>
      <c r="BS10" s="22">
        <v>0</v>
      </c>
      <c r="BT10" s="23">
        <v>0</v>
      </c>
      <c r="BU10" s="23">
        <v>0</v>
      </c>
      <c r="BV10" s="23">
        <v>0</v>
      </c>
      <c r="BW10" s="24">
        <v>0</v>
      </c>
      <c r="BX10" s="23">
        <v>0</v>
      </c>
      <c r="BY10" s="23">
        <v>0</v>
      </c>
      <c r="BZ10" s="23">
        <v>0</v>
      </c>
      <c r="CA10" s="25">
        <f t="shared" si="3"/>
        <v>399475241</v>
      </c>
      <c r="CB10" s="22">
        <v>0</v>
      </c>
      <c r="CC10" s="23">
        <v>0</v>
      </c>
      <c r="CD10" s="23">
        <v>0</v>
      </c>
      <c r="CE10" s="23">
        <v>0</v>
      </c>
      <c r="CF10" s="24">
        <v>0</v>
      </c>
      <c r="CG10" s="23">
        <v>0</v>
      </c>
      <c r="CH10" s="23">
        <v>0</v>
      </c>
      <c r="CI10" s="23">
        <v>0</v>
      </c>
      <c r="CJ10" s="25">
        <f t="shared" si="4"/>
        <v>399475241</v>
      </c>
      <c r="CK10" s="22">
        <v>0</v>
      </c>
      <c r="CL10" s="23">
        <v>0</v>
      </c>
      <c r="CM10" s="23">
        <v>0</v>
      </c>
      <c r="CN10" s="23">
        <v>0</v>
      </c>
      <c r="CO10" s="23">
        <v>0</v>
      </c>
      <c r="CP10" s="24">
        <v>0</v>
      </c>
      <c r="CQ10" s="23">
        <v>0</v>
      </c>
      <c r="CR10" s="23">
        <v>0</v>
      </c>
      <c r="CS10" s="25">
        <f t="shared" si="5"/>
        <v>399475241</v>
      </c>
      <c r="CT10" s="22">
        <v>0</v>
      </c>
      <c r="CU10" s="23">
        <v>0</v>
      </c>
      <c r="CV10" s="23">
        <v>0</v>
      </c>
      <c r="CW10" s="23"/>
      <c r="CX10" s="23">
        <v>0</v>
      </c>
      <c r="CY10" s="24">
        <v>0</v>
      </c>
      <c r="CZ10" s="23">
        <v>0</v>
      </c>
      <c r="DA10" s="23">
        <v>0</v>
      </c>
      <c r="DB10" s="25">
        <f t="shared" si="6"/>
        <v>399475241</v>
      </c>
      <c r="DC10" s="22">
        <v>0</v>
      </c>
      <c r="DD10" s="23">
        <v>0</v>
      </c>
      <c r="DE10" s="23">
        <v>0</v>
      </c>
      <c r="DF10" s="23">
        <v>0</v>
      </c>
      <c r="DG10" s="23">
        <v>0</v>
      </c>
      <c r="DH10" s="24">
        <v>0</v>
      </c>
      <c r="DI10" s="23">
        <v>0</v>
      </c>
      <c r="DJ10" s="23">
        <v>0</v>
      </c>
      <c r="DK10" s="25">
        <f t="shared" si="7"/>
        <v>399475241</v>
      </c>
      <c r="DL10" s="28">
        <v>0</v>
      </c>
      <c r="DM10" s="23">
        <v>0</v>
      </c>
      <c r="DN10" s="23">
        <v>0</v>
      </c>
      <c r="DO10" s="23">
        <v>0</v>
      </c>
      <c r="DP10" s="23"/>
      <c r="DQ10" s="23"/>
      <c r="DR10" s="23">
        <v>0</v>
      </c>
      <c r="DS10" s="23">
        <v>0</v>
      </c>
      <c r="DT10" s="24">
        <v>0</v>
      </c>
      <c r="DU10" s="23">
        <v>0</v>
      </c>
      <c r="DV10" s="23">
        <v>0</v>
      </c>
      <c r="DW10" s="26">
        <f t="shared" si="8"/>
        <v>399475241</v>
      </c>
      <c r="DX10" s="26">
        <f>VLOOKUP(B10,[2]RPTNCT049_ConsultaSaldosContabl!$I$4:$K$7914,3,0)</f>
        <v>97685802</v>
      </c>
      <c r="DY10" s="13" t="e">
        <f>+S10+AD10+AU10+#REF!+BG10+#REF!+BQ10+#REF!</f>
        <v>#REF!</v>
      </c>
    </row>
    <row r="11" spans="1:129" ht="15" customHeight="1" x14ac:dyDescent="0.2">
      <c r="A11" s="9">
        <v>8999997100</v>
      </c>
      <c r="B11" s="9">
        <v>899999710</v>
      </c>
      <c r="C11" s="9"/>
      <c r="D11" s="27">
        <v>214825148</v>
      </c>
      <c r="E11" s="21" t="s">
        <v>539</v>
      </c>
      <c r="F11" s="20" t="s">
        <v>1680</v>
      </c>
      <c r="G11" s="22">
        <f>VLOOKUP(A11,[1]SGP!$A$4:$G$1137,7,0)</f>
        <v>0</v>
      </c>
      <c r="H11" s="23"/>
      <c r="I11" s="23">
        <v>0</v>
      </c>
      <c r="J11" s="23">
        <v>0</v>
      </c>
      <c r="K11" s="24">
        <v>0</v>
      </c>
      <c r="L11" s="23">
        <v>0</v>
      </c>
      <c r="M11" s="23">
        <v>0</v>
      </c>
      <c r="N11" s="25">
        <f t="shared" si="0"/>
        <v>0</v>
      </c>
      <c r="O11" s="25">
        <v>0</v>
      </c>
      <c r="P11" s="22">
        <v>0</v>
      </c>
      <c r="Q11" s="23">
        <v>0</v>
      </c>
      <c r="R11" s="23">
        <v>0</v>
      </c>
      <c r="S11" s="31">
        <v>108624884</v>
      </c>
      <c r="T11" s="23">
        <v>0</v>
      </c>
      <c r="U11" s="24">
        <v>0</v>
      </c>
      <c r="V11" s="23">
        <v>0</v>
      </c>
      <c r="W11" s="23">
        <v>0</v>
      </c>
      <c r="X11" s="25">
        <f t="shared" si="1"/>
        <v>108624884</v>
      </c>
      <c r="Y11" s="25">
        <v>0</v>
      </c>
      <c r="Z11" s="22">
        <v>0</v>
      </c>
      <c r="AA11" s="23">
        <v>0</v>
      </c>
      <c r="AB11" s="22">
        <v>0</v>
      </c>
      <c r="AC11" s="23">
        <v>0</v>
      </c>
      <c r="AD11" s="23">
        <v>0</v>
      </c>
      <c r="AE11" s="23">
        <v>0</v>
      </c>
      <c r="AF11" s="24">
        <v>0</v>
      </c>
      <c r="AG11" s="23">
        <v>0</v>
      </c>
      <c r="AH11" s="23">
        <v>0</v>
      </c>
      <c r="AI11" s="25">
        <f t="shared" si="2"/>
        <v>108624884</v>
      </c>
      <c r="AJ11" s="25">
        <v>0</v>
      </c>
      <c r="AK11" s="24">
        <v>0</v>
      </c>
      <c r="AL11" s="23">
        <v>0</v>
      </c>
      <c r="AM11" s="23">
        <v>0</v>
      </c>
      <c r="AN11" s="24">
        <v>0</v>
      </c>
      <c r="AO11" s="24">
        <v>0</v>
      </c>
      <c r="AP11" s="23">
        <v>0</v>
      </c>
      <c r="AQ11" s="23">
        <v>0</v>
      </c>
      <c r="AR11" s="23">
        <v>0</v>
      </c>
      <c r="AS11" s="41" t="s">
        <v>2304</v>
      </c>
      <c r="AT11" s="23">
        <v>0</v>
      </c>
      <c r="AU11" s="23">
        <v>0</v>
      </c>
      <c r="AV11" s="25">
        <v>108624884</v>
      </c>
      <c r="AW11" s="22">
        <v>0</v>
      </c>
      <c r="AX11" s="23">
        <v>0</v>
      </c>
      <c r="AY11" s="41">
        <v>0</v>
      </c>
      <c r="AZ11" s="23">
        <v>0</v>
      </c>
      <c r="BA11" s="24">
        <v>0</v>
      </c>
      <c r="BB11" s="23">
        <v>0</v>
      </c>
      <c r="BC11" s="23"/>
      <c r="BD11" s="23">
        <v>0</v>
      </c>
      <c r="BE11" s="41">
        <v>0</v>
      </c>
      <c r="BF11" s="23">
        <v>89662015</v>
      </c>
      <c r="BG11" s="23">
        <v>99561179</v>
      </c>
      <c r="BH11" s="25">
        <v>297848078</v>
      </c>
      <c r="BI11" s="23">
        <v>0</v>
      </c>
      <c r="BJ11" s="23">
        <v>24864171</v>
      </c>
      <c r="BK11" s="23">
        <v>0</v>
      </c>
      <c r="BL11" s="23">
        <v>0</v>
      </c>
      <c r="BM11" s="23">
        <v>0</v>
      </c>
      <c r="BN11" s="24">
        <v>0</v>
      </c>
      <c r="BO11" s="23">
        <v>0</v>
      </c>
      <c r="BP11" s="23">
        <v>0</v>
      </c>
      <c r="BQ11" s="23">
        <v>0</v>
      </c>
      <c r="BR11" s="25">
        <v>322712249</v>
      </c>
      <c r="BS11" s="22">
        <v>0</v>
      </c>
      <c r="BT11" s="23">
        <v>0</v>
      </c>
      <c r="BU11" s="23">
        <v>0</v>
      </c>
      <c r="BV11" s="23">
        <v>0</v>
      </c>
      <c r="BW11" s="24">
        <v>0</v>
      </c>
      <c r="BX11" s="23">
        <v>0</v>
      </c>
      <c r="BY11" s="23">
        <v>0</v>
      </c>
      <c r="BZ11" s="23">
        <v>0</v>
      </c>
      <c r="CA11" s="25">
        <f t="shared" si="3"/>
        <v>322712249</v>
      </c>
      <c r="CB11" s="22">
        <v>0</v>
      </c>
      <c r="CC11" s="23">
        <v>0</v>
      </c>
      <c r="CD11" s="23">
        <v>0</v>
      </c>
      <c r="CE11" s="23">
        <v>0</v>
      </c>
      <c r="CF11" s="24">
        <v>0</v>
      </c>
      <c r="CG11" s="23">
        <v>0</v>
      </c>
      <c r="CH11" s="23">
        <v>0</v>
      </c>
      <c r="CI11" s="23">
        <v>0</v>
      </c>
      <c r="CJ11" s="25">
        <f t="shared" si="4"/>
        <v>322712249</v>
      </c>
      <c r="CK11" s="22">
        <v>0</v>
      </c>
      <c r="CL11" s="23">
        <v>0</v>
      </c>
      <c r="CM11" s="23">
        <v>0</v>
      </c>
      <c r="CN11" s="23">
        <v>0</v>
      </c>
      <c r="CO11" s="23">
        <v>0</v>
      </c>
      <c r="CP11" s="24">
        <v>0</v>
      </c>
      <c r="CQ11" s="23">
        <v>0</v>
      </c>
      <c r="CR11" s="23">
        <v>0</v>
      </c>
      <c r="CS11" s="25">
        <f t="shared" si="5"/>
        <v>322712249</v>
      </c>
      <c r="CT11" s="22">
        <v>0</v>
      </c>
      <c r="CU11" s="23">
        <v>0</v>
      </c>
      <c r="CV11" s="23">
        <v>0</v>
      </c>
      <c r="CW11" s="23"/>
      <c r="CX11" s="23">
        <v>0</v>
      </c>
      <c r="CY11" s="24">
        <v>0</v>
      </c>
      <c r="CZ11" s="23">
        <v>0</v>
      </c>
      <c r="DA11" s="23">
        <v>0</v>
      </c>
      <c r="DB11" s="25">
        <f t="shared" si="6"/>
        <v>322712249</v>
      </c>
      <c r="DC11" s="22">
        <v>0</v>
      </c>
      <c r="DD11" s="23">
        <v>0</v>
      </c>
      <c r="DE11" s="23">
        <v>0</v>
      </c>
      <c r="DF11" s="23">
        <v>0</v>
      </c>
      <c r="DG11" s="23">
        <v>0</v>
      </c>
      <c r="DH11" s="24">
        <v>0</v>
      </c>
      <c r="DI11" s="23">
        <v>0</v>
      </c>
      <c r="DJ11" s="23">
        <v>0</v>
      </c>
      <c r="DK11" s="25">
        <f t="shared" si="7"/>
        <v>322712249</v>
      </c>
      <c r="DL11" s="28">
        <v>0</v>
      </c>
      <c r="DM11" s="23">
        <v>0</v>
      </c>
      <c r="DN11" s="23">
        <v>0</v>
      </c>
      <c r="DO11" s="23">
        <v>0</v>
      </c>
      <c r="DP11" s="23"/>
      <c r="DQ11" s="23"/>
      <c r="DR11" s="23">
        <v>0</v>
      </c>
      <c r="DS11" s="23">
        <v>0</v>
      </c>
      <c r="DT11" s="24">
        <v>0</v>
      </c>
      <c r="DU11" s="23">
        <v>0</v>
      </c>
      <c r="DV11" s="23">
        <v>0</v>
      </c>
      <c r="DW11" s="26">
        <f t="shared" si="8"/>
        <v>322712249</v>
      </c>
      <c r="DX11" s="26">
        <f>VLOOKUP(B11,[2]RPTNCT049_ConsultaSaldosContabl!$I$4:$K$7914,3,0)</f>
        <v>114526186</v>
      </c>
      <c r="DY11" s="13" t="e">
        <f>+S11+AD11+AU11+#REF!+BG11+#REF!+BQ11+#REF!</f>
        <v>#REF!</v>
      </c>
    </row>
    <row r="12" spans="1:129" ht="15" customHeight="1" x14ac:dyDescent="0.2">
      <c r="A12" s="9">
        <v>8999997092</v>
      </c>
      <c r="B12" s="9">
        <v>899999709</v>
      </c>
      <c r="C12" s="9"/>
      <c r="D12" s="27">
        <v>216725867</v>
      </c>
      <c r="E12" s="21" t="s">
        <v>632</v>
      </c>
      <c r="F12" s="20" t="s">
        <v>1770</v>
      </c>
      <c r="G12" s="22">
        <f>VLOOKUP(A12,[1]SGP!$A$4:$G$1137,7,0)</f>
        <v>0</v>
      </c>
      <c r="H12" s="23"/>
      <c r="I12" s="23">
        <v>0</v>
      </c>
      <c r="J12" s="23">
        <v>0</v>
      </c>
      <c r="K12" s="24">
        <v>0</v>
      </c>
      <c r="L12" s="23">
        <v>0</v>
      </c>
      <c r="M12" s="23">
        <v>0</v>
      </c>
      <c r="N12" s="25">
        <f t="shared" si="0"/>
        <v>0</v>
      </c>
      <c r="O12" s="25">
        <v>0</v>
      </c>
      <c r="P12" s="22">
        <v>0</v>
      </c>
      <c r="Q12" s="23">
        <v>0</v>
      </c>
      <c r="R12" s="23">
        <v>0</v>
      </c>
      <c r="S12" s="31">
        <v>37051089</v>
      </c>
      <c r="T12" s="23">
        <v>0</v>
      </c>
      <c r="U12" s="24">
        <v>0</v>
      </c>
      <c r="V12" s="23">
        <v>0</v>
      </c>
      <c r="W12" s="23">
        <v>0</v>
      </c>
      <c r="X12" s="25">
        <f t="shared" si="1"/>
        <v>37051089</v>
      </c>
      <c r="Y12" s="25">
        <v>0</v>
      </c>
      <c r="Z12" s="22">
        <v>0</v>
      </c>
      <c r="AA12" s="23">
        <v>0</v>
      </c>
      <c r="AB12" s="22">
        <v>0</v>
      </c>
      <c r="AC12" s="23">
        <v>0</v>
      </c>
      <c r="AD12" s="23">
        <v>0</v>
      </c>
      <c r="AE12" s="23">
        <v>0</v>
      </c>
      <c r="AF12" s="24">
        <v>0</v>
      </c>
      <c r="AG12" s="23">
        <v>0</v>
      </c>
      <c r="AH12" s="23">
        <v>0</v>
      </c>
      <c r="AI12" s="25">
        <f t="shared" si="2"/>
        <v>37051089</v>
      </c>
      <c r="AJ12" s="25">
        <v>0</v>
      </c>
      <c r="AK12" s="24">
        <v>0</v>
      </c>
      <c r="AL12" s="23">
        <v>0</v>
      </c>
      <c r="AM12" s="23">
        <v>0</v>
      </c>
      <c r="AN12" s="24">
        <v>0</v>
      </c>
      <c r="AO12" s="24">
        <v>0</v>
      </c>
      <c r="AP12" s="23">
        <v>0</v>
      </c>
      <c r="AQ12" s="23">
        <v>0</v>
      </c>
      <c r="AR12" s="23">
        <v>0</v>
      </c>
      <c r="AS12" s="41" t="s">
        <v>2304</v>
      </c>
      <c r="AT12" s="23">
        <v>0</v>
      </c>
      <c r="AU12" s="23">
        <v>0</v>
      </c>
      <c r="AV12" s="25">
        <v>37051089</v>
      </c>
      <c r="AW12" s="22">
        <v>0</v>
      </c>
      <c r="AX12" s="23">
        <v>0</v>
      </c>
      <c r="AY12" s="41">
        <v>0</v>
      </c>
      <c r="AZ12" s="23">
        <v>0</v>
      </c>
      <c r="BA12" s="24">
        <v>0</v>
      </c>
      <c r="BB12" s="23">
        <v>0</v>
      </c>
      <c r="BC12" s="23"/>
      <c r="BD12" s="23">
        <v>0</v>
      </c>
      <c r="BE12" s="41">
        <v>0</v>
      </c>
      <c r="BF12" s="23">
        <v>23885490</v>
      </c>
      <c r="BG12" s="23">
        <v>35878031</v>
      </c>
      <c r="BH12" s="25">
        <v>96814610</v>
      </c>
      <c r="BI12" s="23">
        <v>0</v>
      </c>
      <c r="BJ12" s="23">
        <v>6626843</v>
      </c>
      <c r="BK12" s="23">
        <v>0</v>
      </c>
      <c r="BL12" s="23">
        <v>0</v>
      </c>
      <c r="BM12" s="23">
        <v>0</v>
      </c>
      <c r="BN12" s="24">
        <v>0</v>
      </c>
      <c r="BO12" s="23">
        <v>0</v>
      </c>
      <c r="BP12" s="23">
        <v>0</v>
      </c>
      <c r="BQ12" s="23">
        <v>0</v>
      </c>
      <c r="BR12" s="25">
        <v>103441453</v>
      </c>
      <c r="BS12" s="22">
        <v>0</v>
      </c>
      <c r="BT12" s="23">
        <v>0</v>
      </c>
      <c r="BU12" s="23">
        <v>0</v>
      </c>
      <c r="BV12" s="23">
        <v>0</v>
      </c>
      <c r="BW12" s="24">
        <v>0</v>
      </c>
      <c r="BX12" s="23">
        <v>0</v>
      </c>
      <c r="BY12" s="23">
        <v>0</v>
      </c>
      <c r="BZ12" s="23">
        <v>0</v>
      </c>
      <c r="CA12" s="25">
        <f t="shared" si="3"/>
        <v>103441453</v>
      </c>
      <c r="CB12" s="22">
        <v>0</v>
      </c>
      <c r="CC12" s="23">
        <v>0</v>
      </c>
      <c r="CD12" s="23">
        <v>0</v>
      </c>
      <c r="CE12" s="23">
        <v>0</v>
      </c>
      <c r="CF12" s="24">
        <v>0</v>
      </c>
      <c r="CG12" s="23">
        <v>0</v>
      </c>
      <c r="CH12" s="23">
        <v>0</v>
      </c>
      <c r="CI12" s="23">
        <v>0</v>
      </c>
      <c r="CJ12" s="25">
        <f t="shared" si="4"/>
        <v>103441453</v>
      </c>
      <c r="CK12" s="22">
        <v>0</v>
      </c>
      <c r="CL12" s="23">
        <v>0</v>
      </c>
      <c r="CM12" s="23">
        <v>0</v>
      </c>
      <c r="CN12" s="23">
        <v>0</v>
      </c>
      <c r="CO12" s="23">
        <v>0</v>
      </c>
      <c r="CP12" s="24">
        <v>0</v>
      </c>
      <c r="CQ12" s="23">
        <v>0</v>
      </c>
      <c r="CR12" s="23">
        <v>0</v>
      </c>
      <c r="CS12" s="25">
        <f t="shared" si="5"/>
        <v>103441453</v>
      </c>
      <c r="CT12" s="22">
        <v>0</v>
      </c>
      <c r="CU12" s="23">
        <v>0</v>
      </c>
      <c r="CV12" s="23">
        <v>0</v>
      </c>
      <c r="CW12" s="23"/>
      <c r="CX12" s="23">
        <v>0</v>
      </c>
      <c r="CY12" s="24">
        <v>0</v>
      </c>
      <c r="CZ12" s="23">
        <v>0</v>
      </c>
      <c r="DA12" s="23">
        <v>0</v>
      </c>
      <c r="DB12" s="25">
        <f t="shared" si="6"/>
        <v>103441453</v>
      </c>
      <c r="DC12" s="22">
        <v>0</v>
      </c>
      <c r="DD12" s="23">
        <v>0</v>
      </c>
      <c r="DE12" s="23">
        <v>0</v>
      </c>
      <c r="DF12" s="23">
        <v>0</v>
      </c>
      <c r="DG12" s="23">
        <v>0</v>
      </c>
      <c r="DH12" s="24">
        <v>0</v>
      </c>
      <c r="DI12" s="23">
        <v>0</v>
      </c>
      <c r="DJ12" s="23">
        <v>0</v>
      </c>
      <c r="DK12" s="25">
        <f t="shared" si="7"/>
        <v>103441453</v>
      </c>
      <c r="DL12" s="28">
        <v>0</v>
      </c>
      <c r="DM12" s="23">
        <v>0</v>
      </c>
      <c r="DN12" s="23">
        <v>0</v>
      </c>
      <c r="DO12" s="23">
        <v>0</v>
      </c>
      <c r="DP12" s="23"/>
      <c r="DQ12" s="23"/>
      <c r="DR12" s="23">
        <v>0</v>
      </c>
      <c r="DS12" s="23">
        <v>0</v>
      </c>
      <c r="DT12" s="24">
        <v>0</v>
      </c>
      <c r="DU12" s="23">
        <v>0</v>
      </c>
      <c r="DV12" s="23">
        <v>0</v>
      </c>
      <c r="DW12" s="26">
        <f t="shared" si="8"/>
        <v>103441453</v>
      </c>
      <c r="DX12" s="26">
        <f>VLOOKUP(B12,[2]RPTNCT049_ConsultaSaldosContabl!$I$4:$K$7914,3,0)</f>
        <v>30512333</v>
      </c>
      <c r="DY12" s="13" t="e">
        <f>+S12+AD12+AU12+#REF!+BG12+#REF!+BQ12+#REF!</f>
        <v>#REF!</v>
      </c>
    </row>
    <row r="13" spans="1:129" ht="12.75" customHeight="1" x14ac:dyDescent="0.2">
      <c r="A13" s="9">
        <v>8999997085</v>
      </c>
      <c r="B13" s="9">
        <v>899999708</v>
      </c>
      <c r="C13" s="9"/>
      <c r="D13" s="27">
        <v>219525095</v>
      </c>
      <c r="E13" s="21" t="s">
        <v>534</v>
      </c>
      <c r="F13" s="20" t="s">
        <v>1675</v>
      </c>
      <c r="G13" s="22">
        <f>VLOOKUP(A13,[1]SGP!$A$4:$G$1137,7,0)</f>
        <v>0</v>
      </c>
      <c r="H13" s="23"/>
      <c r="I13" s="23">
        <v>0</v>
      </c>
      <c r="J13" s="23">
        <v>0</v>
      </c>
      <c r="K13" s="24">
        <v>0</v>
      </c>
      <c r="L13" s="23">
        <v>0</v>
      </c>
      <c r="M13" s="23">
        <v>0</v>
      </c>
      <c r="N13" s="25">
        <f t="shared" si="0"/>
        <v>0</v>
      </c>
      <c r="O13" s="25">
        <v>0</v>
      </c>
      <c r="P13" s="22">
        <v>0</v>
      </c>
      <c r="Q13" s="23">
        <v>0</v>
      </c>
      <c r="R13" s="23">
        <v>0</v>
      </c>
      <c r="S13" s="31">
        <v>20560066</v>
      </c>
      <c r="T13" s="23">
        <v>0</v>
      </c>
      <c r="U13" s="24">
        <v>0</v>
      </c>
      <c r="V13" s="23">
        <v>0</v>
      </c>
      <c r="W13" s="23">
        <v>0</v>
      </c>
      <c r="X13" s="25">
        <f t="shared" si="1"/>
        <v>20560066</v>
      </c>
      <c r="Y13" s="25">
        <v>0</v>
      </c>
      <c r="Z13" s="22">
        <v>0</v>
      </c>
      <c r="AA13" s="23">
        <v>0</v>
      </c>
      <c r="AB13" s="22">
        <v>0</v>
      </c>
      <c r="AC13" s="23">
        <v>0</v>
      </c>
      <c r="AD13" s="23">
        <v>0</v>
      </c>
      <c r="AE13" s="23">
        <v>0</v>
      </c>
      <c r="AF13" s="24">
        <v>0</v>
      </c>
      <c r="AG13" s="23">
        <v>0</v>
      </c>
      <c r="AH13" s="23">
        <v>0</v>
      </c>
      <c r="AI13" s="25">
        <f t="shared" si="2"/>
        <v>20560066</v>
      </c>
      <c r="AJ13" s="25">
        <v>0</v>
      </c>
      <c r="AK13" s="24">
        <v>0</v>
      </c>
      <c r="AL13" s="23">
        <v>0</v>
      </c>
      <c r="AM13" s="23">
        <v>0</v>
      </c>
      <c r="AN13" s="24">
        <v>0</v>
      </c>
      <c r="AO13" s="24">
        <v>0</v>
      </c>
      <c r="AP13" s="23">
        <v>0</v>
      </c>
      <c r="AQ13" s="23">
        <v>0</v>
      </c>
      <c r="AR13" s="23">
        <v>0</v>
      </c>
      <c r="AS13" s="41" t="s">
        <v>2304</v>
      </c>
      <c r="AT13" s="23">
        <v>0</v>
      </c>
      <c r="AU13" s="23">
        <v>0</v>
      </c>
      <c r="AV13" s="25">
        <v>20560066</v>
      </c>
      <c r="AW13" s="22">
        <v>0</v>
      </c>
      <c r="AX13" s="23">
        <v>0</v>
      </c>
      <c r="AY13" s="41">
        <v>0</v>
      </c>
      <c r="AZ13" s="23">
        <v>0</v>
      </c>
      <c r="BA13" s="24">
        <v>0</v>
      </c>
      <c r="BB13" s="23">
        <v>0</v>
      </c>
      <c r="BC13" s="23"/>
      <c r="BD13" s="23">
        <v>0</v>
      </c>
      <c r="BE13" s="41">
        <v>0</v>
      </c>
      <c r="BF13" s="23">
        <v>14932795</v>
      </c>
      <c r="BG13" s="23">
        <v>19105633</v>
      </c>
      <c r="BH13" s="25">
        <v>54598494</v>
      </c>
      <c r="BI13" s="23">
        <v>0</v>
      </c>
      <c r="BJ13" s="23">
        <v>4146470</v>
      </c>
      <c r="BK13" s="23">
        <v>0</v>
      </c>
      <c r="BL13" s="23">
        <v>0</v>
      </c>
      <c r="BM13" s="23">
        <v>0</v>
      </c>
      <c r="BN13" s="24">
        <v>0</v>
      </c>
      <c r="BO13" s="23">
        <v>0</v>
      </c>
      <c r="BP13" s="23">
        <v>0</v>
      </c>
      <c r="BQ13" s="23">
        <v>0</v>
      </c>
      <c r="BR13" s="25">
        <v>58744964</v>
      </c>
      <c r="BS13" s="22">
        <v>0</v>
      </c>
      <c r="BT13" s="23">
        <v>0</v>
      </c>
      <c r="BU13" s="23">
        <v>0</v>
      </c>
      <c r="BV13" s="23">
        <v>0</v>
      </c>
      <c r="BW13" s="24">
        <v>0</v>
      </c>
      <c r="BX13" s="23">
        <v>0</v>
      </c>
      <c r="BY13" s="23">
        <v>0</v>
      </c>
      <c r="BZ13" s="23">
        <v>0</v>
      </c>
      <c r="CA13" s="25">
        <f t="shared" si="3"/>
        <v>58744964</v>
      </c>
      <c r="CB13" s="22">
        <v>0</v>
      </c>
      <c r="CC13" s="23">
        <v>0</v>
      </c>
      <c r="CD13" s="23">
        <v>0</v>
      </c>
      <c r="CE13" s="23">
        <v>0</v>
      </c>
      <c r="CF13" s="24">
        <v>0</v>
      </c>
      <c r="CG13" s="23">
        <v>0</v>
      </c>
      <c r="CH13" s="23">
        <v>0</v>
      </c>
      <c r="CI13" s="23">
        <v>0</v>
      </c>
      <c r="CJ13" s="25">
        <f t="shared" si="4"/>
        <v>58744964</v>
      </c>
      <c r="CK13" s="22">
        <v>0</v>
      </c>
      <c r="CL13" s="23">
        <v>0</v>
      </c>
      <c r="CM13" s="23">
        <v>0</v>
      </c>
      <c r="CN13" s="23">
        <v>0</v>
      </c>
      <c r="CO13" s="23">
        <v>0</v>
      </c>
      <c r="CP13" s="24">
        <v>0</v>
      </c>
      <c r="CQ13" s="23">
        <v>0</v>
      </c>
      <c r="CR13" s="23">
        <v>0</v>
      </c>
      <c r="CS13" s="25">
        <f t="shared" si="5"/>
        <v>58744964</v>
      </c>
      <c r="CT13" s="22">
        <v>0</v>
      </c>
      <c r="CU13" s="23">
        <v>0</v>
      </c>
      <c r="CV13" s="23">
        <v>0</v>
      </c>
      <c r="CW13" s="23"/>
      <c r="CX13" s="23">
        <v>0</v>
      </c>
      <c r="CY13" s="24">
        <v>0</v>
      </c>
      <c r="CZ13" s="23">
        <v>0</v>
      </c>
      <c r="DA13" s="23">
        <v>0</v>
      </c>
      <c r="DB13" s="25">
        <f t="shared" si="6"/>
        <v>58744964</v>
      </c>
      <c r="DC13" s="22">
        <v>0</v>
      </c>
      <c r="DD13" s="23">
        <v>0</v>
      </c>
      <c r="DE13" s="23">
        <v>0</v>
      </c>
      <c r="DF13" s="23">
        <v>0</v>
      </c>
      <c r="DG13" s="23">
        <v>0</v>
      </c>
      <c r="DH13" s="24">
        <v>0</v>
      </c>
      <c r="DI13" s="23">
        <v>0</v>
      </c>
      <c r="DJ13" s="23">
        <v>0</v>
      </c>
      <c r="DK13" s="25">
        <f t="shared" si="7"/>
        <v>58744964</v>
      </c>
      <c r="DL13" s="28">
        <v>0</v>
      </c>
      <c r="DM13" s="23">
        <v>0</v>
      </c>
      <c r="DN13" s="23">
        <v>0</v>
      </c>
      <c r="DO13" s="23">
        <v>0</v>
      </c>
      <c r="DP13" s="23"/>
      <c r="DQ13" s="23"/>
      <c r="DR13" s="23">
        <v>0</v>
      </c>
      <c r="DS13" s="23">
        <v>0</v>
      </c>
      <c r="DT13" s="24">
        <v>0</v>
      </c>
      <c r="DU13" s="23">
        <v>0</v>
      </c>
      <c r="DV13" s="23">
        <v>0</v>
      </c>
      <c r="DW13" s="26">
        <f t="shared" si="8"/>
        <v>58744964</v>
      </c>
      <c r="DX13" s="26">
        <f>VLOOKUP(B13,[2]RPTNCT049_ConsultaSaldosContabl!$I$4:$K$7914,3,0)</f>
        <v>19079265</v>
      </c>
      <c r="DY13" s="13" t="e">
        <f>+S13+AD13+AU13+#REF!+BG13+#REF!+BQ13+#REF!</f>
        <v>#REF!</v>
      </c>
    </row>
    <row r="14" spans="1:129" ht="12.75" customHeight="1" x14ac:dyDescent="0.2">
      <c r="A14" s="9">
        <v>8999997078</v>
      </c>
      <c r="B14" s="9">
        <v>899999707</v>
      </c>
      <c r="C14" s="9"/>
      <c r="D14" s="27">
        <v>218825488</v>
      </c>
      <c r="E14" s="21" t="s">
        <v>585</v>
      </c>
      <c r="F14" s="20" t="s">
        <v>1727</v>
      </c>
      <c r="G14" s="22">
        <f>VLOOKUP(A14,[1]SGP!$A$4:$G$1137,7,0)</f>
        <v>0</v>
      </c>
      <c r="H14" s="23"/>
      <c r="I14" s="23">
        <v>0</v>
      </c>
      <c r="J14" s="23">
        <v>0</v>
      </c>
      <c r="K14" s="24">
        <v>0</v>
      </c>
      <c r="L14" s="23">
        <v>0</v>
      </c>
      <c r="M14" s="23">
        <v>0</v>
      </c>
      <c r="N14" s="25">
        <f t="shared" si="0"/>
        <v>0</v>
      </c>
      <c r="O14" s="25">
        <v>0</v>
      </c>
      <c r="P14" s="22">
        <v>0</v>
      </c>
      <c r="Q14" s="23">
        <v>0</v>
      </c>
      <c r="R14" s="23">
        <v>0</v>
      </c>
      <c r="S14" s="31">
        <v>71877626</v>
      </c>
      <c r="T14" s="23">
        <v>0</v>
      </c>
      <c r="U14" s="24">
        <v>0</v>
      </c>
      <c r="V14" s="23">
        <v>0</v>
      </c>
      <c r="W14" s="23">
        <v>0</v>
      </c>
      <c r="X14" s="25">
        <f t="shared" si="1"/>
        <v>71877626</v>
      </c>
      <c r="Y14" s="25">
        <v>0</v>
      </c>
      <c r="Z14" s="22">
        <v>0</v>
      </c>
      <c r="AA14" s="23">
        <v>0</v>
      </c>
      <c r="AB14" s="22">
        <v>0</v>
      </c>
      <c r="AC14" s="23">
        <v>0</v>
      </c>
      <c r="AD14" s="23">
        <v>0</v>
      </c>
      <c r="AE14" s="23">
        <v>0</v>
      </c>
      <c r="AF14" s="24">
        <v>0</v>
      </c>
      <c r="AG14" s="23">
        <v>0</v>
      </c>
      <c r="AH14" s="23">
        <v>0</v>
      </c>
      <c r="AI14" s="25">
        <f t="shared" si="2"/>
        <v>71877626</v>
      </c>
      <c r="AJ14" s="25">
        <v>0</v>
      </c>
      <c r="AK14" s="24">
        <v>0</v>
      </c>
      <c r="AL14" s="23">
        <v>0</v>
      </c>
      <c r="AM14" s="23">
        <v>0</v>
      </c>
      <c r="AN14" s="24">
        <v>0</v>
      </c>
      <c r="AO14" s="24">
        <v>0</v>
      </c>
      <c r="AP14" s="23">
        <v>0</v>
      </c>
      <c r="AQ14" s="23">
        <v>0</v>
      </c>
      <c r="AR14" s="23">
        <v>0</v>
      </c>
      <c r="AS14" s="41" t="s">
        <v>2304</v>
      </c>
      <c r="AT14" s="23">
        <v>0</v>
      </c>
      <c r="AU14" s="23">
        <v>0</v>
      </c>
      <c r="AV14" s="25">
        <v>71877626</v>
      </c>
      <c r="AW14" s="22">
        <v>0</v>
      </c>
      <c r="AX14" s="23">
        <v>0</v>
      </c>
      <c r="AY14" s="41">
        <v>0</v>
      </c>
      <c r="AZ14" s="23">
        <v>0</v>
      </c>
      <c r="BA14" s="24">
        <v>0</v>
      </c>
      <c r="BB14" s="23">
        <v>0</v>
      </c>
      <c r="BC14" s="23"/>
      <c r="BD14" s="23">
        <v>0</v>
      </c>
      <c r="BE14" s="41">
        <v>0</v>
      </c>
      <c r="BF14" s="23">
        <v>43283585</v>
      </c>
      <c r="BG14" s="23">
        <v>67973350</v>
      </c>
      <c r="BH14" s="25">
        <v>183134561</v>
      </c>
      <c r="BI14" s="23">
        <v>0</v>
      </c>
      <c r="BJ14" s="23">
        <v>12018788</v>
      </c>
      <c r="BK14" s="23">
        <v>0</v>
      </c>
      <c r="BL14" s="23">
        <v>0</v>
      </c>
      <c r="BM14" s="23">
        <v>0</v>
      </c>
      <c r="BN14" s="24">
        <v>0</v>
      </c>
      <c r="BO14" s="23">
        <v>0</v>
      </c>
      <c r="BP14" s="23">
        <v>0</v>
      </c>
      <c r="BQ14" s="23">
        <v>0</v>
      </c>
      <c r="BR14" s="25">
        <v>195153349</v>
      </c>
      <c r="BS14" s="22">
        <v>0</v>
      </c>
      <c r="BT14" s="23">
        <v>0</v>
      </c>
      <c r="BU14" s="23">
        <v>0</v>
      </c>
      <c r="BV14" s="23">
        <v>0</v>
      </c>
      <c r="BW14" s="24">
        <v>0</v>
      </c>
      <c r="BX14" s="23">
        <v>0</v>
      </c>
      <c r="BY14" s="23">
        <v>0</v>
      </c>
      <c r="BZ14" s="23">
        <v>0</v>
      </c>
      <c r="CA14" s="25">
        <f t="shared" si="3"/>
        <v>195153349</v>
      </c>
      <c r="CB14" s="22">
        <v>0</v>
      </c>
      <c r="CC14" s="23">
        <v>0</v>
      </c>
      <c r="CD14" s="23">
        <v>0</v>
      </c>
      <c r="CE14" s="23">
        <v>0</v>
      </c>
      <c r="CF14" s="24">
        <v>0</v>
      </c>
      <c r="CG14" s="23">
        <v>0</v>
      </c>
      <c r="CH14" s="23">
        <v>0</v>
      </c>
      <c r="CI14" s="23">
        <v>0</v>
      </c>
      <c r="CJ14" s="25">
        <f t="shared" si="4"/>
        <v>195153349</v>
      </c>
      <c r="CK14" s="22">
        <v>0</v>
      </c>
      <c r="CL14" s="23">
        <v>0</v>
      </c>
      <c r="CM14" s="23">
        <v>0</v>
      </c>
      <c r="CN14" s="23">
        <v>0</v>
      </c>
      <c r="CO14" s="23">
        <v>0</v>
      </c>
      <c r="CP14" s="24">
        <v>0</v>
      </c>
      <c r="CQ14" s="23">
        <v>0</v>
      </c>
      <c r="CR14" s="23">
        <v>0</v>
      </c>
      <c r="CS14" s="25">
        <f t="shared" si="5"/>
        <v>195153349</v>
      </c>
      <c r="CT14" s="22">
        <v>0</v>
      </c>
      <c r="CU14" s="23">
        <v>0</v>
      </c>
      <c r="CV14" s="23">
        <v>0</v>
      </c>
      <c r="CW14" s="23"/>
      <c r="CX14" s="23">
        <v>0</v>
      </c>
      <c r="CY14" s="24">
        <v>0</v>
      </c>
      <c r="CZ14" s="23">
        <v>0</v>
      </c>
      <c r="DA14" s="23">
        <v>0</v>
      </c>
      <c r="DB14" s="25">
        <f t="shared" si="6"/>
        <v>195153349</v>
      </c>
      <c r="DC14" s="22">
        <v>0</v>
      </c>
      <c r="DD14" s="23">
        <v>0</v>
      </c>
      <c r="DE14" s="23">
        <v>0</v>
      </c>
      <c r="DF14" s="23">
        <v>0</v>
      </c>
      <c r="DG14" s="23">
        <v>0</v>
      </c>
      <c r="DH14" s="24">
        <v>0</v>
      </c>
      <c r="DI14" s="23">
        <v>0</v>
      </c>
      <c r="DJ14" s="23">
        <v>0</v>
      </c>
      <c r="DK14" s="25">
        <f t="shared" si="7"/>
        <v>195153349</v>
      </c>
      <c r="DL14" s="28">
        <v>0</v>
      </c>
      <c r="DM14" s="23">
        <v>0</v>
      </c>
      <c r="DN14" s="23">
        <v>0</v>
      </c>
      <c r="DO14" s="23">
        <v>0</v>
      </c>
      <c r="DP14" s="23"/>
      <c r="DQ14" s="23"/>
      <c r="DR14" s="23">
        <v>0</v>
      </c>
      <c r="DS14" s="23">
        <v>0</v>
      </c>
      <c r="DT14" s="24">
        <v>0</v>
      </c>
      <c r="DU14" s="23">
        <v>0</v>
      </c>
      <c r="DV14" s="23">
        <v>0</v>
      </c>
      <c r="DW14" s="26">
        <f t="shared" si="8"/>
        <v>195153349</v>
      </c>
      <c r="DX14" s="26">
        <f>VLOOKUP(B14,[2]RPTNCT049_ConsultaSaldosContabl!$I$4:$K$7914,3,0)</f>
        <v>55302373</v>
      </c>
      <c r="DY14" s="13" t="e">
        <f>+S14+AD14+AU14+#REF!+BG14+#REF!+BQ14+#REF!</f>
        <v>#REF!</v>
      </c>
    </row>
    <row r="15" spans="1:129" ht="12.75" customHeight="1" x14ac:dyDescent="0.2">
      <c r="A15" s="9">
        <v>8999997053</v>
      </c>
      <c r="B15" s="9">
        <v>899999705</v>
      </c>
      <c r="C15" s="9"/>
      <c r="D15" s="27">
        <v>211425214</v>
      </c>
      <c r="E15" s="21" t="s">
        <v>548</v>
      </c>
      <c r="F15" s="20" t="s">
        <v>1689</v>
      </c>
      <c r="G15" s="22">
        <f>VLOOKUP(A15,[1]SGP!$A$4:$G$1137,7,0)</f>
        <v>0</v>
      </c>
      <c r="H15" s="23"/>
      <c r="I15" s="23">
        <v>0</v>
      </c>
      <c r="J15" s="23">
        <v>0</v>
      </c>
      <c r="K15" s="24">
        <v>0</v>
      </c>
      <c r="L15" s="23">
        <v>0</v>
      </c>
      <c r="M15" s="23">
        <v>0</v>
      </c>
      <c r="N15" s="25">
        <f t="shared" si="0"/>
        <v>0</v>
      </c>
      <c r="O15" s="25">
        <v>0</v>
      </c>
      <c r="P15" s="22">
        <v>0</v>
      </c>
      <c r="Q15" s="23">
        <v>0</v>
      </c>
      <c r="R15" s="23">
        <v>0</v>
      </c>
      <c r="S15" s="31">
        <v>148537031</v>
      </c>
      <c r="T15" s="23">
        <v>0</v>
      </c>
      <c r="U15" s="24">
        <v>0</v>
      </c>
      <c r="V15" s="23">
        <v>0</v>
      </c>
      <c r="W15" s="23">
        <v>0</v>
      </c>
      <c r="X15" s="25">
        <f t="shared" si="1"/>
        <v>148537031</v>
      </c>
      <c r="Y15" s="25">
        <v>0</v>
      </c>
      <c r="Z15" s="22">
        <v>0</v>
      </c>
      <c r="AA15" s="23">
        <v>0</v>
      </c>
      <c r="AB15" s="22">
        <v>0</v>
      </c>
      <c r="AC15" s="23">
        <v>0</v>
      </c>
      <c r="AD15" s="23">
        <v>0</v>
      </c>
      <c r="AE15" s="23">
        <v>0</v>
      </c>
      <c r="AF15" s="24">
        <v>0</v>
      </c>
      <c r="AG15" s="23">
        <v>0</v>
      </c>
      <c r="AH15" s="23">
        <v>0</v>
      </c>
      <c r="AI15" s="25">
        <f t="shared" si="2"/>
        <v>148537031</v>
      </c>
      <c r="AJ15" s="25">
        <v>0</v>
      </c>
      <c r="AK15" s="24">
        <v>0</v>
      </c>
      <c r="AL15" s="23">
        <v>0</v>
      </c>
      <c r="AM15" s="23">
        <v>0</v>
      </c>
      <c r="AN15" s="24">
        <v>0</v>
      </c>
      <c r="AO15" s="24">
        <v>0</v>
      </c>
      <c r="AP15" s="23">
        <v>0</v>
      </c>
      <c r="AQ15" s="23">
        <v>0</v>
      </c>
      <c r="AR15" s="23">
        <v>0</v>
      </c>
      <c r="AS15" s="41" t="s">
        <v>2304</v>
      </c>
      <c r="AT15" s="23">
        <v>0</v>
      </c>
      <c r="AU15" s="23">
        <v>0</v>
      </c>
      <c r="AV15" s="25">
        <v>148537031</v>
      </c>
      <c r="AW15" s="22">
        <v>0</v>
      </c>
      <c r="AX15" s="23">
        <v>0</v>
      </c>
      <c r="AY15" s="41">
        <v>0</v>
      </c>
      <c r="AZ15" s="23">
        <v>0</v>
      </c>
      <c r="BA15" s="24">
        <v>0</v>
      </c>
      <c r="BB15" s="23">
        <v>0</v>
      </c>
      <c r="BC15" s="23"/>
      <c r="BD15" s="23">
        <v>0</v>
      </c>
      <c r="BE15" s="41">
        <v>0</v>
      </c>
      <c r="BF15" s="23">
        <v>68148375</v>
      </c>
      <c r="BG15" s="23">
        <v>138359453</v>
      </c>
      <c r="BH15" s="25">
        <v>355044859</v>
      </c>
      <c r="BI15" s="23">
        <v>0</v>
      </c>
      <c r="BJ15" s="23">
        <v>18856348</v>
      </c>
      <c r="BK15" s="23">
        <v>0</v>
      </c>
      <c r="BL15" s="23">
        <v>0</v>
      </c>
      <c r="BM15" s="23">
        <v>0</v>
      </c>
      <c r="BN15" s="24">
        <v>0</v>
      </c>
      <c r="BO15" s="23">
        <v>0</v>
      </c>
      <c r="BP15" s="23">
        <v>0</v>
      </c>
      <c r="BQ15" s="23">
        <v>0</v>
      </c>
      <c r="BR15" s="25">
        <v>373901207</v>
      </c>
      <c r="BS15" s="22">
        <v>0</v>
      </c>
      <c r="BT15" s="23">
        <v>0</v>
      </c>
      <c r="BU15" s="23">
        <v>0</v>
      </c>
      <c r="BV15" s="23">
        <v>0</v>
      </c>
      <c r="BW15" s="24">
        <v>0</v>
      </c>
      <c r="BX15" s="23">
        <v>0</v>
      </c>
      <c r="BY15" s="23">
        <v>0</v>
      </c>
      <c r="BZ15" s="23">
        <v>0</v>
      </c>
      <c r="CA15" s="25">
        <f t="shared" si="3"/>
        <v>373901207</v>
      </c>
      <c r="CB15" s="22">
        <v>0</v>
      </c>
      <c r="CC15" s="23">
        <v>0</v>
      </c>
      <c r="CD15" s="23">
        <v>0</v>
      </c>
      <c r="CE15" s="23">
        <v>0</v>
      </c>
      <c r="CF15" s="24">
        <v>0</v>
      </c>
      <c r="CG15" s="23">
        <v>0</v>
      </c>
      <c r="CH15" s="23">
        <v>0</v>
      </c>
      <c r="CI15" s="23">
        <v>0</v>
      </c>
      <c r="CJ15" s="25">
        <f t="shared" si="4"/>
        <v>373901207</v>
      </c>
      <c r="CK15" s="22">
        <v>0</v>
      </c>
      <c r="CL15" s="23">
        <v>0</v>
      </c>
      <c r="CM15" s="23">
        <v>0</v>
      </c>
      <c r="CN15" s="23">
        <v>0</v>
      </c>
      <c r="CO15" s="23">
        <v>0</v>
      </c>
      <c r="CP15" s="24">
        <v>0</v>
      </c>
      <c r="CQ15" s="23">
        <v>0</v>
      </c>
      <c r="CR15" s="23">
        <v>0</v>
      </c>
      <c r="CS15" s="25">
        <f t="shared" si="5"/>
        <v>373901207</v>
      </c>
      <c r="CT15" s="22">
        <v>0</v>
      </c>
      <c r="CU15" s="23">
        <v>0</v>
      </c>
      <c r="CV15" s="23">
        <v>0</v>
      </c>
      <c r="CW15" s="23"/>
      <c r="CX15" s="23">
        <v>0</v>
      </c>
      <c r="CY15" s="24">
        <v>0</v>
      </c>
      <c r="CZ15" s="23">
        <v>0</v>
      </c>
      <c r="DA15" s="23">
        <v>0</v>
      </c>
      <c r="DB15" s="25">
        <f t="shared" si="6"/>
        <v>373901207</v>
      </c>
      <c r="DC15" s="22">
        <v>0</v>
      </c>
      <c r="DD15" s="23">
        <v>0</v>
      </c>
      <c r="DE15" s="23">
        <v>0</v>
      </c>
      <c r="DF15" s="23">
        <v>0</v>
      </c>
      <c r="DG15" s="23">
        <v>0</v>
      </c>
      <c r="DH15" s="24">
        <v>0</v>
      </c>
      <c r="DI15" s="23">
        <v>0</v>
      </c>
      <c r="DJ15" s="23">
        <v>0</v>
      </c>
      <c r="DK15" s="25">
        <f t="shared" si="7"/>
        <v>373901207</v>
      </c>
      <c r="DL15" s="28">
        <v>0</v>
      </c>
      <c r="DM15" s="23">
        <v>0</v>
      </c>
      <c r="DN15" s="23">
        <v>0</v>
      </c>
      <c r="DO15" s="23">
        <v>0</v>
      </c>
      <c r="DP15" s="23"/>
      <c r="DQ15" s="23"/>
      <c r="DR15" s="23">
        <v>0</v>
      </c>
      <c r="DS15" s="23">
        <v>0</v>
      </c>
      <c r="DT15" s="24">
        <v>0</v>
      </c>
      <c r="DU15" s="23">
        <v>0</v>
      </c>
      <c r="DV15" s="23">
        <v>0</v>
      </c>
      <c r="DW15" s="26">
        <f t="shared" si="8"/>
        <v>373901207</v>
      </c>
      <c r="DX15" s="26">
        <f>VLOOKUP(B15,[2]RPTNCT049_ConsultaSaldosContabl!$I$4:$K$7914,3,0)</f>
        <v>87004723</v>
      </c>
      <c r="DY15" s="13" t="e">
        <f>+S15+AD15+AU15+#REF!+BG15+#REF!+BQ15+#REF!</f>
        <v>#REF!</v>
      </c>
    </row>
    <row r="16" spans="1:129" ht="12.75" customHeight="1" x14ac:dyDescent="0.2">
      <c r="A16" s="9">
        <v>8999997046</v>
      </c>
      <c r="B16" s="9">
        <v>899999704</v>
      </c>
      <c r="C16" s="9"/>
      <c r="D16" s="27">
        <v>211825518</v>
      </c>
      <c r="E16" s="21" t="s">
        <v>590</v>
      </c>
      <c r="F16" s="20" t="s">
        <v>1731</v>
      </c>
      <c r="G16" s="22">
        <f>VLOOKUP(A16,[1]SGP!$A$4:$G$1137,7,0)</f>
        <v>0</v>
      </c>
      <c r="H16" s="23"/>
      <c r="I16" s="23">
        <v>0</v>
      </c>
      <c r="J16" s="23">
        <v>0</v>
      </c>
      <c r="K16" s="24">
        <v>0</v>
      </c>
      <c r="L16" s="23">
        <v>0</v>
      </c>
      <c r="M16" s="23">
        <v>0</v>
      </c>
      <c r="N16" s="25">
        <f t="shared" si="0"/>
        <v>0</v>
      </c>
      <c r="O16" s="25">
        <v>0</v>
      </c>
      <c r="P16" s="22">
        <v>0</v>
      </c>
      <c r="Q16" s="23">
        <v>0</v>
      </c>
      <c r="R16" s="23">
        <v>0</v>
      </c>
      <c r="S16" s="31">
        <v>41172868</v>
      </c>
      <c r="T16" s="23">
        <v>0</v>
      </c>
      <c r="U16" s="24">
        <v>0</v>
      </c>
      <c r="V16" s="23">
        <v>0</v>
      </c>
      <c r="W16" s="23">
        <v>0</v>
      </c>
      <c r="X16" s="25">
        <f t="shared" si="1"/>
        <v>41172868</v>
      </c>
      <c r="Y16" s="25">
        <v>0</v>
      </c>
      <c r="Z16" s="22">
        <v>0</v>
      </c>
      <c r="AA16" s="23">
        <v>0</v>
      </c>
      <c r="AB16" s="23">
        <v>0</v>
      </c>
      <c r="AC16" s="23">
        <v>0</v>
      </c>
      <c r="AD16" s="23">
        <v>0</v>
      </c>
      <c r="AE16" s="23">
        <v>0</v>
      </c>
      <c r="AF16" s="24">
        <v>0</v>
      </c>
      <c r="AG16" s="23">
        <v>0</v>
      </c>
      <c r="AH16" s="23">
        <v>0</v>
      </c>
      <c r="AI16" s="25">
        <f t="shared" si="2"/>
        <v>41172868</v>
      </c>
      <c r="AJ16" s="25">
        <v>0</v>
      </c>
      <c r="AK16" s="24">
        <v>0</v>
      </c>
      <c r="AL16" s="23">
        <v>0</v>
      </c>
      <c r="AM16" s="23">
        <v>0</v>
      </c>
      <c r="AN16" s="24">
        <v>0</v>
      </c>
      <c r="AO16" s="24">
        <v>0</v>
      </c>
      <c r="AP16" s="23">
        <v>0</v>
      </c>
      <c r="AQ16" s="23">
        <v>0</v>
      </c>
      <c r="AR16" s="23">
        <v>0</v>
      </c>
      <c r="AS16" s="41" t="s">
        <v>2304</v>
      </c>
      <c r="AT16" s="23">
        <v>0</v>
      </c>
      <c r="AU16" s="23">
        <v>0</v>
      </c>
      <c r="AV16" s="25">
        <v>41172868</v>
      </c>
      <c r="AW16" s="22">
        <v>0</v>
      </c>
      <c r="AX16" s="23">
        <v>0</v>
      </c>
      <c r="AY16" s="41">
        <v>0</v>
      </c>
      <c r="AZ16" s="23">
        <v>0</v>
      </c>
      <c r="BA16" s="24">
        <v>0</v>
      </c>
      <c r="BB16" s="23">
        <v>0</v>
      </c>
      <c r="BC16" s="23"/>
      <c r="BD16" s="23">
        <v>0</v>
      </c>
      <c r="BE16" s="41">
        <v>0</v>
      </c>
      <c r="BF16" s="23">
        <v>31489185</v>
      </c>
      <c r="BG16" s="23">
        <v>38779316</v>
      </c>
      <c r="BH16" s="25">
        <v>111441369</v>
      </c>
      <c r="BI16" s="23">
        <v>0</v>
      </c>
      <c r="BJ16" s="23">
        <v>8994207</v>
      </c>
      <c r="BK16" s="23">
        <v>0</v>
      </c>
      <c r="BL16" s="23">
        <v>0</v>
      </c>
      <c r="BM16" s="23">
        <v>0</v>
      </c>
      <c r="BN16" s="24">
        <v>0</v>
      </c>
      <c r="BO16" s="23">
        <v>0</v>
      </c>
      <c r="BP16" s="23">
        <v>0</v>
      </c>
      <c r="BQ16" s="23">
        <v>0</v>
      </c>
      <c r="BR16" s="25">
        <v>120435576</v>
      </c>
      <c r="BS16" s="22">
        <v>0</v>
      </c>
      <c r="BT16" s="23">
        <v>0</v>
      </c>
      <c r="BU16" s="23">
        <v>0</v>
      </c>
      <c r="BV16" s="23">
        <v>0</v>
      </c>
      <c r="BW16" s="24">
        <v>0</v>
      </c>
      <c r="BX16" s="23">
        <v>0</v>
      </c>
      <c r="BY16" s="23">
        <v>0</v>
      </c>
      <c r="BZ16" s="23">
        <v>0</v>
      </c>
      <c r="CA16" s="25">
        <f t="shared" si="3"/>
        <v>120435576</v>
      </c>
      <c r="CB16" s="22">
        <v>0</v>
      </c>
      <c r="CC16" s="23">
        <v>0</v>
      </c>
      <c r="CD16" s="23">
        <v>0</v>
      </c>
      <c r="CE16" s="23">
        <v>0</v>
      </c>
      <c r="CF16" s="24">
        <v>0</v>
      </c>
      <c r="CG16" s="23">
        <v>0</v>
      </c>
      <c r="CH16" s="23">
        <v>0</v>
      </c>
      <c r="CI16" s="23">
        <v>0</v>
      </c>
      <c r="CJ16" s="25">
        <f t="shared" si="4"/>
        <v>120435576</v>
      </c>
      <c r="CK16" s="22">
        <v>0</v>
      </c>
      <c r="CL16" s="23">
        <v>0</v>
      </c>
      <c r="CM16" s="23">
        <v>0</v>
      </c>
      <c r="CN16" s="23">
        <v>0</v>
      </c>
      <c r="CO16" s="23">
        <v>0</v>
      </c>
      <c r="CP16" s="24">
        <v>0</v>
      </c>
      <c r="CQ16" s="23">
        <v>0</v>
      </c>
      <c r="CR16" s="23">
        <v>0</v>
      </c>
      <c r="CS16" s="25">
        <f t="shared" si="5"/>
        <v>120435576</v>
      </c>
      <c r="CT16" s="22">
        <v>0</v>
      </c>
      <c r="CU16" s="23">
        <v>0</v>
      </c>
      <c r="CV16" s="23">
        <v>0</v>
      </c>
      <c r="CW16" s="23"/>
      <c r="CX16" s="23">
        <v>0</v>
      </c>
      <c r="CY16" s="24">
        <v>0</v>
      </c>
      <c r="CZ16" s="23">
        <v>0</v>
      </c>
      <c r="DA16" s="23">
        <v>0</v>
      </c>
      <c r="DB16" s="25">
        <f t="shared" si="6"/>
        <v>120435576</v>
      </c>
      <c r="DC16" s="22">
        <v>0</v>
      </c>
      <c r="DD16" s="23">
        <v>0</v>
      </c>
      <c r="DE16" s="23">
        <v>0</v>
      </c>
      <c r="DF16" s="23">
        <v>0</v>
      </c>
      <c r="DG16" s="23">
        <v>0</v>
      </c>
      <c r="DH16" s="24">
        <v>0</v>
      </c>
      <c r="DI16" s="23">
        <v>0</v>
      </c>
      <c r="DJ16" s="23">
        <v>0</v>
      </c>
      <c r="DK16" s="25">
        <f t="shared" si="7"/>
        <v>120435576</v>
      </c>
      <c r="DL16" s="28">
        <v>0</v>
      </c>
      <c r="DM16" s="23">
        <v>0</v>
      </c>
      <c r="DN16" s="23">
        <v>0</v>
      </c>
      <c r="DO16" s="23">
        <v>0</v>
      </c>
      <c r="DP16" s="23"/>
      <c r="DQ16" s="23"/>
      <c r="DR16" s="23">
        <v>0</v>
      </c>
      <c r="DS16" s="23">
        <v>0</v>
      </c>
      <c r="DT16" s="24">
        <v>0</v>
      </c>
      <c r="DU16" s="23">
        <v>0</v>
      </c>
      <c r="DV16" s="23">
        <v>0</v>
      </c>
      <c r="DW16" s="26">
        <f t="shared" si="8"/>
        <v>120435576</v>
      </c>
      <c r="DX16" s="26">
        <f>VLOOKUP(B16,[2]RPTNCT049_ConsultaSaldosContabl!$I$4:$K$7914,3,0)</f>
        <v>40483392</v>
      </c>
      <c r="DY16" s="13" t="e">
        <f>+S16+AD16+AU16+#REF!+BG16+#REF!+BQ16+#REF!</f>
        <v>#REF!</v>
      </c>
    </row>
    <row r="17" spans="1:129" ht="12.75" customHeight="1" x14ac:dyDescent="0.2">
      <c r="A17" s="9">
        <v>8999997014</v>
      </c>
      <c r="B17" s="9">
        <v>899999701</v>
      </c>
      <c r="C17" s="9"/>
      <c r="D17" s="27">
        <v>212025320</v>
      </c>
      <c r="E17" s="21" t="s">
        <v>563</v>
      </c>
      <c r="F17" s="20" t="s">
        <v>1705</v>
      </c>
      <c r="G17" s="22">
        <f>VLOOKUP(A17,[1]SGP!$A$4:$G$1137,7,0)</f>
        <v>0</v>
      </c>
      <c r="H17" s="23"/>
      <c r="I17" s="23">
        <v>0</v>
      </c>
      <c r="J17" s="23">
        <v>0</v>
      </c>
      <c r="K17" s="24">
        <v>0</v>
      </c>
      <c r="L17" s="23">
        <v>0</v>
      </c>
      <c r="M17" s="23">
        <v>0</v>
      </c>
      <c r="N17" s="25">
        <f t="shared" si="0"/>
        <v>0</v>
      </c>
      <c r="O17" s="25">
        <v>0</v>
      </c>
      <c r="P17" s="22">
        <v>0</v>
      </c>
      <c r="Q17" s="23">
        <v>0</v>
      </c>
      <c r="R17" s="23">
        <v>0</v>
      </c>
      <c r="S17" s="31">
        <v>203515904</v>
      </c>
      <c r="T17" s="23">
        <v>0</v>
      </c>
      <c r="U17" s="24">
        <v>0</v>
      </c>
      <c r="V17" s="23">
        <v>0</v>
      </c>
      <c r="W17" s="23">
        <v>0</v>
      </c>
      <c r="X17" s="25">
        <f t="shared" si="1"/>
        <v>203515904</v>
      </c>
      <c r="Y17" s="25">
        <v>0</v>
      </c>
      <c r="Z17" s="22">
        <v>0</v>
      </c>
      <c r="AA17" s="23">
        <v>0</v>
      </c>
      <c r="AB17" s="23">
        <v>0</v>
      </c>
      <c r="AC17" s="23">
        <v>0</v>
      </c>
      <c r="AD17" s="23">
        <v>0</v>
      </c>
      <c r="AE17" s="23">
        <v>0</v>
      </c>
      <c r="AF17" s="24">
        <v>0</v>
      </c>
      <c r="AG17" s="23">
        <v>0</v>
      </c>
      <c r="AH17" s="23">
        <v>0</v>
      </c>
      <c r="AI17" s="25">
        <f t="shared" si="2"/>
        <v>203515904</v>
      </c>
      <c r="AJ17" s="25">
        <v>0</v>
      </c>
      <c r="AK17" s="24">
        <v>0</v>
      </c>
      <c r="AL17" s="23">
        <v>0</v>
      </c>
      <c r="AM17" s="23">
        <v>0</v>
      </c>
      <c r="AN17" s="24">
        <v>0</v>
      </c>
      <c r="AO17" s="24">
        <v>0</v>
      </c>
      <c r="AP17" s="23">
        <v>0</v>
      </c>
      <c r="AQ17" s="23">
        <v>0</v>
      </c>
      <c r="AR17" s="23">
        <v>0</v>
      </c>
      <c r="AS17" s="41" t="s">
        <v>2304</v>
      </c>
      <c r="AT17" s="23">
        <v>0</v>
      </c>
      <c r="AU17" s="23">
        <v>0</v>
      </c>
      <c r="AV17" s="25">
        <v>203515904</v>
      </c>
      <c r="AW17" s="22">
        <v>0</v>
      </c>
      <c r="AX17" s="23">
        <v>0</v>
      </c>
      <c r="AY17" s="41">
        <v>0</v>
      </c>
      <c r="AZ17" s="23">
        <v>0</v>
      </c>
      <c r="BA17" s="24">
        <v>0</v>
      </c>
      <c r="BB17" s="23">
        <v>0</v>
      </c>
      <c r="BC17" s="23"/>
      <c r="BD17" s="23">
        <v>0</v>
      </c>
      <c r="BE17" s="41">
        <v>0</v>
      </c>
      <c r="BF17" s="23">
        <v>110541815</v>
      </c>
      <c r="BG17" s="23">
        <v>196044498</v>
      </c>
      <c r="BH17" s="25">
        <v>510102217</v>
      </c>
      <c r="BI17" s="23">
        <v>0</v>
      </c>
      <c r="BJ17" s="23">
        <v>31571941</v>
      </c>
      <c r="BK17" s="23">
        <v>0</v>
      </c>
      <c r="BL17" s="23">
        <v>0</v>
      </c>
      <c r="BM17" s="23">
        <v>0</v>
      </c>
      <c r="BN17" s="24">
        <v>0</v>
      </c>
      <c r="BO17" s="23">
        <v>0</v>
      </c>
      <c r="BP17" s="23">
        <v>0</v>
      </c>
      <c r="BQ17" s="23">
        <v>0</v>
      </c>
      <c r="BR17" s="25">
        <v>541674158</v>
      </c>
      <c r="BS17" s="22">
        <v>0</v>
      </c>
      <c r="BT17" s="23">
        <v>0</v>
      </c>
      <c r="BU17" s="23">
        <v>0</v>
      </c>
      <c r="BV17" s="23">
        <v>0</v>
      </c>
      <c r="BW17" s="24">
        <v>0</v>
      </c>
      <c r="BX17" s="23">
        <v>0</v>
      </c>
      <c r="BY17" s="23">
        <v>0</v>
      </c>
      <c r="BZ17" s="23">
        <v>0</v>
      </c>
      <c r="CA17" s="25">
        <f t="shared" si="3"/>
        <v>541674158</v>
      </c>
      <c r="CB17" s="22">
        <v>0</v>
      </c>
      <c r="CC17" s="23">
        <v>0</v>
      </c>
      <c r="CD17" s="23">
        <v>0</v>
      </c>
      <c r="CE17" s="23">
        <v>0</v>
      </c>
      <c r="CF17" s="24">
        <v>0</v>
      </c>
      <c r="CG17" s="23">
        <v>0</v>
      </c>
      <c r="CH17" s="23">
        <v>0</v>
      </c>
      <c r="CI17" s="23">
        <v>0</v>
      </c>
      <c r="CJ17" s="25">
        <f t="shared" si="4"/>
        <v>541674158</v>
      </c>
      <c r="CK17" s="22">
        <v>0</v>
      </c>
      <c r="CL17" s="23">
        <v>0</v>
      </c>
      <c r="CM17" s="23">
        <v>0</v>
      </c>
      <c r="CN17" s="23">
        <v>0</v>
      </c>
      <c r="CO17" s="23">
        <v>0</v>
      </c>
      <c r="CP17" s="24">
        <v>0</v>
      </c>
      <c r="CQ17" s="23">
        <v>0</v>
      </c>
      <c r="CR17" s="23">
        <v>0</v>
      </c>
      <c r="CS17" s="25">
        <f t="shared" si="5"/>
        <v>541674158</v>
      </c>
      <c r="CT17" s="22">
        <v>0</v>
      </c>
      <c r="CU17" s="23">
        <v>0</v>
      </c>
      <c r="CV17" s="23">
        <v>0</v>
      </c>
      <c r="CW17" s="23"/>
      <c r="CX17" s="23">
        <v>0</v>
      </c>
      <c r="CY17" s="24">
        <v>0</v>
      </c>
      <c r="CZ17" s="23">
        <v>0</v>
      </c>
      <c r="DA17" s="23">
        <v>0</v>
      </c>
      <c r="DB17" s="25">
        <f t="shared" si="6"/>
        <v>541674158</v>
      </c>
      <c r="DC17" s="22">
        <v>0</v>
      </c>
      <c r="DD17" s="23">
        <v>0</v>
      </c>
      <c r="DE17" s="23">
        <v>0</v>
      </c>
      <c r="DF17" s="23">
        <v>0</v>
      </c>
      <c r="DG17" s="23">
        <v>0</v>
      </c>
      <c r="DH17" s="24">
        <v>0</v>
      </c>
      <c r="DI17" s="23">
        <v>0</v>
      </c>
      <c r="DJ17" s="23">
        <v>0</v>
      </c>
      <c r="DK17" s="25">
        <f t="shared" si="7"/>
        <v>541674158</v>
      </c>
      <c r="DL17" s="28">
        <v>0</v>
      </c>
      <c r="DM17" s="23">
        <v>0</v>
      </c>
      <c r="DN17" s="23">
        <v>0</v>
      </c>
      <c r="DO17" s="23">
        <v>0</v>
      </c>
      <c r="DP17" s="23"/>
      <c r="DQ17" s="23"/>
      <c r="DR17" s="23">
        <v>0</v>
      </c>
      <c r="DS17" s="23">
        <v>0</v>
      </c>
      <c r="DT17" s="24">
        <v>0</v>
      </c>
      <c r="DU17" s="23">
        <v>0</v>
      </c>
      <c r="DV17" s="23">
        <v>0</v>
      </c>
      <c r="DW17" s="26">
        <f t="shared" si="8"/>
        <v>541674158</v>
      </c>
      <c r="DX17" s="26">
        <f>VLOOKUP(B17,[2]RPTNCT049_ConsultaSaldosContabl!$I$4:$K$7914,3,0)</f>
        <v>142113756</v>
      </c>
      <c r="DY17" s="13" t="e">
        <f>+S17+AD17+AU17+#REF!+BG17+#REF!+BQ17+#REF!</f>
        <v>#REF!</v>
      </c>
    </row>
    <row r="18" spans="1:129" ht="12.75" customHeight="1" x14ac:dyDescent="0.2">
      <c r="A18" s="9">
        <v>8999997007</v>
      </c>
      <c r="B18" s="9">
        <v>899999700</v>
      </c>
      <c r="C18" s="9"/>
      <c r="D18" s="27">
        <v>217925779</v>
      </c>
      <c r="E18" s="21" t="s">
        <v>615</v>
      </c>
      <c r="F18" s="20" t="s">
        <v>1755</v>
      </c>
      <c r="G18" s="22">
        <f>VLOOKUP(A18,[1]SGP!$A$4:$G$1137,7,0)</f>
        <v>0</v>
      </c>
      <c r="H18" s="23"/>
      <c r="I18" s="23">
        <v>0</v>
      </c>
      <c r="J18" s="23">
        <v>0</v>
      </c>
      <c r="K18" s="24">
        <v>0</v>
      </c>
      <c r="L18" s="23">
        <v>0</v>
      </c>
      <c r="M18" s="23">
        <v>0</v>
      </c>
      <c r="N18" s="25">
        <f t="shared" si="0"/>
        <v>0</v>
      </c>
      <c r="O18" s="25">
        <v>0</v>
      </c>
      <c r="P18" s="22">
        <v>0</v>
      </c>
      <c r="Q18" s="23">
        <v>0</v>
      </c>
      <c r="R18" s="23">
        <v>0</v>
      </c>
      <c r="S18" s="31">
        <v>52443767</v>
      </c>
      <c r="T18" s="23">
        <v>0</v>
      </c>
      <c r="U18" s="24">
        <v>0</v>
      </c>
      <c r="V18" s="23">
        <v>0</v>
      </c>
      <c r="W18" s="23">
        <v>0</v>
      </c>
      <c r="X18" s="25">
        <f t="shared" si="1"/>
        <v>52443767</v>
      </c>
      <c r="Y18" s="25">
        <v>0</v>
      </c>
      <c r="Z18" s="22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0</v>
      </c>
      <c r="AF18" s="24">
        <v>0</v>
      </c>
      <c r="AG18" s="23">
        <v>0</v>
      </c>
      <c r="AH18" s="23">
        <v>0</v>
      </c>
      <c r="AI18" s="25">
        <f t="shared" si="2"/>
        <v>52443767</v>
      </c>
      <c r="AJ18" s="25">
        <v>0</v>
      </c>
      <c r="AK18" s="52">
        <v>0</v>
      </c>
      <c r="AL18" s="23">
        <v>0</v>
      </c>
      <c r="AM18" s="23">
        <v>0</v>
      </c>
      <c r="AN18" s="24">
        <v>0</v>
      </c>
      <c r="AO18" s="24">
        <v>0</v>
      </c>
      <c r="AP18" s="23">
        <v>0</v>
      </c>
      <c r="AQ18" s="23">
        <v>0</v>
      </c>
      <c r="AR18" s="23">
        <v>0</v>
      </c>
      <c r="AS18" s="41" t="s">
        <v>2304</v>
      </c>
      <c r="AT18" s="23">
        <v>0</v>
      </c>
      <c r="AU18" s="23">
        <v>0</v>
      </c>
      <c r="AV18" s="25">
        <v>52443767</v>
      </c>
      <c r="AW18" s="22">
        <v>0</v>
      </c>
      <c r="AX18" s="23">
        <v>0</v>
      </c>
      <c r="AY18" s="41">
        <v>0</v>
      </c>
      <c r="AZ18" s="23">
        <v>0</v>
      </c>
      <c r="BA18" s="24">
        <v>0</v>
      </c>
      <c r="BB18" s="23">
        <v>0</v>
      </c>
      <c r="BC18" s="23"/>
      <c r="BD18" s="23">
        <v>0</v>
      </c>
      <c r="BE18" s="41">
        <v>0</v>
      </c>
      <c r="BF18" s="23">
        <v>30337675</v>
      </c>
      <c r="BG18" s="23">
        <v>50362580</v>
      </c>
      <c r="BH18" s="25">
        <v>133144022</v>
      </c>
      <c r="BI18" s="23">
        <v>0</v>
      </c>
      <c r="BJ18" s="23">
        <v>8962946</v>
      </c>
      <c r="BK18" s="23">
        <v>0</v>
      </c>
      <c r="BL18" s="23">
        <v>0</v>
      </c>
      <c r="BM18" s="23">
        <v>0</v>
      </c>
      <c r="BN18" s="24">
        <v>0</v>
      </c>
      <c r="BO18" s="23">
        <v>0</v>
      </c>
      <c r="BP18" s="23">
        <v>0</v>
      </c>
      <c r="BQ18" s="23">
        <v>0</v>
      </c>
      <c r="BR18" s="25">
        <v>142106968</v>
      </c>
      <c r="BS18" s="22">
        <v>0</v>
      </c>
      <c r="BT18" s="23">
        <v>0</v>
      </c>
      <c r="BU18" s="23">
        <v>0</v>
      </c>
      <c r="BV18" s="23">
        <v>0</v>
      </c>
      <c r="BW18" s="24">
        <v>0</v>
      </c>
      <c r="BX18" s="23">
        <v>0</v>
      </c>
      <c r="BY18" s="23">
        <v>0</v>
      </c>
      <c r="BZ18" s="23">
        <v>0</v>
      </c>
      <c r="CA18" s="25">
        <f t="shared" si="3"/>
        <v>142106968</v>
      </c>
      <c r="CB18" s="22">
        <v>0</v>
      </c>
      <c r="CC18" s="23">
        <v>0</v>
      </c>
      <c r="CD18" s="23">
        <v>0</v>
      </c>
      <c r="CE18" s="23">
        <v>0</v>
      </c>
      <c r="CF18" s="24">
        <v>0</v>
      </c>
      <c r="CG18" s="23">
        <v>0</v>
      </c>
      <c r="CH18" s="23">
        <v>0</v>
      </c>
      <c r="CI18" s="23">
        <v>0</v>
      </c>
      <c r="CJ18" s="25">
        <f t="shared" si="4"/>
        <v>142106968</v>
      </c>
      <c r="CK18" s="22">
        <v>0</v>
      </c>
      <c r="CL18" s="23">
        <v>0</v>
      </c>
      <c r="CM18" s="23">
        <v>0</v>
      </c>
      <c r="CN18" s="23">
        <v>0</v>
      </c>
      <c r="CO18" s="23">
        <v>0</v>
      </c>
      <c r="CP18" s="24">
        <v>0</v>
      </c>
      <c r="CQ18" s="23">
        <v>0</v>
      </c>
      <c r="CR18" s="23">
        <v>0</v>
      </c>
      <c r="CS18" s="25">
        <f t="shared" si="5"/>
        <v>142106968</v>
      </c>
      <c r="CT18" s="22">
        <v>0</v>
      </c>
      <c r="CU18" s="23">
        <v>0</v>
      </c>
      <c r="CV18" s="23">
        <v>0</v>
      </c>
      <c r="CW18" s="23"/>
      <c r="CX18" s="23">
        <v>0</v>
      </c>
      <c r="CY18" s="24">
        <v>0</v>
      </c>
      <c r="CZ18" s="23">
        <v>0</v>
      </c>
      <c r="DA18" s="23">
        <v>0</v>
      </c>
      <c r="DB18" s="25">
        <f t="shared" si="6"/>
        <v>142106968</v>
      </c>
      <c r="DC18" s="22">
        <v>0</v>
      </c>
      <c r="DD18" s="23">
        <v>0</v>
      </c>
      <c r="DE18" s="23">
        <v>0</v>
      </c>
      <c r="DF18" s="23">
        <v>0</v>
      </c>
      <c r="DG18" s="23">
        <v>0</v>
      </c>
      <c r="DH18" s="24">
        <v>0</v>
      </c>
      <c r="DI18" s="23">
        <v>0</v>
      </c>
      <c r="DJ18" s="23">
        <v>0</v>
      </c>
      <c r="DK18" s="25">
        <f t="shared" si="7"/>
        <v>142106968</v>
      </c>
      <c r="DL18" s="28">
        <v>0</v>
      </c>
      <c r="DM18" s="23">
        <v>0</v>
      </c>
      <c r="DN18" s="23">
        <v>0</v>
      </c>
      <c r="DO18" s="23">
        <v>0</v>
      </c>
      <c r="DP18" s="23"/>
      <c r="DQ18" s="23"/>
      <c r="DR18" s="23">
        <v>0</v>
      </c>
      <c r="DS18" s="23">
        <v>0</v>
      </c>
      <c r="DT18" s="24">
        <v>0</v>
      </c>
      <c r="DU18" s="23">
        <v>0</v>
      </c>
      <c r="DV18" s="23">
        <v>0</v>
      </c>
      <c r="DW18" s="26">
        <f t="shared" si="8"/>
        <v>142106968</v>
      </c>
      <c r="DX18" s="26">
        <f>VLOOKUP(B18,[2]RPTNCT049_ConsultaSaldosContabl!$I$4:$K$7914,3,0)</f>
        <v>39300621</v>
      </c>
      <c r="DY18" s="13" t="e">
        <f>+S18+AD18+AU18+#REF!+BG18+#REF!+BQ18+#REF!</f>
        <v>#REF!</v>
      </c>
    </row>
    <row r="19" spans="1:129" ht="12" customHeight="1" x14ac:dyDescent="0.2">
      <c r="A19" s="9">
        <v>8999994819</v>
      </c>
      <c r="B19" s="9">
        <v>899999481</v>
      </c>
      <c r="C19" s="9"/>
      <c r="D19" s="27">
        <v>219325793</v>
      </c>
      <c r="E19" s="21" t="s">
        <v>618</v>
      </c>
      <c r="F19" s="20" t="s">
        <v>1758</v>
      </c>
      <c r="G19" s="22">
        <f>VLOOKUP(A19,[1]SGP!$A$4:$G$1137,7,0)</f>
        <v>0</v>
      </c>
      <c r="H19" s="23"/>
      <c r="I19" s="23">
        <v>0</v>
      </c>
      <c r="J19" s="23">
        <v>0</v>
      </c>
      <c r="K19" s="24">
        <v>0</v>
      </c>
      <c r="L19" s="23">
        <v>0</v>
      </c>
      <c r="M19" s="23">
        <v>0</v>
      </c>
      <c r="N19" s="25">
        <f t="shared" si="0"/>
        <v>0</v>
      </c>
      <c r="O19" s="25">
        <v>0</v>
      </c>
      <c r="P19" s="22">
        <v>0</v>
      </c>
      <c r="Q19" s="23">
        <v>0</v>
      </c>
      <c r="R19" s="23">
        <v>0</v>
      </c>
      <c r="S19" s="31">
        <v>85500253</v>
      </c>
      <c r="T19" s="23">
        <v>0</v>
      </c>
      <c r="U19" s="24">
        <v>0</v>
      </c>
      <c r="V19" s="23">
        <v>0</v>
      </c>
      <c r="W19" s="23">
        <v>0</v>
      </c>
      <c r="X19" s="25">
        <f t="shared" si="1"/>
        <v>85500253</v>
      </c>
      <c r="Y19" s="25">
        <v>0</v>
      </c>
      <c r="Z19" s="22">
        <v>0</v>
      </c>
      <c r="AA19" s="23">
        <v>0</v>
      </c>
      <c r="AB19" s="23">
        <v>0</v>
      </c>
      <c r="AC19" s="23">
        <v>0</v>
      </c>
      <c r="AD19" s="23">
        <v>0</v>
      </c>
      <c r="AE19" s="23">
        <v>0</v>
      </c>
      <c r="AF19" s="24">
        <v>0</v>
      </c>
      <c r="AG19" s="23">
        <v>0</v>
      </c>
      <c r="AH19" s="23">
        <v>0</v>
      </c>
      <c r="AI19" s="25">
        <f t="shared" si="2"/>
        <v>85500253</v>
      </c>
      <c r="AJ19" s="25">
        <v>0</v>
      </c>
      <c r="AK19" s="24">
        <v>0</v>
      </c>
      <c r="AL19" s="23">
        <v>0</v>
      </c>
      <c r="AM19" s="23">
        <v>0</v>
      </c>
      <c r="AN19" s="24">
        <v>0</v>
      </c>
      <c r="AO19" s="24">
        <v>0</v>
      </c>
      <c r="AP19" s="23">
        <v>0</v>
      </c>
      <c r="AQ19" s="23">
        <v>0</v>
      </c>
      <c r="AR19" s="23">
        <v>0</v>
      </c>
      <c r="AS19" s="41" t="s">
        <v>2304</v>
      </c>
      <c r="AT19" s="23">
        <v>0</v>
      </c>
      <c r="AU19" s="23">
        <v>0</v>
      </c>
      <c r="AV19" s="25">
        <v>85500253</v>
      </c>
      <c r="AW19" s="22">
        <v>0</v>
      </c>
      <c r="AX19" s="23">
        <v>0</v>
      </c>
      <c r="AY19" s="41">
        <v>0</v>
      </c>
      <c r="AZ19" s="23">
        <v>0</v>
      </c>
      <c r="BA19" s="24">
        <v>0</v>
      </c>
      <c r="BB19" s="23">
        <v>0</v>
      </c>
      <c r="BC19" s="23"/>
      <c r="BD19" s="23">
        <v>0</v>
      </c>
      <c r="BE19" s="41">
        <v>0</v>
      </c>
      <c r="BF19" s="23">
        <v>44161685</v>
      </c>
      <c r="BG19" s="23">
        <v>80907924</v>
      </c>
      <c r="BH19" s="25">
        <v>210569862</v>
      </c>
      <c r="BI19" s="23">
        <v>0</v>
      </c>
      <c r="BJ19" s="23">
        <v>13023791</v>
      </c>
      <c r="BK19" s="23">
        <v>0</v>
      </c>
      <c r="BL19" s="23">
        <v>0</v>
      </c>
      <c r="BM19" s="23">
        <v>0</v>
      </c>
      <c r="BN19" s="24">
        <v>0</v>
      </c>
      <c r="BO19" s="23">
        <v>0</v>
      </c>
      <c r="BP19" s="23">
        <v>0</v>
      </c>
      <c r="BQ19" s="23">
        <v>0</v>
      </c>
      <c r="BR19" s="25">
        <v>223593653</v>
      </c>
      <c r="BS19" s="22">
        <v>0</v>
      </c>
      <c r="BT19" s="23">
        <v>0</v>
      </c>
      <c r="BU19" s="23">
        <v>0</v>
      </c>
      <c r="BV19" s="23">
        <v>0</v>
      </c>
      <c r="BW19" s="24">
        <v>0</v>
      </c>
      <c r="BX19" s="23">
        <v>0</v>
      </c>
      <c r="BY19" s="23">
        <v>0</v>
      </c>
      <c r="BZ19" s="23">
        <v>0</v>
      </c>
      <c r="CA19" s="25">
        <f t="shared" si="3"/>
        <v>223593653</v>
      </c>
      <c r="CB19" s="22">
        <v>0</v>
      </c>
      <c r="CC19" s="23">
        <v>0</v>
      </c>
      <c r="CD19" s="23">
        <v>0</v>
      </c>
      <c r="CE19" s="23">
        <v>0</v>
      </c>
      <c r="CF19" s="24">
        <v>0</v>
      </c>
      <c r="CG19" s="23">
        <v>0</v>
      </c>
      <c r="CH19" s="23">
        <v>0</v>
      </c>
      <c r="CI19" s="23">
        <v>0</v>
      </c>
      <c r="CJ19" s="25">
        <f t="shared" si="4"/>
        <v>223593653</v>
      </c>
      <c r="CK19" s="22">
        <v>0</v>
      </c>
      <c r="CL19" s="23">
        <v>0</v>
      </c>
      <c r="CM19" s="23">
        <v>0</v>
      </c>
      <c r="CN19" s="23">
        <v>0</v>
      </c>
      <c r="CO19" s="23">
        <v>0</v>
      </c>
      <c r="CP19" s="24">
        <v>0</v>
      </c>
      <c r="CQ19" s="23">
        <v>0</v>
      </c>
      <c r="CR19" s="23">
        <v>0</v>
      </c>
      <c r="CS19" s="25">
        <f t="shared" si="5"/>
        <v>223593653</v>
      </c>
      <c r="CT19" s="22">
        <v>0</v>
      </c>
      <c r="CU19" s="23">
        <v>0</v>
      </c>
      <c r="CV19" s="23">
        <v>0</v>
      </c>
      <c r="CW19" s="23"/>
      <c r="CX19" s="23">
        <v>0</v>
      </c>
      <c r="CY19" s="24">
        <v>0</v>
      </c>
      <c r="CZ19" s="23">
        <v>0</v>
      </c>
      <c r="DA19" s="23">
        <v>0</v>
      </c>
      <c r="DB19" s="25">
        <f t="shared" si="6"/>
        <v>223593653</v>
      </c>
      <c r="DC19" s="22">
        <v>0</v>
      </c>
      <c r="DD19" s="23">
        <v>0</v>
      </c>
      <c r="DE19" s="23">
        <v>0</v>
      </c>
      <c r="DF19" s="23">
        <v>0</v>
      </c>
      <c r="DG19" s="23">
        <v>0</v>
      </c>
      <c r="DH19" s="24">
        <v>0</v>
      </c>
      <c r="DI19" s="23">
        <v>0</v>
      </c>
      <c r="DJ19" s="23">
        <v>0</v>
      </c>
      <c r="DK19" s="25">
        <f t="shared" si="7"/>
        <v>223593653</v>
      </c>
      <c r="DL19" s="28">
        <v>0</v>
      </c>
      <c r="DM19" s="23">
        <v>0</v>
      </c>
      <c r="DN19" s="23">
        <v>0</v>
      </c>
      <c r="DO19" s="23">
        <v>0</v>
      </c>
      <c r="DP19" s="23"/>
      <c r="DQ19" s="23"/>
      <c r="DR19" s="23">
        <v>0</v>
      </c>
      <c r="DS19" s="23">
        <v>0</v>
      </c>
      <c r="DT19" s="24">
        <v>0</v>
      </c>
      <c r="DU19" s="23">
        <v>0</v>
      </c>
      <c r="DV19" s="23">
        <v>0</v>
      </c>
      <c r="DW19" s="26">
        <f t="shared" si="8"/>
        <v>223593653</v>
      </c>
      <c r="DX19" s="26">
        <f>VLOOKUP(B19,[2]RPTNCT049_ConsultaSaldosContabl!$I$4:$K$7914,3,0)</f>
        <v>57185476</v>
      </c>
      <c r="DY19" s="13" t="e">
        <f>+S19+AD19+AU19+#REF!+BG19+#REF!+BQ19+#REF!</f>
        <v>#REF!</v>
      </c>
    </row>
    <row r="20" spans="1:129" ht="12.75" customHeight="1" x14ac:dyDescent="0.2">
      <c r="A20" s="9">
        <v>8999994761</v>
      </c>
      <c r="B20" s="9">
        <v>899999476</v>
      </c>
      <c r="C20" s="9"/>
      <c r="D20" s="27">
        <v>218125781</v>
      </c>
      <c r="E20" s="21" t="s">
        <v>616</v>
      </c>
      <c r="F20" s="20" t="s">
        <v>1756</v>
      </c>
      <c r="G20" s="22">
        <f>VLOOKUP(A20,[1]SGP!$A$4:$G$1137,7,0)</f>
        <v>0</v>
      </c>
      <c r="H20" s="23"/>
      <c r="I20" s="23">
        <v>0</v>
      </c>
      <c r="J20" s="23">
        <v>0</v>
      </c>
      <c r="K20" s="24">
        <v>0</v>
      </c>
      <c r="L20" s="23">
        <v>0</v>
      </c>
      <c r="M20" s="23">
        <v>0</v>
      </c>
      <c r="N20" s="25">
        <f t="shared" si="0"/>
        <v>0</v>
      </c>
      <c r="O20" s="25">
        <v>0</v>
      </c>
      <c r="P20" s="22">
        <v>0</v>
      </c>
      <c r="Q20" s="23">
        <v>0</v>
      </c>
      <c r="R20" s="23">
        <v>0</v>
      </c>
      <c r="S20" s="31">
        <v>50664830</v>
      </c>
      <c r="T20" s="23">
        <v>0</v>
      </c>
      <c r="U20" s="24">
        <v>0</v>
      </c>
      <c r="V20" s="23">
        <v>0</v>
      </c>
      <c r="W20" s="23">
        <v>0</v>
      </c>
      <c r="X20" s="25">
        <f t="shared" si="1"/>
        <v>50664830</v>
      </c>
      <c r="Y20" s="25">
        <v>0</v>
      </c>
      <c r="Z20" s="22">
        <v>0</v>
      </c>
      <c r="AA20" s="23">
        <v>0</v>
      </c>
      <c r="AB20" s="23">
        <v>0</v>
      </c>
      <c r="AC20" s="23">
        <v>0</v>
      </c>
      <c r="AD20" s="23">
        <v>0</v>
      </c>
      <c r="AE20" s="23">
        <v>0</v>
      </c>
      <c r="AF20" s="24">
        <v>0</v>
      </c>
      <c r="AG20" s="23">
        <v>0</v>
      </c>
      <c r="AH20" s="23">
        <v>0</v>
      </c>
      <c r="AI20" s="25">
        <f t="shared" si="2"/>
        <v>50664830</v>
      </c>
      <c r="AJ20" s="25">
        <v>0</v>
      </c>
      <c r="AK20" s="24">
        <v>0</v>
      </c>
      <c r="AL20" s="23">
        <v>0</v>
      </c>
      <c r="AM20" s="23">
        <v>0</v>
      </c>
      <c r="AN20" s="24">
        <v>0</v>
      </c>
      <c r="AO20" s="24">
        <v>0</v>
      </c>
      <c r="AP20" s="23">
        <v>0</v>
      </c>
      <c r="AQ20" s="23">
        <v>0</v>
      </c>
      <c r="AR20" s="23">
        <v>0</v>
      </c>
      <c r="AS20" s="41" t="s">
        <v>2304</v>
      </c>
      <c r="AT20" s="23">
        <v>0</v>
      </c>
      <c r="AU20" s="23">
        <v>0</v>
      </c>
      <c r="AV20" s="25">
        <v>50664830</v>
      </c>
      <c r="AW20" s="22">
        <v>0</v>
      </c>
      <c r="AX20" s="23">
        <v>0</v>
      </c>
      <c r="AY20" s="41">
        <v>0</v>
      </c>
      <c r="AZ20" s="23">
        <v>0</v>
      </c>
      <c r="BA20" s="24">
        <v>0</v>
      </c>
      <c r="BB20" s="23">
        <v>0</v>
      </c>
      <c r="BC20" s="23"/>
      <c r="BD20" s="23">
        <v>0</v>
      </c>
      <c r="BE20" s="41">
        <v>0</v>
      </c>
      <c r="BF20" s="23">
        <v>26622420</v>
      </c>
      <c r="BG20" s="23">
        <v>45410897</v>
      </c>
      <c r="BH20" s="25">
        <v>122698147</v>
      </c>
      <c r="BI20" s="23">
        <v>0</v>
      </c>
      <c r="BJ20" s="23">
        <v>8006783</v>
      </c>
      <c r="BK20" s="23">
        <v>0</v>
      </c>
      <c r="BL20" s="23">
        <v>0</v>
      </c>
      <c r="BM20" s="23">
        <v>0</v>
      </c>
      <c r="BN20" s="24">
        <v>0</v>
      </c>
      <c r="BO20" s="23">
        <v>0</v>
      </c>
      <c r="BP20" s="23">
        <v>0</v>
      </c>
      <c r="BQ20" s="23">
        <v>0</v>
      </c>
      <c r="BR20" s="25">
        <v>130704930</v>
      </c>
      <c r="BS20" s="22">
        <v>0</v>
      </c>
      <c r="BT20" s="23">
        <v>0</v>
      </c>
      <c r="BU20" s="23">
        <v>0</v>
      </c>
      <c r="BV20" s="23">
        <v>0</v>
      </c>
      <c r="BW20" s="24">
        <v>0</v>
      </c>
      <c r="BX20" s="23">
        <v>0</v>
      </c>
      <c r="BY20" s="23">
        <v>0</v>
      </c>
      <c r="BZ20" s="23">
        <v>0</v>
      </c>
      <c r="CA20" s="25">
        <f t="shared" si="3"/>
        <v>130704930</v>
      </c>
      <c r="CB20" s="22">
        <v>0</v>
      </c>
      <c r="CC20" s="23">
        <v>0</v>
      </c>
      <c r="CD20" s="23">
        <v>0</v>
      </c>
      <c r="CE20" s="23">
        <v>0</v>
      </c>
      <c r="CF20" s="24">
        <v>0</v>
      </c>
      <c r="CG20" s="23">
        <v>0</v>
      </c>
      <c r="CH20" s="23">
        <v>0</v>
      </c>
      <c r="CI20" s="23">
        <v>0</v>
      </c>
      <c r="CJ20" s="25">
        <f t="shared" si="4"/>
        <v>130704930</v>
      </c>
      <c r="CK20" s="22">
        <v>0</v>
      </c>
      <c r="CL20" s="23">
        <v>0</v>
      </c>
      <c r="CM20" s="23">
        <v>0</v>
      </c>
      <c r="CN20" s="23">
        <v>0</v>
      </c>
      <c r="CO20" s="23">
        <v>0</v>
      </c>
      <c r="CP20" s="24">
        <v>0</v>
      </c>
      <c r="CQ20" s="23">
        <v>0</v>
      </c>
      <c r="CR20" s="23">
        <v>0</v>
      </c>
      <c r="CS20" s="25">
        <f t="shared" si="5"/>
        <v>130704930</v>
      </c>
      <c r="CT20" s="22">
        <v>0</v>
      </c>
      <c r="CU20" s="23">
        <v>0</v>
      </c>
      <c r="CV20" s="23">
        <v>0</v>
      </c>
      <c r="CW20" s="23"/>
      <c r="CX20" s="23">
        <v>0</v>
      </c>
      <c r="CY20" s="24">
        <v>0</v>
      </c>
      <c r="CZ20" s="23">
        <v>0</v>
      </c>
      <c r="DA20" s="23">
        <v>0</v>
      </c>
      <c r="DB20" s="25">
        <f t="shared" si="6"/>
        <v>130704930</v>
      </c>
      <c r="DC20" s="22">
        <v>0</v>
      </c>
      <c r="DD20" s="23">
        <v>0</v>
      </c>
      <c r="DE20" s="23">
        <v>0</v>
      </c>
      <c r="DF20" s="23">
        <v>0</v>
      </c>
      <c r="DG20" s="23">
        <v>0</v>
      </c>
      <c r="DH20" s="24">
        <v>0</v>
      </c>
      <c r="DI20" s="23">
        <v>0</v>
      </c>
      <c r="DJ20" s="23">
        <v>0</v>
      </c>
      <c r="DK20" s="25">
        <f t="shared" si="7"/>
        <v>130704930</v>
      </c>
      <c r="DL20" s="28">
        <v>0</v>
      </c>
      <c r="DM20" s="23">
        <v>0</v>
      </c>
      <c r="DN20" s="23">
        <v>0</v>
      </c>
      <c r="DO20" s="23">
        <v>0</v>
      </c>
      <c r="DP20" s="23"/>
      <c r="DQ20" s="23"/>
      <c r="DR20" s="23">
        <v>0</v>
      </c>
      <c r="DS20" s="23">
        <v>0</v>
      </c>
      <c r="DT20" s="24">
        <v>0</v>
      </c>
      <c r="DU20" s="23">
        <v>0</v>
      </c>
      <c r="DV20" s="23">
        <v>0</v>
      </c>
      <c r="DW20" s="26">
        <f t="shared" si="8"/>
        <v>130704930</v>
      </c>
      <c r="DX20" s="26">
        <f>VLOOKUP(B20,[2]RPTNCT049_ConsultaSaldosContabl!$I$4:$K$7914,3,0)</f>
        <v>34629203</v>
      </c>
      <c r="DY20" s="13" t="e">
        <f>+S20+AD20+AU20+#REF!+BG20+#REF!+BQ20+#REF!</f>
        <v>#REF!</v>
      </c>
    </row>
    <row r="21" spans="1:129" s="58" customFormat="1" ht="12" customHeight="1" x14ac:dyDescent="0.2">
      <c r="A21" s="54">
        <v>8999994754</v>
      </c>
      <c r="B21" s="54">
        <v>899999475</v>
      </c>
      <c r="C21" s="54"/>
      <c r="D21" s="55">
        <v>211325513</v>
      </c>
      <c r="E21" s="56" t="s">
        <v>589</v>
      </c>
      <c r="F21" s="57" t="s">
        <v>1730</v>
      </c>
      <c r="G21" s="22">
        <f>VLOOKUP(A21,[1]SGP!$A$4:$G$1137,7,0)</f>
        <v>0</v>
      </c>
      <c r="H21" s="23"/>
      <c r="I21" s="23">
        <v>0</v>
      </c>
      <c r="J21" s="23">
        <v>0</v>
      </c>
      <c r="K21" s="24">
        <v>0</v>
      </c>
      <c r="L21" s="23">
        <v>0</v>
      </c>
      <c r="M21" s="23">
        <v>0</v>
      </c>
      <c r="N21" s="25">
        <f t="shared" si="0"/>
        <v>0</v>
      </c>
      <c r="O21" s="25">
        <v>0</v>
      </c>
      <c r="P21" s="22">
        <v>0</v>
      </c>
      <c r="Q21" s="23">
        <v>0</v>
      </c>
      <c r="R21" s="23">
        <v>0</v>
      </c>
      <c r="S21" s="31">
        <v>227960510</v>
      </c>
      <c r="T21" s="23">
        <v>0</v>
      </c>
      <c r="U21" s="24">
        <v>0</v>
      </c>
      <c r="V21" s="23">
        <v>0</v>
      </c>
      <c r="W21" s="23">
        <v>0</v>
      </c>
      <c r="X21" s="25">
        <f t="shared" si="1"/>
        <v>227960510</v>
      </c>
      <c r="Y21" s="25">
        <v>0</v>
      </c>
      <c r="Z21" s="22">
        <v>0</v>
      </c>
      <c r="AA21" s="23">
        <v>0</v>
      </c>
      <c r="AB21" s="23">
        <v>0</v>
      </c>
      <c r="AC21" s="23">
        <v>0</v>
      </c>
      <c r="AD21" s="23">
        <v>0</v>
      </c>
      <c r="AE21" s="23">
        <v>0</v>
      </c>
      <c r="AF21" s="24">
        <v>0</v>
      </c>
      <c r="AG21" s="23">
        <v>0</v>
      </c>
      <c r="AH21" s="23">
        <v>0</v>
      </c>
      <c r="AI21" s="25">
        <f t="shared" si="2"/>
        <v>227960510</v>
      </c>
      <c r="AJ21" s="25">
        <v>0</v>
      </c>
      <c r="AK21" s="24">
        <v>0</v>
      </c>
      <c r="AL21" s="23">
        <v>0</v>
      </c>
      <c r="AM21" s="23">
        <v>0</v>
      </c>
      <c r="AN21" s="24">
        <v>0</v>
      </c>
      <c r="AO21" s="24">
        <v>0</v>
      </c>
      <c r="AP21" s="23">
        <v>0</v>
      </c>
      <c r="AQ21" s="23">
        <v>0</v>
      </c>
      <c r="AR21" s="23">
        <v>0</v>
      </c>
      <c r="AS21" s="41" t="s">
        <v>2304</v>
      </c>
      <c r="AT21" s="23">
        <v>0</v>
      </c>
      <c r="AU21" s="23">
        <v>56264798</v>
      </c>
      <c r="AV21" s="25">
        <v>227960510</v>
      </c>
      <c r="AW21" s="22">
        <v>0</v>
      </c>
      <c r="AX21" s="23">
        <v>0</v>
      </c>
      <c r="AY21" s="41">
        <v>0</v>
      </c>
      <c r="AZ21" s="23">
        <v>0</v>
      </c>
      <c r="BA21" s="24">
        <v>0</v>
      </c>
      <c r="BB21" s="23">
        <v>0</v>
      </c>
      <c r="BC21" s="23"/>
      <c r="BD21" s="23">
        <v>0</v>
      </c>
      <c r="BE21" s="41">
        <v>0</v>
      </c>
      <c r="BF21" s="23">
        <v>117383585</v>
      </c>
      <c r="BG21" s="23">
        <v>212642554</v>
      </c>
      <c r="BH21" s="25">
        <v>557986649</v>
      </c>
      <c r="BI21" s="23">
        <v>0</v>
      </c>
      <c r="BJ21" s="23">
        <v>34642267</v>
      </c>
      <c r="BK21" s="23">
        <v>0</v>
      </c>
      <c r="BL21" s="23">
        <v>0</v>
      </c>
      <c r="BM21" s="23">
        <v>0</v>
      </c>
      <c r="BN21" s="24">
        <v>0</v>
      </c>
      <c r="BO21" s="23">
        <v>0</v>
      </c>
      <c r="BP21" s="23">
        <v>0</v>
      </c>
      <c r="BQ21" s="23">
        <v>0</v>
      </c>
      <c r="BR21" s="25">
        <v>592628916</v>
      </c>
      <c r="BS21" s="22">
        <v>0</v>
      </c>
      <c r="BT21" s="23">
        <v>0</v>
      </c>
      <c r="BU21" s="23">
        <v>0</v>
      </c>
      <c r="BV21" s="23">
        <v>0</v>
      </c>
      <c r="BW21" s="24">
        <v>0</v>
      </c>
      <c r="BX21" s="23">
        <v>0</v>
      </c>
      <c r="BY21" s="23">
        <v>0</v>
      </c>
      <c r="BZ21" s="23">
        <v>0</v>
      </c>
      <c r="CA21" s="25">
        <f t="shared" si="3"/>
        <v>592628916</v>
      </c>
      <c r="CB21" s="22">
        <v>0</v>
      </c>
      <c r="CC21" s="23">
        <v>0</v>
      </c>
      <c r="CD21" s="23">
        <v>0</v>
      </c>
      <c r="CE21" s="23">
        <v>0</v>
      </c>
      <c r="CF21" s="24">
        <v>0</v>
      </c>
      <c r="CG21" s="23">
        <v>0</v>
      </c>
      <c r="CH21" s="23">
        <v>0</v>
      </c>
      <c r="CI21" s="23">
        <v>0</v>
      </c>
      <c r="CJ21" s="25">
        <f t="shared" si="4"/>
        <v>592628916</v>
      </c>
      <c r="CK21" s="22">
        <v>0</v>
      </c>
      <c r="CL21" s="23">
        <v>0</v>
      </c>
      <c r="CM21" s="23">
        <v>0</v>
      </c>
      <c r="CN21" s="23">
        <v>0</v>
      </c>
      <c r="CO21" s="23">
        <v>0</v>
      </c>
      <c r="CP21" s="24">
        <v>0</v>
      </c>
      <c r="CQ21" s="23">
        <v>0</v>
      </c>
      <c r="CR21" s="23">
        <v>0</v>
      </c>
      <c r="CS21" s="25">
        <f t="shared" si="5"/>
        <v>592628916</v>
      </c>
      <c r="CT21" s="22">
        <v>0</v>
      </c>
      <c r="CU21" s="23">
        <v>0</v>
      </c>
      <c r="CV21" s="23">
        <v>0</v>
      </c>
      <c r="CW21" s="23"/>
      <c r="CX21" s="23">
        <v>0</v>
      </c>
      <c r="CY21" s="24">
        <v>0</v>
      </c>
      <c r="CZ21" s="23">
        <v>0</v>
      </c>
      <c r="DA21" s="23">
        <v>0</v>
      </c>
      <c r="DB21" s="25">
        <f t="shared" si="6"/>
        <v>592628916</v>
      </c>
      <c r="DC21" s="22">
        <v>0</v>
      </c>
      <c r="DD21" s="23">
        <v>0</v>
      </c>
      <c r="DE21" s="23">
        <v>0</v>
      </c>
      <c r="DF21" s="23">
        <v>0</v>
      </c>
      <c r="DG21" s="23">
        <v>0</v>
      </c>
      <c r="DH21" s="24">
        <v>0</v>
      </c>
      <c r="DI21" s="23">
        <v>0</v>
      </c>
      <c r="DJ21" s="23">
        <v>0</v>
      </c>
      <c r="DK21" s="25">
        <f t="shared" si="7"/>
        <v>592628916</v>
      </c>
      <c r="DL21" s="28">
        <v>0</v>
      </c>
      <c r="DM21" s="23">
        <v>0</v>
      </c>
      <c r="DN21" s="23">
        <v>0</v>
      </c>
      <c r="DO21" s="23">
        <v>0</v>
      </c>
      <c r="DP21" s="23"/>
      <c r="DQ21" s="23"/>
      <c r="DR21" s="23">
        <v>0</v>
      </c>
      <c r="DS21" s="23">
        <v>0</v>
      </c>
      <c r="DT21" s="24">
        <v>0</v>
      </c>
      <c r="DU21" s="23">
        <v>0</v>
      </c>
      <c r="DV21" s="23">
        <v>0</v>
      </c>
      <c r="DW21" s="26">
        <f t="shared" si="8"/>
        <v>592628916</v>
      </c>
      <c r="DX21" s="26">
        <f>VLOOKUP(B21,[2]RPTNCT049_ConsultaSaldosContabl!$I$4:$K$7914,3,0)</f>
        <v>152025852</v>
      </c>
      <c r="DY21" s="13" t="e">
        <f>+S21+AD21+AU21+#REF!+BG21+#REF!+BQ21+#REF!</f>
        <v>#REF!</v>
      </c>
    </row>
    <row r="22" spans="1:129" ht="12.75" customHeight="1" x14ac:dyDescent="0.2">
      <c r="A22" s="9">
        <v>8999994708</v>
      </c>
      <c r="B22" s="9">
        <v>899999470</v>
      </c>
      <c r="C22" s="9"/>
      <c r="D22" s="27">
        <v>213825438</v>
      </c>
      <c r="E22" s="21" t="s">
        <v>581</v>
      </c>
      <c r="F22" s="20" t="s">
        <v>1723</v>
      </c>
      <c r="G22" s="22">
        <f>VLOOKUP(A22,[1]SGP!$A$4:$G$1137,7,0)</f>
        <v>0</v>
      </c>
      <c r="H22" s="23"/>
      <c r="I22" s="23">
        <v>0</v>
      </c>
      <c r="J22" s="23">
        <v>0</v>
      </c>
      <c r="K22" s="24">
        <v>0</v>
      </c>
      <c r="L22" s="23">
        <v>0</v>
      </c>
      <c r="M22" s="23">
        <v>0</v>
      </c>
      <c r="N22" s="25">
        <f t="shared" si="0"/>
        <v>0</v>
      </c>
      <c r="O22" s="25">
        <v>0</v>
      </c>
      <c r="P22" s="22">
        <v>0</v>
      </c>
      <c r="Q22" s="23">
        <v>0</v>
      </c>
      <c r="R22" s="23">
        <v>0</v>
      </c>
      <c r="S22" s="31">
        <v>28071211</v>
      </c>
      <c r="T22" s="23">
        <v>0</v>
      </c>
      <c r="U22" s="24">
        <v>0</v>
      </c>
      <c r="V22" s="23">
        <v>0</v>
      </c>
      <c r="W22" s="23">
        <v>0</v>
      </c>
      <c r="X22" s="25">
        <f t="shared" si="1"/>
        <v>28071211</v>
      </c>
      <c r="Y22" s="25">
        <v>0</v>
      </c>
      <c r="Z22" s="22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0</v>
      </c>
      <c r="AF22" s="24">
        <v>0</v>
      </c>
      <c r="AG22" s="23">
        <v>0</v>
      </c>
      <c r="AH22" s="23">
        <v>0</v>
      </c>
      <c r="AI22" s="25">
        <f t="shared" si="2"/>
        <v>28071211</v>
      </c>
      <c r="AJ22" s="25">
        <v>0</v>
      </c>
      <c r="AK22" s="24">
        <v>0</v>
      </c>
      <c r="AL22" s="23">
        <v>0</v>
      </c>
      <c r="AM22" s="23">
        <v>0</v>
      </c>
      <c r="AN22" s="24">
        <v>0</v>
      </c>
      <c r="AO22" s="24">
        <v>0</v>
      </c>
      <c r="AP22" s="23">
        <v>0</v>
      </c>
      <c r="AQ22" s="23">
        <v>0</v>
      </c>
      <c r="AR22" s="23">
        <v>0</v>
      </c>
      <c r="AS22" s="41" t="s">
        <v>2304</v>
      </c>
      <c r="AT22" s="23">
        <v>0</v>
      </c>
      <c r="AU22" s="23">
        <v>56781157</v>
      </c>
      <c r="AV22" s="25">
        <v>84852368</v>
      </c>
      <c r="AW22" s="22">
        <v>0</v>
      </c>
      <c r="AX22" s="23">
        <v>0</v>
      </c>
      <c r="AY22" s="41">
        <v>0</v>
      </c>
      <c r="AZ22" s="23">
        <v>0</v>
      </c>
      <c r="BA22" s="24">
        <v>0</v>
      </c>
      <c r="BB22" s="23">
        <v>0</v>
      </c>
      <c r="BC22" s="23"/>
      <c r="BD22" s="23">
        <v>0</v>
      </c>
      <c r="BE22" s="41">
        <v>0</v>
      </c>
      <c r="BF22" s="23">
        <v>62234845</v>
      </c>
      <c r="BG22" s="23">
        <v>77751092</v>
      </c>
      <c r="BH22" s="25">
        <v>224838305</v>
      </c>
      <c r="BI22" s="23">
        <v>0</v>
      </c>
      <c r="BJ22" s="23">
        <v>17965376</v>
      </c>
      <c r="BK22" s="23">
        <v>0</v>
      </c>
      <c r="BL22" s="23">
        <v>0</v>
      </c>
      <c r="BM22" s="23">
        <v>0</v>
      </c>
      <c r="BN22" s="24">
        <v>0</v>
      </c>
      <c r="BO22" s="23">
        <v>0</v>
      </c>
      <c r="BP22" s="23">
        <v>0</v>
      </c>
      <c r="BQ22" s="23">
        <v>0</v>
      </c>
      <c r="BR22" s="25">
        <v>242803681</v>
      </c>
      <c r="BS22" s="22">
        <v>0</v>
      </c>
      <c r="BT22" s="23">
        <v>0</v>
      </c>
      <c r="BU22" s="23">
        <v>0</v>
      </c>
      <c r="BV22" s="23">
        <v>0</v>
      </c>
      <c r="BW22" s="24">
        <v>0</v>
      </c>
      <c r="BX22" s="23">
        <v>0</v>
      </c>
      <c r="BY22" s="23">
        <v>0</v>
      </c>
      <c r="BZ22" s="23">
        <v>0</v>
      </c>
      <c r="CA22" s="25">
        <f t="shared" si="3"/>
        <v>242803681</v>
      </c>
      <c r="CB22" s="22">
        <v>0</v>
      </c>
      <c r="CC22" s="23">
        <v>0</v>
      </c>
      <c r="CD22" s="23">
        <v>0</v>
      </c>
      <c r="CE22" s="23">
        <v>0</v>
      </c>
      <c r="CF22" s="24">
        <v>0</v>
      </c>
      <c r="CG22" s="23">
        <v>0</v>
      </c>
      <c r="CH22" s="23">
        <v>0</v>
      </c>
      <c r="CI22" s="23">
        <v>0</v>
      </c>
      <c r="CJ22" s="25">
        <f t="shared" si="4"/>
        <v>242803681</v>
      </c>
      <c r="CK22" s="22">
        <v>0</v>
      </c>
      <c r="CL22" s="23">
        <v>0</v>
      </c>
      <c r="CM22" s="23">
        <v>0</v>
      </c>
      <c r="CN22" s="23">
        <v>0</v>
      </c>
      <c r="CO22" s="23">
        <v>0</v>
      </c>
      <c r="CP22" s="24">
        <v>0</v>
      </c>
      <c r="CQ22" s="23">
        <v>0</v>
      </c>
      <c r="CR22" s="23">
        <v>0</v>
      </c>
      <c r="CS22" s="25">
        <f t="shared" si="5"/>
        <v>242803681</v>
      </c>
      <c r="CT22" s="22">
        <v>0</v>
      </c>
      <c r="CU22" s="23">
        <v>0</v>
      </c>
      <c r="CV22" s="23">
        <v>0</v>
      </c>
      <c r="CW22" s="23"/>
      <c r="CX22" s="23">
        <v>0</v>
      </c>
      <c r="CY22" s="24">
        <v>0</v>
      </c>
      <c r="CZ22" s="23">
        <v>0</v>
      </c>
      <c r="DA22" s="23">
        <v>0</v>
      </c>
      <c r="DB22" s="25">
        <f t="shared" si="6"/>
        <v>242803681</v>
      </c>
      <c r="DC22" s="22">
        <v>0</v>
      </c>
      <c r="DD22" s="23">
        <v>0</v>
      </c>
      <c r="DE22" s="23">
        <v>0</v>
      </c>
      <c r="DF22" s="23">
        <v>0</v>
      </c>
      <c r="DG22" s="23">
        <v>0</v>
      </c>
      <c r="DH22" s="24">
        <v>0</v>
      </c>
      <c r="DI22" s="23">
        <v>0</v>
      </c>
      <c r="DJ22" s="23">
        <v>0</v>
      </c>
      <c r="DK22" s="25">
        <f t="shared" si="7"/>
        <v>242803681</v>
      </c>
      <c r="DL22" s="28">
        <v>0</v>
      </c>
      <c r="DM22" s="23">
        <v>0</v>
      </c>
      <c r="DN22" s="23">
        <v>0</v>
      </c>
      <c r="DO22" s="23">
        <v>0</v>
      </c>
      <c r="DP22" s="23"/>
      <c r="DQ22" s="23"/>
      <c r="DR22" s="23">
        <v>0</v>
      </c>
      <c r="DS22" s="23">
        <v>0</v>
      </c>
      <c r="DT22" s="24">
        <v>0</v>
      </c>
      <c r="DU22" s="23">
        <v>0</v>
      </c>
      <c r="DV22" s="23">
        <v>0</v>
      </c>
      <c r="DW22" s="26">
        <f t="shared" si="8"/>
        <v>242803681</v>
      </c>
      <c r="DX22" s="26">
        <f>VLOOKUP(B22,[2]RPTNCT049_ConsultaSaldosContabl!$I$4:$K$7914,3,0)</f>
        <v>80200221</v>
      </c>
      <c r="DY22" s="13" t="e">
        <f>+S22+AD22+AU22+#REF!+BG22+#REF!+BQ22+#REF!</f>
        <v>#REF!</v>
      </c>
    </row>
    <row r="23" spans="1:129" ht="12.75" customHeight="1" x14ac:dyDescent="0.2">
      <c r="A23" s="9">
        <v>8999994682</v>
      </c>
      <c r="B23" s="9">
        <v>899999468</v>
      </c>
      <c r="C23" s="9"/>
      <c r="D23" s="27">
        <v>215825758</v>
      </c>
      <c r="E23" s="21" t="s">
        <v>611</v>
      </c>
      <c r="F23" s="20" t="s">
        <v>1751</v>
      </c>
      <c r="G23" s="22">
        <f>VLOOKUP(A23,[1]SGP!$A$4:$G$1137,7,0)</f>
        <v>0</v>
      </c>
      <c r="H23" s="23"/>
      <c r="I23" s="23">
        <v>0</v>
      </c>
      <c r="J23" s="23">
        <v>0</v>
      </c>
      <c r="K23" s="24">
        <v>0</v>
      </c>
      <c r="L23" s="23">
        <v>0</v>
      </c>
      <c r="M23" s="23">
        <v>0</v>
      </c>
      <c r="N23" s="25">
        <f t="shared" si="0"/>
        <v>0</v>
      </c>
      <c r="O23" s="25">
        <v>0</v>
      </c>
      <c r="P23" s="22">
        <v>0</v>
      </c>
      <c r="Q23" s="23">
        <v>0</v>
      </c>
      <c r="R23" s="23">
        <v>0</v>
      </c>
      <c r="S23" s="31">
        <v>141338538</v>
      </c>
      <c r="T23" s="23">
        <v>0</v>
      </c>
      <c r="U23" s="24">
        <v>0</v>
      </c>
      <c r="V23" s="23">
        <v>0</v>
      </c>
      <c r="W23" s="23">
        <v>0</v>
      </c>
      <c r="X23" s="25">
        <f t="shared" si="1"/>
        <v>141338538</v>
      </c>
      <c r="Y23" s="25">
        <v>0</v>
      </c>
      <c r="Z23" s="22">
        <v>0</v>
      </c>
      <c r="AA23" s="23">
        <v>0</v>
      </c>
      <c r="AB23" s="22">
        <v>0</v>
      </c>
      <c r="AC23" s="23">
        <v>0</v>
      </c>
      <c r="AD23" s="23">
        <v>0</v>
      </c>
      <c r="AE23" s="23">
        <v>0</v>
      </c>
      <c r="AF23" s="24">
        <v>0</v>
      </c>
      <c r="AG23" s="23">
        <v>0</v>
      </c>
      <c r="AH23" s="23">
        <v>0</v>
      </c>
      <c r="AI23" s="25">
        <f t="shared" si="2"/>
        <v>141338538</v>
      </c>
      <c r="AJ23" s="25">
        <v>0</v>
      </c>
      <c r="AK23" s="24">
        <v>0</v>
      </c>
      <c r="AL23" s="23">
        <v>0</v>
      </c>
      <c r="AM23" s="23">
        <v>0</v>
      </c>
      <c r="AN23" s="24">
        <v>0</v>
      </c>
      <c r="AO23" s="24">
        <v>0</v>
      </c>
      <c r="AP23" s="23">
        <v>0</v>
      </c>
      <c r="AQ23" s="23">
        <v>0</v>
      </c>
      <c r="AR23" s="23">
        <v>0</v>
      </c>
      <c r="AS23" s="41" t="s">
        <v>2304</v>
      </c>
      <c r="AT23" s="23">
        <v>0</v>
      </c>
      <c r="AU23" s="23">
        <v>0</v>
      </c>
      <c r="AV23" s="25">
        <v>141338538</v>
      </c>
      <c r="AW23" s="22">
        <v>0</v>
      </c>
      <c r="AX23" s="23">
        <v>0</v>
      </c>
      <c r="AY23" s="41">
        <v>0</v>
      </c>
      <c r="AZ23" s="23">
        <v>0</v>
      </c>
      <c r="BA23" s="24">
        <v>0</v>
      </c>
      <c r="BB23" s="23">
        <v>0</v>
      </c>
      <c r="BC23" s="23"/>
      <c r="BD23" s="23">
        <v>0</v>
      </c>
      <c r="BE23" s="41">
        <v>0</v>
      </c>
      <c r="BF23" s="23">
        <v>78017155</v>
      </c>
      <c r="BG23" s="23">
        <v>131714674</v>
      </c>
      <c r="BH23" s="25">
        <v>351070367</v>
      </c>
      <c r="BI23" s="23">
        <v>0</v>
      </c>
      <c r="BJ23" s="23">
        <v>22282297</v>
      </c>
      <c r="BK23" s="23">
        <v>0</v>
      </c>
      <c r="BL23" s="23">
        <v>0</v>
      </c>
      <c r="BM23" s="23">
        <v>0</v>
      </c>
      <c r="BN23" s="24">
        <v>0</v>
      </c>
      <c r="BO23" s="23">
        <v>0</v>
      </c>
      <c r="BP23" s="23">
        <v>0</v>
      </c>
      <c r="BQ23" s="23">
        <v>0</v>
      </c>
      <c r="BR23" s="25">
        <v>373352664</v>
      </c>
      <c r="BS23" s="22">
        <v>0</v>
      </c>
      <c r="BT23" s="23">
        <v>0</v>
      </c>
      <c r="BU23" s="23">
        <v>0</v>
      </c>
      <c r="BV23" s="23">
        <v>0</v>
      </c>
      <c r="BW23" s="24">
        <v>0</v>
      </c>
      <c r="BX23" s="23">
        <v>0</v>
      </c>
      <c r="BY23" s="23">
        <v>0</v>
      </c>
      <c r="BZ23" s="23">
        <v>0</v>
      </c>
      <c r="CA23" s="25">
        <f t="shared" si="3"/>
        <v>373352664</v>
      </c>
      <c r="CB23" s="22">
        <v>0</v>
      </c>
      <c r="CC23" s="23">
        <v>0</v>
      </c>
      <c r="CD23" s="23">
        <v>0</v>
      </c>
      <c r="CE23" s="23">
        <v>0</v>
      </c>
      <c r="CF23" s="24">
        <v>0</v>
      </c>
      <c r="CG23" s="23">
        <v>0</v>
      </c>
      <c r="CH23" s="23">
        <v>0</v>
      </c>
      <c r="CI23" s="23">
        <v>0</v>
      </c>
      <c r="CJ23" s="25">
        <f t="shared" si="4"/>
        <v>373352664</v>
      </c>
      <c r="CK23" s="22">
        <v>0</v>
      </c>
      <c r="CL23" s="23">
        <v>0</v>
      </c>
      <c r="CM23" s="23">
        <v>0</v>
      </c>
      <c r="CN23" s="23">
        <v>0</v>
      </c>
      <c r="CO23" s="23">
        <v>0</v>
      </c>
      <c r="CP23" s="24">
        <v>0</v>
      </c>
      <c r="CQ23" s="23">
        <v>0</v>
      </c>
      <c r="CR23" s="23">
        <v>0</v>
      </c>
      <c r="CS23" s="25">
        <f t="shared" si="5"/>
        <v>373352664</v>
      </c>
      <c r="CT23" s="22">
        <v>0</v>
      </c>
      <c r="CU23" s="23">
        <v>0</v>
      </c>
      <c r="CV23" s="23">
        <v>0</v>
      </c>
      <c r="CW23" s="23"/>
      <c r="CX23" s="23">
        <v>0</v>
      </c>
      <c r="CY23" s="24">
        <v>0</v>
      </c>
      <c r="CZ23" s="23">
        <v>0</v>
      </c>
      <c r="DA23" s="23">
        <v>0</v>
      </c>
      <c r="DB23" s="25">
        <f t="shared" si="6"/>
        <v>373352664</v>
      </c>
      <c r="DC23" s="22">
        <v>0</v>
      </c>
      <c r="DD23" s="23">
        <v>0</v>
      </c>
      <c r="DE23" s="23">
        <v>0</v>
      </c>
      <c r="DF23" s="23">
        <v>0</v>
      </c>
      <c r="DG23" s="23">
        <v>0</v>
      </c>
      <c r="DH23" s="24">
        <v>0</v>
      </c>
      <c r="DI23" s="23">
        <v>0</v>
      </c>
      <c r="DJ23" s="23">
        <v>0</v>
      </c>
      <c r="DK23" s="25">
        <f t="shared" si="7"/>
        <v>373352664</v>
      </c>
      <c r="DL23" s="28">
        <v>0</v>
      </c>
      <c r="DM23" s="23">
        <v>0</v>
      </c>
      <c r="DN23" s="23">
        <v>0</v>
      </c>
      <c r="DO23" s="23">
        <v>0</v>
      </c>
      <c r="DP23" s="23"/>
      <c r="DQ23" s="23"/>
      <c r="DR23" s="23">
        <v>0</v>
      </c>
      <c r="DS23" s="23">
        <v>0</v>
      </c>
      <c r="DT23" s="24">
        <v>0</v>
      </c>
      <c r="DU23" s="23">
        <v>0</v>
      </c>
      <c r="DV23" s="23">
        <v>0</v>
      </c>
      <c r="DW23" s="26">
        <f t="shared" si="8"/>
        <v>373352664</v>
      </c>
      <c r="DX23" s="26">
        <f>VLOOKUP(B23,[2]RPTNCT049_ConsultaSaldosContabl!$I$4:$K$7914,3,0)</f>
        <v>100299452</v>
      </c>
      <c r="DY23" s="13" t="e">
        <f>+S23+AD23+AU23+#REF!+BG23+#REF!+BQ23+#REF!</f>
        <v>#REF!</v>
      </c>
    </row>
    <row r="24" spans="1:129" ht="12.75" customHeight="1" x14ac:dyDescent="0.2">
      <c r="A24" s="9">
        <v>8999994675</v>
      </c>
      <c r="B24" s="9">
        <v>899999467</v>
      </c>
      <c r="C24" s="9"/>
      <c r="D24" s="27">
        <v>217825178</v>
      </c>
      <c r="E24" s="21" t="s">
        <v>544</v>
      </c>
      <c r="F24" s="20" t="s">
        <v>1685</v>
      </c>
      <c r="G24" s="22">
        <f>VLOOKUP(A24,[1]SGP!$A$4:$G$1137,7,0)</f>
        <v>0</v>
      </c>
      <c r="H24" s="23"/>
      <c r="I24" s="23">
        <v>0</v>
      </c>
      <c r="J24" s="23">
        <v>0</v>
      </c>
      <c r="K24" s="24">
        <v>0</v>
      </c>
      <c r="L24" s="23">
        <v>0</v>
      </c>
      <c r="M24" s="23">
        <v>0</v>
      </c>
      <c r="N24" s="25">
        <f t="shared" si="0"/>
        <v>0</v>
      </c>
      <c r="O24" s="25">
        <v>0</v>
      </c>
      <c r="P24" s="22">
        <v>0</v>
      </c>
      <c r="Q24" s="23">
        <v>0</v>
      </c>
      <c r="R24" s="23">
        <v>0</v>
      </c>
      <c r="S24" s="31">
        <v>75738822</v>
      </c>
      <c r="T24" s="23">
        <v>0</v>
      </c>
      <c r="U24" s="24">
        <v>0</v>
      </c>
      <c r="V24" s="23">
        <v>0</v>
      </c>
      <c r="W24" s="23">
        <v>0</v>
      </c>
      <c r="X24" s="25">
        <f t="shared" si="1"/>
        <v>75738822</v>
      </c>
      <c r="Y24" s="25">
        <v>0</v>
      </c>
      <c r="Z24" s="22">
        <v>0</v>
      </c>
      <c r="AA24" s="23">
        <v>0</v>
      </c>
      <c r="AB24" s="22">
        <v>0</v>
      </c>
      <c r="AC24" s="23">
        <v>0</v>
      </c>
      <c r="AD24" s="23">
        <v>0</v>
      </c>
      <c r="AE24" s="23">
        <v>0</v>
      </c>
      <c r="AF24" s="24">
        <v>0</v>
      </c>
      <c r="AG24" s="23">
        <v>0</v>
      </c>
      <c r="AH24" s="23">
        <v>0</v>
      </c>
      <c r="AI24" s="25">
        <f t="shared" si="2"/>
        <v>75738822</v>
      </c>
      <c r="AJ24" s="25">
        <v>0</v>
      </c>
      <c r="AK24" s="24">
        <v>0</v>
      </c>
      <c r="AL24" s="23">
        <v>0</v>
      </c>
      <c r="AM24" s="23">
        <v>0</v>
      </c>
      <c r="AN24" s="24">
        <v>0</v>
      </c>
      <c r="AO24" s="24">
        <v>0</v>
      </c>
      <c r="AP24" s="23">
        <v>0</v>
      </c>
      <c r="AQ24" s="23">
        <v>0</v>
      </c>
      <c r="AR24" s="23">
        <v>0</v>
      </c>
      <c r="AS24" s="41" t="s">
        <v>2304</v>
      </c>
      <c r="AT24" s="23">
        <v>0</v>
      </c>
      <c r="AU24" s="23">
        <v>0</v>
      </c>
      <c r="AV24" s="25">
        <v>75738822</v>
      </c>
      <c r="AW24" s="22">
        <v>0</v>
      </c>
      <c r="AX24" s="23">
        <v>0</v>
      </c>
      <c r="AY24" s="41">
        <v>0</v>
      </c>
      <c r="AZ24" s="23">
        <v>0</v>
      </c>
      <c r="BA24" s="24">
        <v>0</v>
      </c>
      <c r="BB24" s="23">
        <v>0</v>
      </c>
      <c r="BC24" s="23"/>
      <c r="BD24" s="23">
        <v>0</v>
      </c>
      <c r="BE24" s="41">
        <v>0</v>
      </c>
      <c r="BF24" s="23">
        <v>46779665</v>
      </c>
      <c r="BG24" s="23">
        <v>71127963</v>
      </c>
      <c r="BH24" s="25">
        <v>193646450</v>
      </c>
      <c r="BI24" s="23">
        <v>0</v>
      </c>
      <c r="BJ24" s="23">
        <v>12510663</v>
      </c>
      <c r="BK24" s="23">
        <v>0</v>
      </c>
      <c r="BL24" s="23">
        <v>0</v>
      </c>
      <c r="BM24" s="23">
        <v>0</v>
      </c>
      <c r="BN24" s="24">
        <v>0</v>
      </c>
      <c r="BO24" s="23">
        <v>0</v>
      </c>
      <c r="BP24" s="23">
        <v>0</v>
      </c>
      <c r="BQ24" s="23">
        <v>0</v>
      </c>
      <c r="BR24" s="25">
        <v>206157113</v>
      </c>
      <c r="BS24" s="22">
        <v>0</v>
      </c>
      <c r="BT24" s="23">
        <v>0</v>
      </c>
      <c r="BU24" s="23">
        <v>0</v>
      </c>
      <c r="BV24" s="23">
        <v>0</v>
      </c>
      <c r="BW24" s="24">
        <v>0</v>
      </c>
      <c r="BX24" s="23">
        <v>0</v>
      </c>
      <c r="BY24" s="23">
        <v>0</v>
      </c>
      <c r="BZ24" s="23">
        <v>0</v>
      </c>
      <c r="CA24" s="25">
        <f t="shared" si="3"/>
        <v>206157113</v>
      </c>
      <c r="CB24" s="22">
        <v>0</v>
      </c>
      <c r="CC24" s="23">
        <v>0</v>
      </c>
      <c r="CD24" s="23">
        <v>0</v>
      </c>
      <c r="CE24" s="23">
        <v>0</v>
      </c>
      <c r="CF24" s="24">
        <v>0</v>
      </c>
      <c r="CG24" s="23">
        <v>0</v>
      </c>
      <c r="CH24" s="23">
        <v>0</v>
      </c>
      <c r="CI24" s="23">
        <v>0</v>
      </c>
      <c r="CJ24" s="25">
        <f t="shared" si="4"/>
        <v>206157113</v>
      </c>
      <c r="CK24" s="22">
        <v>0</v>
      </c>
      <c r="CL24" s="23">
        <v>0</v>
      </c>
      <c r="CM24" s="23">
        <v>0</v>
      </c>
      <c r="CN24" s="23">
        <v>0</v>
      </c>
      <c r="CO24" s="23">
        <v>0</v>
      </c>
      <c r="CP24" s="24">
        <v>0</v>
      </c>
      <c r="CQ24" s="23">
        <v>0</v>
      </c>
      <c r="CR24" s="23">
        <v>0</v>
      </c>
      <c r="CS24" s="25">
        <f t="shared" si="5"/>
        <v>206157113</v>
      </c>
      <c r="CT24" s="22">
        <v>0</v>
      </c>
      <c r="CU24" s="23">
        <v>0</v>
      </c>
      <c r="CV24" s="23">
        <v>0</v>
      </c>
      <c r="CW24" s="23"/>
      <c r="CX24" s="23">
        <v>0</v>
      </c>
      <c r="CY24" s="24">
        <v>0</v>
      </c>
      <c r="CZ24" s="23">
        <v>0</v>
      </c>
      <c r="DA24" s="23">
        <v>0</v>
      </c>
      <c r="DB24" s="25">
        <f t="shared" si="6"/>
        <v>206157113</v>
      </c>
      <c r="DC24" s="22">
        <v>0</v>
      </c>
      <c r="DD24" s="23">
        <v>0</v>
      </c>
      <c r="DE24" s="23">
        <v>0</v>
      </c>
      <c r="DF24" s="23">
        <v>0</v>
      </c>
      <c r="DG24" s="23">
        <v>0</v>
      </c>
      <c r="DH24" s="24">
        <v>0</v>
      </c>
      <c r="DI24" s="23">
        <v>0</v>
      </c>
      <c r="DJ24" s="23">
        <v>0</v>
      </c>
      <c r="DK24" s="25">
        <f t="shared" si="7"/>
        <v>206157113</v>
      </c>
      <c r="DL24" s="28">
        <v>0</v>
      </c>
      <c r="DM24" s="23">
        <v>0</v>
      </c>
      <c r="DN24" s="23">
        <v>0</v>
      </c>
      <c r="DO24" s="23">
        <v>0</v>
      </c>
      <c r="DP24" s="23"/>
      <c r="DQ24" s="23"/>
      <c r="DR24" s="23">
        <v>0</v>
      </c>
      <c r="DS24" s="23">
        <v>0</v>
      </c>
      <c r="DT24" s="24">
        <v>0</v>
      </c>
      <c r="DU24" s="23">
        <v>0</v>
      </c>
      <c r="DV24" s="23">
        <v>0</v>
      </c>
      <c r="DW24" s="26">
        <f t="shared" si="8"/>
        <v>206157113</v>
      </c>
      <c r="DX24" s="26">
        <f>VLOOKUP(B24,[2]RPTNCT049_ConsultaSaldosContabl!$I$4:$K$7914,3,0)</f>
        <v>59290328</v>
      </c>
      <c r="DY24" s="13" t="e">
        <f>+S24+AD24+AU24+#REF!+BG24+#REF!+BQ24+#REF!</f>
        <v>#REF!</v>
      </c>
    </row>
    <row r="25" spans="1:129" ht="12.75" customHeight="1" x14ac:dyDescent="0.2">
      <c r="A25" s="9">
        <v>8999994668</v>
      </c>
      <c r="B25" s="9">
        <v>899999466</v>
      </c>
      <c r="C25" s="9"/>
      <c r="D25" s="27">
        <v>210025200</v>
      </c>
      <c r="E25" s="21" t="s">
        <v>547</v>
      </c>
      <c r="F25" s="20" t="s">
        <v>1688</v>
      </c>
      <c r="G25" s="22">
        <f>VLOOKUP(A25,[1]SGP!$A$4:$G$1137,7,0)</f>
        <v>0</v>
      </c>
      <c r="H25" s="23"/>
      <c r="I25" s="23">
        <v>0</v>
      </c>
      <c r="J25" s="23">
        <v>0</v>
      </c>
      <c r="K25" s="24">
        <v>0</v>
      </c>
      <c r="L25" s="23">
        <v>0</v>
      </c>
      <c r="M25" s="23">
        <v>0</v>
      </c>
      <c r="N25" s="25">
        <f t="shared" si="0"/>
        <v>0</v>
      </c>
      <c r="O25" s="25">
        <v>0</v>
      </c>
      <c r="P25" s="22">
        <v>0</v>
      </c>
      <c r="Q25" s="23">
        <v>0</v>
      </c>
      <c r="R25" s="23">
        <v>0</v>
      </c>
      <c r="S25" s="31">
        <v>163126825</v>
      </c>
      <c r="T25" s="23">
        <v>0</v>
      </c>
      <c r="U25" s="24">
        <v>0</v>
      </c>
      <c r="V25" s="23">
        <v>0</v>
      </c>
      <c r="W25" s="23">
        <v>0</v>
      </c>
      <c r="X25" s="25">
        <f t="shared" si="1"/>
        <v>163126825</v>
      </c>
      <c r="Y25" s="25">
        <v>0</v>
      </c>
      <c r="Z25" s="22">
        <v>0</v>
      </c>
      <c r="AA25" s="23">
        <v>0</v>
      </c>
      <c r="AB25" s="23">
        <v>0</v>
      </c>
      <c r="AC25" s="23">
        <v>0</v>
      </c>
      <c r="AD25" s="23">
        <v>0</v>
      </c>
      <c r="AE25" s="23">
        <v>0</v>
      </c>
      <c r="AF25" s="24">
        <v>0</v>
      </c>
      <c r="AG25" s="23">
        <v>0</v>
      </c>
      <c r="AH25" s="23">
        <v>0</v>
      </c>
      <c r="AI25" s="25">
        <f t="shared" si="2"/>
        <v>163126825</v>
      </c>
      <c r="AJ25" s="25">
        <v>0</v>
      </c>
      <c r="AK25" s="24">
        <v>0</v>
      </c>
      <c r="AL25" s="23">
        <v>0</v>
      </c>
      <c r="AM25" s="23">
        <v>0</v>
      </c>
      <c r="AN25" s="24">
        <v>0</v>
      </c>
      <c r="AO25" s="24">
        <v>0</v>
      </c>
      <c r="AP25" s="23">
        <v>0</v>
      </c>
      <c r="AQ25" s="23">
        <v>0</v>
      </c>
      <c r="AR25" s="23">
        <v>0</v>
      </c>
      <c r="AS25" s="41" t="s">
        <v>2304</v>
      </c>
      <c r="AT25" s="23">
        <v>0</v>
      </c>
      <c r="AU25" s="23">
        <v>0</v>
      </c>
      <c r="AV25" s="25">
        <v>163126825</v>
      </c>
      <c r="AW25" s="22">
        <v>0</v>
      </c>
      <c r="AX25" s="23">
        <v>0</v>
      </c>
      <c r="AY25" s="41">
        <v>0</v>
      </c>
      <c r="AZ25" s="23">
        <v>0</v>
      </c>
      <c r="BA25" s="24">
        <v>0</v>
      </c>
      <c r="BB25" s="23">
        <v>0</v>
      </c>
      <c r="BC25" s="23"/>
      <c r="BD25" s="23">
        <v>0</v>
      </c>
      <c r="BE25" s="41">
        <v>0</v>
      </c>
      <c r="BF25" s="23">
        <v>69509025</v>
      </c>
      <c r="BG25" s="23">
        <v>158267507</v>
      </c>
      <c r="BH25" s="25">
        <v>390903357</v>
      </c>
      <c r="BI25" s="23">
        <v>0</v>
      </c>
      <c r="BJ25" s="23">
        <v>19624855</v>
      </c>
      <c r="BK25" s="23">
        <v>0</v>
      </c>
      <c r="BL25" s="23">
        <v>0</v>
      </c>
      <c r="BM25" s="23">
        <v>0</v>
      </c>
      <c r="BN25" s="24">
        <v>0</v>
      </c>
      <c r="BO25" s="23">
        <v>0</v>
      </c>
      <c r="BP25" s="23">
        <v>0</v>
      </c>
      <c r="BQ25" s="23">
        <v>0</v>
      </c>
      <c r="BR25" s="25">
        <v>410528212</v>
      </c>
      <c r="BS25" s="22">
        <v>0</v>
      </c>
      <c r="BT25" s="23">
        <v>0</v>
      </c>
      <c r="BU25" s="23">
        <v>0</v>
      </c>
      <c r="BV25" s="23">
        <v>0</v>
      </c>
      <c r="BW25" s="24">
        <v>0</v>
      </c>
      <c r="BX25" s="23">
        <v>0</v>
      </c>
      <c r="BY25" s="23">
        <v>0</v>
      </c>
      <c r="BZ25" s="23">
        <v>0</v>
      </c>
      <c r="CA25" s="25">
        <f t="shared" si="3"/>
        <v>410528212</v>
      </c>
      <c r="CB25" s="22">
        <v>0</v>
      </c>
      <c r="CC25" s="23">
        <v>0</v>
      </c>
      <c r="CD25" s="23">
        <v>0</v>
      </c>
      <c r="CE25" s="23">
        <v>0</v>
      </c>
      <c r="CF25" s="24">
        <v>0</v>
      </c>
      <c r="CG25" s="23">
        <v>0</v>
      </c>
      <c r="CH25" s="23">
        <v>0</v>
      </c>
      <c r="CI25" s="23">
        <v>0</v>
      </c>
      <c r="CJ25" s="25">
        <f t="shared" si="4"/>
        <v>410528212</v>
      </c>
      <c r="CK25" s="22">
        <v>0</v>
      </c>
      <c r="CL25" s="23">
        <v>0</v>
      </c>
      <c r="CM25" s="23">
        <v>0</v>
      </c>
      <c r="CN25" s="23">
        <v>0</v>
      </c>
      <c r="CO25" s="23">
        <v>0</v>
      </c>
      <c r="CP25" s="24">
        <v>0</v>
      </c>
      <c r="CQ25" s="23">
        <v>0</v>
      </c>
      <c r="CR25" s="23">
        <v>0</v>
      </c>
      <c r="CS25" s="25">
        <f t="shared" si="5"/>
        <v>410528212</v>
      </c>
      <c r="CT25" s="22">
        <v>0</v>
      </c>
      <c r="CU25" s="23">
        <v>0</v>
      </c>
      <c r="CV25" s="23">
        <v>0</v>
      </c>
      <c r="CW25" s="23"/>
      <c r="CX25" s="23">
        <v>0</v>
      </c>
      <c r="CY25" s="24">
        <v>0</v>
      </c>
      <c r="CZ25" s="23">
        <v>0</v>
      </c>
      <c r="DA25" s="23">
        <v>0</v>
      </c>
      <c r="DB25" s="25">
        <f t="shared" si="6"/>
        <v>410528212</v>
      </c>
      <c r="DC25" s="22">
        <v>0</v>
      </c>
      <c r="DD25" s="23">
        <v>0</v>
      </c>
      <c r="DE25" s="23">
        <v>0</v>
      </c>
      <c r="DF25" s="23">
        <v>0</v>
      </c>
      <c r="DG25" s="23">
        <v>0</v>
      </c>
      <c r="DH25" s="24">
        <v>0</v>
      </c>
      <c r="DI25" s="23">
        <v>0</v>
      </c>
      <c r="DJ25" s="23">
        <v>0</v>
      </c>
      <c r="DK25" s="25">
        <f t="shared" si="7"/>
        <v>410528212</v>
      </c>
      <c r="DL25" s="28">
        <v>0</v>
      </c>
      <c r="DM25" s="23">
        <v>0</v>
      </c>
      <c r="DN25" s="23">
        <v>0</v>
      </c>
      <c r="DO25" s="23">
        <v>0</v>
      </c>
      <c r="DP25" s="23"/>
      <c r="DQ25" s="23"/>
      <c r="DR25" s="23">
        <v>0</v>
      </c>
      <c r="DS25" s="23">
        <v>0</v>
      </c>
      <c r="DT25" s="24">
        <v>0</v>
      </c>
      <c r="DU25" s="23">
        <v>0</v>
      </c>
      <c r="DV25" s="23">
        <v>0</v>
      </c>
      <c r="DW25" s="26">
        <f t="shared" si="8"/>
        <v>410528212</v>
      </c>
      <c r="DX25" s="26">
        <f>VLOOKUP(B25,[2]RPTNCT049_ConsultaSaldosContabl!$I$4:$K$7914,3,0)</f>
        <v>89133880</v>
      </c>
      <c r="DY25" s="13" t="e">
        <f>+S25+AD25+AU25+#REF!+BG25+#REF!+BQ25+#REF!</f>
        <v>#REF!</v>
      </c>
    </row>
    <row r="26" spans="1:129" ht="12.75" customHeight="1" x14ac:dyDescent="0.2">
      <c r="A26" s="9">
        <v>8999994650</v>
      </c>
      <c r="B26" s="9">
        <v>899999465</v>
      </c>
      <c r="C26" s="9"/>
      <c r="D26" s="27">
        <v>212625126</v>
      </c>
      <c r="E26" s="21" t="s">
        <v>538</v>
      </c>
      <c r="F26" s="20" t="s">
        <v>1679</v>
      </c>
      <c r="G26" s="22">
        <f>VLOOKUP(A26,[1]SGP!$A$4:$G$1137,7,0)</f>
        <v>0</v>
      </c>
      <c r="H26" s="23"/>
      <c r="I26" s="23">
        <v>0</v>
      </c>
      <c r="J26" s="23">
        <v>0</v>
      </c>
      <c r="K26" s="24">
        <v>0</v>
      </c>
      <c r="L26" s="23">
        <v>0</v>
      </c>
      <c r="M26" s="23">
        <v>0</v>
      </c>
      <c r="N26" s="25">
        <f t="shared" si="0"/>
        <v>0</v>
      </c>
      <c r="O26" s="25">
        <v>0</v>
      </c>
      <c r="P26" s="22">
        <v>0</v>
      </c>
      <c r="Q26" s="23">
        <v>0</v>
      </c>
      <c r="R26" s="23">
        <v>0</v>
      </c>
      <c r="S26" s="31">
        <v>389832289</v>
      </c>
      <c r="T26" s="23">
        <v>0</v>
      </c>
      <c r="U26" s="24">
        <v>0</v>
      </c>
      <c r="V26" s="23">
        <v>0</v>
      </c>
      <c r="W26" s="23">
        <v>0</v>
      </c>
      <c r="X26" s="25">
        <f t="shared" si="1"/>
        <v>389832289</v>
      </c>
      <c r="Y26" s="25">
        <v>0</v>
      </c>
      <c r="Z26" s="22">
        <v>0</v>
      </c>
      <c r="AA26" s="23">
        <v>0</v>
      </c>
      <c r="AB26" s="23">
        <v>0</v>
      </c>
      <c r="AC26" s="23">
        <v>0</v>
      </c>
      <c r="AD26" s="23">
        <v>0</v>
      </c>
      <c r="AE26" s="23">
        <v>0</v>
      </c>
      <c r="AF26" s="24">
        <v>0</v>
      </c>
      <c r="AG26" s="23">
        <v>0</v>
      </c>
      <c r="AH26" s="23">
        <v>0</v>
      </c>
      <c r="AI26" s="25">
        <f t="shared" si="2"/>
        <v>389832289</v>
      </c>
      <c r="AJ26" s="25">
        <v>0</v>
      </c>
      <c r="AK26" s="24">
        <v>0</v>
      </c>
      <c r="AL26" s="23">
        <v>0</v>
      </c>
      <c r="AM26" s="23">
        <v>0</v>
      </c>
      <c r="AN26" s="24">
        <v>0</v>
      </c>
      <c r="AO26" s="24">
        <v>0</v>
      </c>
      <c r="AP26" s="23">
        <v>0</v>
      </c>
      <c r="AQ26" s="23">
        <v>0</v>
      </c>
      <c r="AR26" s="23">
        <v>0</v>
      </c>
      <c r="AS26" s="41" t="s">
        <v>2304</v>
      </c>
      <c r="AT26" s="23">
        <v>0</v>
      </c>
      <c r="AU26" s="23">
        <v>0</v>
      </c>
      <c r="AV26" s="25">
        <v>389832289</v>
      </c>
      <c r="AW26" s="22">
        <v>0</v>
      </c>
      <c r="AX26" s="23">
        <v>0</v>
      </c>
      <c r="AY26" s="41">
        <v>0</v>
      </c>
      <c r="AZ26" s="23">
        <v>0</v>
      </c>
      <c r="BA26" s="24">
        <v>0</v>
      </c>
      <c r="BB26" s="23">
        <v>0</v>
      </c>
      <c r="BC26" s="23"/>
      <c r="BD26" s="23">
        <v>0</v>
      </c>
      <c r="BE26" s="41">
        <v>0</v>
      </c>
      <c r="BF26" s="23">
        <v>185053760</v>
      </c>
      <c r="BG26" s="23">
        <v>375069850</v>
      </c>
      <c r="BH26" s="25">
        <v>949955899</v>
      </c>
      <c r="BI26" s="23">
        <v>0</v>
      </c>
      <c r="BJ26" s="23">
        <v>52854027</v>
      </c>
      <c r="BK26" s="23">
        <v>0</v>
      </c>
      <c r="BL26" s="23">
        <v>0</v>
      </c>
      <c r="BM26" s="23">
        <v>0</v>
      </c>
      <c r="BN26" s="24">
        <v>0</v>
      </c>
      <c r="BO26" s="23">
        <v>0</v>
      </c>
      <c r="BP26" s="23">
        <v>0</v>
      </c>
      <c r="BQ26" s="23">
        <v>0</v>
      </c>
      <c r="BR26" s="25">
        <v>1002809926</v>
      </c>
      <c r="BS26" s="22">
        <v>0</v>
      </c>
      <c r="BT26" s="23">
        <v>0</v>
      </c>
      <c r="BU26" s="23">
        <v>0</v>
      </c>
      <c r="BV26" s="23">
        <v>0</v>
      </c>
      <c r="BW26" s="24">
        <v>0</v>
      </c>
      <c r="BX26" s="23">
        <v>0</v>
      </c>
      <c r="BY26" s="23">
        <v>0</v>
      </c>
      <c r="BZ26" s="23">
        <v>0</v>
      </c>
      <c r="CA26" s="25">
        <f t="shared" si="3"/>
        <v>1002809926</v>
      </c>
      <c r="CB26" s="22">
        <v>0</v>
      </c>
      <c r="CC26" s="23">
        <v>0</v>
      </c>
      <c r="CD26" s="23">
        <v>0</v>
      </c>
      <c r="CE26" s="23">
        <v>0</v>
      </c>
      <c r="CF26" s="24">
        <v>0</v>
      </c>
      <c r="CG26" s="23">
        <v>0</v>
      </c>
      <c r="CH26" s="23">
        <v>0</v>
      </c>
      <c r="CI26" s="23">
        <v>0</v>
      </c>
      <c r="CJ26" s="25">
        <f t="shared" si="4"/>
        <v>1002809926</v>
      </c>
      <c r="CK26" s="22">
        <v>0</v>
      </c>
      <c r="CL26" s="23">
        <v>0</v>
      </c>
      <c r="CM26" s="23">
        <v>0</v>
      </c>
      <c r="CN26" s="23">
        <v>0</v>
      </c>
      <c r="CO26" s="23">
        <v>0</v>
      </c>
      <c r="CP26" s="24">
        <v>0</v>
      </c>
      <c r="CQ26" s="23">
        <v>0</v>
      </c>
      <c r="CR26" s="23">
        <v>0</v>
      </c>
      <c r="CS26" s="25">
        <f t="shared" si="5"/>
        <v>1002809926</v>
      </c>
      <c r="CT26" s="22">
        <v>0</v>
      </c>
      <c r="CU26" s="23">
        <v>0</v>
      </c>
      <c r="CV26" s="23">
        <v>0</v>
      </c>
      <c r="CW26" s="23"/>
      <c r="CX26" s="23">
        <v>0</v>
      </c>
      <c r="CY26" s="24">
        <v>0</v>
      </c>
      <c r="CZ26" s="23">
        <v>0</v>
      </c>
      <c r="DA26" s="23">
        <v>0</v>
      </c>
      <c r="DB26" s="25">
        <f t="shared" si="6"/>
        <v>1002809926</v>
      </c>
      <c r="DC26" s="22">
        <v>0</v>
      </c>
      <c r="DD26" s="23">
        <v>0</v>
      </c>
      <c r="DE26" s="23">
        <v>0</v>
      </c>
      <c r="DF26" s="23">
        <v>0</v>
      </c>
      <c r="DG26" s="23">
        <v>0</v>
      </c>
      <c r="DH26" s="24">
        <v>0</v>
      </c>
      <c r="DI26" s="23">
        <v>0</v>
      </c>
      <c r="DJ26" s="23">
        <v>0</v>
      </c>
      <c r="DK26" s="25">
        <f t="shared" si="7"/>
        <v>1002809926</v>
      </c>
      <c r="DL26" s="28">
        <v>0</v>
      </c>
      <c r="DM26" s="23">
        <v>0</v>
      </c>
      <c r="DN26" s="23">
        <v>0</v>
      </c>
      <c r="DO26" s="23">
        <v>0</v>
      </c>
      <c r="DP26" s="23"/>
      <c r="DQ26" s="23"/>
      <c r="DR26" s="23">
        <v>0</v>
      </c>
      <c r="DS26" s="23">
        <v>0</v>
      </c>
      <c r="DT26" s="24">
        <v>0</v>
      </c>
      <c r="DU26" s="23">
        <v>0</v>
      </c>
      <c r="DV26" s="23">
        <v>0</v>
      </c>
      <c r="DW26" s="26">
        <f t="shared" si="8"/>
        <v>1002809926</v>
      </c>
      <c r="DX26" s="26">
        <f>VLOOKUP(B26,[2]RPTNCT049_ConsultaSaldosContabl!$I$4:$K$7914,3,0)</f>
        <v>237907787</v>
      </c>
      <c r="DY26" s="13" t="e">
        <f>+S26+AD26+AU26+#REF!+BG26+#REF!+BQ26+#REF!</f>
        <v>#REF!</v>
      </c>
    </row>
    <row r="27" spans="1:129" ht="12.75" customHeight="1" x14ac:dyDescent="0.2">
      <c r="A27" s="9">
        <v>8999994629</v>
      </c>
      <c r="B27" s="9">
        <v>899999462</v>
      </c>
      <c r="C27" s="9"/>
      <c r="D27" s="27">
        <v>215125151</v>
      </c>
      <c r="E27" s="21" t="s">
        <v>540</v>
      </c>
      <c r="F27" s="20" t="s">
        <v>1681</v>
      </c>
      <c r="G27" s="22">
        <f>VLOOKUP(A27,[1]SGP!$A$4:$G$1137,7,0)</f>
        <v>0</v>
      </c>
      <c r="H27" s="23"/>
      <c r="I27" s="23">
        <v>0</v>
      </c>
      <c r="J27" s="23">
        <v>0</v>
      </c>
      <c r="K27" s="24">
        <v>0</v>
      </c>
      <c r="L27" s="23">
        <v>0</v>
      </c>
      <c r="M27" s="23">
        <v>0</v>
      </c>
      <c r="N27" s="25">
        <f t="shared" si="0"/>
        <v>0</v>
      </c>
      <c r="O27" s="25">
        <v>0</v>
      </c>
      <c r="P27" s="22">
        <v>0</v>
      </c>
      <c r="Q27" s="23">
        <v>0</v>
      </c>
      <c r="R27" s="23">
        <v>0</v>
      </c>
      <c r="S27" s="31">
        <v>148828577</v>
      </c>
      <c r="T27" s="23">
        <v>0</v>
      </c>
      <c r="U27" s="24">
        <v>0</v>
      </c>
      <c r="V27" s="23">
        <v>0</v>
      </c>
      <c r="W27" s="23">
        <v>0</v>
      </c>
      <c r="X27" s="25">
        <f t="shared" si="1"/>
        <v>148828577</v>
      </c>
      <c r="Y27" s="25">
        <v>0</v>
      </c>
      <c r="Z27" s="22">
        <v>0</v>
      </c>
      <c r="AA27" s="23">
        <v>0</v>
      </c>
      <c r="AB27" s="22">
        <v>0</v>
      </c>
      <c r="AC27" s="23">
        <v>0</v>
      </c>
      <c r="AD27" s="23">
        <v>0</v>
      </c>
      <c r="AE27" s="23">
        <v>0</v>
      </c>
      <c r="AF27" s="24">
        <v>0</v>
      </c>
      <c r="AG27" s="23">
        <v>0</v>
      </c>
      <c r="AH27" s="23">
        <v>0</v>
      </c>
      <c r="AI27" s="25">
        <f t="shared" si="2"/>
        <v>148828577</v>
      </c>
      <c r="AJ27" s="25">
        <v>0</v>
      </c>
      <c r="AK27" s="24">
        <v>0</v>
      </c>
      <c r="AL27" s="23">
        <v>0</v>
      </c>
      <c r="AM27" s="23">
        <v>0</v>
      </c>
      <c r="AN27" s="24">
        <v>0</v>
      </c>
      <c r="AO27" s="24">
        <v>0</v>
      </c>
      <c r="AP27" s="23">
        <v>0</v>
      </c>
      <c r="AQ27" s="23">
        <v>0</v>
      </c>
      <c r="AR27" s="23">
        <v>0</v>
      </c>
      <c r="AS27" s="41" t="s">
        <v>2304</v>
      </c>
      <c r="AT27" s="23">
        <v>0</v>
      </c>
      <c r="AU27" s="23">
        <v>0</v>
      </c>
      <c r="AV27" s="25">
        <v>148828577</v>
      </c>
      <c r="AW27" s="22">
        <v>0</v>
      </c>
      <c r="AX27" s="23">
        <v>0</v>
      </c>
      <c r="AY27" s="41">
        <v>0</v>
      </c>
      <c r="AZ27" s="23">
        <v>0</v>
      </c>
      <c r="BA27" s="24">
        <v>0</v>
      </c>
      <c r="BB27" s="23">
        <v>0</v>
      </c>
      <c r="BC27" s="23"/>
      <c r="BD27" s="23">
        <v>0</v>
      </c>
      <c r="BE27" s="41">
        <v>0</v>
      </c>
      <c r="BF27" s="23">
        <v>91892165</v>
      </c>
      <c r="BG27" s="23">
        <v>136646156</v>
      </c>
      <c r="BH27" s="25">
        <v>377366898</v>
      </c>
      <c r="BI27" s="23">
        <v>0</v>
      </c>
      <c r="BJ27" s="23">
        <v>27073773</v>
      </c>
      <c r="BK27" s="23">
        <v>0</v>
      </c>
      <c r="BL27" s="23">
        <v>0</v>
      </c>
      <c r="BM27" s="23">
        <v>0</v>
      </c>
      <c r="BN27" s="24">
        <v>0</v>
      </c>
      <c r="BO27" s="23">
        <v>0</v>
      </c>
      <c r="BP27" s="23">
        <v>0</v>
      </c>
      <c r="BQ27" s="23">
        <v>0</v>
      </c>
      <c r="BR27" s="25">
        <v>404440671</v>
      </c>
      <c r="BS27" s="22">
        <v>0</v>
      </c>
      <c r="BT27" s="23">
        <v>0</v>
      </c>
      <c r="BU27" s="23">
        <v>0</v>
      </c>
      <c r="BV27" s="23">
        <v>0</v>
      </c>
      <c r="BW27" s="24">
        <v>0</v>
      </c>
      <c r="BX27" s="23">
        <v>0</v>
      </c>
      <c r="BY27" s="23">
        <v>0</v>
      </c>
      <c r="BZ27" s="23">
        <v>0</v>
      </c>
      <c r="CA27" s="25">
        <f t="shared" si="3"/>
        <v>404440671</v>
      </c>
      <c r="CB27" s="22">
        <v>0</v>
      </c>
      <c r="CC27" s="23">
        <v>0</v>
      </c>
      <c r="CD27" s="23">
        <v>0</v>
      </c>
      <c r="CE27" s="23">
        <v>0</v>
      </c>
      <c r="CF27" s="24">
        <v>0</v>
      </c>
      <c r="CG27" s="23">
        <v>0</v>
      </c>
      <c r="CH27" s="23">
        <v>0</v>
      </c>
      <c r="CI27" s="23">
        <v>0</v>
      </c>
      <c r="CJ27" s="25">
        <f t="shared" si="4"/>
        <v>404440671</v>
      </c>
      <c r="CK27" s="22">
        <v>0</v>
      </c>
      <c r="CL27" s="23">
        <v>0</v>
      </c>
      <c r="CM27" s="23">
        <v>0</v>
      </c>
      <c r="CN27" s="23">
        <v>0</v>
      </c>
      <c r="CO27" s="23">
        <v>0</v>
      </c>
      <c r="CP27" s="24">
        <v>0</v>
      </c>
      <c r="CQ27" s="23">
        <v>0</v>
      </c>
      <c r="CR27" s="23">
        <v>0</v>
      </c>
      <c r="CS27" s="25">
        <f t="shared" si="5"/>
        <v>404440671</v>
      </c>
      <c r="CT27" s="22">
        <v>0</v>
      </c>
      <c r="CU27" s="23">
        <v>0</v>
      </c>
      <c r="CV27" s="23">
        <v>0</v>
      </c>
      <c r="CW27" s="23"/>
      <c r="CX27" s="23">
        <v>0</v>
      </c>
      <c r="CY27" s="24">
        <v>0</v>
      </c>
      <c r="CZ27" s="23">
        <v>0</v>
      </c>
      <c r="DA27" s="23">
        <v>0</v>
      </c>
      <c r="DB27" s="25">
        <f t="shared" si="6"/>
        <v>404440671</v>
      </c>
      <c r="DC27" s="22">
        <v>0</v>
      </c>
      <c r="DD27" s="23">
        <v>0</v>
      </c>
      <c r="DE27" s="23">
        <v>0</v>
      </c>
      <c r="DF27" s="23">
        <v>0</v>
      </c>
      <c r="DG27" s="23">
        <v>0</v>
      </c>
      <c r="DH27" s="24">
        <v>0</v>
      </c>
      <c r="DI27" s="23">
        <v>0</v>
      </c>
      <c r="DJ27" s="23">
        <v>0</v>
      </c>
      <c r="DK27" s="25">
        <f t="shared" si="7"/>
        <v>404440671</v>
      </c>
      <c r="DL27" s="28">
        <v>0</v>
      </c>
      <c r="DM27" s="23">
        <v>0</v>
      </c>
      <c r="DN27" s="23">
        <v>0</v>
      </c>
      <c r="DO27" s="23">
        <v>0</v>
      </c>
      <c r="DP27" s="23"/>
      <c r="DQ27" s="23"/>
      <c r="DR27" s="23">
        <v>0</v>
      </c>
      <c r="DS27" s="23">
        <v>0</v>
      </c>
      <c r="DT27" s="24">
        <v>0</v>
      </c>
      <c r="DU27" s="23">
        <v>0</v>
      </c>
      <c r="DV27" s="23">
        <v>0</v>
      </c>
      <c r="DW27" s="26">
        <f t="shared" si="8"/>
        <v>404440671</v>
      </c>
      <c r="DX27" s="26">
        <f>VLOOKUP(B27,[2]RPTNCT049_ConsultaSaldosContabl!$I$4:$K$7914,3,0)</f>
        <v>118965938</v>
      </c>
      <c r="DY27" s="13" t="e">
        <f>+S27+AD27+AU27+#REF!+BG27+#REF!+BQ27+#REF!</f>
        <v>#REF!</v>
      </c>
    </row>
    <row r="28" spans="1:129" ht="12.75" customHeight="1" x14ac:dyDescent="0.2">
      <c r="A28" s="9">
        <v>8999994604</v>
      </c>
      <c r="B28" s="9">
        <v>899999460</v>
      </c>
      <c r="C28" s="9"/>
      <c r="D28" s="27">
        <v>215825258</v>
      </c>
      <c r="E28" s="21" t="s">
        <v>1146</v>
      </c>
      <c r="F28" s="20" t="s">
        <v>1692</v>
      </c>
      <c r="G28" s="22">
        <f>VLOOKUP(A28,[1]SGP!$A$4:$G$1137,7,0)</f>
        <v>0</v>
      </c>
      <c r="H28" s="23"/>
      <c r="I28" s="23">
        <v>0</v>
      </c>
      <c r="J28" s="23">
        <v>0</v>
      </c>
      <c r="K28" s="24">
        <v>0</v>
      </c>
      <c r="L28" s="23">
        <v>0</v>
      </c>
      <c r="M28" s="23">
        <v>0</v>
      </c>
      <c r="N28" s="25">
        <f t="shared" si="0"/>
        <v>0</v>
      </c>
      <c r="O28" s="25">
        <v>0</v>
      </c>
      <c r="P28" s="22">
        <v>0</v>
      </c>
      <c r="Q28" s="23">
        <v>0</v>
      </c>
      <c r="R28" s="23">
        <v>0</v>
      </c>
      <c r="S28" s="31">
        <v>13654934</v>
      </c>
      <c r="T28" s="23">
        <v>0</v>
      </c>
      <c r="U28" s="24">
        <v>0</v>
      </c>
      <c r="V28" s="23">
        <v>0</v>
      </c>
      <c r="W28" s="23">
        <v>0</v>
      </c>
      <c r="X28" s="25">
        <f t="shared" si="1"/>
        <v>13654934</v>
      </c>
      <c r="Y28" s="25">
        <v>0</v>
      </c>
      <c r="Z28" s="22">
        <v>0</v>
      </c>
      <c r="AA28" s="23">
        <v>0</v>
      </c>
      <c r="AB28" s="23">
        <v>0</v>
      </c>
      <c r="AC28" s="23">
        <v>0</v>
      </c>
      <c r="AD28" s="23">
        <v>21128658</v>
      </c>
      <c r="AE28" s="23">
        <v>0</v>
      </c>
      <c r="AF28" s="24">
        <v>0</v>
      </c>
      <c r="AG28" s="23">
        <v>0</v>
      </c>
      <c r="AH28" s="23">
        <v>0</v>
      </c>
      <c r="AI28" s="25">
        <f t="shared" si="2"/>
        <v>34783592</v>
      </c>
      <c r="AJ28" s="25">
        <v>0</v>
      </c>
      <c r="AK28" s="24">
        <v>0</v>
      </c>
      <c r="AL28" s="23">
        <v>0</v>
      </c>
      <c r="AM28" s="23">
        <v>0</v>
      </c>
      <c r="AN28" s="24">
        <v>0</v>
      </c>
      <c r="AO28" s="24">
        <v>0</v>
      </c>
      <c r="AP28" s="23">
        <v>0</v>
      </c>
      <c r="AQ28" s="23">
        <v>0</v>
      </c>
      <c r="AR28" s="23">
        <v>0</v>
      </c>
      <c r="AS28" s="41" t="s">
        <v>2304</v>
      </c>
      <c r="AT28" s="23">
        <v>0</v>
      </c>
      <c r="AU28" s="23">
        <v>0</v>
      </c>
      <c r="AV28" s="25">
        <v>34783592</v>
      </c>
      <c r="AW28" s="22">
        <v>0</v>
      </c>
      <c r="AX28" s="23">
        <v>0</v>
      </c>
      <c r="AY28" s="41">
        <v>0</v>
      </c>
      <c r="AZ28" s="23">
        <v>0</v>
      </c>
      <c r="BA28" s="24">
        <v>0</v>
      </c>
      <c r="BB28" s="23">
        <v>0</v>
      </c>
      <c r="BC28" s="23"/>
      <c r="BD28" s="23">
        <v>0</v>
      </c>
      <c r="BE28" s="41">
        <v>0</v>
      </c>
      <c r="BF28" s="23">
        <v>24928135</v>
      </c>
      <c r="BG28" s="23">
        <v>32860939</v>
      </c>
      <c r="BH28" s="25">
        <v>92572666</v>
      </c>
      <c r="BI28" s="23">
        <v>0</v>
      </c>
      <c r="BJ28" s="23">
        <v>7518621</v>
      </c>
      <c r="BK28" s="23">
        <v>0</v>
      </c>
      <c r="BL28" s="23">
        <v>0</v>
      </c>
      <c r="BM28" s="23">
        <v>0</v>
      </c>
      <c r="BN28" s="24">
        <v>0</v>
      </c>
      <c r="BO28" s="23">
        <v>0</v>
      </c>
      <c r="BP28" s="23">
        <v>0</v>
      </c>
      <c r="BQ28" s="23">
        <v>0</v>
      </c>
      <c r="BR28" s="25">
        <v>100091287</v>
      </c>
      <c r="BS28" s="22">
        <v>0</v>
      </c>
      <c r="BT28" s="23">
        <v>0</v>
      </c>
      <c r="BU28" s="23">
        <v>0</v>
      </c>
      <c r="BV28" s="23">
        <v>0</v>
      </c>
      <c r="BW28" s="24">
        <v>0</v>
      </c>
      <c r="BX28" s="23">
        <v>0</v>
      </c>
      <c r="BY28" s="23">
        <v>0</v>
      </c>
      <c r="BZ28" s="23">
        <v>0</v>
      </c>
      <c r="CA28" s="25">
        <f t="shared" si="3"/>
        <v>100091287</v>
      </c>
      <c r="CB28" s="22">
        <v>0</v>
      </c>
      <c r="CC28" s="23">
        <v>0</v>
      </c>
      <c r="CD28" s="23">
        <v>0</v>
      </c>
      <c r="CE28" s="23">
        <v>0</v>
      </c>
      <c r="CF28" s="24">
        <v>0</v>
      </c>
      <c r="CG28" s="23">
        <v>0</v>
      </c>
      <c r="CH28" s="23">
        <v>0</v>
      </c>
      <c r="CI28" s="23">
        <v>0</v>
      </c>
      <c r="CJ28" s="25">
        <f t="shared" si="4"/>
        <v>100091287</v>
      </c>
      <c r="CK28" s="22">
        <v>0</v>
      </c>
      <c r="CL28" s="23">
        <v>0</v>
      </c>
      <c r="CM28" s="23">
        <v>0</v>
      </c>
      <c r="CN28" s="23">
        <v>0</v>
      </c>
      <c r="CO28" s="23">
        <v>0</v>
      </c>
      <c r="CP28" s="24">
        <v>0</v>
      </c>
      <c r="CQ28" s="23">
        <v>0</v>
      </c>
      <c r="CR28" s="23">
        <v>0</v>
      </c>
      <c r="CS28" s="25">
        <f t="shared" si="5"/>
        <v>100091287</v>
      </c>
      <c r="CT28" s="22">
        <v>0</v>
      </c>
      <c r="CU28" s="23">
        <v>0</v>
      </c>
      <c r="CV28" s="23">
        <v>0</v>
      </c>
      <c r="CW28" s="23"/>
      <c r="CX28" s="23">
        <v>0</v>
      </c>
      <c r="CY28" s="24">
        <v>0</v>
      </c>
      <c r="CZ28" s="23">
        <v>0</v>
      </c>
      <c r="DA28" s="23">
        <v>0</v>
      </c>
      <c r="DB28" s="25">
        <f t="shared" si="6"/>
        <v>100091287</v>
      </c>
      <c r="DC28" s="22">
        <v>0</v>
      </c>
      <c r="DD28" s="23">
        <v>0</v>
      </c>
      <c r="DE28" s="23">
        <v>0</v>
      </c>
      <c r="DF28" s="23">
        <v>0</v>
      </c>
      <c r="DG28" s="23">
        <v>0</v>
      </c>
      <c r="DH28" s="24">
        <v>0</v>
      </c>
      <c r="DI28" s="23">
        <v>0</v>
      </c>
      <c r="DJ28" s="23">
        <v>0</v>
      </c>
      <c r="DK28" s="25">
        <f t="shared" si="7"/>
        <v>100091287</v>
      </c>
      <c r="DL28" s="28">
        <v>0</v>
      </c>
      <c r="DM28" s="23">
        <v>0</v>
      </c>
      <c r="DN28" s="23">
        <v>0</v>
      </c>
      <c r="DO28" s="23">
        <v>0</v>
      </c>
      <c r="DP28" s="23"/>
      <c r="DQ28" s="23"/>
      <c r="DR28" s="23">
        <v>0</v>
      </c>
      <c r="DS28" s="23">
        <v>0</v>
      </c>
      <c r="DT28" s="24">
        <v>0</v>
      </c>
      <c r="DU28" s="23">
        <v>0</v>
      </c>
      <c r="DV28" s="23">
        <v>0</v>
      </c>
      <c r="DW28" s="26">
        <f t="shared" si="8"/>
        <v>100091287</v>
      </c>
      <c r="DX28" s="26">
        <f>VLOOKUP(B28,[2]RPTNCT049_ConsultaSaldosContabl!$I$4:$K$7914,3,0)</f>
        <v>32446756</v>
      </c>
      <c r="DY28" s="13" t="e">
        <f>+S28+AD28+AU28+#REF!+BG28+#REF!+BQ28+#REF!</f>
        <v>#REF!</v>
      </c>
    </row>
    <row r="29" spans="1:129" ht="12.75" customHeight="1" x14ac:dyDescent="0.2">
      <c r="A29" s="9">
        <v>8999994589</v>
      </c>
      <c r="B29" s="9">
        <v>899999458</v>
      </c>
      <c r="C29" s="9"/>
      <c r="D29" s="27">
        <v>210111001</v>
      </c>
      <c r="E29" s="21" t="s">
        <v>92</v>
      </c>
      <c r="F29" s="20" t="e">
        <v>#N/A</v>
      </c>
      <c r="G29" s="22">
        <f>VLOOKUP(A29,[1]SGP!$A$4:$G$1137,7,0)</f>
        <v>0</v>
      </c>
      <c r="H29" s="23"/>
      <c r="I29" s="23">
        <v>0</v>
      </c>
      <c r="J29" s="23">
        <v>0</v>
      </c>
      <c r="K29" s="24">
        <v>0</v>
      </c>
      <c r="L29" s="23">
        <v>0</v>
      </c>
      <c r="M29" s="23">
        <v>0</v>
      </c>
      <c r="N29" s="25">
        <f t="shared" si="0"/>
        <v>0</v>
      </c>
      <c r="O29" s="25">
        <v>0</v>
      </c>
      <c r="P29" s="22">
        <v>0</v>
      </c>
      <c r="Q29" s="23">
        <v>0</v>
      </c>
      <c r="R29" s="23">
        <v>0</v>
      </c>
      <c r="S29" s="29">
        <v>0</v>
      </c>
      <c r="T29" s="23">
        <v>0</v>
      </c>
      <c r="U29" s="24">
        <v>0</v>
      </c>
      <c r="V29" s="23">
        <v>0</v>
      </c>
      <c r="W29" s="23">
        <v>0</v>
      </c>
      <c r="X29" s="25">
        <f t="shared" si="1"/>
        <v>0</v>
      </c>
      <c r="Y29" s="25">
        <v>0</v>
      </c>
      <c r="Z29" s="22">
        <v>0</v>
      </c>
      <c r="AA29" s="23">
        <v>0</v>
      </c>
      <c r="AB29" s="23">
        <v>0</v>
      </c>
      <c r="AC29" s="23">
        <v>0</v>
      </c>
      <c r="AD29" s="23">
        <v>0</v>
      </c>
      <c r="AE29" s="23">
        <v>0</v>
      </c>
      <c r="AF29" s="24">
        <v>0</v>
      </c>
      <c r="AG29" s="23">
        <v>0</v>
      </c>
      <c r="AH29" s="23">
        <v>0</v>
      </c>
      <c r="AI29" s="25">
        <f t="shared" si="2"/>
        <v>0</v>
      </c>
      <c r="AJ29" s="25">
        <v>0</v>
      </c>
      <c r="AK29" s="24">
        <v>0</v>
      </c>
      <c r="AL29" s="23">
        <v>0</v>
      </c>
      <c r="AM29" s="23">
        <v>0</v>
      </c>
      <c r="AN29" s="24">
        <v>0</v>
      </c>
      <c r="AO29" s="24">
        <v>0</v>
      </c>
      <c r="AP29" s="23">
        <v>0</v>
      </c>
      <c r="AQ29" s="23">
        <v>0</v>
      </c>
      <c r="AR29" s="23">
        <v>0</v>
      </c>
      <c r="AS29" s="41" t="s">
        <v>2304</v>
      </c>
      <c r="AT29" s="23">
        <v>0</v>
      </c>
      <c r="AU29" s="23">
        <v>0</v>
      </c>
      <c r="AV29" s="25">
        <v>0</v>
      </c>
      <c r="AW29" s="22">
        <v>0</v>
      </c>
      <c r="AX29" s="23">
        <v>0</v>
      </c>
      <c r="AY29" s="41">
        <v>0</v>
      </c>
      <c r="AZ29" s="23">
        <v>0</v>
      </c>
      <c r="BA29" s="24">
        <v>0</v>
      </c>
      <c r="BB29" s="23">
        <v>0</v>
      </c>
      <c r="BD29" s="23">
        <v>0</v>
      </c>
      <c r="BE29" s="41">
        <v>0</v>
      </c>
      <c r="BF29" s="23">
        <v>0</v>
      </c>
      <c r="BG29" s="23">
        <v>0</v>
      </c>
      <c r="BH29" s="25">
        <v>0</v>
      </c>
      <c r="BI29" s="23">
        <v>0</v>
      </c>
      <c r="BJ29" s="23">
        <v>0</v>
      </c>
      <c r="BK29" s="23">
        <v>0</v>
      </c>
      <c r="BL29" s="23">
        <v>0</v>
      </c>
      <c r="BM29" s="23">
        <v>0</v>
      </c>
      <c r="BN29" s="24">
        <v>0</v>
      </c>
      <c r="BO29" s="23">
        <v>0</v>
      </c>
      <c r="BP29" s="23">
        <v>0</v>
      </c>
      <c r="BQ29" s="23">
        <v>0</v>
      </c>
      <c r="BR29" s="25">
        <v>0</v>
      </c>
      <c r="BS29" s="22">
        <v>0</v>
      </c>
      <c r="BT29" s="23">
        <v>0</v>
      </c>
      <c r="BU29" s="23">
        <v>0</v>
      </c>
      <c r="BV29" s="23">
        <v>0</v>
      </c>
      <c r="BW29" s="24">
        <v>0</v>
      </c>
      <c r="BX29" s="23">
        <v>0</v>
      </c>
      <c r="BY29" s="23">
        <v>0</v>
      </c>
      <c r="BZ29" s="23">
        <v>0</v>
      </c>
      <c r="CA29" s="25">
        <f t="shared" si="3"/>
        <v>0</v>
      </c>
      <c r="CB29" s="22">
        <v>0</v>
      </c>
      <c r="CC29" s="23">
        <v>0</v>
      </c>
      <c r="CD29" s="23">
        <v>0</v>
      </c>
      <c r="CE29" s="23">
        <v>0</v>
      </c>
      <c r="CF29" s="24">
        <v>0</v>
      </c>
      <c r="CG29" s="23">
        <v>0</v>
      </c>
      <c r="CH29" s="23">
        <v>0</v>
      </c>
      <c r="CI29" s="23">
        <v>0</v>
      </c>
      <c r="CJ29" s="25">
        <f t="shared" si="4"/>
        <v>0</v>
      </c>
      <c r="CK29" s="22">
        <v>0</v>
      </c>
      <c r="CL29" s="23">
        <v>0</v>
      </c>
      <c r="CM29" s="23">
        <v>0</v>
      </c>
      <c r="CN29" s="23">
        <v>0</v>
      </c>
      <c r="CO29" s="23">
        <v>0</v>
      </c>
      <c r="CP29" s="24">
        <v>0</v>
      </c>
      <c r="CQ29" s="23">
        <v>0</v>
      </c>
      <c r="CR29" s="23">
        <v>0</v>
      </c>
      <c r="CS29" s="25">
        <f t="shared" si="5"/>
        <v>0</v>
      </c>
      <c r="CT29" s="22">
        <v>0</v>
      </c>
      <c r="CU29" s="23">
        <v>0</v>
      </c>
      <c r="CV29" s="23">
        <v>0</v>
      </c>
      <c r="CW29" s="23">
        <v>0</v>
      </c>
      <c r="CX29" s="23">
        <v>0</v>
      </c>
      <c r="CY29" s="24">
        <v>0</v>
      </c>
      <c r="CZ29" s="23">
        <v>0</v>
      </c>
      <c r="DA29" s="23">
        <v>0</v>
      </c>
      <c r="DB29" s="25">
        <f t="shared" si="6"/>
        <v>0</v>
      </c>
      <c r="DC29" s="22"/>
      <c r="DD29" s="23">
        <v>0</v>
      </c>
      <c r="DE29" s="23">
        <v>0</v>
      </c>
      <c r="DF29" s="23">
        <v>0</v>
      </c>
      <c r="DG29" s="23">
        <v>0</v>
      </c>
      <c r="DH29" s="24">
        <v>0</v>
      </c>
      <c r="DI29" s="23">
        <v>0</v>
      </c>
      <c r="DJ29" s="23">
        <v>0</v>
      </c>
      <c r="DK29" s="25">
        <f t="shared" si="7"/>
        <v>0</v>
      </c>
      <c r="DL29" s="28">
        <v>0</v>
      </c>
      <c r="DM29" s="23">
        <v>0</v>
      </c>
      <c r="DN29" s="23">
        <v>0</v>
      </c>
      <c r="DO29" s="23">
        <v>0</v>
      </c>
      <c r="DP29" s="23">
        <v>0</v>
      </c>
      <c r="DQ29" s="23"/>
      <c r="DR29" s="23">
        <v>0</v>
      </c>
      <c r="DS29" s="23">
        <v>0</v>
      </c>
      <c r="DT29" s="24">
        <v>0</v>
      </c>
      <c r="DU29" s="23">
        <v>0</v>
      </c>
      <c r="DV29" s="23">
        <v>0</v>
      </c>
      <c r="DW29" s="26">
        <f t="shared" si="8"/>
        <v>0</v>
      </c>
      <c r="DX29" s="26">
        <v>0</v>
      </c>
      <c r="DY29" s="13" t="e">
        <f>+S29+AD29+AU29+#REF!+BG29+#REF!+BQ29+#REF!</f>
        <v>#REF!</v>
      </c>
    </row>
    <row r="30" spans="1:129" ht="12.75" customHeight="1" x14ac:dyDescent="0.2">
      <c r="A30" s="9">
        <v>8999994500</v>
      </c>
      <c r="B30" s="9">
        <v>899999450</v>
      </c>
      <c r="C30" s="9"/>
      <c r="D30" s="27">
        <v>211925019</v>
      </c>
      <c r="E30" s="21" t="s">
        <v>529</v>
      </c>
      <c r="F30" s="20" t="s">
        <v>1670</v>
      </c>
      <c r="G30" s="22">
        <f>VLOOKUP(A30,[1]SGP!$A$4:$G$1137,7,0)</f>
        <v>0</v>
      </c>
      <c r="H30" s="23"/>
      <c r="I30" s="23">
        <v>0</v>
      </c>
      <c r="J30" s="23">
        <v>0</v>
      </c>
      <c r="K30" s="24">
        <v>0</v>
      </c>
      <c r="L30" s="23">
        <v>0</v>
      </c>
      <c r="M30" s="23">
        <v>0</v>
      </c>
      <c r="N30" s="25">
        <f t="shared" si="0"/>
        <v>0</v>
      </c>
      <c r="O30" s="25">
        <v>0</v>
      </c>
      <c r="P30" s="22">
        <v>0</v>
      </c>
      <c r="Q30" s="23">
        <v>0</v>
      </c>
      <c r="R30" s="23">
        <v>0</v>
      </c>
      <c r="S30" s="31">
        <v>49374498</v>
      </c>
      <c r="T30" s="23">
        <v>0</v>
      </c>
      <c r="U30" s="24">
        <v>0</v>
      </c>
      <c r="V30" s="23">
        <v>0</v>
      </c>
      <c r="W30" s="23">
        <v>0</v>
      </c>
      <c r="X30" s="25">
        <f t="shared" si="1"/>
        <v>49374498</v>
      </c>
      <c r="Y30" s="25">
        <v>0</v>
      </c>
      <c r="Z30" s="22">
        <v>0</v>
      </c>
      <c r="AA30" s="23">
        <v>0</v>
      </c>
      <c r="AB30" s="22">
        <v>0</v>
      </c>
      <c r="AC30" s="23">
        <v>0</v>
      </c>
      <c r="AD30" s="23">
        <v>0</v>
      </c>
      <c r="AE30" s="23">
        <v>0</v>
      </c>
      <c r="AF30" s="24">
        <v>0</v>
      </c>
      <c r="AG30" s="23">
        <v>0</v>
      </c>
      <c r="AH30" s="23">
        <v>0</v>
      </c>
      <c r="AI30" s="25">
        <f t="shared" si="2"/>
        <v>49374498</v>
      </c>
      <c r="AJ30" s="25">
        <v>0</v>
      </c>
      <c r="AK30" s="24">
        <v>0</v>
      </c>
      <c r="AL30" s="23">
        <v>0</v>
      </c>
      <c r="AM30" s="23">
        <v>0</v>
      </c>
      <c r="AN30" s="24">
        <v>0</v>
      </c>
      <c r="AO30" s="24">
        <v>0</v>
      </c>
      <c r="AP30" s="23">
        <v>0</v>
      </c>
      <c r="AQ30" s="23">
        <v>0</v>
      </c>
      <c r="AR30" s="23">
        <v>0</v>
      </c>
      <c r="AS30" s="41" t="s">
        <v>2304</v>
      </c>
      <c r="AT30" s="23">
        <v>0</v>
      </c>
      <c r="AU30" s="23">
        <v>0</v>
      </c>
      <c r="AV30" s="25">
        <v>49374498</v>
      </c>
      <c r="AW30" s="22">
        <v>0</v>
      </c>
      <c r="AX30" s="23">
        <v>0</v>
      </c>
      <c r="AY30" s="41">
        <v>0</v>
      </c>
      <c r="AZ30" s="23">
        <v>0</v>
      </c>
      <c r="BA30" s="24">
        <v>0</v>
      </c>
      <c r="BB30" s="23">
        <v>0</v>
      </c>
      <c r="BC30" s="23"/>
      <c r="BD30" s="23">
        <v>0</v>
      </c>
      <c r="BE30" s="41">
        <v>0</v>
      </c>
      <c r="BF30" s="23">
        <v>28891040</v>
      </c>
      <c r="BG30" s="23">
        <v>45914674</v>
      </c>
      <c r="BH30" s="25">
        <v>124180212</v>
      </c>
      <c r="BI30" s="23">
        <v>0</v>
      </c>
      <c r="BJ30" s="23">
        <v>8732523</v>
      </c>
      <c r="BK30" s="23">
        <v>0</v>
      </c>
      <c r="BL30" s="23">
        <v>0</v>
      </c>
      <c r="BM30" s="23">
        <v>0</v>
      </c>
      <c r="BN30" s="24">
        <v>0</v>
      </c>
      <c r="BO30" s="23">
        <v>0</v>
      </c>
      <c r="BP30" s="23">
        <v>0</v>
      </c>
      <c r="BQ30" s="23">
        <v>0</v>
      </c>
      <c r="BR30" s="25">
        <v>132912735</v>
      </c>
      <c r="BS30" s="22">
        <v>0</v>
      </c>
      <c r="BT30" s="23">
        <v>0</v>
      </c>
      <c r="BU30" s="23">
        <v>0</v>
      </c>
      <c r="BV30" s="23">
        <v>0</v>
      </c>
      <c r="BW30" s="24">
        <v>0</v>
      </c>
      <c r="BX30" s="23">
        <v>0</v>
      </c>
      <c r="BY30" s="23">
        <v>0</v>
      </c>
      <c r="BZ30" s="23">
        <v>0</v>
      </c>
      <c r="CA30" s="25">
        <f t="shared" si="3"/>
        <v>132912735</v>
      </c>
      <c r="CB30" s="22">
        <v>0</v>
      </c>
      <c r="CC30" s="23">
        <v>0</v>
      </c>
      <c r="CD30" s="23">
        <v>0</v>
      </c>
      <c r="CE30" s="23">
        <v>0</v>
      </c>
      <c r="CF30" s="24">
        <v>0</v>
      </c>
      <c r="CG30" s="23">
        <v>0</v>
      </c>
      <c r="CH30" s="23">
        <v>0</v>
      </c>
      <c r="CI30" s="23">
        <v>0</v>
      </c>
      <c r="CJ30" s="25">
        <f t="shared" si="4"/>
        <v>132912735</v>
      </c>
      <c r="CK30" s="22">
        <v>0</v>
      </c>
      <c r="CL30" s="23">
        <v>0</v>
      </c>
      <c r="CM30" s="23">
        <v>0</v>
      </c>
      <c r="CN30" s="23">
        <v>0</v>
      </c>
      <c r="CO30" s="23">
        <v>0</v>
      </c>
      <c r="CP30" s="24">
        <v>0</v>
      </c>
      <c r="CQ30" s="23">
        <v>0</v>
      </c>
      <c r="CR30" s="23">
        <v>0</v>
      </c>
      <c r="CS30" s="25">
        <f t="shared" si="5"/>
        <v>132912735</v>
      </c>
      <c r="CT30" s="22">
        <v>0</v>
      </c>
      <c r="CU30" s="23">
        <v>0</v>
      </c>
      <c r="CV30" s="23">
        <v>0</v>
      </c>
      <c r="CW30" s="23"/>
      <c r="CX30" s="23">
        <v>0</v>
      </c>
      <c r="CY30" s="24">
        <v>0</v>
      </c>
      <c r="CZ30" s="23">
        <v>0</v>
      </c>
      <c r="DA30" s="23">
        <v>0</v>
      </c>
      <c r="DB30" s="25">
        <f t="shared" si="6"/>
        <v>132912735</v>
      </c>
      <c r="DC30" s="22">
        <v>0</v>
      </c>
      <c r="DD30" s="23">
        <v>0</v>
      </c>
      <c r="DE30" s="23">
        <v>0</v>
      </c>
      <c r="DF30" s="23">
        <v>0</v>
      </c>
      <c r="DG30" s="23">
        <v>0</v>
      </c>
      <c r="DH30" s="24">
        <v>0</v>
      </c>
      <c r="DI30" s="23">
        <v>0</v>
      </c>
      <c r="DJ30" s="23">
        <v>0</v>
      </c>
      <c r="DK30" s="25">
        <f t="shared" si="7"/>
        <v>132912735</v>
      </c>
      <c r="DL30" s="28">
        <v>0</v>
      </c>
      <c r="DM30" s="23">
        <v>0</v>
      </c>
      <c r="DN30" s="23">
        <v>0</v>
      </c>
      <c r="DO30" s="23">
        <v>0</v>
      </c>
      <c r="DP30" s="23"/>
      <c r="DQ30" s="23"/>
      <c r="DR30" s="23">
        <v>0</v>
      </c>
      <c r="DS30" s="23">
        <v>0</v>
      </c>
      <c r="DT30" s="24">
        <v>0</v>
      </c>
      <c r="DU30" s="23">
        <v>0</v>
      </c>
      <c r="DV30" s="23">
        <v>0</v>
      </c>
      <c r="DW30" s="26">
        <f t="shared" si="8"/>
        <v>132912735</v>
      </c>
      <c r="DX30" s="26">
        <f>VLOOKUP(B30,[2]RPTNCT049_ConsultaSaldosContabl!$I$4:$K$7914,3,0)</f>
        <v>37623563</v>
      </c>
      <c r="DY30" s="13" t="e">
        <f>+S30+AD30+AU30+#REF!+BG30+#REF!+BQ30+#REF!</f>
        <v>#REF!</v>
      </c>
    </row>
    <row r="31" spans="1:129" ht="15" customHeight="1" x14ac:dyDescent="0.2">
      <c r="A31" s="9">
        <v>8999994485</v>
      </c>
      <c r="B31" s="9">
        <v>899999448</v>
      </c>
      <c r="C31" s="9"/>
      <c r="D31" s="27">
        <v>216225862</v>
      </c>
      <c r="E31" s="21" t="s">
        <v>631</v>
      </c>
      <c r="F31" s="20" t="s">
        <v>1769</v>
      </c>
      <c r="G31" s="22">
        <f>VLOOKUP(A31,[1]SGP!$A$4:$G$1137,7,0)</f>
        <v>0</v>
      </c>
      <c r="H31" s="23"/>
      <c r="I31" s="23">
        <v>0</v>
      </c>
      <c r="J31" s="23">
        <v>0</v>
      </c>
      <c r="K31" s="24">
        <v>0</v>
      </c>
      <c r="L31" s="23">
        <v>0</v>
      </c>
      <c r="M31" s="23">
        <v>0</v>
      </c>
      <c r="N31" s="25">
        <f t="shared" si="0"/>
        <v>0</v>
      </c>
      <c r="O31" s="25">
        <v>0</v>
      </c>
      <c r="P31" s="22">
        <v>0</v>
      </c>
      <c r="Q31" s="23">
        <v>0</v>
      </c>
      <c r="R31" s="23">
        <v>0</v>
      </c>
      <c r="S31" s="31">
        <v>49810141</v>
      </c>
      <c r="T31" s="23">
        <v>0</v>
      </c>
      <c r="U31" s="24">
        <v>0</v>
      </c>
      <c r="V31" s="23">
        <v>0</v>
      </c>
      <c r="W31" s="23">
        <v>0</v>
      </c>
      <c r="X31" s="25">
        <f t="shared" si="1"/>
        <v>49810141</v>
      </c>
      <c r="Y31" s="25">
        <v>0</v>
      </c>
      <c r="Z31" s="22">
        <v>0</v>
      </c>
      <c r="AA31" s="23">
        <v>0</v>
      </c>
      <c r="AB31" s="22">
        <v>0</v>
      </c>
      <c r="AC31" s="23">
        <v>0</v>
      </c>
      <c r="AD31" s="23">
        <v>0</v>
      </c>
      <c r="AE31" s="23">
        <v>0</v>
      </c>
      <c r="AF31" s="24">
        <v>0</v>
      </c>
      <c r="AG31" s="23">
        <v>0</v>
      </c>
      <c r="AH31" s="23">
        <v>0</v>
      </c>
      <c r="AI31" s="25">
        <f t="shared" si="2"/>
        <v>49810141</v>
      </c>
      <c r="AJ31" s="25">
        <v>0</v>
      </c>
      <c r="AK31" s="24">
        <v>0</v>
      </c>
      <c r="AL31" s="23">
        <v>0</v>
      </c>
      <c r="AM31" s="23">
        <v>0</v>
      </c>
      <c r="AN31" s="24">
        <v>0</v>
      </c>
      <c r="AO31" s="24">
        <v>0</v>
      </c>
      <c r="AP31" s="23">
        <v>0</v>
      </c>
      <c r="AQ31" s="23">
        <v>0</v>
      </c>
      <c r="AR31" s="23">
        <v>0</v>
      </c>
      <c r="AS31" s="41" t="s">
        <v>2304</v>
      </c>
      <c r="AT31" s="23">
        <v>0</v>
      </c>
      <c r="AU31" s="23">
        <v>0</v>
      </c>
      <c r="AV31" s="25">
        <v>49810141</v>
      </c>
      <c r="AW31" s="22">
        <v>0</v>
      </c>
      <c r="AX31" s="23">
        <v>0</v>
      </c>
      <c r="AY31" s="41">
        <v>0</v>
      </c>
      <c r="AZ31" s="23">
        <v>0</v>
      </c>
      <c r="BA31" s="24">
        <v>0</v>
      </c>
      <c r="BB31" s="23">
        <v>0</v>
      </c>
      <c r="BC31" s="23"/>
      <c r="BD31" s="23">
        <v>0</v>
      </c>
      <c r="BE31" s="41">
        <v>0</v>
      </c>
      <c r="BF31" s="23">
        <v>39466170</v>
      </c>
      <c r="BG31" s="23">
        <v>46682670</v>
      </c>
      <c r="BH31" s="25">
        <v>135958981</v>
      </c>
      <c r="BI31" s="23">
        <v>0</v>
      </c>
      <c r="BJ31" s="23">
        <v>10705939</v>
      </c>
      <c r="BK31" s="23">
        <v>0</v>
      </c>
      <c r="BL31" s="23">
        <v>0</v>
      </c>
      <c r="BM31" s="23">
        <v>0</v>
      </c>
      <c r="BN31" s="24">
        <v>0</v>
      </c>
      <c r="BO31" s="23">
        <v>0</v>
      </c>
      <c r="BP31" s="23">
        <v>0</v>
      </c>
      <c r="BQ31" s="23">
        <v>0</v>
      </c>
      <c r="BR31" s="25">
        <v>146664920</v>
      </c>
      <c r="BS31" s="22">
        <v>0</v>
      </c>
      <c r="BT31" s="23">
        <v>0</v>
      </c>
      <c r="BU31" s="23">
        <v>0</v>
      </c>
      <c r="BV31" s="23">
        <v>0</v>
      </c>
      <c r="BW31" s="24">
        <v>0</v>
      </c>
      <c r="BX31" s="23">
        <v>0</v>
      </c>
      <c r="BY31" s="23">
        <v>0</v>
      </c>
      <c r="BZ31" s="23">
        <v>0</v>
      </c>
      <c r="CA31" s="25">
        <f t="shared" si="3"/>
        <v>146664920</v>
      </c>
      <c r="CB31" s="22">
        <v>0</v>
      </c>
      <c r="CC31" s="23">
        <v>0</v>
      </c>
      <c r="CD31" s="23">
        <v>0</v>
      </c>
      <c r="CE31" s="23">
        <v>0</v>
      </c>
      <c r="CF31" s="24">
        <v>0</v>
      </c>
      <c r="CG31" s="23">
        <v>0</v>
      </c>
      <c r="CH31" s="23">
        <v>0</v>
      </c>
      <c r="CI31" s="23">
        <v>0</v>
      </c>
      <c r="CJ31" s="25">
        <f t="shared" si="4"/>
        <v>146664920</v>
      </c>
      <c r="CK31" s="22">
        <v>0</v>
      </c>
      <c r="CL31" s="23">
        <v>0</v>
      </c>
      <c r="CM31" s="23">
        <v>0</v>
      </c>
      <c r="CN31" s="23">
        <v>0</v>
      </c>
      <c r="CO31" s="23">
        <v>0</v>
      </c>
      <c r="CP31" s="24">
        <v>0</v>
      </c>
      <c r="CQ31" s="23">
        <v>0</v>
      </c>
      <c r="CR31" s="23">
        <v>0</v>
      </c>
      <c r="CS31" s="25">
        <f t="shared" si="5"/>
        <v>146664920</v>
      </c>
      <c r="CT31" s="22">
        <v>0</v>
      </c>
      <c r="CU31" s="23">
        <v>0</v>
      </c>
      <c r="CV31" s="23">
        <v>0</v>
      </c>
      <c r="CW31" s="23"/>
      <c r="CX31" s="23">
        <v>0</v>
      </c>
      <c r="CY31" s="24">
        <v>0</v>
      </c>
      <c r="CZ31" s="23">
        <v>0</v>
      </c>
      <c r="DA31" s="23">
        <v>0</v>
      </c>
      <c r="DB31" s="25">
        <f t="shared" si="6"/>
        <v>146664920</v>
      </c>
      <c r="DC31" s="22">
        <v>0</v>
      </c>
      <c r="DD31" s="23">
        <v>0</v>
      </c>
      <c r="DE31" s="23">
        <v>0</v>
      </c>
      <c r="DF31" s="23">
        <v>0</v>
      </c>
      <c r="DG31" s="23">
        <v>0</v>
      </c>
      <c r="DH31" s="24">
        <v>0</v>
      </c>
      <c r="DI31" s="23">
        <v>0</v>
      </c>
      <c r="DJ31" s="23">
        <v>0</v>
      </c>
      <c r="DK31" s="25">
        <f t="shared" si="7"/>
        <v>146664920</v>
      </c>
      <c r="DL31" s="28">
        <v>0</v>
      </c>
      <c r="DM31" s="23">
        <v>0</v>
      </c>
      <c r="DN31" s="23">
        <v>0</v>
      </c>
      <c r="DO31" s="23">
        <v>0</v>
      </c>
      <c r="DP31" s="23"/>
      <c r="DQ31" s="23"/>
      <c r="DR31" s="23">
        <v>0</v>
      </c>
      <c r="DS31" s="23">
        <v>0</v>
      </c>
      <c r="DT31" s="24">
        <v>0</v>
      </c>
      <c r="DU31" s="23">
        <v>0</v>
      </c>
      <c r="DV31" s="23">
        <v>0</v>
      </c>
      <c r="DW31" s="26">
        <f t="shared" si="8"/>
        <v>146664920</v>
      </c>
      <c r="DX31" s="26">
        <f>VLOOKUP(B31,[2]RPTNCT049_ConsultaSaldosContabl!$I$4:$K$7914,3,0)</f>
        <v>50172109</v>
      </c>
      <c r="DY31" s="13" t="e">
        <f>+S31+AD31+AU31+#REF!+BG31+#REF!+BQ31+#REF!</f>
        <v>#REF!</v>
      </c>
    </row>
    <row r="32" spans="1:129" ht="15" customHeight="1" x14ac:dyDescent="0.2">
      <c r="A32" s="9">
        <v>8999994478</v>
      </c>
      <c r="B32" s="9">
        <v>899999447</v>
      </c>
      <c r="C32" s="9"/>
      <c r="D32" s="27">
        <v>217125871</v>
      </c>
      <c r="E32" s="21" t="s">
        <v>633</v>
      </c>
      <c r="F32" s="20" t="s">
        <v>1771</v>
      </c>
      <c r="G32" s="22">
        <f>VLOOKUP(A32,[1]SGP!$A$4:$G$1137,7,0)</f>
        <v>0</v>
      </c>
      <c r="H32" s="23"/>
      <c r="I32" s="23">
        <v>0</v>
      </c>
      <c r="J32" s="23">
        <v>0</v>
      </c>
      <c r="K32" s="24">
        <v>0</v>
      </c>
      <c r="L32" s="23">
        <v>0</v>
      </c>
      <c r="M32" s="23">
        <v>0</v>
      </c>
      <c r="N32" s="25">
        <f t="shared" si="0"/>
        <v>0</v>
      </c>
      <c r="O32" s="25">
        <v>0</v>
      </c>
      <c r="P32" s="22">
        <v>0</v>
      </c>
      <c r="Q32" s="23">
        <v>0</v>
      </c>
      <c r="R32" s="23">
        <v>0</v>
      </c>
      <c r="S32" s="29">
        <v>0</v>
      </c>
      <c r="T32" s="23">
        <v>0</v>
      </c>
      <c r="U32" s="24">
        <v>0</v>
      </c>
      <c r="V32" s="23">
        <v>0</v>
      </c>
      <c r="W32" s="23">
        <v>0</v>
      </c>
      <c r="X32" s="25">
        <f t="shared" si="1"/>
        <v>0</v>
      </c>
      <c r="Y32" s="25">
        <v>0</v>
      </c>
      <c r="Z32" s="22">
        <v>0</v>
      </c>
      <c r="AA32" s="23">
        <v>0</v>
      </c>
      <c r="AB32" s="22">
        <v>0</v>
      </c>
      <c r="AC32" s="23">
        <v>0</v>
      </c>
      <c r="AD32" s="23">
        <v>19229311</v>
      </c>
      <c r="AE32" s="23">
        <v>0</v>
      </c>
      <c r="AF32" s="24">
        <v>0</v>
      </c>
      <c r="AG32" s="23">
        <v>0</v>
      </c>
      <c r="AH32" s="23">
        <v>0</v>
      </c>
      <c r="AI32" s="25">
        <f t="shared" si="2"/>
        <v>19229311</v>
      </c>
      <c r="AJ32" s="25">
        <v>0</v>
      </c>
      <c r="AK32" s="24">
        <v>0</v>
      </c>
      <c r="AL32" s="23">
        <v>0</v>
      </c>
      <c r="AM32" s="23">
        <v>0</v>
      </c>
      <c r="AN32" s="24">
        <v>0</v>
      </c>
      <c r="AO32" s="24">
        <v>0</v>
      </c>
      <c r="AP32" s="23">
        <v>0</v>
      </c>
      <c r="AQ32" s="23">
        <v>0</v>
      </c>
      <c r="AR32" s="23">
        <v>0</v>
      </c>
      <c r="AS32" s="41" t="s">
        <v>2304</v>
      </c>
      <c r="AT32" s="23">
        <v>0</v>
      </c>
      <c r="AU32" s="23">
        <v>0</v>
      </c>
      <c r="AV32" s="25">
        <v>19229311</v>
      </c>
      <c r="AW32" s="22">
        <v>0</v>
      </c>
      <c r="AX32" s="23">
        <v>0</v>
      </c>
      <c r="AY32" s="41">
        <v>0</v>
      </c>
      <c r="AZ32" s="23">
        <v>0</v>
      </c>
      <c r="BA32" s="24">
        <v>0</v>
      </c>
      <c r="BB32" s="23">
        <v>0</v>
      </c>
      <c r="BC32" s="23"/>
      <c r="BD32" s="23">
        <v>0</v>
      </c>
      <c r="BE32" s="41">
        <v>0</v>
      </c>
      <c r="BF32" s="23">
        <v>13386630</v>
      </c>
      <c r="BG32" s="23">
        <v>18427140</v>
      </c>
      <c r="BH32" s="25">
        <v>51043081</v>
      </c>
      <c r="BI32" s="23">
        <v>0</v>
      </c>
      <c r="BJ32" s="23">
        <v>4066887</v>
      </c>
      <c r="BK32" s="23">
        <v>0</v>
      </c>
      <c r="BL32" s="23">
        <v>0</v>
      </c>
      <c r="BM32" s="23">
        <v>0</v>
      </c>
      <c r="BN32" s="24">
        <v>0</v>
      </c>
      <c r="BO32" s="23">
        <v>0</v>
      </c>
      <c r="BP32" s="23">
        <v>0</v>
      </c>
      <c r="BQ32" s="23">
        <v>0</v>
      </c>
      <c r="BR32" s="25">
        <v>55109968</v>
      </c>
      <c r="BS32" s="22">
        <v>0</v>
      </c>
      <c r="BT32" s="23">
        <v>0</v>
      </c>
      <c r="BU32" s="23">
        <v>0</v>
      </c>
      <c r="BV32" s="23">
        <v>0</v>
      </c>
      <c r="BW32" s="24">
        <v>0</v>
      </c>
      <c r="BX32" s="23">
        <v>0</v>
      </c>
      <c r="BY32" s="23">
        <v>0</v>
      </c>
      <c r="BZ32" s="23">
        <v>0</v>
      </c>
      <c r="CA32" s="25">
        <f t="shared" si="3"/>
        <v>55109968</v>
      </c>
      <c r="CB32" s="22">
        <v>0</v>
      </c>
      <c r="CC32" s="23">
        <v>0</v>
      </c>
      <c r="CD32" s="23">
        <v>0</v>
      </c>
      <c r="CE32" s="23">
        <v>0</v>
      </c>
      <c r="CF32" s="24">
        <v>0</v>
      </c>
      <c r="CG32" s="23">
        <v>0</v>
      </c>
      <c r="CH32" s="23">
        <v>0</v>
      </c>
      <c r="CI32" s="23">
        <v>0</v>
      </c>
      <c r="CJ32" s="25">
        <f t="shared" si="4"/>
        <v>55109968</v>
      </c>
      <c r="CK32" s="22">
        <v>0</v>
      </c>
      <c r="CL32" s="23">
        <v>0</v>
      </c>
      <c r="CM32" s="23">
        <v>0</v>
      </c>
      <c r="CN32" s="23">
        <v>0</v>
      </c>
      <c r="CO32" s="23">
        <v>0</v>
      </c>
      <c r="CP32" s="24">
        <v>0</v>
      </c>
      <c r="CQ32" s="23">
        <v>0</v>
      </c>
      <c r="CR32" s="23">
        <v>0</v>
      </c>
      <c r="CS32" s="25">
        <f t="shared" si="5"/>
        <v>55109968</v>
      </c>
      <c r="CT32" s="22">
        <v>0</v>
      </c>
      <c r="CU32" s="23">
        <v>0</v>
      </c>
      <c r="CV32" s="23">
        <v>0</v>
      </c>
      <c r="CW32" s="23"/>
      <c r="CX32" s="23">
        <v>0</v>
      </c>
      <c r="CY32" s="24">
        <v>0</v>
      </c>
      <c r="CZ32" s="23">
        <v>0</v>
      </c>
      <c r="DA32" s="23">
        <v>0</v>
      </c>
      <c r="DB32" s="25">
        <f t="shared" si="6"/>
        <v>55109968</v>
      </c>
      <c r="DC32" s="22">
        <v>0</v>
      </c>
      <c r="DD32" s="23">
        <v>0</v>
      </c>
      <c r="DE32" s="23">
        <v>0</v>
      </c>
      <c r="DF32" s="23">
        <v>0</v>
      </c>
      <c r="DG32" s="23">
        <v>0</v>
      </c>
      <c r="DH32" s="24">
        <v>0</v>
      </c>
      <c r="DI32" s="23">
        <v>0</v>
      </c>
      <c r="DJ32" s="23">
        <v>0</v>
      </c>
      <c r="DK32" s="25">
        <f t="shared" si="7"/>
        <v>55109968</v>
      </c>
      <c r="DL32" s="28">
        <v>0</v>
      </c>
      <c r="DM32" s="23">
        <v>0</v>
      </c>
      <c r="DN32" s="23">
        <v>0</v>
      </c>
      <c r="DO32" s="23">
        <v>0</v>
      </c>
      <c r="DP32" s="23"/>
      <c r="DQ32" s="23"/>
      <c r="DR32" s="23">
        <v>0</v>
      </c>
      <c r="DS32" s="23">
        <v>0</v>
      </c>
      <c r="DT32" s="24">
        <v>0</v>
      </c>
      <c r="DU32" s="23">
        <v>0</v>
      </c>
      <c r="DV32" s="23">
        <v>0</v>
      </c>
      <c r="DW32" s="26">
        <f t="shared" si="8"/>
        <v>55109968</v>
      </c>
      <c r="DX32" s="26">
        <f>VLOOKUP(B32,[2]RPTNCT049_ConsultaSaldosContabl!$I$4:$K$7914,3,0)</f>
        <v>17453517</v>
      </c>
      <c r="DY32" s="13" t="e">
        <f>+S32+AD32+AU32+#REF!+BG32+#REF!+BQ32+#REF!</f>
        <v>#REF!</v>
      </c>
    </row>
    <row r="33" spans="1:129" ht="15" customHeight="1" x14ac:dyDescent="0.2">
      <c r="A33" s="9">
        <v>8999994453</v>
      </c>
      <c r="B33" s="9">
        <v>899999445</v>
      </c>
      <c r="C33" s="9"/>
      <c r="D33" s="27">
        <v>217325873</v>
      </c>
      <c r="E33" s="21" t="s">
        <v>634</v>
      </c>
      <c r="F33" s="20" t="s">
        <v>1772</v>
      </c>
      <c r="G33" s="22">
        <f>VLOOKUP(A33,[1]SGP!$A$4:$G$1137,7,0)</f>
        <v>0</v>
      </c>
      <c r="H33" s="23"/>
      <c r="I33" s="23">
        <v>0</v>
      </c>
      <c r="J33" s="23">
        <v>0</v>
      </c>
      <c r="K33" s="24">
        <v>0</v>
      </c>
      <c r="L33" s="23">
        <v>0</v>
      </c>
      <c r="M33" s="23">
        <v>0</v>
      </c>
      <c r="N33" s="25">
        <f t="shared" si="0"/>
        <v>0</v>
      </c>
      <c r="O33" s="25">
        <v>0</v>
      </c>
      <c r="P33" s="22">
        <v>0</v>
      </c>
      <c r="Q33" s="23">
        <v>0</v>
      </c>
      <c r="R33" s="23">
        <v>0</v>
      </c>
      <c r="S33" s="31">
        <v>175569873</v>
      </c>
      <c r="T33" s="23">
        <v>0</v>
      </c>
      <c r="U33" s="24">
        <v>0</v>
      </c>
      <c r="V33" s="23">
        <v>0</v>
      </c>
      <c r="W33" s="23">
        <v>0</v>
      </c>
      <c r="X33" s="25">
        <f t="shared" si="1"/>
        <v>175569873</v>
      </c>
      <c r="Y33" s="25">
        <v>0</v>
      </c>
      <c r="Z33" s="22">
        <v>0</v>
      </c>
      <c r="AA33" s="23">
        <v>0</v>
      </c>
      <c r="AB33" s="23">
        <v>0</v>
      </c>
      <c r="AC33" s="23">
        <v>0</v>
      </c>
      <c r="AD33" s="23">
        <v>0</v>
      </c>
      <c r="AE33" s="23">
        <v>0</v>
      </c>
      <c r="AF33" s="24">
        <v>0</v>
      </c>
      <c r="AG33" s="23">
        <v>0</v>
      </c>
      <c r="AH33" s="23">
        <v>0</v>
      </c>
      <c r="AI33" s="25">
        <f t="shared" si="2"/>
        <v>175569873</v>
      </c>
      <c r="AJ33" s="25">
        <v>0</v>
      </c>
      <c r="AK33" s="24">
        <v>0</v>
      </c>
      <c r="AL33" s="23">
        <v>0</v>
      </c>
      <c r="AM33" s="23">
        <v>0</v>
      </c>
      <c r="AN33" s="24">
        <v>0</v>
      </c>
      <c r="AO33" s="24">
        <v>0</v>
      </c>
      <c r="AP33" s="23">
        <v>0</v>
      </c>
      <c r="AQ33" s="23">
        <v>0</v>
      </c>
      <c r="AR33" s="23">
        <v>0</v>
      </c>
      <c r="AS33" s="41" t="s">
        <v>2304</v>
      </c>
      <c r="AT33" s="23">
        <v>0</v>
      </c>
      <c r="AU33" s="23">
        <v>0</v>
      </c>
      <c r="AV33" s="25">
        <v>175569873</v>
      </c>
      <c r="AW33" s="22">
        <v>0</v>
      </c>
      <c r="AX33" s="23">
        <v>0</v>
      </c>
      <c r="AY33" s="41">
        <v>0</v>
      </c>
      <c r="AZ33" s="23">
        <v>0</v>
      </c>
      <c r="BA33" s="24">
        <v>0</v>
      </c>
      <c r="BB33" s="23">
        <v>0</v>
      </c>
      <c r="BC33" s="23"/>
      <c r="BD33" s="23">
        <v>0</v>
      </c>
      <c r="BE33" s="41">
        <v>0</v>
      </c>
      <c r="BF33" s="23">
        <v>99571180</v>
      </c>
      <c r="BG33" s="23">
        <v>162719457</v>
      </c>
      <c r="BH33" s="25">
        <v>437860510</v>
      </c>
      <c r="BI33" s="23">
        <v>0</v>
      </c>
      <c r="BJ33" s="23">
        <v>28440141</v>
      </c>
      <c r="BK33" s="23">
        <v>0</v>
      </c>
      <c r="BL33" s="23">
        <v>0</v>
      </c>
      <c r="BM33" s="23">
        <v>0</v>
      </c>
      <c r="BN33" s="24">
        <v>0</v>
      </c>
      <c r="BO33" s="23">
        <v>0</v>
      </c>
      <c r="BP33" s="23">
        <v>0</v>
      </c>
      <c r="BQ33" s="23">
        <v>0</v>
      </c>
      <c r="BR33" s="25">
        <v>466300651</v>
      </c>
      <c r="BS33" s="22">
        <v>0</v>
      </c>
      <c r="BT33" s="23">
        <v>0</v>
      </c>
      <c r="BU33" s="23">
        <v>0</v>
      </c>
      <c r="BV33" s="23">
        <v>0</v>
      </c>
      <c r="BW33" s="24">
        <v>0</v>
      </c>
      <c r="BX33" s="23">
        <v>0</v>
      </c>
      <c r="BY33" s="23">
        <v>0</v>
      </c>
      <c r="BZ33" s="23">
        <v>0</v>
      </c>
      <c r="CA33" s="25">
        <f t="shared" si="3"/>
        <v>466300651</v>
      </c>
      <c r="CB33" s="22">
        <v>0</v>
      </c>
      <c r="CC33" s="23">
        <v>0</v>
      </c>
      <c r="CD33" s="23">
        <v>0</v>
      </c>
      <c r="CE33" s="23">
        <v>0</v>
      </c>
      <c r="CF33" s="24">
        <v>0</v>
      </c>
      <c r="CG33" s="23">
        <v>0</v>
      </c>
      <c r="CH33" s="23">
        <v>0</v>
      </c>
      <c r="CI33" s="23">
        <v>0</v>
      </c>
      <c r="CJ33" s="25">
        <f t="shared" si="4"/>
        <v>466300651</v>
      </c>
      <c r="CK33" s="22">
        <v>0</v>
      </c>
      <c r="CL33" s="23">
        <v>0</v>
      </c>
      <c r="CM33" s="23">
        <v>0</v>
      </c>
      <c r="CN33" s="23">
        <v>0</v>
      </c>
      <c r="CO33" s="23">
        <v>0</v>
      </c>
      <c r="CP33" s="24">
        <v>0</v>
      </c>
      <c r="CQ33" s="23">
        <v>0</v>
      </c>
      <c r="CR33" s="23">
        <v>0</v>
      </c>
      <c r="CS33" s="25">
        <f t="shared" si="5"/>
        <v>466300651</v>
      </c>
      <c r="CT33" s="22">
        <v>0</v>
      </c>
      <c r="CU33" s="23">
        <v>0</v>
      </c>
      <c r="CV33" s="23">
        <v>0</v>
      </c>
      <c r="CW33" s="23"/>
      <c r="CX33" s="23">
        <v>0</v>
      </c>
      <c r="CY33" s="24">
        <v>0</v>
      </c>
      <c r="CZ33" s="23">
        <v>0</v>
      </c>
      <c r="DA33" s="23">
        <v>0</v>
      </c>
      <c r="DB33" s="25">
        <f t="shared" si="6"/>
        <v>466300651</v>
      </c>
      <c r="DC33" s="22">
        <v>0</v>
      </c>
      <c r="DD33" s="23">
        <v>0</v>
      </c>
      <c r="DE33" s="23">
        <v>0</v>
      </c>
      <c r="DF33" s="23">
        <v>0</v>
      </c>
      <c r="DG33" s="23">
        <v>0</v>
      </c>
      <c r="DH33" s="24">
        <v>0</v>
      </c>
      <c r="DI33" s="23">
        <v>0</v>
      </c>
      <c r="DJ33" s="23">
        <v>0</v>
      </c>
      <c r="DK33" s="25">
        <f t="shared" si="7"/>
        <v>466300651</v>
      </c>
      <c r="DL33" s="28">
        <v>0</v>
      </c>
      <c r="DM33" s="23">
        <v>0</v>
      </c>
      <c r="DN33" s="23">
        <v>0</v>
      </c>
      <c r="DO33" s="23">
        <v>0</v>
      </c>
      <c r="DP33" s="23"/>
      <c r="DQ33" s="23"/>
      <c r="DR33" s="23">
        <v>0</v>
      </c>
      <c r="DS33" s="23">
        <v>0</v>
      </c>
      <c r="DT33" s="24">
        <v>0</v>
      </c>
      <c r="DU33" s="23">
        <v>0</v>
      </c>
      <c r="DV33" s="23">
        <v>0</v>
      </c>
      <c r="DW33" s="26">
        <f t="shared" si="8"/>
        <v>466300651</v>
      </c>
      <c r="DX33" s="26">
        <f>VLOOKUP(B33,[2]RPTNCT049_ConsultaSaldosContabl!$I$4:$K$7914,3,0)</f>
        <v>128011321</v>
      </c>
      <c r="DY33" s="13" t="e">
        <f>+S33+AD33+AU33+#REF!+BG33+#REF!+BQ33+#REF!</f>
        <v>#REF!</v>
      </c>
    </row>
    <row r="34" spans="1:129" ht="15" customHeight="1" x14ac:dyDescent="0.2">
      <c r="A34" s="9">
        <v>8999994439</v>
      </c>
      <c r="B34" s="9">
        <v>899999443</v>
      </c>
      <c r="C34" s="9"/>
      <c r="D34" s="27">
        <v>218525785</v>
      </c>
      <c r="E34" s="21" t="s">
        <v>617</v>
      </c>
      <c r="F34" s="20" t="s">
        <v>1757</v>
      </c>
      <c r="G34" s="22">
        <f>VLOOKUP(A34,[1]SGP!$A$4:$G$1137,7,0)</f>
        <v>0</v>
      </c>
      <c r="H34" s="23"/>
      <c r="I34" s="23">
        <v>0</v>
      </c>
      <c r="J34" s="23">
        <v>0</v>
      </c>
      <c r="K34" s="24">
        <v>0</v>
      </c>
      <c r="L34" s="23">
        <v>0</v>
      </c>
      <c r="M34" s="23">
        <v>0</v>
      </c>
      <c r="N34" s="25">
        <f t="shared" si="0"/>
        <v>0</v>
      </c>
      <c r="O34" s="25">
        <v>0</v>
      </c>
      <c r="P34" s="22">
        <v>0</v>
      </c>
      <c r="Q34" s="23">
        <v>0</v>
      </c>
      <c r="R34" s="23">
        <v>0</v>
      </c>
      <c r="S34" s="31">
        <v>136199162</v>
      </c>
      <c r="T34" s="23">
        <v>0</v>
      </c>
      <c r="U34" s="24">
        <v>0</v>
      </c>
      <c r="V34" s="23">
        <v>0</v>
      </c>
      <c r="W34" s="23">
        <v>0</v>
      </c>
      <c r="X34" s="25">
        <f t="shared" si="1"/>
        <v>136199162</v>
      </c>
      <c r="Y34" s="25">
        <v>0</v>
      </c>
      <c r="Z34" s="22">
        <v>0</v>
      </c>
      <c r="AA34" s="23">
        <v>0</v>
      </c>
      <c r="AB34" s="22">
        <v>0</v>
      </c>
      <c r="AC34" s="23">
        <v>0</v>
      </c>
      <c r="AD34" s="23">
        <v>0</v>
      </c>
      <c r="AE34" s="23">
        <v>0</v>
      </c>
      <c r="AF34" s="24">
        <v>0</v>
      </c>
      <c r="AG34" s="23">
        <v>0</v>
      </c>
      <c r="AH34" s="23">
        <v>0</v>
      </c>
      <c r="AI34" s="25">
        <f t="shared" si="2"/>
        <v>136199162</v>
      </c>
      <c r="AJ34" s="25">
        <v>0</v>
      </c>
      <c r="AK34" s="24">
        <v>0</v>
      </c>
      <c r="AL34" s="23">
        <v>0</v>
      </c>
      <c r="AM34" s="23">
        <v>0</v>
      </c>
      <c r="AN34" s="24">
        <v>0</v>
      </c>
      <c r="AO34" s="24">
        <v>0</v>
      </c>
      <c r="AP34" s="23">
        <v>0</v>
      </c>
      <c r="AQ34" s="23">
        <v>0</v>
      </c>
      <c r="AR34" s="23">
        <v>0</v>
      </c>
      <c r="AS34" s="41" t="s">
        <v>2304</v>
      </c>
      <c r="AT34" s="23">
        <v>0</v>
      </c>
      <c r="AU34" s="23">
        <v>0</v>
      </c>
      <c r="AV34" s="25">
        <v>136199162</v>
      </c>
      <c r="AW34" s="22">
        <v>0</v>
      </c>
      <c r="AX34" s="23">
        <v>0</v>
      </c>
      <c r="AY34" s="41">
        <v>0</v>
      </c>
      <c r="AZ34" s="23">
        <v>0</v>
      </c>
      <c r="BA34" s="24">
        <v>0</v>
      </c>
      <c r="BB34" s="23">
        <v>0</v>
      </c>
      <c r="BC34" s="23"/>
      <c r="BD34" s="23">
        <v>0</v>
      </c>
      <c r="BE34" s="41">
        <v>0</v>
      </c>
      <c r="BF34" s="23">
        <v>57491785</v>
      </c>
      <c r="BG34" s="23">
        <v>128998802</v>
      </c>
      <c r="BH34" s="25">
        <v>322689749</v>
      </c>
      <c r="BI34" s="23">
        <v>0</v>
      </c>
      <c r="BJ34" s="23">
        <v>18158969</v>
      </c>
      <c r="BK34" s="23">
        <v>0</v>
      </c>
      <c r="BL34" s="23">
        <v>0</v>
      </c>
      <c r="BM34" s="23">
        <v>0</v>
      </c>
      <c r="BN34" s="24">
        <v>0</v>
      </c>
      <c r="BO34" s="23">
        <v>0</v>
      </c>
      <c r="BP34" s="23">
        <v>0</v>
      </c>
      <c r="BQ34" s="23">
        <v>0</v>
      </c>
      <c r="BR34" s="25">
        <v>340848718</v>
      </c>
      <c r="BS34" s="22">
        <v>0</v>
      </c>
      <c r="BT34" s="23">
        <v>0</v>
      </c>
      <c r="BU34" s="23">
        <v>0</v>
      </c>
      <c r="BV34" s="23">
        <v>0</v>
      </c>
      <c r="BW34" s="24">
        <v>0</v>
      </c>
      <c r="BX34" s="23">
        <v>0</v>
      </c>
      <c r="BY34" s="23">
        <v>0</v>
      </c>
      <c r="BZ34" s="23">
        <v>0</v>
      </c>
      <c r="CA34" s="25">
        <f t="shared" si="3"/>
        <v>340848718</v>
      </c>
      <c r="CB34" s="22">
        <v>0</v>
      </c>
      <c r="CC34" s="23">
        <v>0</v>
      </c>
      <c r="CD34" s="23">
        <v>0</v>
      </c>
      <c r="CE34" s="23">
        <v>0</v>
      </c>
      <c r="CF34" s="24">
        <v>0</v>
      </c>
      <c r="CG34" s="23">
        <v>0</v>
      </c>
      <c r="CH34" s="23">
        <v>0</v>
      </c>
      <c r="CI34" s="23">
        <v>0</v>
      </c>
      <c r="CJ34" s="25">
        <f t="shared" si="4"/>
        <v>340848718</v>
      </c>
      <c r="CK34" s="22">
        <v>0</v>
      </c>
      <c r="CL34" s="23">
        <v>0</v>
      </c>
      <c r="CM34" s="23">
        <v>0</v>
      </c>
      <c r="CN34" s="23">
        <v>0</v>
      </c>
      <c r="CO34" s="23">
        <v>0</v>
      </c>
      <c r="CP34" s="24">
        <v>0</v>
      </c>
      <c r="CQ34" s="23">
        <v>0</v>
      </c>
      <c r="CR34" s="23">
        <v>0</v>
      </c>
      <c r="CS34" s="25">
        <f t="shared" si="5"/>
        <v>340848718</v>
      </c>
      <c r="CT34" s="22">
        <v>0</v>
      </c>
      <c r="CU34" s="23">
        <v>0</v>
      </c>
      <c r="CV34" s="23">
        <v>0</v>
      </c>
      <c r="CW34" s="23"/>
      <c r="CX34" s="23">
        <v>0</v>
      </c>
      <c r="CY34" s="24">
        <v>0</v>
      </c>
      <c r="CZ34" s="23">
        <v>0</v>
      </c>
      <c r="DA34" s="23">
        <v>0</v>
      </c>
      <c r="DB34" s="25">
        <f t="shared" si="6"/>
        <v>340848718</v>
      </c>
      <c r="DC34" s="22">
        <v>0</v>
      </c>
      <c r="DD34" s="23">
        <v>0</v>
      </c>
      <c r="DE34" s="23">
        <v>0</v>
      </c>
      <c r="DF34" s="23">
        <v>0</v>
      </c>
      <c r="DG34" s="23">
        <v>0</v>
      </c>
      <c r="DH34" s="24">
        <v>0</v>
      </c>
      <c r="DI34" s="23">
        <v>0</v>
      </c>
      <c r="DJ34" s="23">
        <v>0</v>
      </c>
      <c r="DK34" s="25">
        <f t="shared" si="7"/>
        <v>340848718</v>
      </c>
      <c r="DL34" s="28">
        <v>0</v>
      </c>
      <c r="DM34" s="23">
        <v>0</v>
      </c>
      <c r="DN34" s="23">
        <v>0</v>
      </c>
      <c r="DO34" s="23">
        <v>0</v>
      </c>
      <c r="DP34" s="23"/>
      <c r="DQ34" s="23"/>
      <c r="DR34" s="23">
        <v>0</v>
      </c>
      <c r="DS34" s="23">
        <v>0</v>
      </c>
      <c r="DT34" s="24">
        <v>0</v>
      </c>
      <c r="DU34" s="23">
        <v>0</v>
      </c>
      <c r="DV34" s="23">
        <v>0</v>
      </c>
      <c r="DW34" s="26">
        <f t="shared" si="8"/>
        <v>340848718</v>
      </c>
      <c r="DX34" s="26">
        <f>VLOOKUP(B34,[2]RPTNCT049_ConsultaSaldosContabl!$I$4:$K$7914,3,0)</f>
        <v>75650754</v>
      </c>
      <c r="DY34" s="13" t="e">
        <f>+S34+AD34+AU34+#REF!+BG34+#REF!+BQ34+#REF!</f>
        <v>#REF!</v>
      </c>
    </row>
    <row r="35" spans="1:129" ht="15" customHeight="1" x14ac:dyDescent="0.2">
      <c r="A35" s="9">
        <v>8999994421</v>
      </c>
      <c r="B35" s="9">
        <v>899999442</v>
      </c>
      <c r="C35" s="9"/>
      <c r="D35" s="27">
        <v>212225322</v>
      </c>
      <c r="E35" s="21" t="s">
        <v>564</v>
      </c>
      <c r="F35" s="20" t="s">
        <v>1706</v>
      </c>
      <c r="G35" s="22">
        <f>VLOOKUP(A35,[1]SGP!$A$4:$G$1137,7,0)</f>
        <v>0</v>
      </c>
      <c r="H35" s="23"/>
      <c r="I35" s="23">
        <v>0</v>
      </c>
      <c r="J35" s="23">
        <v>0</v>
      </c>
      <c r="K35" s="24">
        <v>0</v>
      </c>
      <c r="L35" s="23">
        <v>0</v>
      </c>
      <c r="M35" s="23">
        <v>0</v>
      </c>
      <c r="N35" s="25">
        <f t="shared" si="0"/>
        <v>0</v>
      </c>
      <c r="O35" s="25">
        <v>0</v>
      </c>
      <c r="P35" s="22">
        <v>0</v>
      </c>
      <c r="Q35" s="23">
        <v>0</v>
      </c>
      <c r="R35" s="23">
        <v>0</v>
      </c>
      <c r="S35" s="31">
        <v>156270521</v>
      </c>
      <c r="T35" s="23">
        <v>0</v>
      </c>
      <c r="U35" s="24">
        <v>0</v>
      </c>
      <c r="V35" s="23">
        <v>0</v>
      </c>
      <c r="W35" s="23">
        <v>0</v>
      </c>
      <c r="X35" s="25">
        <f t="shared" si="1"/>
        <v>156270521</v>
      </c>
      <c r="Y35" s="25">
        <v>0</v>
      </c>
      <c r="Z35" s="22">
        <v>0</v>
      </c>
      <c r="AA35" s="23">
        <v>0</v>
      </c>
      <c r="AB35" s="22">
        <v>0</v>
      </c>
      <c r="AC35" s="23">
        <v>0</v>
      </c>
      <c r="AD35" s="23">
        <v>0</v>
      </c>
      <c r="AE35" s="23">
        <v>0</v>
      </c>
      <c r="AF35" s="24">
        <v>0</v>
      </c>
      <c r="AG35" s="23">
        <v>0</v>
      </c>
      <c r="AH35" s="23">
        <v>0</v>
      </c>
      <c r="AI35" s="25">
        <f t="shared" si="2"/>
        <v>156270521</v>
      </c>
      <c r="AJ35" s="25">
        <v>0</v>
      </c>
      <c r="AK35" s="24">
        <v>0</v>
      </c>
      <c r="AL35" s="23">
        <v>0</v>
      </c>
      <c r="AM35" s="23">
        <v>0</v>
      </c>
      <c r="AN35" s="24">
        <v>0</v>
      </c>
      <c r="AO35" s="24">
        <v>0</v>
      </c>
      <c r="AP35" s="23">
        <v>0</v>
      </c>
      <c r="AQ35" s="23">
        <v>0</v>
      </c>
      <c r="AR35" s="23">
        <v>0</v>
      </c>
      <c r="AS35" s="41" t="s">
        <v>2304</v>
      </c>
      <c r="AT35" s="23">
        <v>0</v>
      </c>
      <c r="AU35" s="23">
        <v>0</v>
      </c>
      <c r="AV35" s="25">
        <v>156270521</v>
      </c>
      <c r="AW35" s="22">
        <v>0</v>
      </c>
      <c r="AX35" s="23">
        <v>0</v>
      </c>
      <c r="AY35" s="41">
        <v>0</v>
      </c>
      <c r="AZ35" s="23">
        <v>0</v>
      </c>
      <c r="BA35" s="24">
        <v>0</v>
      </c>
      <c r="BB35" s="23">
        <v>0</v>
      </c>
      <c r="BC35" s="23"/>
      <c r="BD35" s="23">
        <v>0</v>
      </c>
      <c r="BE35" s="41">
        <v>0</v>
      </c>
      <c r="BF35" s="23">
        <v>68854895</v>
      </c>
      <c r="BG35" s="23">
        <v>148211501</v>
      </c>
      <c r="BH35" s="25">
        <v>373336917</v>
      </c>
      <c r="BI35" s="23">
        <v>0</v>
      </c>
      <c r="BJ35" s="23">
        <v>21380707</v>
      </c>
      <c r="BK35" s="23">
        <v>0</v>
      </c>
      <c r="BL35" s="23">
        <v>0</v>
      </c>
      <c r="BM35" s="23">
        <v>0</v>
      </c>
      <c r="BN35" s="24">
        <v>0</v>
      </c>
      <c r="BO35" s="23">
        <v>0</v>
      </c>
      <c r="BP35" s="23">
        <v>0</v>
      </c>
      <c r="BQ35" s="23">
        <v>0</v>
      </c>
      <c r="BR35" s="25">
        <v>394717624</v>
      </c>
      <c r="BS35" s="22">
        <v>0</v>
      </c>
      <c r="BT35" s="23">
        <v>0</v>
      </c>
      <c r="BU35" s="23">
        <v>0</v>
      </c>
      <c r="BV35" s="23">
        <v>0</v>
      </c>
      <c r="BW35" s="24">
        <v>0</v>
      </c>
      <c r="BX35" s="23">
        <v>0</v>
      </c>
      <c r="BY35" s="23">
        <v>0</v>
      </c>
      <c r="BZ35" s="23">
        <v>0</v>
      </c>
      <c r="CA35" s="25">
        <f t="shared" si="3"/>
        <v>394717624</v>
      </c>
      <c r="CB35" s="22">
        <v>0</v>
      </c>
      <c r="CC35" s="23">
        <v>0</v>
      </c>
      <c r="CD35" s="23">
        <v>0</v>
      </c>
      <c r="CE35" s="23">
        <v>0</v>
      </c>
      <c r="CF35" s="24">
        <v>0</v>
      </c>
      <c r="CG35" s="23">
        <v>0</v>
      </c>
      <c r="CH35" s="23">
        <v>0</v>
      </c>
      <c r="CI35" s="23">
        <v>0</v>
      </c>
      <c r="CJ35" s="25">
        <f t="shared" si="4"/>
        <v>394717624</v>
      </c>
      <c r="CK35" s="22">
        <v>0</v>
      </c>
      <c r="CL35" s="23">
        <v>0</v>
      </c>
      <c r="CM35" s="23">
        <v>0</v>
      </c>
      <c r="CN35" s="23">
        <v>0</v>
      </c>
      <c r="CO35" s="23">
        <v>0</v>
      </c>
      <c r="CP35" s="24">
        <v>0</v>
      </c>
      <c r="CQ35" s="23">
        <v>0</v>
      </c>
      <c r="CR35" s="23">
        <v>0</v>
      </c>
      <c r="CS35" s="25">
        <f t="shared" si="5"/>
        <v>394717624</v>
      </c>
      <c r="CT35" s="22">
        <v>0</v>
      </c>
      <c r="CU35" s="23">
        <v>0</v>
      </c>
      <c r="CV35" s="23">
        <v>0</v>
      </c>
      <c r="CW35" s="23"/>
      <c r="CX35" s="23">
        <v>0</v>
      </c>
      <c r="CY35" s="24">
        <v>0</v>
      </c>
      <c r="CZ35" s="23">
        <v>0</v>
      </c>
      <c r="DA35" s="23">
        <v>0</v>
      </c>
      <c r="DB35" s="25">
        <f t="shared" si="6"/>
        <v>394717624</v>
      </c>
      <c r="DC35" s="22">
        <v>0</v>
      </c>
      <c r="DD35" s="23">
        <v>0</v>
      </c>
      <c r="DE35" s="23">
        <v>0</v>
      </c>
      <c r="DF35" s="23">
        <v>0</v>
      </c>
      <c r="DG35" s="23">
        <v>0</v>
      </c>
      <c r="DH35" s="24">
        <v>0</v>
      </c>
      <c r="DI35" s="23">
        <v>0</v>
      </c>
      <c r="DJ35" s="23">
        <v>0</v>
      </c>
      <c r="DK35" s="25">
        <f t="shared" si="7"/>
        <v>394717624</v>
      </c>
      <c r="DL35" s="28">
        <v>0</v>
      </c>
      <c r="DM35" s="23">
        <v>0</v>
      </c>
      <c r="DN35" s="23">
        <v>0</v>
      </c>
      <c r="DO35" s="23">
        <v>0</v>
      </c>
      <c r="DP35" s="23"/>
      <c r="DQ35" s="23"/>
      <c r="DR35" s="23">
        <v>0</v>
      </c>
      <c r="DS35" s="23">
        <v>0</v>
      </c>
      <c r="DT35" s="24">
        <v>0</v>
      </c>
      <c r="DU35" s="23">
        <v>0</v>
      </c>
      <c r="DV35" s="23">
        <v>0</v>
      </c>
      <c r="DW35" s="26">
        <f t="shared" si="8"/>
        <v>394717624</v>
      </c>
      <c r="DX35" s="26">
        <f>VLOOKUP(B35,[2]RPTNCT049_ConsultaSaldosContabl!$I$4:$K$7914,3,0)</f>
        <v>90235602</v>
      </c>
      <c r="DY35" s="13" t="e">
        <f>+S35+AD35+AU35+#REF!+BG35+#REF!+BQ35+#REF!</f>
        <v>#REF!</v>
      </c>
    </row>
    <row r="36" spans="1:129" ht="15" customHeight="1" x14ac:dyDescent="0.2">
      <c r="A36" s="9">
        <v>8999994335</v>
      </c>
      <c r="B36" s="9">
        <v>899999433</v>
      </c>
      <c r="C36" s="9"/>
      <c r="D36" s="27">
        <v>218625286</v>
      </c>
      <c r="E36" s="21" t="s">
        <v>555</v>
      </c>
      <c r="F36" s="20" t="s">
        <v>1697</v>
      </c>
      <c r="G36" s="22">
        <f>VLOOKUP(A36,[1]SGP!$A$4:$G$1137,7,0)</f>
        <v>0</v>
      </c>
      <c r="H36" s="23"/>
      <c r="I36" s="23">
        <v>0</v>
      </c>
      <c r="J36" s="23">
        <v>0</v>
      </c>
      <c r="K36" s="24">
        <v>0</v>
      </c>
      <c r="L36" s="23">
        <v>0</v>
      </c>
      <c r="M36" s="23">
        <v>0</v>
      </c>
      <c r="N36" s="25">
        <f t="shared" si="0"/>
        <v>0</v>
      </c>
      <c r="O36" s="25">
        <v>0</v>
      </c>
      <c r="P36" s="22">
        <v>0</v>
      </c>
      <c r="Q36" s="23">
        <v>0</v>
      </c>
      <c r="R36" s="23">
        <v>0</v>
      </c>
      <c r="S36" s="31">
        <v>414263551</v>
      </c>
      <c r="T36" s="23">
        <v>0</v>
      </c>
      <c r="U36" s="24">
        <v>0</v>
      </c>
      <c r="V36" s="23">
        <v>0</v>
      </c>
      <c r="W36" s="23">
        <v>0</v>
      </c>
      <c r="X36" s="25">
        <f t="shared" si="1"/>
        <v>414263551</v>
      </c>
      <c r="Y36" s="25">
        <v>0</v>
      </c>
      <c r="Z36" s="22">
        <v>0</v>
      </c>
      <c r="AA36" s="23">
        <v>0</v>
      </c>
      <c r="AB36" s="22">
        <v>0</v>
      </c>
      <c r="AC36" s="23">
        <v>0</v>
      </c>
      <c r="AD36" s="23">
        <v>0</v>
      </c>
      <c r="AE36" s="23">
        <v>0</v>
      </c>
      <c r="AF36" s="24">
        <v>0</v>
      </c>
      <c r="AG36" s="23">
        <v>0</v>
      </c>
      <c r="AH36" s="23">
        <v>0</v>
      </c>
      <c r="AI36" s="25">
        <f t="shared" si="2"/>
        <v>414263551</v>
      </c>
      <c r="AJ36" s="25">
        <v>0</v>
      </c>
      <c r="AK36" s="24">
        <v>0</v>
      </c>
      <c r="AL36" s="23">
        <v>0</v>
      </c>
      <c r="AM36" s="23">
        <v>0</v>
      </c>
      <c r="AN36" s="24">
        <v>0</v>
      </c>
      <c r="AO36" s="24">
        <v>0</v>
      </c>
      <c r="AP36" s="23">
        <v>0</v>
      </c>
      <c r="AQ36" s="23">
        <v>0</v>
      </c>
      <c r="AR36" s="23">
        <v>0</v>
      </c>
      <c r="AS36" s="41" t="s">
        <v>2304</v>
      </c>
      <c r="AT36" s="23">
        <v>0</v>
      </c>
      <c r="AU36" s="23">
        <v>0</v>
      </c>
      <c r="AV36" s="25">
        <v>414263551</v>
      </c>
      <c r="AW36" s="22">
        <v>0</v>
      </c>
      <c r="AX36" s="23">
        <v>0</v>
      </c>
      <c r="AY36" s="41">
        <v>0</v>
      </c>
      <c r="AZ36" s="23">
        <v>0</v>
      </c>
      <c r="BA36" s="24">
        <v>0</v>
      </c>
      <c r="BB36" s="23">
        <v>0</v>
      </c>
      <c r="BC36" s="23"/>
      <c r="BD36" s="23">
        <v>0</v>
      </c>
      <c r="BE36" s="41">
        <v>0</v>
      </c>
      <c r="BF36" s="23">
        <v>187992880</v>
      </c>
      <c r="BG36" s="23">
        <v>365876809</v>
      </c>
      <c r="BH36" s="25">
        <v>968133240</v>
      </c>
      <c r="BI36" s="23">
        <v>0</v>
      </c>
      <c r="BJ36" s="23">
        <v>53694251</v>
      </c>
      <c r="BK36" s="23">
        <v>0</v>
      </c>
      <c r="BL36" s="23">
        <v>0</v>
      </c>
      <c r="BM36" s="23">
        <v>0</v>
      </c>
      <c r="BN36" s="24">
        <v>0</v>
      </c>
      <c r="BO36" s="23">
        <v>0</v>
      </c>
      <c r="BP36" s="23">
        <v>0</v>
      </c>
      <c r="BQ36" s="23">
        <v>0</v>
      </c>
      <c r="BR36" s="25">
        <v>1021827491</v>
      </c>
      <c r="BS36" s="22">
        <v>0</v>
      </c>
      <c r="BT36" s="23">
        <v>0</v>
      </c>
      <c r="BU36" s="23">
        <v>0</v>
      </c>
      <c r="BV36" s="23">
        <v>0</v>
      </c>
      <c r="BW36" s="24">
        <v>0</v>
      </c>
      <c r="BX36" s="23">
        <v>0</v>
      </c>
      <c r="BY36" s="23">
        <v>0</v>
      </c>
      <c r="BZ36" s="23">
        <v>0</v>
      </c>
      <c r="CA36" s="25">
        <f t="shared" si="3"/>
        <v>1021827491</v>
      </c>
      <c r="CB36" s="22">
        <v>0</v>
      </c>
      <c r="CC36" s="23">
        <v>0</v>
      </c>
      <c r="CD36" s="23">
        <v>0</v>
      </c>
      <c r="CE36" s="23">
        <v>0</v>
      </c>
      <c r="CF36" s="24">
        <v>0</v>
      </c>
      <c r="CG36" s="23">
        <v>0</v>
      </c>
      <c r="CH36" s="23">
        <v>0</v>
      </c>
      <c r="CI36" s="23">
        <v>0</v>
      </c>
      <c r="CJ36" s="25">
        <f t="shared" si="4"/>
        <v>1021827491</v>
      </c>
      <c r="CK36" s="22">
        <v>0</v>
      </c>
      <c r="CL36" s="23">
        <v>0</v>
      </c>
      <c r="CM36" s="23">
        <v>0</v>
      </c>
      <c r="CN36" s="23">
        <v>0</v>
      </c>
      <c r="CO36" s="23">
        <v>0</v>
      </c>
      <c r="CP36" s="24">
        <v>0</v>
      </c>
      <c r="CQ36" s="23">
        <v>0</v>
      </c>
      <c r="CR36" s="23">
        <v>0</v>
      </c>
      <c r="CS36" s="25">
        <f t="shared" si="5"/>
        <v>1021827491</v>
      </c>
      <c r="CT36" s="22">
        <v>0</v>
      </c>
      <c r="CU36" s="23">
        <v>0</v>
      </c>
      <c r="CV36" s="23">
        <v>0</v>
      </c>
      <c r="CW36" s="23"/>
      <c r="CX36" s="23">
        <v>0</v>
      </c>
      <c r="CY36" s="24">
        <v>0</v>
      </c>
      <c r="CZ36" s="23">
        <v>0</v>
      </c>
      <c r="DA36" s="23">
        <v>0</v>
      </c>
      <c r="DB36" s="25">
        <f t="shared" si="6"/>
        <v>1021827491</v>
      </c>
      <c r="DC36" s="22">
        <v>0</v>
      </c>
      <c r="DD36" s="23">
        <v>0</v>
      </c>
      <c r="DE36" s="23">
        <v>0</v>
      </c>
      <c r="DF36" s="23">
        <v>0</v>
      </c>
      <c r="DG36" s="23">
        <v>0</v>
      </c>
      <c r="DH36" s="24">
        <v>0</v>
      </c>
      <c r="DI36" s="23">
        <v>0</v>
      </c>
      <c r="DJ36" s="23">
        <v>0</v>
      </c>
      <c r="DK36" s="25">
        <f t="shared" ref="DK36:DK67" si="9">+DB36+DC36+DD36+DE36+DF36+DG36+DH36+DI36+DJ36</f>
        <v>1021827491</v>
      </c>
      <c r="DL36" s="28">
        <v>0</v>
      </c>
      <c r="DM36" s="23">
        <v>0</v>
      </c>
      <c r="DN36" s="23">
        <v>0</v>
      </c>
      <c r="DO36" s="23">
        <v>0</v>
      </c>
      <c r="DP36" s="23"/>
      <c r="DQ36" s="23"/>
      <c r="DR36" s="23">
        <v>0</v>
      </c>
      <c r="DS36" s="23">
        <v>0</v>
      </c>
      <c r="DT36" s="24">
        <v>0</v>
      </c>
      <c r="DU36" s="23">
        <v>0</v>
      </c>
      <c r="DV36" s="23">
        <v>0</v>
      </c>
      <c r="DW36" s="26">
        <f t="shared" si="8"/>
        <v>1021827491</v>
      </c>
      <c r="DX36" s="26">
        <f>VLOOKUP(B36,[2]RPTNCT049_ConsultaSaldosContabl!$I$4:$K$7914,3,0)</f>
        <v>241687131</v>
      </c>
      <c r="DY36" s="13" t="e">
        <f>+S36+AD36+AU36+#REF!+BG36+#REF!+BQ36+#REF!</f>
        <v>#REF!</v>
      </c>
    </row>
    <row r="37" spans="1:129" ht="15" customHeight="1" x14ac:dyDescent="0.2">
      <c r="A37" s="9">
        <v>8999994328</v>
      </c>
      <c r="B37" s="9">
        <v>899999432</v>
      </c>
      <c r="C37" s="9"/>
      <c r="D37" s="27">
        <v>219225592</v>
      </c>
      <c r="E37" s="21" t="s">
        <v>596</v>
      </c>
      <c r="F37" s="20" t="s">
        <v>1737</v>
      </c>
      <c r="G37" s="22">
        <f>VLOOKUP(A37,[1]SGP!$A$4:$G$1137,7,0)</f>
        <v>0</v>
      </c>
      <c r="H37" s="23"/>
      <c r="I37" s="23">
        <v>0</v>
      </c>
      <c r="J37" s="23">
        <v>0</v>
      </c>
      <c r="K37" s="24">
        <v>0</v>
      </c>
      <c r="L37" s="23">
        <v>0</v>
      </c>
      <c r="M37" s="23">
        <v>0</v>
      </c>
      <c r="N37" s="25">
        <f t="shared" si="0"/>
        <v>0</v>
      </c>
      <c r="O37" s="25">
        <v>0</v>
      </c>
      <c r="P37" s="22">
        <v>0</v>
      </c>
      <c r="Q37" s="23">
        <v>0</v>
      </c>
      <c r="R37" s="23">
        <v>0</v>
      </c>
      <c r="S37" s="31">
        <v>42037414</v>
      </c>
      <c r="T37" s="23">
        <v>0</v>
      </c>
      <c r="U37" s="24">
        <v>0</v>
      </c>
      <c r="V37" s="23">
        <v>0</v>
      </c>
      <c r="W37" s="23">
        <v>0</v>
      </c>
      <c r="X37" s="25">
        <f t="shared" si="1"/>
        <v>42037414</v>
      </c>
      <c r="Y37" s="25">
        <v>0</v>
      </c>
      <c r="Z37" s="22">
        <v>0</v>
      </c>
      <c r="AA37" s="23">
        <v>0</v>
      </c>
      <c r="AB37" s="22">
        <v>0</v>
      </c>
      <c r="AC37" s="23">
        <v>0</v>
      </c>
      <c r="AD37" s="23">
        <v>0</v>
      </c>
      <c r="AE37" s="23">
        <v>0</v>
      </c>
      <c r="AF37" s="24">
        <v>0</v>
      </c>
      <c r="AG37" s="23">
        <v>0</v>
      </c>
      <c r="AH37" s="23">
        <v>0</v>
      </c>
      <c r="AI37" s="25">
        <f t="shared" si="2"/>
        <v>42037414</v>
      </c>
      <c r="AJ37" s="25">
        <v>0</v>
      </c>
      <c r="AK37" s="24">
        <v>0</v>
      </c>
      <c r="AL37" s="23">
        <v>0</v>
      </c>
      <c r="AM37" s="23">
        <v>0</v>
      </c>
      <c r="AN37" s="24">
        <v>0</v>
      </c>
      <c r="AO37" s="24">
        <v>0</v>
      </c>
      <c r="AP37" s="23">
        <v>0</v>
      </c>
      <c r="AQ37" s="23">
        <v>0</v>
      </c>
      <c r="AR37" s="23">
        <v>0</v>
      </c>
      <c r="AS37" s="41" t="s">
        <v>2304</v>
      </c>
      <c r="AT37" s="23">
        <v>0</v>
      </c>
      <c r="AU37" s="23">
        <v>0</v>
      </c>
      <c r="AV37" s="25">
        <v>42037414</v>
      </c>
      <c r="AW37" s="22">
        <v>0</v>
      </c>
      <c r="AX37" s="23">
        <v>0</v>
      </c>
      <c r="AY37" s="41">
        <v>0</v>
      </c>
      <c r="AZ37" s="23">
        <v>0</v>
      </c>
      <c r="BA37" s="24">
        <v>0</v>
      </c>
      <c r="BB37" s="23">
        <v>0</v>
      </c>
      <c r="BC37" s="23"/>
      <c r="BD37" s="23">
        <v>0</v>
      </c>
      <c r="BE37" s="41">
        <v>0</v>
      </c>
      <c r="BF37" s="23">
        <v>25891200</v>
      </c>
      <c r="BG37" s="23">
        <v>38912691</v>
      </c>
      <c r="BH37" s="25">
        <v>106841305</v>
      </c>
      <c r="BI37" s="23">
        <v>0</v>
      </c>
      <c r="BJ37" s="23">
        <v>7394780</v>
      </c>
      <c r="BK37" s="23">
        <v>0</v>
      </c>
      <c r="BL37" s="23">
        <v>0</v>
      </c>
      <c r="BM37" s="23">
        <v>0</v>
      </c>
      <c r="BN37" s="24">
        <v>0</v>
      </c>
      <c r="BO37" s="23">
        <v>0</v>
      </c>
      <c r="BP37" s="23">
        <v>0</v>
      </c>
      <c r="BQ37" s="23">
        <v>0</v>
      </c>
      <c r="BR37" s="25">
        <v>114236085</v>
      </c>
      <c r="BS37" s="22">
        <v>0</v>
      </c>
      <c r="BT37" s="23">
        <v>0</v>
      </c>
      <c r="BU37" s="23">
        <v>0</v>
      </c>
      <c r="BV37" s="23">
        <v>0</v>
      </c>
      <c r="BW37" s="24">
        <v>0</v>
      </c>
      <c r="BX37" s="23">
        <v>0</v>
      </c>
      <c r="BY37" s="23">
        <v>0</v>
      </c>
      <c r="BZ37" s="23">
        <v>0</v>
      </c>
      <c r="CA37" s="25">
        <f t="shared" si="3"/>
        <v>114236085</v>
      </c>
      <c r="CB37" s="22">
        <v>0</v>
      </c>
      <c r="CC37" s="23">
        <v>0</v>
      </c>
      <c r="CD37" s="23">
        <v>0</v>
      </c>
      <c r="CE37" s="23">
        <v>0</v>
      </c>
      <c r="CF37" s="24">
        <v>0</v>
      </c>
      <c r="CG37" s="23">
        <v>0</v>
      </c>
      <c r="CH37" s="23">
        <v>0</v>
      </c>
      <c r="CI37" s="23">
        <v>0</v>
      </c>
      <c r="CJ37" s="25">
        <f t="shared" si="4"/>
        <v>114236085</v>
      </c>
      <c r="CK37" s="22">
        <v>0</v>
      </c>
      <c r="CL37" s="23">
        <v>0</v>
      </c>
      <c r="CM37" s="23">
        <v>0</v>
      </c>
      <c r="CN37" s="23">
        <v>0</v>
      </c>
      <c r="CO37" s="23">
        <v>0</v>
      </c>
      <c r="CP37" s="24">
        <v>0</v>
      </c>
      <c r="CQ37" s="23">
        <v>0</v>
      </c>
      <c r="CR37" s="23">
        <v>0</v>
      </c>
      <c r="CS37" s="25">
        <f t="shared" si="5"/>
        <v>114236085</v>
      </c>
      <c r="CT37" s="22">
        <v>0</v>
      </c>
      <c r="CU37" s="23">
        <v>0</v>
      </c>
      <c r="CV37" s="23">
        <v>0</v>
      </c>
      <c r="CW37" s="23"/>
      <c r="CX37" s="23">
        <v>0</v>
      </c>
      <c r="CY37" s="24">
        <v>0</v>
      </c>
      <c r="CZ37" s="23">
        <v>0</v>
      </c>
      <c r="DA37" s="23">
        <v>0</v>
      </c>
      <c r="DB37" s="25">
        <f t="shared" si="6"/>
        <v>114236085</v>
      </c>
      <c r="DC37" s="22">
        <v>0</v>
      </c>
      <c r="DD37" s="23">
        <v>0</v>
      </c>
      <c r="DE37" s="23">
        <v>0</v>
      </c>
      <c r="DF37" s="23">
        <v>0</v>
      </c>
      <c r="DG37" s="23">
        <v>0</v>
      </c>
      <c r="DH37" s="24">
        <v>0</v>
      </c>
      <c r="DI37" s="23">
        <v>0</v>
      </c>
      <c r="DJ37" s="23">
        <v>0</v>
      </c>
      <c r="DK37" s="25">
        <f t="shared" si="9"/>
        <v>114236085</v>
      </c>
      <c r="DL37" s="28">
        <v>0</v>
      </c>
      <c r="DM37" s="23">
        <v>0</v>
      </c>
      <c r="DN37" s="23">
        <v>0</v>
      </c>
      <c r="DO37" s="23">
        <v>0</v>
      </c>
      <c r="DP37" s="23"/>
      <c r="DQ37" s="23"/>
      <c r="DR37" s="23">
        <v>0</v>
      </c>
      <c r="DS37" s="23">
        <v>0</v>
      </c>
      <c r="DT37" s="24">
        <v>0</v>
      </c>
      <c r="DU37" s="23">
        <v>0</v>
      </c>
      <c r="DV37" s="23">
        <v>0</v>
      </c>
      <c r="DW37" s="26">
        <f t="shared" si="8"/>
        <v>114236085</v>
      </c>
      <c r="DX37" s="26">
        <f>VLOOKUP(B37,[2]RPTNCT049_ConsultaSaldosContabl!$I$4:$K$7914,3,0)</f>
        <v>33285980</v>
      </c>
      <c r="DY37" s="13" t="e">
        <f>+S37+AD37+AU37+#REF!+BG37+#REF!+BQ37+#REF!</f>
        <v>#REF!</v>
      </c>
    </row>
    <row r="38" spans="1:129" ht="15" customHeight="1" x14ac:dyDescent="0.2">
      <c r="A38" s="9">
        <v>8999994310</v>
      </c>
      <c r="B38" s="9">
        <v>899999431</v>
      </c>
      <c r="C38" s="9"/>
      <c r="D38" s="27">
        <v>219625596</v>
      </c>
      <c r="E38" s="21" t="s">
        <v>598</v>
      </c>
      <c r="F38" s="20" t="s">
        <v>1739</v>
      </c>
      <c r="G38" s="22">
        <f>VLOOKUP(A38,[1]SGP!$A$4:$G$1137,7,0)</f>
        <v>0</v>
      </c>
      <c r="H38" s="23"/>
      <c r="I38" s="23">
        <v>0</v>
      </c>
      <c r="J38" s="23">
        <v>0</v>
      </c>
      <c r="K38" s="24">
        <v>0</v>
      </c>
      <c r="L38" s="23">
        <v>0</v>
      </c>
      <c r="M38" s="23">
        <v>0</v>
      </c>
      <c r="N38" s="25">
        <f t="shared" si="0"/>
        <v>0</v>
      </c>
      <c r="O38" s="25">
        <v>0</v>
      </c>
      <c r="P38" s="22">
        <v>0</v>
      </c>
      <c r="Q38" s="23">
        <v>0</v>
      </c>
      <c r="R38" s="23">
        <v>0</v>
      </c>
      <c r="S38" s="31">
        <v>42574969</v>
      </c>
      <c r="T38" s="23">
        <v>0</v>
      </c>
      <c r="U38" s="24">
        <v>0</v>
      </c>
      <c r="V38" s="23">
        <v>0</v>
      </c>
      <c r="W38" s="23">
        <v>0</v>
      </c>
      <c r="X38" s="25">
        <f t="shared" si="1"/>
        <v>42574969</v>
      </c>
      <c r="Y38" s="25">
        <v>0</v>
      </c>
      <c r="Z38" s="22">
        <v>0</v>
      </c>
      <c r="AA38" s="23">
        <v>0</v>
      </c>
      <c r="AB38" s="23">
        <v>0</v>
      </c>
      <c r="AC38" s="23">
        <v>0</v>
      </c>
      <c r="AD38" s="23">
        <v>17556796</v>
      </c>
      <c r="AE38" s="23">
        <v>0</v>
      </c>
      <c r="AF38" s="24">
        <v>0</v>
      </c>
      <c r="AG38" s="23">
        <v>0</v>
      </c>
      <c r="AH38" s="23">
        <v>0</v>
      </c>
      <c r="AI38" s="25">
        <f t="shared" si="2"/>
        <v>60131765</v>
      </c>
      <c r="AJ38" s="25">
        <v>0</v>
      </c>
      <c r="AK38" s="24">
        <v>0</v>
      </c>
      <c r="AL38" s="23">
        <v>0</v>
      </c>
      <c r="AM38" s="23">
        <v>0</v>
      </c>
      <c r="AN38" s="24">
        <v>0</v>
      </c>
      <c r="AO38" s="24">
        <v>0</v>
      </c>
      <c r="AP38" s="23">
        <v>0</v>
      </c>
      <c r="AQ38" s="23">
        <v>0</v>
      </c>
      <c r="AR38" s="23">
        <v>0</v>
      </c>
      <c r="AS38" s="41" t="s">
        <v>2304</v>
      </c>
      <c r="AT38" s="23">
        <v>0</v>
      </c>
      <c r="AU38" s="23">
        <v>0</v>
      </c>
      <c r="AV38" s="25">
        <v>60131765</v>
      </c>
      <c r="AW38" s="22">
        <v>0</v>
      </c>
      <c r="AX38" s="23">
        <v>0</v>
      </c>
      <c r="AY38" s="41">
        <v>0</v>
      </c>
      <c r="AZ38" s="23">
        <v>0</v>
      </c>
      <c r="BA38" s="24">
        <v>0</v>
      </c>
      <c r="BB38" s="23">
        <v>0</v>
      </c>
      <c r="BC38" s="23"/>
      <c r="BD38" s="23">
        <v>0</v>
      </c>
      <c r="BE38" s="41">
        <v>0</v>
      </c>
      <c r="BF38" s="23">
        <v>39015415</v>
      </c>
      <c r="BG38" s="23">
        <v>56771528</v>
      </c>
      <c r="BH38" s="25">
        <v>155918708</v>
      </c>
      <c r="BI38" s="23">
        <v>0</v>
      </c>
      <c r="BJ38" s="23">
        <v>12012664</v>
      </c>
      <c r="BK38" s="23">
        <v>0</v>
      </c>
      <c r="BL38" s="23">
        <v>0</v>
      </c>
      <c r="BM38" s="23">
        <v>0</v>
      </c>
      <c r="BN38" s="24">
        <v>0</v>
      </c>
      <c r="BO38" s="23">
        <v>0</v>
      </c>
      <c r="BP38" s="23">
        <v>0</v>
      </c>
      <c r="BQ38" s="23">
        <v>0</v>
      </c>
      <c r="BR38" s="25">
        <v>167931372</v>
      </c>
      <c r="BS38" s="22">
        <v>0</v>
      </c>
      <c r="BT38" s="23">
        <v>0</v>
      </c>
      <c r="BU38" s="23">
        <v>0</v>
      </c>
      <c r="BV38" s="23">
        <v>0</v>
      </c>
      <c r="BW38" s="24">
        <v>0</v>
      </c>
      <c r="BX38" s="23">
        <v>0</v>
      </c>
      <c r="BY38" s="23">
        <v>0</v>
      </c>
      <c r="BZ38" s="23">
        <v>0</v>
      </c>
      <c r="CA38" s="25">
        <f t="shared" si="3"/>
        <v>167931372</v>
      </c>
      <c r="CB38" s="22">
        <v>0</v>
      </c>
      <c r="CC38" s="23">
        <v>0</v>
      </c>
      <c r="CD38" s="23">
        <v>0</v>
      </c>
      <c r="CE38" s="23">
        <v>0</v>
      </c>
      <c r="CF38" s="24">
        <v>0</v>
      </c>
      <c r="CG38" s="23">
        <v>0</v>
      </c>
      <c r="CH38" s="23">
        <v>0</v>
      </c>
      <c r="CI38" s="23">
        <v>0</v>
      </c>
      <c r="CJ38" s="25">
        <f t="shared" si="4"/>
        <v>167931372</v>
      </c>
      <c r="CK38" s="22">
        <v>0</v>
      </c>
      <c r="CL38" s="23">
        <v>0</v>
      </c>
      <c r="CM38" s="23">
        <v>0</v>
      </c>
      <c r="CN38" s="23">
        <v>0</v>
      </c>
      <c r="CO38" s="23">
        <v>0</v>
      </c>
      <c r="CP38" s="24">
        <v>0</v>
      </c>
      <c r="CQ38" s="23">
        <v>0</v>
      </c>
      <c r="CR38" s="23">
        <v>0</v>
      </c>
      <c r="CS38" s="25">
        <f t="shared" si="5"/>
        <v>167931372</v>
      </c>
      <c r="CT38" s="22">
        <v>0</v>
      </c>
      <c r="CU38" s="23">
        <v>0</v>
      </c>
      <c r="CV38" s="23">
        <v>0</v>
      </c>
      <c r="CW38" s="23"/>
      <c r="CX38" s="23">
        <v>0</v>
      </c>
      <c r="CY38" s="24">
        <v>0</v>
      </c>
      <c r="CZ38" s="23">
        <v>0</v>
      </c>
      <c r="DA38" s="23">
        <v>0</v>
      </c>
      <c r="DB38" s="25">
        <f t="shared" si="6"/>
        <v>167931372</v>
      </c>
      <c r="DC38" s="22">
        <v>0</v>
      </c>
      <c r="DD38" s="23">
        <v>0</v>
      </c>
      <c r="DE38" s="23">
        <v>0</v>
      </c>
      <c r="DF38" s="23">
        <v>0</v>
      </c>
      <c r="DG38" s="23">
        <v>0</v>
      </c>
      <c r="DH38" s="24">
        <v>0</v>
      </c>
      <c r="DI38" s="23">
        <v>0</v>
      </c>
      <c r="DJ38" s="23">
        <v>0</v>
      </c>
      <c r="DK38" s="25">
        <f t="shared" si="9"/>
        <v>167931372</v>
      </c>
      <c r="DL38" s="28">
        <v>0</v>
      </c>
      <c r="DM38" s="23">
        <v>0</v>
      </c>
      <c r="DN38" s="23">
        <v>0</v>
      </c>
      <c r="DO38" s="23">
        <v>0</v>
      </c>
      <c r="DP38" s="23"/>
      <c r="DQ38" s="23"/>
      <c r="DR38" s="23">
        <v>0</v>
      </c>
      <c r="DS38" s="23">
        <v>0</v>
      </c>
      <c r="DT38" s="24">
        <v>0</v>
      </c>
      <c r="DU38" s="23">
        <v>0</v>
      </c>
      <c r="DV38" s="23">
        <v>0</v>
      </c>
      <c r="DW38" s="26">
        <f t="shared" si="8"/>
        <v>167931372</v>
      </c>
      <c r="DX38" s="26">
        <f>VLOOKUP(B38,[2]RPTNCT049_ConsultaSaldosContabl!$I$4:$K$7914,3,0)</f>
        <v>51028079</v>
      </c>
      <c r="DY38" s="13" t="e">
        <f>+S38+AD38+AU38+#REF!+BG38+#REF!+BQ38+#REF!</f>
        <v>#REF!</v>
      </c>
    </row>
    <row r="39" spans="1:129" ht="15" customHeight="1" x14ac:dyDescent="0.2">
      <c r="A39" s="9">
        <v>8999994303</v>
      </c>
      <c r="B39" s="9">
        <v>899999430</v>
      </c>
      <c r="C39" s="9"/>
      <c r="D39" s="27">
        <v>217225772</v>
      </c>
      <c r="E39" s="21" t="s">
        <v>613</v>
      </c>
      <c r="F39" s="20" t="s">
        <v>1753</v>
      </c>
      <c r="G39" s="22">
        <f>VLOOKUP(A39,[1]SGP!$A$4:$G$1137,7,0)</f>
        <v>0</v>
      </c>
      <c r="H39" s="23"/>
      <c r="I39" s="23">
        <v>0</v>
      </c>
      <c r="J39" s="23">
        <v>0</v>
      </c>
      <c r="K39" s="24">
        <v>0</v>
      </c>
      <c r="L39" s="23">
        <v>0</v>
      </c>
      <c r="M39" s="23">
        <v>0</v>
      </c>
      <c r="N39" s="25">
        <f t="shared" si="0"/>
        <v>0</v>
      </c>
      <c r="O39" s="25">
        <v>0</v>
      </c>
      <c r="P39" s="22">
        <v>0</v>
      </c>
      <c r="Q39" s="23">
        <v>0</v>
      </c>
      <c r="R39" s="23">
        <v>0</v>
      </c>
      <c r="S39" s="31">
        <v>141224772</v>
      </c>
      <c r="T39" s="23">
        <v>0</v>
      </c>
      <c r="U39" s="24">
        <v>0</v>
      </c>
      <c r="V39" s="23">
        <v>0</v>
      </c>
      <c r="W39" s="23">
        <v>0</v>
      </c>
      <c r="X39" s="25">
        <f t="shared" si="1"/>
        <v>141224772</v>
      </c>
      <c r="Y39" s="25">
        <v>0</v>
      </c>
      <c r="Z39" s="22">
        <v>0</v>
      </c>
      <c r="AA39" s="23">
        <v>0</v>
      </c>
      <c r="AB39" s="22">
        <v>0</v>
      </c>
      <c r="AC39" s="23">
        <v>0</v>
      </c>
      <c r="AD39" s="23">
        <v>0</v>
      </c>
      <c r="AE39" s="23">
        <v>0</v>
      </c>
      <c r="AF39" s="24">
        <v>0</v>
      </c>
      <c r="AG39" s="23">
        <v>0</v>
      </c>
      <c r="AH39" s="23">
        <v>0</v>
      </c>
      <c r="AI39" s="25">
        <f t="shared" si="2"/>
        <v>141224772</v>
      </c>
      <c r="AJ39" s="25">
        <v>0</v>
      </c>
      <c r="AK39" s="24">
        <v>0</v>
      </c>
      <c r="AL39" s="23">
        <v>0</v>
      </c>
      <c r="AM39" s="23">
        <v>0</v>
      </c>
      <c r="AN39" s="24">
        <v>0</v>
      </c>
      <c r="AO39" s="24">
        <v>0</v>
      </c>
      <c r="AP39" s="23">
        <v>0</v>
      </c>
      <c r="AQ39" s="23">
        <v>0</v>
      </c>
      <c r="AR39" s="23">
        <v>0</v>
      </c>
      <c r="AS39" s="41" t="s">
        <v>2304</v>
      </c>
      <c r="AT39" s="23">
        <v>0</v>
      </c>
      <c r="AU39" s="23">
        <v>0</v>
      </c>
      <c r="AV39" s="25">
        <v>141224772</v>
      </c>
      <c r="AW39" s="22">
        <v>0</v>
      </c>
      <c r="AX39" s="23">
        <v>0</v>
      </c>
      <c r="AY39" s="41">
        <v>0</v>
      </c>
      <c r="AZ39" s="23">
        <v>0</v>
      </c>
      <c r="BA39" s="24">
        <v>0</v>
      </c>
      <c r="BB39" s="23">
        <v>0</v>
      </c>
      <c r="BC39" s="23"/>
      <c r="BD39" s="23">
        <v>0</v>
      </c>
      <c r="BE39" s="41">
        <v>0</v>
      </c>
      <c r="BF39" s="23">
        <v>77747755</v>
      </c>
      <c r="BG39" s="23">
        <v>132340703</v>
      </c>
      <c r="BH39" s="25">
        <v>351313230</v>
      </c>
      <c r="BI39" s="23">
        <v>0</v>
      </c>
      <c r="BJ39" s="23">
        <v>22204967</v>
      </c>
      <c r="BK39" s="23">
        <v>0</v>
      </c>
      <c r="BL39" s="23">
        <v>0</v>
      </c>
      <c r="BM39" s="23">
        <v>0</v>
      </c>
      <c r="BN39" s="24">
        <v>0</v>
      </c>
      <c r="BO39" s="23">
        <v>0</v>
      </c>
      <c r="BP39" s="23">
        <v>0</v>
      </c>
      <c r="BQ39" s="23">
        <v>0</v>
      </c>
      <c r="BR39" s="25">
        <v>373518197</v>
      </c>
      <c r="BS39" s="22">
        <v>0</v>
      </c>
      <c r="BT39" s="23">
        <v>0</v>
      </c>
      <c r="BU39" s="23">
        <v>0</v>
      </c>
      <c r="BV39" s="23">
        <v>0</v>
      </c>
      <c r="BW39" s="24">
        <v>0</v>
      </c>
      <c r="BX39" s="23">
        <v>0</v>
      </c>
      <c r="BY39" s="23">
        <v>0</v>
      </c>
      <c r="BZ39" s="23">
        <v>0</v>
      </c>
      <c r="CA39" s="25">
        <f t="shared" si="3"/>
        <v>373518197</v>
      </c>
      <c r="CB39" s="22">
        <v>0</v>
      </c>
      <c r="CC39" s="23">
        <v>0</v>
      </c>
      <c r="CD39" s="23">
        <v>0</v>
      </c>
      <c r="CE39" s="23">
        <v>0</v>
      </c>
      <c r="CF39" s="24">
        <v>0</v>
      </c>
      <c r="CG39" s="23">
        <v>0</v>
      </c>
      <c r="CH39" s="23">
        <v>0</v>
      </c>
      <c r="CI39" s="23">
        <v>0</v>
      </c>
      <c r="CJ39" s="25">
        <f t="shared" si="4"/>
        <v>373518197</v>
      </c>
      <c r="CK39" s="22">
        <v>0</v>
      </c>
      <c r="CL39" s="23">
        <v>0</v>
      </c>
      <c r="CM39" s="23">
        <v>0</v>
      </c>
      <c r="CN39" s="23">
        <v>0</v>
      </c>
      <c r="CO39" s="23">
        <v>0</v>
      </c>
      <c r="CP39" s="24">
        <v>0</v>
      </c>
      <c r="CQ39" s="23">
        <v>0</v>
      </c>
      <c r="CR39" s="23">
        <v>0</v>
      </c>
      <c r="CS39" s="25">
        <f t="shared" si="5"/>
        <v>373518197</v>
      </c>
      <c r="CT39" s="22">
        <v>0</v>
      </c>
      <c r="CU39" s="23">
        <v>0</v>
      </c>
      <c r="CV39" s="23">
        <v>0</v>
      </c>
      <c r="CW39" s="23"/>
      <c r="CX39" s="23">
        <v>0</v>
      </c>
      <c r="CY39" s="24">
        <v>0</v>
      </c>
      <c r="CZ39" s="23">
        <v>0</v>
      </c>
      <c r="DA39" s="23">
        <v>0</v>
      </c>
      <c r="DB39" s="25">
        <f t="shared" si="6"/>
        <v>373518197</v>
      </c>
      <c r="DC39" s="22">
        <v>0</v>
      </c>
      <c r="DD39" s="23">
        <v>0</v>
      </c>
      <c r="DE39" s="23">
        <v>0</v>
      </c>
      <c r="DF39" s="23">
        <v>0</v>
      </c>
      <c r="DG39" s="23">
        <v>0</v>
      </c>
      <c r="DH39" s="24">
        <v>0</v>
      </c>
      <c r="DI39" s="23">
        <v>0</v>
      </c>
      <c r="DJ39" s="23">
        <v>0</v>
      </c>
      <c r="DK39" s="25">
        <f t="shared" si="9"/>
        <v>373518197</v>
      </c>
      <c r="DL39" s="28">
        <v>0</v>
      </c>
      <c r="DM39" s="23">
        <v>0</v>
      </c>
      <c r="DN39" s="23">
        <v>0</v>
      </c>
      <c r="DO39" s="23">
        <v>0</v>
      </c>
      <c r="DP39" s="23"/>
      <c r="DQ39" s="23"/>
      <c r="DR39" s="23">
        <v>0</v>
      </c>
      <c r="DS39" s="23">
        <v>0</v>
      </c>
      <c r="DT39" s="24">
        <v>0</v>
      </c>
      <c r="DU39" s="23">
        <v>0</v>
      </c>
      <c r="DV39" s="23">
        <v>0</v>
      </c>
      <c r="DW39" s="26">
        <f t="shared" si="8"/>
        <v>373518197</v>
      </c>
      <c r="DX39" s="26">
        <f>VLOOKUP(B39,[2]RPTNCT049_ConsultaSaldosContabl!$I$4:$K$7914,3,0)</f>
        <v>99952722</v>
      </c>
      <c r="DY39" s="13" t="e">
        <f>+S39+AD39+AU39+#REF!+BG39+#REF!+BQ39+#REF!</f>
        <v>#REF!</v>
      </c>
    </row>
    <row r="40" spans="1:129" ht="15" customHeight="1" x14ac:dyDescent="0.2">
      <c r="A40" s="9">
        <v>8999994288</v>
      </c>
      <c r="B40" s="9">
        <v>899999428</v>
      </c>
      <c r="C40" s="9"/>
      <c r="D40" s="27">
        <v>211725817</v>
      </c>
      <c r="E40" s="21" t="s">
        <v>624</v>
      </c>
      <c r="F40" s="20" t="s">
        <v>1763</v>
      </c>
      <c r="G40" s="22">
        <f>VLOOKUP(A40,[1]SGP!$A$4:$G$1137,7,0)</f>
        <v>0</v>
      </c>
      <c r="H40" s="23"/>
      <c r="I40" s="23">
        <v>0</v>
      </c>
      <c r="J40" s="23">
        <v>0</v>
      </c>
      <c r="K40" s="24">
        <v>0</v>
      </c>
      <c r="L40" s="23">
        <v>0</v>
      </c>
      <c r="M40" s="23">
        <v>0</v>
      </c>
      <c r="N40" s="25">
        <f t="shared" si="0"/>
        <v>0</v>
      </c>
      <c r="O40" s="25">
        <v>0</v>
      </c>
      <c r="P40" s="22">
        <v>0</v>
      </c>
      <c r="Q40" s="23">
        <v>0</v>
      </c>
      <c r="R40" s="23">
        <v>0</v>
      </c>
      <c r="S40" s="31">
        <v>329768801</v>
      </c>
      <c r="T40" s="23">
        <v>0</v>
      </c>
      <c r="U40" s="24">
        <v>0</v>
      </c>
      <c r="V40" s="23">
        <v>0</v>
      </c>
      <c r="W40" s="23">
        <v>0</v>
      </c>
      <c r="X40" s="25">
        <f t="shared" si="1"/>
        <v>329768801</v>
      </c>
      <c r="Y40" s="25">
        <v>0</v>
      </c>
      <c r="Z40" s="22">
        <v>0</v>
      </c>
      <c r="AA40" s="23">
        <v>0</v>
      </c>
      <c r="AB40" s="23">
        <v>0</v>
      </c>
      <c r="AC40" s="23">
        <v>0</v>
      </c>
      <c r="AD40" s="23">
        <v>0</v>
      </c>
      <c r="AE40" s="23">
        <v>0</v>
      </c>
      <c r="AF40" s="24">
        <v>0</v>
      </c>
      <c r="AG40" s="23">
        <v>0</v>
      </c>
      <c r="AH40" s="23">
        <v>0</v>
      </c>
      <c r="AI40" s="25">
        <f t="shared" si="2"/>
        <v>329768801</v>
      </c>
      <c r="AJ40" s="25">
        <v>0</v>
      </c>
      <c r="AK40" s="24">
        <v>0</v>
      </c>
      <c r="AL40" s="23">
        <v>0</v>
      </c>
      <c r="AM40" s="23">
        <v>0</v>
      </c>
      <c r="AN40" s="24">
        <v>0</v>
      </c>
      <c r="AO40" s="24">
        <v>0</v>
      </c>
      <c r="AP40" s="23">
        <v>0</v>
      </c>
      <c r="AQ40" s="23">
        <v>0</v>
      </c>
      <c r="AR40" s="23">
        <v>0</v>
      </c>
      <c r="AS40" s="41" t="s">
        <v>2304</v>
      </c>
      <c r="AT40" s="23">
        <v>0</v>
      </c>
      <c r="AU40" s="23">
        <v>0</v>
      </c>
      <c r="AV40" s="25">
        <v>329768801</v>
      </c>
      <c r="AW40" s="22">
        <v>0</v>
      </c>
      <c r="AX40" s="23">
        <v>0</v>
      </c>
      <c r="AY40" s="41">
        <v>0</v>
      </c>
      <c r="AZ40" s="23">
        <v>0</v>
      </c>
      <c r="BA40" s="24">
        <v>0</v>
      </c>
      <c r="BB40" s="23">
        <v>0</v>
      </c>
      <c r="BC40" s="23"/>
      <c r="BD40" s="23">
        <v>0</v>
      </c>
      <c r="BE40" s="41">
        <v>0</v>
      </c>
      <c r="BF40" s="23">
        <v>155834720</v>
      </c>
      <c r="BG40" s="23">
        <v>319009477</v>
      </c>
      <c r="BH40" s="25">
        <v>804612998</v>
      </c>
      <c r="BI40" s="23">
        <v>0</v>
      </c>
      <c r="BJ40" s="23">
        <v>48560443</v>
      </c>
      <c r="BK40" s="23">
        <v>0</v>
      </c>
      <c r="BL40" s="23">
        <v>0</v>
      </c>
      <c r="BM40" s="23">
        <v>0</v>
      </c>
      <c r="BN40" s="24">
        <v>0</v>
      </c>
      <c r="BO40" s="23">
        <v>0</v>
      </c>
      <c r="BP40" s="23">
        <v>0</v>
      </c>
      <c r="BQ40" s="23">
        <v>0</v>
      </c>
      <c r="BR40" s="25">
        <v>853173441</v>
      </c>
      <c r="BS40" s="22">
        <v>0</v>
      </c>
      <c r="BT40" s="23">
        <v>0</v>
      </c>
      <c r="BU40" s="23">
        <v>0</v>
      </c>
      <c r="BV40" s="23">
        <v>0</v>
      </c>
      <c r="BW40" s="24">
        <v>0</v>
      </c>
      <c r="BX40" s="23">
        <v>0</v>
      </c>
      <c r="BY40" s="23">
        <v>0</v>
      </c>
      <c r="BZ40" s="23">
        <v>0</v>
      </c>
      <c r="CA40" s="25">
        <f t="shared" si="3"/>
        <v>853173441</v>
      </c>
      <c r="CB40" s="22">
        <v>0</v>
      </c>
      <c r="CC40" s="23">
        <v>0</v>
      </c>
      <c r="CD40" s="23">
        <v>0</v>
      </c>
      <c r="CE40" s="23">
        <v>0</v>
      </c>
      <c r="CF40" s="24">
        <v>0</v>
      </c>
      <c r="CG40" s="23">
        <v>0</v>
      </c>
      <c r="CH40" s="23">
        <v>0</v>
      </c>
      <c r="CI40" s="23">
        <v>0</v>
      </c>
      <c r="CJ40" s="25">
        <f t="shared" si="4"/>
        <v>853173441</v>
      </c>
      <c r="CK40" s="22">
        <v>0</v>
      </c>
      <c r="CL40" s="23">
        <v>0</v>
      </c>
      <c r="CM40" s="23">
        <v>0</v>
      </c>
      <c r="CN40" s="23">
        <v>0</v>
      </c>
      <c r="CO40" s="23">
        <v>0</v>
      </c>
      <c r="CP40" s="24">
        <v>0</v>
      </c>
      <c r="CQ40" s="23">
        <v>0</v>
      </c>
      <c r="CR40" s="23">
        <v>0</v>
      </c>
      <c r="CS40" s="25">
        <f t="shared" si="5"/>
        <v>853173441</v>
      </c>
      <c r="CT40" s="22">
        <v>0</v>
      </c>
      <c r="CU40" s="23">
        <v>0</v>
      </c>
      <c r="CV40" s="23">
        <v>0</v>
      </c>
      <c r="CW40" s="23"/>
      <c r="CX40" s="23">
        <v>0</v>
      </c>
      <c r="CY40" s="24">
        <v>0</v>
      </c>
      <c r="CZ40" s="23">
        <v>0</v>
      </c>
      <c r="DA40" s="23">
        <v>0</v>
      </c>
      <c r="DB40" s="25">
        <f t="shared" si="6"/>
        <v>853173441</v>
      </c>
      <c r="DC40" s="22">
        <v>0</v>
      </c>
      <c r="DD40" s="23">
        <v>0</v>
      </c>
      <c r="DE40" s="23">
        <v>0</v>
      </c>
      <c r="DF40" s="23">
        <v>0</v>
      </c>
      <c r="DG40" s="23">
        <v>0</v>
      </c>
      <c r="DH40" s="24">
        <v>0</v>
      </c>
      <c r="DI40" s="23">
        <v>0</v>
      </c>
      <c r="DJ40" s="23">
        <v>0</v>
      </c>
      <c r="DK40" s="25">
        <f t="shared" si="9"/>
        <v>853173441</v>
      </c>
      <c r="DL40" s="28">
        <v>0</v>
      </c>
      <c r="DM40" s="23">
        <v>0</v>
      </c>
      <c r="DN40" s="23">
        <v>0</v>
      </c>
      <c r="DO40" s="23">
        <v>0</v>
      </c>
      <c r="DP40" s="23"/>
      <c r="DQ40" s="23"/>
      <c r="DR40" s="23">
        <v>0</v>
      </c>
      <c r="DS40" s="23">
        <v>0</v>
      </c>
      <c r="DT40" s="24">
        <v>0</v>
      </c>
      <c r="DU40" s="23">
        <v>0</v>
      </c>
      <c r="DV40" s="23">
        <v>0</v>
      </c>
      <c r="DW40" s="26">
        <f t="shared" si="8"/>
        <v>853173441</v>
      </c>
      <c r="DX40" s="26">
        <f>VLOOKUP(B40,[2]RPTNCT049_ConsultaSaldosContabl!$I$4:$K$7914,3,0)</f>
        <v>204395163</v>
      </c>
      <c r="DY40" s="13" t="e">
        <f>+S40+AD40+AU40+#REF!+BG40+#REF!+BQ40+#REF!</f>
        <v>#REF!</v>
      </c>
    </row>
    <row r="41" spans="1:129" ht="15" customHeight="1" x14ac:dyDescent="0.2">
      <c r="A41" s="9">
        <v>8999994263</v>
      </c>
      <c r="B41" s="9">
        <v>899999426</v>
      </c>
      <c r="C41" s="9"/>
      <c r="D41" s="27">
        <v>214025040</v>
      </c>
      <c r="E41" s="21" t="s">
        <v>531</v>
      </c>
      <c r="F41" s="20" t="s">
        <v>1672</v>
      </c>
      <c r="G41" s="22">
        <f>VLOOKUP(A41,[1]SGP!$A$4:$G$1137,7,0)</f>
        <v>0</v>
      </c>
      <c r="H41" s="23"/>
      <c r="I41" s="23">
        <v>0</v>
      </c>
      <c r="J41" s="23">
        <v>0</v>
      </c>
      <c r="K41" s="24">
        <v>0</v>
      </c>
      <c r="L41" s="23">
        <v>0</v>
      </c>
      <c r="M41" s="23">
        <v>0</v>
      </c>
      <c r="N41" s="25">
        <f t="shared" si="0"/>
        <v>0</v>
      </c>
      <c r="O41" s="25">
        <v>0</v>
      </c>
      <c r="P41" s="22">
        <v>0</v>
      </c>
      <c r="Q41" s="23">
        <v>0</v>
      </c>
      <c r="R41" s="23">
        <v>0</v>
      </c>
      <c r="S41" s="31">
        <v>91971547</v>
      </c>
      <c r="T41" s="23">
        <v>0</v>
      </c>
      <c r="U41" s="24">
        <v>0</v>
      </c>
      <c r="V41" s="23">
        <v>0</v>
      </c>
      <c r="W41" s="23">
        <v>0</v>
      </c>
      <c r="X41" s="25">
        <f t="shared" si="1"/>
        <v>91971547</v>
      </c>
      <c r="Y41" s="25">
        <v>0</v>
      </c>
      <c r="Z41" s="22">
        <v>0</v>
      </c>
      <c r="AA41" s="23">
        <v>0</v>
      </c>
      <c r="AB41" s="22">
        <v>0</v>
      </c>
      <c r="AC41" s="23">
        <v>0</v>
      </c>
      <c r="AD41" s="23">
        <v>29354264</v>
      </c>
      <c r="AE41" s="23">
        <v>0</v>
      </c>
      <c r="AF41" s="24">
        <v>0</v>
      </c>
      <c r="AG41" s="23">
        <v>0</v>
      </c>
      <c r="AH41" s="23">
        <v>0</v>
      </c>
      <c r="AI41" s="25">
        <f t="shared" si="2"/>
        <v>121325811</v>
      </c>
      <c r="AJ41" s="25">
        <v>0</v>
      </c>
      <c r="AK41" s="24">
        <v>0</v>
      </c>
      <c r="AL41" s="23">
        <v>0</v>
      </c>
      <c r="AM41" s="23">
        <v>0</v>
      </c>
      <c r="AN41" s="24">
        <v>0</v>
      </c>
      <c r="AO41" s="24">
        <v>0</v>
      </c>
      <c r="AP41" s="23">
        <v>0</v>
      </c>
      <c r="AQ41" s="23">
        <v>0</v>
      </c>
      <c r="AR41" s="23">
        <v>0</v>
      </c>
      <c r="AS41" s="41" t="s">
        <v>2304</v>
      </c>
      <c r="AT41" s="23">
        <v>0</v>
      </c>
      <c r="AU41" s="23">
        <v>0</v>
      </c>
      <c r="AV41" s="25">
        <v>121325811</v>
      </c>
      <c r="AW41" s="22">
        <v>0</v>
      </c>
      <c r="AX41" s="23">
        <v>0</v>
      </c>
      <c r="AY41" s="41">
        <v>0</v>
      </c>
      <c r="AZ41" s="23">
        <v>0</v>
      </c>
      <c r="BA41" s="24">
        <v>0</v>
      </c>
      <c r="BB41" s="23">
        <v>0</v>
      </c>
      <c r="BC41" s="23"/>
      <c r="BD41" s="23">
        <v>0</v>
      </c>
      <c r="BE41" s="41">
        <v>0</v>
      </c>
      <c r="BF41" s="23">
        <v>64989415</v>
      </c>
      <c r="BG41" s="23">
        <v>113418785</v>
      </c>
      <c r="BH41" s="25">
        <v>299734011</v>
      </c>
      <c r="BI41" s="23">
        <v>0</v>
      </c>
      <c r="BJ41" s="23">
        <v>19855867</v>
      </c>
      <c r="BK41" s="23">
        <v>0</v>
      </c>
      <c r="BL41" s="23">
        <v>0</v>
      </c>
      <c r="BM41" s="23">
        <v>0</v>
      </c>
      <c r="BN41" s="24">
        <v>0</v>
      </c>
      <c r="BO41" s="23">
        <v>0</v>
      </c>
      <c r="BP41" s="23">
        <v>0</v>
      </c>
      <c r="BQ41" s="23">
        <v>0</v>
      </c>
      <c r="BR41" s="25">
        <v>319589878</v>
      </c>
      <c r="BS41" s="22">
        <v>0</v>
      </c>
      <c r="BT41" s="23">
        <v>0</v>
      </c>
      <c r="BU41" s="23">
        <v>0</v>
      </c>
      <c r="BV41" s="23">
        <v>0</v>
      </c>
      <c r="BW41" s="24">
        <v>0</v>
      </c>
      <c r="BX41" s="23">
        <v>0</v>
      </c>
      <c r="BY41" s="23">
        <v>0</v>
      </c>
      <c r="BZ41" s="23">
        <v>0</v>
      </c>
      <c r="CA41" s="25">
        <f t="shared" si="3"/>
        <v>319589878</v>
      </c>
      <c r="CB41" s="22">
        <v>0</v>
      </c>
      <c r="CC41" s="23">
        <v>0</v>
      </c>
      <c r="CD41" s="23">
        <v>0</v>
      </c>
      <c r="CE41" s="23">
        <v>0</v>
      </c>
      <c r="CF41" s="24">
        <v>0</v>
      </c>
      <c r="CG41" s="23">
        <v>0</v>
      </c>
      <c r="CH41" s="23">
        <v>0</v>
      </c>
      <c r="CI41" s="23">
        <v>0</v>
      </c>
      <c r="CJ41" s="25">
        <f t="shared" si="4"/>
        <v>319589878</v>
      </c>
      <c r="CK41" s="22">
        <v>0</v>
      </c>
      <c r="CL41" s="23">
        <v>0</v>
      </c>
      <c r="CM41" s="23">
        <v>0</v>
      </c>
      <c r="CN41" s="23">
        <v>0</v>
      </c>
      <c r="CO41" s="23">
        <v>0</v>
      </c>
      <c r="CP41" s="24">
        <v>0</v>
      </c>
      <c r="CQ41" s="23">
        <v>0</v>
      </c>
      <c r="CR41" s="23">
        <v>0</v>
      </c>
      <c r="CS41" s="25">
        <f t="shared" si="5"/>
        <v>319589878</v>
      </c>
      <c r="CT41" s="22">
        <v>0</v>
      </c>
      <c r="CU41" s="23">
        <v>0</v>
      </c>
      <c r="CV41" s="23">
        <v>0</v>
      </c>
      <c r="CW41" s="23"/>
      <c r="CX41" s="23">
        <v>0</v>
      </c>
      <c r="CY41" s="24">
        <v>0</v>
      </c>
      <c r="CZ41" s="23">
        <v>0</v>
      </c>
      <c r="DA41" s="23">
        <v>0</v>
      </c>
      <c r="DB41" s="25">
        <f t="shared" si="6"/>
        <v>319589878</v>
      </c>
      <c r="DC41" s="22">
        <v>0</v>
      </c>
      <c r="DD41" s="23">
        <v>0</v>
      </c>
      <c r="DE41" s="23">
        <v>0</v>
      </c>
      <c r="DF41" s="23">
        <v>0</v>
      </c>
      <c r="DG41" s="23">
        <v>0</v>
      </c>
      <c r="DH41" s="24">
        <v>0</v>
      </c>
      <c r="DI41" s="23">
        <v>0</v>
      </c>
      <c r="DJ41" s="23">
        <v>0</v>
      </c>
      <c r="DK41" s="25">
        <f t="shared" si="9"/>
        <v>319589878</v>
      </c>
      <c r="DL41" s="28">
        <v>0</v>
      </c>
      <c r="DM41" s="23">
        <v>0</v>
      </c>
      <c r="DN41" s="23">
        <v>0</v>
      </c>
      <c r="DO41" s="23">
        <v>0</v>
      </c>
      <c r="DP41" s="23"/>
      <c r="DQ41" s="23"/>
      <c r="DR41" s="23">
        <v>0</v>
      </c>
      <c r="DS41" s="23">
        <v>0</v>
      </c>
      <c r="DT41" s="24">
        <v>0</v>
      </c>
      <c r="DU41" s="23">
        <v>0</v>
      </c>
      <c r="DV41" s="23">
        <v>0</v>
      </c>
      <c r="DW41" s="26">
        <f t="shared" si="8"/>
        <v>319589878</v>
      </c>
      <c r="DX41" s="26">
        <f>VLOOKUP(B41,[2]RPTNCT049_ConsultaSaldosContabl!$I$4:$K$7914,3,0)</f>
        <v>84845282</v>
      </c>
      <c r="DY41" s="13" t="e">
        <f>+S41+AD41+AU41+#REF!+BG41+#REF!+BQ41+#REF!</f>
        <v>#REF!</v>
      </c>
    </row>
    <row r="42" spans="1:129" ht="15" customHeight="1" x14ac:dyDescent="0.2">
      <c r="A42" s="9">
        <v>8999994224</v>
      </c>
      <c r="B42" s="9">
        <v>899999422</v>
      </c>
      <c r="C42" s="9"/>
      <c r="D42" s="27">
        <v>216225662</v>
      </c>
      <c r="E42" s="21" t="s">
        <v>605</v>
      </c>
      <c r="F42" s="20" t="s">
        <v>1746</v>
      </c>
      <c r="G42" s="22">
        <f>VLOOKUP(A42,[1]SGP!$A$4:$G$1137,7,0)</f>
        <v>0</v>
      </c>
      <c r="H42" s="23"/>
      <c r="I42" s="23">
        <v>0</v>
      </c>
      <c r="J42" s="23">
        <v>0</v>
      </c>
      <c r="K42" s="24">
        <v>0</v>
      </c>
      <c r="L42" s="23">
        <v>0</v>
      </c>
      <c r="M42" s="23">
        <v>0</v>
      </c>
      <c r="N42" s="25">
        <f t="shared" si="0"/>
        <v>0</v>
      </c>
      <c r="O42" s="25">
        <v>0</v>
      </c>
      <c r="P42" s="22">
        <v>0</v>
      </c>
      <c r="Q42" s="23">
        <v>0</v>
      </c>
      <c r="R42" s="23">
        <v>0</v>
      </c>
      <c r="S42" s="31">
        <v>85854288</v>
      </c>
      <c r="T42" s="23">
        <v>0</v>
      </c>
      <c r="U42" s="24">
        <v>0</v>
      </c>
      <c r="V42" s="23">
        <v>0</v>
      </c>
      <c r="W42" s="23">
        <v>0</v>
      </c>
      <c r="X42" s="25">
        <f t="shared" si="1"/>
        <v>85854288</v>
      </c>
      <c r="Y42" s="25">
        <v>0</v>
      </c>
      <c r="Z42" s="22">
        <v>0</v>
      </c>
      <c r="AA42" s="23">
        <v>0</v>
      </c>
      <c r="AB42" s="22">
        <v>0</v>
      </c>
      <c r="AC42" s="23">
        <v>0</v>
      </c>
      <c r="AD42" s="23">
        <v>0</v>
      </c>
      <c r="AE42" s="23">
        <v>0</v>
      </c>
      <c r="AF42" s="24">
        <v>0</v>
      </c>
      <c r="AG42" s="23">
        <v>0</v>
      </c>
      <c r="AH42" s="23">
        <v>0</v>
      </c>
      <c r="AI42" s="25">
        <f t="shared" si="2"/>
        <v>85854288</v>
      </c>
      <c r="AJ42" s="25">
        <v>0</v>
      </c>
      <c r="AK42" s="24">
        <v>0</v>
      </c>
      <c r="AL42" s="23">
        <v>0</v>
      </c>
      <c r="AM42" s="23">
        <v>0</v>
      </c>
      <c r="AN42" s="24">
        <v>0</v>
      </c>
      <c r="AO42" s="24">
        <v>0</v>
      </c>
      <c r="AP42" s="23">
        <v>0</v>
      </c>
      <c r="AQ42" s="23">
        <v>0</v>
      </c>
      <c r="AR42" s="23">
        <v>0</v>
      </c>
      <c r="AS42" s="41" t="s">
        <v>2304</v>
      </c>
      <c r="AT42" s="23">
        <v>0</v>
      </c>
      <c r="AU42" s="23">
        <v>0</v>
      </c>
      <c r="AV42" s="25">
        <v>85854288</v>
      </c>
      <c r="AW42" s="22">
        <v>0</v>
      </c>
      <c r="AX42" s="23">
        <v>0</v>
      </c>
      <c r="AY42" s="41">
        <v>0</v>
      </c>
      <c r="AZ42" s="23">
        <v>0</v>
      </c>
      <c r="BA42" s="24">
        <v>0</v>
      </c>
      <c r="BB42" s="23">
        <v>0</v>
      </c>
      <c r="BC42" s="23"/>
      <c r="BD42" s="23">
        <v>0</v>
      </c>
      <c r="BE42" s="41">
        <v>0</v>
      </c>
      <c r="BF42" s="23">
        <v>48109160</v>
      </c>
      <c r="BG42" s="23">
        <v>79823628</v>
      </c>
      <c r="BH42" s="25">
        <v>213787076</v>
      </c>
      <c r="BI42" s="23">
        <v>0</v>
      </c>
      <c r="BJ42" s="23">
        <v>14655417</v>
      </c>
      <c r="BK42" s="23">
        <v>0</v>
      </c>
      <c r="BL42" s="23">
        <v>0</v>
      </c>
      <c r="BM42" s="23">
        <v>0</v>
      </c>
      <c r="BN42" s="24">
        <v>0</v>
      </c>
      <c r="BO42" s="23">
        <v>0</v>
      </c>
      <c r="BP42" s="23">
        <v>0</v>
      </c>
      <c r="BQ42" s="23">
        <v>0</v>
      </c>
      <c r="BR42" s="25">
        <v>228442493</v>
      </c>
      <c r="BS42" s="22">
        <v>0</v>
      </c>
      <c r="BT42" s="23">
        <v>0</v>
      </c>
      <c r="BU42" s="23">
        <v>0</v>
      </c>
      <c r="BV42" s="23">
        <v>0</v>
      </c>
      <c r="BW42" s="24">
        <v>0</v>
      </c>
      <c r="BX42" s="23">
        <v>0</v>
      </c>
      <c r="BY42" s="23">
        <v>0</v>
      </c>
      <c r="BZ42" s="23">
        <v>0</v>
      </c>
      <c r="CA42" s="25">
        <f t="shared" si="3"/>
        <v>228442493</v>
      </c>
      <c r="CB42" s="22">
        <v>0</v>
      </c>
      <c r="CC42" s="23">
        <v>0</v>
      </c>
      <c r="CD42" s="23">
        <v>0</v>
      </c>
      <c r="CE42" s="23">
        <v>0</v>
      </c>
      <c r="CF42" s="24">
        <v>0</v>
      </c>
      <c r="CG42" s="23">
        <v>0</v>
      </c>
      <c r="CH42" s="23">
        <v>0</v>
      </c>
      <c r="CI42" s="23">
        <v>0</v>
      </c>
      <c r="CJ42" s="25">
        <f t="shared" si="4"/>
        <v>228442493</v>
      </c>
      <c r="CK42" s="22">
        <v>0</v>
      </c>
      <c r="CL42" s="23">
        <v>0</v>
      </c>
      <c r="CM42" s="23">
        <v>0</v>
      </c>
      <c r="CN42" s="23">
        <v>0</v>
      </c>
      <c r="CO42" s="23">
        <v>0</v>
      </c>
      <c r="CP42" s="24">
        <v>0</v>
      </c>
      <c r="CQ42" s="23">
        <v>0</v>
      </c>
      <c r="CR42" s="23">
        <v>0</v>
      </c>
      <c r="CS42" s="25">
        <f t="shared" si="5"/>
        <v>228442493</v>
      </c>
      <c r="CT42" s="22">
        <v>0</v>
      </c>
      <c r="CU42" s="23">
        <v>0</v>
      </c>
      <c r="CV42" s="23">
        <v>0</v>
      </c>
      <c r="CW42" s="23"/>
      <c r="CX42" s="23">
        <v>0</v>
      </c>
      <c r="CY42" s="24">
        <v>0</v>
      </c>
      <c r="CZ42" s="23">
        <v>0</v>
      </c>
      <c r="DA42" s="23">
        <v>0</v>
      </c>
      <c r="DB42" s="25">
        <f t="shared" si="6"/>
        <v>228442493</v>
      </c>
      <c r="DC42" s="22">
        <v>0</v>
      </c>
      <c r="DD42" s="23">
        <v>0</v>
      </c>
      <c r="DE42" s="23">
        <v>0</v>
      </c>
      <c r="DF42" s="23">
        <v>0</v>
      </c>
      <c r="DG42" s="23">
        <v>0</v>
      </c>
      <c r="DH42" s="24">
        <v>0</v>
      </c>
      <c r="DI42" s="23">
        <v>0</v>
      </c>
      <c r="DJ42" s="23">
        <v>0</v>
      </c>
      <c r="DK42" s="25">
        <f t="shared" si="9"/>
        <v>228442493</v>
      </c>
      <c r="DL42" s="28">
        <v>0</v>
      </c>
      <c r="DM42" s="23">
        <v>0</v>
      </c>
      <c r="DN42" s="23">
        <v>0</v>
      </c>
      <c r="DO42" s="23">
        <v>0</v>
      </c>
      <c r="DP42" s="23"/>
      <c r="DQ42" s="23"/>
      <c r="DR42" s="23">
        <v>0</v>
      </c>
      <c r="DS42" s="23">
        <v>0</v>
      </c>
      <c r="DT42" s="24">
        <v>0</v>
      </c>
      <c r="DU42" s="23">
        <v>0</v>
      </c>
      <c r="DV42" s="23">
        <v>0</v>
      </c>
      <c r="DW42" s="26">
        <f t="shared" si="8"/>
        <v>228442493</v>
      </c>
      <c r="DX42" s="26">
        <f>VLOOKUP(B42,[2]RPTNCT049_ConsultaSaldosContabl!$I$4:$K$7914,3,0)</f>
        <v>62764577</v>
      </c>
      <c r="DY42" s="13" t="e">
        <f>+S42+AD42+AU42+#REF!+BG42+#REF!+BQ42+#REF!</f>
        <v>#REF!</v>
      </c>
    </row>
    <row r="43" spans="1:129" ht="15" customHeight="1" x14ac:dyDescent="0.2">
      <c r="A43" s="9">
        <v>8999994201</v>
      </c>
      <c r="B43" s="9">
        <v>899999420</v>
      </c>
      <c r="C43" s="9"/>
      <c r="D43" s="27">
        <v>218125281</v>
      </c>
      <c r="E43" s="21" t="s">
        <v>554</v>
      </c>
      <c r="F43" s="20" t="s">
        <v>1696</v>
      </c>
      <c r="G43" s="22">
        <f>VLOOKUP(A43,[1]SGP!$A$4:$G$1137,7,0)</f>
        <v>0</v>
      </c>
      <c r="H43" s="23"/>
      <c r="I43" s="23">
        <v>0</v>
      </c>
      <c r="J43" s="23">
        <v>0</v>
      </c>
      <c r="K43" s="24">
        <v>0</v>
      </c>
      <c r="L43" s="23">
        <v>0</v>
      </c>
      <c r="M43" s="23">
        <v>0</v>
      </c>
      <c r="N43" s="25">
        <f t="shared" si="0"/>
        <v>0</v>
      </c>
      <c r="O43" s="25">
        <v>0</v>
      </c>
      <c r="P43" s="22">
        <v>0</v>
      </c>
      <c r="Q43" s="23">
        <v>0</v>
      </c>
      <c r="R43" s="23">
        <v>0</v>
      </c>
      <c r="S43" s="31">
        <v>62896365</v>
      </c>
      <c r="T43" s="23">
        <v>0</v>
      </c>
      <c r="U43" s="24">
        <v>0</v>
      </c>
      <c r="V43" s="23">
        <v>0</v>
      </c>
      <c r="W43" s="23">
        <v>0</v>
      </c>
      <c r="X43" s="25">
        <f t="shared" si="1"/>
        <v>62896365</v>
      </c>
      <c r="Y43" s="25">
        <v>0</v>
      </c>
      <c r="Z43" s="22">
        <v>0</v>
      </c>
      <c r="AA43" s="23">
        <v>0</v>
      </c>
      <c r="AB43" s="22">
        <v>0</v>
      </c>
      <c r="AC43" s="23">
        <v>0</v>
      </c>
      <c r="AD43" s="23">
        <v>0</v>
      </c>
      <c r="AE43" s="23">
        <v>0</v>
      </c>
      <c r="AF43" s="24">
        <v>0</v>
      </c>
      <c r="AG43" s="23">
        <v>0</v>
      </c>
      <c r="AH43" s="23">
        <v>0</v>
      </c>
      <c r="AI43" s="25">
        <f t="shared" si="2"/>
        <v>62896365</v>
      </c>
      <c r="AJ43" s="25">
        <v>0</v>
      </c>
      <c r="AK43" s="24">
        <v>0</v>
      </c>
      <c r="AL43" s="23">
        <v>0</v>
      </c>
      <c r="AM43" s="23">
        <v>0</v>
      </c>
      <c r="AN43" s="24">
        <v>0</v>
      </c>
      <c r="AO43" s="24">
        <v>0</v>
      </c>
      <c r="AP43" s="23">
        <v>0</v>
      </c>
      <c r="AQ43" s="23">
        <v>0</v>
      </c>
      <c r="AR43" s="23">
        <v>0</v>
      </c>
      <c r="AS43" s="41" t="s">
        <v>2304</v>
      </c>
      <c r="AT43" s="23">
        <v>0</v>
      </c>
      <c r="AU43" s="23">
        <v>0</v>
      </c>
      <c r="AV43" s="25">
        <v>62896365</v>
      </c>
      <c r="AW43" s="22">
        <v>0</v>
      </c>
      <c r="AX43" s="23">
        <v>0</v>
      </c>
      <c r="AY43" s="41">
        <v>0</v>
      </c>
      <c r="AZ43" s="23">
        <v>0</v>
      </c>
      <c r="BA43" s="24">
        <v>0</v>
      </c>
      <c r="BB43" s="23">
        <v>0</v>
      </c>
      <c r="BC43" s="23"/>
      <c r="BD43" s="23">
        <v>0</v>
      </c>
      <c r="BE43" s="41">
        <v>0</v>
      </c>
      <c r="BF43" s="23">
        <v>37391260</v>
      </c>
      <c r="BG43" s="23">
        <v>60200050</v>
      </c>
      <c r="BH43" s="25">
        <v>160487675</v>
      </c>
      <c r="BI43" s="23">
        <v>0</v>
      </c>
      <c r="BJ43" s="23">
        <v>10679925</v>
      </c>
      <c r="BK43" s="23">
        <v>0</v>
      </c>
      <c r="BL43" s="23">
        <v>0</v>
      </c>
      <c r="BM43" s="23">
        <v>0</v>
      </c>
      <c r="BN43" s="24">
        <v>0</v>
      </c>
      <c r="BO43" s="23">
        <v>0</v>
      </c>
      <c r="BP43" s="23">
        <v>0</v>
      </c>
      <c r="BQ43" s="23">
        <v>0</v>
      </c>
      <c r="BR43" s="25">
        <v>171167600</v>
      </c>
      <c r="BS43" s="22">
        <v>0</v>
      </c>
      <c r="BT43" s="23">
        <v>0</v>
      </c>
      <c r="BU43" s="23">
        <v>0</v>
      </c>
      <c r="BV43" s="23">
        <v>0</v>
      </c>
      <c r="BW43" s="24">
        <v>0</v>
      </c>
      <c r="BX43" s="23">
        <v>0</v>
      </c>
      <c r="BY43" s="23">
        <v>0</v>
      </c>
      <c r="BZ43" s="23">
        <v>0</v>
      </c>
      <c r="CA43" s="25">
        <f t="shared" si="3"/>
        <v>171167600</v>
      </c>
      <c r="CB43" s="22">
        <v>0</v>
      </c>
      <c r="CC43" s="23">
        <v>0</v>
      </c>
      <c r="CD43" s="23">
        <v>0</v>
      </c>
      <c r="CE43" s="23">
        <v>0</v>
      </c>
      <c r="CF43" s="24">
        <v>0</v>
      </c>
      <c r="CG43" s="23">
        <v>0</v>
      </c>
      <c r="CH43" s="23">
        <v>0</v>
      </c>
      <c r="CI43" s="23">
        <v>0</v>
      </c>
      <c r="CJ43" s="25">
        <f t="shared" si="4"/>
        <v>171167600</v>
      </c>
      <c r="CK43" s="22">
        <v>0</v>
      </c>
      <c r="CL43" s="23">
        <v>0</v>
      </c>
      <c r="CM43" s="23">
        <v>0</v>
      </c>
      <c r="CN43" s="23">
        <v>0</v>
      </c>
      <c r="CO43" s="23">
        <v>0</v>
      </c>
      <c r="CP43" s="24">
        <v>0</v>
      </c>
      <c r="CQ43" s="23">
        <v>0</v>
      </c>
      <c r="CR43" s="23">
        <v>0</v>
      </c>
      <c r="CS43" s="25">
        <f t="shared" si="5"/>
        <v>171167600</v>
      </c>
      <c r="CT43" s="22">
        <v>0</v>
      </c>
      <c r="CU43" s="23">
        <v>0</v>
      </c>
      <c r="CV43" s="23">
        <v>0</v>
      </c>
      <c r="CW43" s="23"/>
      <c r="CX43" s="23">
        <v>0</v>
      </c>
      <c r="CY43" s="24">
        <v>0</v>
      </c>
      <c r="CZ43" s="23">
        <v>0</v>
      </c>
      <c r="DA43" s="23">
        <v>0</v>
      </c>
      <c r="DB43" s="25">
        <f t="shared" si="6"/>
        <v>171167600</v>
      </c>
      <c r="DC43" s="22">
        <v>0</v>
      </c>
      <c r="DD43" s="23">
        <v>0</v>
      </c>
      <c r="DE43" s="23">
        <v>0</v>
      </c>
      <c r="DF43" s="23">
        <v>0</v>
      </c>
      <c r="DG43" s="23">
        <v>0</v>
      </c>
      <c r="DH43" s="24">
        <v>0</v>
      </c>
      <c r="DI43" s="23">
        <v>0</v>
      </c>
      <c r="DJ43" s="23">
        <v>0</v>
      </c>
      <c r="DK43" s="25">
        <f t="shared" si="9"/>
        <v>171167600</v>
      </c>
      <c r="DL43" s="28">
        <v>0</v>
      </c>
      <c r="DM43" s="23">
        <v>0</v>
      </c>
      <c r="DN43" s="23">
        <v>0</v>
      </c>
      <c r="DO43" s="23">
        <v>0</v>
      </c>
      <c r="DP43" s="23"/>
      <c r="DQ43" s="23"/>
      <c r="DR43" s="23">
        <v>0</v>
      </c>
      <c r="DS43" s="23">
        <v>0</v>
      </c>
      <c r="DT43" s="24">
        <v>0</v>
      </c>
      <c r="DU43" s="23">
        <v>0</v>
      </c>
      <c r="DV43" s="23">
        <v>0</v>
      </c>
      <c r="DW43" s="26">
        <f t="shared" si="8"/>
        <v>171167600</v>
      </c>
      <c r="DX43" s="26">
        <f>VLOOKUP(B43,[2]RPTNCT049_ConsultaSaldosContabl!$I$4:$K$7914,3,0)</f>
        <v>48071185</v>
      </c>
      <c r="DY43" s="13" t="e">
        <f>+S43+AD43+AU43+#REF!+BG43+#REF!+BQ43+#REF!</f>
        <v>#REF!</v>
      </c>
    </row>
    <row r="44" spans="1:129" ht="15" customHeight="1" x14ac:dyDescent="0.2">
      <c r="A44" s="9">
        <v>8999994191</v>
      </c>
      <c r="B44" s="9">
        <v>899999419</v>
      </c>
      <c r="C44" s="9"/>
      <c r="D44" s="27">
        <v>219525295</v>
      </c>
      <c r="E44" s="21" t="s">
        <v>558</v>
      </c>
      <c r="F44" s="20" t="s">
        <v>1700</v>
      </c>
      <c r="G44" s="22">
        <f>VLOOKUP(A44,[1]SGP!$A$4:$G$1137,7,0)</f>
        <v>0</v>
      </c>
      <c r="H44" s="23"/>
      <c r="I44" s="23">
        <v>0</v>
      </c>
      <c r="J44" s="23">
        <v>0</v>
      </c>
      <c r="K44" s="24">
        <v>0</v>
      </c>
      <c r="L44" s="23">
        <v>0</v>
      </c>
      <c r="M44" s="23">
        <v>0</v>
      </c>
      <c r="N44" s="25">
        <f t="shared" si="0"/>
        <v>0</v>
      </c>
      <c r="O44" s="25">
        <v>0</v>
      </c>
      <c r="P44" s="22">
        <v>0</v>
      </c>
      <c r="Q44" s="23">
        <v>0</v>
      </c>
      <c r="R44" s="23">
        <v>0</v>
      </c>
      <c r="S44" s="31">
        <v>87957313</v>
      </c>
      <c r="T44" s="23">
        <v>0</v>
      </c>
      <c r="U44" s="24">
        <v>0</v>
      </c>
      <c r="V44" s="23">
        <v>0</v>
      </c>
      <c r="W44" s="23">
        <v>0</v>
      </c>
      <c r="X44" s="25">
        <f t="shared" si="1"/>
        <v>87957313</v>
      </c>
      <c r="Y44" s="25">
        <v>0</v>
      </c>
      <c r="Z44" s="22">
        <v>0</v>
      </c>
      <c r="AA44" s="23">
        <v>0</v>
      </c>
      <c r="AB44" s="22">
        <v>0</v>
      </c>
      <c r="AC44" s="23">
        <v>0</v>
      </c>
      <c r="AD44" s="23">
        <v>0</v>
      </c>
      <c r="AE44" s="23">
        <v>0</v>
      </c>
      <c r="AF44" s="24">
        <v>0</v>
      </c>
      <c r="AG44" s="23">
        <v>0</v>
      </c>
      <c r="AH44" s="23">
        <v>0</v>
      </c>
      <c r="AI44" s="25">
        <f t="shared" si="2"/>
        <v>87957313</v>
      </c>
      <c r="AJ44" s="25">
        <v>0</v>
      </c>
      <c r="AK44" s="24">
        <v>0</v>
      </c>
      <c r="AL44" s="23">
        <v>0</v>
      </c>
      <c r="AM44" s="23">
        <v>0</v>
      </c>
      <c r="AN44" s="24">
        <v>0</v>
      </c>
      <c r="AO44" s="24">
        <v>0</v>
      </c>
      <c r="AP44" s="23">
        <v>0</v>
      </c>
      <c r="AQ44" s="23">
        <v>0</v>
      </c>
      <c r="AR44" s="23">
        <v>0</v>
      </c>
      <c r="AS44" s="41" t="s">
        <v>2304</v>
      </c>
      <c r="AT44" s="23">
        <v>0</v>
      </c>
      <c r="AU44" s="23">
        <v>0</v>
      </c>
      <c r="AV44" s="25">
        <v>87957313</v>
      </c>
      <c r="AW44" s="22">
        <v>0</v>
      </c>
      <c r="AX44" s="23">
        <v>0</v>
      </c>
      <c r="AY44" s="41">
        <v>0</v>
      </c>
      <c r="AZ44" s="23">
        <v>0</v>
      </c>
      <c r="BA44" s="24">
        <v>0</v>
      </c>
      <c r="BB44" s="23">
        <v>0</v>
      </c>
      <c r="BC44" s="23"/>
      <c r="BD44" s="23">
        <v>0</v>
      </c>
      <c r="BE44" s="41">
        <v>0</v>
      </c>
      <c r="BF44" s="23">
        <v>49721085</v>
      </c>
      <c r="BG44" s="23">
        <v>81038819</v>
      </c>
      <c r="BH44" s="25">
        <v>218717217</v>
      </c>
      <c r="BI44" s="23">
        <v>0</v>
      </c>
      <c r="BJ44" s="23">
        <v>14201647</v>
      </c>
      <c r="BK44" s="23">
        <v>0</v>
      </c>
      <c r="BL44" s="23">
        <v>0</v>
      </c>
      <c r="BM44" s="23">
        <v>0</v>
      </c>
      <c r="BN44" s="24">
        <v>0</v>
      </c>
      <c r="BO44" s="23">
        <v>0</v>
      </c>
      <c r="BP44" s="23">
        <v>0</v>
      </c>
      <c r="BQ44" s="23">
        <v>0</v>
      </c>
      <c r="BR44" s="25">
        <v>232918864</v>
      </c>
      <c r="BS44" s="22">
        <v>0</v>
      </c>
      <c r="BT44" s="23">
        <v>0</v>
      </c>
      <c r="BU44" s="23">
        <v>0</v>
      </c>
      <c r="BV44" s="23">
        <v>0</v>
      </c>
      <c r="BW44" s="24">
        <v>0</v>
      </c>
      <c r="BX44" s="23">
        <v>0</v>
      </c>
      <c r="BY44" s="23">
        <v>0</v>
      </c>
      <c r="BZ44" s="23">
        <v>0</v>
      </c>
      <c r="CA44" s="25">
        <f t="shared" si="3"/>
        <v>232918864</v>
      </c>
      <c r="CB44" s="22">
        <v>0</v>
      </c>
      <c r="CC44" s="23">
        <v>0</v>
      </c>
      <c r="CD44" s="23">
        <v>0</v>
      </c>
      <c r="CE44" s="23">
        <v>0</v>
      </c>
      <c r="CF44" s="24">
        <v>0</v>
      </c>
      <c r="CG44" s="23">
        <v>0</v>
      </c>
      <c r="CH44" s="23">
        <v>0</v>
      </c>
      <c r="CI44" s="23">
        <v>0</v>
      </c>
      <c r="CJ44" s="25">
        <f t="shared" si="4"/>
        <v>232918864</v>
      </c>
      <c r="CK44" s="22">
        <v>0</v>
      </c>
      <c r="CL44" s="23">
        <v>0</v>
      </c>
      <c r="CM44" s="23">
        <v>0</v>
      </c>
      <c r="CN44" s="23">
        <v>0</v>
      </c>
      <c r="CO44" s="23">
        <v>0</v>
      </c>
      <c r="CP44" s="24">
        <v>0</v>
      </c>
      <c r="CQ44" s="23">
        <v>0</v>
      </c>
      <c r="CR44" s="23">
        <v>0</v>
      </c>
      <c r="CS44" s="25">
        <f t="shared" si="5"/>
        <v>232918864</v>
      </c>
      <c r="CT44" s="22">
        <v>0</v>
      </c>
      <c r="CU44" s="23">
        <v>0</v>
      </c>
      <c r="CV44" s="23">
        <v>0</v>
      </c>
      <c r="CW44" s="23"/>
      <c r="CX44" s="23">
        <v>0</v>
      </c>
      <c r="CY44" s="24">
        <v>0</v>
      </c>
      <c r="CZ44" s="23">
        <v>0</v>
      </c>
      <c r="DA44" s="23">
        <v>0</v>
      </c>
      <c r="DB44" s="25">
        <f t="shared" si="6"/>
        <v>232918864</v>
      </c>
      <c r="DC44" s="22">
        <v>0</v>
      </c>
      <c r="DD44" s="23">
        <v>0</v>
      </c>
      <c r="DE44" s="23">
        <v>0</v>
      </c>
      <c r="DF44" s="23">
        <v>0</v>
      </c>
      <c r="DG44" s="23">
        <v>0</v>
      </c>
      <c r="DH44" s="24">
        <v>0</v>
      </c>
      <c r="DI44" s="23">
        <v>0</v>
      </c>
      <c r="DJ44" s="23">
        <v>0</v>
      </c>
      <c r="DK44" s="25">
        <f t="shared" si="9"/>
        <v>232918864</v>
      </c>
      <c r="DL44" s="28">
        <v>0</v>
      </c>
      <c r="DM44" s="23">
        <v>0</v>
      </c>
      <c r="DN44" s="23">
        <v>0</v>
      </c>
      <c r="DO44" s="23">
        <v>0</v>
      </c>
      <c r="DP44" s="23"/>
      <c r="DQ44" s="23"/>
      <c r="DR44" s="23">
        <v>0</v>
      </c>
      <c r="DS44" s="23">
        <v>0</v>
      </c>
      <c r="DT44" s="24">
        <v>0</v>
      </c>
      <c r="DU44" s="23">
        <v>0</v>
      </c>
      <c r="DV44" s="23">
        <v>0</v>
      </c>
      <c r="DW44" s="26">
        <f t="shared" si="8"/>
        <v>232918864</v>
      </c>
      <c r="DX44" s="26">
        <f>VLOOKUP(B44,[2]RPTNCT049_ConsultaSaldosContabl!$I$4:$K$7914,3,0)</f>
        <v>63922732</v>
      </c>
      <c r="DY44" s="13" t="e">
        <f>+S44+AD44+AU44+#REF!+BG44+#REF!+BQ44+#REF!</f>
        <v>#REF!</v>
      </c>
    </row>
    <row r="45" spans="1:129" ht="12.75" customHeight="1" x14ac:dyDescent="0.2">
      <c r="A45" s="9">
        <v>8999994152</v>
      </c>
      <c r="B45" s="9">
        <v>899999415</v>
      </c>
      <c r="C45" s="9"/>
      <c r="D45" s="27">
        <v>213625736</v>
      </c>
      <c r="E45" s="21" t="s">
        <v>607</v>
      </c>
      <c r="F45" s="20" t="s">
        <v>1748</v>
      </c>
      <c r="G45" s="22">
        <f>VLOOKUP(A45,[1]SGP!$A$4:$G$1137,7,0)</f>
        <v>0</v>
      </c>
      <c r="H45" s="23"/>
      <c r="I45" s="35">
        <v>0</v>
      </c>
      <c r="J45" s="23">
        <v>0</v>
      </c>
      <c r="K45" s="24">
        <v>0</v>
      </c>
      <c r="L45" s="23">
        <v>0</v>
      </c>
      <c r="M45" s="23">
        <v>0</v>
      </c>
      <c r="N45" s="25">
        <f t="shared" si="0"/>
        <v>0</v>
      </c>
      <c r="O45" s="25">
        <v>0</v>
      </c>
      <c r="P45" s="22">
        <v>0</v>
      </c>
      <c r="Q45" s="23">
        <v>0</v>
      </c>
      <c r="R45" s="23">
        <v>0</v>
      </c>
      <c r="S45" s="31">
        <v>59533457</v>
      </c>
      <c r="T45" s="23">
        <v>0</v>
      </c>
      <c r="U45" s="24">
        <v>0</v>
      </c>
      <c r="V45" s="23">
        <v>0</v>
      </c>
      <c r="W45" s="23">
        <v>0</v>
      </c>
      <c r="X45" s="25">
        <f t="shared" si="1"/>
        <v>59533457</v>
      </c>
      <c r="Y45" s="25">
        <v>0</v>
      </c>
      <c r="Z45" s="22">
        <v>0</v>
      </c>
      <c r="AA45" s="23">
        <v>0</v>
      </c>
      <c r="AB45" s="23">
        <v>0</v>
      </c>
      <c r="AC45" s="23">
        <v>0</v>
      </c>
      <c r="AD45" s="23">
        <v>41401630</v>
      </c>
      <c r="AE45" s="23">
        <v>0</v>
      </c>
      <c r="AF45" s="24">
        <v>0</v>
      </c>
      <c r="AG45" s="23">
        <v>0</v>
      </c>
      <c r="AH45" s="23">
        <v>0</v>
      </c>
      <c r="AI45" s="25">
        <f t="shared" si="2"/>
        <v>100935087</v>
      </c>
      <c r="AJ45" s="25">
        <v>0</v>
      </c>
      <c r="AK45" s="24">
        <v>0</v>
      </c>
      <c r="AL45" s="23">
        <v>0</v>
      </c>
      <c r="AM45" s="23">
        <v>0</v>
      </c>
      <c r="AN45" s="24">
        <v>0</v>
      </c>
      <c r="AO45" s="24">
        <v>0</v>
      </c>
      <c r="AP45" s="23">
        <v>0</v>
      </c>
      <c r="AQ45" s="23">
        <v>0</v>
      </c>
      <c r="AR45" s="23">
        <v>0</v>
      </c>
      <c r="AS45" s="41" t="s">
        <v>2304</v>
      </c>
      <c r="AT45" s="23">
        <v>0</v>
      </c>
      <c r="AU45" s="23">
        <v>0</v>
      </c>
      <c r="AV45" s="25">
        <v>100935087</v>
      </c>
      <c r="AW45" s="22">
        <v>0</v>
      </c>
      <c r="AX45" s="23">
        <v>0</v>
      </c>
      <c r="AY45" s="41">
        <v>0</v>
      </c>
      <c r="AZ45" s="23">
        <v>0</v>
      </c>
      <c r="BA45" s="24">
        <v>0</v>
      </c>
      <c r="BB45" s="23">
        <v>0</v>
      </c>
      <c r="BC45" s="23"/>
      <c r="BD45" s="23">
        <v>0</v>
      </c>
      <c r="BE45" s="41">
        <v>0</v>
      </c>
      <c r="BF45" s="23">
        <v>45375165</v>
      </c>
      <c r="BG45" s="23">
        <v>94080571</v>
      </c>
      <c r="BH45" s="25">
        <v>240390823</v>
      </c>
      <c r="BI45" s="23">
        <v>0</v>
      </c>
      <c r="BJ45" s="23">
        <v>12959920</v>
      </c>
      <c r="BK45" s="23">
        <v>0</v>
      </c>
      <c r="BL45" s="23">
        <v>0</v>
      </c>
      <c r="BM45" s="23">
        <v>0</v>
      </c>
      <c r="BN45" s="24">
        <v>0</v>
      </c>
      <c r="BO45" s="23">
        <v>0</v>
      </c>
      <c r="BP45" s="23">
        <v>0</v>
      </c>
      <c r="BQ45" s="23">
        <v>0</v>
      </c>
      <c r="BR45" s="25">
        <v>253350743</v>
      </c>
      <c r="BS45" s="22">
        <v>0</v>
      </c>
      <c r="BT45" s="23">
        <v>0</v>
      </c>
      <c r="BU45" s="23">
        <v>0</v>
      </c>
      <c r="BV45" s="23">
        <v>0</v>
      </c>
      <c r="BW45" s="24">
        <v>0</v>
      </c>
      <c r="BX45" s="23">
        <v>0</v>
      </c>
      <c r="BY45" s="23">
        <v>0</v>
      </c>
      <c r="BZ45" s="23">
        <v>0</v>
      </c>
      <c r="CA45" s="25">
        <f t="shared" si="3"/>
        <v>253350743</v>
      </c>
      <c r="CB45" s="22">
        <v>0</v>
      </c>
      <c r="CC45" s="23">
        <v>0</v>
      </c>
      <c r="CD45" s="23">
        <v>0</v>
      </c>
      <c r="CE45" s="23">
        <v>0</v>
      </c>
      <c r="CF45" s="24">
        <v>0</v>
      </c>
      <c r="CG45" s="23">
        <v>0</v>
      </c>
      <c r="CH45" s="23">
        <v>0</v>
      </c>
      <c r="CI45" s="23">
        <v>0</v>
      </c>
      <c r="CJ45" s="25">
        <f t="shared" si="4"/>
        <v>253350743</v>
      </c>
      <c r="CK45" s="22">
        <v>0</v>
      </c>
      <c r="CL45" s="23">
        <v>0</v>
      </c>
      <c r="CM45" s="23">
        <v>0</v>
      </c>
      <c r="CN45" s="23">
        <v>0</v>
      </c>
      <c r="CO45" s="23">
        <v>0</v>
      </c>
      <c r="CP45" s="24">
        <v>0</v>
      </c>
      <c r="CQ45" s="23">
        <v>0</v>
      </c>
      <c r="CR45" s="23">
        <v>0</v>
      </c>
      <c r="CS45" s="25">
        <f t="shared" si="5"/>
        <v>253350743</v>
      </c>
      <c r="CT45" s="22">
        <v>0</v>
      </c>
      <c r="CU45" s="23">
        <v>0</v>
      </c>
      <c r="CV45" s="23">
        <v>0</v>
      </c>
      <c r="CW45" s="23"/>
      <c r="CX45" s="23">
        <v>0</v>
      </c>
      <c r="CY45" s="24">
        <v>0</v>
      </c>
      <c r="CZ45" s="23">
        <v>0</v>
      </c>
      <c r="DA45" s="23">
        <v>0</v>
      </c>
      <c r="DB45" s="25">
        <f t="shared" si="6"/>
        <v>253350743</v>
      </c>
      <c r="DC45" s="22">
        <v>0</v>
      </c>
      <c r="DD45" s="23">
        <v>0</v>
      </c>
      <c r="DE45" s="23">
        <v>0</v>
      </c>
      <c r="DF45" s="23">
        <v>0</v>
      </c>
      <c r="DG45" s="23">
        <v>0</v>
      </c>
      <c r="DH45" s="24">
        <v>0</v>
      </c>
      <c r="DI45" s="23">
        <v>0</v>
      </c>
      <c r="DJ45" s="23">
        <v>0</v>
      </c>
      <c r="DK45" s="25">
        <f t="shared" si="9"/>
        <v>253350743</v>
      </c>
      <c r="DL45" s="28">
        <v>0</v>
      </c>
      <c r="DM45" s="23">
        <v>0</v>
      </c>
      <c r="DN45" s="23">
        <v>0</v>
      </c>
      <c r="DO45" s="23">
        <v>0</v>
      </c>
      <c r="DP45" s="23"/>
      <c r="DQ45" s="23"/>
      <c r="DR45" s="23">
        <v>0</v>
      </c>
      <c r="DS45" s="23">
        <v>0</v>
      </c>
      <c r="DT45" s="24">
        <v>0</v>
      </c>
      <c r="DU45" s="23">
        <v>0</v>
      </c>
      <c r="DV45" s="23">
        <v>0</v>
      </c>
      <c r="DW45" s="26">
        <f t="shared" si="8"/>
        <v>253350743</v>
      </c>
      <c r="DX45" s="26">
        <f>VLOOKUP(B45,[2]RPTNCT049_ConsultaSaldosContabl!$I$4:$K$7914,3,0)</f>
        <v>58335085</v>
      </c>
      <c r="DY45" s="13" t="e">
        <f>+S45+AD45+AU45+#REF!+BG45+#REF!+BQ45+#REF!</f>
        <v>#REF!</v>
      </c>
    </row>
    <row r="46" spans="1:129" ht="15" customHeight="1" x14ac:dyDescent="0.2">
      <c r="A46" s="9">
        <v>8999994145</v>
      </c>
      <c r="B46" s="9">
        <v>899999414</v>
      </c>
      <c r="C46" s="9"/>
      <c r="D46" s="27">
        <v>218125181</v>
      </c>
      <c r="E46" s="21" t="s">
        <v>545</v>
      </c>
      <c r="F46" s="20" t="s">
        <v>1686</v>
      </c>
      <c r="G46" s="22">
        <f>VLOOKUP(A46,[1]SGP!$A$4:$G$1137,7,0)</f>
        <v>0</v>
      </c>
      <c r="H46" s="23"/>
      <c r="I46" s="23">
        <v>0</v>
      </c>
      <c r="J46" s="23">
        <v>0</v>
      </c>
      <c r="K46" s="24">
        <v>0</v>
      </c>
      <c r="L46" s="23">
        <v>0</v>
      </c>
      <c r="M46" s="23">
        <v>0</v>
      </c>
      <c r="N46" s="25">
        <f t="shared" si="0"/>
        <v>0</v>
      </c>
      <c r="O46" s="25">
        <v>0</v>
      </c>
      <c r="P46" s="22">
        <v>0</v>
      </c>
      <c r="Q46" s="23">
        <v>0</v>
      </c>
      <c r="R46" s="23">
        <v>0</v>
      </c>
      <c r="S46" s="31">
        <v>112343058</v>
      </c>
      <c r="T46" s="23">
        <v>0</v>
      </c>
      <c r="U46" s="24">
        <v>0</v>
      </c>
      <c r="V46" s="23">
        <v>0</v>
      </c>
      <c r="W46" s="23">
        <v>0</v>
      </c>
      <c r="X46" s="25">
        <f t="shared" si="1"/>
        <v>112343058</v>
      </c>
      <c r="Y46" s="25">
        <v>0</v>
      </c>
      <c r="Z46" s="22">
        <v>0</v>
      </c>
      <c r="AA46" s="23">
        <v>0</v>
      </c>
      <c r="AB46" s="22">
        <v>0</v>
      </c>
      <c r="AC46" s="23">
        <v>0</v>
      </c>
      <c r="AD46" s="23">
        <v>0</v>
      </c>
      <c r="AE46" s="23">
        <v>0</v>
      </c>
      <c r="AF46" s="24">
        <v>0</v>
      </c>
      <c r="AG46" s="23">
        <v>0</v>
      </c>
      <c r="AH46" s="23">
        <v>0</v>
      </c>
      <c r="AI46" s="25">
        <f t="shared" si="2"/>
        <v>112343058</v>
      </c>
      <c r="AJ46" s="25">
        <v>0</v>
      </c>
      <c r="AK46" s="24">
        <v>0</v>
      </c>
      <c r="AL46" s="23">
        <v>0</v>
      </c>
      <c r="AM46" s="23">
        <v>0</v>
      </c>
      <c r="AN46" s="24">
        <v>0</v>
      </c>
      <c r="AO46" s="24">
        <v>0</v>
      </c>
      <c r="AP46" s="23">
        <v>0</v>
      </c>
      <c r="AQ46" s="23">
        <v>0</v>
      </c>
      <c r="AR46" s="23">
        <v>0</v>
      </c>
      <c r="AS46" s="41" t="s">
        <v>2304</v>
      </c>
      <c r="AT46" s="23">
        <v>0</v>
      </c>
      <c r="AU46" s="23">
        <v>0</v>
      </c>
      <c r="AV46" s="25">
        <v>112343058</v>
      </c>
      <c r="AW46" s="22">
        <v>0</v>
      </c>
      <c r="AX46" s="23">
        <v>0</v>
      </c>
      <c r="AY46" s="41">
        <v>0</v>
      </c>
      <c r="AZ46" s="23">
        <v>0</v>
      </c>
      <c r="BA46" s="24">
        <v>0</v>
      </c>
      <c r="BB46" s="23">
        <v>0</v>
      </c>
      <c r="BC46" s="23"/>
      <c r="BD46" s="23">
        <v>0</v>
      </c>
      <c r="BE46" s="41">
        <v>0</v>
      </c>
      <c r="BF46" s="23">
        <v>60567500</v>
      </c>
      <c r="BG46" s="23">
        <v>105572611</v>
      </c>
      <c r="BH46" s="25">
        <v>278483169</v>
      </c>
      <c r="BI46" s="23">
        <v>0</v>
      </c>
      <c r="BJ46" s="23">
        <v>17299160</v>
      </c>
      <c r="BK46" s="23">
        <v>0</v>
      </c>
      <c r="BL46" s="23">
        <v>0</v>
      </c>
      <c r="BM46" s="23">
        <v>0</v>
      </c>
      <c r="BN46" s="24">
        <v>0</v>
      </c>
      <c r="BO46" s="23">
        <v>0</v>
      </c>
      <c r="BP46" s="23">
        <v>0</v>
      </c>
      <c r="BQ46" s="23">
        <v>0</v>
      </c>
      <c r="BR46" s="25">
        <v>295782329</v>
      </c>
      <c r="BS46" s="22">
        <v>0</v>
      </c>
      <c r="BT46" s="23">
        <v>0</v>
      </c>
      <c r="BU46" s="23">
        <v>0</v>
      </c>
      <c r="BV46" s="23">
        <v>0</v>
      </c>
      <c r="BW46" s="24">
        <v>0</v>
      </c>
      <c r="BX46" s="23">
        <v>0</v>
      </c>
      <c r="BY46" s="23">
        <v>0</v>
      </c>
      <c r="BZ46" s="23">
        <v>0</v>
      </c>
      <c r="CA46" s="25">
        <f t="shared" si="3"/>
        <v>295782329</v>
      </c>
      <c r="CB46" s="22">
        <v>0</v>
      </c>
      <c r="CC46" s="23">
        <v>0</v>
      </c>
      <c r="CD46" s="23">
        <v>0</v>
      </c>
      <c r="CE46" s="23">
        <v>0</v>
      </c>
      <c r="CF46" s="24">
        <v>0</v>
      </c>
      <c r="CG46" s="23">
        <v>0</v>
      </c>
      <c r="CH46" s="23">
        <v>0</v>
      </c>
      <c r="CI46" s="23">
        <v>0</v>
      </c>
      <c r="CJ46" s="25">
        <f t="shared" si="4"/>
        <v>295782329</v>
      </c>
      <c r="CK46" s="22">
        <v>0</v>
      </c>
      <c r="CL46" s="23">
        <v>0</v>
      </c>
      <c r="CM46" s="23">
        <v>0</v>
      </c>
      <c r="CN46" s="23">
        <v>0</v>
      </c>
      <c r="CO46" s="23">
        <v>0</v>
      </c>
      <c r="CP46" s="24">
        <v>0</v>
      </c>
      <c r="CQ46" s="23">
        <v>0</v>
      </c>
      <c r="CR46" s="23">
        <v>0</v>
      </c>
      <c r="CS46" s="25">
        <f t="shared" si="5"/>
        <v>295782329</v>
      </c>
      <c r="CT46" s="22">
        <v>0</v>
      </c>
      <c r="CU46" s="23">
        <v>0</v>
      </c>
      <c r="CV46" s="23">
        <v>0</v>
      </c>
      <c r="CW46" s="23"/>
      <c r="CX46" s="23">
        <v>0</v>
      </c>
      <c r="CY46" s="24">
        <v>0</v>
      </c>
      <c r="CZ46" s="23">
        <v>0</v>
      </c>
      <c r="DA46" s="23">
        <v>0</v>
      </c>
      <c r="DB46" s="25">
        <f t="shared" si="6"/>
        <v>295782329</v>
      </c>
      <c r="DC46" s="22">
        <v>0</v>
      </c>
      <c r="DD46" s="23">
        <v>0</v>
      </c>
      <c r="DE46" s="23">
        <v>0</v>
      </c>
      <c r="DF46" s="23">
        <v>0</v>
      </c>
      <c r="DG46" s="23">
        <v>0</v>
      </c>
      <c r="DH46" s="24">
        <v>0</v>
      </c>
      <c r="DI46" s="23">
        <v>0</v>
      </c>
      <c r="DJ46" s="23">
        <v>0</v>
      </c>
      <c r="DK46" s="25">
        <f t="shared" si="9"/>
        <v>295782329</v>
      </c>
      <c r="DL46" s="28">
        <v>0</v>
      </c>
      <c r="DM46" s="23">
        <v>0</v>
      </c>
      <c r="DN46" s="23">
        <v>0</v>
      </c>
      <c r="DO46" s="23">
        <v>0</v>
      </c>
      <c r="DP46" s="23"/>
      <c r="DQ46" s="23"/>
      <c r="DR46" s="23">
        <v>0</v>
      </c>
      <c r="DS46" s="23">
        <v>0</v>
      </c>
      <c r="DT46" s="24">
        <v>0</v>
      </c>
      <c r="DU46" s="23">
        <v>0</v>
      </c>
      <c r="DV46" s="23">
        <v>0</v>
      </c>
      <c r="DW46" s="26">
        <f t="shared" si="8"/>
        <v>295782329</v>
      </c>
      <c r="DX46" s="26">
        <f>VLOOKUP(B46,[2]RPTNCT049_ConsultaSaldosContabl!$I$4:$K$7914,3,0)</f>
        <v>77866660</v>
      </c>
      <c r="DY46" s="13" t="e">
        <f>+S46+AD46+AU46+#REF!+BG46+#REF!+BQ46+#REF!</f>
        <v>#REF!</v>
      </c>
    </row>
    <row r="47" spans="1:129" ht="15" customHeight="1" x14ac:dyDescent="0.2">
      <c r="A47" s="9">
        <v>8999994138</v>
      </c>
      <c r="B47" s="9">
        <v>899999413</v>
      </c>
      <c r="C47" s="9"/>
      <c r="D47" s="27">
        <v>217225572</v>
      </c>
      <c r="E47" s="21" t="s">
        <v>594</v>
      </c>
      <c r="F47" s="20" t="s">
        <v>1735</v>
      </c>
      <c r="G47" s="22">
        <f>VLOOKUP(A47,[1]SGP!$A$4:$G$1137,7,0)</f>
        <v>0</v>
      </c>
      <c r="H47" s="23"/>
      <c r="I47" s="23">
        <v>0</v>
      </c>
      <c r="J47" s="23">
        <v>0</v>
      </c>
      <c r="K47" s="24">
        <v>0</v>
      </c>
      <c r="L47" s="23">
        <v>0</v>
      </c>
      <c r="M47" s="23">
        <v>0</v>
      </c>
      <c r="N47" s="25">
        <f t="shared" si="0"/>
        <v>0</v>
      </c>
      <c r="O47" s="25">
        <v>0</v>
      </c>
      <c r="P47" s="22">
        <v>0</v>
      </c>
      <c r="Q47" s="23">
        <v>0</v>
      </c>
      <c r="R47" s="23">
        <v>0</v>
      </c>
      <c r="S47" s="31">
        <v>115714171</v>
      </c>
      <c r="T47" s="23">
        <v>0</v>
      </c>
      <c r="U47" s="24">
        <v>0</v>
      </c>
      <c r="V47" s="23">
        <v>0</v>
      </c>
      <c r="W47" s="23">
        <v>0</v>
      </c>
      <c r="X47" s="25">
        <f t="shared" si="1"/>
        <v>115714171</v>
      </c>
      <c r="Y47" s="25">
        <v>0</v>
      </c>
      <c r="Z47" s="22">
        <v>0</v>
      </c>
      <c r="AA47" s="23">
        <v>0</v>
      </c>
      <c r="AB47" s="23">
        <v>0</v>
      </c>
      <c r="AC47" s="23">
        <v>0</v>
      </c>
      <c r="AD47" s="23">
        <v>0</v>
      </c>
      <c r="AE47" s="23">
        <v>0</v>
      </c>
      <c r="AF47" s="24">
        <v>0</v>
      </c>
      <c r="AG47" s="23">
        <v>0</v>
      </c>
      <c r="AH47" s="23">
        <v>0</v>
      </c>
      <c r="AI47" s="25">
        <f t="shared" si="2"/>
        <v>115714171</v>
      </c>
      <c r="AJ47" s="25">
        <v>0</v>
      </c>
      <c r="AK47" s="24">
        <v>0</v>
      </c>
      <c r="AL47" s="23">
        <v>0</v>
      </c>
      <c r="AM47" s="23">
        <v>0</v>
      </c>
      <c r="AN47" s="24">
        <v>0</v>
      </c>
      <c r="AO47" s="24">
        <v>0</v>
      </c>
      <c r="AP47" s="23">
        <v>0</v>
      </c>
      <c r="AQ47" s="23">
        <v>0</v>
      </c>
      <c r="AR47" s="23">
        <v>0</v>
      </c>
      <c r="AS47" s="41" t="s">
        <v>2304</v>
      </c>
      <c r="AT47" s="23">
        <v>0</v>
      </c>
      <c r="AU47" s="23">
        <v>0</v>
      </c>
      <c r="AV47" s="25">
        <v>115714171</v>
      </c>
      <c r="AW47" s="22">
        <v>0</v>
      </c>
      <c r="AX47" s="23">
        <v>0</v>
      </c>
      <c r="AY47" s="41">
        <v>0</v>
      </c>
      <c r="AZ47" s="23">
        <v>0</v>
      </c>
      <c r="BA47" s="24">
        <v>0</v>
      </c>
      <c r="BB47" s="23">
        <v>0</v>
      </c>
      <c r="BC47" s="23"/>
      <c r="BD47" s="23">
        <v>0</v>
      </c>
      <c r="BE47" s="41">
        <v>0</v>
      </c>
      <c r="BF47" s="23">
        <v>65102185</v>
      </c>
      <c r="BG47" s="23">
        <v>104579469</v>
      </c>
      <c r="BH47" s="25">
        <v>285395825</v>
      </c>
      <c r="BI47" s="23">
        <v>0</v>
      </c>
      <c r="BJ47" s="23">
        <v>19967295</v>
      </c>
      <c r="BK47" s="23">
        <v>0</v>
      </c>
      <c r="BL47" s="23">
        <v>0</v>
      </c>
      <c r="BM47" s="23">
        <v>0</v>
      </c>
      <c r="BN47" s="24">
        <v>0</v>
      </c>
      <c r="BO47" s="23">
        <v>0</v>
      </c>
      <c r="BP47" s="23">
        <v>0</v>
      </c>
      <c r="BQ47" s="23">
        <v>0</v>
      </c>
      <c r="BR47" s="25">
        <v>305363120</v>
      </c>
      <c r="BS47" s="22">
        <v>0</v>
      </c>
      <c r="BT47" s="23">
        <v>0</v>
      </c>
      <c r="BU47" s="23">
        <v>0</v>
      </c>
      <c r="BV47" s="23">
        <v>0</v>
      </c>
      <c r="BW47" s="24">
        <v>0</v>
      </c>
      <c r="BX47" s="23">
        <v>0</v>
      </c>
      <c r="BY47" s="23">
        <v>0</v>
      </c>
      <c r="BZ47" s="23">
        <v>0</v>
      </c>
      <c r="CA47" s="25">
        <f t="shared" si="3"/>
        <v>305363120</v>
      </c>
      <c r="CB47" s="22">
        <v>0</v>
      </c>
      <c r="CC47" s="23">
        <v>0</v>
      </c>
      <c r="CD47" s="23">
        <v>0</v>
      </c>
      <c r="CE47" s="23">
        <v>0</v>
      </c>
      <c r="CF47" s="24">
        <v>0</v>
      </c>
      <c r="CG47" s="23">
        <v>0</v>
      </c>
      <c r="CH47" s="23">
        <v>0</v>
      </c>
      <c r="CI47" s="23">
        <v>0</v>
      </c>
      <c r="CJ47" s="25">
        <f t="shared" si="4"/>
        <v>305363120</v>
      </c>
      <c r="CK47" s="22">
        <v>0</v>
      </c>
      <c r="CL47" s="23">
        <v>0</v>
      </c>
      <c r="CM47" s="23">
        <v>0</v>
      </c>
      <c r="CN47" s="23">
        <v>0</v>
      </c>
      <c r="CO47" s="23">
        <v>0</v>
      </c>
      <c r="CP47" s="24">
        <v>0</v>
      </c>
      <c r="CQ47" s="23">
        <v>0</v>
      </c>
      <c r="CR47" s="23">
        <v>0</v>
      </c>
      <c r="CS47" s="25">
        <f t="shared" si="5"/>
        <v>305363120</v>
      </c>
      <c r="CT47" s="22">
        <v>0</v>
      </c>
      <c r="CU47" s="23">
        <v>0</v>
      </c>
      <c r="CV47" s="23">
        <v>0</v>
      </c>
      <c r="CW47" s="23"/>
      <c r="CX47" s="23">
        <v>0</v>
      </c>
      <c r="CY47" s="24">
        <v>0</v>
      </c>
      <c r="CZ47" s="23">
        <v>0</v>
      </c>
      <c r="DA47" s="23">
        <v>0</v>
      </c>
      <c r="DB47" s="25">
        <f t="shared" si="6"/>
        <v>305363120</v>
      </c>
      <c r="DC47" s="22">
        <v>0</v>
      </c>
      <c r="DD47" s="23">
        <v>0</v>
      </c>
      <c r="DE47" s="23">
        <v>0</v>
      </c>
      <c r="DF47" s="23">
        <v>0</v>
      </c>
      <c r="DG47" s="23">
        <v>0</v>
      </c>
      <c r="DH47" s="24">
        <v>0</v>
      </c>
      <c r="DI47" s="23">
        <v>0</v>
      </c>
      <c r="DJ47" s="23">
        <v>0</v>
      </c>
      <c r="DK47" s="25">
        <f t="shared" si="9"/>
        <v>305363120</v>
      </c>
      <c r="DL47" s="28">
        <v>0</v>
      </c>
      <c r="DM47" s="23">
        <v>0</v>
      </c>
      <c r="DN47" s="23">
        <v>0</v>
      </c>
      <c r="DO47" s="23">
        <v>0</v>
      </c>
      <c r="DP47" s="23"/>
      <c r="DQ47" s="23"/>
      <c r="DR47" s="23">
        <v>0</v>
      </c>
      <c r="DS47" s="23">
        <v>0</v>
      </c>
      <c r="DT47" s="24">
        <v>0</v>
      </c>
      <c r="DU47" s="23">
        <v>0</v>
      </c>
      <c r="DV47" s="23">
        <v>0</v>
      </c>
      <c r="DW47" s="26">
        <f t="shared" si="8"/>
        <v>305363120</v>
      </c>
      <c r="DX47" s="26">
        <f>VLOOKUP(B47,[2]RPTNCT049_ConsultaSaldosContabl!$I$4:$K$7914,3,0)</f>
        <v>85069480</v>
      </c>
      <c r="DY47" s="13" t="e">
        <f>+S47+AD47+AU47+#REF!+BG47+#REF!+BQ47+#REF!</f>
        <v>#REF!</v>
      </c>
    </row>
    <row r="48" spans="1:129" ht="15" customHeight="1" x14ac:dyDescent="0.2">
      <c r="A48" s="9">
        <v>8999994073</v>
      </c>
      <c r="B48" s="9">
        <v>899999407</v>
      </c>
      <c r="C48" s="9"/>
      <c r="D48" s="27">
        <v>215125851</v>
      </c>
      <c r="E48" s="21" t="s">
        <v>630</v>
      </c>
      <c r="F48" s="20" t="s">
        <v>1768</v>
      </c>
      <c r="G48" s="22">
        <f>VLOOKUP(A48,[1]SGP!$A$4:$G$1137,7,0)</f>
        <v>0</v>
      </c>
      <c r="H48" s="23"/>
      <c r="I48" s="23">
        <v>0</v>
      </c>
      <c r="J48" s="23">
        <v>0</v>
      </c>
      <c r="K48" s="24">
        <v>0</v>
      </c>
      <c r="L48" s="23">
        <v>0</v>
      </c>
      <c r="M48" s="23">
        <v>0</v>
      </c>
      <c r="N48" s="25">
        <f t="shared" si="0"/>
        <v>0</v>
      </c>
      <c r="O48" s="25">
        <v>0</v>
      </c>
      <c r="P48" s="22">
        <v>0</v>
      </c>
      <c r="Q48" s="23">
        <v>0</v>
      </c>
      <c r="R48" s="23">
        <v>0</v>
      </c>
      <c r="S48" s="29">
        <v>0</v>
      </c>
      <c r="T48" s="23">
        <v>0</v>
      </c>
      <c r="U48" s="24">
        <v>0</v>
      </c>
      <c r="V48" s="23">
        <v>0</v>
      </c>
      <c r="W48" s="23">
        <v>0</v>
      </c>
      <c r="X48" s="25">
        <f t="shared" si="1"/>
        <v>0</v>
      </c>
      <c r="Y48" s="25">
        <v>0</v>
      </c>
      <c r="Z48" s="22">
        <v>0</v>
      </c>
      <c r="AA48" s="23">
        <v>0</v>
      </c>
      <c r="AB48" s="22">
        <v>0</v>
      </c>
      <c r="AC48" s="23">
        <v>0</v>
      </c>
      <c r="AD48" s="23">
        <v>28611610</v>
      </c>
      <c r="AE48" s="23">
        <v>0</v>
      </c>
      <c r="AF48" s="24">
        <v>0</v>
      </c>
      <c r="AG48" s="23">
        <v>0</v>
      </c>
      <c r="AH48" s="23">
        <v>0</v>
      </c>
      <c r="AI48" s="25">
        <f t="shared" si="2"/>
        <v>28611610</v>
      </c>
      <c r="AJ48" s="25">
        <v>0</v>
      </c>
      <c r="AK48" s="24">
        <v>0</v>
      </c>
      <c r="AL48" s="23">
        <v>0</v>
      </c>
      <c r="AM48" s="23">
        <v>0</v>
      </c>
      <c r="AN48" s="24">
        <v>0</v>
      </c>
      <c r="AO48" s="24">
        <v>0</v>
      </c>
      <c r="AP48" s="23">
        <v>0</v>
      </c>
      <c r="AQ48" s="23">
        <v>0</v>
      </c>
      <c r="AR48" s="23">
        <v>0</v>
      </c>
      <c r="AS48" s="41" t="s">
        <v>2304</v>
      </c>
      <c r="AT48" s="23">
        <v>0</v>
      </c>
      <c r="AU48" s="23">
        <v>0</v>
      </c>
      <c r="AV48" s="25">
        <v>28611610</v>
      </c>
      <c r="AW48" s="22">
        <v>0</v>
      </c>
      <c r="AX48" s="23">
        <v>0</v>
      </c>
      <c r="AY48" s="41">
        <v>0</v>
      </c>
      <c r="AZ48" s="23">
        <v>0</v>
      </c>
      <c r="BA48" s="24">
        <v>0</v>
      </c>
      <c r="BB48" s="23">
        <v>0</v>
      </c>
      <c r="BC48" s="23"/>
      <c r="BD48" s="23">
        <v>0</v>
      </c>
      <c r="BE48" s="41">
        <v>0</v>
      </c>
      <c r="BF48" s="23">
        <v>22546980</v>
      </c>
      <c r="BG48" s="23">
        <v>25668489</v>
      </c>
      <c r="BH48" s="25">
        <v>76827079</v>
      </c>
      <c r="BI48" s="23">
        <v>0</v>
      </c>
      <c r="BJ48" s="23">
        <v>6628794</v>
      </c>
      <c r="BK48" s="23">
        <v>0</v>
      </c>
      <c r="BL48" s="23">
        <v>0</v>
      </c>
      <c r="BM48" s="23">
        <v>0</v>
      </c>
      <c r="BN48" s="24">
        <v>0</v>
      </c>
      <c r="BO48" s="23">
        <v>0</v>
      </c>
      <c r="BP48" s="23">
        <v>0</v>
      </c>
      <c r="BQ48" s="23">
        <v>0</v>
      </c>
      <c r="BR48" s="25">
        <v>83455873</v>
      </c>
      <c r="BS48" s="22">
        <v>0</v>
      </c>
      <c r="BT48" s="23">
        <v>0</v>
      </c>
      <c r="BU48" s="23">
        <v>0</v>
      </c>
      <c r="BV48" s="23">
        <v>0</v>
      </c>
      <c r="BW48" s="24">
        <v>0</v>
      </c>
      <c r="BX48" s="23">
        <v>0</v>
      </c>
      <c r="BY48" s="23">
        <v>0</v>
      </c>
      <c r="BZ48" s="23">
        <v>0</v>
      </c>
      <c r="CA48" s="25">
        <f t="shared" si="3"/>
        <v>83455873</v>
      </c>
      <c r="CB48" s="22">
        <v>0</v>
      </c>
      <c r="CC48" s="23">
        <v>0</v>
      </c>
      <c r="CD48" s="23">
        <v>0</v>
      </c>
      <c r="CE48" s="23">
        <v>0</v>
      </c>
      <c r="CF48" s="24">
        <v>0</v>
      </c>
      <c r="CG48" s="23">
        <v>0</v>
      </c>
      <c r="CH48" s="23">
        <v>0</v>
      </c>
      <c r="CI48" s="23">
        <v>0</v>
      </c>
      <c r="CJ48" s="25">
        <f t="shared" si="4"/>
        <v>83455873</v>
      </c>
      <c r="CK48" s="22">
        <v>0</v>
      </c>
      <c r="CL48" s="23">
        <v>0</v>
      </c>
      <c r="CM48" s="23">
        <v>0</v>
      </c>
      <c r="CN48" s="23">
        <v>0</v>
      </c>
      <c r="CO48" s="23">
        <v>0</v>
      </c>
      <c r="CP48" s="24">
        <v>0</v>
      </c>
      <c r="CQ48" s="23">
        <v>0</v>
      </c>
      <c r="CR48" s="23">
        <v>0</v>
      </c>
      <c r="CS48" s="25">
        <f t="shared" si="5"/>
        <v>83455873</v>
      </c>
      <c r="CT48" s="22">
        <v>0</v>
      </c>
      <c r="CU48" s="23">
        <v>0</v>
      </c>
      <c r="CV48" s="23">
        <v>0</v>
      </c>
      <c r="CW48" s="23"/>
      <c r="CX48" s="23">
        <v>0</v>
      </c>
      <c r="CY48" s="24">
        <v>0</v>
      </c>
      <c r="CZ48" s="23">
        <v>0</v>
      </c>
      <c r="DA48" s="23">
        <v>0</v>
      </c>
      <c r="DB48" s="25">
        <f t="shared" si="6"/>
        <v>83455873</v>
      </c>
      <c r="DC48" s="22">
        <v>0</v>
      </c>
      <c r="DD48" s="23">
        <v>0</v>
      </c>
      <c r="DE48" s="23">
        <v>0</v>
      </c>
      <c r="DF48" s="23">
        <v>0</v>
      </c>
      <c r="DG48" s="23">
        <v>0</v>
      </c>
      <c r="DH48" s="24">
        <v>0</v>
      </c>
      <c r="DI48" s="23">
        <v>0</v>
      </c>
      <c r="DJ48" s="23">
        <v>0</v>
      </c>
      <c r="DK48" s="25">
        <f t="shared" si="9"/>
        <v>83455873</v>
      </c>
      <c r="DL48" s="28">
        <v>0</v>
      </c>
      <c r="DM48" s="23">
        <v>0</v>
      </c>
      <c r="DN48" s="23">
        <v>0</v>
      </c>
      <c r="DO48" s="23">
        <v>0</v>
      </c>
      <c r="DP48" s="23"/>
      <c r="DQ48" s="23"/>
      <c r="DR48" s="23">
        <v>0</v>
      </c>
      <c r="DS48" s="23">
        <v>0</v>
      </c>
      <c r="DT48" s="24">
        <v>0</v>
      </c>
      <c r="DU48" s="23">
        <v>0</v>
      </c>
      <c r="DV48" s="23">
        <v>0</v>
      </c>
      <c r="DW48" s="26">
        <f t="shared" si="8"/>
        <v>83455873</v>
      </c>
      <c r="DX48" s="26">
        <f>VLOOKUP(B48,[2]RPTNCT049_ConsultaSaldosContabl!$I$4:$K$7914,3,0)</f>
        <v>29175774</v>
      </c>
      <c r="DY48" s="13" t="e">
        <f>+S48+AD48+AU48+#REF!+BG48+#REF!+BQ48+#REF!</f>
        <v>#REF!</v>
      </c>
    </row>
    <row r="49" spans="1:129" ht="15" customHeight="1" x14ac:dyDescent="0.2">
      <c r="A49" s="9">
        <v>8999994066</v>
      </c>
      <c r="B49" s="9">
        <v>899999406</v>
      </c>
      <c r="C49" s="9"/>
      <c r="D49" s="27">
        <v>212425224</v>
      </c>
      <c r="E49" s="21" t="s">
        <v>549</v>
      </c>
      <c r="F49" s="36" t="s">
        <v>1690</v>
      </c>
      <c r="G49" s="22">
        <f>VLOOKUP(A49,[1]SGP!$A$4:$G$1137,7,0)</f>
        <v>0</v>
      </c>
      <c r="H49" s="23"/>
      <c r="I49" s="23">
        <v>0</v>
      </c>
      <c r="J49" s="23">
        <v>0</v>
      </c>
      <c r="K49" s="24">
        <v>0</v>
      </c>
      <c r="L49" s="23">
        <v>0</v>
      </c>
      <c r="M49" s="23">
        <v>0</v>
      </c>
      <c r="N49" s="25">
        <f t="shared" si="0"/>
        <v>0</v>
      </c>
      <c r="O49" s="25">
        <v>0</v>
      </c>
      <c r="P49" s="22">
        <v>0</v>
      </c>
      <c r="Q49" s="23">
        <v>0</v>
      </c>
      <c r="R49" s="23">
        <v>0</v>
      </c>
      <c r="S49" s="31">
        <v>73147267</v>
      </c>
      <c r="T49" s="23">
        <v>0</v>
      </c>
      <c r="U49" s="24">
        <v>0</v>
      </c>
      <c r="V49" s="23">
        <v>0</v>
      </c>
      <c r="W49" s="23">
        <v>0</v>
      </c>
      <c r="X49" s="25">
        <f t="shared" si="1"/>
        <v>73147267</v>
      </c>
      <c r="Y49" s="25">
        <v>0</v>
      </c>
      <c r="Z49" s="22">
        <v>0</v>
      </c>
      <c r="AA49" s="23">
        <v>0</v>
      </c>
      <c r="AB49" s="22">
        <v>0</v>
      </c>
      <c r="AC49" s="23">
        <v>0</v>
      </c>
      <c r="AD49" s="23">
        <v>0</v>
      </c>
      <c r="AE49" s="23">
        <v>0</v>
      </c>
      <c r="AF49" s="24">
        <v>0</v>
      </c>
      <c r="AG49" s="23">
        <v>0</v>
      </c>
      <c r="AH49" s="23">
        <v>0</v>
      </c>
      <c r="AI49" s="25">
        <f t="shared" si="2"/>
        <v>73147267</v>
      </c>
      <c r="AJ49" s="25">
        <v>0</v>
      </c>
      <c r="AK49" s="24">
        <v>0</v>
      </c>
      <c r="AL49" s="23">
        <v>0</v>
      </c>
      <c r="AM49" s="23">
        <v>0</v>
      </c>
      <c r="AN49" s="24">
        <v>0</v>
      </c>
      <c r="AO49" s="24">
        <v>0</v>
      </c>
      <c r="AP49" s="23">
        <v>0</v>
      </c>
      <c r="AQ49" s="23">
        <v>0</v>
      </c>
      <c r="AR49" s="23">
        <v>0</v>
      </c>
      <c r="AS49" s="41" t="s">
        <v>2304</v>
      </c>
      <c r="AT49" s="23">
        <v>0</v>
      </c>
      <c r="AU49" s="23">
        <v>38073155</v>
      </c>
      <c r="AV49" s="25">
        <v>73147267</v>
      </c>
      <c r="AW49" s="22">
        <v>0</v>
      </c>
      <c r="AX49" s="23">
        <v>0</v>
      </c>
      <c r="AY49" s="41">
        <v>0</v>
      </c>
      <c r="AZ49" s="23">
        <v>0</v>
      </c>
      <c r="BA49" s="24">
        <v>0</v>
      </c>
      <c r="BB49" s="23">
        <v>0</v>
      </c>
      <c r="BC49" s="23"/>
      <c r="BD49" s="23">
        <v>0</v>
      </c>
      <c r="BE49" s="41">
        <v>0</v>
      </c>
      <c r="BF49" s="23">
        <v>52325625</v>
      </c>
      <c r="BG49" s="23">
        <v>68079980</v>
      </c>
      <c r="BH49" s="25">
        <v>193552872</v>
      </c>
      <c r="BI49" s="23">
        <v>0</v>
      </c>
      <c r="BJ49" s="23">
        <v>14208408</v>
      </c>
      <c r="BK49" s="23">
        <v>0</v>
      </c>
      <c r="BL49" s="23">
        <v>0</v>
      </c>
      <c r="BM49" s="23">
        <v>0</v>
      </c>
      <c r="BN49" s="24">
        <v>0</v>
      </c>
      <c r="BO49" s="23">
        <v>0</v>
      </c>
      <c r="BP49" s="23">
        <v>0</v>
      </c>
      <c r="BQ49" s="23">
        <v>0</v>
      </c>
      <c r="BR49" s="25">
        <v>207761280</v>
      </c>
      <c r="BS49" s="22">
        <v>0</v>
      </c>
      <c r="BT49" s="23">
        <v>0</v>
      </c>
      <c r="BU49" s="23">
        <v>0</v>
      </c>
      <c r="BV49" s="23">
        <v>0</v>
      </c>
      <c r="BW49" s="24">
        <v>0</v>
      </c>
      <c r="BX49" s="23">
        <v>0</v>
      </c>
      <c r="BY49" s="23">
        <v>0</v>
      </c>
      <c r="BZ49" s="23">
        <v>0</v>
      </c>
      <c r="CA49" s="25">
        <f t="shared" si="3"/>
        <v>207761280</v>
      </c>
      <c r="CB49" s="22">
        <v>0</v>
      </c>
      <c r="CC49" s="23">
        <v>0</v>
      </c>
      <c r="CD49" s="23">
        <v>0</v>
      </c>
      <c r="CE49" s="23">
        <v>0</v>
      </c>
      <c r="CF49" s="24">
        <v>0</v>
      </c>
      <c r="CG49" s="23">
        <v>0</v>
      </c>
      <c r="CH49" s="23">
        <v>0</v>
      </c>
      <c r="CI49" s="23">
        <v>0</v>
      </c>
      <c r="CJ49" s="25">
        <f t="shared" si="4"/>
        <v>207761280</v>
      </c>
      <c r="CK49" s="22">
        <v>0</v>
      </c>
      <c r="CL49" s="23">
        <v>0</v>
      </c>
      <c r="CM49" s="23">
        <v>0</v>
      </c>
      <c r="CN49" s="23">
        <v>0</v>
      </c>
      <c r="CO49" s="23">
        <v>0</v>
      </c>
      <c r="CP49" s="24">
        <v>0</v>
      </c>
      <c r="CQ49" s="23">
        <v>0</v>
      </c>
      <c r="CR49" s="23">
        <v>0</v>
      </c>
      <c r="CS49" s="25">
        <f t="shared" si="5"/>
        <v>207761280</v>
      </c>
      <c r="CT49" s="22">
        <v>0</v>
      </c>
      <c r="CU49" s="23">
        <v>0</v>
      </c>
      <c r="CV49" s="23">
        <v>0</v>
      </c>
      <c r="CW49" s="23"/>
      <c r="CX49" s="23">
        <v>0</v>
      </c>
      <c r="CY49" s="24">
        <v>0</v>
      </c>
      <c r="CZ49" s="23">
        <v>0</v>
      </c>
      <c r="DA49" s="23">
        <v>0</v>
      </c>
      <c r="DB49" s="25">
        <f t="shared" si="6"/>
        <v>207761280</v>
      </c>
      <c r="DC49" s="22">
        <v>0</v>
      </c>
      <c r="DD49" s="23">
        <v>0</v>
      </c>
      <c r="DE49" s="23">
        <v>0</v>
      </c>
      <c r="DF49" s="23">
        <v>0</v>
      </c>
      <c r="DG49" s="23">
        <v>0</v>
      </c>
      <c r="DH49" s="24">
        <v>0</v>
      </c>
      <c r="DI49" s="23">
        <v>0</v>
      </c>
      <c r="DJ49" s="23">
        <v>0</v>
      </c>
      <c r="DK49" s="25">
        <f t="shared" si="9"/>
        <v>207761280</v>
      </c>
      <c r="DL49" s="28">
        <v>0</v>
      </c>
      <c r="DM49" s="23">
        <v>0</v>
      </c>
      <c r="DN49" s="23">
        <v>0</v>
      </c>
      <c r="DO49" s="23">
        <v>0</v>
      </c>
      <c r="DP49" s="23"/>
      <c r="DQ49" s="23"/>
      <c r="DR49" s="23">
        <v>0</v>
      </c>
      <c r="DS49" s="23">
        <v>0</v>
      </c>
      <c r="DT49" s="24">
        <v>0</v>
      </c>
      <c r="DU49" s="23">
        <v>0</v>
      </c>
      <c r="DV49" s="23">
        <v>0</v>
      </c>
      <c r="DW49" s="26">
        <f t="shared" si="8"/>
        <v>207761280</v>
      </c>
      <c r="DX49" s="26">
        <f>VLOOKUP(B49,[2]RPTNCT049_ConsultaSaldosContabl!$I$4:$K$7914,3,0)</f>
        <v>66534033</v>
      </c>
      <c r="DY49" s="13" t="e">
        <f>+S49+AD49+AU49+#REF!+BG49+#REF!+BQ49+#REF!</f>
        <v>#REF!</v>
      </c>
    </row>
    <row r="50" spans="1:129" ht="15" customHeight="1" x14ac:dyDescent="0.2">
      <c r="A50" s="9">
        <v>8999994011</v>
      </c>
      <c r="B50" s="9">
        <v>899999401</v>
      </c>
      <c r="C50" s="9"/>
      <c r="D50" s="27">
        <v>212625426</v>
      </c>
      <c r="E50" s="21" t="s">
        <v>578</v>
      </c>
      <c r="F50" s="20" t="s">
        <v>1720</v>
      </c>
      <c r="G50" s="22">
        <f>VLOOKUP(A50,[1]SGP!$A$4:$G$1137,7,0)</f>
        <v>0</v>
      </c>
      <c r="H50" s="23"/>
      <c r="I50" s="23">
        <v>0</v>
      </c>
      <c r="J50" s="23">
        <v>0</v>
      </c>
      <c r="K50" s="24">
        <v>0</v>
      </c>
      <c r="L50" s="23">
        <v>0</v>
      </c>
      <c r="M50" s="23">
        <v>0</v>
      </c>
      <c r="N50" s="25">
        <f t="shared" si="0"/>
        <v>0</v>
      </c>
      <c r="O50" s="25">
        <v>0</v>
      </c>
      <c r="P50" s="22">
        <v>0</v>
      </c>
      <c r="Q50" s="23">
        <v>0</v>
      </c>
      <c r="R50" s="23">
        <v>0</v>
      </c>
      <c r="S50" s="31">
        <v>54702589</v>
      </c>
      <c r="T50" s="23">
        <v>0</v>
      </c>
      <c r="U50" s="24">
        <v>0</v>
      </c>
      <c r="V50" s="23">
        <v>0</v>
      </c>
      <c r="W50" s="23">
        <v>0</v>
      </c>
      <c r="X50" s="25">
        <f t="shared" si="1"/>
        <v>54702589</v>
      </c>
      <c r="Y50" s="25">
        <v>0</v>
      </c>
      <c r="Z50" s="22">
        <v>0</v>
      </c>
      <c r="AA50" s="23">
        <v>0</v>
      </c>
      <c r="AB50" s="22">
        <v>0</v>
      </c>
      <c r="AC50" s="23">
        <v>0</v>
      </c>
      <c r="AD50" s="23">
        <v>0</v>
      </c>
      <c r="AE50" s="23">
        <v>0</v>
      </c>
      <c r="AF50" s="24">
        <v>0</v>
      </c>
      <c r="AG50" s="23">
        <v>0</v>
      </c>
      <c r="AH50" s="23">
        <v>0</v>
      </c>
      <c r="AI50" s="25">
        <f t="shared" si="2"/>
        <v>54702589</v>
      </c>
      <c r="AJ50" s="25">
        <v>0</v>
      </c>
      <c r="AK50" s="24">
        <v>0</v>
      </c>
      <c r="AL50" s="23">
        <v>0</v>
      </c>
      <c r="AM50" s="23">
        <v>0</v>
      </c>
      <c r="AN50" s="24">
        <v>0</v>
      </c>
      <c r="AO50" s="24">
        <v>0</v>
      </c>
      <c r="AP50" s="23">
        <v>0</v>
      </c>
      <c r="AQ50" s="23">
        <v>0</v>
      </c>
      <c r="AR50" s="23">
        <v>0</v>
      </c>
      <c r="AS50" s="41" t="s">
        <v>2304</v>
      </c>
      <c r="AT50" s="23">
        <v>0</v>
      </c>
      <c r="AU50" s="23">
        <v>0</v>
      </c>
      <c r="AV50" s="25">
        <v>54702589</v>
      </c>
      <c r="AW50" s="22">
        <v>0</v>
      </c>
      <c r="AX50" s="23">
        <v>0</v>
      </c>
      <c r="AY50" s="41">
        <v>0</v>
      </c>
      <c r="AZ50" s="23">
        <v>0</v>
      </c>
      <c r="BA50" s="24">
        <v>0</v>
      </c>
      <c r="BB50" s="23">
        <v>0</v>
      </c>
      <c r="BC50" s="23"/>
      <c r="BD50" s="23">
        <v>0</v>
      </c>
      <c r="BE50" s="41">
        <v>0</v>
      </c>
      <c r="BF50" s="23">
        <v>35838000</v>
      </c>
      <c r="BG50" s="23">
        <v>51820101</v>
      </c>
      <c r="BH50" s="25">
        <v>142360690</v>
      </c>
      <c r="BI50" s="23">
        <v>0</v>
      </c>
      <c r="BJ50" s="23">
        <v>10235254</v>
      </c>
      <c r="BK50" s="23">
        <v>0</v>
      </c>
      <c r="BL50" s="23">
        <v>0</v>
      </c>
      <c r="BM50" s="23">
        <v>0</v>
      </c>
      <c r="BN50" s="24">
        <v>0</v>
      </c>
      <c r="BO50" s="23">
        <v>0</v>
      </c>
      <c r="BP50" s="23">
        <v>0</v>
      </c>
      <c r="BQ50" s="23">
        <v>0</v>
      </c>
      <c r="BR50" s="25">
        <v>152595944</v>
      </c>
      <c r="BS50" s="22">
        <v>0</v>
      </c>
      <c r="BT50" s="23">
        <v>0</v>
      </c>
      <c r="BU50" s="23">
        <v>0</v>
      </c>
      <c r="BV50" s="23">
        <v>0</v>
      </c>
      <c r="BW50" s="24">
        <v>0</v>
      </c>
      <c r="BX50" s="23">
        <v>0</v>
      </c>
      <c r="BY50" s="23">
        <v>0</v>
      </c>
      <c r="BZ50" s="23">
        <v>0</v>
      </c>
      <c r="CA50" s="25">
        <f t="shared" si="3"/>
        <v>152595944</v>
      </c>
      <c r="CB50" s="22">
        <v>0</v>
      </c>
      <c r="CC50" s="23">
        <v>0</v>
      </c>
      <c r="CD50" s="23">
        <v>0</v>
      </c>
      <c r="CE50" s="23">
        <v>0</v>
      </c>
      <c r="CF50" s="24">
        <v>0</v>
      </c>
      <c r="CG50" s="23">
        <v>0</v>
      </c>
      <c r="CH50" s="23">
        <v>0</v>
      </c>
      <c r="CI50" s="23">
        <v>0</v>
      </c>
      <c r="CJ50" s="25">
        <f t="shared" si="4"/>
        <v>152595944</v>
      </c>
      <c r="CK50" s="22">
        <v>0</v>
      </c>
      <c r="CL50" s="23">
        <v>0</v>
      </c>
      <c r="CM50" s="23">
        <v>0</v>
      </c>
      <c r="CN50" s="23">
        <v>0</v>
      </c>
      <c r="CO50" s="23">
        <v>0</v>
      </c>
      <c r="CP50" s="24">
        <v>0</v>
      </c>
      <c r="CQ50" s="23">
        <v>0</v>
      </c>
      <c r="CR50" s="23">
        <v>0</v>
      </c>
      <c r="CS50" s="25">
        <f t="shared" si="5"/>
        <v>152595944</v>
      </c>
      <c r="CT50" s="22">
        <v>0</v>
      </c>
      <c r="CU50" s="23">
        <v>0</v>
      </c>
      <c r="CV50" s="23">
        <v>0</v>
      </c>
      <c r="CW50" s="23"/>
      <c r="CX50" s="23">
        <v>0</v>
      </c>
      <c r="CY50" s="24">
        <v>0</v>
      </c>
      <c r="CZ50" s="23">
        <v>0</v>
      </c>
      <c r="DA50" s="23">
        <v>0</v>
      </c>
      <c r="DB50" s="25">
        <f t="shared" si="6"/>
        <v>152595944</v>
      </c>
      <c r="DC50" s="22">
        <v>0</v>
      </c>
      <c r="DD50" s="23">
        <v>0</v>
      </c>
      <c r="DE50" s="23">
        <v>0</v>
      </c>
      <c r="DF50" s="23">
        <v>0</v>
      </c>
      <c r="DG50" s="23">
        <v>0</v>
      </c>
      <c r="DH50" s="24">
        <v>0</v>
      </c>
      <c r="DI50" s="23">
        <v>0</v>
      </c>
      <c r="DJ50" s="23">
        <v>0</v>
      </c>
      <c r="DK50" s="25">
        <f t="shared" si="9"/>
        <v>152595944</v>
      </c>
      <c r="DL50" s="28">
        <v>0</v>
      </c>
      <c r="DM50" s="23">
        <v>0</v>
      </c>
      <c r="DN50" s="23">
        <v>0</v>
      </c>
      <c r="DO50" s="23">
        <v>0</v>
      </c>
      <c r="DP50" s="23"/>
      <c r="DQ50" s="23"/>
      <c r="DR50" s="23">
        <v>0</v>
      </c>
      <c r="DS50" s="23">
        <v>0</v>
      </c>
      <c r="DT50" s="24">
        <v>0</v>
      </c>
      <c r="DU50" s="23">
        <v>0</v>
      </c>
      <c r="DV50" s="23">
        <v>0</v>
      </c>
      <c r="DW50" s="26">
        <f t="shared" si="8"/>
        <v>152595944</v>
      </c>
      <c r="DX50" s="26">
        <f>VLOOKUP(B50,[2]RPTNCT049_ConsultaSaldosContabl!$I$4:$K$7914,3,0)</f>
        <v>46073254</v>
      </c>
      <c r="DY50" s="13" t="e">
        <f>+S50+AD50+AU50+#REF!+BG50+#REF!+BQ50+#REF!</f>
        <v>#REF!</v>
      </c>
    </row>
    <row r="51" spans="1:129" ht="15" customHeight="1" x14ac:dyDescent="0.2">
      <c r="A51" s="9">
        <v>8999994002</v>
      </c>
      <c r="B51" s="9">
        <v>899999400</v>
      </c>
      <c r="C51" s="9"/>
      <c r="D51" s="27">
        <v>216825168</v>
      </c>
      <c r="E51" s="21" t="s">
        <v>542</v>
      </c>
      <c r="F51" s="20" t="s">
        <v>1683</v>
      </c>
      <c r="G51" s="22">
        <f>VLOOKUP(A51,[1]SGP!$A$4:$G$1137,7,0)</f>
        <v>0</v>
      </c>
      <c r="H51" s="23"/>
      <c r="I51" s="23">
        <v>0</v>
      </c>
      <c r="J51" s="23">
        <v>0</v>
      </c>
      <c r="K51" s="24">
        <v>0</v>
      </c>
      <c r="L51" s="23">
        <v>0</v>
      </c>
      <c r="M51" s="23">
        <v>0</v>
      </c>
      <c r="N51" s="25">
        <f t="shared" si="0"/>
        <v>0</v>
      </c>
      <c r="O51" s="25">
        <v>0</v>
      </c>
      <c r="P51" s="22">
        <v>0</v>
      </c>
      <c r="Q51" s="23">
        <v>0</v>
      </c>
      <c r="R51" s="23">
        <v>0</v>
      </c>
      <c r="S51" s="31">
        <v>24602201</v>
      </c>
      <c r="T51" s="23">
        <v>0</v>
      </c>
      <c r="U51" s="24">
        <v>0</v>
      </c>
      <c r="V51" s="23">
        <v>0</v>
      </c>
      <c r="W51" s="23">
        <v>0</v>
      </c>
      <c r="X51" s="25">
        <f t="shared" si="1"/>
        <v>24602201</v>
      </c>
      <c r="Y51" s="25">
        <v>0</v>
      </c>
      <c r="Z51" s="22">
        <v>0</v>
      </c>
      <c r="AA51" s="23">
        <v>0</v>
      </c>
      <c r="AB51" s="22">
        <v>0</v>
      </c>
      <c r="AC51" s="23">
        <v>0</v>
      </c>
      <c r="AD51" s="23">
        <v>0</v>
      </c>
      <c r="AE51" s="23">
        <v>0</v>
      </c>
      <c r="AF51" s="24">
        <v>0</v>
      </c>
      <c r="AG51" s="23">
        <v>0</v>
      </c>
      <c r="AH51" s="23">
        <v>0</v>
      </c>
      <c r="AI51" s="25">
        <f t="shared" si="2"/>
        <v>24602201</v>
      </c>
      <c r="AJ51" s="25">
        <v>0</v>
      </c>
      <c r="AK51" s="24">
        <v>0</v>
      </c>
      <c r="AL51" s="23">
        <v>0</v>
      </c>
      <c r="AM51" s="23">
        <v>0</v>
      </c>
      <c r="AN51" s="24">
        <v>0</v>
      </c>
      <c r="AO51" s="24">
        <v>0</v>
      </c>
      <c r="AP51" s="23">
        <v>0</v>
      </c>
      <c r="AQ51" s="23">
        <v>0</v>
      </c>
      <c r="AR51" s="23">
        <v>0</v>
      </c>
      <c r="AS51" s="41" t="s">
        <v>2304</v>
      </c>
      <c r="AT51" s="23">
        <v>0</v>
      </c>
      <c r="AU51" s="23">
        <v>0</v>
      </c>
      <c r="AV51" s="25">
        <v>24602201</v>
      </c>
      <c r="AW51" s="22">
        <v>0</v>
      </c>
      <c r="AX51" s="23">
        <v>0</v>
      </c>
      <c r="AY51" s="41">
        <v>0</v>
      </c>
      <c r="AZ51" s="23">
        <v>0</v>
      </c>
      <c r="BA51" s="24">
        <v>0</v>
      </c>
      <c r="BB51" s="23">
        <v>0</v>
      </c>
      <c r="BC51" s="23"/>
      <c r="BD51" s="23">
        <v>0</v>
      </c>
      <c r="BE51" s="41">
        <v>0</v>
      </c>
      <c r="BF51" s="23">
        <v>18636260</v>
      </c>
      <c r="BG51" s="23">
        <v>22706266</v>
      </c>
      <c r="BH51" s="25">
        <v>65944727</v>
      </c>
      <c r="BI51" s="23">
        <v>0</v>
      </c>
      <c r="BJ51" s="23">
        <v>5057370</v>
      </c>
      <c r="BK51" s="23">
        <v>0</v>
      </c>
      <c r="BL51" s="23">
        <v>0</v>
      </c>
      <c r="BM51" s="23">
        <v>0</v>
      </c>
      <c r="BN51" s="24">
        <v>0</v>
      </c>
      <c r="BO51" s="23">
        <v>0</v>
      </c>
      <c r="BP51" s="23">
        <v>0</v>
      </c>
      <c r="BQ51" s="23">
        <v>0</v>
      </c>
      <c r="BR51" s="25">
        <v>71002097</v>
      </c>
      <c r="BS51" s="22">
        <v>0</v>
      </c>
      <c r="BT51" s="23">
        <v>0</v>
      </c>
      <c r="BU51" s="23">
        <v>0</v>
      </c>
      <c r="BV51" s="23">
        <v>0</v>
      </c>
      <c r="BW51" s="24">
        <v>0</v>
      </c>
      <c r="BX51" s="23">
        <v>0</v>
      </c>
      <c r="BY51" s="23">
        <v>0</v>
      </c>
      <c r="BZ51" s="23">
        <v>0</v>
      </c>
      <c r="CA51" s="25">
        <f t="shared" si="3"/>
        <v>71002097</v>
      </c>
      <c r="CB51" s="22">
        <v>0</v>
      </c>
      <c r="CC51" s="23">
        <v>0</v>
      </c>
      <c r="CD51" s="23">
        <v>0</v>
      </c>
      <c r="CE51" s="23">
        <v>0</v>
      </c>
      <c r="CF51" s="24">
        <v>0</v>
      </c>
      <c r="CG51" s="23">
        <v>0</v>
      </c>
      <c r="CH51" s="23">
        <v>0</v>
      </c>
      <c r="CI51" s="23">
        <v>0</v>
      </c>
      <c r="CJ51" s="25">
        <f t="shared" si="4"/>
        <v>71002097</v>
      </c>
      <c r="CK51" s="22">
        <v>0</v>
      </c>
      <c r="CL51" s="23">
        <v>0</v>
      </c>
      <c r="CM51" s="23">
        <v>0</v>
      </c>
      <c r="CN51" s="23">
        <v>0</v>
      </c>
      <c r="CO51" s="23">
        <v>0</v>
      </c>
      <c r="CP51" s="24">
        <v>0</v>
      </c>
      <c r="CQ51" s="23">
        <v>0</v>
      </c>
      <c r="CR51" s="23">
        <v>0</v>
      </c>
      <c r="CS51" s="25">
        <f t="shared" si="5"/>
        <v>71002097</v>
      </c>
      <c r="CT51" s="22">
        <v>0</v>
      </c>
      <c r="CU51" s="23">
        <v>0</v>
      </c>
      <c r="CV51" s="23">
        <v>0</v>
      </c>
      <c r="CW51" s="23"/>
      <c r="CX51" s="23">
        <v>0</v>
      </c>
      <c r="CY51" s="24">
        <v>0</v>
      </c>
      <c r="CZ51" s="23">
        <v>0</v>
      </c>
      <c r="DA51" s="23">
        <v>0</v>
      </c>
      <c r="DB51" s="25">
        <f t="shared" si="6"/>
        <v>71002097</v>
      </c>
      <c r="DC51" s="22">
        <v>0</v>
      </c>
      <c r="DD51" s="23">
        <v>0</v>
      </c>
      <c r="DE51" s="23">
        <v>0</v>
      </c>
      <c r="DF51" s="23">
        <v>0</v>
      </c>
      <c r="DG51" s="23">
        <v>0</v>
      </c>
      <c r="DH51" s="24">
        <v>0</v>
      </c>
      <c r="DI51" s="23">
        <v>0</v>
      </c>
      <c r="DJ51" s="23">
        <v>0</v>
      </c>
      <c r="DK51" s="25">
        <f t="shared" si="9"/>
        <v>71002097</v>
      </c>
      <c r="DL51" s="28">
        <v>0</v>
      </c>
      <c r="DM51" s="23">
        <v>0</v>
      </c>
      <c r="DN51" s="23">
        <v>0</v>
      </c>
      <c r="DO51" s="23">
        <v>0</v>
      </c>
      <c r="DP51" s="23">
        <v>0</v>
      </c>
      <c r="DQ51" s="23"/>
      <c r="DR51" s="23">
        <v>0</v>
      </c>
      <c r="DS51" s="23">
        <v>0</v>
      </c>
      <c r="DT51" s="24">
        <v>0</v>
      </c>
      <c r="DU51" s="23">
        <v>0</v>
      </c>
      <c r="DV51" s="23">
        <v>0</v>
      </c>
      <c r="DW51" s="26">
        <f t="shared" si="8"/>
        <v>71002097</v>
      </c>
      <c r="DX51" s="26">
        <f>VLOOKUP(B51,[2]RPTNCT049_ConsultaSaldosContabl!$I$4:$K$7914,3,0)</f>
        <v>23693630</v>
      </c>
      <c r="DY51" s="13" t="e">
        <f>+S51+AD51+AU51+#REF!+BG51+#REF!+BQ51+#REF!</f>
        <v>#REF!</v>
      </c>
    </row>
    <row r="52" spans="1:129" ht="15" customHeight="1" x14ac:dyDescent="0.2">
      <c r="A52" s="9">
        <v>8999993985</v>
      </c>
      <c r="B52" s="9">
        <v>899999398</v>
      </c>
      <c r="C52" s="9"/>
      <c r="D52" s="27">
        <v>217725777</v>
      </c>
      <c r="E52" s="21" t="s">
        <v>614</v>
      </c>
      <c r="F52" s="20" t="s">
        <v>1754</v>
      </c>
      <c r="G52" s="22">
        <f>VLOOKUP(A52,[1]SGP!$A$4:$G$1137,7,0)</f>
        <v>0</v>
      </c>
      <c r="H52" s="23"/>
      <c r="I52" s="23">
        <v>0</v>
      </c>
      <c r="J52" s="23">
        <v>0</v>
      </c>
      <c r="K52" s="24">
        <v>0</v>
      </c>
      <c r="L52" s="23">
        <v>0</v>
      </c>
      <c r="M52" s="23">
        <v>0</v>
      </c>
      <c r="N52" s="25">
        <f t="shared" si="0"/>
        <v>0</v>
      </c>
      <c r="O52" s="25">
        <v>0</v>
      </c>
      <c r="P52" s="22">
        <v>0</v>
      </c>
      <c r="Q52" s="23">
        <v>0</v>
      </c>
      <c r="R52" s="23">
        <v>0</v>
      </c>
      <c r="S52" s="31">
        <v>50276947</v>
      </c>
      <c r="T52" s="23">
        <v>0</v>
      </c>
      <c r="U52" s="24">
        <v>0</v>
      </c>
      <c r="V52" s="23">
        <v>0</v>
      </c>
      <c r="W52" s="23">
        <v>0</v>
      </c>
      <c r="X52" s="25">
        <f t="shared" si="1"/>
        <v>50276947</v>
      </c>
      <c r="Y52" s="25">
        <v>0</v>
      </c>
      <c r="Z52" s="22">
        <v>0</v>
      </c>
      <c r="AA52" s="23">
        <v>0</v>
      </c>
      <c r="AB52" s="22">
        <v>0</v>
      </c>
      <c r="AC52" s="23">
        <v>0</v>
      </c>
      <c r="AD52" s="23">
        <v>0</v>
      </c>
      <c r="AE52" s="23">
        <v>0</v>
      </c>
      <c r="AF52" s="24">
        <v>0</v>
      </c>
      <c r="AG52" s="23">
        <v>0</v>
      </c>
      <c r="AH52" s="23">
        <v>0</v>
      </c>
      <c r="AI52" s="25">
        <f t="shared" si="2"/>
        <v>50276947</v>
      </c>
      <c r="AJ52" s="25">
        <v>0</v>
      </c>
      <c r="AK52" s="24">
        <v>0</v>
      </c>
      <c r="AL52" s="23">
        <v>0</v>
      </c>
      <c r="AM52" s="23">
        <v>0</v>
      </c>
      <c r="AN52" s="24">
        <v>0</v>
      </c>
      <c r="AO52" s="24">
        <v>0</v>
      </c>
      <c r="AP52" s="23">
        <v>0</v>
      </c>
      <c r="AQ52" s="23">
        <v>0</v>
      </c>
      <c r="AR52" s="23">
        <v>0</v>
      </c>
      <c r="AS52" s="41" t="s">
        <v>2304</v>
      </c>
      <c r="AT52" s="23">
        <v>0</v>
      </c>
      <c r="AU52" s="23">
        <v>0</v>
      </c>
      <c r="AV52" s="25">
        <v>50276947</v>
      </c>
      <c r="AW52" s="22">
        <v>0</v>
      </c>
      <c r="AX52" s="23">
        <v>0</v>
      </c>
      <c r="AY52" s="41">
        <v>0</v>
      </c>
      <c r="AZ52" s="23">
        <v>0</v>
      </c>
      <c r="BA52" s="24">
        <v>0</v>
      </c>
      <c r="BB52" s="23">
        <v>0</v>
      </c>
      <c r="BC52" s="23"/>
      <c r="BD52" s="23">
        <v>0</v>
      </c>
      <c r="BE52" s="41">
        <v>0</v>
      </c>
      <c r="BF52" s="23">
        <v>29169635</v>
      </c>
      <c r="BG52" s="23">
        <v>47920630</v>
      </c>
      <c r="BH52" s="25">
        <v>127367212</v>
      </c>
      <c r="BI52" s="23">
        <v>0</v>
      </c>
      <c r="BJ52" s="23">
        <v>8331197</v>
      </c>
      <c r="BK52" s="23">
        <v>0</v>
      </c>
      <c r="BL52" s="23">
        <v>0</v>
      </c>
      <c r="BM52" s="23">
        <v>0</v>
      </c>
      <c r="BN52" s="24">
        <v>0</v>
      </c>
      <c r="BO52" s="23">
        <v>0</v>
      </c>
      <c r="BP52" s="23">
        <v>0</v>
      </c>
      <c r="BQ52" s="23">
        <v>0</v>
      </c>
      <c r="BR52" s="25">
        <v>135698409</v>
      </c>
      <c r="BS52" s="22">
        <v>0</v>
      </c>
      <c r="BT52" s="23">
        <v>0</v>
      </c>
      <c r="BU52" s="23">
        <v>0</v>
      </c>
      <c r="BV52" s="23">
        <v>0</v>
      </c>
      <c r="BW52" s="24">
        <v>0</v>
      </c>
      <c r="BX52" s="23">
        <v>0</v>
      </c>
      <c r="BY52" s="23">
        <v>0</v>
      </c>
      <c r="BZ52" s="23">
        <v>0</v>
      </c>
      <c r="CA52" s="25">
        <f t="shared" si="3"/>
        <v>135698409</v>
      </c>
      <c r="CB52" s="22">
        <v>0</v>
      </c>
      <c r="CC52" s="23">
        <v>0</v>
      </c>
      <c r="CD52" s="23">
        <v>0</v>
      </c>
      <c r="CE52" s="23">
        <v>0</v>
      </c>
      <c r="CF52" s="24">
        <v>0</v>
      </c>
      <c r="CG52" s="23">
        <v>0</v>
      </c>
      <c r="CH52" s="23">
        <v>0</v>
      </c>
      <c r="CI52" s="23">
        <v>0</v>
      </c>
      <c r="CJ52" s="25">
        <f t="shared" si="4"/>
        <v>135698409</v>
      </c>
      <c r="CK52" s="22">
        <v>0</v>
      </c>
      <c r="CL52" s="23">
        <v>0</v>
      </c>
      <c r="CM52" s="23">
        <v>0</v>
      </c>
      <c r="CN52" s="23">
        <v>0</v>
      </c>
      <c r="CO52" s="23">
        <v>0</v>
      </c>
      <c r="CP52" s="24">
        <v>0</v>
      </c>
      <c r="CQ52" s="23">
        <v>0</v>
      </c>
      <c r="CR52" s="23">
        <v>0</v>
      </c>
      <c r="CS52" s="25">
        <f t="shared" si="5"/>
        <v>135698409</v>
      </c>
      <c r="CT52" s="22">
        <v>0</v>
      </c>
      <c r="CU52" s="23">
        <v>0</v>
      </c>
      <c r="CV52" s="23">
        <v>0</v>
      </c>
      <c r="CW52" s="23"/>
      <c r="CX52" s="23">
        <v>0</v>
      </c>
      <c r="CY52" s="24">
        <v>0</v>
      </c>
      <c r="CZ52" s="23">
        <v>0</v>
      </c>
      <c r="DA52" s="23">
        <v>0</v>
      </c>
      <c r="DB52" s="25">
        <f t="shared" si="6"/>
        <v>135698409</v>
      </c>
      <c r="DC52" s="22">
        <v>0</v>
      </c>
      <c r="DD52" s="23">
        <v>0</v>
      </c>
      <c r="DE52" s="23">
        <v>0</v>
      </c>
      <c r="DF52" s="23">
        <v>0</v>
      </c>
      <c r="DG52" s="23">
        <v>0</v>
      </c>
      <c r="DH52" s="24">
        <v>0</v>
      </c>
      <c r="DI52" s="23">
        <v>0</v>
      </c>
      <c r="DJ52" s="23">
        <v>0</v>
      </c>
      <c r="DK52" s="25">
        <f t="shared" si="9"/>
        <v>135698409</v>
      </c>
      <c r="DL52" s="28">
        <v>0</v>
      </c>
      <c r="DM52" s="23">
        <v>0</v>
      </c>
      <c r="DN52" s="23">
        <v>0</v>
      </c>
      <c r="DO52" s="23">
        <v>0</v>
      </c>
      <c r="DP52" s="23"/>
      <c r="DQ52" s="23"/>
      <c r="DR52" s="23">
        <v>0</v>
      </c>
      <c r="DS52" s="23">
        <v>0</v>
      </c>
      <c r="DT52" s="24">
        <v>0</v>
      </c>
      <c r="DU52" s="23">
        <v>0</v>
      </c>
      <c r="DV52" s="23">
        <v>0</v>
      </c>
      <c r="DW52" s="26">
        <f t="shared" si="8"/>
        <v>135698409</v>
      </c>
      <c r="DX52" s="26">
        <f>VLOOKUP(B52,[2]RPTNCT049_ConsultaSaldosContabl!$I$4:$K$7914,3,0)</f>
        <v>37500832</v>
      </c>
      <c r="DY52" s="13" t="e">
        <f>+S52+AD52+AU52+#REF!+BG52+#REF!+BQ52+#REF!</f>
        <v>#REF!</v>
      </c>
    </row>
    <row r="53" spans="1:129" ht="15" customHeight="1" x14ac:dyDescent="0.2">
      <c r="A53" s="9">
        <v>8999993953</v>
      </c>
      <c r="B53" s="9">
        <v>899999395</v>
      </c>
      <c r="C53" s="9"/>
      <c r="D53" s="27">
        <v>212625326</v>
      </c>
      <c r="E53" s="21" t="s">
        <v>566</v>
      </c>
      <c r="F53" s="20" t="s">
        <v>1708</v>
      </c>
      <c r="G53" s="22">
        <f>VLOOKUP(A53,[1]SGP!$A$4:$G$1137,7,0)</f>
        <v>0</v>
      </c>
      <c r="H53" s="23"/>
      <c r="I53" s="23">
        <v>0</v>
      </c>
      <c r="J53" s="23">
        <v>0</v>
      </c>
      <c r="K53" s="24">
        <v>0</v>
      </c>
      <c r="L53" s="23">
        <v>0</v>
      </c>
      <c r="M53" s="23">
        <v>0</v>
      </c>
      <c r="N53" s="25">
        <f t="shared" si="0"/>
        <v>0</v>
      </c>
      <c r="O53" s="25">
        <v>0</v>
      </c>
      <c r="P53" s="22">
        <v>0</v>
      </c>
      <c r="Q53" s="23">
        <v>0</v>
      </c>
      <c r="R53" s="23">
        <v>0</v>
      </c>
      <c r="S53" s="31">
        <v>51688209</v>
      </c>
      <c r="T53" s="23">
        <v>0</v>
      </c>
      <c r="U53" s="24">
        <v>0</v>
      </c>
      <c r="V53" s="23">
        <v>0</v>
      </c>
      <c r="W53" s="23">
        <v>0</v>
      </c>
      <c r="X53" s="25">
        <f t="shared" si="1"/>
        <v>51688209</v>
      </c>
      <c r="Y53" s="25">
        <v>0</v>
      </c>
      <c r="Z53" s="22">
        <v>0</v>
      </c>
      <c r="AA53" s="23">
        <v>0</v>
      </c>
      <c r="AB53" s="22">
        <v>0</v>
      </c>
      <c r="AC53" s="23">
        <v>0</v>
      </c>
      <c r="AD53" s="23">
        <v>0</v>
      </c>
      <c r="AE53" s="23">
        <v>0</v>
      </c>
      <c r="AF53" s="24">
        <v>0</v>
      </c>
      <c r="AG53" s="23">
        <v>0</v>
      </c>
      <c r="AH53" s="23">
        <v>0</v>
      </c>
      <c r="AI53" s="25">
        <f t="shared" si="2"/>
        <v>51688209</v>
      </c>
      <c r="AJ53" s="25">
        <v>0</v>
      </c>
      <c r="AK53" s="24">
        <v>0</v>
      </c>
      <c r="AL53" s="23">
        <v>0</v>
      </c>
      <c r="AM53" s="23">
        <v>0</v>
      </c>
      <c r="AN53" s="24">
        <v>0</v>
      </c>
      <c r="AO53" s="24">
        <v>0</v>
      </c>
      <c r="AP53" s="23">
        <v>0</v>
      </c>
      <c r="AQ53" s="23">
        <v>0</v>
      </c>
      <c r="AR53" s="23">
        <v>0</v>
      </c>
      <c r="AS53" s="41" t="s">
        <v>2304</v>
      </c>
      <c r="AT53" s="23">
        <v>0</v>
      </c>
      <c r="AU53" s="23">
        <v>0</v>
      </c>
      <c r="AV53" s="25">
        <v>51688209</v>
      </c>
      <c r="AW53" s="22">
        <v>0</v>
      </c>
      <c r="AX53" s="23">
        <v>0</v>
      </c>
      <c r="AY53" s="41">
        <v>0</v>
      </c>
      <c r="AZ53" s="23">
        <v>0</v>
      </c>
      <c r="BA53" s="24">
        <v>0</v>
      </c>
      <c r="BB53" s="23">
        <v>0</v>
      </c>
      <c r="BC53" s="23"/>
      <c r="BD53" s="23">
        <v>0</v>
      </c>
      <c r="BE53" s="41">
        <v>0</v>
      </c>
      <c r="BF53" s="23">
        <v>27521560</v>
      </c>
      <c r="BG53" s="23">
        <v>49725172</v>
      </c>
      <c r="BH53" s="25">
        <v>128934941</v>
      </c>
      <c r="BI53" s="23">
        <v>0</v>
      </c>
      <c r="BJ53" s="23">
        <v>8103374</v>
      </c>
      <c r="BK53" s="23">
        <v>0</v>
      </c>
      <c r="BL53" s="23">
        <v>0</v>
      </c>
      <c r="BM53" s="23">
        <v>0</v>
      </c>
      <c r="BN53" s="24">
        <v>0</v>
      </c>
      <c r="BO53" s="23">
        <v>0</v>
      </c>
      <c r="BP53" s="23">
        <v>0</v>
      </c>
      <c r="BQ53" s="23">
        <v>0</v>
      </c>
      <c r="BR53" s="25">
        <v>137038315</v>
      </c>
      <c r="BS53" s="22">
        <v>0</v>
      </c>
      <c r="BT53" s="23">
        <v>0</v>
      </c>
      <c r="BU53" s="23">
        <v>0</v>
      </c>
      <c r="BV53" s="23">
        <v>0</v>
      </c>
      <c r="BW53" s="24">
        <v>0</v>
      </c>
      <c r="BX53" s="23">
        <v>0</v>
      </c>
      <c r="BY53" s="23">
        <v>0</v>
      </c>
      <c r="BZ53" s="23">
        <v>0</v>
      </c>
      <c r="CA53" s="25">
        <f t="shared" si="3"/>
        <v>137038315</v>
      </c>
      <c r="CB53" s="22">
        <v>0</v>
      </c>
      <c r="CC53" s="23">
        <v>0</v>
      </c>
      <c r="CD53" s="23">
        <v>0</v>
      </c>
      <c r="CE53" s="23">
        <v>0</v>
      </c>
      <c r="CF53" s="24">
        <v>0</v>
      </c>
      <c r="CG53" s="23">
        <v>0</v>
      </c>
      <c r="CH53" s="23">
        <v>0</v>
      </c>
      <c r="CI53" s="23">
        <v>0</v>
      </c>
      <c r="CJ53" s="25">
        <f t="shared" si="4"/>
        <v>137038315</v>
      </c>
      <c r="CK53" s="22">
        <v>0</v>
      </c>
      <c r="CL53" s="23">
        <v>0</v>
      </c>
      <c r="CM53" s="23">
        <v>0</v>
      </c>
      <c r="CN53" s="23">
        <v>0</v>
      </c>
      <c r="CO53" s="23">
        <v>0</v>
      </c>
      <c r="CP53" s="24">
        <v>0</v>
      </c>
      <c r="CQ53" s="23">
        <v>0</v>
      </c>
      <c r="CR53" s="23">
        <v>0</v>
      </c>
      <c r="CS53" s="25">
        <f t="shared" si="5"/>
        <v>137038315</v>
      </c>
      <c r="CT53" s="22">
        <v>0</v>
      </c>
      <c r="CU53" s="23">
        <v>0</v>
      </c>
      <c r="CV53" s="23">
        <v>0</v>
      </c>
      <c r="CW53" s="23"/>
      <c r="CX53" s="23">
        <v>0</v>
      </c>
      <c r="CY53" s="24">
        <v>0</v>
      </c>
      <c r="CZ53" s="23">
        <v>0</v>
      </c>
      <c r="DA53" s="23">
        <v>0</v>
      </c>
      <c r="DB53" s="25">
        <f t="shared" si="6"/>
        <v>137038315</v>
      </c>
      <c r="DC53" s="22">
        <v>0</v>
      </c>
      <c r="DD53" s="23">
        <v>0</v>
      </c>
      <c r="DE53" s="23">
        <v>0</v>
      </c>
      <c r="DF53" s="23">
        <v>0</v>
      </c>
      <c r="DG53" s="23">
        <v>0</v>
      </c>
      <c r="DH53" s="24">
        <v>0</v>
      </c>
      <c r="DI53" s="23">
        <v>0</v>
      </c>
      <c r="DJ53" s="23">
        <v>0</v>
      </c>
      <c r="DK53" s="25">
        <f t="shared" si="9"/>
        <v>137038315</v>
      </c>
      <c r="DL53" s="28">
        <v>0</v>
      </c>
      <c r="DM53" s="23">
        <v>0</v>
      </c>
      <c r="DN53" s="23">
        <v>0</v>
      </c>
      <c r="DO53" s="23">
        <v>0</v>
      </c>
      <c r="DP53" s="23"/>
      <c r="DQ53" s="23"/>
      <c r="DR53" s="23">
        <v>0</v>
      </c>
      <c r="DS53" s="23">
        <v>0</v>
      </c>
      <c r="DT53" s="24">
        <v>0</v>
      </c>
      <c r="DU53" s="23">
        <v>0</v>
      </c>
      <c r="DV53" s="23">
        <v>0</v>
      </c>
      <c r="DW53" s="26">
        <f t="shared" si="8"/>
        <v>137038315</v>
      </c>
      <c r="DX53" s="26">
        <f>VLOOKUP(B53,[2]RPTNCT049_ConsultaSaldosContabl!$I$4:$K$7914,3,0)</f>
        <v>35624934</v>
      </c>
      <c r="DY53" s="13" t="e">
        <f>+S53+AD53+AU53+#REF!+BG53+#REF!+BQ53+#REF!</f>
        <v>#REF!</v>
      </c>
    </row>
    <row r="54" spans="1:129" ht="15" customHeight="1" x14ac:dyDescent="0.2">
      <c r="A54" s="9">
        <v>8999993881</v>
      </c>
      <c r="B54" s="9">
        <v>899999388</v>
      </c>
      <c r="C54" s="9"/>
      <c r="D54" s="27">
        <v>214525845</v>
      </c>
      <c r="E54" s="21" t="s">
        <v>629</v>
      </c>
      <c r="F54" s="20" t="s">
        <v>1767</v>
      </c>
      <c r="G54" s="22">
        <f>VLOOKUP(A54,[1]SGP!$A$4:$G$1137,7,0)</f>
        <v>0</v>
      </c>
      <c r="H54" s="23"/>
      <c r="I54" s="23">
        <v>0</v>
      </c>
      <c r="J54" s="23">
        <v>0</v>
      </c>
      <c r="K54" s="24">
        <v>0</v>
      </c>
      <c r="L54" s="23">
        <v>0</v>
      </c>
      <c r="M54" s="23">
        <v>0</v>
      </c>
      <c r="N54" s="25">
        <f t="shared" si="0"/>
        <v>0</v>
      </c>
      <c r="O54" s="25">
        <v>0</v>
      </c>
      <c r="P54" s="22">
        <v>0</v>
      </c>
      <c r="Q54" s="23">
        <v>0</v>
      </c>
      <c r="R54" s="23">
        <v>0</v>
      </c>
      <c r="S54" s="31">
        <v>62501660</v>
      </c>
      <c r="T54" s="23">
        <v>0</v>
      </c>
      <c r="U54" s="24">
        <v>0</v>
      </c>
      <c r="V54" s="23">
        <v>0</v>
      </c>
      <c r="W54" s="23">
        <v>0</v>
      </c>
      <c r="X54" s="25">
        <f t="shared" si="1"/>
        <v>62501660</v>
      </c>
      <c r="Y54" s="25">
        <v>0</v>
      </c>
      <c r="Z54" s="22">
        <v>0</v>
      </c>
      <c r="AA54" s="23">
        <v>0</v>
      </c>
      <c r="AB54" s="22">
        <v>0</v>
      </c>
      <c r="AC54" s="23">
        <v>0</v>
      </c>
      <c r="AD54" s="23">
        <v>0</v>
      </c>
      <c r="AE54" s="23">
        <v>0</v>
      </c>
      <c r="AF54" s="24">
        <v>0</v>
      </c>
      <c r="AG54" s="23">
        <v>0</v>
      </c>
      <c r="AH54" s="23">
        <v>0</v>
      </c>
      <c r="AI54" s="25">
        <f t="shared" si="2"/>
        <v>62501660</v>
      </c>
      <c r="AJ54" s="25">
        <v>0</v>
      </c>
      <c r="AK54" s="24">
        <v>0</v>
      </c>
      <c r="AL54" s="23">
        <v>0</v>
      </c>
      <c r="AM54" s="23">
        <v>0</v>
      </c>
      <c r="AN54" s="24">
        <v>0</v>
      </c>
      <c r="AO54" s="24">
        <v>0</v>
      </c>
      <c r="AP54" s="23">
        <v>0</v>
      </c>
      <c r="AQ54" s="23">
        <v>0</v>
      </c>
      <c r="AR54" s="23">
        <v>0</v>
      </c>
      <c r="AS54" s="41" t="s">
        <v>2304</v>
      </c>
      <c r="AT54" s="23">
        <v>0</v>
      </c>
      <c r="AU54" s="23">
        <v>0</v>
      </c>
      <c r="AV54" s="25">
        <v>62501660</v>
      </c>
      <c r="AW54" s="22">
        <v>0</v>
      </c>
      <c r="AX54" s="23">
        <v>0</v>
      </c>
      <c r="AY54" s="41">
        <v>0</v>
      </c>
      <c r="AZ54" s="23">
        <v>0</v>
      </c>
      <c r="BA54" s="24">
        <v>0</v>
      </c>
      <c r="BB54" s="23">
        <v>0</v>
      </c>
      <c r="BC54" s="23"/>
      <c r="BD54" s="23">
        <v>0</v>
      </c>
      <c r="BE54" s="41">
        <v>0</v>
      </c>
      <c r="BF54" s="23">
        <v>34350725</v>
      </c>
      <c r="BG54" s="23">
        <v>55945475</v>
      </c>
      <c r="BH54" s="25">
        <v>152797860</v>
      </c>
      <c r="BI54" s="23">
        <v>0</v>
      </c>
      <c r="BJ54" s="23">
        <v>10130424</v>
      </c>
      <c r="BK54" s="23">
        <v>0</v>
      </c>
      <c r="BL54" s="23">
        <v>0</v>
      </c>
      <c r="BM54" s="23">
        <v>0</v>
      </c>
      <c r="BN54" s="24">
        <v>0</v>
      </c>
      <c r="BO54" s="23">
        <v>0</v>
      </c>
      <c r="BP54" s="23">
        <v>0</v>
      </c>
      <c r="BQ54" s="23">
        <v>0</v>
      </c>
      <c r="BR54" s="25">
        <v>162928284</v>
      </c>
      <c r="BS54" s="22">
        <v>0</v>
      </c>
      <c r="BT54" s="23">
        <v>0</v>
      </c>
      <c r="BU54" s="23">
        <v>0</v>
      </c>
      <c r="BV54" s="23">
        <v>0</v>
      </c>
      <c r="BW54" s="24">
        <v>0</v>
      </c>
      <c r="BX54" s="23">
        <v>0</v>
      </c>
      <c r="BY54" s="23">
        <v>0</v>
      </c>
      <c r="BZ54" s="23">
        <v>0</v>
      </c>
      <c r="CA54" s="25">
        <f t="shared" si="3"/>
        <v>162928284</v>
      </c>
      <c r="CB54" s="22">
        <v>0</v>
      </c>
      <c r="CC54" s="23">
        <v>0</v>
      </c>
      <c r="CD54" s="23">
        <v>0</v>
      </c>
      <c r="CE54" s="23">
        <v>0</v>
      </c>
      <c r="CF54" s="24">
        <v>0</v>
      </c>
      <c r="CG54" s="23">
        <v>0</v>
      </c>
      <c r="CH54" s="23">
        <v>0</v>
      </c>
      <c r="CI54" s="23">
        <v>0</v>
      </c>
      <c r="CJ54" s="25">
        <f t="shared" si="4"/>
        <v>162928284</v>
      </c>
      <c r="CK54" s="22">
        <v>0</v>
      </c>
      <c r="CL54" s="23">
        <v>0</v>
      </c>
      <c r="CM54" s="23">
        <v>0</v>
      </c>
      <c r="CN54" s="23">
        <v>0</v>
      </c>
      <c r="CO54" s="23">
        <v>0</v>
      </c>
      <c r="CP54" s="24">
        <v>0</v>
      </c>
      <c r="CQ54" s="23">
        <v>0</v>
      </c>
      <c r="CR54" s="23">
        <v>0</v>
      </c>
      <c r="CS54" s="25">
        <f t="shared" si="5"/>
        <v>162928284</v>
      </c>
      <c r="CT54" s="22">
        <v>0</v>
      </c>
      <c r="CU54" s="23">
        <v>0</v>
      </c>
      <c r="CV54" s="23">
        <v>0</v>
      </c>
      <c r="CW54" s="23"/>
      <c r="CX54" s="23">
        <v>0</v>
      </c>
      <c r="CY54" s="24">
        <v>0</v>
      </c>
      <c r="CZ54" s="23">
        <v>0</v>
      </c>
      <c r="DA54" s="23">
        <v>0</v>
      </c>
      <c r="DB54" s="25">
        <f t="shared" si="6"/>
        <v>162928284</v>
      </c>
      <c r="DC54" s="22">
        <v>0</v>
      </c>
      <c r="DD54" s="23">
        <v>0</v>
      </c>
      <c r="DE54" s="23">
        <v>0</v>
      </c>
      <c r="DF54" s="23">
        <v>0</v>
      </c>
      <c r="DG54" s="23">
        <v>0</v>
      </c>
      <c r="DH54" s="24">
        <v>0</v>
      </c>
      <c r="DI54" s="23">
        <v>0</v>
      </c>
      <c r="DJ54" s="23">
        <v>0</v>
      </c>
      <c r="DK54" s="25">
        <f t="shared" si="9"/>
        <v>162928284</v>
      </c>
      <c r="DL54" s="28">
        <v>0</v>
      </c>
      <c r="DM54" s="23">
        <v>0</v>
      </c>
      <c r="DN54" s="23">
        <v>0</v>
      </c>
      <c r="DO54" s="23">
        <v>0</v>
      </c>
      <c r="DP54" s="23"/>
      <c r="DQ54" s="23"/>
      <c r="DR54" s="23">
        <v>0</v>
      </c>
      <c r="DS54" s="23">
        <v>0</v>
      </c>
      <c r="DT54" s="24">
        <v>0</v>
      </c>
      <c r="DU54" s="23">
        <v>0</v>
      </c>
      <c r="DV54" s="23">
        <v>0</v>
      </c>
      <c r="DW54" s="26">
        <f t="shared" si="8"/>
        <v>162928284</v>
      </c>
      <c r="DX54" s="26">
        <f>VLOOKUP(B54,[2]RPTNCT049_ConsultaSaldosContabl!$I$4:$K$7914,3,0)</f>
        <v>44481149</v>
      </c>
      <c r="DY54" s="13" t="e">
        <f>+S54+AD54+AU54+#REF!+BG54+#REF!+BQ54+#REF!</f>
        <v>#REF!</v>
      </c>
    </row>
    <row r="55" spans="1:129" ht="15" customHeight="1" x14ac:dyDescent="0.2">
      <c r="A55" s="9">
        <v>8999993851</v>
      </c>
      <c r="B55" s="9">
        <v>899999385</v>
      </c>
      <c r="C55" s="9"/>
      <c r="D55" s="27">
        <v>213925839</v>
      </c>
      <c r="E55" s="21" t="s">
        <v>626</v>
      </c>
      <c r="F55" s="20" t="s">
        <v>1765</v>
      </c>
      <c r="G55" s="22">
        <f>VLOOKUP(A55,[1]SGP!$A$4:$G$1137,7,0)</f>
        <v>0</v>
      </c>
      <c r="H55" s="23"/>
      <c r="I55" s="23">
        <v>0</v>
      </c>
      <c r="J55" s="23">
        <v>0</v>
      </c>
      <c r="K55" s="24">
        <v>0</v>
      </c>
      <c r="L55" s="23">
        <v>0</v>
      </c>
      <c r="M55" s="23">
        <v>0</v>
      </c>
      <c r="N55" s="25">
        <f t="shared" si="0"/>
        <v>0</v>
      </c>
      <c r="O55" s="25">
        <v>0</v>
      </c>
      <c r="P55" s="22">
        <v>0</v>
      </c>
      <c r="Q55" s="23">
        <v>0</v>
      </c>
      <c r="R55" s="23">
        <v>0</v>
      </c>
      <c r="S55" s="31">
        <v>60568528</v>
      </c>
      <c r="T55" s="23">
        <v>0</v>
      </c>
      <c r="U55" s="24">
        <v>0</v>
      </c>
      <c r="V55" s="23">
        <v>0</v>
      </c>
      <c r="W55" s="23">
        <v>0</v>
      </c>
      <c r="X55" s="25">
        <f t="shared" si="1"/>
        <v>60568528</v>
      </c>
      <c r="Y55" s="25">
        <v>0</v>
      </c>
      <c r="Z55" s="22">
        <v>0</v>
      </c>
      <c r="AA55" s="23">
        <v>0</v>
      </c>
      <c r="AB55" s="22">
        <v>0</v>
      </c>
      <c r="AC55" s="23">
        <v>0</v>
      </c>
      <c r="AD55" s="23">
        <v>38018725</v>
      </c>
      <c r="AE55" s="23">
        <v>0</v>
      </c>
      <c r="AF55" s="24">
        <v>0</v>
      </c>
      <c r="AG55" s="23">
        <v>0</v>
      </c>
      <c r="AH55" s="23">
        <v>0</v>
      </c>
      <c r="AI55" s="25">
        <f t="shared" si="2"/>
        <v>98587253</v>
      </c>
      <c r="AJ55" s="25">
        <v>0</v>
      </c>
      <c r="AK55" s="24">
        <v>0</v>
      </c>
      <c r="AL55" s="23">
        <v>0</v>
      </c>
      <c r="AM55" s="23">
        <v>0</v>
      </c>
      <c r="AN55" s="24">
        <v>0</v>
      </c>
      <c r="AO55" s="24">
        <v>0</v>
      </c>
      <c r="AP55" s="23">
        <v>0</v>
      </c>
      <c r="AQ55" s="23">
        <v>0</v>
      </c>
      <c r="AR55" s="23">
        <v>0</v>
      </c>
      <c r="AS55" s="41" t="s">
        <v>2304</v>
      </c>
      <c r="AT55" s="23">
        <v>0</v>
      </c>
      <c r="AU55" s="23">
        <v>0</v>
      </c>
      <c r="AV55" s="25">
        <v>98587253</v>
      </c>
      <c r="AW55" s="22">
        <v>0</v>
      </c>
      <c r="AX55" s="23">
        <v>0</v>
      </c>
      <c r="AY55" s="41">
        <v>0</v>
      </c>
      <c r="AZ55" s="23">
        <v>0</v>
      </c>
      <c r="BA55" s="24">
        <v>0</v>
      </c>
      <c r="BB55" s="23">
        <v>0</v>
      </c>
      <c r="BC55" s="23"/>
      <c r="BD55" s="23">
        <v>0</v>
      </c>
      <c r="BE55" s="41">
        <v>0</v>
      </c>
      <c r="BF55" s="23">
        <v>68465695</v>
      </c>
      <c r="BG55" s="23">
        <v>97314453</v>
      </c>
      <c r="BH55" s="25">
        <v>264367401</v>
      </c>
      <c r="BI55" s="23">
        <v>0</v>
      </c>
      <c r="BJ55" s="23">
        <v>19554623</v>
      </c>
      <c r="BK55" s="23">
        <v>0</v>
      </c>
      <c r="BL55" s="23">
        <v>0</v>
      </c>
      <c r="BM55" s="23">
        <v>0</v>
      </c>
      <c r="BN55" s="24">
        <v>0</v>
      </c>
      <c r="BO55" s="23">
        <v>0</v>
      </c>
      <c r="BP55" s="23">
        <v>0</v>
      </c>
      <c r="BQ55" s="23">
        <v>0</v>
      </c>
      <c r="BR55" s="25">
        <v>283922024</v>
      </c>
      <c r="BS55" s="22">
        <v>0</v>
      </c>
      <c r="BT55" s="23">
        <v>0</v>
      </c>
      <c r="BU55" s="23">
        <v>0</v>
      </c>
      <c r="BV55" s="23">
        <v>0</v>
      </c>
      <c r="BW55" s="24">
        <v>0</v>
      </c>
      <c r="BX55" s="23">
        <v>0</v>
      </c>
      <c r="BY55" s="23">
        <v>0</v>
      </c>
      <c r="BZ55" s="23">
        <v>0</v>
      </c>
      <c r="CA55" s="25">
        <f t="shared" si="3"/>
        <v>283922024</v>
      </c>
      <c r="CB55" s="22">
        <v>0</v>
      </c>
      <c r="CC55" s="23">
        <v>0</v>
      </c>
      <c r="CD55" s="23">
        <v>0</v>
      </c>
      <c r="CE55" s="23">
        <v>0</v>
      </c>
      <c r="CF55" s="24">
        <v>0</v>
      </c>
      <c r="CG55" s="23">
        <v>0</v>
      </c>
      <c r="CH55" s="23">
        <v>0</v>
      </c>
      <c r="CI55" s="23">
        <v>0</v>
      </c>
      <c r="CJ55" s="25">
        <f t="shared" si="4"/>
        <v>283922024</v>
      </c>
      <c r="CK55" s="22">
        <v>0</v>
      </c>
      <c r="CL55" s="23">
        <v>0</v>
      </c>
      <c r="CM55" s="23">
        <v>0</v>
      </c>
      <c r="CN55" s="23">
        <v>0</v>
      </c>
      <c r="CO55" s="23">
        <v>0</v>
      </c>
      <c r="CP55" s="24">
        <v>0</v>
      </c>
      <c r="CQ55" s="23">
        <v>0</v>
      </c>
      <c r="CR55" s="23">
        <v>0</v>
      </c>
      <c r="CS55" s="25">
        <f t="shared" si="5"/>
        <v>283922024</v>
      </c>
      <c r="CT55" s="22">
        <v>0</v>
      </c>
      <c r="CU55" s="23">
        <v>0</v>
      </c>
      <c r="CV55" s="23">
        <v>0</v>
      </c>
      <c r="CW55" s="23"/>
      <c r="CX55" s="23">
        <v>0</v>
      </c>
      <c r="CY55" s="24">
        <v>0</v>
      </c>
      <c r="CZ55" s="23">
        <v>0</v>
      </c>
      <c r="DA55" s="23">
        <v>0</v>
      </c>
      <c r="DB55" s="25">
        <f t="shared" si="6"/>
        <v>283922024</v>
      </c>
      <c r="DC55" s="22">
        <v>0</v>
      </c>
      <c r="DD55" s="23">
        <v>0</v>
      </c>
      <c r="DE55" s="23">
        <v>0</v>
      </c>
      <c r="DF55" s="23">
        <v>0</v>
      </c>
      <c r="DG55" s="23">
        <v>0</v>
      </c>
      <c r="DH55" s="24">
        <v>0</v>
      </c>
      <c r="DI55" s="23">
        <v>0</v>
      </c>
      <c r="DJ55" s="23">
        <v>0</v>
      </c>
      <c r="DK55" s="25">
        <f t="shared" si="9"/>
        <v>283922024</v>
      </c>
      <c r="DL55" s="28">
        <v>0</v>
      </c>
      <c r="DM55" s="23">
        <v>0</v>
      </c>
      <c r="DN55" s="23">
        <v>0</v>
      </c>
      <c r="DO55" s="23">
        <v>0</v>
      </c>
      <c r="DP55" s="23"/>
      <c r="DQ55" s="23"/>
      <c r="DR55" s="23">
        <v>0</v>
      </c>
      <c r="DS55" s="23">
        <v>0</v>
      </c>
      <c r="DT55" s="24">
        <v>0</v>
      </c>
      <c r="DU55" s="23">
        <v>0</v>
      </c>
      <c r="DV55" s="23">
        <v>0</v>
      </c>
      <c r="DW55" s="26">
        <f t="shared" si="8"/>
        <v>283922024</v>
      </c>
      <c r="DX55" s="26">
        <f>VLOOKUP(B55,[2]RPTNCT049_ConsultaSaldosContabl!$I$4:$K$7914,3,0)</f>
        <v>88020318</v>
      </c>
      <c r="DY55" s="13" t="e">
        <f>+S55+AD55+AU55+#REF!+BG55+#REF!+BQ55+#REF!</f>
        <v>#REF!</v>
      </c>
    </row>
    <row r="56" spans="1:129" ht="15" customHeight="1" x14ac:dyDescent="0.2">
      <c r="A56" s="9">
        <v>8999993842</v>
      </c>
      <c r="B56" s="9">
        <v>899999384</v>
      </c>
      <c r="C56" s="9"/>
      <c r="D56" s="27">
        <v>214525745</v>
      </c>
      <c r="E56" s="21" t="s">
        <v>610</v>
      </c>
      <c r="F56" s="20" t="s">
        <v>1498</v>
      </c>
      <c r="G56" s="22">
        <f>VLOOKUP(A56,[1]SGP!$A$4:$G$1137,7,0)</f>
        <v>0</v>
      </c>
      <c r="H56" s="23"/>
      <c r="I56" s="23">
        <v>0</v>
      </c>
      <c r="J56" s="23">
        <v>0</v>
      </c>
      <c r="K56" s="24">
        <v>0</v>
      </c>
      <c r="L56" s="23">
        <v>0</v>
      </c>
      <c r="M56" s="23">
        <v>0</v>
      </c>
      <c r="N56" s="25">
        <f t="shared" si="0"/>
        <v>0</v>
      </c>
      <c r="O56" s="25">
        <v>0</v>
      </c>
      <c r="P56" s="22">
        <v>0</v>
      </c>
      <c r="Q56" s="23">
        <v>0</v>
      </c>
      <c r="R56" s="23">
        <v>0</v>
      </c>
      <c r="S56" s="31">
        <v>103201170</v>
      </c>
      <c r="T56" s="23">
        <v>0</v>
      </c>
      <c r="U56" s="24">
        <v>0</v>
      </c>
      <c r="V56" s="23">
        <v>0</v>
      </c>
      <c r="W56" s="23">
        <v>0</v>
      </c>
      <c r="X56" s="25">
        <f t="shared" si="1"/>
        <v>103201170</v>
      </c>
      <c r="Y56" s="25">
        <v>0</v>
      </c>
      <c r="Z56" s="22">
        <v>0</v>
      </c>
      <c r="AA56" s="23">
        <v>0</v>
      </c>
      <c r="AB56" s="22">
        <v>0</v>
      </c>
      <c r="AC56" s="23">
        <v>0</v>
      </c>
      <c r="AD56" s="23">
        <v>0</v>
      </c>
      <c r="AE56" s="23">
        <v>0</v>
      </c>
      <c r="AF56" s="24">
        <v>0</v>
      </c>
      <c r="AG56" s="23">
        <v>0</v>
      </c>
      <c r="AH56" s="23">
        <v>0</v>
      </c>
      <c r="AI56" s="25">
        <f t="shared" si="2"/>
        <v>103201170</v>
      </c>
      <c r="AJ56" s="25">
        <v>0</v>
      </c>
      <c r="AK56" s="24">
        <v>0</v>
      </c>
      <c r="AL56" s="23">
        <v>0</v>
      </c>
      <c r="AM56" s="23">
        <v>0</v>
      </c>
      <c r="AN56" s="24">
        <v>0</v>
      </c>
      <c r="AO56" s="24">
        <v>0</v>
      </c>
      <c r="AP56" s="23">
        <v>0</v>
      </c>
      <c r="AQ56" s="23">
        <v>0</v>
      </c>
      <c r="AR56" s="23">
        <v>0</v>
      </c>
      <c r="AS56" s="41" t="s">
        <v>2304</v>
      </c>
      <c r="AT56" s="23">
        <v>0</v>
      </c>
      <c r="AU56" s="23">
        <v>0</v>
      </c>
      <c r="AV56" s="25">
        <v>103201170</v>
      </c>
      <c r="AW56" s="22">
        <v>0</v>
      </c>
      <c r="AX56" s="23">
        <v>0</v>
      </c>
      <c r="AY56" s="41">
        <v>0</v>
      </c>
      <c r="AZ56" s="23">
        <v>0</v>
      </c>
      <c r="BA56" s="24">
        <v>0</v>
      </c>
      <c r="BB56" s="23">
        <v>0</v>
      </c>
      <c r="BC56" s="23"/>
      <c r="BD56" s="23">
        <v>0</v>
      </c>
      <c r="BE56" s="41">
        <v>0</v>
      </c>
      <c r="BF56" s="23">
        <v>63433015</v>
      </c>
      <c r="BG56" s="23">
        <v>94968586</v>
      </c>
      <c r="BH56" s="25">
        <v>261602771</v>
      </c>
      <c r="BI56" s="23">
        <v>0</v>
      </c>
      <c r="BJ56" s="23">
        <v>17932771</v>
      </c>
      <c r="BK56" s="23">
        <v>0</v>
      </c>
      <c r="BL56" s="23">
        <v>0</v>
      </c>
      <c r="BM56" s="23">
        <v>0</v>
      </c>
      <c r="BN56" s="24">
        <v>0</v>
      </c>
      <c r="BO56" s="23">
        <v>0</v>
      </c>
      <c r="BP56" s="23">
        <v>0</v>
      </c>
      <c r="BQ56" s="23">
        <v>0</v>
      </c>
      <c r="BR56" s="25">
        <v>279535542</v>
      </c>
      <c r="BS56" s="22">
        <v>0</v>
      </c>
      <c r="BT56" s="23">
        <v>0</v>
      </c>
      <c r="BU56" s="23">
        <v>0</v>
      </c>
      <c r="BV56" s="23">
        <v>0</v>
      </c>
      <c r="BW56" s="24">
        <v>0</v>
      </c>
      <c r="BX56" s="23">
        <v>0</v>
      </c>
      <c r="BY56" s="23">
        <v>0</v>
      </c>
      <c r="BZ56" s="23">
        <v>0</v>
      </c>
      <c r="CA56" s="25">
        <f t="shared" si="3"/>
        <v>279535542</v>
      </c>
      <c r="CB56" s="22">
        <v>0</v>
      </c>
      <c r="CC56" s="23">
        <v>0</v>
      </c>
      <c r="CD56" s="23">
        <v>0</v>
      </c>
      <c r="CE56" s="23">
        <v>0</v>
      </c>
      <c r="CF56" s="24">
        <v>0</v>
      </c>
      <c r="CG56" s="23">
        <v>0</v>
      </c>
      <c r="CH56" s="23">
        <v>0</v>
      </c>
      <c r="CI56" s="23">
        <v>0</v>
      </c>
      <c r="CJ56" s="25">
        <f t="shared" si="4"/>
        <v>279535542</v>
      </c>
      <c r="CK56" s="22">
        <v>0</v>
      </c>
      <c r="CL56" s="23">
        <v>0</v>
      </c>
      <c r="CM56" s="23">
        <v>0</v>
      </c>
      <c r="CN56" s="23">
        <v>0</v>
      </c>
      <c r="CO56" s="23">
        <v>0</v>
      </c>
      <c r="CP56" s="24">
        <v>0</v>
      </c>
      <c r="CQ56" s="23">
        <v>0</v>
      </c>
      <c r="CR56" s="23">
        <v>0</v>
      </c>
      <c r="CS56" s="25">
        <f t="shared" si="5"/>
        <v>279535542</v>
      </c>
      <c r="CT56" s="22">
        <v>0</v>
      </c>
      <c r="CU56" s="23">
        <v>0</v>
      </c>
      <c r="CV56" s="23">
        <v>0</v>
      </c>
      <c r="CW56" s="23"/>
      <c r="CX56" s="23">
        <v>0</v>
      </c>
      <c r="CY56" s="24">
        <v>0</v>
      </c>
      <c r="CZ56" s="23">
        <v>0</v>
      </c>
      <c r="DA56" s="23">
        <v>0</v>
      </c>
      <c r="DB56" s="25">
        <f t="shared" si="6"/>
        <v>279535542</v>
      </c>
      <c r="DC56" s="22">
        <v>0</v>
      </c>
      <c r="DD56" s="23">
        <v>0</v>
      </c>
      <c r="DE56" s="23">
        <v>0</v>
      </c>
      <c r="DF56" s="23">
        <v>0</v>
      </c>
      <c r="DG56" s="23">
        <v>0</v>
      </c>
      <c r="DH56" s="24">
        <v>0</v>
      </c>
      <c r="DI56" s="23">
        <v>0</v>
      </c>
      <c r="DJ56" s="23">
        <v>0</v>
      </c>
      <c r="DK56" s="25">
        <f t="shared" si="9"/>
        <v>279535542</v>
      </c>
      <c r="DL56" s="28">
        <v>0</v>
      </c>
      <c r="DM56" s="23">
        <v>0</v>
      </c>
      <c r="DN56" s="23">
        <v>0</v>
      </c>
      <c r="DO56" s="23">
        <v>0</v>
      </c>
      <c r="DP56" s="23"/>
      <c r="DQ56" s="23"/>
      <c r="DR56" s="23">
        <v>0</v>
      </c>
      <c r="DS56" s="23">
        <v>0</v>
      </c>
      <c r="DT56" s="24">
        <v>0</v>
      </c>
      <c r="DU56" s="23">
        <v>0</v>
      </c>
      <c r="DV56" s="23">
        <v>0</v>
      </c>
      <c r="DW56" s="26">
        <f t="shared" si="8"/>
        <v>279535542</v>
      </c>
      <c r="DX56" s="26">
        <f>VLOOKUP(B56,[2]RPTNCT049_ConsultaSaldosContabl!$I$4:$K$7914,3,0)</f>
        <v>81365786</v>
      </c>
      <c r="DY56" s="13" t="e">
        <f>+S56+AD56+AU56+#REF!+BG56+#REF!+BQ56+#REF!</f>
        <v>#REF!</v>
      </c>
    </row>
    <row r="57" spans="1:129" ht="15" customHeight="1" x14ac:dyDescent="0.2">
      <c r="A57" s="9">
        <v>8999993724</v>
      </c>
      <c r="B57" s="9">
        <v>899999372</v>
      </c>
      <c r="C57" s="9"/>
      <c r="D57" s="27">
        <v>214025740</v>
      </c>
      <c r="E57" s="21" t="s">
        <v>608</v>
      </c>
      <c r="F57" s="20" t="s">
        <v>1749</v>
      </c>
      <c r="G57" s="22">
        <f>VLOOKUP(A57,[1]SGP!$A$4:$G$1137,7,0)</f>
        <v>0</v>
      </c>
      <c r="H57" s="23"/>
      <c r="I57" s="23">
        <v>0</v>
      </c>
      <c r="J57" s="23">
        <v>0</v>
      </c>
      <c r="K57" s="24">
        <v>0</v>
      </c>
      <c r="L57" s="23">
        <v>0</v>
      </c>
      <c r="M57" s="23">
        <v>0</v>
      </c>
      <c r="N57" s="25">
        <f t="shared" si="0"/>
        <v>0</v>
      </c>
      <c r="O57" s="25">
        <v>0</v>
      </c>
      <c r="P57" s="22">
        <v>0</v>
      </c>
      <c r="Q57" s="23">
        <v>0</v>
      </c>
      <c r="R57" s="23">
        <v>0</v>
      </c>
      <c r="S57" s="31">
        <v>237555351</v>
      </c>
      <c r="T57" s="23">
        <v>0</v>
      </c>
      <c r="U57" s="24">
        <v>0</v>
      </c>
      <c r="V57" s="23">
        <v>0</v>
      </c>
      <c r="W57" s="23">
        <v>0</v>
      </c>
      <c r="X57" s="25">
        <f t="shared" si="1"/>
        <v>237555351</v>
      </c>
      <c r="Y57" s="25">
        <v>0</v>
      </c>
      <c r="Z57" s="22">
        <v>0</v>
      </c>
      <c r="AA57" s="23">
        <v>0</v>
      </c>
      <c r="AB57" s="22">
        <v>0</v>
      </c>
      <c r="AC57" s="23">
        <v>0</v>
      </c>
      <c r="AD57" s="23">
        <v>0</v>
      </c>
      <c r="AE57" s="23">
        <v>0</v>
      </c>
      <c r="AF57" s="24">
        <v>0</v>
      </c>
      <c r="AG57" s="23">
        <v>0</v>
      </c>
      <c r="AH57" s="23">
        <v>0</v>
      </c>
      <c r="AI57" s="25">
        <f t="shared" si="2"/>
        <v>237555351</v>
      </c>
      <c r="AJ57" s="25">
        <v>0</v>
      </c>
      <c r="AK57" s="24">
        <v>0</v>
      </c>
      <c r="AL57" s="23">
        <v>0</v>
      </c>
      <c r="AM57" s="23">
        <v>0</v>
      </c>
      <c r="AN57" s="24">
        <v>0</v>
      </c>
      <c r="AO57" s="24">
        <v>0</v>
      </c>
      <c r="AP57" s="23">
        <v>0</v>
      </c>
      <c r="AQ57" s="23">
        <v>0</v>
      </c>
      <c r="AR57" s="23">
        <v>0</v>
      </c>
      <c r="AS57" s="41" t="s">
        <v>2304</v>
      </c>
      <c r="AT57" s="23">
        <v>0</v>
      </c>
      <c r="AU57" s="23">
        <v>0</v>
      </c>
      <c r="AV57" s="25">
        <v>237555351</v>
      </c>
      <c r="AW57" s="22">
        <v>0</v>
      </c>
      <c r="AX57" s="23">
        <v>0</v>
      </c>
      <c r="AY57" s="41">
        <v>0</v>
      </c>
      <c r="AZ57" s="23">
        <v>0</v>
      </c>
      <c r="BA57" s="24">
        <v>0</v>
      </c>
      <c r="BB57" s="23">
        <v>0</v>
      </c>
      <c r="BC57" s="23"/>
      <c r="BD57" s="23">
        <v>0</v>
      </c>
      <c r="BE57" s="41">
        <v>0</v>
      </c>
      <c r="BF57" s="23">
        <v>123988455</v>
      </c>
      <c r="BG57" s="23">
        <v>220007444</v>
      </c>
      <c r="BH57" s="25">
        <v>581551250</v>
      </c>
      <c r="BI57" s="23">
        <v>0</v>
      </c>
      <c r="BJ57" s="23">
        <v>37096320</v>
      </c>
      <c r="BK57" s="23">
        <v>0</v>
      </c>
      <c r="BL57" s="23">
        <v>0</v>
      </c>
      <c r="BM57" s="23">
        <v>0</v>
      </c>
      <c r="BN57" s="24">
        <v>0</v>
      </c>
      <c r="BO57" s="23">
        <v>0</v>
      </c>
      <c r="BP57" s="23">
        <v>0</v>
      </c>
      <c r="BQ57" s="23">
        <v>0</v>
      </c>
      <c r="BR57" s="25">
        <v>618647570</v>
      </c>
      <c r="BS57" s="22">
        <v>0</v>
      </c>
      <c r="BT57" s="23">
        <v>0</v>
      </c>
      <c r="BU57" s="23">
        <v>0</v>
      </c>
      <c r="BV57" s="23">
        <v>0</v>
      </c>
      <c r="BW57" s="24">
        <v>0</v>
      </c>
      <c r="BX57" s="23">
        <v>0</v>
      </c>
      <c r="BY57" s="23">
        <v>0</v>
      </c>
      <c r="BZ57" s="23">
        <v>0</v>
      </c>
      <c r="CA57" s="25">
        <f t="shared" si="3"/>
        <v>618647570</v>
      </c>
      <c r="CB57" s="22">
        <v>0</v>
      </c>
      <c r="CC57" s="23">
        <v>0</v>
      </c>
      <c r="CD57" s="23">
        <v>0</v>
      </c>
      <c r="CE57" s="23">
        <v>0</v>
      </c>
      <c r="CF57" s="24">
        <v>0</v>
      </c>
      <c r="CG57" s="23">
        <v>0</v>
      </c>
      <c r="CH57" s="23">
        <v>0</v>
      </c>
      <c r="CI57" s="23">
        <v>0</v>
      </c>
      <c r="CJ57" s="25">
        <f t="shared" si="4"/>
        <v>618647570</v>
      </c>
      <c r="CK57" s="22">
        <v>0</v>
      </c>
      <c r="CL57" s="23">
        <v>0</v>
      </c>
      <c r="CM57" s="23">
        <v>0</v>
      </c>
      <c r="CN57" s="23">
        <v>0</v>
      </c>
      <c r="CO57" s="23">
        <v>0</v>
      </c>
      <c r="CP57" s="24">
        <v>0</v>
      </c>
      <c r="CQ57" s="23">
        <v>0</v>
      </c>
      <c r="CR57" s="23">
        <v>0</v>
      </c>
      <c r="CS57" s="25">
        <f t="shared" si="5"/>
        <v>618647570</v>
      </c>
      <c r="CT57" s="22">
        <v>0</v>
      </c>
      <c r="CU57" s="23">
        <v>0</v>
      </c>
      <c r="CV57" s="23">
        <v>0</v>
      </c>
      <c r="CW57" s="23"/>
      <c r="CX57" s="23">
        <v>0</v>
      </c>
      <c r="CY57" s="24">
        <v>0</v>
      </c>
      <c r="CZ57" s="23">
        <v>0</v>
      </c>
      <c r="DA57" s="23">
        <v>0</v>
      </c>
      <c r="DB57" s="25">
        <f t="shared" si="6"/>
        <v>618647570</v>
      </c>
      <c r="DC57" s="22">
        <v>0</v>
      </c>
      <c r="DD57" s="23">
        <v>0</v>
      </c>
      <c r="DE57" s="23">
        <v>0</v>
      </c>
      <c r="DF57" s="23">
        <v>0</v>
      </c>
      <c r="DG57" s="23">
        <v>0</v>
      </c>
      <c r="DH57" s="24">
        <v>0</v>
      </c>
      <c r="DI57" s="23">
        <v>0</v>
      </c>
      <c r="DJ57" s="23">
        <v>0</v>
      </c>
      <c r="DK57" s="25">
        <f t="shared" si="9"/>
        <v>618647570</v>
      </c>
      <c r="DL57" s="28">
        <v>0</v>
      </c>
      <c r="DM57" s="23">
        <v>0</v>
      </c>
      <c r="DN57" s="23">
        <v>0</v>
      </c>
      <c r="DO57" s="23">
        <v>0</v>
      </c>
      <c r="DP57" s="23"/>
      <c r="DQ57" s="23"/>
      <c r="DR57" s="23">
        <v>0</v>
      </c>
      <c r="DS57" s="23">
        <v>0</v>
      </c>
      <c r="DT57" s="24">
        <v>0</v>
      </c>
      <c r="DU57" s="23">
        <v>0</v>
      </c>
      <c r="DV57" s="23">
        <v>0</v>
      </c>
      <c r="DW57" s="26">
        <f t="shared" si="8"/>
        <v>618647570</v>
      </c>
      <c r="DX57" s="26">
        <f>VLOOKUP(B57,[2]RPTNCT049_ConsultaSaldosContabl!$I$4:$K$7914,3,0)</f>
        <v>161084775</v>
      </c>
      <c r="DY57" s="13" t="e">
        <f>+S57+AD57+AU57+#REF!+BG57+#REF!+BQ57+#REF!</f>
        <v>#REF!</v>
      </c>
    </row>
    <row r="58" spans="1:129" ht="15" customHeight="1" x14ac:dyDescent="0.2">
      <c r="A58" s="9">
        <v>8999993691</v>
      </c>
      <c r="B58" s="9">
        <v>899999369</v>
      </c>
      <c r="C58" s="9"/>
      <c r="D58" s="27">
        <v>219425394</v>
      </c>
      <c r="E58" s="21" t="s">
        <v>574</v>
      </c>
      <c r="F58" s="20" t="s">
        <v>1716</v>
      </c>
      <c r="G58" s="22">
        <f>VLOOKUP(A58,[1]SGP!$A$4:$G$1137,7,0)</f>
        <v>0</v>
      </c>
      <c r="H58" s="23"/>
      <c r="I58" s="23">
        <v>0</v>
      </c>
      <c r="J58" s="23">
        <v>0</v>
      </c>
      <c r="K58" s="24">
        <v>0</v>
      </c>
      <c r="L58" s="23">
        <v>0</v>
      </c>
      <c r="M58" s="23">
        <v>0</v>
      </c>
      <c r="N58" s="25">
        <f t="shared" si="0"/>
        <v>0</v>
      </c>
      <c r="O58" s="25">
        <v>0</v>
      </c>
      <c r="P58" s="22">
        <v>0</v>
      </c>
      <c r="Q58" s="23">
        <v>0</v>
      </c>
      <c r="R58" s="23">
        <v>0</v>
      </c>
      <c r="S58" s="31">
        <v>56945145</v>
      </c>
      <c r="T58" s="23">
        <v>0</v>
      </c>
      <c r="U58" s="24">
        <v>0</v>
      </c>
      <c r="V58" s="23">
        <v>0</v>
      </c>
      <c r="W58" s="23">
        <v>0</v>
      </c>
      <c r="X58" s="25">
        <f t="shared" si="1"/>
        <v>56945145</v>
      </c>
      <c r="Y58" s="25">
        <v>0</v>
      </c>
      <c r="Z58" s="22">
        <v>0</v>
      </c>
      <c r="AA58" s="23">
        <v>0</v>
      </c>
      <c r="AB58" s="22">
        <v>0</v>
      </c>
      <c r="AC58" s="23">
        <v>0</v>
      </c>
      <c r="AD58" s="23">
        <v>23612435</v>
      </c>
      <c r="AE58" s="23">
        <v>0</v>
      </c>
      <c r="AF58" s="24">
        <v>0</v>
      </c>
      <c r="AG58" s="23">
        <v>0</v>
      </c>
      <c r="AH58" s="23">
        <v>0</v>
      </c>
      <c r="AI58" s="25">
        <f t="shared" si="2"/>
        <v>80557580</v>
      </c>
      <c r="AJ58" s="25">
        <v>0</v>
      </c>
      <c r="AK58" s="24">
        <v>0</v>
      </c>
      <c r="AL58" s="23">
        <v>0</v>
      </c>
      <c r="AM58" s="23">
        <v>0</v>
      </c>
      <c r="AN58" s="24">
        <v>0</v>
      </c>
      <c r="AO58" s="24">
        <v>0</v>
      </c>
      <c r="AP58" s="23">
        <v>0</v>
      </c>
      <c r="AQ58" s="23">
        <v>0</v>
      </c>
      <c r="AR58" s="23">
        <v>0</v>
      </c>
      <c r="AS58" s="41" t="s">
        <v>2304</v>
      </c>
      <c r="AT58" s="23">
        <v>0</v>
      </c>
      <c r="AU58" s="23">
        <v>0</v>
      </c>
      <c r="AV58" s="25">
        <v>80557580</v>
      </c>
      <c r="AW58" s="22">
        <v>0</v>
      </c>
      <c r="AX58" s="23">
        <v>0</v>
      </c>
      <c r="AY58" s="41">
        <v>0</v>
      </c>
      <c r="AZ58" s="23">
        <v>0</v>
      </c>
      <c r="BA58" s="24">
        <v>0</v>
      </c>
      <c r="BB58" s="23">
        <v>0</v>
      </c>
      <c r="BC58" s="23"/>
      <c r="BD58" s="23">
        <v>0</v>
      </c>
      <c r="BE58" s="41">
        <v>0</v>
      </c>
      <c r="BF58" s="23">
        <v>57330315</v>
      </c>
      <c r="BG58" s="23">
        <v>76314309</v>
      </c>
      <c r="BH58" s="25">
        <v>214202204</v>
      </c>
      <c r="BI58" s="23">
        <v>0</v>
      </c>
      <c r="BJ58" s="23">
        <v>16879557</v>
      </c>
      <c r="BK58" s="23">
        <v>0</v>
      </c>
      <c r="BL58" s="23">
        <v>0</v>
      </c>
      <c r="BM58" s="23">
        <v>0</v>
      </c>
      <c r="BN58" s="24">
        <v>0</v>
      </c>
      <c r="BO58" s="23">
        <v>0</v>
      </c>
      <c r="BP58" s="23">
        <v>0</v>
      </c>
      <c r="BQ58" s="23">
        <v>0</v>
      </c>
      <c r="BR58" s="25">
        <v>231081761</v>
      </c>
      <c r="BS58" s="22">
        <v>0</v>
      </c>
      <c r="BT58" s="23">
        <v>0</v>
      </c>
      <c r="BU58" s="23">
        <v>0</v>
      </c>
      <c r="BV58" s="23">
        <v>0</v>
      </c>
      <c r="BW58" s="24">
        <v>0</v>
      </c>
      <c r="BX58" s="23">
        <v>0</v>
      </c>
      <c r="BY58" s="23">
        <v>0</v>
      </c>
      <c r="BZ58" s="23">
        <v>0</v>
      </c>
      <c r="CA58" s="25">
        <f t="shared" si="3"/>
        <v>231081761</v>
      </c>
      <c r="CB58" s="22">
        <v>0</v>
      </c>
      <c r="CC58" s="23">
        <v>0</v>
      </c>
      <c r="CD58" s="23">
        <v>0</v>
      </c>
      <c r="CE58" s="23">
        <v>0</v>
      </c>
      <c r="CF58" s="24">
        <v>0</v>
      </c>
      <c r="CG58" s="23">
        <v>0</v>
      </c>
      <c r="CH58" s="23">
        <v>0</v>
      </c>
      <c r="CI58" s="23">
        <v>0</v>
      </c>
      <c r="CJ58" s="25">
        <f t="shared" si="4"/>
        <v>231081761</v>
      </c>
      <c r="CK58" s="22">
        <v>0</v>
      </c>
      <c r="CL58" s="23">
        <v>0</v>
      </c>
      <c r="CM58" s="23">
        <v>0</v>
      </c>
      <c r="CN58" s="23">
        <v>0</v>
      </c>
      <c r="CO58" s="23">
        <v>0</v>
      </c>
      <c r="CP58" s="24">
        <v>0</v>
      </c>
      <c r="CQ58" s="23">
        <v>0</v>
      </c>
      <c r="CR58" s="23">
        <v>0</v>
      </c>
      <c r="CS58" s="25">
        <f t="shared" si="5"/>
        <v>231081761</v>
      </c>
      <c r="CT58" s="22">
        <v>0</v>
      </c>
      <c r="CU58" s="23">
        <v>0</v>
      </c>
      <c r="CV58" s="23">
        <v>0</v>
      </c>
      <c r="CW58" s="23"/>
      <c r="CX58" s="23">
        <v>0</v>
      </c>
      <c r="CY58" s="24">
        <v>0</v>
      </c>
      <c r="CZ58" s="23">
        <v>0</v>
      </c>
      <c r="DA58" s="23">
        <v>0</v>
      </c>
      <c r="DB58" s="25">
        <f t="shared" si="6"/>
        <v>231081761</v>
      </c>
      <c r="DC58" s="22">
        <v>0</v>
      </c>
      <c r="DD58" s="23">
        <v>0</v>
      </c>
      <c r="DE58" s="23">
        <v>0</v>
      </c>
      <c r="DF58" s="23">
        <v>0</v>
      </c>
      <c r="DG58" s="23">
        <v>0</v>
      </c>
      <c r="DH58" s="24">
        <v>0</v>
      </c>
      <c r="DI58" s="23">
        <v>0</v>
      </c>
      <c r="DJ58" s="23">
        <v>0</v>
      </c>
      <c r="DK58" s="25">
        <f t="shared" si="9"/>
        <v>231081761</v>
      </c>
      <c r="DL58" s="28">
        <v>0</v>
      </c>
      <c r="DM58" s="23">
        <v>0</v>
      </c>
      <c r="DN58" s="23">
        <v>0</v>
      </c>
      <c r="DO58" s="23">
        <v>0</v>
      </c>
      <c r="DP58" s="23"/>
      <c r="DQ58" s="23"/>
      <c r="DR58" s="23">
        <v>0</v>
      </c>
      <c r="DS58" s="23">
        <v>0</v>
      </c>
      <c r="DT58" s="24">
        <v>0</v>
      </c>
      <c r="DU58" s="23">
        <v>0</v>
      </c>
      <c r="DV58" s="23">
        <v>0</v>
      </c>
      <c r="DW58" s="26">
        <f t="shared" si="8"/>
        <v>231081761</v>
      </c>
      <c r="DX58" s="26">
        <f>VLOOKUP(B58,[2]RPTNCT049_ConsultaSaldosContabl!$I$4:$K$7914,3,0)</f>
        <v>74209872</v>
      </c>
      <c r="DY58" s="13" t="e">
        <f>+S58+AD58+AU58+#REF!+BG58+#REF!+BQ58+#REF!</f>
        <v>#REF!</v>
      </c>
    </row>
    <row r="59" spans="1:129" ht="15" customHeight="1" x14ac:dyDescent="0.2">
      <c r="A59" s="9">
        <v>8999993677</v>
      </c>
      <c r="B59" s="9">
        <v>899999367</v>
      </c>
      <c r="C59" s="9"/>
      <c r="D59" s="27">
        <v>215425154</v>
      </c>
      <c r="E59" s="21" t="s">
        <v>541</v>
      </c>
      <c r="F59" s="20" t="s">
        <v>1682</v>
      </c>
      <c r="G59" s="22">
        <f>VLOOKUP(A59,[1]SGP!$A$4:$G$1137,7,0)</f>
        <v>0</v>
      </c>
      <c r="H59" s="23"/>
      <c r="I59" s="23">
        <v>0</v>
      </c>
      <c r="J59" s="23">
        <v>0</v>
      </c>
      <c r="K59" s="24">
        <v>0</v>
      </c>
      <c r="L59" s="23">
        <v>0</v>
      </c>
      <c r="M59" s="23">
        <v>0</v>
      </c>
      <c r="N59" s="25">
        <f t="shared" si="0"/>
        <v>0</v>
      </c>
      <c r="O59" s="25">
        <v>0</v>
      </c>
      <c r="P59" s="22">
        <v>0</v>
      </c>
      <c r="Q59" s="23">
        <v>0</v>
      </c>
      <c r="R59" s="23">
        <v>0</v>
      </c>
      <c r="S59" s="31">
        <v>65557916</v>
      </c>
      <c r="T59" s="23">
        <v>0</v>
      </c>
      <c r="U59" s="24">
        <v>0</v>
      </c>
      <c r="V59" s="23">
        <v>0</v>
      </c>
      <c r="W59" s="23">
        <v>0</v>
      </c>
      <c r="X59" s="25">
        <f t="shared" si="1"/>
        <v>65557916</v>
      </c>
      <c r="Y59" s="25">
        <v>0</v>
      </c>
      <c r="Z59" s="22">
        <v>0</v>
      </c>
      <c r="AA59" s="23">
        <v>0</v>
      </c>
      <c r="AB59" s="23">
        <v>0</v>
      </c>
      <c r="AC59" s="23">
        <v>0</v>
      </c>
      <c r="AD59" s="23">
        <v>0</v>
      </c>
      <c r="AE59" s="23">
        <v>0</v>
      </c>
      <c r="AF59" s="24">
        <v>0</v>
      </c>
      <c r="AG59" s="23">
        <v>0</v>
      </c>
      <c r="AH59" s="23">
        <v>0</v>
      </c>
      <c r="AI59" s="25">
        <f t="shared" si="2"/>
        <v>65557916</v>
      </c>
      <c r="AJ59" s="25">
        <v>0</v>
      </c>
      <c r="AK59" s="24">
        <v>0</v>
      </c>
      <c r="AL59" s="23">
        <v>0</v>
      </c>
      <c r="AM59" s="23">
        <v>0</v>
      </c>
      <c r="AN59" s="24">
        <v>0</v>
      </c>
      <c r="AO59" s="24">
        <v>0</v>
      </c>
      <c r="AP59" s="23">
        <v>0</v>
      </c>
      <c r="AQ59" s="23">
        <v>0</v>
      </c>
      <c r="AR59" s="23">
        <v>0</v>
      </c>
      <c r="AS59" s="41" t="s">
        <v>2304</v>
      </c>
      <c r="AT59" s="23">
        <v>0</v>
      </c>
      <c r="AU59" s="23">
        <v>0</v>
      </c>
      <c r="AV59" s="25">
        <v>65557916</v>
      </c>
      <c r="AW59" s="22">
        <v>0</v>
      </c>
      <c r="AX59" s="23">
        <v>0</v>
      </c>
      <c r="AY59" s="41">
        <v>0</v>
      </c>
      <c r="AZ59" s="23">
        <v>0</v>
      </c>
      <c r="BA59" s="24">
        <v>0</v>
      </c>
      <c r="BB59" s="23">
        <v>0</v>
      </c>
      <c r="BC59" s="23"/>
      <c r="BD59" s="23">
        <v>0</v>
      </c>
      <c r="BE59" s="41">
        <v>0</v>
      </c>
      <c r="BF59" s="23">
        <v>42716155</v>
      </c>
      <c r="BG59" s="23">
        <v>61754934</v>
      </c>
      <c r="BH59" s="25">
        <v>170029005</v>
      </c>
      <c r="BI59" s="23">
        <v>0</v>
      </c>
      <c r="BJ59" s="23">
        <v>12199823</v>
      </c>
      <c r="BK59" s="23">
        <v>0</v>
      </c>
      <c r="BL59" s="23">
        <v>0</v>
      </c>
      <c r="BM59" s="23">
        <v>0</v>
      </c>
      <c r="BN59" s="24">
        <v>0</v>
      </c>
      <c r="BO59" s="23">
        <v>0</v>
      </c>
      <c r="BP59" s="23">
        <v>0</v>
      </c>
      <c r="BQ59" s="23">
        <v>0</v>
      </c>
      <c r="BR59" s="25">
        <v>182228828</v>
      </c>
      <c r="BS59" s="22">
        <v>0</v>
      </c>
      <c r="BT59" s="23">
        <v>0</v>
      </c>
      <c r="BU59" s="23">
        <v>0</v>
      </c>
      <c r="BV59" s="23">
        <v>0</v>
      </c>
      <c r="BW59" s="24">
        <v>0</v>
      </c>
      <c r="BX59" s="23">
        <v>0</v>
      </c>
      <c r="BY59" s="23">
        <v>0</v>
      </c>
      <c r="BZ59" s="23">
        <v>0</v>
      </c>
      <c r="CA59" s="25">
        <f t="shared" si="3"/>
        <v>182228828</v>
      </c>
      <c r="CB59" s="22">
        <v>0</v>
      </c>
      <c r="CC59" s="23">
        <v>0</v>
      </c>
      <c r="CD59" s="23">
        <v>0</v>
      </c>
      <c r="CE59" s="23">
        <v>0</v>
      </c>
      <c r="CF59" s="24">
        <v>0</v>
      </c>
      <c r="CG59" s="23">
        <v>0</v>
      </c>
      <c r="CH59" s="23">
        <v>0</v>
      </c>
      <c r="CI59" s="23">
        <v>0</v>
      </c>
      <c r="CJ59" s="25">
        <f t="shared" si="4"/>
        <v>182228828</v>
      </c>
      <c r="CK59" s="22">
        <v>0</v>
      </c>
      <c r="CL59" s="23">
        <v>0</v>
      </c>
      <c r="CM59" s="23">
        <v>0</v>
      </c>
      <c r="CN59" s="23">
        <v>0</v>
      </c>
      <c r="CO59" s="23">
        <v>0</v>
      </c>
      <c r="CP59" s="24">
        <v>0</v>
      </c>
      <c r="CQ59" s="23">
        <v>0</v>
      </c>
      <c r="CR59" s="23">
        <v>0</v>
      </c>
      <c r="CS59" s="25">
        <f t="shared" si="5"/>
        <v>182228828</v>
      </c>
      <c r="CT59" s="22">
        <v>0</v>
      </c>
      <c r="CU59" s="23">
        <v>0</v>
      </c>
      <c r="CV59" s="23">
        <v>0</v>
      </c>
      <c r="CW59" s="23"/>
      <c r="CX59" s="23">
        <v>0</v>
      </c>
      <c r="CY59" s="24">
        <v>0</v>
      </c>
      <c r="CZ59" s="23">
        <v>0</v>
      </c>
      <c r="DA59" s="23">
        <v>0</v>
      </c>
      <c r="DB59" s="25">
        <f t="shared" si="6"/>
        <v>182228828</v>
      </c>
      <c r="DC59" s="22">
        <v>0</v>
      </c>
      <c r="DD59" s="23">
        <v>0</v>
      </c>
      <c r="DE59" s="23">
        <v>0</v>
      </c>
      <c r="DF59" s="23">
        <v>0</v>
      </c>
      <c r="DG59" s="23">
        <v>0</v>
      </c>
      <c r="DH59" s="24">
        <v>0</v>
      </c>
      <c r="DI59" s="23">
        <v>0</v>
      </c>
      <c r="DJ59" s="23">
        <v>0</v>
      </c>
      <c r="DK59" s="25">
        <f t="shared" si="9"/>
        <v>182228828</v>
      </c>
      <c r="DL59" s="28">
        <v>0</v>
      </c>
      <c r="DM59" s="23">
        <v>0</v>
      </c>
      <c r="DN59" s="23">
        <v>0</v>
      </c>
      <c r="DO59" s="23">
        <v>0</v>
      </c>
      <c r="DP59" s="23"/>
      <c r="DQ59" s="23"/>
      <c r="DR59" s="23">
        <v>0</v>
      </c>
      <c r="DS59" s="23">
        <v>0</v>
      </c>
      <c r="DT59" s="24">
        <v>0</v>
      </c>
      <c r="DU59" s="23">
        <v>0</v>
      </c>
      <c r="DV59" s="23">
        <v>0</v>
      </c>
      <c r="DW59" s="26">
        <f t="shared" si="8"/>
        <v>182228828</v>
      </c>
      <c r="DX59" s="26">
        <f>VLOOKUP(B59,[2]RPTNCT049_ConsultaSaldosContabl!$I$4:$K$7914,3,0)</f>
        <v>54915978</v>
      </c>
      <c r="DY59" s="13" t="e">
        <f>+S59+AD59+AU59+#REF!+BG59+#REF!+BQ59+#REF!</f>
        <v>#REF!</v>
      </c>
    </row>
    <row r="60" spans="1:129" ht="15" customHeight="1" x14ac:dyDescent="0.2">
      <c r="A60" s="9">
        <v>8999993661</v>
      </c>
      <c r="B60" s="9">
        <v>899999366</v>
      </c>
      <c r="C60" s="9"/>
      <c r="D60" s="27">
        <v>218625486</v>
      </c>
      <c r="E60" s="21" t="s">
        <v>584</v>
      </c>
      <c r="F60" s="20" t="s">
        <v>1726</v>
      </c>
      <c r="G60" s="22">
        <f>VLOOKUP(A60,[1]SGP!$A$4:$G$1137,7,0)</f>
        <v>0</v>
      </c>
      <c r="H60" s="23"/>
      <c r="I60" s="23">
        <v>0</v>
      </c>
      <c r="J60" s="23">
        <v>0</v>
      </c>
      <c r="K60" s="24">
        <v>0</v>
      </c>
      <c r="L60" s="23">
        <v>0</v>
      </c>
      <c r="M60" s="23">
        <v>0</v>
      </c>
      <c r="N60" s="25">
        <f t="shared" si="0"/>
        <v>0</v>
      </c>
      <c r="O60" s="25">
        <v>0</v>
      </c>
      <c r="P60" s="22">
        <v>0</v>
      </c>
      <c r="Q60" s="23">
        <v>0</v>
      </c>
      <c r="R60" s="23">
        <v>0</v>
      </c>
      <c r="S60" s="31">
        <v>115368738</v>
      </c>
      <c r="T60" s="23">
        <v>0</v>
      </c>
      <c r="U60" s="24">
        <v>0</v>
      </c>
      <c r="V60" s="23">
        <v>0</v>
      </c>
      <c r="W60" s="23">
        <v>0</v>
      </c>
      <c r="X60" s="25">
        <f t="shared" si="1"/>
        <v>115368738</v>
      </c>
      <c r="Y60" s="25">
        <v>0</v>
      </c>
      <c r="Z60" s="22">
        <v>0</v>
      </c>
      <c r="AA60" s="23">
        <v>0</v>
      </c>
      <c r="AB60" s="22">
        <v>0</v>
      </c>
      <c r="AC60" s="23">
        <v>0</v>
      </c>
      <c r="AD60" s="23">
        <v>0</v>
      </c>
      <c r="AE60" s="23">
        <v>0</v>
      </c>
      <c r="AF60" s="24">
        <v>0</v>
      </c>
      <c r="AG60" s="23">
        <v>0</v>
      </c>
      <c r="AH60" s="23">
        <v>0</v>
      </c>
      <c r="AI60" s="25">
        <f t="shared" si="2"/>
        <v>115368738</v>
      </c>
      <c r="AJ60" s="25">
        <v>0</v>
      </c>
      <c r="AK60" s="24">
        <v>0</v>
      </c>
      <c r="AL60" s="23">
        <v>0</v>
      </c>
      <c r="AM60" s="23">
        <v>0</v>
      </c>
      <c r="AN60" s="24">
        <v>0</v>
      </c>
      <c r="AO60" s="24">
        <v>0</v>
      </c>
      <c r="AP60" s="23">
        <v>0</v>
      </c>
      <c r="AQ60" s="23">
        <v>0</v>
      </c>
      <c r="AR60" s="23">
        <v>0</v>
      </c>
      <c r="AS60" s="41" t="s">
        <v>2304</v>
      </c>
      <c r="AT60" s="23">
        <v>0</v>
      </c>
      <c r="AU60" s="23">
        <v>0</v>
      </c>
      <c r="AV60" s="25">
        <v>115368738</v>
      </c>
      <c r="AW60" s="22">
        <v>0</v>
      </c>
      <c r="AX60" s="23">
        <v>0</v>
      </c>
      <c r="AY60" s="41">
        <v>0</v>
      </c>
      <c r="AZ60" s="23">
        <v>0</v>
      </c>
      <c r="BA60" s="24">
        <v>0</v>
      </c>
      <c r="BB60" s="23">
        <v>0</v>
      </c>
      <c r="BC60" s="23"/>
      <c r="BD60" s="23">
        <v>0</v>
      </c>
      <c r="BE60" s="41">
        <v>0</v>
      </c>
      <c r="BF60" s="23">
        <v>50951320</v>
      </c>
      <c r="BG60" s="23">
        <v>107245948</v>
      </c>
      <c r="BH60" s="25">
        <v>273566006</v>
      </c>
      <c r="BI60" s="23">
        <v>0</v>
      </c>
      <c r="BJ60" s="23">
        <v>16007885</v>
      </c>
      <c r="BK60" s="23">
        <v>0</v>
      </c>
      <c r="BL60" s="23">
        <v>0</v>
      </c>
      <c r="BM60" s="23">
        <v>0</v>
      </c>
      <c r="BN60" s="24">
        <v>0</v>
      </c>
      <c r="BO60" s="23">
        <v>0</v>
      </c>
      <c r="BP60" s="23">
        <v>0</v>
      </c>
      <c r="BQ60" s="23">
        <v>0</v>
      </c>
      <c r="BR60" s="25">
        <v>289573891</v>
      </c>
      <c r="BS60" s="22">
        <v>0</v>
      </c>
      <c r="BT60" s="23">
        <v>0</v>
      </c>
      <c r="BU60" s="23">
        <v>0</v>
      </c>
      <c r="BV60" s="23">
        <v>0</v>
      </c>
      <c r="BW60" s="24">
        <v>0</v>
      </c>
      <c r="BX60" s="23">
        <v>0</v>
      </c>
      <c r="BY60" s="23">
        <v>0</v>
      </c>
      <c r="BZ60" s="23">
        <v>0</v>
      </c>
      <c r="CA60" s="25">
        <f t="shared" si="3"/>
        <v>289573891</v>
      </c>
      <c r="CB60" s="22">
        <v>0</v>
      </c>
      <c r="CC60" s="23">
        <v>0</v>
      </c>
      <c r="CD60" s="23">
        <v>0</v>
      </c>
      <c r="CE60" s="23">
        <v>0</v>
      </c>
      <c r="CF60" s="24">
        <v>0</v>
      </c>
      <c r="CG60" s="23">
        <v>0</v>
      </c>
      <c r="CH60" s="23">
        <v>0</v>
      </c>
      <c r="CI60" s="23">
        <v>0</v>
      </c>
      <c r="CJ60" s="25">
        <f t="shared" si="4"/>
        <v>289573891</v>
      </c>
      <c r="CK60" s="22">
        <v>0</v>
      </c>
      <c r="CL60" s="23">
        <v>0</v>
      </c>
      <c r="CM60" s="23">
        <v>0</v>
      </c>
      <c r="CN60" s="23">
        <v>0</v>
      </c>
      <c r="CO60" s="23">
        <v>0</v>
      </c>
      <c r="CP60" s="24">
        <v>0</v>
      </c>
      <c r="CQ60" s="23">
        <v>0</v>
      </c>
      <c r="CR60" s="23">
        <v>0</v>
      </c>
      <c r="CS60" s="25">
        <f t="shared" si="5"/>
        <v>289573891</v>
      </c>
      <c r="CT60" s="22">
        <v>0</v>
      </c>
      <c r="CU60" s="23">
        <v>0</v>
      </c>
      <c r="CV60" s="23">
        <v>0</v>
      </c>
      <c r="CW60" s="23"/>
      <c r="CX60" s="23">
        <v>0</v>
      </c>
      <c r="CY60" s="24">
        <v>0</v>
      </c>
      <c r="CZ60" s="23">
        <v>0</v>
      </c>
      <c r="DA60" s="23">
        <v>0</v>
      </c>
      <c r="DB60" s="25">
        <f t="shared" si="6"/>
        <v>289573891</v>
      </c>
      <c r="DC60" s="22">
        <v>0</v>
      </c>
      <c r="DD60" s="23">
        <v>0</v>
      </c>
      <c r="DE60" s="23">
        <v>0</v>
      </c>
      <c r="DF60" s="23">
        <v>0</v>
      </c>
      <c r="DG60" s="23">
        <v>0</v>
      </c>
      <c r="DH60" s="24">
        <v>0</v>
      </c>
      <c r="DI60" s="23">
        <v>0</v>
      </c>
      <c r="DJ60" s="23">
        <v>0</v>
      </c>
      <c r="DK60" s="25">
        <f t="shared" si="9"/>
        <v>289573891</v>
      </c>
      <c r="DL60" s="28">
        <v>0</v>
      </c>
      <c r="DM60" s="23">
        <v>0</v>
      </c>
      <c r="DN60" s="23">
        <v>0</v>
      </c>
      <c r="DO60" s="23">
        <v>0</v>
      </c>
      <c r="DP60" s="23"/>
      <c r="DQ60" s="23"/>
      <c r="DR60" s="23">
        <v>0</v>
      </c>
      <c r="DS60" s="23">
        <v>0</v>
      </c>
      <c r="DT60" s="24">
        <v>0</v>
      </c>
      <c r="DU60" s="23">
        <v>0</v>
      </c>
      <c r="DV60" s="23">
        <v>0</v>
      </c>
      <c r="DW60" s="26">
        <f t="shared" si="8"/>
        <v>289573891</v>
      </c>
      <c r="DX60" s="26">
        <f>VLOOKUP(B60,[2]RPTNCT049_ConsultaSaldosContabl!$I$4:$K$7914,3,0)</f>
        <v>66959205</v>
      </c>
      <c r="DY60" s="13" t="e">
        <f>+S60+AD60+AU60+#REF!+BG60+#REF!+BQ60+#REF!</f>
        <v>#REF!</v>
      </c>
    </row>
    <row r="61" spans="1:129" ht="15" customHeight="1" x14ac:dyDescent="0.2">
      <c r="A61" s="9">
        <v>8999993645</v>
      </c>
      <c r="B61" s="9">
        <v>899999364</v>
      </c>
      <c r="C61" s="9"/>
      <c r="D61" s="27">
        <v>217925279</v>
      </c>
      <c r="E61" s="21" t="s">
        <v>553</v>
      </c>
      <c r="F61" s="20" t="s">
        <v>1695</v>
      </c>
      <c r="G61" s="22">
        <f>VLOOKUP(A61,[1]SGP!$A$4:$G$1137,7,0)</f>
        <v>0</v>
      </c>
      <c r="H61" s="23"/>
      <c r="I61" s="23">
        <v>0</v>
      </c>
      <c r="J61" s="23">
        <v>0</v>
      </c>
      <c r="K61" s="24">
        <v>0</v>
      </c>
      <c r="L61" s="23">
        <v>0</v>
      </c>
      <c r="M61" s="23">
        <v>0</v>
      </c>
      <c r="N61" s="25">
        <f t="shared" si="0"/>
        <v>0</v>
      </c>
      <c r="O61" s="25">
        <v>0</v>
      </c>
      <c r="P61" s="22">
        <v>0</v>
      </c>
      <c r="Q61" s="23">
        <v>0</v>
      </c>
      <c r="R61" s="23">
        <v>0</v>
      </c>
      <c r="S61" s="31">
        <v>99303640</v>
      </c>
      <c r="T61" s="23">
        <v>0</v>
      </c>
      <c r="U61" s="24">
        <v>0</v>
      </c>
      <c r="V61" s="23">
        <v>0</v>
      </c>
      <c r="W61" s="23">
        <v>0</v>
      </c>
      <c r="X61" s="25">
        <f t="shared" si="1"/>
        <v>99303640</v>
      </c>
      <c r="Y61" s="25">
        <v>0</v>
      </c>
      <c r="Z61" s="22">
        <v>0</v>
      </c>
      <c r="AA61" s="23">
        <v>0</v>
      </c>
      <c r="AB61" s="23">
        <v>0</v>
      </c>
      <c r="AC61" s="23">
        <v>0</v>
      </c>
      <c r="AD61" s="23">
        <v>0</v>
      </c>
      <c r="AE61" s="23">
        <v>0</v>
      </c>
      <c r="AF61" s="24">
        <v>0</v>
      </c>
      <c r="AG61" s="23">
        <v>0</v>
      </c>
      <c r="AH61" s="23">
        <v>0</v>
      </c>
      <c r="AI61" s="25">
        <f t="shared" si="2"/>
        <v>99303640</v>
      </c>
      <c r="AJ61" s="25">
        <v>0</v>
      </c>
      <c r="AK61" s="24">
        <v>0</v>
      </c>
      <c r="AL61" s="23">
        <v>0</v>
      </c>
      <c r="AM61" s="23">
        <v>0</v>
      </c>
      <c r="AN61" s="24">
        <v>0</v>
      </c>
      <c r="AO61" s="24">
        <v>0</v>
      </c>
      <c r="AP61" s="23">
        <v>0</v>
      </c>
      <c r="AQ61" s="23">
        <v>0</v>
      </c>
      <c r="AR61" s="23">
        <v>0</v>
      </c>
      <c r="AS61" s="41" t="s">
        <v>2304</v>
      </c>
      <c r="AT61" s="23">
        <v>0</v>
      </c>
      <c r="AU61" s="23">
        <v>0</v>
      </c>
      <c r="AV61" s="25">
        <v>99303640</v>
      </c>
      <c r="AW61" s="22">
        <v>0</v>
      </c>
      <c r="AX61" s="23">
        <v>0</v>
      </c>
      <c r="AY61" s="41">
        <v>0</v>
      </c>
      <c r="AZ61" s="23">
        <v>0</v>
      </c>
      <c r="BA61" s="24">
        <v>0</v>
      </c>
      <c r="BB61" s="23">
        <v>0</v>
      </c>
      <c r="BC61" s="23"/>
      <c r="BD61" s="23">
        <v>0</v>
      </c>
      <c r="BE61" s="41">
        <v>0</v>
      </c>
      <c r="BF61" s="23">
        <v>59949265</v>
      </c>
      <c r="BG61" s="23">
        <v>89805913</v>
      </c>
      <c r="BH61" s="25">
        <v>249058818</v>
      </c>
      <c r="BI61" s="23">
        <v>0</v>
      </c>
      <c r="BJ61" s="23">
        <v>16559821</v>
      </c>
      <c r="BK61" s="23">
        <v>0</v>
      </c>
      <c r="BL61" s="23">
        <v>0</v>
      </c>
      <c r="BM61" s="23">
        <v>0</v>
      </c>
      <c r="BN61" s="24">
        <v>0</v>
      </c>
      <c r="BO61" s="23">
        <v>0</v>
      </c>
      <c r="BP61" s="23">
        <v>0</v>
      </c>
      <c r="BQ61" s="23">
        <v>0</v>
      </c>
      <c r="BR61" s="25">
        <v>265618639</v>
      </c>
      <c r="BS61" s="22">
        <v>0</v>
      </c>
      <c r="BT61" s="23">
        <v>0</v>
      </c>
      <c r="BU61" s="23">
        <v>0</v>
      </c>
      <c r="BV61" s="23">
        <v>0</v>
      </c>
      <c r="BW61" s="24">
        <v>0</v>
      </c>
      <c r="BX61" s="23">
        <v>0</v>
      </c>
      <c r="BY61" s="23">
        <v>0</v>
      </c>
      <c r="BZ61" s="23">
        <v>0</v>
      </c>
      <c r="CA61" s="25">
        <f t="shared" si="3"/>
        <v>265618639</v>
      </c>
      <c r="CB61" s="22">
        <v>0</v>
      </c>
      <c r="CC61" s="23">
        <v>0</v>
      </c>
      <c r="CD61" s="23">
        <v>0</v>
      </c>
      <c r="CE61" s="23">
        <v>0</v>
      </c>
      <c r="CF61" s="24">
        <v>0</v>
      </c>
      <c r="CG61" s="23">
        <v>0</v>
      </c>
      <c r="CH61" s="23">
        <v>0</v>
      </c>
      <c r="CI61" s="23">
        <v>0</v>
      </c>
      <c r="CJ61" s="25">
        <f t="shared" si="4"/>
        <v>265618639</v>
      </c>
      <c r="CK61" s="22">
        <v>0</v>
      </c>
      <c r="CL61" s="23">
        <v>0</v>
      </c>
      <c r="CM61" s="23">
        <v>0</v>
      </c>
      <c r="CN61" s="23">
        <v>0</v>
      </c>
      <c r="CO61" s="23">
        <v>0</v>
      </c>
      <c r="CP61" s="24">
        <v>0</v>
      </c>
      <c r="CQ61" s="23">
        <v>0</v>
      </c>
      <c r="CR61" s="23">
        <v>0</v>
      </c>
      <c r="CS61" s="25">
        <f t="shared" si="5"/>
        <v>265618639</v>
      </c>
      <c r="CT61" s="22">
        <v>0</v>
      </c>
      <c r="CU61" s="23">
        <v>0</v>
      </c>
      <c r="CV61" s="23">
        <v>0</v>
      </c>
      <c r="CW61" s="23"/>
      <c r="CX61" s="23">
        <v>0</v>
      </c>
      <c r="CY61" s="24">
        <v>0</v>
      </c>
      <c r="CZ61" s="23">
        <v>0</v>
      </c>
      <c r="DA61" s="23">
        <v>0</v>
      </c>
      <c r="DB61" s="25">
        <f t="shared" si="6"/>
        <v>265618639</v>
      </c>
      <c r="DC61" s="22">
        <v>0</v>
      </c>
      <c r="DD61" s="23">
        <v>0</v>
      </c>
      <c r="DE61" s="23">
        <v>0</v>
      </c>
      <c r="DF61" s="23">
        <v>0</v>
      </c>
      <c r="DG61" s="23">
        <v>0</v>
      </c>
      <c r="DH61" s="24">
        <v>0</v>
      </c>
      <c r="DI61" s="23">
        <v>0</v>
      </c>
      <c r="DJ61" s="23">
        <v>0</v>
      </c>
      <c r="DK61" s="25">
        <f t="shared" si="9"/>
        <v>265618639</v>
      </c>
      <c r="DL61" s="28">
        <v>0</v>
      </c>
      <c r="DM61" s="23">
        <v>0</v>
      </c>
      <c r="DN61" s="23">
        <v>0</v>
      </c>
      <c r="DO61" s="23">
        <v>0</v>
      </c>
      <c r="DP61" s="23"/>
      <c r="DQ61" s="23"/>
      <c r="DR61" s="23">
        <v>0</v>
      </c>
      <c r="DS61" s="23">
        <v>0</v>
      </c>
      <c r="DT61" s="24">
        <v>0</v>
      </c>
      <c r="DU61" s="23">
        <v>0</v>
      </c>
      <c r="DV61" s="23">
        <v>0</v>
      </c>
      <c r="DW61" s="26">
        <f t="shared" si="8"/>
        <v>265618639</v>
      </c>
      <c r="DX61" s="26">
        <f>VLOOKUP(B61,[2]RPTNCT049_ConsultaSaldosContabl!$I$4:$K$7914,3,0)</f>
        <v>76509086</v>
      </c>
      <c r="DY61" s="13" t="e">
        <f>+S61+AD61+AU61+#REF!+BG61+#REF!+BQ61+#REF!</f>
        <v>#REF!</v>
      </c>
    </row>
    <row r="62" spans="1:129" ht="15" customHeight="1" x14ac:dyDescent="0.2">
      <c r="A62" s="9">
        <v>8999993620</v>
      </c>
      <c r="B62" s="9">
        <v>899999362</v>
      </c>
      <c r="C62" s="9"/>
      <c r="D62" s="27">
        <v>211725317</v>
      </c>
      <c r="E62" s="21" t="s">
        <v>562</v>
      </c>
      <c r="F62" s="20" t="s">
        <v>1704</v>
      </c>
      <c r="G62" s="22">
        <f>VLOOKUP(A62,[1]SGP!$A$4:$G$1137,7,0)</f>
        <v>0</v>
      </c>
      <c r="H62" s="23"/>
      <c r="I62" s="23">
        <v>0</v>
      </c>
      <c r="J62" s="23">
        <v>0</v>
      </c>
      <c r="K62" s="24">
        <v>0</v>
      </c>
      <c r="L62" s="23">
        <v>0</v>
      </c>
      <c r="M62" s="23">
        <v>0</v>
      </c>
      <c r="N62" s="25">
        <f t="shared" si="0"/>
        <v>0</v>
      </c>
      <c r="O62" s="25">
        <v>0</v>
      </c>
      <c r="P62" s="22">
        <v>0</v>
      </c>
      <c r="Q62" s="23">
        <v>0</v>
      </c>
      <c r="R62" s="23">
        <v>0</v>
      </c>
      <c r="S62" s="31">
        <v>127297503</v>
      </c>
      <c r="T62" s="23">
        <v>0</v>
      </c>
      <c r="U62" s="24">
        <v>0</v>
      </c>
      <c r="V62" s="23">
        <v>0</v>
      </c>
      <c r="W62" s="23">
        <v>0</v>
      </c>
      <c r="X62" s="25">
        <f t="shared" si="1"/>
        <v>127297503</v>
      </c>
      <c r="Y62" s="25">
        <v>0</v>
      </c>
      <c r="Z62" s="22">
        <v>0</v>
      </c>
      <c r="AA62" s="23">
        <v>0</v>
      </c>
      <c r="AB62" s="23">
        <v>0</v>
      </c>
      <c r="AC62" s="23">
        <v>0</v>
      </c>
      <c r="AD62" s="23">
        <v>0</v>
      </c>
      <c r="AE62" s="23">
        <v>0</v>
      </c>
      <c r="AF62" s="24">
        <v>0</v>
      </c>
      <c r="AG62" s="23">
        <v>0</v>
      </c>
      <c r="AH62" s="23">
        <v>0</v>
      </c>
      <c r="AI62" s="25">
        <f t="shared" si="2"/>
        <v>127297503</v>
      </c>
      <c r="AJ62" s="25">
        <v>0</v>
      </c>
      <c r="AK62" s="24">
        <v>0</v>
      </c>
      <c r="AL62" s="23">
        <v>0</v>
      </c>
      <c r="AM62" s="23">
        <v>0</v>
      </c>
      <c r="AN62" s="24">
        <v>0</v>
      </c>
      <c r="AO62" s="24">
        <v>0</v>
      </c>
      <c r="AP62" s="23">
        <v>0</v>
      </c>
      <c r="AQ62" s="23">
        <v>0</v>
      </c>
      <c r="AR62" s="23">
        <v>0</v>
      </c>
      <c r="AS62" s="41" t="s">
        <v>2304</v>
      </c>
      <c r="AT62" s="23">
        <v>0</v>
      </c>
      <c r="AU62" s="23">
        <v>0</v>
      </c>
      <c r="AV62" s="25">
        <v>127297503</v>
      </c>
      <c r="AW62" s="22">
        <v>0</v>
      </c>
      <c r="AX62" s="23">
        <v>0</v>
      </c>
      <c r="AY62" s="41">
        <v>0</v>
      </c>
      <c r="AZ62" s="23">
        <v>0</v>
      </c>
      <c r="BA62" s="24">
        <v>0</v>
      </c>
      <c r="BB62" s="23">
        <v>0</v>
      </c>
      <c r="BC62" s="23"/>
      <c r="BD62" s="23">
        <v>0</v>
      </c>
      <c r="BE62" s="41">
        <v>0</v>
      </c>
      <c r="BF62" s="23">
        <v>79760415</v>
      </c>
      <c r="BG62" s="23">
        <v>113454826</v>
      </c>
      <c r="BH62" s="25">
        <v>320512744</v>
      </c>
      <c r="BI62" s="23">
        <v>0</v>
      </c>
      <c r="BJ62" s="23">
        <v>22780440</v>
      </c>
      <c r="BK62" s="23">
        <v>0</v>
      </c>
      <c r="BL62" s="23">
        <v>0</v>
      </c>
      <c r="BM62" s="23">
        <v>0</v>
      </c>
      <c r="BN62" s="24">
        <v>0</v>
      </c>
      <c r="BO62" s="23">
        <v>0</v>
      </c>
      <c r="BP62" s="23">
        <v>0</v>
      </c>
      <c r="BQ62" s="23">
        <v>0</v>
      </c>
      <c r="BR62" s="25">
        <v>343293184</v>
      </c>
      <c r="BS62" s="22">
        <v>0</v>
      </c>
      <c r="BT62" s="23">
        <v>0</v>
      </c>
      <c r="BU62" s="23">
        <v>0</v>
      </c>
      <c r="BV62" s="23">
        <v>0</v>
      </c>
      <c r="BW62" s="24">
        <v>0</v>
      </c>
      <c r="BX62" s="23">
        <v>0</v>
      </c>
      <c r="BY62" s="23">
        <v>0</v>
      </c>
      <c r="BZ62" s="23">
        <v>0</v>
      </c>
      <c r="CA62" s="25">
        <f t="shared" si="3"/>
        <v>343293184</v>
      </c>
      <c r="CB62" s="22">
        <v>0</v>
      </c>
      <c r="CC62" s="23">
        <v>0</v>
      </c>
      <c r="CD62" s="23">
        <v>0</v>
      </c>
      <c r="CE62" s="23">
        <v>0</v>
      </c>
      <c r="CF62" s="24">
        <v>0</v>
      </c>
      <c r="CG62" s="23">
        <v>0</v>
      </c>
      <c r="CH62" s="23">
        <v>0</v>
      </c>
      <c r="CI62" s="23">
        <v>0</v>
      </c>
      <c r="CJ62" s="25">
        <f t="shared" si="4"/>
        <v>343293184</v>
      </c>
      <c r="CK62" s="22">
        <v>0</v>
      </c>
      <c r="CL62" s="23">
        <v>0</v>
      </c>
      <c r="CM62" s="23">
        <v>0</v>
      </c>
      <c r="CN62" s="23">
        <v>0</v>
      </c>
      <c r="CO62" s="23">
        <v>0</v>
      </c>
      <c r="CP62" s="24">
        <v>0</v>
      </c>
      <c r="CQ62" s="23">
        <v>0</v>
      </c>
      <c r="CR62" s="23">
        <v>0</v>
      </c>
      <c r="CS62" s="25">
        <f t="shared" si="5"/>
        <v>343293184</v>
      </c>
      <c r="CT62" s="22">
        <v>0</v>
      </c>
      <c r="CU62" s="23">
        <v>0</v>
      </c>
      <c r="CV62" s="23">
        <v>0</v>
      </c>
      <c r="CW62" s="23"/>
      <c r="CX62" s="23">
        <v>0</v>
      </c>
      <c r="CY62" s="24">
        <v>0</v>
      </c>
      <c r="CZ62" s="23">
        <v>0</v>
      </c>
      <c r="DA62" s="23">
        <v>0</v>
      </c>
      <c r="DB62" s="25">
        <f t="shared" si="6"/>
        <v>343293184</v>
      </c>
      <c r="DC62" s="22">
        <v>0</v>
      </c>
      <c r="DD62" s="23">
        <v>0</v>
      </c>
      <c r="DE62" s="23">
        <v>0</v>
      </c>
      <c r="DF62" s="23">
        <v>0</v>
      </c>
      <c r="DG62" s="23">
        <v>0</v>
      </c>
      <c r="DH62" s="24">
        <v>0</v>
      </c>
      <c r="DI62" s="23">
        <v>0</v>
      </c>
      <c r="DJ62" s="23">
        <v>0</v>
      </c>
      <c r="DK62" s="25">
        <f t="shared" si="9"/>
        <v>343293184</v>
      </c>
      <c r="DL62" s="28">
        <v>0</v>
      </c>
      <c r="DM62" s="23">
        <v>0</v>
      </c>
      <c r="DN62" s="23">
        <v>0</v>
      </c>
      <c r="DO62" s="23">
        <v>0</v>
      </c>
      <c r="DP62" s="23"/>
      <c r="DQ62" s="23"/>
      <c r="DR62" s="23">
        <v>0</v>
      </c>
      <c r="DS62" s="23">
        <v>0</v>
      </c>
      <c r="DT62" s="24">
        <v>0</v>
      </c>
      <c r="DU62" s="23">
        <v>0</v>
      </c>
      <c r="DV62" s="23">
        <v>0</v>
      </c>
      <c r="DW62" s="26">
        <f t="shared" si="8"/>
        <v>343293184</v>
      </c>
      <c r="DX62" s="26">
        <f>VLOOKUP(B62,[2]RPTNCT049_ConsultaSaldosContabl!$I$4:$K$7914,3,0)</f>
        <v>102540855</v>
      </c>
      <c r="DY62" s="13" t="e">
        <f>+S62+AD62+AU62+#REF!+BG62+#REF!+BQ62+#REF!</f>
        <v>#REF!</v>
      </c>
    </row>
    <row r="63" spans="1:129" ht="15" customHeight="1" x14ac:dyDescent="0.2">
      <c r="A63" s="9">
        <v>8999993573</v>
      </c>
      <c r="B63" s="9">
        <v>899999357</v>
      </c>
      <c r="C63" s="9"/>
      <c r="D63" s="27">
        <v>218325183</v>
      </c>
      <c r="E63" s="21" t="s">
        <v>546</v>
      </c>
      <c r="F63" s="20" t="s">
        <v>1687</v>
      </c>
      <c r="G63" s="22">
        <f>VLOOKUP(A63,[1]SGP!$A$4:$G$1137,7,0)</f>
        <v>0</v>
      </c>
      <c r="H63" s="23"/>
      <c r="I63" s="23">
        <v>0</v>
      </c>
      <c r="J63" s="23">
        <v>0</v>
      </c>
      <c r="K63" s="24">
        <v>0</v>
      </c>
      <c r="L63" s="23">
        <v>0</v>
      </c>
      <c r="M63" s="23">
        <v>0</v>
      </c>
      <c r="N63" s="25">
        <f t="shared" si="0"/>
        <v>0</v>
      </c>
      <c r="O63" s="25">
        <v>0</v>
      </c>
      <c r="P63" s="22">
        <v>0</v>
      </c>
      <c r="Q63" s="23">
        <v>0</v>
      </c>
      <c r="R63" s="23">
        <v>0</v>
      </c>
      <c r="S63" s="31">
        <v>187491664</v>
      </c>
      <c r="T63" s="23">
        <v>0</v>
      </c>
      <c r="U63" s="24">
        <v>0</v>
      </c>
      <c r="V63" s="23">
        <v>0</v>
      </c>
      <c r="W63" s="23">
        <v>0</v>
      </c>
      <c r="X63" s="25">
        <f t="shared" si="1"/>
        <v>187491664</v>
      </c>
      <c r="Y63" s="25">
        <v>0</v>
      </c>
      <c r="Z63" s="22">
        <v>0</v>
      </c>
      <c r="AA63" s="23">
        <v>0</v>
      </c>
      <c r="AB63" s="22">
        <v>0</v>
      </c>
      <c r="AC63" s="23">
        <v>0</v>
      </c>
      <c r="AD63" s="23">
        <v>0</v>
      </c>
      <c r="AE63" s="23">
        <v>0</v>
      </c>
      <c r="AF63" s="24">
        <v>0</v>
      </c>
      <c r="AG63" s="23">
        <v>0</v>
      </c>
      <c r="AH63" s="23">
        <v>0</v>
      </c>
      <c r="AI63" s="25">
        <f t="shared" si="2"/>
        <v>187491664</v>
      </c>
      <c r="AJ63" s="25">
        <v>0</v>
      </c>
      <c r="AK63" s="24">
        <v>0</v>
      </c>
      <c r="AL63" s="23">
        <v>0</v>
      </c>
      <c r="AM63" s="23">
        <v>0</v>
      </c>
      <c r="AN63" s="24">
        <v>0</v>
      </c>
      <c r="AO63" s="24">
        <v>0</v>
      </c>
      <c r="AP63" s="23">
        <v>0</v>
      </c>
      <c r="AQ63" s="23">
        <v>0</v>
      </c>
      <c r="AR63" s="23">
        <v>0</v>
      </c>
      <c r="AS63" s="41" t="s">
        <v>2304</v>
      </c>
      <c r="AT63" s="23">
        <v>0</v>
      </c>
      <c r="AU63" s="23">
        <v>0</v>
      </c>
      <c r="AV63" s="25">
        <v>187491664</v>
      </c>
      <c r="AW63" s="22">
        <v>0</v>
      </c>
      <c r="AX63" s="23">
        <v>0</v>
      </c>
      <c r="AY63" s="41">
        <v>0</v>
      </c>
      <c r="AZ63" s="23">
        <v>0</v>
      </c>
      <c r="BA63" s="24">
        <v>0</v>
      </c>
      <c r="BB63" s="23">
        <v>0</v>
      </c>
      <c r="BC63" s="23"/>
      <c r="BD63" s="23">
        <v>0</v>
      </c>
      <c r="BE63" s="41">
        <v>0</v>
      </c>
      <c r="BF63" s="23">
        <v>113961080</v>
      </c>
      <c r="BG63" s="23">
        <v>167094311</v>
      </c>
      <c r="BH63" s="25">
        <v>468547055</v>
      </c>
      <c r="BI63" s="23">
        <v>0</v>
      </c>
      <c r="BJ63" s="23">
        <v>33608437</v>
      </c>
      <c r="BK63" s="23">
        <v>0</v>
      </c>
      <c r="BL63" s="23">
        <v>0</v>
      </c>
      <c r="BM63" s="23">
        <v>0</v>
      </c>
      <c r="BN63" s="24">
        <v>0</v>
      </c>
      <c r="BO63" s="23">
        <v>0</v>
      </c>
      <c r="BP63" s="23">
        <v>0</v>
      </c>
      <c r="BQ63" s="23">
        <v>0</v>
      </c>
      <c r="BR63" s="25">
        <v>502155492</v>
      </c>
      <c r="BS63" s="22">
        <v>0</v>
      </c>
      <c r="BT63" s="23">
        <v>0</v>
      </c>
      <c r="BU63" s="23">
        <v>0</v>
      </c>
      <c r="BV63" s="23">
        <v>0</v>
      </c>
      <c r="BW63" s="24">
        <v>0</v>
      </c>
      <c r="BX63" s="23">
        <v>0</v>
      </c>
      <c r="BY63" s="23">
        <v>0</v>
      </c>
      <c r="BZ63" s="23">
        <v>0</v>
      </c>
      <c r="CA63" s="25">
        <f t="shared" si="3"/>
        <v>502155492</v>
      </c>
      <c r="CB63" s="22">
        <v>0</v>
      </c>
      <c r="CC63" s="23">
        <v>0</v>
      </c>
      <c r="CD63" s="23">
        <v>0</v>
      </c>
      <c r="CE63" s="23">
        <v>0</v>
      </c>
      <c r="CF63" s="24">
        <v>0</v>
      </c>
      <c r="CG63" s="23">
        <v>0</v>
      </c>
      <c r="CH63" s="23">
        <v>0</v>
      </c>
      <c r="CI63" s="23">
        <v>0</v>
      </c>
      <c r="CJ63" s="25">
        <f t="shared" si="4"/>
        <v>502155492</v>
      </c>
      <c r="CK63" s="22">
        <v>0</v>
      </c>
      <c r="CL63" s="23">
        <v>0</v>
      </c>
      <c r="CM63" s="23">
        <v>0</v>
      </c>
      <c r="CN63" s="23">
        <v>0</v>
      </c>
      <c r="CO63" s="23">
        <v>0</v>
      </c>
      <c r="CP63" s="24">
        <v>0</v>
      </c>
      <c r="CQ63" s="23">
        <v>0</v>
      </c>
      <c r="CR63" s="23">
        <v>0</v>
      </c>
      <c r="CS63" s="25">
        <f t="shared" si="5"/>
        <v>502155492</v>
      </c>
      <c r="CT63" s="22">
        <v>0</v>
      </c>
      <c r="CU63" s="23">
        <v>0</v>
      </c>
      <c r="CV63" s="23">
        <v>0</v>
      </c>
      <c r="CW63" s="23"/>
      <c r="CX63" s="23">
        <v>0</v>
      </c>
      <c r="CY63" s="24">
        <v>0</v>
      </c>
      <c r="CZ63" s="23">
        <v>0</v>
      </c>
      <c r="DA63" s="23">
        <v>0</v>
      </c>
      <c r="DB63" s="25">
        <f t="shared" si="6"/>
        <v>502155492</v>
      </c>
      <c r="DC63" s="22">
        <v>0</v>
      </c>
      <c r="DD63" s="23">
        <v>0</v>
      </c>
      <c r="DE63" s="23">
        <v>0</v>
      </c>
      <c r="DF63" s="23">
        <v>0</v>
      </c>
      <c r="DG63" s="23">
        <v>0</v>
      </c>
      <c r="DH63" s="24">
        <v>0</v>
      </c>
      <c r="DI63" s="23">
        <v>0</v>
      </c>
      <c r="DJ63" s="23">
        <v>0</v>
      </c>
      <c r="DK63" s="25">
        <f t="shared" si="9"/>
        <v>502155492</v>
      </c>
      <c r="DL63" s="28">
        <v>0</v>
      </c>
      <c r="DM63" s="23">
        <v>0</v>
      </c>
      <c r="DN63" s="23">
        <v>0</v>
      </c>
      <c r="DO63" s="23">
        <v>0</v>
      </c>
      <c r="DP63" s="23"/>
      <c r="DQ63" s="23"/>
      <c r="DR63" s="23">
        <v>0</v>
      </c>
      <c r="DS63" s="23">
        <v>0</v>
      </c>
      <c r="DT63" s="24">
        <v>0</v>
      </c>
      <c r="DU63" s="23">
        <v>0</v>
      </c>
      <c r="DV63" s="23">
        <v>0</v>
      </c>
      <c r="DW63" s="26">
        <f t="shared" si="8"/>
        <v>502155492</v>
      </c>
      <c r="DX63" s="26">
        <f>VLOOKUP(B63,[2]RPTNCT049_ConsultaSaldosContabl!$I$4:$K$7914,3,0)</f>
        <v>147569517</v>
      </c>
      <c r="DY63" s="13" t="e">
        <f>+S63+AD63+AU63+#REF!+BG63+#REF!+BQ63+#REF!</f>
        <v>#REF!</v>
      </c>
    </row>
    <row r="64" spans="1:129" ht="15" customHeight="1" x14ac:dyDescent="0.2">
      <c r="A64" s="9">
        <v>8999993423</v>
      </c>
      <c r="B64" s="9">
        <v>899999342</v>
      </c>
      <c r="C64" s="9"/>
      <c r="D64" s="27">
        <v>217325473</v>
      </c>
      <c r="E64" s="21" t="s">
        <v>582</v>
      </c>
      <c r="F64" s="20" t="s">
        <v>1724</v>
      </c>
      <c r="G64" s="22">
        <f>VLOOKUP(A64,[1]SGP!$A$4:$G$1137,7,0)</f>
        <v>1534830283</v>
      </c>
      <c r="H64" s="23"/>
      <c r="I64" s="23">
        <v>0</v>
      </c>
      <c r="J64" s="23">
        <v>0</v>
      </c>
      <c r="K64" s="24">
        <v>110988638</v>
      </c>
      <c r="L64" s="23">
        <v>287232439</v>
      </c>
      <c r="M64" s="23">
        <v>0</v>
      </c>
      <c r="N64" s="25">
        <f t="shared" si="0"/>
        <v>1933051360</v>
      </c>
      <c r="O64" s="25">
        <v>0</v>
      </c>
      <c r="P64" s="22">
        <v>1684387938</v>
      </c>
      <c r="Q64" s="23">
        <v>0</v>
      </c>
      <c r="R64" s="23">
        <v>0</v>
      </c>
      <c r="S64" s="31">
        <v>526792938</v>
      </c>
      <c r="T64" s="23">
        <v>0</v>
      </c>
      <c r="U64" s="24">
        <v>77940406</v>
      </c>
      <c r="V64" s="23">
        <v>113019991</v>
      </c>
      <c r="W64" s="23">
        <v>0</v>
      </c>
      <c r="X64" s="25">
        <f t="shared" si="1"/>
        <v>4335192633</v>
      </c>
      <c r="Y64" s="25">
        <v>0</v>
      </c>
      <c r="Z64" s="22">
        <v>0</v>
      </c>
      <c r="AA64" s="23">
        <v>0</v>
      </c>
      <c r="AB64" s="22">
        <v>0</v>
      </c>
      <c r="AC64" s="31">
        <v>396843486</v>
      </c>
      <c r="AD64" s="23">
        <v>0</v>
      </c>
      <c r="AE64" s="23">
        <v>1715782678</v>
      </c>
      <c r="AF64" s="24">
        <v>94464522</v>
      </c>
      <c r="AG64" s="23">
        <v>200126215</v>
      </c>
      <c r="AH64" s="23">
        <v>0</v>
      </c>
      <c r="AI64" s="25">
        <f t="shared" si="2"/>
        <v>6742409534</v>
      </c>
      <c r="AJ64" s="25">
        <v>0</v>
      </c>
      <c r="AK64" s="24">
        <v>0</v>
      </c>
      <c r="AL64" s="23">
        <v>0</v>
      </c>
      <c r="AM64" s="23">
        <v>0</v>
      </c>
      <c r="AN64" s="24">
        <v>0</v>
      </c>
      <c r="AO64" s="23">
        <v>1815167189</v>
      </c>
      <c r="AP64" s="23">
        <v>96696653</v>
      </c>
      <c r="AQ64" s="23">
        <v>204484433</v>
      </c>
      <c r="AR64" s="23">
        <v>0</v>
      </c>
      <c r="AS64" s="23">
        <v>816825235</v>
      </c>
      <c r="AT64" s="23">
        <v>0</v>
      </c>
      <c r="AU64" s="23">
        <v>72620197</v>
      </c>
      <c r="AV64" s="25">
        <v>9748203241</v>
      </c>
      <c r="AW64" s="22">
        <v>950086456</v>
      </c>
      <c r="AX64" s="23">
        <v>0</v>
      </c>
      <c r="AY64" s="41">
        <v>0</v>
      </c>
      <c r="AZ64" s="23">
        <v>0</v>
      </c>
      <c r="BA64" s="24">
        <v>96696653</v>
      </c>
      <c r="BB64" s="23">
        <v>204484433</v>
      </c>
      <c r="BC64" s="23"/>
      <c r="BD64" s="23">
        <v>0</v>
      </c>
      <c r="BE64" s="41">
        <v>0</v>
      </c>
      <c r="BF64" s="23">
        <v>322614585</v>
      </c>
      <c r="BG64" s="23">
        <v>552857102</v>
      </c>
      <c r="BH64" s="25">
        <v>11874942470</v>
      </c>
      <c r="BI64" s="23">
        <v>2043406495</v>
      </c>
      <c r="BJ64" s="23">
        <v>260572935</v>
      </c>
      <c r="BK64" s="23">
        <v>0</v>
      </c>
      <c r="BL64" s="23">
        <v>0</v>
      </c>
      <c r="BM64" s="23">
        <v>0</v>
      </c>
      <c r="BN64" s="24">
        <v>96696653</v>
      </c>
      <c r="BO64" s="23">
        <v>204484433</v>
      </c>
      <c r="BP64" s="23">
        <v>0</v>
      </c>
      <c r="BQ64" s="23">
        <v>0</v>
      </c>
      <c r="BR64" s="25">
        <v>14480102986</v>
      </c>
      <c r="BS64" s="22">
        <v>0</v>
      </c>
      <c r="BT64" s="23">
        <v>0</v>
      </c>
      <c r="BU64" s="23">
        <v>0</v>
      </c>
      <c r="BV64" s="23">
        <v>0</v>
      </c>
      <c r="BW64" s="24">
        <v>0</v>
      </c>
      <c r="BX64" s="23">
        <v>0</v>
      </c>
      <c r="BY64" s="23">
        <v>0</v>
      </c>
      <c r="BZ64" s="23">
        <v>0</v>
      </c>
      <c r="CA64" s="25">
        <f t="shared" si="3"/>
        <v>14480102986</v>
      </c>
      <c r="CB64" s="22">
        <v>0</v>
      </c>
      <c r="CC64" s="23">
        <v>0</v>
      </c>
      <c r="CD64" s="23">
        <v>0</v>
      </c>
      <c r="CE64" s="23">
        <v>0</v>
      </c>
      <c r="CF64" s="24">
        <v>0</v>
      </c>
      <c r="CG64" s="23">
        <v>0</v>
      </c>
      <c r="CH64" s="23">
        <v>0</v>
      </c>
      <c r="CI64" s="23">
        <v>0</v>
      </c>
      <c r="CJ64" s="25">
        <f t="shared" si="4"/>
        <v>14480102986</v>
      </c>
      <c r="CK64" s="22">
        <v>0</v>
      </c>
      <c r="CL64" s="23">
        <v>0</v>
      </c>
      <c r="CM64" s="23">
        <v>0</v>
      </c>
      <c r="CN64" s="23">
        <v>0</v>
      </c>
      <c r="CO64" s="23">
        <v>0</v>
      </c>
      <c r="CP64" s="24">
        <v>0</v>
      </c>
      <c r="CQ64" s="23">
        <v>0</v>
      </c>
      <c r="CR64" s="23">
        <v>0</v>
      </c>
      <c r="CS64" s="25">
        <f t="shared" si="5"/>
        <v>14480102986</v>
      </c>
      <c r="CT64" s="22">
        <v>0</v>
      </c>
      <c r="CU64" s="23">
        <v>0</v>
      </c>
      <c r="CV64" s="23">
        <v>0</v>
      </c>
      <c r="CW64" s="23">
        <v>0</v>
      </c>
      <c r="CX64" s="23">
        <v>0</v>
      </c>
      <c r="CY64" s="24">
        <v>0</v>
      </c>
      <c r="CZ64" s="23">
        <v>0</v>
      </c>
      <c r="DA64" s="23">
        <v>0</v>
      </c>
      <c r="DB64" s="25">
        <f t="shared" si="6"/>
        <v>14480102986</v>
      </c>
      <c r="DC64" s="22"/>
      <c r="DD64" s="23">
        <v>0</v>
      </c>
      <c r="DE64" s="23">
        <v>0</v>
      </c>
      <c r="DF64" s="23">
        <v>0</v>
      </c>
      <c r="DG64" s="23">
        <v>0</v>
      </c>
      <c r="DH64" s="24">
        <v>0</v>
      </c>
      <c r="DI64" s="23">
        <v>0</v>
      </c>
      <c r="DJ64" s="23">
        <v>0</v>
      </c>
      <c r="DK64" s="25">
        <f t="shared" si="9"/>
        <v>14480102986</v>
      </c>
      <c r="DL64" s="28">
        <v>0</v>
      </c>
      <c r="DM64" s="23">
        <v>0</v>
      </c>
      <c r="DN64" s="23">
        <v>0</v>
      </c>
      <c r="DO64" s="23">
        <v>0</v>
      </c>
      <c r="DP64" s="23">
        <v>0</v>
      </c>
      <c r="DQ64" s="23"/>
      <c r="DR64" s="23">
        <v>0</v>
      </c>
      <c r="DS64" s="23">
        <v>0</v>
      </c>
      <c r="DT64" s="24">
        <v>0</v>
      </c>
      <c r="DU64" s="23">
        <v>0</v>
      </c>
      <c r="DV64" s="23">
        <v>0</v>
      </c>
      <c r="DW64" s="26">
        <f t="shared" si="8"/>
        <v>14480102986</v>
      </c>
      <c r="DX64" s="26">
        <f>VLOOKUP(B64,[2]RPTNCT049_ConsultaSaldosContabl!$I$4:$K$7914,3,0)</f>
        <v>13327832749</v>
      </c>
      <c r="DY64" s="13" t="e">
        <f>+S64+AD64+AU64+#REF!+BG64+#REF!+BQ64+#REF!</f>
        <v>#REF!</v>
      </c>
    </row>
    <row r="65" spans="1:129" ht="15" customHeight="1" x14ac:dyDescent="0.2">
      <c r="A65" s="9">
        <v>8999993369</v>
      </c>
      <c r="B65" s="9">
        <v>899999336</v>
      </c>
      <c r="C65" s="9"/>
      <c r="D65" s="27">
        <v>119191000</v>
      </c>
      <c r="E65" s="21" t="s">
        <v>94</v>
      </c>
      <c r="F65" s="20" t="s">
        <v>1246</v>
      </c>
      <c r="G65" s="22">
        <f>VLOOKUP(A65,[1]SGP!$A$4:$G$1137,7,0)</f>
        <v>3518379331</v>
      </c>
      <c r="H65" s="23"/>
      <c r="I65" s="23">
        <v>0</v>
      </c>
      <c r="J65" s="23">
        <v>0</v>
      </c>
      <c r="K65" s="24">
        <v>133737069</v>
      </c>
      <c r="L65" s="23">
        <v>266232935</v>
      </c>
      <c r="M65" s="23">
        <v>0</v>
      </c>
      <c r="N65" s="25">
        <f t="shared" si="0"/>
        <v>3918349335</v>
      </c>
      <c r="O65" s="25">
        <v>0</v>
      </c>
      <c r="P65" s="22">
        <v>3360814927</v>
      </c>
      <c r="Q65" s="23">
        <v>0</v>
      </c>
      <c r="R65" s="23">
        <v>0</v>
      </c>
      <c r="S65" s="31">
        <v>128940860</v>
      </c>
      <c r="T65" s="23">
        <v>0</v>
      </c>
      <c r="U65" s="24">
        <v>133737069</v>
      </c>
      <c r="V65" s="23">
        <v>306831687</v>
      </c>
      <c r="W65" s="23">
        <v>0</v>
      </c>
      <c r="X65" s="25">
        <f t="shared" si="1"/>
        <v>7848673878</v>
      </c>
      <c r="Y65" s="25">
        <v>0</v>
      </c>
      <c r="Z65" s="22">
        <v>3654813928</v>
      </c>
      <c r="AA65" s="23">
        <v>0</v>
      </c>
      <c r="AB65" s="22">
        <v>0</v>
      </c>
      <c r="AC65" s="31">
        <v>130500778</v>
      </c>
      <c r="AD65" s="23">
        <v>0</v>
      </c>
      <c r="AE65" s="23">
        <v>0</v>
      </c>
      <c r="AF65" s="24">
        <v>133737069</v>
      </c>
      <c r="AG65" s="23">
        <v>286532311</v>
      </c>
      <c r="AH65" s="23">
        <v>0</v>
      </c>
      <c r="AI65" s="25">
        <f t="shared" si="2"/>
        <v>12054257964</v>
      </c>
      <c r="AJ65" s="25">
        <v>0</v>
      </c>
      <c r="AK65" s="50">
        <v>3830374553</v>
      </c>
      <c r="AL65" s="23">
        <v>0</v>
      </c>
      <c r="AM65" s="23">
        <v>0</v>
      </c>
      <c r="AN65" s="23">
        <v>1723668549</v>
      </c>
      <c r="AO65" s="23">
        <v>0</v>
      </c>
      <c r="AP65" s="23">
        <v>134194056</v>
      </c>
      <c r="AQ65" s="23">
        <v>288275616</v>
      </c>
      <c r="AR65" s="23">
        <v>0</v>
      </c>
      <c r="AS65" s="41" t="s">
        <v>2304</v>
      </c>
      <c r="AT65" s="23">
        <v>0</v>
      </c>
      <c r="AU65" s="23">
        <v>0</v>
      </c>
      <c r="AV65" s="25">
        <v>18023071064</v>
      </c>
      <c r="AW65" s="22">
        <v>2009735615</v>
      </c>
      <c r="AX65" s="23">
        <v>0</v>
      </c>
      <c r="AY65" s="41">
        <v>0</v>
      </c>
      <c r="AZ65" s="23">
        <v>0</v>
      </c>
      <c r="BA65" s="24">
        <v>134194056</v>
      </c>
      <c r="BB65" s="23">
        <v>288275616</v>
      </c>
      <c r="BC65" s="23"/>
      <c r="BD65" s="23">
        <v>0</v>
      </c>
      <c r="BE65" s="41">
        <v>0</v>
      </c>
      <c r="BF65" s="23">
        <v>160846395</v>
      </c>
      <c r="BG65" s="23">
        <v>120163861</v>
      </c>
      <c r="BH65" s="25">
        <v>20736286607</v>
      </c>
      <c r="BI65" s="23">
        <v>3788067576</v>
      </c>
      <c r="BJ65" s="23">
        <v>45992296</v>
      </c>
      <c r="BK65" s="23">
        <v>0</v>
      </c>
      <c r="BL65" s="23">
        <v>0</v>
      </c>
      <c r="BM65" s="23">
        <v>0</v>
      </c>
      <c r="BN65" s="24">
        <v>134194056</v>
      </c>
      <c r="BO65" s="23">
        <v>288275616</v>
      </c>
      <c r="BP65" s="23">
        <v>0</v>
      </c>
      <c r="BQ65" s="23">
        <v>0</v>
      </c>
      <c r="BR65" s="25">
        <v>24992816151</v>
      </c>
      <c r="BS65" s="22">
        <v>0</v>
      </c>
      <c r="BT65" s="23">
        <v>0</v>
      </c>
      <c r="BU65" s="23">
        <v>0</v>
      </c>
      <c r="BV65" s="23">
        <v>0</v>
      </c>
      <c r="BW65" s="24">
        <v>0</v>
      </c>
      <c r="BX65" s="23">
        <v>0</v>
      </c>
      <c r="BY65" s="23">
        <v>0</v>
      </c>
      <c r="BZ65" s="23">
        <v>0</v>
      </c>
      <c r="CA65" s="25">
        <f t="shared" si="3"/>
        <v>24992816151</v>
      </c>
      <c r="CB65" s="22">
        <v>0</v>
      </c>
      <c r="CC65" s="23">
        <v>0</v>
      </c>
      <c r="CD65" s="23">
        <v>0</v>
      </c>
      <c r="CE65" s="23">
        <v>0</v>
      </c>
      <c r="CF65" s="24">
        <v>0</v>
      </c>
      <c r="CG65" s="23">
        <v>0</v>
      </c>
      <c r="CH65" s="23">
        <v>0</v>
      </c>
      <c r="CI65" s="23">
        <v>0</v>
      </c>
      <c r="CJ65" s="25">
        <f t="shared" si="4"/>
        <v>24992816151</v>
      </c>
      <c r="CK65" s="22">
        <v>0</v>
      </c>
      <c r="CL65" s="23">
        <v>0</v>
      </c>
      <c r="CM65" s="23">
        <v>0</v>
      </c>
      <c r="CN65" s="23">
        <v>0</v>
      </c>
      <c r="CO65" s="23">
        <v>0</v>
      </c>
      <c r="CP65" s="24">
        <v>0</v>
      </c>
      <c r="CQ65" s="23">
        <v>0</v>
      </c>
      <c r="CR65" s="23">
        <v>0</v>
      </c>
      <c r="CS65" s="25">
        <f t="shared" si="5"/>
        <v>24992816151</v>
      </c>
      <c r="CT65" s="22">
        <v>0</v>
      </c>
      <c r="CU65" s="23">
        <v>0</v>
      </c>
      <c r="CV65" s="23">
        <v>0</v>
      </c>
      <c r="CW65" s="23"/>
      <c r="CX65" s="23">
        <v>0</v>
      </c>
      <c r="CY65" s="24">
        <v>0</v>
      </c>
      <c r="CZ65" s="23">
        <v>0</v>
      </c>
      <c r="DA65" s="23">
        <v>0</v>
      </c>
      <c r="DB65" s="25">
        <f t="shared" si="6"/>
        <v>24992816151</v>
      </c>
      <c r="DC65" s="22">
        <v>0</v>
      </c>
      <c r="DD65" s="23">
        <v>0</v>
      </c>
      <c r="DE65" s="23">
        <v>0</v>
      </c>
      <c r="DF65" s="23">
        <v>0</v>
      </c>
      <c r="DG65" s="23">
        <v>0</v>
      </c>
      <c r="DH65" s="24">
        <v>0</v>
      </c>
      <c r="DI65" s="23">
        <v>0</v>
      </c>
      <c r="DJ65" s="23">
        <v>0</v>
      </c>
      <c r="DK65" s="25">
        <f t="shared" si="9"/>
        <v>24992816151</v>
      </c>
      <c r="DL65" s="28">
        <v>0</v>
      </c>
      <c r="DM65" s="23">
        <v>0</v>
      </c>
      <c r="DN65" s="23">
        <v>0</v>
      </c>
      <c r="DO65" s="23">
        <v>0</v>
      </c>
      <c r="DP65" s="23"/>
      <c r="DQ65" s="23"/>
      <c r="DR65" s="23">
        <v>0</v>
      </c>
      <c r="DS65" s="23">
        <v>0</v>
      </c>
      <c r="DT65" s="24">
        <v>0</v>
      </c>
      <c r="DU65" s="23">
        <v>0</v>
      </c>
      <c r="DV65" s="23">
        <v>0</v>
      </c>
      <c r="DW65" s="26">
        <f t="shared" si="8"/>
        <v>24992816151</v>
      </c>
      <c r="DX65" s="26">
        <f>VLOOKUP(B65,[2]RPTNCT049_ConsultaSaldosContabl!$I$4:$K$7914,3,0)</f>
        <v>24751411104</v>
      </c>
      <c r="DY65" s="13" t="e">
        <f>+S65+AD65+AU65+#REF!+BG65+#REF!+BQ65+#REF!</f>
        <v>#REF!</v>
      </c>
    </row>
    <row r="66" spans="1:129" ht="15" customHeight="1" x14ac:dyDescent="0.2">
      <c r="A66" s="9">
        <v>8999993312</v>
      </c>
      <c r="B66" s="9">
        <v>899999331</v>
      </c>
      <c r="C66" s="9"/>
      <c r="D66" s="27">
        <v>219725297</v>
      </c>
      <c r="E66" s="21" t="s">
        <v>559</v>
      </c>
      <c r="F66" s="20" t="s">
        <v>1701</v>
      </c>
      <c r="G66" s="22">
        <f>VLOOKUP(A66,[1]SGP!$A$4:$G$1137,7,0)</f>
        <v>0</v>
      </c>
      <c r="H66" s="23"/>
      <c r="I66" s="23">
        <v>0</v>
      </c>
      <c r="J66" s="23">
        <v>0</v>
      </c>
      <c r="K66" s="24">
        <v>0</v>
      </c>
      <c r="L66" s="23">
        <v>0</v>
      </c>
      <c r="M66" s="23">
        <v>0</v>
      </c>
      <c r="N66" s="25">
        <f t="shared" si="0"/>
        <v>0</v>
      </c>
      <c r="O66" s="25">
        <v>0</v>
      </c>
      <c r="P66" s="22">
        <v>0</v>
      </c>
      <c r="Q66" s="23">
        <v>0</v>
      </c>
      <c r="R66" s="23">
        <v>0</v>
      </c>
      <c r="S66" s="31">
        <v>83088662</v>
      </c>
      <c r="T66" s="23">
        <v>0</v>
      </c>
      <c r="U66" s="24">
        <v>0</v>
      </c>
      <c r="V66" s="23">
        <v>0</v>
      </c>
      <c r="W66" s="23">
        <v>0</v>
      </c>
      <c r="X66" s="25">
        <f t="shared" si="1"/>
        <v>83088662</v>
      </c>
      <c r="Y66" s="25">
        <v>0</v>
      </c>
      <c r="Z66" s="22">
        <v>0</v>
      </c>
      <c r="AA66" s="23">
        <v>0</v>
      </c>
      <c r="AB66" s="23">
        <v>0</v>
      </c>
      <c r="AC66" s="23">
        <v>0</v>
      </c>
      <c r="AD66" s="23">
        <v>0</v>
      </c>
      <c r="AE66" s="23">
        <v>0</v>
      </c>
      <c r="AF66" s="24">
        <v>0</v>
      </c>
      <c r="AG66" s="23">
        <v>0</v>
      </c>
      <c r="AH66" s="23">
        <v>0</v>
      </c>
      <c r="AI66" s="25">
        <f t="shared" si="2"/>
        <v>83088662</v>
      </c>
      <c r="AJ66" s="25">
        <v>0</v>
      </c>
      <c r="AK66" s="24">
        <v>0</v>
      </c>
      <c r="AL66" s="23">
        <v>0</v>
      </c>
      <c r="AM66" s="23">
        <v>0</v>
      </c>
      <c r="AN66" s="24">
        <v>0</v>
      </c>
      <c r="AO66" s="24">
        <v>0</v>
      </c>
      <c r="AP66" s="23">
        <v>0</v>
      </c>
      <c r="AQ66" s="23">
        <v>0</v>
      </c>
      <c r="AR66" s="23">
        <v>0</v>
      </c>
      <c r="AS66" s="41" t="s">
        <v>2304</v>
      </c>
      <c r="AT66" s="23">
        <v>0</v>
      </c>
      <c r="AU66" s="23">
        <v>0</v>
      </c>
      <c r="AV66" s="25">
        <v>83088662</v>
      </c>
      <c r="AW66" s="22">
        <v>0</v>
      </c>
      <c r="AX66" s="23">
        <v>0</v>
      </c>
      <c r="AY66" s="41">
        <v>0</v>
      </c>
      <c r="AZ66" s="23">
        <v>0</v>
      </c>
      <c r="BA66" s="24">
        <v>0</v>
      </c>
      <c r="BB66" s="23">
        <v>0</v>
      </c>
      <c r="BC66" s="23"/>
      <c r="BD66" s="23">
        <v>0</v>
      </c>
      <c r="BE66" s="41">
        <v>0</v>
      </c>
      <c r="BF66" s="23">
        <v>50569915</v>
      </c>
      <c r="BG66" s="23">
        <v>75436061</v>
      </c>
      <c r="BH66" s="25">
        <v>209094638</v>
      </c>
      <c r="BI66" s="23">
        <v>0</v>
      </c>
      <c r="BJ66" s="23">
        <v>14753328</v>
      </c>
      <c r="BK66" s="23">
        <v>0</v>
      </c>
      <c r="BL66" s="23">
        <v>0</v>
      </c>
      <c r="BM66" s="23">
        <v>0</v>
      </c>
      <c r="BN66" s="24">
        <v>0</v>
      </c>
      <c r="BO66" s="23">
        <v>0</v>
      </c>
      <c r="BP66" s="23">
        <v>0</v>
      </c>
      <c r="BQ66" s="23">
        <v>0</v>
      </c>
      <c r="BR66" s="25">
        <v>223847966</v>
      </c>
      <c r="BS66" s="22">
        <v>0</v>
      </c>
      <c r="BT66" s="23">
        <v>0</v>
      </c>
      <c r="BU66" s="23">
        <v>0</v>
      </c>
      <c r="BV66" s="23">
        <v>0</v>
      </c>
      <c r="BW66" s="24">
        <v>0</v>
      </c>
      <c r="BX66" s="23">
        <v>0</v>
      </c>
      <c r="BY66" s="23">
        <v>0</v>
      </c>
      <c r="BZ66" s="23">
        <v>0</v>
      </c>
      <c r="CA66" s="25">
        <f t="shared" si="3"/>
        <v>223847966</v>
      </c>
      <c r="CB66" s="22">
        <v>0</v>
      </c>
      <c r="CC66" s="23">
        <v>0</v>
      </c>
      <c r="CD66" s="23">
        <v>0</v>
      </c>
      <c r="CE66" s="23">
        <v>0</v>
      </c>
      <c r="CF66" s="24">
        <v>0</v>
      </c>
      <c r="CG66" s="23">
        <v>0</v>
      </c>
      <c r="CH66" s="23">
        <v>0</v>
      </c>
      <c r="CI66" s="23">
        <v>0</v>
      </c>
      <c r="CJ66" s="25">
        <f t="shared" si="4"/>
        <v>223847966</v>
      </c>
      <c r="CK66" s="22">
        <v>0</v>
      </c>
      <c r="CL66" s="23">
        <v>0</v>
      </c>
      <c r="CM66" s="23">
        <v>0</v>
      </c>
      <c r="CN66" s="23">
        <v>0</v>
      </c>
      <c r="CO66" s="23">
        <v>0</v>
      </c>
      <c r="CP66" s="24">
        <v>0</v>
      </c>
      <c r="CQ66" s="23">
        <v>0</v>
      </c>
      <c r="CR66" s="23">
        <v>0</v>
      </c>
      <c r="CS66" s="25">
        <f t="shared" si="5"/>
        <v>223847966</v>
      </c>
      <c r="CT66" s="22">
        <v>0</v>
      </c>
      <c r="CU66" s="23">
        <v>0</v>
      </c>
      <c r="CV66" s="23">
        <v>0</v>
      </c>
      <c r="CW66" s="23"/>
      <c r="CX66" s="23">
        <v>0</v>
      </c>
      <c r="CY66" s="24">
        <v>0</v>
      </c>
      <c r="CZ66" s="23">
        <v>0</v>
      </c>
      <c r="DA66" s="23">
        <v>0</v>
      </c>
      <c r="DB66" s="25">
        <f t="shared" si="6"/>
        <v>223847966</v>
      </c>
      <c r="DC66" s="22">
        <v>0</v>
      </c>
      <c r="DD66" s="23">
        <v>0</v>
      </c>
      <c r="DE66" s="23">
        <v>0</v>
      </c>
      <c r="DF66" s="23">
        <v>0</v>
      </c>
      <c r="DG66" s="23">
        <v>0</v>
      </c>
      <c r="DH66" s="24">
        <v>0</v>
      </c>
      <c r="DI66" s="23">
        <v>0</v>
      </c>
      <c r="DJ66" s="23">
        <v>0</v>
      </c>
      <c r="DK66" s="25">
        <f t="shared" si="9"/>
        <v>223847966</v>
      </c>
      <c r="DL66" s="28">
        <v>0</v>
      </c>
      <c r="DM66" s="23">
        <v>0</v>
      </c>
      <c r="DN66" s="23">
        <v>0</v>
      </c>
      <c r="DO66" s="23">
        <v>0</v>
      </c>
      <c r="DP66" s="23"/>
      <c r="DQ66" s="23"/>
      <c r="DR66" s="23">
        <v>0</v>
      </c>
      <c r="DS66" s="23">
        <v>0</v>
      </c>
      <c r="DT66" s="24">
        <v>0</v>
      </c>
      <c r="DU66" s="23">
        <v>0</v>
      </c>
      <c r="DV66" s="23">
        <v>0</v>
      </c>
      <c r="DW66" s="26">
        <f t="shared" si="8"/>
        <v>223847966</v>
      </c>
      <c r="DX66" s="26">
        <f>VLOOKUP(B66,[2]RPTNCT049_ConsultaSaldosContabl!$I$4:$K$7914,3,0)</f>
        <v>65323243</v>
      </c>
      <c r="DY66" s="13" t="e">
        <f>+S66+AD66+AU66+#REF!+BG66+#REF!+BQ66+#REF!</f>
        <v>#REF!</v>
      </c>
    </row>
    <row r="67" spans="1:129" ht="15" customHeight="1" x14ac:dyDescent="0.2">
      <c r="A67" s="9">
        <v>8999993305</v>
      </c>
      <c r="B67" s="9">
        <v>899999330</v>
      </c>
      <c r="C67" s="9"/>
      <c r="D67" s="27">
        <v>210725407</v>
      </c>
      <c r="E67" s="21" t="s">
        <v>577</v>
      </c>
      <c r="F67" s="20" t="s">
        <v>1719</v>
      </c>
      <c r="G67" s="22">
        <f>VLOOKUP(A67,[1]SGP!$A$4:$G$1137,7,0)</f>
        <v>0</v>
      </c>
      <c r="H67" s="23"/>
      <c r="I67" s="23">
        <v>0</v>
      </c>
      <c r="J67" s="23">
        <v>0</v>
      </c>
      <c r="K67" s="24">
        <v>0</v>
      </c>
      <c r="L67" s="23">
        <v>0</v>
      </c>
      <c r="M67" s="23">
        <v>0</v>
      </c>
      <c r="N67" s="25">
        <f t="shared" si="0"/>
        <v>0</v>
      </c>
      <c r="O67" s="25">
        <v>0</v>
      </c>
      <c r="P67" s="22">
        <v>0</v>
      </c>
      <c r="Q67" s="23">
        <v>0</v>
      </c>
      <c r="R67" s="23">
        <v>0</v>
      </c>
      <c r="S67" s="31">
        <v>92827670</v>
      </c>
      <c r="T67" s="23">
        <v>0</v>
      </c>
      <c r="U67" s="24">
        <v>0</v>
      </c>
      <c r="V67" s="23">
        <v>0</v>
      </c>
      <c r="W67" s="23">
        <v>0</v>
      </c>
      <c r="X67" s="25">
        <f t="shared" si="1"/>
        <v>92827670</v>
      </c>
      <c r="Y67" s="25">
        <v>0</v>
      </c>
      <c r="Z67" s="22">
        <v>0</v>
      </c>
      <c r="AA67" s="23">
        <v>0</v>
      </c>
      <c r="AB67" s="22">
        <v>0</v>
      </c>
      <c r="AC67" s="23">
        <v>0</v>
      </c>
      <c r="AD67" s="23">
        <v>0</v>
      </c>
      <c r="AE67" s="23">
        <v>0</v>
      </c>
      <c r="AF67" s="24">
        <v>0</v>
      </c>
      <c r="AG67" s="23">
        <v>0</v>
      </c>
      <c r="AH67" s="23">
        <v>0</v>
      </c>
      <c r="AI67" s="25">
        <f t="shared" si="2"/>
        <v>92827670</v>
      </c>
      <c r="AJ67" s="25">
        <v>0</v>
      </c>
      <c r="AK67" s="24">
        <v>0</v>
      </c>
      <c r="AL67" s="23">
        <v>0</v>
      </c>
      <c r="AM67" s="23">
        <v>0</v>
      </c>
      <c r="AN67" s="24">
        <v>0</v>
      </c>
      <c r="AO67" s="24">
        <v>0</v>
      </c>
      <c r="AP67" s="23">
        <v>0</v>
      </c>
      <c r="AQ67" s="23">
        <v>0</v>
      </c>
      <c r="AR67" s="23">
        <v>0</v>
      </c>
      <c r="AS67" s="41" t="s">
        <v>2304</v>
      </c>
      <c r="AT67" s="23">
        <v>0</v>
      </c>
      <c r="AU67" s="23">
        <v>0</v>
      </c>
      <c r="AV67" s="25">
        <v>92827670</v>
      </c>
      <c r="AW67" s="22">
        <v>0</v>
      </c>
      <c r="AX67" s="23">
        <v>0</v>
      </c>
      <c r="AY67" s="41">
        <v>0</v>
      </c>
      <c r="AZ67" s="23">
        <v>0</v>
      </c>
      <c r="BA67" s="24">
        <v>0</v>
      </c>
      <c r="BB67" s="23">
        <v>0</v>
      </c>
      <c r="BC67" s="23"/>
      <c r="BD67" s="23">
        <v>0</v>
      </c>
      <c r="BE67" s="41">
        <v>0</v>
      </c>
      <c r="BF67" s="23">
        <v>52223510</v>
      </c>
      <c r="BG67" s="23">
        <v>88909219</v>
      </c>
      <c r="BH67" s="25">
        <v>233960399</v>
      </c>
      <c r="BI67" s="23">
        <v>0</v>
      </c>
      <c r="BJ67" s="23">
        <v>14916044</v>
      </c>
      <c r="BK67" s="23">
        <v>0</v>
      </c>
      <c r="BL67" s="23">
        <v>0</v>
      </c>
      <c r="BM67" s="23">
        <v>0</v>
      </c>
      <c r="BN67" s="24">
        <v>0</v>
      </c>
      <c r="BO67" s="23">
        <v>0</v>
      </c>
      <c r="BP67" s="23">
        <v>0</v>
      </c>
      <c r="BQ67" s="23">
        <v>0</v>
      </c>
      <c r="BR67" s="25">
        <v>248876443</v>
      </c>
      <c r="BS67" s="22">
        <v>0</v>
      </c>
      <c r="BT67" s="23">
        <v>0</v>
      </c>
      <c r="BU67" s="23">
        <v>0</v>
      </c>
      <c r="BV67" s="23">
        <v>0</v>
      </c>
      <c r="BW67" s="24">
        <v>0</v>
      </c>
      <c r="BX67" s="23">
        <v>0</v>
      </c>
      <c r="BY67" s="23">
        <v>0</v>
      </c>
      <c r="BZ67" s="23">
        <v>0</v>
      </c>
      <c r="CA67" s="25">
        <f t="shared" si="3"/>
        <v>248876443</v>
      </c>
      <c r="CB67" s="22">
        <v>0</v>
      </c>
      <c r="CC67" s="23">
        <v>0</v>
      </c>
      <c r="CD67" s="23">
        <v>0</v>
      </c>
      <c r="CE67" s="23">
        <v>0</v>
      </c>
      <c r="CF67" s="24">
        <v>0</v>
      </c>
      <c r="CG67" s="23">
        <v>0</v>
      </c>
      <c r="CH67" s="23">
        <v>0</v>
      </c>
      <c r="CI67" s="23">
        <v>0</v>
      </c>
      <c r="CJ67" s="25">
        <f t="shared" si="4"/>
        <v>248876443</v>
      </c>
      <c r="CK67" s="22">
        <v>0</v>
      </c>
      <c r="CL67" s="23">
        <v>0</v>
      </c>
      <c r="CM67" s="23">
        <v>0</v>
      </c>
      <c r="CN67" s="23">
        <v>0</v>
      </c>
      <c r="CO67" s="23">
        <v>0</v>
      </c>
      <c r="CP67" s="24">
        <v>0</v>
      </c>
      <c r="CQ67" s="23">
        <v>0</v>
      </c>
      <c r="CR67" s="23">
        <v>0</v>
      </c>
      <c r="CS67" s="25">
        <f t="shared" si="5"/>
        <v>248876443</v>
      </c>
      <c r="CT67" s="22">
        <v>0</v>
      </c>
      <c r="CU67" s="23">
        <v>0</v>
      </c>
      <c r="CV67" s="23">
        <v>0</v>
      </c>
      <c r="CW67" s="23"/>
      <c r="CX67" s="23">
        <v>0</v>
      </c>
      <c r="CY67" s="24">
        <v>0</v>
      </c>
      <c r="CZ67" s="23">
        <v>0</v>
      </c>
      <c r="DA67" s="23">
        <v>0</v>
      </c>
      <c r="DB67" s="25">
        <f t="shared" si="6"/>
        <v>248876443</v>
      </c>
      <c r="DC67" s="22">
        <v>0</v>
      </c>
      <c r="DD67" s="23">
        <v>0</v>
      </c>
      <c r="DE67" s="23">
        <v>0</v>
      </c>
      <c r="DF67" s="23">
        <v>0</v>
      </c>
      <c r="DG67" s="23">
        <v>0</v>
      </c>
      <c r="DH67" s="24">
        <v>0</v>
      </c>
      <c r="DI67" s="23">
        <v>0</v>
      </c>
      <c r="DJ67" s="23">
        <v>0</v>
      </c>
      <c r="DK67" s="25">
        <f t="shared" si="9"/>
        <v>248876443</v>
      </c>
      <c r="DL67" s="28">
        <v>0</v>
      </c>
      <c r="DM67" s="23">
        <v>0</v>
      </c>
      <c r="DN67" s="23">
        <v>0</v>
      </c>
      <c r="DO67" s="23">
        <v>0</v>
      </c>
      <c r="DP67" s="23"/>
      <c r="DQ67" s="23"/>
      <c r="DR67" s="23">
        <v>0</v>
      </c>
      <c r="DS67" s="23">
        <v>0</v>
      </c>
      <c r="DT67" s="24">
        <v>0</v>
      </c>
      <c r="DU67" s="23">
        <v>0</v>
      </c>
      <c r="DV67" s="23">
        <v>0</v>
      </c>
      <c r="DW67" s="26">
        <f t="shared" si="8"/>
        <v>248876443</v>
      </c>
      <c r="DX67" s="26">
        <f>VLOOKUP(B67,[2]RPTNCT049_ConsultaSaldosContabl!$I$4:$K$7914,3,0)</f>
        <v>67139554</v>
      </c>
      <c r="DY67" s="13" t="e">
        <f>+S67+AD67+AU67+#REF!+BG67+#REF!+BQ67+#REF!</f>
        <v>#REF!</v>
      </c>
    </row>
    <row r="68" spans="1:129" ht="15" customHeight="1" x14ac:dyDescent="0.2">
      <c r="A68" s="9">
        <v>8999993281</v>
      </c>
      <c r="B68" s="9">
        <v>899999328</v>
      </c>
      <c r="C68" s="9"/>
      <c r="D68" s="27">
        <v>216925269</v>
      </c>
      <c r="E68" s="21" t="s">
        <v>552</v>
      </c>
      <c r="F68" s="20" t="s">
        <v>1694</v>
      </c>
      <c r="G68" s="22">
        <f>VLOOKUP(A68,[1]SGP!$A$4:$G$1137,7,0)</f>
        <v>2247796814</v>
      </c>
      <c r="H68" s="23"/>
      <c r="I68" s="23">
        <v>0</v>
      </c>
      <c r="J68" s="23">
        <v>0</v>
      </c>
      <c r="K68" s="24">
        <v>140521134</v>
      </c>
      <c r="L68" s="23">
        <v>367834497</v>
      </c>
      <c r="M68" s="23">
        <v>0</v>
      </c>
      <c r="N68" s="25">
        <f t="shared" ref="N68:N131" si="10">SUM(G68:M68)</f>
        <v>2756152445</v>
      </c>
      <c r="O68" s="25">
        <v>0</v>
      </c>
      <c r="P68" s="22">
        <v>2235380664</v>
      </c>
      <c r="Q68" s="23">
        <v>0</v>
      </c>
      <c r="R68" s="23">
        <v>0</v>
      </c>
      <c r="S68" s="31">
        <v>826493178</v>
      </c>
      <c r="T68" s="23">
        <v>0</v>
      </c>
      <c r="U68" s="24">
        <v>162816816</v>
      </c>
      <c r="V68" s="23">
        <v>275681757</v>
      </c>
      <c r="W68" s="23">
        <v>0</v>
      </c>
      <c r="X68" s="25">
        <f t="shared" ref="X68:X131" si="11">SUM(N68:W68)</f>
        <v>6256524860</v>
      </c>
      <c r="Y68" s="25">
        <v>0</v>
      </c>
      <c r="Z68" s="22">
        <v>0</v>
      </c>
      <c r="AA68" s="23">
        <v>0</v>
      </c>
      <c r="AB68" s="22">
        <v>0</v>
      </c>
      <c r="AC68" s="31">
        <v>57638854</v>
      </c>
      <c r="AD68" s="23">
        <v>0</v>
      </c>
      <c r="AE68" s="23">
        <v>2392971441</v>
      </c>
      <c r="AF68" s="24">
        <v>151668975</v>
      </c>
      <c r="AG68" s="23">
        <v>321758127</v>
      </c>
      <c r="AH68" s="23">
        <v>0</v>
      </c>
      <c r="AI68" s="25">
        <f t="shared" ref="AI68:AI131" si="12">SUM(X68:AH68)</f>
        <v>9180562257</v>
      </c>
      <c r="AJ68" s="25">
        <v>0</v>
      </c>
      <c r="AK68" s="24">
        <v>0</v>
      </c>
      <c r="AL68" s="23">
        <v>0</v>
      </c>
      <c r="AM68" s="23">
        <v>0</v>
      </c>
      <c r="AN68" s="24">
        <v>0</v>
      </c>
      <c r="AO68" s="23">
        <v>2532629348</v>
      </c>
      <c r="AP68" s="23">
        <v>152965562</v>
      </c>
      <c r="AQ68" s="23">
        <v>323925808</v>
      </c>
      <c r="AR68" s="23">
        <v>0</v>
      </c>
      <c r="AS68" s="23">
        <v>1139683207</v>
      </c>
      <c r="AT68" s="23">
        <v>0</v>
      </c>
      <c r="AU68" s="23">
        <v>0</v>
      </c>
      <c r="AV68" s="25">
        <v>13329766182</v>
      </c>
      <c r="AW68" s="22">
        <v>1324325147</v>
      </c>
      <c r="AX68" s="23">
        <v>0</v>
      </c>
      <c r="AY68" s="41">
        <v>0</v>
      </c>
      <c r="AZ68" s="23">
        <v>0</v>
      </c>
      <c r="BA68" s="24">
        <v>152965562</v>
      </c>
      <c r="BB68" s="23">
        <v>323925808</v>
      </c>
      <c r="BC68" s="23"/>
      <c r="BD68" s="23">
        <v>0</v>
      </c>
      <c r="BE68" s="41">
        <v>0</v>
      </c>
      <c r="BF68" s="23">
        <v>391009440</v>
      </c>
      <c r="BG68" s="23">
        <v>732837636</v>
      </c>
      <c r="BH68" s="25">
        <v>16254829775</v>
      </c>
      <c r="BI68" s="23">
        <v>2473767553</v>
      </c>
      <c r="BJ68" s="23">
        <v>282891102</v>
      </c>
      <c r="BK68" s="23">
        <v>0</v>
      </c>
      <c r="BL68" s="23">
        <v>0</v>
      </c>
      <c r="BM68" s="23">
        <v>0</v>
      </c>
      <c r="BN68" s="24">
        <v>152965562</v>
      </c>
      <c r="BO68" s="23">
        <v>323925808</v>
      </c>
      <c r="BP68" s="23">
        <v>0</v>
      </c>
      <c r="BQ68" s="23">
        <v>0</v>
      </c>
      <c r="BR68" s="25">
        <v>19488379800</v>
      </c>
      <c r="BS68" s="22">
        <v>0</v>
      </c>
      <c r="BT68" s="23">
        <v>0</v>
      </c>
      <c r="BU68" s="23">
        <v>0</v>
      </c>
      <c r="BV68" s="23">
        <v>0</v>
      </c>
      <c r="BW68" s="24">
        <v>0</v>
      </c>
      <c r="BX68" s="23">
        <v>0</v>
      </c>
      <c r="BY68" s="23">
        <v>0</v>
      </c>
      <c r="BZ68" s="23">
        <v>0</v>
      </c>
      <c r="CA68" s="25">
        <f t="shared" ref="CA68:CA131" si="13">SUM(BR68:BZ68)</f>
        <v>19488379800</v>
      </c>
      <c r="CB68" s="22">
        <v>0</v>
      </c>
      <c r="CC68" s="23">
        <v>0</v>
      </c>
      <c r="CD68" s="23">
        <v>0</v>
      </c>
      <c r="CE68" s="23">
        <v>0</v>
      </c>
      <c r="CF68" s="24">
        <v>0</v>
      </c>
      <c r="CG68" s="23">
        <v>0</v>
      </c>
      <c r="CH68" s="23">
        <v>0</v>
      </c>
      <c r="CI68" s="23">
        <v>0</v>
      </c>
      <c r="CJ68" s="25">
        <f t="shared" ref="CJ68:CJ131" si="14">SUM(CA68:CI68)</f>
        <v>19488379800</v>
      </c>
      <c r="CK68" s="22">
        <v>0</v>
      </c>
      <c r="CL68" s="23">
        <v>0</v>
      </c>
      <c r="CM68" s="23">
        <v>0</v>
      </c>
      <c r="CN68" s="23">
        <v>0</v>
      </c>
      <c r="CO68" s="23">
        <v>0</v>
      </c>
      <c r="CP68" s="24">
        <v>0</v>
      </c>
      <c r="CQ68" s="23">
        <v>0</v>
      </c>
      <c r="CR68" s="23">
        <v>0</v>
      </c>
      <c r="CS68" s="25">
        <f t="shared" ref="CS68:CS131" si="15">SUM(CJ68:CR68)</f>
        <v>19488379800</v>
      </c>
      <c r="CT68" s="22">
        <v>0</v>
      </c>
      <c r="CU68" s="23">
        <v>0</v>
      </c>
      <c r="CV68" s="23">
        <v>0</v>
      </c>
      <c r="CW68" s="23">
        <v>0</v>
      </c>
      <c r="CX68" s="23">
        <v>0</v>
      </c>
      <c r="CY68" s="24">
        <v>0</v>
      </c>
      <c r="CZ68" s="23">
        <v>0</v>
      </c>
      <c r="DA68" s="23">
        <v>0</v>
      </c>
      <c r="DB68" s="25">
        <f t="shared" ref="DB68:DB131" si="16">SUM(CS68:DA68)</f>
        <v>19488379800</v>
      </c>
      <c r="DC68" s="22"/>
      <c r="DD68" s="23">
        <v>0</v>
      </c>
      <c r="DE68" s="23">
        <v>0</v>
      </c>
      <c r="DF68" s="23">
        <v>0</v>
      </c>
      <c r="DG68" s="23">
        <v>0</v>
      </c>
      <c r="DH68" s="24">
        <v>0</v>
      </c>
      <c r="DI68" s="23">
        <v>0</v>
      </c>
      <c r="DJ68" s="23">
        <v>0</v>
      </c>
      <c r="DK68" s="25">
        <f t="shared" ref="DK68:DK99" si="17">+DB68+DC68+DD68+DE68+DF68+DG68+DH68+DI68+DJ68</f>
        <v>19488379800</v>
      </c>
      <c r="DL68" s="28">
        <v>0</v>
      </c>
      <c r="DM68" s="23">
        <v>0</v>
      </c>
      <c r="DN68" s="23">
        <v>0</v>
      </c>
      <c r="DO68" s="23">
        <v>0</v>
      </c>
      <c r="DP68" s="23">
        <v>0</v>
      </c>
      <c r="DQ68" s="23"/>
      <c r="DR68" s="23">
        <v>0</v>
      </c>
      <c r="DS68" s="23">
        <v>0</v>
      </c>
      <c r="DT68" s="24">
        <v>0</v>
      </c>
      <c r="DU68" s="23">
        <v>0</v>
      </c>
      <c r="DV68" s="23">
        <v>0</v>
      </c>
      <c r="DW68" s="26">
        <f t="shared" si="8"/>
        <v>19488379800</v>
      </c>
      <c r="DX68" s="26">
        <f>VLOOKUP(B68,[2]RPTNCT049_ConsultaSaldosContabl!$I$4:$K$7914,3,0)</f>
        <v>17929048986</v>
      </c>
      <c r="DY68" s="13" t="e">
        <f>+S68+AD68+AU68+#REF!+BG68+#REF!+BQ68+#REF!</f>
        <v>#REF!</v>
      </c>
    </row>
    <row r="69" spans="1:129" ht="15" customHeight="1" x14ac:dyDescent="0.2">
      <c r="A69" s="9">
        <v>8999993258</v>
      </c>
      <c r="B69" s="9">
        <v>899999325</v>
      </c>
      <c r="C69" s="9"/>
      <c r="D69" s="27">
        <v>213025430</v>
      </c>
      <c r="E69" s="21" t="s">
        <v>579</v>
      </c>
      <c r="F69" s="20" t="s">
        <v>1721</v>
      </c>
      <c r="G69" s="22">
        <f>VLOOKUP(A69,[1]SGP!$A$4:$G$1137,7,0)</f>
        <v>0</v>
      </c>
      <c r="H69" s="23"/>
      <c r="I69" s="23">
        <v>0</v>
      </c>
      <c r="J69" s="23">
        <v>0</v>
      </c>
      <c r="K69" s="24">
        <v>0</v>
      </c>
      <c r="L69" s="23">
        <v>0</v>
      </c>
      <c r="M69" s="23">
        <v>0</v>
      </c>
      <c r="N69" s="25">
        <f t="shared" si="10"/>
        <v>0</v>
      </c>
      <c r="O69" s="25">
        <v>0</v>
      </c>
      <c r="P69" s="22">
        <v>0</v>
      </c>
      <c r="Q69" s="23">
        <v>0</v>
      </c>
      <c r="R69" s="23">
        <v>0</v>
      </c>
      <c r="S69" s="31">
        <v>430983608</v>
      </c>
      <c r="T69" s="23">
        <v>0</v>
      </c>
      <c r="U69" s="24">
        <v>0</v>
      </c>
      <c r="V69" s="23">
        <v>0</v>
      </c>
      <c r="W69" s="23">
        <v>0</v>
      </c>
      <c r="X69" s="25">
        <f t="shared" si="11"/>
        <v>430983608</v>
      </c>
      <c r="Y69" s="25">
        <v>0</v>
      </c>
      <c r="Z69" s="22">
        <v>0</v>
      </c>
      <c r="AA69" s="23">
        <v>0</v>
      </c>
      <c r="AB69" s="22">
        <v>0</v>
      </c>
      <c r="AC69" s="23">
        <v>0</v>
      </c>
      <c r="AD69" s="23">
        <v>0</v>
      </c>
      <c r="AE69" s="23">
        <v>0</v>
      </c>
      <c r="AF69" s="24">
        <v>0</v>
      </c>
      <c r="AG69" s="23">
        <v>0</v>
      </c>
      <c r="AH69" s="23">
        <v>0</v>
      </c>
      <c r="AI69" s="25">
        <f t="shared" si="12"/>
        <v>430983608</v>
      </c>
      <c r="AJ69" s="25">
        <v>0</v>
      </c>
      <c r="AK69" s="24">
        <v>0</v>
      </c>
      <c r="AL69" s="23">
        <v>0</v>
      </c>
      <c r="AM69" s="23">
        <v>0</v>
      </c>
      <c r="AN69" s="24">
        <v>0</v>
      </c>
      <c r="AO69" s="24">
        <v>0</v>
      </c>
      <c r="AP69" s="23">
        <v>0</v>
      </c>
      <c r="AQ69" s="23">
        <v>0</v>
      </c>
      <c r="AR69" s="23">
        <v>0</v>
      </c>
      <c r="AS69" s="41" t="s">
        <v>2304</v>
      </c>
      <c r="AT69" s="23">
        <v>0</v>
      </c>
      <c r="AU69" s="23">
        <v>0</v>
      </c>
      <c r="AV69" s="25">
        <v>430983608</v>
      </c>
      <c r="AW69" s="22">
        <v>0</v>
      </c>
      <c r="AX69" s="23">
        <v>0</v>
      </c>
      <c r="AY69" s="41">
        <v>0</v>
      </c>
      <c r="AZ69" s="23">
        <v>0</v>
      </c>
      <c r="BA69" s="24">
        <v>0</v>
      </c>
      <c r="BB69" s="23">
        <v>0</v>
      </c>
      <c r="BC69" s="23"/>
      <c r="BD69" s="23">
        <v>0</v>
      </c>
      <c r="BE69" s="41">
        <v>0</v>
      </c>
      <c r="BF69" s="23">
        <v>217288455</v>
      </c>
      <c r="BG69" s="23">
        <v>377378468</v>
      </c>
      <c r="BH69" s="25">
        <v>1025650531</v>
      </c>
      <c r="BI69" s="23">
        <v>0</v>
      </c>
      <c r="BJ69" s="23">
        <v>56362069</v>
      </c>
      <c r="BK69" s="23">
        <v>0</v>
      </c>
      <c r="BL69" s="23">
        <v>0</v>
      </c>
      <c r="BM69" s="23">
        <v>0</v>
      </c>
      <c r="BN69" s="24">
        <v>0</v>
      </c>
      <c r="BO69" s="23">
        <v>0</v>
      </c>
      <c r="BP69" s="23">
        <v>0</v>
      </c>
      <c r="BQ69" s="23">
        <v>0</v>
      </c>
      <c r="BR69" s="25">
        <v>1082012600</v>
      </c>
      <c r="BS69" s="22">
        <v>0</v>
      </c>
      <c r="BT69" s="23">
        <v>0</v>
      </c>
      <c r="BU69" s="23">
        <v>0</v>
      </c>
      <c r="BV69" s="23">
        <v>0</v>
      </c>
      <c r="BW69" s="24">
        <v>0</v>
      </c>
      <c r="BX69" s="23">
        <v>0</v>
      </c>
      <c r="BY69" s="23">
        <v>0</v>
      </c>
      <c r="BZ69" s="23">
        <v>0</v>
      </c>
      <c r="CA69" s="25">
        <f t="shared" si="13"/>
        <v>1082012600</v>
      </c>
      <c r="CB69" s="22">
        <v>0</v>
      </c>
      <c r="CC69" s="23">
        <v>0</v>
      </c>
      <c r="CD69" s="23">
        <v>0</v>
      </c>
      <c r="CE69" s="23">
        <v>0</v>
      </c>
      <c r="CF69" s="24">
        <v>0</v>
      </c>
      <c r="CG69" s="23">
        <v>0</v>
      </c>
      <c r="CH69" s="23">
        <v>0</v>
      </c>
      <c r="CI69" s="23">
        <v>0</v>
      </c>
      <c r="CJ69" s="25">
        <f t="shared" si="14"/>
        <v>1082012600</v>
      </c>
      <c r="CK69" s="22">
        <v>0</v>
      </c>
      <c r="CL69" s="23">
        <v>0</v>
      </c>
      <c r="CM69" s="23">
        <v>0</v>
      </c>
      <c r="CN69" s="23">
        <v>0</v>
      </c>
      <c r="CO69" s="23">
        <v>0</v>
      </c>
      <c r="CP69" s="24">
        <v>0</v>
      </c>
      <c r="CQ69" s="23">
        <v>0</v>
      </c>
      <c r="CR69" s="23">
        <v>0</v>
      </c>
      <c r="CS69" s="25">
        <f t="shared" si="15"/>
        <v>1082012600</v>
      </c>
      <c r="CT69" s="22">
        <v>0</v>
      </c>
      <c r="CU69" s="23">
        <v>0</v>
      </c>
      <c r="CV69" s="23">
        <v>0</v>
      </c>
      <c r="CW69" s="23"/>
      <c r="CX69" s="23">
        <v>0</v>
      </c>
      <c r="CY69" s="24">
        <v>0</v>
      </c>
      <c r="CZ69" s="23">
        <v>0</v>
      </c>
      <c r="DA69" s="23">
        <v>0</v>
      </c>
      <c r="DB69" s="25">
        <f t="shared" si="16"/>
        <v>1082012600</v>
      </c>
      <c r="DC69" s="22">
        <v>0</v>
      </c>
      <c r="DD69" s="23">
        <v>0</v>
      </c>
      <c r="DE69" s="23">
        <v>0</v>
      </c>
      <c r="DF69" s="23">
        <v>0</v>
      </c>
      <c r="DG69" s="23">
        <v>0</v>
      </c>
      <c r="DH69" s="24">
        <v>0</v>
      </c>
      <c r="DI69" s="23">
        <v>0</v>
      </c>
      <c r="DJ69" s="23">
        <v>0</v>
      </c>
      <c r="DK69" s="25">
        <f t="shared" si="17"/>
        <v>1082012600</v>
      </c>
      <c r="DL69" s="28">
        <v>0</v>
      </c>
      <c r="DM69" s="23">
        <v>0</v>
      </c>
      <c r="DN69" s="23">
        <v>0</v>
      </c>
      <c r="DO69" s="23">
        <v>0</v>
      </c>
      <c r="DP69" s="23"/>
      <c r="DQ69" s="23"/>
      <c r="DR69" s="23">
        <v>0</v>
      </c>
      <c r="DS69" s="23">
        <v>0</v>
      </c>
      <c r="DT69" s="24">
        <v>0</v>
      </c>
      <c r="DU69" s="23">
        <v>0</v>
      </c>
      <c r="DV69" s="23">
        <v>0</v>
      </c>
      <c r="DW69" s="26">
        <f t="shared" ref="DW69:DW132" si="18">SUM(DK69:DV69)</f>
        <v>1082012600</v>
      </c>
      <c r="DX69" s="26">
        <f>VLOOKUP(B69,[2]RPTNCT049_ConsultaSaldosContabl!$I$4:$K$7914,3,0)</f>
        <v>273650524</v>
      </c>
      <c r="DY69" s="13" t="e">
        <f>+S69+AD69+AU69+#REF!+BG69+#REF!+BQ69+#REF!</f>
        <v>#REF!</v>
      </c>
    </row>
    <row r="70" spans="1:129" ht="15" customHeight="1" x14ac:dyDescent="0.2">
      <c r="A70" s="9">
        <v>8999993233</v>
      </c>
      <c r="B70" s="9">
        <v>899999323</v>
      </c>
      <c r="C70" s="9"/>
      <c r="D70" s="27">
        <v>218825288</v>
      </c>
      <c r="E70" s="21" t="s">
        <v>556</v>
      </c>
      <c r="F70" s="20" t="s">
        <v>1698</v>
      </c>
      <c r="G70" s="22">
        <f>VLOOKUP(A70,[1]SGP!$A$4:$G$1137,7,0)</f>
        <v>0</v>
      </c>
      <c r="H70" s="23"/>
      <c r="I70" s="23">
        <v>0</v>
      </c>
      <c r="J70" s="23">
        <v>0</v>
      </c>
      <c r="K70" s="24">
        <v>0</v>
      </c>
      <c r="L70" s="23">
        <v>0</v>
      </c>
      <c r="M70" s="23">
        <v>0</v>
      </c>
      <c r="N70" s="25">
        <f t="shared" si="10"/>
        <v>0</v>
      </c>
      <c r="O70" s="25">
        <v>0</v>
      </c>
      <c r="P70" s="22">
        <v>0</v>
      </c>
      <c r="Q70" s="23">
        <v>0</v>
      </c>
      <c r="R70" s="23">
        <v>0</v>
      </c>
      <c r="S70" s="31">
        <v>75389903</v>
      </c>
      <c r="T70" s="23">
        <v>0</v>
      </c>
      <c r="U70" s="24">
        <v>0</v>
      </c>
      <c r="V70" s="23">
        <v>0</v>
      </c>
      <c r="W70" s="23">
        <v>0</v>
      </c>
      <c r="X70" s="25">
        <f t="shared" si="11"/>
        <v>75389903</v>
      </c>
      <c r="Y70" s="25">
        <v>0</v>
      </c>
      <c r="Z70" s="22">
        <v>0</v>
      </c>
      <c r="AA70" s="23">
        <v>0</v>
      </c>
      <c r="AB70" s="22">
        <v>0</v>
      </c>
      <c r="AC70" s="23">
        <v>0</v>
      </c>
      <c r="AD70" s="23">
        <v>0</v>
      </c>
      <c r="AE70" s="23">
        <v>0</v>
      </c>
      <c r="AF70" s="24">
        <v>0</v>
      </c>
      <c r="AG70" s="23">
        <v>0</v>
      </c>
      <c r="AH70" s="23">
        <v>0</v>
      </c>
      <c r="AI70" s="25">
        <f t="shared" si="12"/>
        <v>75389903</v>
      </c>
      <c r="AJ70" s="25">
        <v>0</v>
      </c>
      <c r="AK70" s="24">
        <v>0</v>
      </c>
      <c r="AL70" s="23">
        <v>0</v>
      </c>
      <c r="AM70" s="23">
        <v>0</v>
      </c>
      <c r="AN70" s="24">
        <v>0</v>
      </c>
      <c r="AO70" s="24">
        <v>0</v>
      </c>
      <c r="AP70" s="23">
        <v>0</v>
      </c>
      <c r="AQ70" s="23">
        <v>0</v>
      </c>
      <c r="AR70" s="23">
        <v>0</v>
      </c>
      <c r="AS70" s="41" t="s">
        <v>2304</v>
      </c>
      <c r="AT70" s="23">
        <v>0</v>
      </c>
      <c r="AU70" s="23">
        <v>0</v>
      </c>
      <c r="AV70" s="25">
        <v>75389903</v>
      </c>
      <c r="AW70" s="22">
        <v>0</v>
      </c>
      <c r="AX70" s="23">
        <v>0</v>
      </c>
      <c r="AY70" s="41">
        <v>0</v>
      </c>
      <c r="AZ70" s="23">
        <v>0</v>
      </c>
      <c r="BA70" s="24">
        <v>0</v>
      </c>
      <c r="BB70" s="23">
        <v>0</v>
      </c>
      <c r="BC70" s="23"/>
      <c r="BD70" s="23">
        <v>0</v>
      </c>
      <c r="BE70" s="41">
        <v>0</v>
      </c>
      <c r="BF70" s="23">
        <v>36996415</v>
      </c>
      <c r="BG70" s="23">
        <v>75490733</v>
      </c>
      <c r="BH70" s="25">
        <v>187877051</v>
      </c>
      <c r="BI70" s="23">
        <v>0</v>
      </c>
      <c r="BJ70" s="23">
        <v>10566891</v>
      </c>
      <c r="BK70" s="23">
        <v>0</v>
      </c>
      <c r="BL70" s="23">
        <v>0</v>
      </c>
      <c r="BM70" s="23">
        <v>0</v>
      </c>
      <c r="BN70" s="24">
        <v>0</v>
      </c>
      <c r="BO70" s="23">
        <v>0</v>
      </c>
      <c r="BP70" s="23">
        <v>0</v>
      </c>
      <c r="BQ70" s="23">
        <v>0</v>
      </c>
      <c r="BR70" s="25">
        <v>198443942</v>
      </c>
      <c r="BS70" s="22">
        <v>0</v>
      </c>
      <c r="BT70" s="23">
        <v>0</v>
      </c>
      <c r="BU70" s="23">
        <v>0</v>
      </c>
      <c r="BV70" s="23">
        <v>0</v>
      </c>
      <c r="BW70" s="24">
        <v>0</v>
      </c>
      <c r="BX70" s="23">
        <v>0</v>
      </c>
      <c r="BY70" s="23">
        <v>0</v>
      </c>
      <c r="BZ70" s="23">
        <v>0</v>
      </c>
      <c r="CA70" s="25">
        <f t="shared" si="13"/>
        <v>198443942</v>
      </c>
      <c r="CB70" s="22">
        <v>0</v>
      </c>
      <c r="CC70" s="23">
        <v>0</v>
      </c>
      <c r="CD70" s="23">
        <v>0</v>
      </c>
      <c r="CE70" s="23">
        <v>0</v>
      </c>
      <c r="CF70" s="24">
        <v>0</v>
      </c>
      <c r="CG70" s="23">
        <v>0</v>
      </c>
      <c r="CH70" s="23">
        <v>0</v>
      </c>
      <c r="CI70" s="23">
        <v>0</v>
      </c>
      <c r="CJ70" s="25">
        <f t="shared" si="14"/>
        <v>198443942</v>
      </c>
      <c r="CK70" s="22">
        <v>0</v>
      </c>
      <c r="CL70" s="23">
        <v>0</v>
      </c>
      <c r="CM70" s="23">
        <v>0</v>
      </c>
      <c r="CN70" s="23">
        <v>0</v>
      </c>
      <c r="CO70" s="23">
        <v>0</v>
      </c>
      <c r="CP70" s="24">
        <v>0</v>
      </c>
      <c r="CQ70" s="23">
        <v>0</v>
      </c>
      <c r="CR70" s="23">
        <v>0</v>
      </c>
      <c r="CS70" s="25">
        <f t="shared" si="15"/>
        <v>198443942</v>
      </c>
      <c r="CT70" s="22">
        <v>0</v>
      </c>
      <c r="CU70" s="23">
        <v>0</v>
      </c>
      <c r="CV70" s="23">
        <v>0</v>
      </c>
      <c r="CW70" s="23"/>
      <c r="CX70" s="23">
        <v>0</v>
      </c>
      <c r="CY70" s="24">
        <v>0</v>
      </c>
      <c r="CZ70" s="23">
        <v>0</v>
      </c>
      <c r="DA70" s="23">
        <v>0</v>
      </c>
      <c r="DB70" s="25">
        <f t="shared" si="16"/>
        <v>198443942</v>
      </c>
      <c r="DC70" s="22">
        <v>0</v>
      </c>
      <c r="DD70" s="23">
        <v>0</v>
      </c>
      <c r="DE70" s="23">
        <v>0</v>
      </c>
      <c r="DF70" s="23">
        <v>0</v>
      </c>
      <c r="DG70" s="23">
        <v>0</v>
      </c>
      <c r="DH70" s="24">
        <v>0</v>
      </c>
      <c r="DI70" s="23">
        <v>0</v>
      </c>
      <c r="DJ70" s="23">
        <v>0</v>
      </c>
      <c r="DK70" s="25">
        <f t="shared" si="17"/>
        <v>198443942</v>
      </c>
      <c r="DL70" s="28">
        <v>0</v>
      </c>
      <c r="DM70" s="23">
        <v>0</v>
      </c>
      <c r="DN70" s="23">
        <v>0</v>
      </c>
      <c r="DO70" s="23">
        <v>0</v>
      </c>
      <c r="DP70" s="23"/>
      <c r="DQ70" s="23"/>
      <c r="DR70" s="23">
        <v>0</v>
      </c>
      <c r="DS70" s="23">
        <v>0</v>
      </c>
      <c r="DT70" s="24">
        <v>0</v>
      </c>
      <c r="DU70" s="23">
        <v>0</v>
      </c>
      <c r="DV70" s="23">
        <v>0</v>
      </c>
      <c r="DW70" s="26">
        <f t="shared" si="18"/>
        <v>198443942</v>
      </c>
      <c r="DX70" s="26">
        <f>VLOOKUP(B70,[2]RPTNCT049_ConsultaSaldosContabl!$I$4:$K$7914,3,0)</f>
        <v>47563306</v>
      </c>
      <c r="DY70" s="13" t="e">
        <f>+S70+AD70+AU70+#REF!+BG70+#REF!+BQ70+#REF!</f>
        <v>#REF!</v>
      </c>
    </row>
    <row r="71" spans="1:129" ht="15" customHeight="1" x14ac:dyDescent="0.2">
      <c r="A71" s="9">
        <v>8999993186</v>
      </c>
      <c r="B71" s="9">
        <v>899999318</v>
      </c>
      <c r="C71" s="9"/>
      <c r="D71" s="27">
        <v>219925899</v>
      </c>
      <c r="E71" s="21" t="s">
        <v>639</v>
      </c>
      <c r="F71" s="20" t="s">
        <v>1776</v>
      </c>
      <c r="G71" s="22">
        <f>VLOOKUP(A71,[1]SGP!$A$4:$G$1137,7,0)</f>
        <v>1969073590</v>
      </c>
      <c r="H71" s="23"/>
      <c r="I71" s="23">
        <v>0</v>
      </c>
      <c r="J71" s="23">
        <v>0</v>
      </c>
      <c r="K71" s="24">
        <v>139122314</v>
      </c>
      <c r="L71" s="23">
        <v>349439944</v>
      </c>
      <c r="M71" s="23">
        <v>0</v>
      </c>
      <c r="N71" s="25">
        <f t="shared" si="10"/>
        <v>2457635848</v>
      </c>
      <c r="O71" s="25">
        <v>0</v>
      </c>
      <c r="P71" s="22">
        <v>2040003750</v>
      </c>
      <c r="Q71" s="23">
        <v>0</v>
      </c>
      <c r="R71" s="23">
        <v>0</v>
      </c>
      <c r="S71" s="31">
        <v>686586879</v>
      </c>
      <c r="T71" s="23">
        <v>0</v>
      </c>
      <c r="U71" s="24">
        <v>127798238</v>
      </c>
      <c r="V71" s="23">
        <v>216471596</v>
      </c>
      <c r="W71" s="23">
        <v>0</v>
      </c>
      <c r="X71" s="25">
        <f t="shared" si="11"/>
        <v>5528496311</v>
      </c>
      <c r="Y71" s="25">
        <v>0</v>
      </c>
      <c r="Z71" s="22">
        <v>0</v>
      </c>
      <c r="AA71" s="23">
        <v>0</v>
      </c>
      <c r="AB71" s="22">
        <v>0</v>
      </c>
      <c r="AC71" s="31">
        <v>330084131</v>
      </c>
      <c r="AD71" s="23">
        <v>0</v>
      </c>
      <c r="AE71" s="23">
        <v>2139525236</v>
      </c>
      <c r="AF71" s="24">
        <v>133460276</v>
      </c>
      <c r="AG71" s="23">
        <v>282955770</v>
      </c>
      <c r="AH71" s="23">
        <v>0</v>
      </c>
      <c r="AI71" s="25">
        <f t="shared" si="12"/>
        <v>8414521724</v>
      </c>
      <c r="AJ71" s="25">
        <v>0</v>
      </c>
      <c r="AK71" s="24">
        <v>0</v>
      </c>
      <c r="AL71" s="23">
        <v>0</v>
      </c>
      <c r="AM71" s="23">
        <v>0</v>
      </c>
      <c r="AN71" s="24">
        <v>0</v>
      </c>
      <c r="AO71" s="23">
        <v>2275775263</v>
      </c>
      <c r="AP71" s="23">
        <v>131513088</v>
      </c>
      <c r="AQ71" s="23">
        <v>277793161</v>
      </c>
      <c r="AR71" s="23">
        <v>0</v>
      </c>
      <c r="AS71" s="23">
        <v>1024098868</v>
      </c>
      <c r="AT71" s="23">
        <v>0</v>
      </c>
      <c r="AU71" s="23">
        <v>0</v>
      </c>
      <c r="AV71" s="25">
        <v>12123702104</v>
      </c>
      <c r="AW71" s="22">
        <v>1190453038</v>
      </c>
      <c r="AX71" s="23">
        <v>0</v>
      </c>
      <c r="AY71" s="41">
        <v>0</v>
      </c>
      <c r="AZ71" s="23">
        <v>0</v>
      </c>
      <c r="BA71" s="24">
        <v>131513088</v>
      </c>
      <c r="BB71" s="23">
        <v>277793161</v>
      </c>
      <c r="BC71" s="23"/>
      <c r="BD71" s="23">
        <v>0</v>
      </c>
      <c r="BE71" s="41">
        <v>0</v>
      </c>
      <c r="BF71" s="23">
        <v>308616425</v>
      </c>
      <c r="BG71" s="23">
        <v>621159718</v>
      </c>
      <c r="BH71" s="25">
        <v>14653237534</v>
      </c>
      <c r="BI71" s="23">
        <v>2297779281</v>
      </c>
      <c r="BJ71" s="23">
        <v>99440437</v>
      </c>
      <c r="BK71" s="23">
        <v>0</v>
      </c>
      <c r="BL71" s="23">
        <v>0</v>
      </c>
      <c r="BM71" s="23">
        <v>0</v>
      </c>
      <c r="BN71" s="24">
        <v>131513088</v>
      </c>
      <c r="BO71" s="23">
        <v>277793161</v>
      </c>
      <c r="BP71" s="23">
        <v>0</v>
      </c>
      <c r="BQ71" s="23">
        <v>0</v>
      </c>
      <c r="BR71" s="25">
        <v>17459763501</v>
      </c>
      <c r="BS71" s="22">
        <v>0</v>
      </c>
      <c r="BT71" s="23">
        <v>0</v>
      </c>
      <c r="BU71" s="23">
        <v>0</v>
      </c>
      <c r="BV71" s="23">
        <v>0</v>
      </c>
      <c r="BW71" s="24">
        <v>0</v>
      </c>
      <c r="BX71" s="23">
        <v>0</v>
      </c>
      <c r="BY71" s="23">
        <v>0</v>
      </c>
      <c r="BZ71" s="23">
        <v>0</v>
      </c>
      <c r="CA71" s="25">
        <f t="shared" si="13"/>
        <v>17459763501</v>
      </c>
      <c r="CB71" s="22">
        <v>0</v>
      </c>
      <c r="CC71" s="23">
        <v>0</v>
      </c>
      <c r="CD71" s="23">
        <v>0</v>
      </c>
      <c r="CE71" s="23">
        <v>0</v>
      </c>
      <c r="CF71" s="24">
        <v>0</v>
      </c>
      <c r="CG71" s="23">
        <v>0</v>
      </c>
      <c r="CH71" s="23">
        <v>0</v>
      </c>
      <c r="CI71" s="23">
        <v>0</v>
      </c>
      <c r="CJ71" s="25">
        <f t="shared" si="14"/>
        <v>17459763501</v>
      </c>
      <c r="CK71" s="22">
        <v>0</v>
      </c>
      <c r="CL71" s="23">
        <v>0</v>
      </c>
      <c r="CM71" s="23">
        <v>0</v>
      </c>
      <c r="CN71" s="23">
        <v>0</v>
      </c>
      <c r="CO71" s="23">
        <v>0</v>
      </c>
      <c r="CP71" s="24">
        <v>0</v>
      </c>
      <c r="CQ71" s="23">
        <v>0</v>
      </c>
      <c r="CR71" s="23">
        <v>0</v>
      </c>
      <c r="CS71" s="25">
        <f t="shared" si="15"/>
        <v>17459763501</v>
      </c>
      <c r="CT71" s="22">
        <v>0</v>
      </c>
      <c r="CU71" s="23">
        <v>0</v>
      </c>
      <c r="CV71" s="23">
        <v>0</v>
      </c>
      <c r="CW71" s="23">
        <v>0</v>
      </c>
      <c r="CX71" s="23">
        <v>0</v>
      </c>
      <c r="CY71" s="24">
        <v>0</v>
      </c>
      <c r="CZ71" s="23">
        <v>0</v>
      </c>
      <c r="DA71" s="23">
        <v>0</v>
      </c>
      <c r="DB71" s="25">
        <f t="shared" si="16"/>
        <v>17459763501</v>
      </c>
      <c r="DC71" s="22"/>
      <c r="DD71" s="23">
        <v>0</v>
      </c>
      <c r="DE71" s="23">
        <v>0</v>
      </c>
      <c r="DF71" s="23">
        <v>0</v>
      </c>
      <c r="DG71" s="23">
        <v>0</v>
      </c>
      <c r="DH71" s="24">
        <v>0</v>
      </c>
      <c r="DI71" s="23">
        <v>0</v>
      </c>
      <c r="DJ71" s="23">
        <v>0</v>
      </c>
      <c r="DK71" s="25">
        <f t="shared" si="17"/>
        <v>17459763501</v>
      </c>
      <c r="DL71" s="28">
        <v>0</v>
      </c>
      <c r="DM71" s="23">
        <v>0</v>
      </c>
      <c r="DN71" s="23">
        <v>0</v>
      </c>
      <c r="DO71" s="23">
        <v>0</v>
      </c>
      <c r="DP71" s="23">
        <v>0</v>
      </c>
      <c r="DQ71" s="23"/>
      <c r="DR71" s="23">
        <v>0</v>
      </c>
      <c r="DS71" s="23">
        <v>0</v>
      </c>
      <c r="DT71" s="24">
        <v>0</v>
      </c>
      <c r="DU71" s="23">
        <v>0</v>
      </c>
      <c r="DV71" s="23">
        <v>0</v>
      </c>
      <c r="DW71" s="26">
        <f t="shared" si="18"/>
        <v>17459763501</v>
      </c>
      <c r="DX71" s="26">
        <f>VLOOKUP(B71,[2]RPTNCT049_ConsultaSaldosContabl!$I$4:$K$7914,3,0)</f>
        <v>16152016904</v>
      </c>
      <c r="DY71" s="13" t="e">
        <f>+S71+AD71+AU71+#REF!+BG71+#REF!+BQ71+#REF!</f>
        <v>#REF!</v>
      </c>
    </row>
    <row r="72" spans="1:129" ht="15" customHeight="1" x14ac:dyDescent="0.2">
      <c r="A72" s="9">
        <v>8999993147</v>
      </c>
      <c r="B72" s="9">
        <v>899999314</v>
      </c>
      <c r="C72" s="9"/>
      <c r="D72" s="27">
        <v>216925769</v>
      </c>
      <c r="E72" s="21" t="s">
        <v>612</v>
      </c>
      <c r="F72" s="20" t="s">
        <v>1752</v>
      </c>
      <c r="G72" s="22">
        <f>VLOOKUP(A72,[1]SGP!$A$4:$G$1137,7,0)</f>
        <v>0</v>
      </c>
      <c r="H72" s="23"/>
      <c r="I72" s="23">
        <v>0</v>
      </c>
      <c r="J72" s="23">
        <v>0</v>
      </c>
      <c r="K72" s="24">
        <v>0</v>
      </c>
      <c r="L72" s="23">
        <v>0</v>
      </c>
      <c r="M72" s="23">
        <v>0</v>
      </c>
      <c r="N72" s="25">
        <f t="shared" si="10"/>
        <v>0</v>
      </c>
      <c r="O72" s="25">
        <v>0</v>
      </c>
      <c r="P72" s="22">
        <v>0</v>
      </c>
      <c r="Q72" s="23">
        <v>0</v>
      </c>
      <c r="R72" s="23">
        <v>0</v>
      </c>
      <c r="S72" s="31">
        <v>108542999</v>
      </c>
      <c r="T72" s="23">
        <v>0</v>
      </c>
      <c r="U72" s="24">
        <v>0</v>
      </c>
      <c r="V72" s="23">
        <v>0</v>
      </c>
      <c r="W72" s="23">
        <v>0</v>
      </c>
      <c r="X72" s="25">
        <f t="shared" si="11"/>
        <v>108542999</v>
      </c>
      <c r="Y72" s="25">
        <v>0</v>
      </c>
      <c r="Z72" s="22">
        <v>0</v>
      </c>
      <c r="AA72" s="23">
        <v>0</v>
      </c>
      <c r="AB72" s="23">
        <v>0</v>
      </c>
      <c r="AC72" s="23">
        <v>0</v>
      </c>
      <c r="AD72" s="23">
        <v>0</v>
      </c>
      <c r="AE72" s="23">
        <v>0</v>
      </c>
      <c r="AF72" s="24">
        <v>0</v>
      </c>
      <c r="AG72" s="23">
        <v>0</v>
      </c>
      <c r="AH72" s="23">
        <v>0</v>
      </c>
      <c r="AI72" s="25">
        <f t="shared" si="12"/>
        <v>108542999</v>
      </c>
      <c r="AJ72" s="25">
        <v>0</v>
      </c>
      <c r="AK72" s="24">
        <v>0</v>
      </c>
      <c r="AL72" s="23">
        <v>0</v>
      </c>
      <c r="AM72" s="23">
        <v>0</v>
      </c>
      <c r="AN72" s="24">
        <v>0</v>
      </c>
      <c r="AO72" s="24">
        <v>0</v>
      </c>
      <c r="AP72" s="23">
        <v>0</v>
      </c>
      <c r="AQ72" s="23">
        <v>0</v>
      </c>
      <c r="AR72" s="23">
        <v>0</v>
      </c>
      <c r="AS72" s="41" t="s">
        <v>2304</v>
      </c>
      <c r="AT72" s="23">
        <v>0</v>
      </c>
      <c r="AU72" s="23">
        <v>0</v>
      </c>
      <c r="AV72" s="25">
        <v>108542999</v>
      </c>
      <c r="AW72" s="22">
        <v>0</v>
      </c>
      <c r="AX72" s="23">
        <v>0</v>
      </c>
      <c r="AY72" s="41">
        <v>0</v>
      </c>
      <c r="AZ72" s="23">
        <v>0</v>
      </c>
      <c r="BA72" s="24">
        <v>0</v>
      </c>
      <c r="BB72" s="23">
        <v>0</v>
      </c>
      <c r="BC72" s="23"/>
      <c r="BD72" s="23">
        <v>0</v>
      </c>
      <c r="BE72" s="41">
        <v>0</v>
      </c>
      <c r="BF72" s="23">
        <v>51210655</v>
      </c>
      <c r="BG72" s="23">
        <v>100723320</v>
      </c>
      <c r="BH72" s="25">
        <v>260476974</v>
      </c>
      <c r="BI72" s="23">
        <v>0</v>
      </c>
      <c r="BJ72" s="23">
        <v>15378975</v>
      </c>
      <c r="BK72" s="23">
        <v>0</v>
      </c>
      <c r="BL72" s="23">
        <v>0</v>
      </c>
      <c r="BM72" s="23">
        <v>0</v>
      </c>
      <c r="BN72" s="24">
        <v>0</v>
      </c>
      <c r="BO72" s="23">
        <v>0</v>
      </c>
      <c r="BP72" s="23">
        <v>0</v>
      </c>
      <c r="BQ72" s="23">
        <v>0</v>
      </c>
      <c r="BR72" s="25">
        <v>275855949</v>
      </c>
      <c r="BS72" s="22">
        <v>0</v>
      </c>
      <c r="BT72" s="23">
        <v>0</v>
      </c>
      <c r="BU72" s="23">
        <v>0</v>
      </c>
      <c r="BV72" s="23">
        <v>0</v>
      </c>
      <c r="BW72" s="24">
        <v>0</v>
      </c>
      <c r="BX72" s="23">
        <v>0</v>
      </c>
      <c r="BY72" s="23">
        <v>0</v>
      </c>
      <c r="BZ72" s="23">
        <v>0</v>
      </c>
      <c r="CA72" s="25">
        <f t="shared" si="13"/>
        <v>275855949</v>
      </c>
      <c r="CB72" s="22">
        <v>0</v>
      </c>
      <c r="CC72" s="23">
        <v>0</v>
      </c>
      <c r="CD72" s="23">
        <v>0</v>
      </c>
      <c r="CE72" s="23">
        <v>0</v>
      </c>
      <c r="CF72" s="24">
        <v>0</v>
      </c>
      <c r="CG72" s="23">
        <v>0</v>
      </c>
      <c r="CH72" s="23">
        <v>0</v>
      </c>
      <c r="CI72" s="23">
        <v>0</v>
      </c>
      <c r="CJ72" s="25">
        <f t="shared" si="14"/>
        <v>275855949</v>
      </c>
      <c r="CK72" s="22">
        <v>0</v>
      </c>
      <c r="CL72" s="23">
        <v>0</v>
      </c>
      <c r="CM72" s="23">
        <v>0</v>
      </c>
      <c r="CN72" s="23">
        <v>0</v>
      </c>
      <c r="CO72" s="23">
        <v>0</v>
      </c>
      <c r="CP72" s="24">
        <v>0</v>
      </c>
      <c r="CQ72" s="23">
        <v>0</v>
      </c>
      <c r="CR72" s="23">
        <v>0</v>
      </c>
      <c r="CS72" s="25">
        <f t="shared" si="15"/>
        <v>275855949</v>
      </c>
      <c r="CT72" s="22">
        <v>0</v>
      </c>
      <c r="CU72" s="23">
        <v>0</v>
      </c>
      <c r="CV72" s="23">
        <v>0</v>
      </c>
      <c r="CW72" s="23"/>
      <c r="CX72" s="23">
        <v>0</v>
      </c>
      <c r="CY72" s="24">
        <v>0</v>
      </c>
      <c r="CZ72" s="23">
        <v>0</v>
      </c>
      <c r="DA72" s="23">
        <v>0</v>
      </c>
      <c r="DB72" s="25">
        <f t="shared" si="16"/>
        <v>275855949</v>
      </c>
      <c r="DC72" s="22">
        <v>0</v>
      </c>
      <c r="DD72" s="23">
        <v>0</v>
      </c>
      <c r="DE72" s="23">
        <v>0</v>
      </c>
      <c r="DF72" s="23">
        <v>0</v>
      </c>
      <c r="DG72" s="23">
        <v>0</v>
      </c>
      <c r="DH72" s="24">
        <v>0</v>
      </c>
      <c r="DI72" s="23">
        <v>0</v>
      </c>
      <c r="DJ72" s="23">
        <v>0</v>
      </c>
      <c r="DK72" s="25">
        <f t="shared" si="17"/>
        <v>275855949</v>
      </c>
      <c r="DL72" s="28">
        <v>0</v>
      </c>
      <c r="DM72" s="23">
        <v>0</v>
      </c>
      <c r="DN72" s="23">
        <v>0</v>
      </c>
      <c r="DO72" s="23">
        <v>0</v>
      </c>
      <c r="DP72" s="23"/>
      <c r="DQ72" s="23"/>
      <c r="DR72" s="23">
        <v>0</v>
      </c>
      <c r="DS72" s="23">
        <v>0</v>
      </c>
      <c r="DT72" s="24">
        <v>0</v>
      </c>
      <c r="DU72" s="23">
        <v>0</v>
      </c>
      <c r="DV72" s="23">
        <v>0</v>
      </c>
      <c r="DW72" s="26">
        <f t="shared" si="18"/>
        <v>275855949</v>
      </c>
      <c r="DX72" s="26">
        <f>VLOOKUP(B72,[2]RPTNCT049_ConsultaSaldosContabl!$I$4:$K$7914,3,0)</f>
        <v>66589630</v>
      </c>
      <c r="DY72" s="13" t="e">
        <f>+S72+AD72+AU72+#REF!+BG72+#REF!+BQ72+#REF!</f>
        <v>#REF!</v>
      </c>
    </row>
    <row r="73" spans="1:129" ht="15" customHeight="1" x14ac:dyDescent="0.2">
      <c r="A73" s="9">
        <v>8999993122</v>
      </c>
      <c r="B73" s="9">
        <v>899999312</v>
      </c>
      <c r="C73" s="9"/>
      <c r="D73" s="27">
        <v>217525875</v>
      </c>
      <c r="E73" s="21" t="s">
        <v>635</v>
      </c>
      <c r="F73" s="20" t="s">
        <v>1773</v>
      </c>
      <c r="G73" s="22">
        <f>VLOOKUP(A73,[1]SGP!$A$4:$G$1137,7,0)</f>
        <v>0</v>
      </c>
      <c r="H73" s="23"/>
      <c r="I73" s="23">
        <v>0</v>
      </c>
      <c r="J73" s="23">
        <v>0</v>
      </c>
      <c r="K73" s="24">
        <v>0</v>
      </c>
      <c r="L73" s="23">
        <v>0</v>
      </c>
      <c r="M73" s="23">
        <v>0</v>
      </c>
      <c r="N73" s="25">
        <f t="shared" si="10"/>
        <v>0</v>
      </c>
      <c r="O73" s="25">
        <v>0</v>
      </c>
      <c r="P73" s="22">
        <v>0</v>
      </c>
      <c r="Q73" s="23">
        <v>0</v>
      </c>
      <c r="R73" s="23">
        <v>0</v>
      </c>
      <c r="S73" s="31">
        <v>180030620</v>
      </c>
      <c r="T73" s="23">
        <v>0</v>
      </c>
      <c r="U73" s="24">
        <v>0</v>
      </c>
      <c r="V73" s="23">
        <v>0</v>
      </c>
      <c r="W73" s="23">
        <v>0</v>
      </c>
      <c r="X73" s="25">
        <f t="shared" si="11"/>
        <v>180030620</v>
      </c>
      <c r="Y73" s="25">
        <v>0</v>
      </c>
      <c r="Z73" s="22">
        <v>0</v>
      </c>
      <c r="AA73" s="23">
        <v>0</v>
      </c>
      <c r="AB73" s="23">
        <v>0</v>
      </c>
      <c r="AC73" s="23">
        <v>0</v>
      </c>
      <c r="AD73" s="23">
        <v>23474190</v>
      </c>
      <c r="AE73" s="23">
        <v>0</v>
      </c>
      <c r="AF73" s="24">
        <v>0</v>
      </c>
      <c r="AG73" s="23">
        <v>0</v>
      </c>
      <c r="AH73" s="23">
        <v>0</v>
      </c>
      <c r="AI73" s="25">
        <f t="shared" si="12"/>
        <v>203504810</v>
      </c>
      <c r="AJ73" s="25">
        <v>0</v>
      </c>
      <c r="AK73" s="24">
        <v>0</v>
      </c>
      <c r="AL73" s="23">
        <v>0</v>
      </c>
      <c r="AM73" s="23">
        <v>0</v>
      </c>
      <c r="AN73" s="24">
        <v>0</v>
      </c>
      <c r="AO73" s="24">
        <v>0</v>
      </c>
      <c r="AP73" s="23">
        <v>0</v>
      </c>
      <c r="AQ73" s="23">
        <v>0</v>
      </c>
      <c r="AR73" s="23">
        <v>0</v>
      </c>
      <c r="AS73" s="41" t="s">
        <v>2304</v>
      </c>
      <c r="AT73" s="23">
        <v>0</v>
      </c>
      <c r="AU73" s="23">
        <v>0</v>
      </c>
      <c r="AV73" s="25">
        <v>203504810</v>
      </c>
      <c r="AW73" s="22">
        <v>0</v>
      </c>
      <c r="AX73" s="23">
        <v>0</v>
      </c>
      <c r="AY73" s="41">
        <v>0</v>
      </c>
      <c r="AZ73" s="23">
        <v>0</v>
      </c>
      <c r="BA73" s="24">
        <v>0</v>
      </c>
      <c r="BB73" s="23">
        <v>0</v>
      </c>
      <c r="BC73" s="23"/>
      <c r="BD73" s="23">
        <v>0</v>
      </c>
      <c r="BE73" s="41">
        <v>0</v>
      </c>
      <c r="BF73" s="23">
        <v>115580135</v>
      </c>
      <c r="BG73" s="23">
        <v>184566755</v>
      </c>
      <c r="BH73" s="25">
        <v>503651700</v>
      </c>
      <c r="BI73" s="23">
        <v>0</v>
      </c>
      <c r="BJ73" s="23">
        <v>32351765</v>
      </c>
      <c r="BK73" s="23">
        <v>0</v>
      </c>
      <c r="BL73" s="23">
        <v>0</v>
      </c>
      <c r="BM73" s="23">
        <v>0</v>
      </c>
      <c r="BN73" s="24">
        <v>0</v>
      </c>
      <c r="BO73" s="23">
        <v>0</v>
      </c>
      <c r="BP73" s="23">
        <v>0</v>
      </c>
      <c r="BQ73" s="23">
        <v>0</v>
      </c>
      <c r="BR73" s="25">
        <v>536003465</v>
      </c>
      <c r="BS73" s="22">
        <v>0</v>
      </c>
      <c r="BT73" s="23">
        <v>0</v>
      </c>
      <c r="BU73" s="23">
        <v>0</v>
      </c>
      <c r="BV73" s="23">
        <v>0</v>
      </c>
      <c r="BW73" s="24">
        <v>0</v>
      </c>
      <c r="BX73" s="23">
        <v>0</v>
      </c>
      <c r="BY73" s="23">
        <v>0</v>
      </c>
      <c r="BZ73" s="23">
        <v>0</v>
      </c>
      <c r="CA73" s="25">
        <f t="shared" si="13"/>
        <v>536003465</v>
      </c>
      <c r="CB73" s="22">
        <v>0</v>
      </c>
      <c r="CC73" s="23">
        <v>0</v>
      </c>
      <c r="CD73" s="23">
        <v>0</v>
      </c>
      <c r="CE73" s="23">
        <v>0</v>
      </c>
      <c r="CF73" s="24">
        <v>0</v>
      </c>
      <c r="CG73" s="23">
        <v>0</v>
      </c>
      <c r="CH73" s="23">
        <v>0</v>
      </c>
      <c r="CI73" s="23">
        <v>0</v>
      </c>
      <c r="CJ73" s="25">
        <f t="shared" si="14"/>
        <v>536003465</v>
      </c>
      <c r="CK73" s="22">
        <v>0</v>
      </c>
      <c r="CL73" s="23">
        <v>0</v>
      </c>
      <c r="CM73" s="23">
        <v>0</v>
      </c>
      <c r="CN73" s="23">
        <v>0</v>
      </c>
      <c r="CO73" s="23">
        <v>0</v>
      </c>
      <c r="CP73" s="24">
        <v>0</v>
      </c>
      <c r="CQ73" s="23">
        <v>0</v>
      </c>
      <c r="CR73" s="23">
        <v>0</v>
      </c>
      <c r="CS73" s="25">
        <f t="shared" si="15"/>
        <v>536003465</v>
      </c>
      <c r="CT73" s="22">
        <v>0</v>
      </c>
      <c r="CU73" s="23">
        <v>0</v>
      </c>
      <c r="CV73" s="23">
        <v>0</v>
      </c>
      <c r="CW73" s="23"/>
      <c r="CX73" s="23">
        <v>0</v>
      </c>
      <c r="CY73" s="24">
        <v>0</v>
      </c>
      <c r="CZ73" s="23">
        <v>0</v>
      </c>
      <c r="DA73" s="23">
        <v>0</v>
      </c>
      <c r="DB73" s="25">
        <f t="shared" si="16"/>
        <v>536003465</v>
      </c>
      <c r="DC73" s="22">
        <v>0</v>
      </c>
      <c r="DD73" s="23">
        <v>0</v>
      </c>
      <c r="DE73" s="23">
        <v>0</v>
      </c>
      <c r="DF73" s="23">
        <v>0</v>
      </c>
      <c r="DG73" s="23">
        <v>0</v>
      </c>
      <c r="DH73" s="24">
        <v>0</v>
      </c>
      <c r="DI73" s="23">
        <v>0</v>
      </c>
      <c r="DJ73" s="23">
        <v>0</v>
      </c>
      <c r="DK73" s="25">
        <f t="shared" si="17"/>
        <v>536003465</v>
      </c>
      <c r="DL73" s="28">
        <v>0</v>
      </c>
      <c r="DM73" s="23">
        <v>0</v>
      </c>
      <c r="DN73" s="23">
        <v>0</v>
      </c>
      <c r="DO73" s="23">
        <v>0</v>
      </c>
      <c r="DP73" s="23"/>
      <c r="DQ73" s="23"/>
      <c r="DR73" s="23">
        <v>0</v>
      </c>
      <c r="DS73" s="23">
        <v>0</v>
      </c>
      <c r="DT73" s="24">
        <v>0</v>
      </c>
      <c r="DU73" s="23">
        <v>0</v>
      </c>
      <c r="DV73" s="23">
        <v>0</v>
      </c>
      <c r="DW73" s="26">
        <f t="shared" si="18"/>
        <v>536003465</v>
      </c>
      <c r="DX73" s="26">
        <f>VLOOKUP(B73,[2]RPTNCT049_ConsultaSaldosContabl!$I$4:$K$7914,3,0)</f>
        <v>147931900</v>
      </c>
      <c r="DY73" s="13" t="e">
        <f>+S73+AD73+AU73+#REF!+BG73+#REF!+BQ73+#REF!</f>
        <v>#REF!</v>
      </c>
    </row>
    <row r="74" spans="1:129" ht="15" customHeight="1" x14ac:dyDescent="0.2">
      <c r="A74" s="9">
        <v>8999993029</v>
      </c>
      <c r="B74" s="9">
        <v>899999302</v>
      </c>
      <c r="C74" s="9"/>
      <c r="D74" s="27">
        <v>210191001</v>
      </c>
      <c r="E74" s="21" t="s">
        <v>1126</v>
      </c>
      <c r="F74" s="36" t="s">
        <v>2249</v>
      </c>
      <c r="G74" s="22">
        <f>VLOOKUP(A74,[1]SGP!$A$4:$G$1137,7,0)</f>
        <v>0</v>
      </c>
      <c r="H74" s="23"/>
      <c r="I74" s="23">
        <v>0</v>
      </c>
      <c r="J74" s="23">
        <v>0</v>
      </c>
      <c r="K74" s="24">
        <v>0</v>
      </c>
      <c r="L74" s="23">
        <v>0</v>
      </c>
      <c r="M74" s="23">
        <v>0</v>
      </c>
      <c r="N74" s="25">
        <f t="shared" si="10"/>
        <v>0</v>
      </c>
      <c r="O74" s="25">
        <v>0</v>
      </c>
      <c r="P74" s="22">
        <v>0</v>
      </c>
      <c r="Q74" s="23"/>
      <c r="R74" s="23">
        <v>0</v>
      </c>
      <c r="S74" s="31">
        <f>581301337</f>
        <v>581301337</v>
      </c>
      <c r="T74" s="23">
        <v>0</v>
      </c>
      <c r="U74" s="24">
        <v>0</v>
      </c>
      <c r="V74" s="23">
        <v>0</v>
      </c>
      <c r="W74" s="23">
        <v>0</v>
      </c>
      <c r="X74" s="25">
        <f t="shared" si="11"/>
        <v>581301337</v>
      </c>
      <c r="Y74" s="25">
        <v>0</v>
      </c>
      <c r="Z74" s="22">
        <v>0</v>
      </c>
      <c r="AA74" s="23"/>
      <c r="AB74" s="23">
        <v>0</v>
      </c>
      <c r="AC74" s="23">
        <v>0</v>
      </c>
      <c r="AD74" s="23">
        <v>0</v>
      </c>
      <c r="AE74" s="23">
        <v>0</v>
      </c>
      <c r="AF74" s="24">
        <v>0</v>
      </c>
      <c r="AG74" s="23">
        <v>0</v>
      </c>
      <c r="AH74" s="23">
        <v>0</v>
      </c>
      <c r="AI74" s="25">
        <f t="shared" si="12"/>
        <v>581301337</v>
      </c>
      <c r="AJ74" s="25">
        <v>0</v>
      </c>
      <c r="AK74" s="24">
        <v>0</v>
      </c>
      <c r="AL74" s="23">
        <v>0</v>
      </c>
      <c r="AM74" s="23">
        <v>0</v>
      </c>
      <c r="AN74" s="24">
        <v>0</v>
      </c>
      <c r="AO74" s="24">
        <v>0</v>
      </c>
      <c r="AP74" s="23">
        <v>0</v>
      </c>
      <c r="AQ74" s="23">
        <v>0</v>
      </c>
      <c r="AR74" s="23">
        <v>0</v>
      </c>
      <c r="AS74" s="41" t="s">
        <v>2304</v>
      </c>
      <c r="AT74" s="23">
        <v>0</v>
      </c>
      <c r="AU74" s="23">
        <v>0</v>
      </c>
      <c r="AV74" s="25">
        <v>519401828</v>
      </c>
      <c r="AW74" s="22">
        <v>0</v>
      </c>
      <c r="AX74" s="23">
        <v>0</v>
      </c>
      <c r="AY74" s="41">
        <v>0</v>
      </c>
      <c r="AZ74" s="23">
        <v>0</v>
      </c>
      <c r="BA74" s="24">
        <v>0</v>
      </c>
      <c r="BB74" s="23">
        <v>0</v>
      </c>
      <c r="BC74" s="23"/>
      <c r="BD74" s="23">
        <v>0</v>
      </c>
      <c r="BE74" s="41">
        <v>0</v>
      </c>
      <c r="BF74" s="23">
        <v>407931305</v>
      </c>
      <c r="BG74" s="23">
        <v>481970827</v>
      </c>
      <c r="BH74" s="25">
        <v>1409303960</v>
      </c>
      <c r="BI74" s="23">
        <v>0</v>
      </c>
      <c r="BJ74" s="23">
        <v>122042837</v>
      </c>
      <c r="BK74" s="23">
        <v>0</v>
      </c>
      <c r="BL74" s="23">
        <v>0</v>
      </c>
      <c r="BM74" s="23">
        <v>0</v>
      </c>
      <c r="BN74" s="24">
        <v>0</v>
      </c>
      <c r="BO74" s="23">
        <v>0</v>
      </c>
      <c r="BP74" s="23">
        <v>0</v>
      </c>
      <c r="BQ74" s="23">
        <v>0</v>
      </c>
      <c r="BR74" s="25">
        <v>1531346797</v>
      </c>
      <c r="BS74" s="22">
        <v>0</v>
      </c>
      <c r="BT74" s="23">
        <v>0</v>
      </c>
      <c r="BU74" s="23">
        <v>0</v>
      </c>
      <c r="BV74" s="23">
        <v>0</v>
      </c>
      <c r="BW74" s="24">
        <v>0</v>
      </c>
      <c r="BX74" s="23">
        <v>0</v>
      </c>
      <c r="BY74" s="23">
        <v>0</v>
      </c>
      <c r="BZ74" s="23">
        <v>0</v>
      </c>
      <c r="CA74" s="25">
        <f t="shared" si="13"/>
        <v>1531346797</v>
      </c>
      <c r="CB74" s="22">
        <v>0</v>
      </c>
      <c r="CC74" s="23">
        <v>0</v>
      </c>
      <c r="CD74" s="23">
        <v>0</v>
      </c>
      <c r="CE74" s="23">
        <v>0</v>
      </c>
      <c r="CF74" s="24">
        <v>0</v>
      </c>
      <c r="CG74" s="23">
        <v>0</v>
      </c>
      <c r="CH74" s="23">
        <v>0</v>
      </c>
      <c r="CI74" s="23">
        <v>0</v>
      </c>
      <c r="CJ74" s="25">
        <f t="shared" si="14"/>
        <v>1531346797</v>
      </c>
      <c r="CK74" s="22">
        <v>0</v>
      </c>
      <c r="CL74" s="23">
        <v>0</v>
      </c>
      <c r="CM74" s="23">
        <v>0</v>
      </c>
      <c r="CN74" s="23">
        <v>0</v>
      </c>
      <c r="CO74" s="23">
        <v>0</v>
      </c>
      <c r="CP74" s="24">
        <v>0</v>
      </c>
      <c r="CQ74" s="23">
        <v>0</v>
      </c>
      <c r="CR74" s="23">
        <v>0</v>
      </c>
      <c r="CS74" s="25">
        <f t="shared" si="15"/>
        <v>1531346797</v>
      </c>
      <c r="CT74" s="22">
        <v>0</v>
      </c>
      <c r="CU74" s="23">
        <v>0</v>
      </c>
      <c r="CV74" s="23">
        <v>0</v>
      </c>
      <c r="CW74" s="23"/>
      <c r="CX74" s="23">
        <v>0</v>
      </c>
      <c r="CY74" s="24">
        <v>0</v>
      </c>
      <c r="CZ74" s="23">
        <v>0</v>
      </c>
      <c r="DA74" s="23">
        <v>0</v>
      </c>
      <c r="DB74" s="25">
        <f t="shared" si="16"/>
        <v>1531346797</v>
      </c>
      <c r="DC74" s="22">
        <v>0</v>
      </c>
      <c r="DD74" s="23">
        <v>0</v>
      </c>
      <c r="DE74" s="23">
        <v>0</v>
      </c>
      <c r="DF74" s="23">
        <v>0</v>
      </c>
      <c r="DG74" s="23">
        <v>0</v>
      </c>
      <c r="DH74" s="24">
        <v>0</v>
      </c>
      <c r="DI74" s="23">
        <v>0</v>
      </c>
      <c r="DJ74" s="23">
        <v>0</v>
      </c>
      <c r="DK74" s="25">
        <f t="shared" si="17"/>
        <v>1531346797</v>
      </c>
      <c r="DL74" s="28">
        <v>0</v>
      </c>
      <c r="DM74" s="23">
        <v>0</v>
      </c>
      <c r="DN74" s="23">
        <v>0</v>
      </c>
      <c r="DO74" s="23">
        <v>0</v>
      </c>
      <c r="DP74" s="23"/>
      <c r="DQ74" s="23"/>
      <c r="DR74" s="23"/>
      <c r="DS74" s="23">
        <v>0</v>
      </c>
      <c r="DT74" s="24">
        <v>0</v>
      </c>
      <c r="DU74" s="23">
        <v>0</v>
      </c>
      <c r="DV74" s="23">
        <v>0</v>
      </c>
      <c r="DW74" s="26">
        <f t="shared" si="18"/>
        <v>1531346797</v>
      </c>
      <c r="DX74" s="26">
        <f>VLOOKUP(B74,[2]RPTNCT049_ConsultaSaldosContabl!$I$4:$K$7914,3,0)</f>
        <v>529974142</v>
      </c>
      <c r="DY74" s="13" t="e">
        <f>+S74+AD74+AU74+#REF!+BG74+#REF!+BQ74+#REF!</f>
        <v>#REF!</v>
      </c>
    </row>
    <row r="75" spans="1:129" ht="15" customHeight="1" x14ac:dyDescent="0.2">
      <c r="A75" s="9">
        <v>8999992812</v>
      </c>
      <c r="B75" s="9">
        <v>899999281</v>
      </c>
      <c r="C75" s="9"/>
      <c r="D75" s="27">
        <v>214325843</v>
      </c>
      <c r="E75" s="21" t="s">
        <v>628</v>
      </c>
      <c r="F75" s="20" t="s">
        <v>1690</v>
      </c>
      <c r="G75" s="22">
        <f>VLOOKUP(A75,[1]SGP!$A$4:$G$1137,7,0)</f>
        <v>0</v>
      </c>
      <c r="H75" s="23"/>
      <c r="I75" s="23">
        <v>0</v>
      </c>
      <c r="J75" s="23">
        <v>0</v>
      </c>
      <c r="K75" s="24">
        <v>0</v>
      </c>
      <c r="L75" s="23">
        <v>0</v>
      </c>
      <c r="M75" s="23">
        <v>0</v>
      </c>
      <c r="N75" s="25">
        <f t="shared" si="10"/>
        <v>0</v>
      </c>
      <c r="O75" s="25">
        <v>0</v>
      </c>
      <c r="P75" s="22">
        <v>0</v>
      </c>
      <c r="Q75" s="23">
        <v>0</v>
      </c>
      <c r="R75" s="23">
        <v>0</v>
      </c>
      <c r="S75" s="31">
        <v>299614100</v>
      </c>
      <c r="T75" s="23">
        <v>0</v>
      </c>
      <c r="U75" s="24">
        <v>0</v>
      </c>
      <c r="V75" s="23">
        <v>0</v>
      </c>
      <c r="W75" s="23">
        <v>0</v>
      </c>
      <c r="X75" s="25">
        <f t="shared" si="11"/>
        <v>299614100</v>
      </c>
      <c r="Y75" s="25">
        <v>0</v>
      </c>
      <c r="Z75" s="22">
        <v>0</v>
      </c>
      <c r="AA75" s="23">
        <v>0</v>
      </c>
      <c r="AB75" s="22">
        <v>0</v>
      </c>
      <c r="AC75" s="23">
        <v>0</v>
      </c>
      <c r="AD75" s="23">
        <v>0</v>
      </c>
      <c r="AE75" s="23">
        <v>0</v>
      </c>
      <c r="AF75" s="24">
        <v>0</v>
      </c>
      <c r="AG75" s="23">
        <v>0</v>
      </c>
      <c r="AH75" s="23">
        <v>0</v>
      </c>
      <c r="AI75" s="25">
        <f t="shared" si="12"/>
        <v>299614100</v>
      </c>
      <c r="AJ75" s="25">
        <v>0</v>
      </c>
      <c r="AK75" s="24">
        <v>0</v>
      </c>
      <c r="AL75" s="23">
        <v>0</v>
      </c>
      <c r="AM75" s="23">
        <v>0</v>
      </c>
      <c r="AN75" s="24">
        <v>0</v>
      </c>
      <c r="AO75" s="24">
        <v>0</v>
      </c>
      <c r="AP75" s="23">
        <v>0</v>
      </c>
      <c r="AQ75" s="23">
        <v>0</v>
      </c>
      <c r="AR75" s="23">
        <v>0</v>
      </c>
      <c r="AS75" s="41" t="s">
        <v>2304</v>
      </c>
      <c r="AT75" s="23">
        <v>0</v>
      </c>
      <c r="AU75" s="23">
        <v>0</v>
      </c>
      <c r="AV75" s="25">
        <v>299614100</v>
      </c>
      <c r="AW75" s="22">
        <v>0</v>
      </c>
      <c r="AX75" s="23">
        <v>0</v>
      </c>
      <c r="AY75" s="41">
        <v>0</v>
      </c>
      <c r="AZ75" s="23">
        <v>0</v>
      </c>
      <c r="BA75" s="24">
        <v>0</v>
      </c>
      <c r="BB75" s="23">
        <v>0</v>
      </c>
      <c r="BC75" s="23"/>
      <c r="BD75" s="23">
        <v>0</v>
      </c>
      <c r="BE75" s="41">
        <v>0</v>
      </c>
      <c r="BF75" s="23">
        <v>188704215</v>
      </c>
      <c r="BG75" s="23">
        <v>258871376</v>
      </c>
      <c r="BH75" s="25">
        <v>747189691</v>
      </c>
      <c r="BI75" s="23">
        <v>0</v>
      </c>
      <c r="BJ75" s="23">
        <v>52248208</v>
      </c>
      <c r="BK75" s="23">
        <v>0</v>
      </c>
      <c r="BL75" s="23">
        <v>0</v>
      </c>
      <c r="BM75" s="23">
        <v>0</v>
      </c>
      <c r="BN75" s="24">
        <v>0</v>
      </c>
      <c r="BO75" s="23">
        <v>0</v>
      </c>
      <c r="BP75" s="23">
        <v>0</v>
      </c>
      <c r="BQ75" s="23">
        <v>58668241</v>
      </c>
      <c r="BR75" s="25">
        <v>858106140</v>
      </c>
      <c r="BS75" s="22">
        <v>0</v>
      </c>
      <c r="BT75" s="23">
        <v>0</v>
      </c>
      <c r="BU75" s="23">
        <v>0</v>
      </c>
      <c r="BV75" s="23">
        <v>0</v>
      </c>
      <c r="BW75" s="24">
        <v>0</v>
      </c>
      <c r="BX75" s="23">
        <v>0</v>
      </c>
      <c r="BY75" s="23">
        <v>0</v>
      </c>
      <c r="BZ75" s="23">
        <v>0</v>
      </c>
      <c r="CA75" s="25">
        <f t="shared" si="13"/>
        <v>858106140</v>
      </c>
      <c r="CB75" s="22">
        <v>0</v>
      </c>
      <c r="CC75" s="23">
        <v>0</v>
      </c>
      <c r="CD75" s="23">
        <v>0</v>
      </c>
      <c r="CE75" s="23">
        <v>0</v>
      </c>
      <c r="CF75" s="24">
        <v>0</v>
      </c>
      <c r="CG75" s="23">
        <v>0</v>
      </c>
      <c r="CH75" s="23">
        <v>0</v>
      </c>
      <c r="CI75" s="23">
        <v>0</v>
      </c>
      <c r="CJ75" s="25">
        <f t="shared" si="14"/>
        <v>858106140</v>
      </c>
      <c r="CK75" s="22">
        <v>0</v>
      </c>
      <c r="CL75" s="23">
        <v>0</v>
      </c>
      <c r="CM75" s="23">
        <v>0</v>
      </c>
      <c r="CN75" s="23">
        <v>0</v>
      </c>
      <c r="CO75" s="23">
        <v>0</v>
      </c>
      <c r="CP75" s="24">
        <v>0</v>
      </c>
      <c r="CQ75" s="23">
        <v>0</v>
      </c>
      <c r="CR75" s="23">
        <v>0</v>
      </c>
      <c r="CS75" s="25">
        <f t="shared" si="15"/>
        <v>858106140</v>
      </c>
      <c r="CT75" s="22">
        <v>0</v>
      </c>
      <c r="CU75" s="23">
        <v>0</v>
      </c>
      <c r="CV75" s="23">
        <v>0</v>
      </c>
      <c r="CW75" s="23"/>
      <c r="CX75" s="23">
        <v>0</v>
      </c>
      <c r="CY75" s="24">
        <v>0</v>
      </c>
      <c r="CZ75" s="23">
        <v>0</v>
      </c>
      <c r="DA75" s="23">
        <v>0</v>
      </c>
      <c r="DB75" s="25">
        <f t="shared" si="16"/>
        <v>858106140</v>
      </c>
      <c r="DC75" s="22">
        <v>0</v>
      </c>
      <c r="DD75" s="23">
        <v>0</v>
      </c>
      <c r="DE75" s="23">
        <v>0</v>
      </c>
      <c r="DF75" s="23">
        <v>0</v>
      </c>
      <c r="DG75" s="23">
        <v>0</v>
      </c>
      <c r="DH75" s="24">
        <v>0</v>
      </c>
      <c r="DI75" s="23">
        <v>0</v>
      </c>
      <c r="DJ75" s="23">
        <v>0</v>
      </c>
      <c r="DK75" s="25">
        <f t="shared" si="17"/>
        <v>858106140</v>
      </c>
      <c r="DL75" s="28">
        <v>0</v>
      </c>
      <c r="DM75" s="23">
        <v>0</v>
      </c>
      <c r="DN75" s="23">
        <v>0</v>
      </c>
      <c r="DO75" s="23">
        <v>0</v>
      </c>
      <c r="DP75" s="23"/>
      <c r="DQ75" s="23"/>
      <c r="DR75" s="23">
        <v>0</v>
      </c>
      <c r="DS75" s="23">
        <v>0</v>
      </c>
      <c r="DT75" s="24">
        <v>0</v>
      </c>
      <c r="DU75" s="23">
        <v>0</v>
      </c>
      <c r="DV75" s="23">
        <v>0</v>
      </c>
      <c r="DW75" s="26">
        <f t="shared" si="18"/>
        <v>858106140</v>
      </c>
      <c r="DX75" s="26">
        <f>VLOOKUP(B75,[2]RPTNCT049_ConsultaSaldosContabl!$I$4:$K$7914,3,0)</f>
        <v>240952423</v>
      </c>
      <c r="DY75" s="13" t="e">
        <f>+S75+AD75+AU75+#REF!+BG75+#REF!+BQ75+#REF!</f>
        <v>#REF!</v>
      </c>
    </row>
    <row r="76" spans="1:129" ht="15" customHeight="1" x14ac:dyDescent="0.2">
      <c r="A76" s="9">
        <v>8999991735</v>
      </c>
      <c r="B76" s="9">
        <v>899999173</v>
      </c>
      <c r="C76" s="9"/>
      <c r="D76" s="27">
        <v>215825658</v>
      </c>
      <c r="E76" s="21" t="s">
        <v>604</v>
      </c>
      <c r="F76" s="20" t="s">
        <v>1745</v>
      </c>
      <c r="G76" s="22">
        <f>VLOOKUP(A76,[1]SGP!$A$4:$G$1137,7,0)</f>
        <v>0</v>
      </c>
      <c r="H76" s="23"/>
      <c r="I76" s="23">
        <v>0</v>
      </c>
      <c r="J76" s="23">
        <v>0</v>
      </c>
      <c r="K76" s="24">
        <v>0</v>
      </c>
      <c r="L76" s="23">
        <v>0</v>
      </c>
      <c r="M76" s="23">
        <v>0</v>
      </c>
      <c r="N76" s="25">
        <f t="shared" si="10"/>
        <v>0</v>
      </c>
      <c r="O76" s="25">
        <v>0</v>
      </c>
      <c r="P76" s="22">
        <v>0</v>
      </c>
      <c r="Q76" s="23">
        <v>0</v>
      </c>
      <c r="R76" s="23">
        <v>0</v>
      </c>
      <c r="S76" s="31">
        <v>73600975</v>
      </c>
      <c r="T76" s="23">
        <v>0</v>
      </c>
      <c r="U76" s="24">
        <v>0</v>
      </c>
      <c r="V76" s="23">
        <v>0</v>
      </c>
      <c r="W76" s="23">
        <v>0</v>
      </c>
      <c r="X76" s="25">
        <f t="shared" si="11"/>
        <v>73600975</v>
      </c>
      <c r="Y76" s="25">
        <v>0</v>
      </c>
      <c r="Z76" s="22">
        <v>0</v>
      </c>
      <c r="AA76" s="23">
        <v>0</v>
      </c>
      <c r="AB76" s="23">
        <v>0</v>
      </c>
      <c r="AC76" s="23">
        <v>0</v>
      </c>
      <c r="AD76" s="23">
        <v>0</v>
      </c>
      <c r="AE76" s="23">
        <v>0</v>
      </c>
      <c r="AF76" s="24">
        <v>0</v>
      </c>
      <c r="AG76" s="23">
        <v>0</v>
      </c>
      <c r="AH76" s="23">
        <v>0</v>
      </c>
      <c r="AI76" s="25">
        <f t="shared" si="12"/>
        <v>73600975</v>
      </c>
      <c r="AJ76" s="25">
        <v>0</v>
      </c>
      <c r="AK76" s="24">
        <v>0</v>
      </c>
      <c r="AL76" s="23">
        <v>0</v>
      </c>
      <c r="AM76" s="23">
        <v>0</v>
      </c>
      <c r="AN76" s="24">
        <v>0</v>
      </c>
      <c r="AO76" s="24">
        <v>0</v>
      </c>
      <c r="AP76" s="23">
        <v>0</v>
      </c>
      <c r="AQ76" s="23">
        <v>0</v>
      </c>
      <c r="AR76" s="23">
        <v>0</v>
      </c>
      <c r="AS76" s="41" t="s">
        <v>2304</v>
      </c>
      <c r="AT76" s="23">
        <v>0</v>
      </c>
      <c r="AU76" s="23">
        <v>0</v>
      </c>
      <c r="AV76" s="25">
        <v>73600975</v>
      </c>
      <c r="AW76" s="22">
        <v>0</v>
      </c>
      <c r="AX76" s="23">
        <v>0</v>
      </c>
      <c r="AY76" s="41">
        <v>0</v>
      </c>
      <c r="AZ76" s="23">
        <v>0</v>
      </c>
      <c r="BA76" s="24">
        <v>0</v>
      </c>
      <c r="BB76" s="23">
        <v>0</v>
      </c>
      <c r="BC76" s="23"/>
      <c r="BD76" s="23">
        <v>0</v>
      </c>
      <c r="BE76" s="41">
        <v>0</v>
      </c>
      <c r="BF76" s="23">
        <v>39646155</v>
      </c>
      <c r="BG76" s="23">
        <v>68883203</v>
      </c>
      <c r="BH76" s="25">
        <v>182130333</v>
      </c>
      <c r="BI76" s="23">
        <v>0</v>
      </c>
      <c r="BJ76" s="23">
        <v>12288544</v>
      </c>
      <c r="BK76" s="23">
        <v>0</v>
      </c>
      <c r="BL76" s="23">
        <v>0</v>
      </c>
      <c r="BM76" s="23">
        <v>0</v>
      </c>
      <c r="BN76" s="24">
        <v>0</v>
      </c>
      <c r="BO76" s="23">
        <v>0</v>
      </c>
      <c r="BP76" s="23">
        <v>0</v>
      </c>
      <c r="BQ76" s="23">
        <v>0</v>
      </c>
      <c r="BR76" s="25">
        <v>194418877</v>
      </c>
      <c r="BS76" s="22">
        <v>0</v>
      </c>
      <c r="BT76" s="23">
        <v>0</v>
      </c>
      <c r="BU76" s="23">
        <v>0</v>
      </c>
      <c r="BV76" s="23">
        <v>0</v>
      </c>
      <c r="BW76" s="24">
        <v>0</v>
      </c>
      <c r="BX76" s="23">
        <v>0</v>
      </c>
      <c r="BY76" s="23">
        <v>0</v>
      </c>
      <c r="BZ76" s="23">
        <v>0</v>
      </c>
      <c r="CA76" s="25">
        <f t="shared" si="13"/>
        <v>194418877</v>
      </c>
      <c r="CB76" s="22">
        <v>0</v>
      </c>
      <c r="CC76" s="23">
        <v>0</v>
      </c>
      <c r="CD76" s="23">
        <v>0</v>
      </c>
      <c r="CE76" s="23">
        <v>0</v>
      </c>
      <c r="CF76" s="24">
        <v>0</v>
      </c>
      <c r="CG76" s="23">
        <v>0</v>
      </c>
      <c r="CH76" s="23">
        <v>0</v>
      </c>
      <c r="CI76" s="23">
        <v>0</v>
      </c>
      <c r="CJ76" s="25">
        <f t="shared" si="14"/>
        <v>194418877</v>
      </c>
      <c r="CK76" s="22">
        <v>0</v>
      </c>
      <c r="CL76" s="23">
        <v>0</v>
      </c>
      <c r="CM76" s="23">
        <v>0</v>
      </c>
      <c r="CN76" s="23">
        <v>0</v>
      </c>
      <c r="CO76" s="23">
        <v>0</v>
      </c>
      <c r="CP76" s="24">
        <v>0</v>
      </c>
      <c r="CQ76" s="23">
        <v>0</v>
      </c>
      <c r="CR76" s="23">
        <v>0</v>
      </c>
      <c r="CS76" s="25">
        <f t="shared" si="15"/>
        <v>194418877</v>
      </c>
      <c r="CT76" s="22">
        <v>0</v>
      </c>
      <c r="CU76" s="23">
        <v>0</v>
      </c>
      <c r="CV76" s="23">
        <v>0</v>
      </c>
      <c r="CW76" s="23"/>
      <c r="CX76" s="23">
        <v>0</v>
      </c>
      <c r="CY76" s="24">
        <v>0</v>
      </c>
      <c r="CZ76" s="23">
        <v>0</v>
      </c>
      <c r="DA76" s="23">
        <v>0</v>
      </c>
      <c r="DB76" s="25">
        <f t="shared" si="16"/>
        <v>194418877</v>
      </c>
      <c r="DC76" s="22">
        <v>0</v>
      </c>
      <c r="DD76" s="23">
        <v>0</v>
      </c>
      <c r="DE76" s="23">
        <v>0</v>
      </c>
      <c r="DF76" s="23">
        <v>0</v>
      </c>
      <c r="DG76" s="23">
        <v>0</v>
      </c>
      <c r="DH76" s="24">
        <v>0</v>
      </c>
      <c r="DI76" s="23">
        <v>0</v>
      </c>
      <c r="DJ76" s="23">
        <v>0</v>
      </c>
      <c r="DK76" s="25">
        <f t="shared" si="17"/>
        <v>194418877</v>
      </c>
      <c r="DL76" s="28">
        <v>0</v>
      </c>
      <c r="DM76" s="23">
        <v>0</v>
      </c>
      <c r="DN76" s="23">
        <v>0</v>
      </c>
      <c r="DO76" s="23">
        <v>0</v>
      </c>
      <c r="DP76" s="23"/>
      <c r="DQ76" s="23"/>
      <c r="DR76" s="23">
        <v>0</v>
      </c>
      <c r="DS76" s="23">
        <v>0</v>
      </c>
      <c r="DT76" s="24">
        <v>0</v>
      </c>
      <c r="DU76" s="23">
        <v>0</v>
      </c>
      <c r="DV76" s="23">
        <v>0</v>
      </c>
      <c r="DW76" s="26">
        <f t="shared" si="18"/>
        <v>194418877</v>
      </c>
      <c r="DX76" s="26">
        <f>VLOOKUP(B76,[2]RPTNCT049_ConsultaSaldosContabl!$I$4:$K$7914,3,0)</f>
        <v>51934699</v>
      </c>
      <c r="DY76" s="13" t="e">
        <f>+S76+AD76+AU76+#REF!+BG76+#REF!+BQ76+#REF!</f>
        <v>#REF!</v>
      </c>
    </row>
    <row r="77" spans="1:129" ht="15" customHeight="1" x14ac:dyDescent="0.2">
      <c r="A77" s="9">
        <v>8999991728</v>
      </c>
      <c r="B77" s="9">
        <v>899999172</v>
      </c>
      <c r="C77" s="9"/>
      <c r="D77" s="27">
        <v>217525175</v>
      </c>
      <c r="E77" s="21" t="s">
        <v>543</v>
      </c>
      <c r="F77" s="20" t="s">
        <v>1684</v>
      </c>
      <c r="G77" s="22">
        <f>VLOOKUP(A77,[1]SGP!$A$4:$G$1137,7,0)</f>
        <v>1623115861</v>
      </c>
      <c r="H77" s="23"/>
      <c r="I77" s="23">
        <v>0</v>
      </c>
      <c r="J77" s="23">
        <v>0</v>
      </c>
      <c r="K77" s="24">
        <v>124917432</v>
      </c>
      <c r="L77" s="23">
        <v>349944723</v>
      </c>
      <c r="M77" s="23">
        <v>0</v>
      </c>
      <c r="N77" s="25">
        <f t="shared" si="10"/>
        <v>2097978016</v>
      </c>
      <c r="O77" s="25">
        <v>0</v>
      </c>
      <c r="P77" s="22">
        <v>1766331648</v>
      </c>
      <c r="Q77" s="23">
        <v>0</v>
      </c>
      <c r="R77" s="23">
        <v>0</v>
      </c>
      <c r="S77" s="31">
        <v>636269907</v>
      </c>
      <c r="T77" s="23">
        <v>0</v>
      </c>
      <c r="U77" s="24">
        <v>113664636</v>
      </c>
      <c r="V77" s="23">
        <v>155355523</v>
      </c>
      <c r="W77" s="23">
        <v>0</v>
      </c>
      <c r="X77" s="25">
        <f t="shared" si="11"/>
        <v>4769599730</v>
      </c>
      <c r="Y77" s="25">
        <v>0</v>
      </c>
      <c r="Z77" s="22">
        <v>0</v>
      </c>
      <c r="AA77" s="23">
        <v>0</v>
      </c>
      <c r="AB77" s="22">
        <v>0</v>
      </c>
      <c r="AC77" s="31">
        <v>65742992</v>
      </c>
      <c r="AD77" s="23">
        <v>0</v>
      </c>
      <c r="AE77" s="23">
        <v>1809955980</v>
      </c>
      <c r="AF77" s="24">
        <v>119291034</v>
      </c>
      <c r="AG77" s="23">
        <v>252650123</v>
      </c>
      <c r="AH77" s="23">
        <v>0</v>
      </c>
      <c r="AI77" s="25">
        <f t="shared" si="12"/>
        <v>7017239859</v>
      </c>
      <c r="AJ77" s="25">
        <v>0</v>
      </c>
      <c r="AK77" s="24">
        <v>0</v>
      </c>
      <c r="AL77" s="23">
        <v>0</v>
      </c>
      <c r="AM77" s="23">
        <v>0</v>
      </c>
      <c r="AN77" s="24">
        <v>0</v>
      </c>
      <c r="AO77" s="23">
        <v>1908716924</v>
      </c>
      <c r="AP77" s="23">
        <v>121747690</v>
      </c>
      <c r="AQ77" s="23">
        <v>258314435</v>
      </c>
      <c r="AR77" s="23">
        <v>0</v>
      </c>
      <c r="AS77" s="23">
        <v>858922616</v>
      </c>
      <c r="AT77" s="23">
        <v>0</v>
      </c>
      <c r="AU77" s="23">
        <v>0</v>
      </c>
      <c r="AV77" s="25">
        <v>10164941524</v>
      </c>
      <c r="AW77" s="22">
        <v>997607163</v>
      </c>
      <c r="AX77" s="23">
        <v>0</v>
      </c>
      <c r="AY77" s="41">
        <v>0</v>
      </c>
      <c r="AZ77" s="23">
        <v>0</v>
      </c>
      <c r="BA77" s="24">
        <v>121747690</v>
      </c>
      <c r="BB77" s="23">
        <v>258314435</v>
      </c>
      <c r="BC77" s="23"/>
      <c r="BD77" s="23">
        <v>0</v>
      </c>
      <c r="BE77" s="41">
        <v>0</v>
      </c>
      <c r="BF77" s="23">
        <v>233792400</v>
      </c>
      <c r="BG77" s="23">
        <v>586287433</v>
      </c>
      <c r="BH77" s="25">
        <v>12362690645</v>
      </c>
      <c r="BI77" s="23">
        <v>1847888851</v>
      </c>
      <c r="BJ77" s="23">
        <v>238645008</v>
      </c>
      <c r="BK77" s="23">
        <v>0</v>
      </c>
      <c r="BL77" s="23">
        <v>0</v>
      </c>
      <c r="BM77" s="23">
        <v>0</v>
      </c>
      <c r="BN77" s="24">
        <v>121747690</v>
      </c>
      <c r="BO77" s="23">
        <v>258314435</v>
      </c>
      <c r="BP77" s="23">
        <v>0</v>
      </c>
      <c r="BQ77" s="23">
        <v>0</v>
      </c>
      <c r="BR77" s="25">
        <v>14829286629</v>
      </c>
      <c r="BS77" s="22">
        <v>0</v>
      </c>
      <c r="BT77" s="23">
        <v>0</v>
      </c>
      <c r="BU77" s="23">
        <v>0</v>
      </c>
      <c r="BV77" s="23">
        <v>0</v>
      </c>
      <c r="BW77" s="24">
        <v>0</v>
      </c>
      <c r="BX77" s="23">
        <v>0</v>
      </c>
      <c r="BY77" s="23">
        <v>0</v>
      </c>
      <c r="BZ77" s="23">
        <v>0</v>
      </c>
      <c r="CA77" s="25">
        <f t="shared" si="13"/>
        <v>14829286629</v>
      </c>
      <c r="CB77" s="22">
        <v>0</v>
      </c>
      <c r="CC77" s="23">
        <v>0</v>
      </c>
      <c r="CD77" s="23">
        <v>0</v>
      </c>
      <c r="CE77" s="23">
        <v>0</v>
      </c>
      <c r="CF77" s="24">
        <v>0</v>
      </c>
      <c r="CG77" s="23">
        <v>0</v>
      </c>
      <c r="CH77" s="23">
        <v>0</v>
      </c>
      <c r="CI77" s="23">
        <v>0</v>
      </c>
      <c r="CJ77" s="25">
        <f t="shared" si="14"/>
        <v>14829286629</v>
      </c>
      <c r="CK77" s="22">
        <v>0</v>
      </c>
      <c r="CL77" s="23">
        <v>0</v>
      </c>
      <c r="CM77" s="23">
        <v>0</v>
      </c>
      <c r="CN77" s="23">
        <v>0</v>
      </c>
      <c r="CO77" s="23">
        <v>0</v>
      </c>
      <c r="CP77" s="24">
        <v>0</v>
      </c>
      <c r="CQ77" s="23">
        <v>0</v>
      </c>
      <c r="CR77" s="23">
        <v>0</v>
      </c>
      <c r="CS77" s="25">
        <f t="shared" si="15"/>
        <v>14829286629</v>
      </c>
      <c r="CT77" s="22">
        <v>0</v>
      </c>
      <c r="CU77" s="23">
        <v>0</v>
      </c>
      <c r="CV77" s="23">
        <v>0</v>
      </c>
      <c r="CW77" s="23">
        <v>0</v>
      </c>
      <c r="CX77" s="23">
        <v>0</v>
      </c>
      <c r="CY77" s="24">
        <v>0</v>
      </c>
      <c r="CZ77" s="23">
        <v>0</v>
      </c>
      <c r="DA77" s="23">
        <v>0</v>
      </c>
      <c r="DB77" s="25">
        <f t="shared" si="16"/>
        <v>14829286629</v>
      </c>
      <c r="DC77" s="22"/>
      <c r="DD77" s="23">
        <v>0</v>
      </c>
      <c r="DE77" s="23">
        <v>0</v>
      </c>
      <c r="DF77" s="23">
        <v>0</v>
      </c>
      <c r="DG77" s="23">
        <v>0</v>
      </c>
      <c r="DH77" s="24">
        <v>0</v>
      </c>
      <c r="DI77" s="23">
        <v>0</v>
      </c>
      <c r="DJ77" s="23">
        <v>0</v>
      </c>
      <c r="DK77" s="25">
        <f t="shared" si="17"/>
        <v>14829286629</v>
      </c>
      <c r="DL77" s="28">
        <v>0</v>
      </c>
      <c r="DM77" s="23">
        <v>0</v>
      </c>
      <c r="DN77" s="23">
        <v>0</v>
      </c>
      <c r="DO77" s="23">
        <v>0</v>
      </c>
      <c r="DP77" s="23">
        <v>0</v>
      </c>
      <c r="DQ77" s="23"/>
      <c r="DR77" s="23">
        <v>0</v>
      </c>
      <c r="DS77" s="23">
        <v>0</v>
      </c>
      <c r="DT77" s="24">
        <v>0</v>
      </c>
      <c r="DU77" s="23">
        <v>0</v>
      </c>
      <c r="DV77" s="23">
        <v>0</v>
      </c>
      <c r="DW77" s="26">
        <f t="shared" si="18"/>
        <v>14829286629</v>
      </c>
      <c r="DX77" s="26">
        <f>VLOOKUP(B77,[2]RPTNCT049_ConsultaSaldosContabl!$I$4:$K$7914,3,0)</f>
        <v>13606729289</v>
      </c>
      <c r="DY77" s="13" t="e">
        <f>+S77+AD77+AU77+#REF!+BG77+#REF!+BQ77+#REF!</f>
        <v>#REF!</v>
      </c>
    </row>
    <row r="78" spans="1:129" ht="15" customHeight="1" x14ac:dyDescent="0.2">
      <c r="A78" s="9">
        <v>8999991140</v>
      </c>
      <c r="B78" s="9">
        <v>899999114</v>
      </c>
      <c r="C78" s="9"/>
      <c r="D78" s="27">
        <v>112525000</v>
      </c>
      <c r="E78" s="21" t="s">
        <v>93</v>
      </c>
      <c r="F78" s="20" t="s">
        <v>1245</v>
      </c>
      <c r="G78" s="22">
        <f>VLOOKUP(A78,[1]SGP!$A$4:$G$1137,7,0)</f>
        <v>34320365122</v>
      </c>
      <c r="H78" s="23"/>
      <c r="I78" s="23">
        <v>3011736003</v>
      </c>
      <c r="J78" s="23">
        <v>0</v>
      </c>
      <c r="K78" s="24">
        <v>2253351595</v>
      </c>
      <c r="L78" s="23">
        <v>4477568737</v>
      </c>
      <c r="M78" s="23">
        <v>0</v>
      </c>
      <c r="N78" s="25">
        <f t="shared" si="10"/>
        <v>44063021457</v>
      </c>
      <c r="O78" s="25">
        <v>0</v>
      </c>
      <c r="P78" s="22">
        <v>32140932098</v>
      </c>
      <c r="Q78" s="23">
        <v>0</v>
      </c>
      <c r="R78" s="23">
        <v>3011736003</v>
      </c>
      <c r="S78" s="29">
        <v>0</v>
      </c>
      <c r="T78" s="23">
        <v>0</v>
      </c>
      <c r="U78" s="24">
        <v>2253351595</v>
      </c>
      <c r="V78" s="23">
        <v>5161621899</v>
      </c>
      <c r="W78" s="23">
        <v>0</v>
      </c>
      <c r="X78" s="25">
        <f t="shared" si="11"/>
        <v>86630663052</v>
      </c>
      <c r="Y78" s="25">
        <v>0</v>
      </c>
      <c r="Z78" s="22">
        <v>35330983882</v>
      </c>
      <c r="AA78" s="23">
        <v>0</v>
      </c>
      <c r="AB78" s="22">
        <v>3011736003</v>
      </c>
      <c r="AC78" s="31">
        <v>2451904243</v>
      </c>
      <c r="AD78" s="23">
        <v>0</v>
      </c>
      <c r="AE78" s="23">
        <v>0</v>
      </c>
      <c r="AF78" s="24">
        <v>2253351595</v>
      </c>
      <c r="AG78" s="23">
        <v>4819595318</v>
      </c>
      <c r="AH78" s="23">
        <v>0</v>
      </c>
      <c r="AI78" s="25">
        <f t="shared" si="12"/>
        <v>134498234093</v>
      </c>
      <c r="AJ78" s="25">
        <v>0</v>
      </c>
      <c r="AK78" s="53">
        <v>37317372824</v>
      </c>
      <c r="AL78" s="23">
        <v>0</v>
      </c>
      <c r="AM78" s="23">
        <v>3011736003</v>
      </c>
      <c r="AN78" s="23">
        <v>16792817771</v>
      </c>
      <c r="AO78" s="23">
        <v>0</v>
      </c>
      <c r="AP78" s="23">
        <v>2242378608</v>
      </c>
      <c r="AQ78" s="23">
        <v>4752614709</v>
      </c>
      <c r="AR78" s="23">
        <v>0</v>
      </c>
      <c r="AS78" s="41" t="s">
        <v>2304</v>
      </c>
      <c r="AT78" s="23">
        <v>0</v>
      </c>
      <c r="AU78" s="23">
        <v>0</v>
      </c>
      <c r="AV78" s="25">
        <v>198615154008</v>
      </c>
      <c r="AW78" s="22">
        <v>19514175369</v>
      </c>
      <c r="AX78" s="23">
        <v>0</v>
      </c>
      <c r="AY78" s="41">
        <v>3011736003</v>
      </c>
      <c r="AZ78" s="23">
        <v>0</v>
      </c>
      <c r="BA78" s="24">
        <v>2242378608</v>
      </c>
      <c r="BB78" s="23">
        <v>4752614709</v>
      </c>
      <c r="BC78" s="23"/>
      <c r="BD78" s="23">
        <v>0</v>
      </c>
      <c r="BE78" s="41">
        <v>0</v>
      </c>
      <c r="BF78" s="23">
        <v>0</v>
      </c>
      <c r="BG78" s="23">
        <v>0</v>
      </c>
      <c r="BH78" s="25">
        <v>228136058697</v>
      </c>
      <c r="BI78" s="23">
        <v>40337043002</v>
      </c>
      <c r="BJ78" s="23">
        <v>0</v>
      </c>
      <c r="BK78" s="23">
        <v>6023472006</v>
      </c>
      <c r="BL78" s="23">
        <v>0</v>
      </c>
      <c r="BM78" s="23">
        <v>0</v>
      </c>
      <c r="BN78" s="24">
        <v>2242378608</v>
      </c>
      <c r="BO78" s="23">
        <v>4752614709</v>
      </c>
      <c r="BP78" s="23">
        <v>0</v>
      </c>
      <c r="BQ78" s="23">
        <v>0</v>
      </c>
      <c r="BR78" s="25">
        <v>281491567022</v>
      </c>
      <c r="BS78" s="22">
        <v>0</v>
      </c>
      <c r="BT78" s="23">
        <v>0</v>
      </c>
      <c r="BU78" s="23">
        <v>0</v>
      </c>
      <c r="BV78" s="23">
        <v>0</v>
      </c>
      <c r="BW78" s="24">
        <v>0</v>
      </c>
      <c r="BX78" s="23">
        <v>0</v>
      </c>
      <c r="BY78" s="23">
        <v>0</v>
      </c>
      <c r="BZ78" s="23">
        <v>0</v>
      </c>
      <c r="CA78" s="25">
        <f t="shared" si="13"/>
        <v>281491567022</v>
      </c>
      <c r="CB78" s="22">
        <v>0</v>
      </c>
      <c r="CC78" s="23">
        <v>0</v>
      </c>
      <c r="CD78" s="23">
        <v>0</v>
      </c>
      <c r="CE78" s="23">
        <v>0</v>
      </c>
      <c r="CF78" s="24">
        <v>0</v>
      </c>
      <c r="CG78" s="23">
        <v>0</v>
      </c>
      <c r="CH78" s="23">
        <v>0</v>
      </c>
      <c r="CI78" s="23">
        <v>0</v>
      </c>
      <c r="CJ78" s="25">
        <f t="shared" si="14"/>
        <v>281491567022</v>
      </c>
      <c r="CK78" s="22">
        <v>0</v>
      </c>
      <c r="CL78" s="23">
        <v>0</v>
      </c>
      <c r="CM78" s="23">
        <v>0</v>
      </c>
      <c r="CN78" s="23">
        <v>0</v>
      </c>
      <c r="CO78" s="23">
        <v>0</v>
      </c>
      <c r="CP78" s="24">
        <v>0</v>
      </c>
      <c r="CQ78" s="23">
        <v>0</v>
      </c>
      <c r="CR78" s="23">
        <v>0</v>
      </c>
      <c r="CS78" s="25">
        <f t="shared" si="15"/>
        <v>281491567022</v>
      </c>
      <c r="CT78" s="22">
        <v>0</v>
      </c>
      <c r="CU78" s="23">
        <v>0</v>
      </c>
      <c r="CV78" s="23">
        <v>0</v>
      </c>
      <c r="CW78" s="23">
        <v>0</v>
      </c>
      <c r="CX78" s="23">
        <v>0</v>
      </c>
      <c r="CY78" s="24">
        <v>0</v>
      </c>
      <c r="CZ78" s="23">
        <v>0</v>
      </c>
      <c r="DA78" s="23">
        <v>0</v>
      </c>
      <c r="DB78" s="25">
        <f t="shared" si="16"/>
        <v>281491567022</v>
      </c>
      <c r="DC78" s="22">
        <v>0</v>
      </c>
      <c r="DD78" s="23">
        <v>0</v>
      </c>
      <c r="DE78" s="23">
        <v>0</v>
      </c>
      <c r="DF78" s="23">
        <v>0</v>
      </c>
      <c r="DG78" s="23">
        <v>0</v>
      </c>
      <c r="DH78" s="24">
        <v>0</v>
      </c>
      <c r="DI78" s="23">
        <v>0</v>
      </c>
      <c r="DJ78" s="23">
        <v>0</v>
      </c>
      <c r="DK78" s="25">
        <f t="shared" si="17"/>
        <v>281491567022</v>
      </c>
      <c r="DL78" s="28">
        <v>0</v>
      </c>
      <c r="DM78" s="23">
        <v>0</v>
      </c>
      <c r="DN78" s="23">
        <v>0</v>
      </c>
      <c r="DO78" s="23">
        <v>0</v>
      </c>
      <c r="DP78" s="23">
        <v>0</v>
      </c>
      <c r="DQ78" s="23"/>
      <c r="DR78" s="23">
        <v>0</v>
      </c>
      <c r="DS78" s="23">
        <v>0</v>
      </c>
      <c r="DT78" s="24">
        <v>0</v>
      </c>
      <c r="DU78" s="23">
        <v>0</v>
      </c>
      <c r="DV78" s="23">
        <v>0</v>
      </c>
      <c r="DW78" s="26">
        <f t="shared" si="18"/>
        <v>281491567022</v>
      </c>
      <c r="DX78" s="26">
        <f>VLOOKUP(B78,[2]RPTNCT049_ConsultaSaldosContabl!$I$4:$K$7914,3,0)</f>
        <v>281491567022</v>
      </c>
      <c r="DY78" s="13" t="e">
        <f>+S78+AD78+AU78+#REF!+BG78+#REF!+BQ78+#REF!</f>
        <v>#REF!</v>
      </c>
    </row>
    <row r="79" spans="1:129" ht="15" customHeight="1" x14ac:dyDescent="0.2">
      <c r="A79" s="9">
        <v>8999990619</v>
      </c>
      <c r="B79" s="9">
        <v>899999061</v>
      </c>
      <c r="C79" s="9"/>
      <c r="D79" s="27">
        <v>210111001</v>
      </c>
      <c r="E79" s="21" t="s">
        <v>92</v>
      </c>
      <c r="F79" s="20" t="s">
        <v>1244</v>
      </c>
      <c r="G79" s="22">
        <f>VLOOKUP(A79,[1]SGP!$A$4:$G$1137,7,0)</f>
        <v>95310558899</v>
      </c>
      <c r="H79" s="23"/>
      <c r="I79" s="23">
        <v>0</v>
      </c>
      <c r="J79" s="23">
        <v>0</v>
      </c>
      <c r="K79" s="24">
        <v>6388433905</v>
      </c>
      <c r="L79" s="23">
        <v>12601965186</v>
      </c>
      <c r="M79" s="23">
        <v>3577472275</v>
      </c>
      <c r="N79" s="25">
        <f t="shared" si="10"/>
        <v>117878430265</v>
      </c>
      <c r="O79" s="25">
        <v>0</v>
      </c>
      <c r="P79" s="22">
        <v>83786904270</v>
      </c>
      <c r="Q79" s="23">
        <v>0</v>
      </c>
      <c r="R79" s="23"/>
      <c r="S79" s="31">
        <v>28401088303</v>
      </c>
      <c r="T79" s="23">
        <v>0</v>
      </c>
      <c r="U79" s="24">
        <v>6388433905</v>
      </c>
      <c r="V79" s="23">
        <v>14541311194</v>
      </c>
      <c r="W79" s="23">
        <v>3577472275</v>
      </c>
      <c r="X79" s="25">
        <f t="shared" si="11"/>
        <v>254573640212</v>
      </c>
      <c r="Y79" s="25">
        <v>0</v>
      </c>
      <c r="Z79" s="22">
        <v>0</v>
      </c>
      <c r="AA79" s="23">
        <v>0</v>
      </c>
      <c r="AB79" s="23">
        <v>0</v>
      </c>
      <c r="AC79" s="31">
        <v>1504430810</v>
      </c>
      <c r="AD79" s="23">
        <v>1958963130</v>
      </c>
      <c r="AE79" s="23">
        <v>93796176028</v>
      </c>
      <c r="AF79" s="24">
        <v>6388433905</v>
      </c>
      <c r="AG79" s="23">
        <v>13571638190</v>
      </c>
      <c r="AH79" s="23">
        <v>3577472275</v>
      </c>
      <c r="AI79" s="25">
        <f t="shared" si="12"/>
        <v>375370754550</v>
      </c>
      <c r="AJ79" s="25">
        <v>0</v>
      </c>
      <c r="AK79" s="24">
        <v>0</v>
      </c>
      <c r="AL79" s="23">
        <v>0</v>
      </c>
      <c r="AM79" s="23">
        <v>0</v>
      </c>
      <c r="AN79" s="24">
        <v>0</v>
      </c>
      <c r="AO79" s="23">
        <v>96840700445</v>
      </c>
      <c r="AP79" s="23">
        <v>6539001125</v>
      </c>
      <c r="AQ79" s="23">
        <v>13810473878</v>
      </c>
      <c r="AR79" s="63">
        <v>3577472275</v>
      </c>
      <c r="AS79" s="23">
        <v>48478315200</v>
      </c>
      <c r="AT79" s="23">
        <v>0</v>
      </c>
      <c r="AU79" s="23">
        <f>70279520</f>
        <v>70279520</v>
      </c>
      <c r="AV79" s="25">
        <v>544464845338</v>
      </c>
      <c r="AW79" s="22">
        <v>46040296554</v>
      </c>
      <c r="AX79" s="23">
        <v>0</v>
      </c>
      <c r="AY79" s="41">
        <v>0</v>
      </c>
      <c r="AZ79" s="23">
        <v>0</v>
      </c>
      <c r="BA79" s="24">
        <v>6539001125</v>
      </c>
      <c r="BB79" s="23">
        <v>13810473878</v>
      </c>
      <c r="BC79" s="23">
        <v>3577472275</v>
      </c>
      <c r="BD79" s="23">
        <v>0</v>
      </c>
      <c r="BE79" s="41">
        <v>0</v>
      </c>
      <c r="BF79" s="23">
        <v>13352881495</v>
      </c>
      <c r="BG79" s="23">
        <v>26178983333</v>
      </c>
      <c r="BH79" s="25">
        <v>653963953998</v>
      </c>
      <c r="BI79" s="23">
        <v>96658208185</v>
      </c>
      <c r="BJ79" s="23">
        <v>9530542763</v>
      </c>
      <c r="BK79" s="23">
        <v>7154944550</v>
      </c>
      <c r="BL79" s="23">
        <v>0</v>
      </c>
      <c r="BM79" s="23">
        <v>0</v>
      </c>
      <c r="BN79" s="24">
        <v>6539001125</v>
      </c>
      <c r="BO79" s="23">
        <v>13810473878</v>
      </c>
      <c r="BP79" s="23">
        <v>0</v>
      </c>
      <c r="BQ79" s="23">
        <v>394385139</v>
      </c>
      <c r="BR79" s="25">
        <v>788051509638</v>
      </c>
      <c r="BS79" s="22">
        <v>0</v>
      </c>
      <c r="BT79" s="23">
        <v>0</v>
      </c>
      <c r="BU79" s="23">
        <v>0</v>
      </c>
      <c r="BV79" s="23">
        <v>0</v>
      </c>
      <c r="BW79" s="24">
        <v>0</v>
      </c>
      <c r="BX79" s="23">
        <v>0</v>
      </c>
      <c r="BY79" s="23">
        <v>0</v>
      </c>
      <c r="BZ79" s="23">
        <v>0</v>
      </c>
      <c r="CA79" s="25">
        <f t="shared" si="13"/>
        <v>788051509638</v>
      </c>
      <c r="CB79" s="22">
        <v>0</v>
      </c>
      <c r="CC79" s="23">
        <v>0</v>
      </c>
      <c r="CD79" s="23">
        <v>0</v>
      </c>
      <c r="CE79" s="23">
        <v>0</v>
      </c>
      <c r="CF79" s="24">
        <v>0</v>
      </c>
      <c r="CG79" s="23">
        <v>0</v>
      </c>
      <c r="CH79" s="23">
        <v>0</v>
      </c>
      <c r="CI79" s="23">
        <v>0</v>
      </c>
      <c r="CJ79" s="25">
        <f t="shared" si="14"/>
        <v>788051509638</v>
      </c>
      <c r="CK79" s="22">
        <v>0</v>
      </c>
      <c r="CL79" s="23">
        <v>0</v>
      </c>
      <c r="CM79" s="23">
        <v>0</v>
      </c>
      <c r="CN79" s="23">
        <v>0</v>
      </c>
      <c r="CO79" s="23">
        <v>0</v>
      </c>
      <c r="CP79" s="24">
        <v>0</v>
      </c>
      <c r="CQ79" s="23">
        <v>0</v>
      </c>
      <c r="CR79" s="23">
        <v>0</v>
      </c>
      <c r="CS79" s="25">
        <f t="shared" si="15"/>
        <v>788051509638</v>
      </c>
      <c r="CT79" s="22">
        <v>0</v>
      </c>
      <c r="CU79" s="23">
        <v>0</v>
      </c>
      <c r="CV79" s="23">
        <v>0</v>
      </c>
      <c r="CW79" s="23">
        <v>0</v>
      </c>
      <c r="CX79" s="23">
        <v>0</v>
      </c>
      <c r="CY79" s="24">
        <v>0</v>
      </c>
      <c r="CZ79" s="23">
        <v>0</v>
      </c>
      <c r="DA79" s="23">
        <v>0</v>
      </c>
      <c r="DB79" s="25">
        <f t="shared" si="16"/>
        <v>788051509638</v>
      </c>
      <c r="DC79" s="22">
        <v>0</v>
      </c>
      <c r="DD79" s="23">
        <v>0</v>
      </c>
      <c r="DE79" s="23">
        <v>0</v>
      </c>
      <c r="DF79" s="23">
        <v>0</v>
      </c>
      <c r="DG79" s="23">
        <v>0</v>
      </c>
      <c r="DH79" s="24">
        <v>0</v>
      </c>
      <c r="DI79" s="23">
        <v>0</v>
      </c>
      <c r="DJ79" s="23">
        <v>0</v>
      </c>
      <c r="DK79" s="25">
        <f t="shared" si="17"/>
        <v>788051509638</v>
      </c>
      <c r="DL79" s="28">
        <v>0</v>
      </c>
      <c r="DM79" s="23">
        <v>0</v>
      </c>
      <c r="DN79" s="23">
        <v>0</v>
      </c>
      <c r="DO79" s="23">
        <v>0</v>
      </c>
      <c r="DP79" s="23">
        <v>0</v>
      </c>
      <c r="DQ79" s="23"/>
      <c r="DR79" s="23">
        <v>0</v>
      </c>
      <c r="DS79" s="23">
        <v>0</v>
      </c>
      <c r="DT79" s="24">
        <v>0</v>
      </c>
      <c r="DU79" s="23">
        <v>0</v>
      </c>
      <c r="DV79" s="23">
        <v>0</v>
      </c>
      <c r="DW79" s="26">
        <f t="shared" si="18"/>
        <v>788051509638</v>
      </c>
      <c r="DX79" s="26">
        <f>VLOOKUP(B79,[2]RPTNCT049_ConsultaSaldosContabl!$I$4:$K$7914,3,0)</f>
        <v>731269961868</v>
      </c>
      <c r="DY79" s="13" t="e">
        <f>+S79+AD79+AU79+#REF!+BG79+#REF!+BQ79+#REF!</f>
        <v>#REF!</v>
      </c>
    </row>
    <row r="80" spans="1:129" ht="56.25" customHeight="1" x14ac:dyDescent="0.2">
      <c r="A80" s="9">
        <v>8924000382</v>
      </c>
      <c r="B80" s="9">
        <v>892400038</v>
      </c>
      <c r="C80" s="9"/>
      <c r="D80" s="27">
        <v>118888000</v>
      </c>
      <c r="E80" s="21" t="s">
        <v>91</v>
      </c>
      <c r="F80" s="20" t="s">
        <v>1243</v>
      </c>
      <c r="G80" s="22">
        <f>VLOOKUP(A80,[1]SGP!$A$4:$G$1137,7,0)</f>
        <v>1515054318</v>
      </c>
      <c r="H80" s="23">
        <v>0</v>
      </c>
      <c r="I80" s="23">
        <v>90502390</v>
      </c>
      <c r="J80" s="23">
        <v>0</v>
      </c>
      <c r="K80" s="24">
        <v>79913331</v>
      </c>
      <c r="L80" s="23">
        <v>157965205</v>
      </c>
      <c r="M80" s="23">
        <v>0</v>
      </c>
      <c r="N80" s="25">
        <f t="shared" si="10"/>
        <v>1843435244</v>
      </c>
      <c r="O80" s="25">
        <v>0</v>
      </c>
      <c r="P80" s="22">
        <v>1438468560</v>
      </c>
      <c r="Q80" s="23">
        <v>0</v>
      </c>
      <c r="R80" s="23">
        <v>90502390</v>
      </c>
      <c r="S80" s="29">
        <v>0</v>
      </c>
      <c r="T80" s="23">
        <v>0</v>
      </c>
      <c r="U80" s="24">
        <v>79913331</v>
      </c>
      <c r="V80" s="23">
        <v>182224609</v>
      </c>
      <c r="W80" s="23">
        <v>0</v>
      </c>
      <c r="X80" s="25">
        <f t="shared" si="11"/>
        <v>3634544134</v>
      </c>
      <c r="Y80" s="25">
        <v>0</v>
      </c>
      <c r="Z80" s="22">
        <v>1573041930</v>
      </c>
      <c r="AA80" s="23">
        <v>0</v>
      </c>
      <c r="AB80" s="23">
        <v>90502390</v>
      </c>
      <c r="AC80" s="31">
        <v>289685961</v>
      </c>
      <c r="AD80" s="23">
        <f>276734955+36543751</f>
        <v>313278706</v>
      </c>
      <c r="AE80" s="23">
        <v>0</v>
      </c>
      <c r="AF80" s="24">
        <v>79913331</v>
      </c>
      <c r="AG80" s="23">
        <v>170094907</v>
      </c>
      <c r="AH80" s="23">
        <v>0</v>
      </c>
      <c r="AI80" s="25">
        <f t="shared" si="12"/>
        <v>6151061359</v>
      </c>
      <c r="AJ80" s="25">
        <v>0</v>
      </c>
      <c r="AK80" s="50">
        <v>1671896844</v>
      </c>
      <c r="AL80" s="23">
        <v>0</v>
      </c>
      <c r="AM80" s="23">
        <v>90502390</v>
      </c>
      <c r="AN80" s="23">
        <v>752353580</v>
      </c>
      <c r="AO80" s="23">
        <v>0</v>
      </c>
      <c r="AP80" s="23">
        <v>78629678</v>
      </c>
      <c r="AQ80" s="23">
        <v>166728096</v>
      </c>
      <c r="AR80" s="23">
        <v>0</v>
      </c>
      <c r="AS80" s="41" t="s">
        <v>2304</v>
      </c>
      <c r="AT80" s="23">
        <v>0</v>
      </c>
      <c r="AU80" s="23">
        <v>0</v>
      </c>
      <c r="AV80" s="25">
        <v>8911171947</v>
      </c>
      <c r="AW80" s="22">
        <v>875827361</v>
      </c>
      <c r="AX80" s="23">
        <v>0</v>
      </c>
      <c r="AY80" s="41">
        <v>90502390</v>
      </c>
      <c r="AZ80" s="23">
        <v>0</v>
      </c>
      <c r="BA80" s="24">
        <v>78629678</v>
      </c>
      <c r="BB80" s="23">
        <v>166728096</v>
      </c>
      <c r="BC80" s="23"/>
      <c r="BD80" s="23">
        <v>0</v>
      </c>
      <c r="BE80" s="41">
        <v>0</v>
      </c>
      <c r="BF80" s="23">
        <f>281979815+20572280</f>
        <v>302552095</v>
      </c>
      <c r="BG80" s="23">
        <v>299835588</v>
      </c>
      <c r="BH80" s="25">
        <v>10725247155</v>
      </c>
      <c r="BI80" s="23">
        <v>1794625176</v>
      </c>
      <c r="BJ80" s="23">
        <f>76711797+5875620</f>
        <v>82587417</v>
      </c>
      <c r="BK80" s="23">
        <v>0</v>
      </c>
      <c r="BL80" s="23">
        <v>0</v>
      </c>
      <c r="BM80" s="23">
        <v>0</v>
      </c>
      <c r="BN80" s="24">
        <v>78629678</v>
      </c>
      <c r="BO80" s="23">
        <v>166728096</v>
      </c>
      <c r="BP80" s="23">
        <v>0</v>
      </c>
      <c r="BQ80" s="23">
        <v>0</v>
      </c>
      <c r="BR80" s="25">
        <v>12847817522</v>
      </c>
      <c r="BS80" s="22">
        <v>0</v>
      </c>
      <c r="BT80" s="23">
        <v>0</v>
      </c>
      <c r="BU80" s="23">
        <v>0</v>
      </c>
      <c r="BV80" s="23">
        <v>0</v>
      </c>
      <c r="BW80" s="24">
        <v>0</v>
      </c>
      <c r="BX80" s="23">
        <v>0</v>
      </c>
      <c r="BY80" s="23">
        <v>0</v>
      </c>
      <c r="BZ80" s="23">
        <v>0</v>
      </c>
      <c r="CA80" s="25">
        <f t="shared" si="13"/>
        <v>12847817522</v>
      </c>
      <c r="CB80" s="22">
        <v>0</v>
      </c>
      <c r="CC80" s="23">
        <v>0</v>
      </c>
      <c r="CD80" s="23">
        <v>0</v>
      </c>
      <c r="CE80" s="23">
        <v>0</v>
      </c>
      <c r="CF80" s="24">
        <v>0</v>
      </c>
      <c r="CG80" s="23">
        <v>0</v>
      </c>
      <c r="CH80" s="23">
        <v>0</v>
      </c>
      <c r="CI80" s="23">
        <v>0</v>
      </c>
      <c r="CJ80" s="25">
        <f t="shared" si="14"/>
        <v>12847817522</v>
      </c>
      <c r="CK80" s="22">
        <v>0</v>
      </c>
      <c r="CL80" s="23">
        <v>0</v>
      </c>
      <c r="CM80" s="23">
        <v>0</v>
      </c>
      <c r="CN80" s="23">
        <v>0</v>
      </c>
      <c r="CO80" s="23">
        <v>0</v>
      </c>
      <c r="CP80" s="24">
        <v>0</v>
      </c>
      <c r="CQ80" s="23">
        <v>0</v>
      </c>
      <c r="CR80" s="23">
        <v>0</v>
      </c>
      <c r="CS80" s="25">
        <f t="shared" si="15"/>
        <v>12847817522</v>
      </c>
      <c r="CT80" s="22">
        <v>0</v>
      </c>
      <c r="CU80" s="23">
        <v>0</v>
      </c>
      <c r="CV80" s="23">
        <v>0</v>
      </c>
      <c r="CW80" s="23">
        <v>0</v>
      </c>
      <c r="CX80" s="23">
        <v>0</v>
      </c>
      <c r="CY80" s="24">
        <v>0</v>
      </c>
      <c r="CZ80" s="23">
        <v>0</v>
      </c>
      <c r="DA80" s="23">
        <v>0</v>
      </c>
      <c r="DB80" s="25">
        <f t="shared" si="16"/>
        <v>12847817522</v>
      </c>
      <c r="DC80" s="22">
        <v>0</v>
      </c>
      <c r="DD80" s="23">
        <v>0</v>
      </c>
      <c r="DE80" s="23">
        <v>0</v>
      </c>
      <c r="DF80" s="23">
        <v>0</v>
      </c>
      <c r="DG80" s="23">
        <v>0</v>
      </c>
      <c r="DH80" s="24">
        <v>0</v>
      </c>
      <c r="DI80" s="23">
        <v>0</v>
      </c>
      <c r="DJ80" s="23">
        <v>0</v>
      </c>
      <c r="DK80" s="25">
        <f t="shared" si="17"/>
        <v>12847817522</v>
      </c>
      <c r="DL80" s="28">
        <v>0</v>
      </c>
      <c r="DM80" s="23">
        <v>0</v>
      </c>
      <c r="DN80" s="23">
        <v>0</v>
      </c>
      <c r="DO80" s="23">
        <v>0</v>
      </c>
      <c r="DP80" s="23">
        <v>0</v>
      </c>
      <c r="DQ80" s="23"/>
      <c r="DR80" s="23">
        <v>0</v>
      </c>
      <c r="DS80" s="23">
        <v>0</v>
      </c>
      <c r="DT80" s="24">
        <v>0</v>
      </c>
      <c r="DU80" s="23">
        <v>0</v>
      </c>
      <c r="DV80" s="23">
        <v>0</v>
      </c>
      <c r="DW80" s="26">
        <f t="shared" si="18"/>
        <v>12847817522</v>
      </c>
      <c r="DX80" s="26">
        <f>VLOOKUP(B80,[2]RPTNCT049_ConsultaSaldosContabl!$I$4:$K$7914,3,0)</f>
        <v>12234703228</v>
      </c>
      <c r="DY80" s="13" t="e">
        <f>+S80+AD80+AU80+#REF!+BG80+#REF!+BQ80+#REF!</f>
        <v>#REF!</v>
      </c>
    </row>
    <row r="81" spans="1:129" ht="15" customHeight="1" x14ac:dyDescent="0.2">
      <c r="A81" s="9">
        <v>8923999991</v>
      </c>
      <c r="B81" s="9">
        <v>892399999</v>
      </c>
      <c r="C81" s="9"/>
      <c r="D81" s="27">
        <v>112020000</v>
      </c>
      <c r="E81" s="21" t="s">
        <v>90</v>
      </c>
      <c r="F81" s="20" t="s">
        <v>1242</v>
      </c>
      <c r="G81" s="22">
        <f>VLOOKUP(A81,[1]SGP!$A$4:$G$1137,7,0)</f>
        <v>20884200135</v>
      </c>
      <c r="H81" s="23"/>
      <c r="I81" s="23">
        <v>216395684</v>
      </c>
      <c r="J81" s="23">
        <v>0</v>
      </c>
      <c r="K81" s="24">
        <v>1209025659</v>
      </c>
      <c r="L81" s="23">
        <v>2382766610</v>
      </c>
      <c r="M81" s="23">
        <v>0</v>
      </c>
      <c r="N81" s="25">
        <f t="shared" si="10"/>
        <v>24692388088</v>
      </c>
      <c r="O81" s="25">
        <v>0</v>
      </c>
      <c r="P81" s="22">
        <v>19786547850</v>
      </c>
      <c r="Q81" s="23">
        <v>0</v>
      </c>
      <c r="R81" s="23">
        <v>216395684</v>
      </c>
      <c r="S81" s="29">
        <v>0</v>
      </c>
      <c r="T81" s="23">
        <v>0</v>
      </c>
      <c r="U81" s="24">
        <v>1209025659</v>
      </c>
      <c r="V81" s="23">
        <v>2749792256</v>
      </c>
      <c r="W81" s="23">
        <v>0</v>
      </c>
      <c r="X81" s="25">
        <f t="shared" si="11"/>
        <v>48654149537</v>
      </c>
      <c r="Y81" s="25">
        <v>0</v>
      </c>
      <c r="Z81" s="22">
        <v>21679727009</v>
      </c>
      <c r="AA81" s="23">
        <v>0</v>
      </c>
      <c r="AB81" s="23">
        <v>216395684</v>
      </c>
      <c r="AC81" s="31">
        <v>1016955910</v>
      </c>
      <c r="AD81" s="23">
        <v>0</v>
      </c>
      <c r="AE81" s="23">
        <v>0</v>
      </c>
      <c r="AF81" s="24">
        <v>1209025659</v>
      </c>
      <c r="AG81" s="23">
        <v>2566279433</v>
      </c>
      <c r="AH81" s="23">
        <v>0</v>
      </c>
      <c r="AI81" s="25">
        <f t="shared" si="12"/>
        <v>75342533232</v>
      </c>
      <c r="AJ81" s="25">
        <v>0</v>
      </c>
      <c r="AK81" s="50">
        <v>22771276393</v>
      </c>
      <c r="AL81" s="23">
        <v>0</v>
      </c>
      <c r="AM81" s="23">
        <v>216395684</v>
      </c>
      <c r="AN81" s="23">
        <v>10247074377</v>
      </c>
      <c r="AO81" s="23">
        <v>0</v>
      </c>
      <c r="AP81" s="23">
        <v>1241163418</v>
      </c>
      <c r="AQ81" s="23">
        <v>2630654600</v>
      </c>
      <c r="AR81" s="23">
        <v>0</v>
      </c>
      <c r="AS81" s="41" t="s">
        <v>2304</v>
      </c>
      <c r="AT81" s="23">
        <v>0</v>
      </c>
      <c r="AU81" s="23">
        <v>0</v>
      </c>
      <c r="AV81" s="25">
        <v>112449097704</v>
      </c>
      <c r="AW81" s="22">
        <v>11916704750</v>
      </c>
      <c r="AX81" s="23">
        <v>0</v>
      </c>
      <c r="AY81" s="41">
        <v>216395684</v>
      </c>
      <c r="AZ81" s="23">
        <v>0</v>
      </c>
      <c r="BA81" s="24">
        <v>1241163418</v>
      </c>
      <c r="BB81" s="23">
        <v>2630654600</v>
      </c>
      <c r="BC81" s="23"/>
      <c r="BD81" s="23">
        <v>0</v>
      </c>
      <c r="BE81" s="41">
        <v>0</v>
      </c>
      <c r="BF81" s="23">
        <v>0</v>
      </c>
      <c r="BG81" s="23">
        <v>0</v>
      </c>
      <c r="BH81" s="25">
        <v>128454016156</v>
      </c>
      <c r="BI81" s="23">
        <v>22330097012</v>
      </c>
      <c r="BJ81" s="23">
        <v>0</v>
      </c>
      <c r="BK81" s="23">
        <v>432791368</v>
      </c>
      <c r="BL81" s="23">
        <v>0</v>
      </c>
      <c r="BM81" s="23">
        <v>0</v>
      </c>
      <c r="BN81" s="24">
        <v>1241163418</v>
      </c>
      <c r="BO81" s="23">
        <v>2630654600</v>
      </c>
      <c r="BP81" s="23">
        <v>0</v>
      </c>
      <c r="BQ81" s="23">
        <v>0</v>
      </c>
      <c r="BR81" s="25">
        <v>155088722554</v>
      </c>
      <c r="BS81" s="22">
        <v>0</v>
      </c>
      <c r="BT81" s="23">
        <v>0</v>
      </c>
      <c r="BU81" s="23">
        <v>0</v>
      </c>
      <c r="BV81" s="23">
        <v>0</v>
      </c>
      <c r="BW81" s="24">
        <v>0</v>
      </c>
      <c r="BX81" s="23">
        <v>0</v>
      </c>
      <c r="BY81" s="23">
        <v>0</v>
      </c>
      <c r="BZ81" s="23">
        <v>0</v>
      </c>
      <c r="CA81" s="25">
        <f t="shared" si="13"/>
        <v>155088722554</v>
      </c>
      <c r="CB81" s="22">
        <v>0</v>
      </c>
      <c r="CC81" s="23">
        <v>0</v>
      </c>
      <c r="CD81" s="23">
        <v>0</v>
      </c>
      <c r="CE81" s="23">
        <v>0</v>
      </c>
      <c r="CF81" s="24">
        <v>0</v>
      </c>
      <c r="CG81" s="23">
        <v>0</v>
      </c>
      <c r="CH81" s="23">
        <v>0</v>
      </c>
      <c r="CI81" s="23">
        <v>0</v>
      </c>
      <c r="CJ81" s="25">
        <f t="shared" si="14"/>
        <v>155088722554</v>
      </c>
      <c r="CK81" s="22">
        <v>0</v>
      </c>
      <c r="CL81" s="23">
        <v>0</v>
      </c>
      <c r="CM81" s="23">
        <v>0</v>
      </c>
      <c r="CN81" s="23">
        <v>0</v>
      </c>
      <c r="CO81" s="23">
        <v>0</v>
      </c>
      <c r="CP81" s="24">
        <v>0</v>
      </c>
      <c r="CQ81" s="23">
        <v>0</v>
      </c>
      <c r="CR81" s="23">
        <v>0</v>
      </c>
      <c r="CS81" s="25">
        <f t="shared" si="15"/>
        <v>155088722554</v>
      </c>
      <c r="CT81" s="22">
        <v>0</v>
      </c>
      <c r="CU81" s="23">
        <v>0</v>
      </c>
      <c r="CV81" s="23">
        <v>0</v>
      </c>
      <c r="CW81" s="23"/>
      <c r="CX81" s="23">
        <v>0</v>
      </c>
      <c r="CY81" s="24">
        <v>0</v>
      </c>
      <c r="CZ81" s="23">
        <v>0</v>
      </c>
      <c r="DA81" s="23">
        <v>0</v>
      </c>
      <c r="DB81" s="25">
        <f t="shared" si="16"/>
        <v>155088722554</v>
      </c>
      <c r="DC81" s="22">
        <v>0</v>
      </c>
      <c r="DD81" s="23">
        <v>0</v>
      </c>
      <c r="DE81" s="23">
        <v>0</v>
      </c>
      <c r="DF81" s="23">
        <v>0</v>
      </c>
      <c r="DG81" s="23">
        <v>0</v>
      </c>
      <c r="DH81" s="24">
        <v>0</v>
      </c>
      <c r="DI81" s="23">
        <v>0</v>
      </c>
      <c r="DJ81" s="23">
        <v>0</v>
      </c>
      <c r="DK81" s="25">
        <f t="shared" si="17"/>
        <v>155088722554</v>
      </c>
      <c r="DL81" s="28">
        <v>0</v>
      </c>
      <c r="DM81" s="23">
        <v>0</v>
      </c>
      <c r="DN81" s="23">
        <v>0</v>
      </c>
      <c r="DO81" s="23">
        <v>0</v>
      </c>
      <c r="DP81" s="23"/>
      <c r="DQ81" s="23"/>
      <c r="DR81" s="23">
        <v>0</v>
      </c>
      <c r="DS81" s="23">
        <v>0</v>
      </c>
      <c r="DT81" s="24">
        <v>0</v>
      </c>
      <c r="DU81" s="23">
        <v>0</v>
      </c>
      <c r="DV81" s="23">
        <v>0</v>
      </c>
      <c r="DW81" s="26">
        <f t="shared" si="18"/>
        <v>155088722554</v>
      </c>
      <c r="DX81" s="26">
        <f>VLOOKUP(B81,[2]RPTNCT049_ConsultaSaldosContabl!$I$4:$K$7914,3,0)</f>
        <v>155088722554</v>
      </c>
      <c r="DY81" s="13" t="e">
        <f>+S81+AD81+AU81+#REF!+BG81+#REF!+BQ81+#REF!</f>
        <v>#REF!</v>
      </c>
    </row>
    <row r="82" spans="1:129" ht="15" customHeight="1" x14ac:dyDescent="0.2">
      <c r="A82" s="9">
        <v>8923017615</v>
      </c>
      <c r="B82" s="9">
        <v>892301761</v>
      </c>
      <c r="C82" s="9"/>
      <c r="D82" s="27">
        <v>214320443</v>
      </c>
      <c r="E82" s="21" t="s">
        <v>493</v>
      </c>
      <c r="F82" s="20" t="s">
        <v>1635</v>
      </c>
      <c r="G82" s="22">
        <f>VLOOKUP(A82,[1]SGP!$A$4:$G$1137,7,0)</f>
        <v>0</v>
      </c>
      <c r="H82" s="23"/>
      <c r="I82" s="23">
        <v>0</v>
      </c>
      <c r="J82" s="23">
        <v>0</v>
      </c>
      <c r="K82" s="24">
        <v>0</v>
      </c>
      <c r="L82" s="23">
        <v>0</v>
      </c>
      <c r="M82" s="23">
        <v>0</v>
      </c>
      <c r="N82" s="25">
        <f t="shared" si="10"/>
        <v>0</v>
      </c>
      <c r="O82" s="25">
        <v>0</v>
      </c>
      <c r="P82" s="22">
        <v>0</v>
      </c>
      <c r="Q82" s="23">
        <v>0</v>
      </c>
      <c r="R82" s="23">
        <v>0</v>
      </c>
      <c r="S82" s="31">
        <v>107911958</v>
      </c>
      <c r="T82" s="23">
        <v>0</v>
      </c>
      <c r="U82" s="24">
        <v>0</v>
      </c>
      <c r="V82" s="23">
        <v>0</v>
      </c>
      <c r="W82" s="23">
        <v>0</v>
      </c>
      <c r="X82" s="25">
        <f t="shared" si="11"/>
        <v>107911958</v>
      </c>
      <c r="Y82" s="25">
        <v>0</v>
      </c>
      <c r="Z82" s="22">
        <v>0</v>
      </c>
      <c r="AA82" s="23">
        <v>0</v>
      </c>
      <c r="AB82" s="22">
        <v>0</v>
      </c>
      <c r="AC82" s="23">
        <v>0</v>
      </c>
      <c r="AD82" s="23">
        <v>0</v>
      </c>
      <c r="AE82" s="23">
        <v>0</v>
      </c>
      <c r="AF82" s="24">
        <v>0</v>
      </c>
      <c r="AG82" s="23">
        <v>0</v>
      </c>
      <c r="AH82" s="23">
        <v>0</v>
      </c>
      <c r="AI82" s="25">
        <f t="shared" si="12"/>
        <v>107911958</v>
      </c>
      <c r="AJ82" s="25">
        <v>0</v>
      </c>
      <c r="AK82" s="24">
        <v>0</v>
      </c>
      <c r="AL82" s="23">
        <v>0</v>
      </c>
      <c r="AM82" s="23">
        <v>0</v>
      </c>
      <c r="AN82" s="24">
        <v>0</v>
      </c>
      <c r="AO82" s="24">
        <v>0</v>
      </c>
      <c r="AP82" s="23">
        <v>0</v>
      </c>
      <c r="AQ82" s="23">
        <v>0</v>
      </c>
      <c r="AR82" s="23">
        <v>0</v>
      </c>
      <c r="AS82" s="41" t="s">
        <v>2304</v>
      </c>
      <c r="AT82" s="23">
        <v>0</v>
      </c>
      <c r="AU82" s="23">
        <v>0</v>
      </c>
      <c r="AV82" s="25">
        <v>107911958</v>
      </c>
      <c r="AW82" s="22">
        <v>0</v>
      </c>
      <c r="AX82" s="23">
        <v>0</v>
      </c>
      <c r="AY82" s="41">
        <v>0</v>
      </c>
      <c r="AZ82" s="23">
        <v>0</v>
      </c>
      <c r="BA82" s="24">
        <v>0</v>
      </c>
      <c r="BB82" s="23">
        <v>0</v>
      </c>
      <c r="BC82" s="23"/>
      <c r="BD82" s="23">
        <v>0</v>
      </c>
      <c r="BE82" s="41">
        <v>0</v>
      </c>
      <c r="BF82" s="23">
        <v>105514775</v>
      </c>
      <c r="BG82" s="23">
        <v>91692292</v>
      </c>
      <c r="BH82" s="25">
        <v>305119025</v>
      </c>
      <c r="BI82" s="23">
        <v>0</v>
      </c>
      <c r="BJ82" s="23">
        <v>30125008</v>
      </c>
      <c r="BK82" s="23">
        <v>0</v>
      </c>
      <c r="BL82" s="23">
        <v>0</v>
      </c>
      <c r="BM82" s="23">
        <v>0</v>
      </c>
      <c r="BN82" s="24">
        <v>0</v>
      </c>
      <c r="BO82" s="23">
        <v>0</v>
      </c>
      <c r="BP82" s="23">
        <v>0</v>
      </c>
      <c r="BQ82" s="23">
        <v>0</v>
      </c>
      <c r="BR82" s="25">
        <v>335244033</v>
      </c>
      <c r="BS82" s="22">
        <v>0</v>
      </c>
      <c r="BT82" s="23">
        <v>0</v>
      </c>
      <c r="BU82" s="23">
        <v>0</v>
      </c>
      <c r="BV82" s="23">
        <v>0</v>
      </c>
      <c r="BW82" s="24">
        <v>0</v>
      </c>
      <c r="BX82" s="23">
        <v>0</v>
      </c>
      <c r="BY82" s="23">
        <v>0</v>
      </c>
      <c r="BZ82" s="23">
        <v>0</v>
      </c>
      <c r="CA82" s="25">
        <f t="shared" si="13"/>
        <v>335244033</v>
      </c>
      <c r="CB82" s="22">
        <v>0</v>
      </c>
      <c r="CC82" s="23">
        <v>0</v>
      </c>
      <c r="CD82" s="23">
        <v>0</v>
      </c>
      <c r="CE82" s="23">
        <v>0</v>
      </c>
      <c r="CF82" s="24">
        <v>0</v>
      </c>
      <c r="CG82" s="23">
        <v>0</v>
      </c>
      <c r="CH82" s="23">
        <v>0</v>
      </c>
      <c r="CI82" s="23">
        <v>0</v>
      </c>
      <c r="CJ82" s="25">
        <f t="shared" si="14"/>
        <v>335244033</v>
      </c>
      <c r="CK82" s="22">
        <v>0</v>
      </c>
      <c r="CL82" s="23">
        <v>0</v>
      </c>
      <c r="CM82" s="23">
        <v>0</v>
      </c>
      <c r="CN82" s="23">
        <v>0</v>
      </c>
      <c r="CO82" s="23">
        <v>0</v>
      </c>
      <c r="CP82" s="24">
        <v>0</v>
      </c>
      <c r="CQ82" s="23">
        <v>0</v>
      </c>
      <c r="CR82" s="23">
        <v>0</v>
      </c>
      <c r="CS82" s="25">
        <f t="shared" si="15"/>
        <v>335244033</v>
      </c>
      <c r="CT82" s="22">
        <v>0</v>
      </c>
      <c r="CU82" s="23">
        <v>0</v>
      </c>
      <c r="CV82" s="23">
        <v>0</v>
      </c>
      <c r="CW82" s="23"/>
      <c r="CX82" s="23">
        <v>0</v>
      </c>
      <c r="CY82" s="24">
        <v>0</v>
      </c>
      <c r="CZ82" s="23">
        <v>0</v>
      </c>
      <c r="DA82" s="23">
        <v>0</v>
      </c>
      <c r="DB82" s="25">
        <f t="shared" si="16"/>
        <v>335244033</v>
      </c>
      <c r="DC82" s="22">
        <v>0</v>
      </c>
      <c r="DD82" s="23">
        <v>0</v>
      </c>
      <c r="DE82" s="23">
        <v>0</v>
      </c>
      <c r="DF82" s="23">
        <v>0</v>
      </c>
      <c r="DG82" s="23">
        <v>0</v>
      </c>
      <c r="DH82" s="24">
        <v>0</v>
      </c>
      <c r="DI82" s="23">
        <v>0</v>
      </c>
      <c r="DJ82" s="23">
        <v>0</v>
      </c>
      <c r="DK82" s="25">
        <f t="shared" si="17"/>
        <v>335244033</v>
      </c>
      <c r="DL82" s="28">
        <v>0</v>
      </c>
      <c r="DM82" s="23">
        <v>0</v>
      </c>
      <c r="DN82" s="23">
        <v>0</v>
      </c>
      <c r="DO82" s="23">
        <v>0</v>
      </c>
      <c r="DP82" s="23"/>
      <c r="DQ82" s="23"/>
      <c r="DR82" s="23">
        <v>0</v>
      </c>
      <c r="DS82" s="23">
        <v>0</v>
      </c>
      <c r="DT82" s="24">
        <v>0</v>
      </c>
      <c r="DU82" s="23">
        <v>0</v>
      </c>
      <c r="DV82" s="23">
        <v>0</v>
      </c>
      <c r="DW82" s="26">
        <f t="shared" si="18"/>
        <v>335244033</v>
      </c>
      <c r="DX82" s="26">
        <f>VLOOKUP(B82,[2]RPTNCT049_ConsultaSaldosContabl!$I$4:$K$7914,3,0)</f>
        <v>135639783</v>
      </c>
      <c r="DY82" s="13" t="e">
        <f>+S82+AD82+AU82+#REF!+BG82+#REF!+BQ82+#REF!</f>
        <v>#REF!</v>
      </c>
    </row>
    <row r="83" spans="1:129" ht="14.25" customHeight="1" x14ac:dyDescent="0.2">
      <c r="A83" s="9">
        <v>8923015411</v>
      </c>
      <c r="B83" s="9">
        <v>892301541</v>
      </c>
      <c r="C83" s="9"/>
      <c r="D83" s="27">
        <v>213220032</v>
      </c>
      <c r="E83" s="21" t="s">
        <v>481</v>
      </c>
      <c r="F83" s="20" t="s">
        <v>1623</v>
      </c>
      <c r="G83" s="22">
        <f>VLOOKUP(A83,[1]SGP!$A$4:$G$1137,7,0)</f>
        <v>0</v>
      </c>
      <c r="H83" s="23"/>
      <c r="I83" s="23">
        <v>0</v>
      </c>
      <c r="J83" s="23">
        <v>0</v>
      </c>
      <c r="K83" s="24">
        <v>0</v>
      </c>
      <c r="L83" s="23">
        <v>0</v>
      </c>
      <c r="M83" s="23">
        <v>0</v>
      </c>
      <c r="N83" s="25">
        <f t="shared" si="10"/>
        <v>0</v>
      </c>
      <c r="O83" s="25">
        <v>0</v>
      </c>
      <c r="P83" s="22">
        <v>0</v>
      </c>
      <c r="Q83" s="23">
        <v>0</v>
      </c>
      <c r="R83" s="23">
        <v>0</v>
      </c>
      <c r="S83" s="31">
        <v>221940769</v>
      </c>
      <c r="T83" s="23">
        <v>0</v>
      </c>
      <c r="U83" s="24">
        <v>0</v>
      </c>
      <c r="V83" s="23">
        <v>0</v>
      </c>
      <c r="W83" s="23">
        <v>0</v>
      </c>
      <c r="X83" s="25">
        <f t="shared" si="11"/>
        <v>221940769</v>
      </c>
      <c r="Y83" s="25">
        <v>0</v>
      </c>
      <c r="Z83" s="22">
        <v>0</v>
      </c>
      <c r="AA83" s="23">
        <v>0</v>
      </c>
      <c r="AB83" s="23">
        <v>0</v>
      </c>
      <c r="AC83" s="23">
        <v>0</v>
      </c>
      <c r="AD83" s="23">
        <v>0</v>
      </c>
      <c r="AE83" s="23">
        <v>0</v>
      </c>
      <c r="AF83" s="24">
        <v>0</v>
      </c>
      <c r="AG83" s="23">
        <v>0</v>
      </c>
      <c r="AH83" s="23">
        <v>0</v>
      </c>
      <c r="AI83" s="25">
        <f t="shared" si="12"/>
        <v>221940769</v>
      </c>
      <c r="AJ83" s="25">
        <v>0</v>
      </c>
      <c r="AK83" s="24">
        <v>0</v>
      </c>
      <c r="AL83" s="23">
        <v>0</v>
      </c>
      <c r="AM83" s="23">
        <v>0</v>
      </c>
      <c r="AN83" s="24">
        <v>0</v>
      </c>
      <c r="AO83" s="24">
        <v>0</v>
      </c>
      <c r="AP83" s="23">
        <v>0</v>
      </c>
      <c r="AQ83" s="23">
        <v>0</v>
      </c>
      <c r="AR83" s="23">
        <v>0</v>
      </c>
      <c r="AS83" s="41" t="s">
        <v>2304</v>
      </c>
      <c r="AT83" s="23">
        <v>0</v>
      </c>
      <c r="AU83" s="23">
        <v>0</v>
      </c>
      <c r="AV83" s="25">
        <v>221940769</v>
      </c>
      <c r="AW83" s="22">
        <v>0</v>
      </c>
      <c r="AX83" s="23">
        <v>0</v>
      </c>
      <c r="AY83" s="41">
        <v>0</v>
      </c>
      <c r="AZ83" s="23">
        <v>0</v>
      </c>
      <c r="BA83" s="24">
        <v>0</v>
      </c>
      <c r="BB83" s="23">
        <v>0</v>
      </c>
      <c r="BC83" s="23"/>
      <c r="BD83" s="23">
        <v>0</v>
      </c>
      <c r="BE83" s="41">
        <v>0</v>
      </c>
      <c r="BF83" s="23">
        <v>226070775</v>
      </c>
      <c r="BG83" s="23">
        <v>186658806</v>
      </c>
      <c r="BH83" s="25">
        <v>634670350</v>
      </c>
      <c r="BI83" s="23">
        <v>0</v>
      </c>
      <c r="BJ83" s="23">
        <v>65319584</v>
      </c>
      <c r="BK83" s="23">
        <v>0</v>
      </c>
      <c r="BL83" s="23">
        <v>0</v>
      </c>
      <c r="BM83" s="23">
        <v>0</v>
      </c>
      <c r="BN83" s="24">
        <v>0</v>
      </c>
      <c r="BO83" s="23">
        <v>0</v>
      </c>
      <c r="BP83" s="23">
        <v>0</v>
      </c>
      <c r="BQ83" s="23">
        <v>0</v>
      </c>
      <c r="BR83" s="25">
        <v>699989934</v>
      </c>
      <c r="BS83" s="22">
        <v>0</v>
      </c>
      <c r="BT83" s="23">
        <v>0</v>
      </c>
      <c r="BU83" s="23">
        <v>0</v>
      </c>
      <c r="BV83" s="23">
        <v>0</v>
      </c>
      <c r="BW83" s="24">
        <v>0</v>
      </c>
      <c r="BX83" s="23">
        <v>0</v>
      </c>
      <c r="BY83" s="23">
        <v>0</v>
      </c>
      <c r="BZ83" s="23">
        <v>0</v>
      </c>
      <c r="CA83" s="25">
        <f t="shared" si="13"/>
        <v>699989934</v>
      </c>
      <c r="CB83" s="22">
        <v>0</v>
      </c>
      <c r="CC83" s="23">
        <v>0</v>
      </c>
      <c r="CD83" s="23">
        <v>0</v>
      </c>
      <c r="CE83" s="23">
        <v>0</v>
      </c>
      <c r="CF83" s="24">
        <v>0</v>
      </c>
      <c r="CG83" s="23">
        <v>0</v>
      </c>
      <c r="CH83" s="23">
        <v>0</v>
      </c>
      <c r="CI83" s="23">
        <v>0</v>
      </c>
      <c r="CJ83" s="25">
        <f t="shared" si="14"/>
        <v>699989934</v>
      </c>
      <c r="CK83" s="22">
        <v>0</v>
      </c>
      <c r="CL83" s="23">
        <v>0</v>
      </c>
      <c r="CM83" s="23">
        <v>0</v>
      </c>
      <c r="CN83" s="23">
        <v>0</v>
      </c>
      <c r="CO83" s="23">
        <v>0</v>
      </c>
      <c r="CP83" s="24">
        <v>0</v>
      </c>
      <c r="CQ83" s="23">
        <v>0</v>
      </c>
      <c r="CR83" s="23">
        <v>0</v>
      </c>
      <c r="CS83" s="25">
        <f t="shared" si="15"/>
        <v>699989934</v>
      </c>
      <c r="CT83" s="22">
        <v>0</v>
      </c>
      <c r="CU83" s="23">
        <v>0</v>
      </c>
      <c r="CV83" s="23">
        <v>0</v>
      </c>
      <c r="CW83" s="23"/>
      <c r="CX83" s="23">
        <v>0</v>
      </c>
      <c r="CY83" s="24">
        <v>0</v>
      </c>
      <c r="CZ83" s="23">
        <v>0</v>
      </c>
      <c r="DA83" s="23">
        <v>0</v>
      </c>
      <c r="DB83" s="25">
        <f t="shared" si="16"/>
        <v>699989934</v>
      </c>
      <c r="DC83" s="22">
        <v>0</v>
      </c>
      <c r="DD83" s="23">
        <v>0</v>
      </c>
      <c r="DE83" s="23">
        <v>0</v>
      </c>
      <c r="DF83" s="23">
        <v>0</v>
      </c>
      <c r="DG83" s="23">
        <v>0</v>
      </c>
      <c r="DH83" s="24">
        <v>0</v>
      </c>
      <c r="DI83" s="23">
        <v>0</v>
      </c>
      <c r="DJ83" s="23">
        <v>0</v>
      </c>
      <c r="DK83" s="25">
        <f t="shared" si="17"/>
        <v>699989934</v>
      </c>
      <c r="DL83" s="28">
        <v>0</v>
      </c>
      <c r="DM83" s="23">
        <v>0</v>
      </c>
      <c r="DN83" s="23">
        <v>0</v>
      </c>
      <c r="DO83" s="23">
        <v>0</v>
      </c>
      <c r="DP83" s="23"/>
      <c r="DQ83" s="23"/>
      <c r="DR83" s="23">
        <v>0</v>
      </c>
      <c r="DS83" s="23">
        <v>0</v>
      </c>
      <c r="DT83" s="24">
        <v>0</v>
      </c>
      <c r="DU83" s="23">
        <v>0</v>
      </c>
      <c r="DV83" s="23">
        <v>0</v>
      </c>
      <c r="DW83" s="26">
        <f t="shared" si="18"/>
        <v>699989934</v>
      </c>
      <c r="DX83" s="26">
        <f>VLOOKUP(B83,[2]RPTNCT049_ConsultaSaldosContabl!$I$4:$K$7914,3,0)</f>
        <v>291390359</v>
      </c>
      <c r="DY83" s="13" t="e">
        <f>+S83+AD83+AU83+#REF!+BG83+#REF!+BQ83+#REF!</f>
        <v>#REF!</v>
      </c>
    </row>
    <row r="84" spans="1:129" ht="15" customHeight="1" x14ac:dyDescent="0.2">
      <c r="A84" s="9">
        <v>8923011308</v>
      </c>
      <c r="B84" s="9">
        <v>892301130</v>
      </c>
      <c r="C84" s="9"/>
      <c r="D84" s="27">
        <v>216020060</v>
      </c>
      <c r="E84" s="21" t="s">
        <v>483</v>
      </c>
      <c r="F84" s="20" t="s">
        <v>1625</v>
      </c>
      <c r="G84" s="22">
        <f>VLOOKUP(A84,[1]SGP!$A$4:$G$1137,7,0)</f>
        <v>0</v>
      </c>
      <c r="H84" s="23"/>
      <c r="I84" s="23">
        <v>0</v>
      </c>
      <c r="J84" s="23">
        <v>0</v>
      </c>
      <c r="K84" s="24">
        <v>0</v>
      </c>
      <c r="L84" s="23">
        <v>0</v>
      </c>
      <c r="M84" s="23">
        <v>0</v>
      </c>
      <c r="N84" s="25">
        <f t="shared" si="10"/>
        <v>0</v>
      </c>
      <c r="O84" s="25">
        <v>0</v>
      </c>
      <c r="P84" s="22">
        <v>0</v>
      </c>
      <c r="Q84" s="23">
        <v>0</v>
      </c>
      <c r="R84" s="23">
        <v>0</v>
      </c>
      <c r="S84" s="31">
        <v>338480131</v>
      </c>
      <c r="T84" s="23">
        <v>0</v>
      </c>
      <c r="U84" s="24">
        <v>0</v>
      </c>
      <c r="V84" s="23">
        <v>0</v>
      </c>
      <c r="W84" s="23">
        <v>0</v>
      </c>
      <c r="X84" s="25">
        <f t="shared" si="11"/>
        <v>338480131</v>
      </c>
      <c r="Y84" s="25">
        <v>0</v>
      </c>
      <c r="Z84" s="22">
        <v>0</v>
      </c>
      <c r="AA84" s="23">
        <v>0</v>
      </c>
      <c r="AB84" s="23">
        <v>0</v>
      </c>
      <c r="AC84" s="23">
        <v>0</v>
      </c>
      <c r="AD84" s="23">
        <v>0</v>
      </c>
      <c r="AE84" s="23">
        <v>0</v>
      </c>
      <c r="AF84" s="24">
        <v>0</v>
      </c>
      <c r="AG84" s="23">
        <v>0</v>
      </c>
      <c r="AH84" s="23">
        <v>0</v>
      </c>
      <c r="AI84" s="25">
        <f t="shared" si="12"/>
        <v>338480131</v>
      </c>
      <c r="AJ84" s="25">
        <v>0</v>
      </c>
      <c r="AK84" s="24">
        <v>0</v>
      </c>
      <c r="AL84" s="23">
        <v>0</v>
      </c>
      <c r="AM84" s="23">
        <v>0</v>
      </c>
      <c r="AN84" s="24">
        <v>0</v>
      </c>
      <c r="AO84" s="24">
        <v>0</v>
      </c>
      <c r="AP84" s="23">
        <v>0</v>
      </c>
      <c r="AQ84" s="23">
        <v>0</v>
      </c>
      <c r="AR84" s="23">
        <v>0</v>
      </c>
      <c r="AS84" s="41" t="s">
        <v>2304</v>
      </c>
      <c r="AT84" s="23">
        <v>0</v>
      </c>
      <c r="AU84" s="23">
        <v>0</v>
      </c>
      <c r="AV84" s="25">
        <v>338480131</v>
      </c>
      <c r="AW84" s="22">
        <v>0</v>
      </c>
      <c r="AX84" s="23">
        <v>0</v>
      </c>
      <c r="AY84" s="41">
        <v>0</v>
      </c>
      <c r="AZ84" s="23">
        <v>0</v>
      </c>
      <c r="BA84" s="24">
        <v>0</v>
      </c>
      <c r="BB84" s="23">
        <v>0</v>
      </c>
      <c r="BC84" s="23"/>
      <c r="BD84" s="23">
        <v>0</v>
      </c>
      <c r="BE84" s="41">
        <v>0</v>
      </c>
      <c r="BF84" s="23">
        <v>341925705</v>
      </c>
      <c r="BG84" s="23">
        <v>276702047</v>
      </c>
      <c r="BH84" s="25">
        <v>957107883</v>
      </c>
      <c r="BI84" s="23">
        <v>0</v>
      </c>
      <c r="BJ84" s="23">
        <v>91618603</v>
      </c>
      <c r="BK84" s="23">
        <v>0</v>
      </c>
      <c r="BL84" s="23">
        <v>0</v>
      </c>
      <c r="BM84" s="23">
        <v>0</v>
      </c>
      <c r="BN84" s="24">
        <v>0</v>
      </c>
      <c r="BO84" s="23">
        <v>0</v>
      </c>
      <c r="BP84" s="23">
        <v>0</v>
      </c>
      <c r="BQ84" s="23">
        <v>0</v>
      </c>
      <c r="BR84" s="25">
        <v>1048726486</v>
      </c>
      <c r="BS84" s="22">
        <v>0</v>
      </c>
      <c r="BT84" s="23">
        <v>0</v>
      </c>
      <c r="BU84" s="23">
        <v>0</v>
      </c>
      <c r="BV84" s="23">
        <v>0</v>
      </c>
      <c r="BW84" s="24">
        <v>0</v>
      </c>
      <c r="BX84" s="23">
        <v>0</v>
      </c>
      <c r="BY84" s="23">
        <v>0</v>
      </c>
      <c r="BZ84" s="23">
        <v>0</v>
      </c>
      <c r="CA84" s="25">
        <f t="shared" si="13"/>
        <v>1048726486</v>
      </c>
      <c r="CB84" s="22">
        <v>0</v>
      </c>
      <c r="CC84" s="23">
        <v>0</v>
      </c>
      <c r="CD84" s="23">
        <v>0</v>
      </c>
      <c r="CE84" s="23">
        <v>0</v>
      </c>
      <c r="CF84" s="24">
        <v>0</v>
      </c>
      <c r="CG84" s="23">
        <v>0</v>
      </c>
      <c r="CH84" s="23">
        <v>0</v>
      </c>
      <c r="CI84" s="23">
        <v>0</v>
      </c>
      <c r="CJ84" s="25">
        <f t="shared" si="14"/>
        <v>1048726486</v>
      </c>
      <c r="CK84" s="22">
        <v>0</v>
      </c>
      <c r="CL84" s="23">
        <v>0</v>
      </c>
      <c r="CM84" s="23">
        <v>0</v>
      </c>
      <c r="CN84" s="23">
        <v>0</v>
      </c>
      <c r="CO84" s="23">
        <v>0</v>
      </c>
      <c r="CP84" s="24">
        <v>0</v>
      </c>
      <c r="CQ84" s="23">
        <v>0</v>
      </c>
      <c r="CR84" s="23">
        <v>0</v>
      </c>
      <c r="CS84" s="25">
        <f t="shared" si="15"/>
        <v>1048726486</v>
      </c>
      <c r="CT84" s="22">
        <v>0</v>
      </c>
      <c r="CU84" s="23">
        <v>0</v>
      </c>
      <c r="CV84" s="23">
        <v>0</v>
      </c>
      <c r="CW84" s="23"/>
      <c r="CX84" s="23">
        <v>0</v>
      </c>
      <c r="CY84" s="24">
        <v>0</v>
      </c>
      <c r="CZ84" s="23">
        <v>0</v>
      </c>
      <c r="DA84" s="23">
        <v>0</v>
      </c>
      <c r="DB84" s="25">
        <f t="shared" si="16"/>
        <v>1048726486</v>
      </c>
      <c r="DC84" s="22">
        <v>0</v>
      </c>
      <c r="DD84" s="23">
        <v>0</v>
      </c>
      <c r="DE84" s="23">
        <v>0</v>
      </c>
      <c r="DF84" s="23">
        <v>0</v>
      </c>
      <c r="DG84" s="23">
        <v>0</v>
      </c>
      <c r="DH84" s="24">
        <v>0</v>
      </c>
      <c r="DI84" s="23">
        <v>0</v>
      </c>
      <c r="DJ84" s="23">
        <v>0</v>
      </c>
      <c r="DK84" s="25">
        <f t="shared" si="17"/>
        <v>1048726486</v>
      </c>
      <c r="DL84" s="28">
        <v>0</v>
      </c>
      <c r="DM84" s="23">
        <v>0</v>
      </c>
      <c r="DN84" s="23">
        <v>0</v>
      </c>
      <c r="DO84" s="23">
        <v>0</v>
      </c>
      <c r="DP84" s="23"/>
      <c r="DQ84" s="23"/>
      <c r="DR84" s="23">
        <v>0</v>
      </c>
      <c r="DS84" s="23">
        <v>0</v>
      </c>
      <c r="DT84" s="24">
        <v>0</v>
      </c>
      <c r="DU84" s="23">
        <v>0</v>
      </c>
      <c r="DV84" s="23">
        <v>0</v>
      </c>
      <c r="DW84" s="26">
        <f t="shared" si="18"/>
        <v>1048726486</v>
      </c>
      <c r="DX84" s="26">
        <f>VLOOKUP(B84,[2]RPTNCT049_ConsultaSaldosContabl!$I$4:$K$7914,3,0)</f>
        <v>433544308</v>
      </c>
      <c r="DY84" s="13" t="e">
        <f>+S84+AD84+AU84+#REF!+BG84+#REF!+BQ84+#REF!</f>
        <v>#REF!</v>
      </c>
    </row>
    <row r="85" spans="1:129" ht="15" customHeight="1" x14ac:dyDescent="0.2">
      <c r="A85" s="9">
        <v>8923010933</v>
      </c>
      <c r="B85" s="9">
        <v>892301093</v>
      </c>
      <c r="C85" s="9"/>
      <c r="D85" s="27">
        <v>217020770</v>
      </c>
      <c r="E85" s="21" t="s">
        <v>501</v>
      </c>
      <c r="F85" s="20" t="s">
        <v>1643</v>
      </c>
      <c r="G85" s="22">
        <f>VLOOKUP(A85,[1]SGP!$A$4:$G$1137,7,0)</f>
        <v>0</v>
      </c>
      <c r="H85" s="23"/>
      <c r="I85" s="23">
        <v>0</v>
      </c>
      <c r="J85" s="23">
        <v>0</v>
      </c>
      <c r="K85" s="24">
        <v>0</v>
      </c>
      <c r="L85" s="23">
        <v>0</v>
      </c>
      <c r="M85" s="23">
        <v>0</v>
      </c>
      <c r="N85" s="25">
        <f t="shared" si="10"/>
        <v>0</v>
      </c>
      <c r="O85" s="25">
        <v>0</v>
      </c>
      <c r="P85" s="22">
        <v>0</v>
      </c>
      <c r="Q85" s="23">
        <v>0</v>
      </c>
      <c r="R85" s="23">
        <v>0</v>
      </c>
      <c r="S85" s="31">
        <v>215780138</v>
      </c>
      <c r="T85" s="23">
        <v>0</v>
      </c>
      <c r="U85" s="24">
        <v>0</v>
      </c>
      <c r="V85" s="23">
        <v>0</v>
      </c>
      <c r="W85" s="23">
        <v>0</v>
      </c>
      <c r="X85" s="25">
        <f t="shared" si="11"/>
        <v>215780138</v>
      </c>
      <c r="Y85" s="25">
        <v>0</v>
      </c>
      <c r="Z85" s="22">
        <v>0</v>
      </c>
      <c r="AA85" s="23">
        <v>0</v>
      </c>
      <c r="AB85" s="22">
        <v>0</v>
      </c>
      <c r="AC85" s="23">
        <v>0</v>
      </c>
      <c r="AD85" s="23">
        <v>0</v>
      </c>
      <c r="AE85" s="23">
        <v>0</v>
      </c>
      <c r="AF85" s="24">
        <v>0</v>
      </c>
      <c r="AG85" s="23">
        <v>0</v>
      </c>
      <c r="AH85" s="23">
        <v>0</v>
      </c>
      <c r="AI85" s="25">
        <f t="shared" si="12"/>
        <v>215780138</v>
      </c>
      <c r="AJ85" s="25">
        <v>0</v>
      </c>
      <c r="AK85" s="24">
        <v>0</v>
      </c>
      <c r="AL85" s="23">
        <v>0</v>
      </c>
      <c r="AM85" s="23">
        <v>0</v>
      </c>
      <c r="AN85" s="24">
        <v>0</v>
      </c>
      <c r="AO85" s="24">
        <v>0</v>
      </c>
      <c r="AP85" s="23">
        <v>0</v>
      </c>
      <c r="AQ85" s="23">
        <v>0</v>
      </c>
      <c r="AR85" s="23">
        <v>0</v>
      </c>
      <c r="AS85" s="41" t="s">
        <v>2304</v>
      </c>
      <c r="AT85" s="23">
        <v>0</v>
      </c>
      <c r="AU85" s="23">
        <v>0</v>
      </c>
      <c r="AV85" s="25">
        <v>215780138</v>
      </c>
      <c r="AW85" s="22">
        <v>0</v>
      </c>
      <c r="AX85" s="23">
        <v>0</v>
      </c>
      <c r="AY85" s="41">
        <v>0</v>
      </c>
      <c r="AZ85" s="23">
        <v>0</v>
      </c>
      <c r="BA85" s="24">
        <v>0</v>
      </c>
      <c r="BB85" s="23">
        <v>0</v>
      </c>
      <c r="BC85" s="23"/>
      <c r="BD85" s="23">
        <v>0</v>
      </c>
      <c r="BE85" s="41">
        <v>0</v>
      </c>
      <c r="BF85" s="23">
        <v>172746705</v>
      </c>
      <c r="BG85" s="23">
        <v>180275122</v>
      </c>
      <c r="BH85" s="25">
        <v>568801965</v>
      </c>
      <c r="BI85" s="23">
        <v>0</v>
      </c>
      <c r="BJ85" s="23">
        <v>48504229</v>
      </c>
      <c r="BK85" s="23">
        <v>0</v>
      </c>
      <c r="BL85" s="23">
        <v>0</v>
      </c>
      <c r="BM85" s="23">
        <v>0</v>
      </c>
      <c r="BN85" s="24">
        <v>0</v>
      </c>
      <c r="BO85" s="23">
        <v>0</v>
      </c>
      <c r="BP85" s="23">
        <v>0</v>
      </c>
      <c r="BQ85" s="23">
        <v>0</v>
      </c>
      <c r="BR85" s="25">
        <v>617306194</v>
      </c>
      <c r="BS85" s="22">
        <v>0</v>
      </c>
      <c r="BT85" s="23">
        <v>0</v>
      </c>
      <c r="BU85" s="23">
        <v>0</v>
      </c>
      <c r="BV85" s="23">
        <v>0</v>
      </c>
      <c r="BW85" s="24">
        <v>0</v>
      </c>
      <c r="BX85" s="23">
        <v>0</v>
      </c>
      <c r="BY85" s="23">
        <v>0</v>
      </c>
      <c r="BZ85" s="23">
        <v>0</v>
      </c>
      <c r="CA85" s="25">
        <f t="shared" si="13"/>
        <v>617306194</v>
      </c>
      <c r="CB85" s="22">
        <v>0</v>
      </c>
      <c r="CC85" s="23">
        <v>0</v>
      </c>
      <c r="CD85" s="23">
        <v>0</v>
      </c>
      <c r="CE85" s="23">
        <v>0</v>
      </c>
      <c r="CF85" s="24">
        <v>0</v>
      </c>
      <c r="CG85" s="23">
        <v>0</v>
      </c>
      <c r="CH85" s="23">
        <v>0</v>
      </c>
      <c r="CI85" s="23">
        <v>0</v>
      </c>
      <c r="CJ85" s="25">
        <f t="shared" si="14"/>
        <v>617306194</v>
      </c>
      <c r="CK85" s="22">
        <v>0</v>
      </c>
      <c r="CL85" s="23">
        <v>0</v>
      </c>
      <c r="CM85" s="23">
        <v>0</v>
      </c>
      <c r="CN85" s="23">
        <v>0</v>
      </c>
      <c r="CO85" s="23">
        <v>0</v>
      </c>
      <c r="CP85" s="24">
        <v>0</v>
      </c>
      <c r="CQ85" s="23">
        <v>0</v>
      </c>
      <c r="CR85" s="23">
        <v>0</v>
      </c>
      <c r="CS85" s="25">
        <f t="shared" si="15"/>
        <v>617306194</v>
      </c>
      <c r="CT85" s="22">
        <v>0</v>
      </c>
      <c r="CU85" s="23">
        <v>0</v>
      </c>
      <c r="CV85" s="23">
        <v>0</v>
      </c>
      <c r="CW85" s="23"/>
      <c r="CX85" s="23">
        <v>0</v>
      </c>
      <c r="CY85" s="24">
        <v>0</v>
      </c>
      <c r="CZ85" s="23">
        <v>0</v>
      </c>
      <c r="DA85" s="23">
        <v>0</v>
      </c>
      <c r="DB85" s="25">
        <f t="shared" si="16"/>
        <v>617306194</v>
      </c>
      <c r="DC85" s="22">
        <v>0</v>
      </c>
      <c r="DD85" s="23">
        <v>0</v>
      </c>
      <c r="DE85" s="23">
        <v>0</v>
      </c>
      <c r="DF85" s="23">
        <v>0</v>
      </c>
      <c r="DG85" s="23">
        <v>0</v>
      </c>
      <c r="DH85" s="24">
        <v>0</v>
      </c>
      <c r="DI85" s="23">
        <v>0</v>
      </c>
      <c r="DJ85" s="23">
        <v>0</v>
      </c>
      <c r="DK85" s="25">
        <f t="shared" si="17"/>
        <v>617306194</v>
      </c>
      <c r="DL85" s="28">
        <v>0</v>
      </c>
      <c r="DM85" s="23">
        <v>0</v>
      </c>
      <c r="DN85" s="23">
        <v>0</v>
      </c>
      <c r="DO85" s="23">
        <v>0</v>
      </c>
      <c r="DP85" s="23">
        <v>0</v>
      </c>
      <c r="DQ85" s="23"/>
      <c r="DR85" s="23">
        <v>0</v>
      </c>
      <c r="DS85" s="23">
        <v>0</v>
      </c>
      <c r="DT85" s="24">
        <v>0</v>
      </c>
      <c r="DU85" s="23">
        <v>0</v>
      </c>
      <c r="DV85" s="23">
        <v>0</v>
      </c>
      <c r="DW85" s="26">
        <f t="shared" si="18"/>
        <v>617306194</v>
      </c>
      <c r="DX85" s="26">
        <f>VLOOKUP(B85,[2]RPTNCT049_ConsultaSaldosContabl!$I$4:$K$7914,3,0)</f>
        <v>221250934</v>
      </c>
      <c r="DY85" s="13" t="e">
        <f>+S85+AD85+AU85+#REF!+BG85+#REF!+BQ85+#REF!</f>
        <v>#REF!</v>
      </c>
    </row>
    <row r="86" spans="1:129" ht="15" customHeight="1" x14ac:dyDescent="0.2">
      <c r="A86" s="9">
        <v>8923008151</v>
      </c>
      <c r="B86" s="9">
        <v>892300815</v>
      </c>
      <c r="C86" s="9"/>
      <c r="D86" s="27">
        <v>217520175</v>
      </c>
      <c r="E86" s="21" t="s">
        <v>484</v>
      </c>
      <c r="F86" s="20" t="s">
        <v>1626</v>
      </c>
      <c r="G86" s="22">
        <f>VLOOKUP(A86,[1]SGP!$A$4:$G$1137,7,0)</f>
        <v>0</v>
      </c>
      <c r="H86" s="23"/>
      <c r="I86" s="23">
        <v>0</v>
      </c>
      <c r="J86" s="23">
        <v>0</v>
      </c>
      <c r="K86" s="24">
        <v>0</v>
      </c>
      <c r="L86" s="23">
        <v>0</v>
      </c>
      <c r="M86" s="23">
        <v>0</v>
      </c>
      <c r="N86" s="25">
        <f t="shared" si="10"/>
        <v>0</v>
      </c>
      <c r="O86" s="25">
        <v>0</v>
      </c>
      <c r="P86" s="22">
        <v>0</v>
      </c>
      <c r="Q86" s="23">
        <v>0</v>
      </c>
      <c r="R86" s="23">
        <v>0</v>
      </c>
      <c r="S86" s="31">
        <v>429682825</v>
      </c>
      <c r="T86" s="23">
        <v>0</v>
      </c>
      <c r="U86" s="24">
        <v>0</v>
      </c>
      <c r="V86" s="23">
        <v>0</v>
      </c>
      <c r="W86" s="23">
        <v>0</v>
      </c>
      <c r="X86" s="25">
        <f t="shared" si="11"/>
        <v>429682825</v>
      </c>
      <c r="Y86" s="25">
        <v>0</v>
      </c>
      <c r="Z86" s="22">
        <v>0</v>
      </c>
      <c r="AA86" s="23">
        <v>0</v>
      </c>
      <c r="AB86" s="22">
        <v>0</v>
      </c>
      <c r="AC86" s="23">
        <v>0</v>
      </c>
      <c r="AD86" s="23">
        <v>0</v>
      </c>
      <c r="AE86" s="23">
        <v>0</v>
      </c>
      <c r="AF86" s="24">
        <v>0</v>
      </c>
      <c r="AG86" s="23">
        <v>0</v>
      </c>
      <c r="AH86" s="23">
        <v>0</v>
      </c>
      <c r="AI86" s="25">
        <f t="shared" si="12"/>
        <v>429682825</v>
      </c>
      <c r="AJ86" s="25">
        <v>0</v>
      </c>
      <c r="AK86" s="24">
        <v>0</v>
      </c>
      <c r="AL86" s="23">
        <v>0</v>
      </c>
      <c r="AM86" s="23">
        <v>0</v>
      </c>
      <c r="AN86" s="24">
        <v>0</v>
      </c>
      <c r="AO86" s="24">
        <v>0</v>
      </c>
      <c r="AP86" s="23">
        <v>0</v>
      </c>
      <c r="AQ86" s="23">
        <v>0</v>
      </c>
      <c r="AR86" s="23">
        <v>0</v>
      </c>
      <c r="AS86" s="41" t="s">
        <v>2304</v>
      </c>
      <c r="AT86" s="23">
        <v>0</v>
      </c>
      <c r="AU86" s="23">
        <v>0</v>
      </c>
      <c r="AV86" s="25">
        <v>429682825</v>
      </c>
      <c r="AW86" s="22">
        <v>0</v>
      </c>
      <c r="AX86" s="23">
        <v>0</v>
      </c>
      <c r="AY86" s="41">
        <v>0</v>
      </c>
      <c r="AZ86" s="23">
        <v>0</v>
      </c>
      <c r="BA86" s="24">
        <v>0</v>
      </c>
      <c r="BB86" s="23">
        <v>0</v>
      </c>
      <c r="BC86" s="23"/>
      <c r="BD86" s="23">
        <v>0</v>
      </c>
      <c r="BE86" s="41">
        <v>0</v>
      </c>
      <c r="BF86" s="23">
        <v>387867785</v>
      </c>
      <c r="BG86" s="23">
        <v>409358334</v>
      </c>
      <c r="BH86" s="25">
        <v>1226908944</v>
      </c>
      <c r="BI86" s="23">
        <v>0</v>
      </c>
      <c r="BJ86" s="23">
        <v>118691307</v>
      </c>
      <c r="BK86" s="23">
        <v>0</v>
      </c>
      <c r="BL86" s="23">
        <v>0</v>
      </c>
      <c r="BM86" s="23">
        <v>0</v>
      </c>
      <c r="BN86" s="24">
        <v>0</v>
      </c>
      <c r="BO86" s="23">
        <v>0</v>
      </c>
      <c r="BP86" s="23">
        <v>0</v>
      </c>
      <c r="BQ86" s="23">
        <v>0</v>
      </c>
      <c r="BR86" s="25">
        <v>1345600251</v>
      </c>
      <c r="BS86" s="22">
        <v>0</v>
      </c>
      <c r="BT86" s="23">
        <v>0</v>
      </c>
      <c r="BU86" s="23">
        <v>0</v>
      </c>
      <c r="BV86" s="23">
        <v>0</v>
      </c>
      <c r="BW86" s="24">
        <v>0</v>
      </c>
      <c r="BX86" s="23">
        <v>0</v>
      </c>
      <c r="BY86" s="23">
        <v>0</v>
      </c>
      <c r="BZ86" s="23">
        <v>0</v>
      </c>
      <c r="CA86" s="25">
        <f t="shared" si="13"/>
        <v>1345600251</v>
      </c>
      <c r="CB86" s="22">
        <v>0</v>
      </c>
      <c r="CC86" s="23">
        <v>0</v>
      </c>
      <c r="CD86" s="23">
        <v>0</v>
      </c>
      <c r="CE86" s="23">
        <v>0</v>
      </c>
      <c r="CF86" s="24">
        <v>0</v>
      </c>
      <c r="CG86" s="23">
        <v>0</v>
      </c>
      <c r="CH86" s="23">
        <v>0</v>
      </c>
      <c r="CI86" s="23">
        <v>0</v>
      </c>
      <c r="CJ86" s="25">
        <f t="shared" si="14"/>
        <v>1345600251</v>
      </c>
      <c r="CK86" s="22">
        <v>0</v>
      </c>
      <c r="CL86" s="23">
        <v>0</v>
      </c>
      <c r="CM86" s="23">
        <v>0</v>
      </c>
      <c r="CN86" s="23">
        <v>0</v>
      </c>
      <c r="CO86" s="23">
        <v>0</v>
      </c>
      <c r="CP86" s="24">
        <v>0</v>
      </c>
      <c r="CQ86" s="23">
        <v>0</v>
      </c>
      <c r="CR86" s="23">
        <v>0</v>
      </c>
      <c r="CS86" s="25">
        <f t="shared" si="15"/>
        <v>1345600251</v>
      </c>
      <c r="CT86" s="22">
        <v>0</v>
      </c>
      <c r="CU86" s="23">
        <v>0</v>
      </c>
      <c r="CV86" s="23">
        <v>0</v>
      </c>
      <c r="CW86" s="23"/>
      <c r="CX86" s="23">
        <v>0</v>
      </c>
      <c r="CY86" s="24">
        <v>0</v>
      </c>
      <c r="CZ86" s="23">
        <v>0</v>
      </c>
      <c r="DA86" s="23">
        <v>0</v>
      </c>
      <c r="DB86" s="25">
        <f t="shared" si="16"/>
        <v>1345600251</v>
      </c>
      <c r="DC86" s="22">
        <v>0</v>
      </c>
      <c r="DD86" s="23">
        <v>0</v>
      </c>
      <c r="DE86" s="23">
        <v>0</v>
      </c>
      <c r="DF86" s="23">
        <v>0</v>
      </c>
      <c r="DG86" s="23">
        <v>0</v>
      </c>
      <c r="DH86" s="24">
        <v>0</v>
      </c>
      <c r="DI86" s="23">
        <v>0</v>
      </c>
      <c r="DJ86" s="23">
        <v>0</v>
      </c>
      <c r="DK86" s="25">
        <f t="shared" si="17"/>
        <v>1345600251</v>
      </c>
      <c r="DL86" s="28">
        <v>0</v>
      </c>
      <c r="DM86" s="23">
        <v>0</v>
      </c>
      <c r="DN86" s="23">
        <v>0</v>
      </c>
      <c r="DO86" s="23">
        <v>0</v>
      </c>
      <c r="DP86" s="23"/>
      <c r="DQ86" s="23"/>
      <c r="DR86" s="23">
        <v>0</v>
      </c>
      <c r="DS86" s="23">
        <v>0</v>
      </c>
      <c r="DT86" s="24">
        <v>0</v>
      </c>
      <c r="DU86" s="23">
        <v>0</v>
      </c>
      <c r="DV86" s="23">
        <v>0</v>
      </c>
      <c r="DW86" s="26">
        <f t="shared" si="18"/>
        <v>1345600251</v>
      </c>
      <c r="DX86" s="26">
        <f>VLOOKUP(B86,[2]RPTNCT049_ConsultaSaldosContabl!$I$4:$K$7914,3,0)</f>
        <v>506559092</v>
      </c>
      <c r="DY86" s="13" t="e">
        <f>+S86+AD86+AU86+#REF!+BG86+#REF!+BQ86+#REF!</f>
        <v>#REF!</v>
      </c>
    </row>
    <row r="87" spans="1:129" ht="15" customHeight="1" x14ac:dyDescent="0.2">
      <c r="A87" s="9">
        <v>8923001231</v>
      </c>
      <c r="B87" s="9">
        <v>892300123</v>
      </c>
      <c r="C87" s="9"/>
      <c r="D87" s="27">
        <v>211420614</v>
      </c>
      <c r="E87" s="21" t="s">
        <v>497</v>
      </c>
      <c r="F87" s="20" t="s">
        <v>1639</v>
      </c>
      <c r="G87" s="22">
        <f>VLOOKUP(A87,[1]SGP!$A$4:$G$1137,7,0)</f>
        <v>0</v>
      </c>
      <c r="H87" s="23"/>
      <c r="I87" s="23">
        <v>0</v>
      </c>
      <c r="J87" s="23">
        <v>0</v>
      </c>
      <c r="K87" s="24">
        <v>0</v>
      </c>
      <c r="L87" s="23">
        <v>0</v>
      </c>
      <c r="M87" s="23">
        <v>0</v>
      </c>
      <c r="N87" s="25">
        <f t="shared" si="10"/>
        <v>0</v>
      </c>
      <c r="O87" s="25">
        <v>0</v>
      </c>
      <c r="P87" s="22">
        <v>0</v>
      </c>
      <c r="Q87" s="23">
        <v>0</v>
      </c>
      <c r="R87" s="23">
        <v>0</v>
      </c>
      <c r="S87" s="31">
        <v>158021444</v>
      </c>
      <c r="T87" s="23">
        <v>0</v>
      </c>
      <c r="U87" s="24">
        <v>0</v>
      </c>
      <c r="V87" s="23">
        <v>0</v>
      </c>
      <c r="W87" s="23">
        <v>0</v>
      </c>
      <c r="X87" s="25">
        <f t="shared" si="11"/>
        <v>158021444</v>
      </c>
      <c r="Y87" s="25">
        <v>0</v>
      </c>
      <c r="Z87" s="22">
        <v>0</v>
      </c>
      <c r="AA87" s="23">
        <v>0</v>
      </c>
      <c r="AB87" s="22">
        <v>0</v>
      </c>
      <c r="AC87" s="23">
        <v>0</v>
      </c>
      <c r="AD87" s="23">
        <v>0</v>
      </c>
      <c r="AE87" s="23">
        <v>0</v>
      </c>
      <c r="AF87" s="24">
        <v>0</v>
      </c>
      <c r="AG87" s="23">
        <v>0</v>
      </c>
      <c r="AH87" s="23">
        <v>0</v>
      </c>
      <c r="AI87" s="25">
        <f t="shared" si="12"/>
        <v>158021444</v>
      </c>
      <c r="AJ87" s="25">
        <v>0</v>
      </c>
      <c r="AK87" s="24">
        <v>0</v>
      </c>
      <c r="AL87" s="23">
        <v>0</v>
      </c>
      <c r="AM87" s="23">
        <v>0</v>
      </c>
      <c r="AN87" s="24">
        <v>0</v>
      </c>
      <c r="AO87" s="24">
        <v>0</v>
      </c>
      <c r="AP87" s="23">
        <v>0</v>
      </c>
      <c r="AQ87" s="23">
        <v>0</v>
      </c>
      <c r="AR87" s="23">
        <v>0</v>
      </c>
      <c r="AS87" s="41" t="s">
        <v>2304</v>
      </c>
      <c r="AT87" s="23">
        <v>0</v>
      </c>
      <c r="AU87" s="23">
        <v>0</v>
      </c>
      <c r="AV87" s="25">
        <v>158021444</v>
      </c>
      <c r="AW87" s="22">
        <v>0</v>
      </c>
      <c r="AX87" s="23">
        <v>0</v>
      </c>
      <c r="AY87" s="41">
        <v>0</v>
      </c>
      <c r="AZ87" s="23">
        <v>0</v>
      </c>
      <c r="BA87" s="24">
        <v>0</v>
      </c>
      <c r="BB87" s="23">
        <v>0</v>
      </c>
      <c r="BC87" s="23"/>
      <c r="BD87" s="23">
        <v>0</v>
      </c>
      <c r="BE87" s="41">
        <v>0</v>
      </c>
      <c r="BF87" s="23">
        <v>115574720</v>
      </c>
      <c r="BG87" s="23">
        <v>138930440</v>
      </c>
      <c r="BH87" s="25">
        <v>412526604</v>
      </c>
      <c r="BI87" s="23">
        <v>0</v>
      </c>
      <c r="BJ87" s="23">
        <v>33589829</v>
      </c>
      <c r="BK87" s="23">
        <v>0</v>
      </c>
      <c r="BL87" s="23">
        <v>0</v>
      </c>
      <c r="BM87" s="23">
        <v>0</v>
      </c>
      <c r="BN87" s="24">
        <v>0</v>
      </c>
      <c r="BO87" s="23">
        <v>0</v>
      </c>
      <c r="BP87" s="23">
        <v>0</v>
      </c>
      <c r="BQ87" s="23">
        <v>0</v>
      </c>
      <c r="BR87" s="25">
        <v>446116433</v>
      </c>
      <c r="BS87" s="22">
        <v>0</v>
      </c>
      <c r="BT87" s="23">
        <v>0</v>
      </c>
      <c r="BU87" s="23">
        <v>0</v>
      </c>
      <c r="BV87" s="23">
        <v>0</v>
      </c>
      <c r="BW87" s="24">
        <v>0</v>
      </c>
      <c r="BX87" s="23">
        <v>0</v>
      </c>
      <c r="BY87" s="23">
        <v>0</v>
      </c>
      <c r="BZ87" s="23">
        <v>0</v>
      </c>
      <c r="CA87" s="25">
        <f t="shared" si="13"/>
        <v>446116433</v>
      </c>
      <c r="CB87" s="22">
        <v>0</v>
      </c>
      <c r="CC87" s="23">
        <v>0</v>
      </c>
      <c r="CD87" s="23">
        <v>0</v>
      </c>
      <c r="CE87" s="23">
        <v>0</v>
      </c>
      <c r="CF87" s="24">
        <v>0</v>
      </c>
      <c r="CG87" s="23">
        <v>0</v>
      </c>
      <c r="CH87" s="23">
        <v>0</v>
      </c>
      <c r="CI87" s="23">
        <v>0</v>
      </c>
      <c r="CJ87" s="25">
        <f t="shared" si="14"/>
        <v>446116433</v>
      </c>
      <c r="CK87" s="22">
        <v>0</v>
      </c>
      <c r="CL87" s="23">
        <v>0</v>
      </c>
      <c r="CM87" s="23">
        <v>0</v>
      </c>
      <c r="CN87" s="23">
        <v>0</v>
      </c>
      <c r="CO87" s="23">
        <v>0</v>
      </c>
      <c r="CP87" s="24">
        <v>0</v>
      </c>
      <c r="CQ87" s="23">
        <v>0</v>
      </c>
      <c r="CR87" s="23">
        <v>0</v>
      </c>
      <c r="CS87" s="25">
        <f t="shared" si="15"/>
        <v>446116433</v>
      </c>
      <c r="CT87" s="22">
        <v>0</v>
      </c>
      <c r="CU87" s="23">
        <v>0</v>
      </c>
      <c r="CV87" s="23">
        <v>0</v>
      </c>
      <c r="CW87" s="23"/>
      <c r="CX87" s="23">
        <v>0</v>
      </c>
      <c r="CY87" s="24">
        <v>0</v>
      </c>
      <c r="CZ87" s="23">
        <v>0</v>
      </c>
      <c r="DA87" s="23">
        <v>0</v>
      </c>
      <c r="DB87" s="25">
        <f t="shared" si="16"/>
        <v>446116433</v>
      </c>
      <c r="DC87" s="22">
        <v>0</v>
      </c>
      <c r="DD87" s="23">
        <v>0</v>
      </c>
      <c r="DE87" s="23">
        <v>0</v>
      </c>
      <c r="DF87" s="23">
        <v>0</v>
      </c>
      <c r="DG87" s="23">
        <v>0</v>
      </c>
      <c r="DH87" s="24">
        <v>0</v>
      </c>
      <c r="DI87" s="23">
        <v>0</v>
      </c>
      <c r="DJ87" s="23">
        <v>0</v>
      </c>
      <c r="DK87" s="25">
        <f t="shared" si="17"/>
        <v>446116433</v>
      </c>
      <c r="DL87" s="28">
        <v>0</v>
      </c>
      <c r="DM87" s="23">
        <v>0</v>
      </c>
      <c r="DN87" s="23">
        <v>0</v>
      </c>
      <c r="DO87" s="23">
        <v>0</v>
      </c>
      <c r="DP87" s="23"/>
      <c r="DQ87" s="23"/>
      <c r="DR87" s="23">
        <v>0</v>
      </c>
      <c r="DS87" s="23">
        <v>0</v>
      </c>
      <c r="DT87" s="24">
        <v>0</v>
      </c>
      <c r="DU87" s="23">
        <v>0</v>
      </c>
      <c r="DV87" s="23">
        <v>0</v>
      </c>
      <c r="DW87" s="26">
        <f t="shared" si="18"/>
        <v>446116433</v>
      </c>
      <c r="DX87" s="26">
        <f>VLOOKUP(B87,[2]RPTNCT049_ConsultaSaldosContabl!$I$4:$K$7914,3,0)</f>
        <v>149164549</v>
      </c>
      <c r="DY87" s="13" t="e">
        <f>+S87+AD87+AU87+#REF!+BG87+#REF!+BQ87+#REF!</f>
        <v>#REF!</v>
      </c>
    </row>
    <row r="88" spans="1:129" ht="15" customHeight="1" x14ac:dyDescent="0.2">
      <c r="A88" s="9">
        <v>8922800630</v>
      </c>
      <c r="B88" s="9">
        <v>892280063</v>
      </c>
      <c r="C88" s="9"/>
      <c r="D88" s="27">
        <v>211770717</v>
      </c>
      <c r="E88" s="21" t="s">
        <v>999</v>
      </c>
      <c r="F88" s="20" t="s">
        <v>2124</v>
      </c>
      <c r="G88" s="22">
        <f>VLOOKUP(A88,[1]SGP!$A$4:$G$1137,7,0)</f>
        <v>0</v>
      </c>
      <c r="H88" s="23"/>
      <c r="I88" s="23">
        <v>0</v>
      </c>
      <c r="J88" s="23">
        <v>0</v>
      </c>
      <c r="K88" s="24">
        <v>0</v>
      </c>
      <c r="L88" s="23">
        <v>0</v>
      </c>
      <c r="M88" s="23">
        <v>0</v>
      </c>
      <c r="N88" s="25">
        <f t="shared" si="10"/>
        <v>0</v>
      </c>
      <c r="O88" s="25">
        <v>0</v>
      </c>
      <c r="P88" s="22">
        <v>0</v>
      </c>
      <c r="Q88" s="23">
        <v>0</v>
      </c>
      <c r="R88" s="23">
        <v>0</v>
      </c>
      <c r="S88" s="31">
        <v>147536370</v>
      </c>
      <c r="T88" s="23">
        <v>0</v>
      </c>
      <c r="U88" s="24">
        <v>0</v>
      </c>
      <c r="V88" s="23">
        <v>0</v>
      </c>
      <c r="W88" s="23">
        <v>0</v>
      </c>
      <c r="X88" s="25">
        <f t="shared" si="11"/>
        <v>147536370</v>
      </c>
      <c r="Y88" s="25">
        <v>0</v>
      </c>
      <c r="Z88" s="22">
        <v>0</v>
      </c>
      <c r="AA88" s="23">
        <v>0</v>
      </c>
      <c r="AB88" s="22">
        <v>0</v>
      </c>
      <c r="AC88" s="23">
        <v>0</v>
      </c>
      <c r="AD88" s="23">
        <v>38265510</v>
      </c>
      <c r="AE88" s="23">
        <v>0</v>
      </c>
      <c r="AF88" s="24">
        <v>0</v>
      </c>
      <c r="AG88" s="23">
        <v>0</v>
      </c>
      <c r="AH88" s="23">
        <v>0</v>
      </c>
      <c r="AI88" s="25">
        <f t="shared" si="12"/>
        <v>185801880</v>
      </c>
      <c r="AJ88" s="25">
        <v>0</v>
      </c>
      <c r="AK88" s="24">
        <v>0</v>
      </c>
      <c r="AL88" s="23">
        <v>0</v>
      </c>
      <c r="AM88" s="23">
        <v>0</v>
      </c>
      <c r="AN88" s="24">
        <v>0</v>
      </c>
      <c r="AO88" s="24">
        <v>0</v>
      </c>
      <c r="AP88" s="23">
        <v>0</v>
      </c>
      <c r="AQ88" s="23">
        <v>0</v>
      </c>
      <c r="AR88" s="23">
        <v>0</v>
      </c>
      <c r="AS88" s="41" t="s">
        <v>2304</v>
      </c>
      <c r="AT88" s="23">
        <v>0</v>
      </c>
      <c r="AU88" s="23">
        <v>0</v>
      </c>
      <c r="AV88" s="25">
        <v>185801880</v>
      </c>
      <c r="AW88" s="22">
        <v>0</v>
      </c>
      <c r="AX88" s="23">
        <v>0</v>
      </c>
      <c r="AY88" s="41">
        <v>0</v>
      </c>
      <c r="AZ88" s="23">
        <v>0</v>
      </c>
      <c r="BA88" s="24">
        <v>0</v>
      </c>
      <c r="BB88" s="23">
        <v>0</v>
      </c>
      <c r="BC88" s="23"/>
      <c r="BD88" s="23">
        <v>0</v>
      </c>
      <c r="BE88" s="41">
        <v>0</v>
      </c>
      <c r="BF88" s="23">
        <v>168618785</v>
      </c>
      <c r="BG88" s="23">
        <v>170774513</v>
      </c>
      <c r="BH88" s="25">
        <v>525195178</v>
      </c>
      <c r="BI88" s="23">
        <v>0</v>
      </c>
      <c r="BJ88" s="23">
        <v>48087808</v>
      </c>
      <c r="BK88" s="23">
        <v>0</v>
      </c>
      <c r="BL88" s="23">
        <v>0</v>
      </c>
      <c r="BM88" s="23">
        <v>0</v>
      </c>
      <c r="BN88" s="24">
        <v>0</v>
      </c>
      <c r="BO88" s="23">
        <v>0</v>
      </c>
      <c r="BP88" s="23">
        <v>0</v>
      </c>
      <c r="BQ88" s="23">
        <v>0</v>
      </c>
      <c r="BR88" s="25">
        <v>573282986</v>
      </c>
      <c r="BS88" s="22">
        <v>0</v>
      </c>
      <c r="BT88" s="23">
        <v>0</v>
      </c>
      <c r="BU88" s="23">
        <v>0</v>
      </c>
      <c r="BV88" s="23">
        <v>0</v>
      </c>
      <c r="BW88" s="24">
        <v>0</v>
      </c>
      <c r="BX88" s="23">
        <v>0</v>
      </c>
      <c r="BY88" s="23">
        <v>0</v>
      </c>
      <c r="BZ88" s="23">
        <v>0</v>
      </c>
      <c r="CA88" s="25">
        <f t="shared" si="13"/>
        <v>573282986</v>
      </c>
      <c r="CB88" s="22">
        <v>0</v>
      </c>
      <c r="CC88" s="23">
        <v>0</v>
      </c>
      <c r="CD88" s="23">
        <v>0</v>
      </c>
      <c r="CE88" s="23">
        <v>0</v>
      </c>
      <c r="CF88" s="24">
        <v>0</v>
      </c>
      <c r="CG88" s="23">
        <v>0</v>
      </c>
      <c r="CH88" s="23">
        <v>0</v>
      </c>
      <c r="CI88" s="23">
        <v>0</v>
      </c>
      <c r="CJ88" s="25">
        <f t="shared" si="14"/>
        <v>573282986</v>
      </c>
      <c r="CK88" s="22">
        <v>0</v>
      </c>
      <c r="CL88" s="23">
        <v>0</v>
      </c>
      <c r="CM88" s="23">
        <v>0</v>
      </c>
      <c r="CN88" s="23">
        <v>0</v>
      </c>
      <c r="CO88" s="23">
        <v>0</v>
      </c>
      <c r="CP88" s="24">
        <v>0</v>
      </c>
      <c r="CQ88" s="23">
        <v>0</v>
      </c>
      <c r="CR88" s="23">
        <v>0</v>
      </c>
      <c r="CS88" s="25">
        <f t="shared" si="15"/>
        <v>573282986</v>
      </c>
      <c r="CT88" s="22">
        <v>0</v>
      </c>
      <c r="CU88" s="23">
        <v>0</v>
      </c>
      <c r="CV88" s="23">
        <v>0</v>
      </c>
      <c r="CW88" s="23"/>
      <c r="CX88" s="23">
        <v>0</v>
      </c>
      <c r="CY88" s="24">
        <v>0</v>
      </c>
      <c r="CZ88" s="23">
        <v>0</v>
      </c>
      <c r="DA88" s="23">
        <v>0</v>
      </c>
      <c r="DB88" s="25">
        <f t="shared" si="16"/>
        <v>573282986</v>
      </c>
      <c r="DC88" s="22">
        <v>0</v>
      </c>
      <c r="DD88" s="23">
        <v>0</v>
      </c>
      <c r="DE88" s="23">
        <v>0</v>
      </c>
      <c r="DF88" s="23">
        <v>0</v>
      </c>
      <c r="DG88" s="23">
        <v>0</v>
      </c>
      <c r="DH88" s="24">
        <v>0</v>
      </c>
      <c r="DI88" s="23">
        <v>0</v>
      </c>
      <c r="DJ88" s="23">
        <v>0</v>
      </c>
      <c r="DK88" s="25">
        <f t="shared" si="17"/>
        <v>573282986</v>
      </c>
      <c r="DL88" s="28">
        <v>0</v>
      </c>
      <c r="DM88" s="23">
        <v>0</v>
      </c>
      <c r="DN88" s="23">
        <v>0</v>
      </c>
      <c r="DO88" s="23">
        <v>0</v>
      </c>
      <c r="DP88" s="23"/>
      <c r="DQ88" s="23"/>
      <c r="DR88" s="23">
        <v>0</v>
      </c>
      <c r="DS88" s="23">
        <v>0</v>
      </c>
      <c r="DT88" s="24">
        <v>0</v>
      </c>
      <c r="DU88" s="23">
        <v>0</v>
      </c>
      <c r="DV88" s="23">
        <v>0</v>
      </c>
      <c r="DW88" s="26">
        <f t="shared" si="18"/>
        <v>573282986</v>
      </c>
      <c r="DX88" s="26">
        <f>VLOOKUP(B88,[2]RPTNCT049_ConsultaSaldosContabl!$I$4:$K$7914,3,0)</f>
        <v>216706593</v>
      </c>
      <c r="DY88" s="13" t="e">
        <f>+S88+AD88+AU88+#REF!+BG88+#REF!+BQ88+#REF!</f>
        <v>#REF!</v>
      </c>
    </row>
    <row r="89" spans="1:129" ht="15" customHeight="1" x14ac:dyDescent="0.2">
      <c r="A89" s="9">
        <v>8922800616</v>
      </c>
      <c r="B89" s="9">
        <v>892280061</v>
      </c>
      <c r="C89" s="9"/>
      <c r="D89" s="27">
        <v>217170771</v>
      </c>
      <c r="E89" s="21" t="s">
        <v>1001</v>
      </c>
      <c r="F89" s="20" t="s">
        <v>2126</v>
      </c>
      <c r="G89" s="22">
        <f>VLOOKUP(A89,[1]SGP!$A$4:$G$1137,7,0)</f>
        <v>0</v>
      </c>
      <c r="H89" s="23"/>
      <c r="I89" s="23">
        <v>0</v>
      </c>
      <c r="J89" s="23">
        <v>0</v>
      </c>
      <c r="K89" s="24">
        <v>0</v>
      </c>
      <c r="L89" s="23">
        <v>0</v>
      </c>
      <c r="M89" s="23">
        <v>0</v>
      </c>
      <c r="N89" s="25">
        <f t="shared" si="10"/>
        <v>0</v>
      </c>
      <c r="O89" s="25">
        <v>0</v>
      </c>
      <c r="P89" s="22">
        <v>0</v>
      </c>
      <c r="Q89" s="23">
        <v>0</v>
      </c>
      <c r="R89" s="23">
        <v>0</v>
      </c>
      <c r="S89" s="31">
        <v>232190954</v>
      </c>
      <c r="T89" s="23">
        <v>0</v>
      </c>
      <c r="U89" s="24">
        <v>0</v>
      </c>
      <c r="V89" s="23">
        <v>0</v>
      </c>
      <c r="W89" s="23">
        <v>0</v>
      </c>
      <c r="X89" s="25">
        <f t="shared" si="11"/>
        <v>232190954</v>
      </c>
      <c r="Y89" s="25">
        <v>0</v>
      </c>
      <c r="Z89" s="22">
        <v>0</v>
      </c>
      <c r="AA89" s="23">
        <v>0</v>
      </c>
      <c r="AB89" s="22">
        <v>0</v>
      </c>
      <c r="AC89" s="23">
        <v>0</v>
      </c>
      <c r="AD89" s="23">
        <v>26046262</v>
      </c>
      <c r="AE89" s="23">
        <v>0</v>
      </c>
      <c r="AF89" s="24">
        <v>0</v>
      </c>
      <c r="AG89" s="23">
        <v>0</v>
      </c>
      <c r="AH89" s="23">
        <v>0</v>
      </c>
      <c r="AI89" s="25">
        <f t="shared" si="12"/>
        <v>258237216</v>
      </c>
      <c r="AJ89" s="25">
        <v>0</v>
      </c>
      <c r="AK89" s="24">
        <v>0</v>
      </c>
      <c r="AL89" s="23">
        <v>0</v>
      </c>
      <c r="AM89" s="23">
        <v>0</v>
      </c>
      <c r="AN89" s="24">
        <v>0</v>
      </c>
      <c r="AO89" s="24">
        <v>0</v>
      </c>
      <c r="AP89" s="23">
        <v>0</v>
      </c>
      <c r="AQ89" s="23">
        <v>0</v>
      </c>
      <c r="AR89" s="23">
        <v>0</v>
      </c>
      <c r="AS89" s="41" t="s">
        <v>2304</v>
      </c>
      <c r="AT89" s="23">
        <v>0</v>
      </c>
      <c r="AU89" s="23">
        <v>0</v>
      </c>
      <c r="AV89" s="25">
        <v>258237216</v>
      </c>
      <c r="AW89" s="22">
        <v>0</v>
      </c>
      <c r="AX89" s="23">
        <v>0</v>
      </c>
      <c r="AY89" s="41">
        <v>0</v>
      </c>
      <c r="AZ89" s="23">
        <v>0</v>
      </c>
      <c r="BA89" s="24">
        <v>0</v>
      </c>
      <c r="BB89" s="23">
        <v>0</v>
      </c>
      <c r="BC89" s="23"/>
      <c r="BD89" s="23">
        <v>0</v>
      </c>
      <c r="BE89" s="41">
        <v>0</v>
      </c>
      <c r="BF89" s="23">
        <v>301830505</v>
      </c>
      <c r="BG89" s="23">
        <v>228662446</v>
      </c>
      <c r="BH89" s="25">
        <v>788730167</v>
      </c>
      <c r="BI89" s="23">
        <v>0</v>
      </c>
      <c r="BJ89" s="23">
        <v>83951296</v>
      </c>
      <c r="BK89" s="23">
        <v>0</v>
      </c>
      <c r="BL89" s="23">
        <v>0</v>
      </c>
      <c r="BM89" s="23">
        <v>0</v>
      </c>
      <c r="BN89" s="24">
        <v>0</v>
      </c>
      <c r="BO89" s="23">
        <v>0</v>
      </c>
      <c r="BP89" s="23">
        <v>0</v>
      </c>
      <c r="BQ89" s="23">
        <v>0</v>
      </c>
      <c r="BR89" s="25">
        <v>872681463</v>
      </c>
      <c r="BS89" s="22">
        <v>0</v>
      </c>
      <c r="BT89" s="23">
        <v>0</v>
      </c>
      <c r="BU89" s="23">
        <v>0</v>
      </c>
      <c r="BV89" s="23">
        <v>0</v>
      </c>
      <c r="BW89" s="24">
        <v>0</v>
      </c>
      <c r="BX89" s="23">
        <v>0</v>
      </c>
      <c r="BY89" s="23">
        <v>0</v>
      </c>
      <c r="BZ89" s="23">
        <v>0</v>
      </c>
      <c r="CA89" s="25">
        <f t="shared" si="13"/>
        <v>872681463</v>
      </c>
      <c r="CB89" s="22">
        <v>0</v>
      </c>
      <c r="CC89" s="23">
        <v>0</v>
      </c>
      <c r="CD89" s="23">
        <v>0</v>
      </c>
      <c r="CE89" s="23">
        <v>0</v>
      </c>
      <c r="CF89" s="24">
        <v>0</v>
      </c>
      <c r="CG89" s="23">
        <v>0</v>
      </c>
      <c r="CH89" s="23">
        <v>0</v>
      </c>
      <c r="CI89" s="23">
        <v>0</v>
      </c>
      <c r="CJ89" s="25">
        <f t="shared" si="14"/>
        <v>872681463</v>
      </c>
      <c r="CK89" s="22">
        <v>0</v>
      </c>
      <c r="CL89" s="23">
        <v>0</v>
      </c>
      <c r="CM89" s="23">
        <v>0</v>
      </c>
      <c r="CN89" s="23">
        <v>0</v>
      </c>
      <c r="CO89" s="23">
        <v>0</v>
      </c>
      <c r="CP89" s="24">
        <v>0</v>
      </c>
      <c r="CQ89" s="23">
        <v>0</v>
      </c>
      <c r="CR89" s="23">
        <v>0</v>
      </c>
      <c r="CS89" s="25">
        <f t="shared" si="15"/>
        <v>872681463</v>
      </c>
      <c r="CT89" s="22">
        <v>0</v>
      </c>
      <c r="CU89" s="23">
        <v>0</v>
      </c>
      <c r="CV89" s="23">
        <v>0</v>
      </c>
      <c r="CW89" s="23"/>
      <c r="CX89" s="23">
        <v>0</v>
      </c>
      <c r="CY89" s="24">
        <v>0</v>
      </c>
      <c r="CZ89" s="23">
        <v>0</v>
      </c>
      <c r="DA89" s="23">
        <v>0</v>
      </c>
      <c r="DB89" s="25">
        <f t="shared" si="16"/>
        <v>872681463</v>
      </c>
      <c r="DC89" s="22">
        <v>0</v>
      </c>
      <c r="DD89" s="23">
        <v>0</v>
      </c>
      <c r="DE89" s="23">
        <v>0</v>
      </c>
      <c r="DF89" s="23">
        <v>0</v>
      </c>
      <c r="DG89" s="23">
        <v>0</v>
      </c>
      <c r="DH89" s="24">
        <v>0</v>
      </c>
      <c r="DI89" s="23">
        <v>0</v>
      </c>
      <c r="DJ89" s="23">
        <v>0</v>
      </c>
      <c r="DK89" s="25">
        <f t="shared" si="17"/>
        <v>872681463</v>
      </c>
      <c r="DL89" s="28">
        <v>0</v>
      </c>
      <c r="DM89" s="23">
        <v>0</v>
      </c>
      <c r="DN89" s="23">
        <v>0</v>
      </c>
      <c r="DO89" s="23">
        <v>0</v>
      </c>
      <c r="DP89" s="23"/>
      <c r="DQ89" s="23"/>
      <c r="DR89" s="23">
        <v>0</v>
      </c>
      <c r="DS89" s="23">
        <v>0</v>
      </c>
      <c r="DT89" s="24">
        <v>0</v>
      </c>
      <c r="DU89" s="23">
        <v>0</v>
      </c>
      <c r="DV89" s="23">
        <v>0</v>
      </c>
      <c r="DW89" s="26">
        <f t="shared" si="18"/>
        <v>872681463</v>
      </c>
      <c r="DX89" s="26">
        <f>VLOOKUP(B89,[2]RPTNCT049_ConsultaSaldosContabl!$I$4:$K$7914,3,0)</f>
        <v>385781801</v>
      </c>
      <c r="DY89" s="13" t="e">
        <f>+S89+AD89+AU89+#REF!+BG89+#REF!+BQ89+#REF!</f>
        <v>#REF!</v>
      </c>
    </row>
    <row r="90" spans="1:129" ht="15" customHeight="1" x14ac:dyDescent="0.2">
      <c r="A90" s="9">
        <v>8922800576</v>
      </c>
      <c r="B90" s="9">
        <v>892280057</v>
      </c>
      <c r="C90" s="9"/>
      <c r="D90" s="27">
        <v>212970429</v>
      </c>
      <c r="E90" s="21" t="s">
        <v>990</v>
      </c>
      <c r="F90" s="20" t="s">
        <v>2115</v>
      </c>
      <c r="G90" s="22">
        <f>VLOOKUP(A90,[1]SGP!$A$4:$G$1137,7,0)</f>
        <v>0</v>
      </c>
      <c r="H90" s="23"/>
      <c r="I90" s="23">
        <v>0</v>
      </c>
      <c r="J90" s="23">
        <v>0</v>
      </c>
      <c r="K90" s="24">
        <v>0</v>
      </c>
      <c r="L90" s="23">
        <v>0</v>
      </c>
      <c r="M90" s="23">
        <v>0</v>
      </c>
      <c r="N90" s="25">
        <f t="shared" si="10"/>
        <v>0</v>
      </c>
      <c r="O90" s="25">
        <v>0</v>
      </c>
      <c r="P90" s="22">
        <v>0</v>
      </c>
      <c r="Q90" s="23">
        <v>0</v>
      </c>
      <c r="R90" s="23">
        <v>0</v>
      </c>
      <c r="S90" s="31">
        <v>360820076</v>
      </c>
      <c r="T90" s="23">
        <v>0</v>
      </c>
      <c r="U90" s="24">
        <v>0</v>
      </c>
      <c r="V90" s="23">
        <v>0</v>
      </c>
      <c r="W90" s="23">
        <v>0</v>
      </c>
      <c r="X90" s="25">
        <f t="shared" si="11"/>
        <v>360820076</v>
      </c>
      <c r="Y90" s="25">
        <v>0</v>
      </c>
      <c r="Z90" s="22">
        <v>0</v>
      </c>
      <c r="AA90" s="23">
        <v>0</v>
      </c>
      <c r="AB90" s="22">
        <v>0</v>
      </c>
      <c r="AC90" s="23">
        <v>0</v>
      </c>
      <c r="AD90" s="23">
        <v>30323691</v>
      </c>
      <c r="AE90" s="23">
        <v>0</v>
      </c>
      <c r="AF90" s="24">
        <v>0</v>
      </c>
      <c r="AG90" s="23">
        <v>0</v>
      </c>
      <c r="AH90" s="23">
        <v>0</v>
      </c>
      <c r="AI90" s="25">
        <f t="shared" si="12"/>
        <v>391143767</v>
      </c>
      <c r="AJ90" s="25">
        <v>0</v>
      </c>
      <c r="AK90" s="24">
        <v>0</v>
      </c>
      <c r="AL90" s="23">
        <v>0</v>
      </c>
      <c r="AM90" s="23">
        <v>0</v>
      </c>
      <c r="AN90" s="24">
        <v>0</v>
      </c>
      <c r="AO90" s="24">
        <v>0</v>
      </c>
      <c r="AP90" s="23">
        <v>0</v>
      </c>
      <c r="AQ90" s="23">
        <v>0</v>
      </c>
      <c r="AR90" s="23">
        <v>0</v>
      </c>
      <c r="AS90" s="41" t="s">
        <v>2304</v>
      </c>
      <c r="AT90" s="23">
        <v>0</v>
      </c>
      <c r="AU90" s="23">
        <v>0</v>
      </c>
      <c r="AV90" s="25">
        <v>391143767</v>
      </c>
      <c r="AW90" s="22">
        <v>0</v>
      </c>
      <c r="AX90" s="23">
        <v>0</v>
      </c>
      <c r="AY90" s="41">
        <v>0</v>
      </c>
      <c r="AZ90" s="23">
        <v>0</v>
      </c>
      <c r="BA90" s="24">
        <v>0</v>
      </c>
      <c r="BB90" s="23">
        <v>0</v>
      </c>
      <c r="BC90" s="23"/>
      <c r="BD90" s="23">
        <v>0</v>
      </c>
      <c r="BE90" s="41">
        <v>0</v>
      </c>
      <c r="BF90" s="23">
        <v>454531735</v>
      </c>
      <c r="BG90" s="23">
        <v>416568826</v>
      </c>
      <c r="BH90" s="25">
        <v>1262244328</v>
      </c>
      <c r="BI90" s="23">
        <v>0</v>
      </c>
      <c r="BJ90" s="23">
        <v>134241589</v>
      </c>
      <c r="BK90" s="23">
        <v>0</v>
      </c>
      <c r="BL90" s="23">
        <v>0</v>
      </c>
      <c r="BM90" s="23">
        <v>0</v>
      </c>
      <c r="BN90" s="24">
        <v>0</v>
      </c>
      <c r="BO90" s="23">
        <v>0</v>
      </c>
      <c r="BP90" s="23">
        <v>0</v>
      </c>
      <c r="BQ90" s="23">
        <v>64489730</v>
      </c>
      <c r="BR90" s="25">
        <v>1460975647</v>
      </c>
      <c r="BS90" s="22">
        <v>0</v>
      </c>
      <c r="BT90" s="23">
        <v>0</v>
      </c>
      <c r="BU90" s="23">
        <v>0</v>
      </c>
      <c r="BV90" s="23">
        <v>0</v>
      </c>
      <c r="BW90" s="24">
        <v>0</v>
      </c>
      <c r="BX90" s="23">
        <v>0</v>
      </c>
      <c r="BY90" s="23">
        <v>0</v>
      </c>
      <c r="BZ90" s="23">
        <v>0</v>
      </c>
      <c r="CA90" s="25">
        <f t="shared" si="13"/>
        <v>1460975647</v>
      </c>
      <c r="CB90" s="22">
        <v>0</v>
      </c>
      <c r="CC90" s="23">
        <v>0</v>
      </c>
      <c r="CD90" s="23">
        <v>0</v>
      </c>
      <c r="CE90" s="23">
        <v>0</v>
      </c>
      <c r="CF90" s="24">
        <v>0</v>
      </c>
      <c r="CG90" s="23">
        <v>0</v>
      </c>
      <c r="CH90" s="23">
        <v>0</v>
      </c>
      <c r="CI90" s="23">
        <v>0</v>
      </c>
      <c r="CJ90" s="25">
        <f t="shared" si="14"/>
        <v>1460975647</v>
      </c>
      <c r="CK90" s="22">
        <v>0</v>
      </c>
      <c r="CL90" s="23">
        <v>0</v>
      </c>
      <c r="CM90" s="23">
        <v>0</v>
      </c>
      <c r="CN90" s="23">
        <v>0</v>
      </c>
      <c r="CO90" s="23">
        <v>0</v>
      </c>
      <c r="CP90" s="24">
        <v>0</v>
      </c>
      <c r="CQ90" s="23">
        <v>0</v>
      </c>
      <c r="CR90" s="23">
        <v>0</v>
      </c>
      <c r="CS90" s="25">
        <f t="shared" si="15"/>
        <v>1460975647</v>
      </c>
      <c r="CT90" s="22">
        <v>0</v>
      </c>
      <c r="CU90" s="23">
        <v>0</v>
      </c>
      <c r="CV90" s="23">
        <v>0</v>
      </c>
      <c r="CW90" s="23"/>
      <c r="CX90" s="23">
        <v>0</v>
      </c>
      <c r="CY90" s="24">
        <v>0</v>
      </c>
      <c r="CZ90" s="23">
        <v>0</v>
      </c>
      <c r="DA90" s="23">
        <v>0</v>
      </c>
      <c r="DB90" s="25">
        <f t="shared" si="16"/>
        <v>1460975647</v>
      </c>
      <c r="DC90" s="22">
        <v>0</v>
      </c>
      <c r="DD90" s="23">
        <v>0</v>
      </c>
      <c r="DE90" s="23">
        <v>0</v>
      </c>
      <c r="DF90" s="23">
        <v>0</v>
      </c>
      <c r="DG90" s="23">
        <v>0</v>
      </c>
      <c r="DH90" s="24">
        <v>0</v>
      </c>
      <c r="DI90" s="23">
        <v>0</v>
      </c>
      <c r="DJ90" s="23">
        <v>0</v>
      </c>
      <c r="DK90" s="25">
        <f t="shared" si="17"/>
        <v>1460975647</v>
      </c>
      <c r="DL90" s="28">
        <v>0</v>
      </c>
      <c r="DM90" s="23">
        <v>0</v>
      </c>
      <c r="DN90" s="23">
        <v>0</v>
      </c>
      <c r="DO90" s="23">
        <v>0</v>
      </c>
      <c r="DP90" s="23"/>
      <c r="DQ90" s="23"/>
      <c r="DR90" s="23">
        <v>0</v>
      </c>
      <c r="DS90" s="23">
        <v>0</v>
      </c>
      <c r="DT90" s="24">
        <v>0</v>
      </c>
      <c r="DU90" s="23">
        <v>0</v>
      </c>
      <c r="DV90" s="23">
        <v>0</v>
      </c>
      <c r="DW90" s="26">
        <f t="shared" si="18"/>
        <v>1460975647</v>
      </c>
      <c r="DX90" s="26">
        <f>VLOOKUP(B90,[2]RPTNCT049_ConsultaSaldosContabl!$I$4:$K$7914,3,0)</f>
        <v>588773324</v>
      </c>
      <c r="DY90" s="13" t="e">
        <f>+S90+AD90+AU90+#REF!+BG90+#REF!+BQ90+#REF!</f>
        <v>#REF!</v>
      </c>
    </row>
    <row r="91" spans="1:129" ht="15" customHeight="1" x14ac:dyDescent="0.2">
      <c r="A91" s="9">
        <v>8922800551</v>
      </c>
      <c r="B91" s="9">
        <v>892280055</v>
      </c>
      <c r="C91" s="9"/>
      <c r="D91" s="27">
        <v>217070670</v>
      </c>
      <c r="E91" s="21" t="s">
        <v>994</v>
      </c>
      <c r="F91" s="20" t="s">
        <v>2119</v>
      </c>
      <c r="G91" s="22">
        <f>VLOOKUP(A91,[1]SGP!$A$4:$G$1137,7,0)</f>
        <v>0</v>
      </c>
      <c r="H91" s="23"/>
      <c r="I91" s="23">
        <v>0</v>
      </c>
      <c r="J91" s="23">
        <v>0</v>
      </c>
      <c r="K91" s="24">
        <v>0</v>
      </c>
      <c r="L91" s="23">
        <v>0</v>
      </c>
      <c r="M91" s="23">
        <v>0</v>
      </c>
      <c r="N91" s="25">
        <f t="shared" si="10"/>
        <v>0</v>
      </c>
      <c r="O91" s="25">
        <v>0</v>
      </c>
      <c r="P91" s="22">
        <v>0</v>
      </c>
      <c r="Q91" s="23">
        <v>0</v>
      </c>
      <c r="R91" s="23">
        <v>0</v>
      </c>
      <c r="S91" s="31">
        <v>410196552</v>
      </c>
      <c r="T91" s="23">
        <v>0</v>
      </c>
      <c r="U91" s="24">
        <v>0</v>
      </c>
      <c r="V91" s="23">
        <v>0</v>
      </c>
      <c r="W91" s="23">
        <v>0</v>
      </c>
      <c r="X91" s="25">
        <f t="shared" si="11"/>
        <v>410196552</v>
      </c>
      <c r="Y91" s="25">
        <v>0</v>
      </c>
      <c r="Z91" s="22">
        <v>0</v>
      </c>
      <c r="AA91" s="23">
        <v>0</v>
      </c>
      <c r="AB91" s="22">
        <v>0</v>
      </c>
      <c r="AC91" s="23">
        <v>0</v>
      </c>
      <c r="AD91" s="23">
        <v>44253292</v>
      </c>
      <c r="AE91" s="23">
        <v>0</v>
      </c>
      <c r="AF91" s="24">
        <v>0</v>
      </c>
      <c r="AG91" s="23">
        <v>0</v>
      </c>
      <c r="AH91" s="23">
        <v>0</v>
      </c>
      <c r="AI91" s="25">
        <f t="shared" si="12"/>
        <v>454449844</v>
      </c>
      <c r="AJ91" s="25">
        <v>0</v>
      </c>
      <c r="AK91" s="24">
        <v>0</v>
      </c>
      <c r="AL91" s="23">
        <v>0</v>
      </c>
      <c r="AM91" s="23">
        <v>0</v>
      </c>
      <c r="AN91" s="24">
        <v>0</v>
      </c>
      <c r="AO91" s="24">
        <v>0</v>
      </c>
      <c r="AP91" s="23">
        <v>0</v>
      </c>
      <c r="AQ91" s="23">
        <v>0</v>
      </c>
      <c r="AR91" s="23">
        <v>0</v>
      </c>
      <c r="AS91" s="41" t="s">
        <v>2304</v>
      </c>
      <c r="AT91" s="23">
        <v>0</v>
      </c>
      <c r="AU91" s="23">
        <v>0</v>
      </c>
      <c r="AV91" s="25">
        <v>454449844</v>
      </c>
      <c r="AW91" s="22">
        <v>0</v>
      </c>
      <c r="AX91" s="23">
        <v>0</v>
      </c>
      <c r="AY91" s="41">
        <v>0</v>
      </c>
      <c r="AZ91" s="23">
        <v>0</v>
      </c>
      <c r="BA91" s="24">
        <v>0</v>
      </c>
      <c r="BB91" s="23">
        <v>0</v>
      </c>
      <c r="BC91" s="23"/>
      <c r="BD91" s="23">
        <v>0</v>
      </c>
      <c r="BE91" s="41">
        <v>0</v>
      </c>
      <c r="BF91" s="23">
        <v>471541015</v>
      </c>
      <c r="BG91" s="23">
        <v>450732850</v>
      </c>
      <c r="BH91" s="25">
        <v>1376723709</v>
      </c>
      <c r="BI91" s="23">
        <v>0</v>
      </c>
      <c r="BJ91" s="23">
        <v>138832715</v>
      </c>
      <c r="BK91" s="23">
        <v>0</v>
      </c>
      <c r="BL91" s="23">
        <v>0</v>
      </c>
      <c r="BM91" s="23">
        <v>0</v>
      </c>
      <c r="BN91" s="24">
        <v>0</v>
      </c>
      <c r="BO91" s="23">
        <v>0</v>
      </c>
      <c r="BP91" s="23">
        <v>0</v>
      </c>
      <c r="BQ91" s="23">
        <v>0</v>
      </c>
      <c r="BR91" s="25">
        <v>1515556424</v>
      </c>
      <c r="BS91" s="22">
        <v>0</v>
      </c>
      <c r="BT91" s="23">
        <v>0</v>
      </c>
      <c r="BU91" s="23">
        <v>0</v>
      </c>
      <c r="BV91" s="23">
        <v>0</v>
      </c>
      <c r="BW91" s="24">
        <v>0</v>
      </c>
      <c r="BX91" s="23">
        <v>0</v>
      </c>
      <c r="BY91" s="23">
        <v>0</v>
      </c>
      <c r="BZ91" s="23">
        <v>0</v>
      </c>
      <c r="CA91" s="25">
        <f t="shared" si="13"/>
        <v>1515556424</v>
      </c>
      <c r="CB91" s="22">
        <v>0</v>
      </c>
      <c r="CC91" s="23">
        <v>0</v>
      </c>
      <c r="CD91" s="23">
        <v>0</v>
      </c>
      <c r="CE91" s="23">
        <v>0</v>
      </c>
      <c r="CF91" s="24">
        <v>0</v>
      </c>
      <c r="CG91" s="23">
        <v>0</v>
      </c>
      <c r="CH91" s="23">
        <v>0</v>
      </c>
      <c r="CI91" s="23">
        <v>0</v>
      </c>
      <c r="CJ91" s="25">
        <f t="shared" si="14"/>
        <v>1515556424</v>
      </c>
      <c r="CK91" s="22">
        <v>0</v>
      </c>
      <c r="CL91" s="23">
        <v>0</v>
      </c>
      <c r="CM91" s="23">
        <v>0</v>
      </c>
      <c r="CN91" s="23">
        <v>0</v>
      </c>
      <c r="CO91" s="23">
        <v>0</v>
      </c>
      <c r="CP91" s="24">
        <v>0</v>
      </c>
      <c r="CQ91" s="23">
        <v>0</v>
      </c>
      <c r="CR91" s="23">
        <v>0</v>
      </c>
      <c r="CS91" s="25">
        <f t="shared" si="15"/>
        <v>1515556424</v>
      </c>
      <c r="CT91" s="22">
        <v>0</v>
      </c>
      <c r="CU91" s="23">
        <v>0</v>
      </c>
      <c r="CV91" s="23">
        <v>0</v>
      </c>
      <c r="CW91" s="23"/>
      <c r="CX91" s="23">
        <v>0</v>
      </c>
      <c r="CY91" s="24">
        <v>0</v>
      </c>
      <c r="CZ91" s="23">
        <v>0</v>
      </c>
      <c r="DA91" s="23">
        <v>0</v>
      </c>
      <c r="DB91" s="25">
        <f t="shared" si="16"/>
        <v>1515556424</v>
      </c>
      <c r="DC91" s="22">
        <v>0</v>
      </c>
      <c r="DD91" s="23">
        <v>0</v>
      </c>
      <c r="DE91" s="23">
        <v>0</v>
      </c>
      <c r="DF91" s="23">
        <v>0</v>
      </c>
      <c r="DG91" s="23">
        <v>0</v>
      </c>
      <c r="DH91" s="24">
        <v>0</v>
      </c>
      <c r="DI91" s="23">
        <v>0</v>
      </c>
      <c r="DJ91" s="23">
        <v>0</v>
      </c>
      <c r="DK91" s="25">
        <f t="shared" si="17"/>
        <v>1515556424</v>
      </c>
      <c r="DL91" s="28">
        <v>0</v>
      </c>
      <c r="DM91" s="23">
        <v>0</v>
      </c>
      <c r="DN91" s="23">
        <v>0</v>
      </c>
      <c r="DO91" s="23">
        <v>0</v>
      </c>
      <c r="DP91" s="23"/>
      <c r="DQ91" s="23"/>
      <c r="DR91" s="23">
        <v>0</v>
      </c>
      <c r="DS91" s="23">
        <v>0</v>
      </c>
      <c r="DT91" s="24">
        <v>0</v>
      </c>
      <c r="DU91" s="23">
        <v>0</v>
      </c>
      <c r="DV91" s="23">
        <v>0</v>
      </c>
      <c r="DW91" s="26">
        <f t="shared" si="18"/>
        <v>1515556424</v>
      </c>
      <c r="DX91" s="26">
        <f>VLOOKUP(B91,[2]RPTNCT049_ConsultaSaldosContabl!$I$4:$K$7914,3,0)</f>
        <v>610373730</v>
      </c>
      <c r="DY91" s="13" t="e">
        <f>+S91+AD91+AU91+#REF!+BG91+#REF!+BQ91+#REF!</f>
        <v>#REF!</v>
      </c>
    </row>
    <row r="92" spans="1:129" ht="15" customHeight="1" x14ac:dyDescent="0.2">
      <c r="A92" s="9">
        <v>8922800544</v>
      </c>
      <c r="B92" s="9">
        <v>892280054</v>
      </c>
      <c r="C92" s="9"/>
      <c r="D92" s="27">
        <v>217870678</v>
      </c>
      <c r="E92" s="21" t="s">
        <v>995</v>
      </c>
      <c r="F92" s="20" t="s">
        <v>2120</v>
      </c>
      <c r="G92" s="22">
        <f>VLOOKUP(A92,[1]SGP!$A$4:$G$1137,7,0)</f>
        <v>0</v>
      </c>
      <c r="H92" s="23"/>
      <c r="I92" s="23">
        <v>0</v>
      </c>
      <c r="J92" s="23">
        <v>0</v>
      </c>
      <c r="K92" s="24">
        <v>0</v>
      </c>
      <c r="L92" s="23">
        <v>0</v>
      </c>
      <c r="M92" s="23">
        <v>0</v>
      </c>
      <c r="N92" s="25">
        <f t="shared" si="10"/>
        <v>0</v>
      </c>
      <c r="O92" s="25">
        <v>0</v>
      </c>
      <c r="P92" s="22">
        <v>0</v>
      </c>
      <c r="Q92" s="23">
        <v>0</v>
      </c>
      <c r="R92" s="23">
        <v>0</v>
      </c>
      <c r="S92" s="31">
        <v>228664594</v>
      </c>
      <c r="T92" s="23">
        <v>0</v>
      </c>
      <c r="U92" s="24">
        <v>0</v>
      </c>
      <c r="V92" s="23">
        <v>0</v>
      </c>
      <c r="W92" s="23">
        <v>0</v>
      </c>
      <c r="X92" s="25">
        <f t="shared" si="11"/>
        <v>228664594</v>
      </c>
      <c r="Y92" s="25">
        <v>0</v>
      </c>
      <c r="Z92" s="22">
        <v>0</v>
      </c>
      <c r="AA92" s="23">
        <v>0</v>
      </c>
      <c r="AB92" s="22">
        <v>0</v>
      </c>
      <c r="AC92" s="23">
        <v>0</v>
      </c>
      <c r="AD92" s="23">
        <v>0</v>
      </c>
      <c r="AE92" s="23">
        <v>0</v>
      </c>
      <c r="AF92" s="24">
        <v>0</v>
      </c>
      <c r="AG92" s="23">
        <v>0</v>
      </c>
      <c r="AH92" s="23">
        <v>0</v>
      </c>
      <c r="AI92" s="25">
        <f t="shared" si="12"/>
        <v>228664594</v>
      </c>
      <c r="AJ92" s="25">
        <v>0</v>
      </c>
      <c r="AK92" s="24">
        <v>0</v>
      </c>
      <c r="AL92" s="23">
        <v>0</v>
      </c>
      <c r="AM92" s="23">
        <v>0</v>
      </c>
      <c r="AN92" s="24">
        <v>0</v>
      </c>
      <c r="AO92" s="24">
        <v>0</v>
      </c>
      <c r="AP92" s="23">
        <v>0</v>
      </c>
      <c r="AQ92" s="23">
        <v>0</v>
      </c>
      <c r="AR92" s="23">
        <v>0</v>
      </c>
      <c r="AS92" s="41" t="s">
        <v>2304</v>
      </c>
      <c r="AT92" s="23">
        <v>0</v>
      </c>
      <c r="AU92" s="23">
        <v>0</v>
      </c>
      <c r="AV92" s="25">
        <v>228664594</v>
      </c>
      <c r="AW92" s="22">
        <v>0</v>
      </c>
      <c r="AX92" s="23">
        <v>0</v>
      </c>
      <c r="AY92" s="41">
        <v>0</v>
      </c>
      <c r="AZ92" s="23">
        <v>0</v>
      </c>
      <c r="BA92" s="24">
        <v>0</v>
      </c>
      <c r="BB92" s="23">
        <v>0</v>
      </c>
      <c r="BC92" s="23"/>
      <c r="BD92" s="23">
        <v>0</v>
      </c>
      <c r="BE92" s="41">
        <v>0</v>
      </c>
      <c r="BF92" s="23">
        <v>305881655</v>
      </c>
      <c r="BG92" s="23">
        <v>342182011</v>
      </c>
      <c r="BH92" s="25">
        <v>876728260</v>
      </c>
      <c r="BI92" s="23">
        <v>0</v>
      </c>
      <c r="BJ92" s="23">
        <v>90005120</v>
      </c>
      <c r="BK92" s="23">
        <v>0</v>
      </c>
      <c r="BL92" s="23">
        <v>0</v>
      </c>
      <c r="BM92" s="23">
        <v>0</v>
      </c>
      <c r="BN92" s="24">
        <v>0</v>
      </c>
      <c r="BO92" s="23">
        <v>0</v>
      </c>
      <c r="BP92" s="23">
        <v>0</v>
      </c>
      <c r="BQ92" s="23">
        <v>57607393</v>
      </c>
      <c r="BR92" s="25">
        <v>1024340773</v>
      </c>
      <c r="BS92" s="22">
        <v>0</v>
      </c>
      <c r="BT92" s="23">
        <v>0</v>
      </c>
      <c r="BU92" s="23">
        <v>0</v>
      </c>
      <c r="BV92" s="23">
        <v>0</v>
      </c>
      <c r="BW92" s="24">
        <v>0</v>
      </c>
      <c r="BX92" s="23">
        <v>0</v>
      </c>
      <c r="BY92" s="23">
        <v>0</v>
      </c>
      <c r="BZ92" s="23">
        <v>0</v>
      </c>
      <c r="CA92" s="25">
        <f t="shared" si="13"/>
        <v>1024340773</v>
      </c>
      <c r="CB92" s="22">
        <v>0</v>
      </c>
      <c r="CC92" s="23">
        <v>0</v>
      </c>
      <c r="CD92" s="23">
        <v>0</v>
      </c>
      <c r="CE92" s="23">
        <v>0</v>
      </c>
      <c r="CF92" s="24">
        <v>0</v>
      </c>
      <c r="CG92" s="23">
        <v>0</v>
      </c>
      <c r="CH92" s="23">
        <v>0</v>
      </c>
      <c r="CI92" s="23">
        <v>0</v>
      </c>
      <c r="CJ92" s="25">
        <f t="shared" si="14"/>
        <v>1024340773</v>
      </c>
      <c r="CK92" s="22">
        <v>0</v>
      </c>
      <c r="CL92" s="23">
        <v>0</v>
      </c>
      <c r="CM92" s="23">
        <v>0</v>
      </c>
      <c r="CN92" s="23">
        <v>0</v>
      </c>
      <c r="CO92" s="23">
        <v>0</v>
      </c>
      <c r="CP92" s="24">
        <v>0</v>
      </c>
      <c r="CQ92" s="23">
        <v>0</v>
      </c>
      <c r="CR92" s="23">
        <v>0</v>
      </c>
      <c r="CS92" s="25">
        <f t="shared" si="15"/>
        <v>1024340773</v>
      </c>
      <c r="CT92" s="22">
        <v>0</v>
      </c>
      <c r="CU92" s="23">
        <v>0</v>
      </c>
      <c r="CV92" s="23">
        <v>0</v>
      </c>
      <c r="CW92" s="23"/>
      <c r="CX92" s="23">
        <v>0</v>
      </c>
      <c r="CY92" s="24">
        <v>0</v>
      </c>
      <c r="CZ92" s="23">
        <v>0</v>
      </c>
      <c r="DA92" s="23">
        <v>0</v>
      </c>
      <c r="DB92" s="25">
        <f t="shared" si="16"/>
        <v>1024340773</v>
      </c>
      <c r="DC92" s="22">
        <v>0</v>
      </c>
      <c r="DD92" s="23">
        <v>0</v>
      </c>
      <c r="DE92" s="23">
        <v>0</v>
      </c>
      <c r="DF92" s="23">
        <v>0</v>
      </c>
      <c r="DG92" s="23">
        <v>0</v>
      </c>
      <c r="DH92" s="24">
        <v>0</v>
      </c>
      <c r="DI92" s="23">
        <v>0</v>
      </c>
      <c r="DJ92" s="23">
        <v>0</v>
      </c>
      <c r="DK92" s="25">
        <f t="shared" si="17"/>
        <v>1024340773</v>
      </c>
      <c r="DL92" s="28">
        <v>0</v>
      </c>
      <c r="DM92" s="23">
        <v>0</v>
      </c>
      <c r="DN92" s="23">
        <v>0</v>
      </c>
      <c r="DO92" s="23">
        <v>0</v>
      </c>
      <c r="DP92" s="23"/>
      <c r="DQ92" s="23"/>
      <c r="DR92" s="23">
        <v>0</v>
      </c>
      <c r="DS92" s="23">
        <v>0</v>
      </c>
      <c r="DT92" s="24">
        <v>0</v>
      </c>
      <c r="DU92" s="23">
        <v>0</v>
      </c>
      <c r="DV92" s="23">
        <v>0</v>
      </c>
      <c r="DW92" s="26">
        <f t="shared" si="18"/>
        <v>1024340773</v>
      </c>
      <c r="DX92" s="26">
        <f>VLOOKUP(B92,[2]RPTNCT049_ConsultaSaldosContabl!$I$4:$K$7914,3,0)</f>
        <v>395886775</v>
      </c>
      <c r="DY92" s="13" t="e">
        <f>+S92+AD92+AU92+#REF!+BG92+#REF!+BQ92+#REF!</f>
        <v>#REF!</v>
      </c>
    </row>
    <row r="93" spans="1:129" ht="15" customHeight="1" x14ac:dyDescent="0.2">
      <c r="A93" s="9">
        <v>8922800537</v>
      </c>
      <c r="B93" s="9">
        <v>892280053</v>
      </c>
      <c r="C93" s="9"/>
      <c r="D93" s="27">
        <v>210470204</v>
      </c>
      <c r="E93" s="21" t="s">
        <v>981</v>
      </c>
      <c r="F93" s="20" t="s">
        <v>2106</v>
      </c>
      <c r="G93" s="22">
        <f>VLOOKUP(A93,[1]SGP!$A$4:$G$1137,7,0)</f>
        <v>0</v>
      </c>
      <c r="H93" s="23"/>
      <c r="I93" s="23">
        <v>0</v>
      </c>
      <c r="J93" s="23">
        <v>0</v>
      </c>
      <c r="K93" s="24">
        <v>0</v>
      </c>
      <c r="L93" s="23">
        <v>0</v>
      </c>
      <c r="M93" s="23">
        <v>0</v>
      </c>
      <c r="N93" s="25">
        <f t="shared" si="10"/>
        <v>0</v>
      </c>
      <c r="O93" s="25">
        <v>0</v>
      </c>
      <c r="P93" s="22">
        <v>0</v>
      </c>
      <c r="Q93" s="23">
        <v>0</v>
      </c>
      <c r="R93" s="23">
        <v>0</v>
      </c>
      <c r="S93" s="31">
        <v>76270793</v>
      </c>
      <c r="T93" s="23">
        <v>0</v>
      </c>
      <c r="U93" s="24">
        <v>0</v>
      </c>
      <c r="V93" s="23">
        <v>0</v>
      </c>
      <c r="W93" s="23">
        <v>0</v>
      </c>
      <c r="X93" s="25">
        <f t="shared" si="11"/>
        <v>76270793</v>
      </c>
      <c r="Y93" s="25">
        <v>0</v>
      </c>
      <c r="Z93" s="22">
        <v>0</v>
      </c>
      <c r="AA93" s="23">
        <v>0</v>
      </c>
      <c r="AB93" s="22">
        <v>0</v>
      </c>
      <c r="AC93" s="23">
        <v>0</v>
      </c>
      <c r="AD93" s="23">
        <v>0</v>
      </c>
      <c r="AE93" s="23">
        <v>0</v>
      </c>
      <c r="AF93" s="24">
        <v>0</v>
      </c>
      <c r="AG93" s="23">
        <v>0</v>
      </c>
      <c r="AH93" s="23">
        <v>0</v>
      </c>
      <c r="AI93" s="25">
        <f t="shared" si="12"/>
        <v>76270793</v>
      </c>
      <c r="AJ93" s="25">
        <v>0</v>
      </c>
      <c r="AK93" s="25">
        <v>0</v>
      </c>
      <c r="AL93" s="23">
        <v>0</v>
      </c>
      <c r="AM93" s="23">
        <v>0</v>
      </c>
      <c r="AN93" s="24">
        <v>0</v>
      </c>
      <c r="AO93" s="24">
        <v>0</v>
      </c>
      <c r="AP93" s="23">
        <v>0</v>
      </c>
      <c r="AQ93" s="23">
        <v>0</v>
      </c>
      <c r="AR93" s="23">
        <v>0</v>
      </c>
      <c r="AS93" s="41" t="s">
        <v>2304</v>
      </c>
      <c r="AT93" s="23">
        <v>0</v>
      </c>
      <c r="AU93" s="23">
        <v>0</v>
      </c>
      <c r="AV93" s="25">
        <v>76270793</v>
      </c>
      <c r="AW93" s="22">
        <v>0</v>
      </c>
      <c r="AX93" s="23">
        <v>0</v>
      </c>
      <c r="AY93" s="41">
        <v>0</v>
      </c>
      <c r="AZ93" s="23">
        <v>0</v>
      </c>
      <c r="BA93" s="24">
        <v>0</v>
      </c>
      <c r="BB93" s="23">
        <v>0</v>
      </c>
      <c r="BC93" s="23"/>
      <c r="BD93" s="23">
        <v>0</v>
      </c>
      <c r="BE93" s="41">
        <v>0</v>
      </c>
      <c r="BF93" s="23">
        <v>98481800</v>
      </c>
      <c r="BG93" s="23">
        <v>66908958</v>
      </c>
      <c r="BH93" s="25">
        <v>241661551</v>
      </c>
      <c r="BI93" s="23">
        <v>0</v>
      </c>
      <c r="BJ93" s="23">
        <v>26892251</v>
      </c>
      <c r="BK93" s="23">
        <v>0</v>
      </c>
      <c r="BL93" s="23">
        <v>0</v>
      </c>
      <c r="BM93" s="23">
        <v>0</v>
      </c>
      <c r="BN93" s="24">
        <v>0</v>
      </c>
      <c r="BO93" s="23">
        <v>0</v>
      </c>
      <c r="BP93" s="23">
        <v>0</v>
      </c>
      <c r="BQ93" s="23">
        <v>0</v>
      </c>
      <c r="BR93" s="25">
        <v>268553802</v>
      </c>
      <c r="BS93" s="22">
        <v>0</v>
      </c>
      <c r="BT93" s="23">
        <v>0</v>
      </c>
      <c r="BU93" s="23">
        <v>0</v>
      </c>
      <c r="BV93" s="23">
        <v>0</v>
      </c>
      <c r="BW93" s="24">
        <v>0</v>
      </c>
      <c r="BX93" s="23">
        <v>0</v>
      </c>
      <c r="BY93" s="23">
        <v>0</v>
      </c>
      <c r="BZ93" s="23">
        <v>0</v>
      </c>
      <c r="CA93" s="25">
        <f t="shared" si="13"/>
        <v>268553802</v>
      </c>
      <c r="CB93" s="22">
        <v>0</v>
      </c>
      <c r="CC93" s="23">
        <v>0</v>
      </c>
      <c r="CD93" s="23">
        <v>0</v>
      </c>
      <c r="CE93" s="23">
        <v>0</v>
      </c>
      <c r="CF93" s="24">
        <v>0</v>
      </c>
      <c r="CG93" s="23">
        <v>0</v>
      </c>
      <c r="CH93" s="23">
        <v>0</v>
      </c>
      <c r="CI93" s="23">
        <v>0</v>
      </c>
      <c r="CJ93" s="25">
        <f t="shared" si="14"/>
        <v>268553802</v>
      </c>
      <c r="CK93" s="22">
        <v>0</v>
      </c>
      <c r="CL93" s="23">
        <v>0</v>
      </c>
      <c r="CM93" s="23">
        <v>0</v>
      </c>
      <c r="CN93" s="23">
        <v>0</v>
      </c>
      <c r="CO93" s="23">
        <v>0</v>
      </c>
      <c r="CP93" s="24">
        <v>0</v>
      </c>
      <c r="CQ93" s="23">
        <v>0</v>
      </c>
      <c r="CR93" s="23">
        <v>0</v>
      </c>
      <c r="CS93" s="25">
        <f t="shared" si="15"/>
        <v>268553802</v>
      </c>
      <c r="CT93" s="22">
        <v>0</v>
      </c>
      <c r="CU93" s="23">
        <v>0</v>
      </c>
      <c r="CV93" s="23">
        <v>0</v>
      </c>
      <c r="CW93" s="23"/>
      <c r="CX93" s="23">
        <v>0</v>
      </c>
      <c r="CY93" s="24">
        <v>0</v>
      </c>
      <c r="CZ93" s="23">
        <v>0</v>
      </c>
      <c r="DA93" s="23">
        <v>0</v>
      </c>
      <c r="DB93" s="25">
        <f t="shared" si="16"/>
        <v>268553802</v>
      </c>
      <c r="DC93" s="22">
        <v>0</v>
      </c>
      <c r="DD93" s="23">
        <v>0</v>
      </c>
      <c r="DE93" s="23">
        <v>0</v>
      </c>
      <c r="DF93" s="23">
        <v>0</v>
      </c>
      <c r="DG93" s="23">
        <v>0</v>
      </c>
      <c r="DH93" s="24">
        <v>0</v>
      </c>
      <c r="DI93" s="23">
        <v>0</v>
      </c>
      <c r="DJ93" s="23">
        <v>0</v>
      </c>
      <c r="DK93" s="25">
        <f t="shared" si="17"/>
        <v>268553802</v>
      </c>
      <c r="DL93" s="28">
        <v>0</v>
      </c>
      <c r="DM93" s="23">
        <v>0</v>
      </c>
      <c r="DN93" s="23">
        <v>0</v>
      </c>
      <c r="DO93" s="23">
        <v>0</v>
      </c>
      <c r="DP93" s="23"/>
      <c r="DQ93" s="23"/>
      <c r="DR93" s="23">
        <v>0</v>
      </c>
      <c r="DS93" s="23">
        <v>0</v>
      </c>
      <c r="DT93" s="24">
        <v>0</v>
      </c>
      <c r="DU93" s="23">
        <v>0</v>
      </c>
      <c r="DV93" s="23">
        <v>0</v>
      </c>
      <c r="DW93" s="26">
        <f t="shared" si="18"/>
        <v>268553802</v>
      </c>
      <c r="DX93" s="26">
        <f>VLOOKUP(B93,[2]RPTNCT049_ConsultaSaldosContabl!$I$4:$K$7914,3,0)</f>
        <v>125374051</v>
      </c>
      <c r="DY93" s="13" t="e">
        <f>+S93+AD93+AU93+#REF!+BG93+#REF!+BQ93+#REF!</f>
        <v>#REF!</v>
      </c>
    </row>
    <row r="94" spans="1:129" ht="15" customHeight="1" x14ac:dyDescent="0.2">
      <c r="A94" s="9">
        <v>8922800322</v>
      </c>
      <c r="B94" s="9">
        <v>892280032</v>
      </c>
      <c r="C94" s="9"/>
      <c r="D94" s="27">
        <v>211570215</v>
      </c>
      <c r="E94" s="21" t="s">
        <v>982</v>
      </c>
      <c r="F94" s="20" t="s">
        <v>2107</v>
      </c>
      <c r="G94" s="22">
        <f>VLOOKUP(A94,[1]SGP!$A$4:$G$1137,7,0)</f>
        <v>0</v>
      </c>
      <c r="H94" s="23"/>
      <c r="I94" s="23">
        <v>0</v>
      </c>
      <c r="J94" s="23">
        <v>0</v>
      </c>
      <c r="K94" s="24">
        <v>0</v>
      </c>
      <c r="L94" s="23">
        <v>0</v>
      </c>
      <c r="M94" s="23">
        <v>0</v>
      </c>
      <c r="N94" s="25">
        <f t="shared" si="10"/>
        <v>0</v>
      </c>
      <c r="O94" s="25">
        <v>0</v>
      </c>
      <c r="P94" s="22">
        <v>0</v>
      </c>
      <c r="Q94" s="23">
        <v>0</v>
      </c>
      <c r="R94" s="23">
        <v>0</v>
      </c>
      <c r="S94" s="31">
        <v>506896112</v>
      </c>
      <c r="T94" s="23">
        <v>0</v>
      </c>
      <c r="U94" s="24">
        <v>0</v>
      </c>
      <c r="V94" s="23">
        <v>0</v>
      </c>
      <c r="W94" s="23">
        <v>0</v>
      </c>
      <c r="X94" s="25">
        <f t="shared" si="11"/>
        <v>506896112</v>
      </c>
      <c r="Y94" s="25">
        <v>0</v>
      </c>
      <c r="Z94" s="22">
        <v>0</v>
      </c>
      <c r="AA94" s="23">
        <v>0</v>
      </c>
      <c r="AB94" s="22">
        <v>0</v>
      </c>
      <c r="AC94" s="23">
        <v>0</v>
      </c>
      <c r="AD94" s="23">
        <v>72106931</v>
      </c>
      <c r="AE94" s="23">
        <v>0</v>
      </c>
      <c r="AF94" s="24">
        <v>0</v>
      </c>
      <c r="AG94" s="23">
        <v>0</v>
      </c>
      <c r="AH94" s="23">
        <v>0</v>
      </c>
      <c r="AI94" s="25">
        <f t="shared" si="12"/>
        <v>579003043</v>
      </c>
      <c r="AJ94" s="25">
        <v>0</v>
      </c>
      <c r="AK94" s="24">
        <v>0</v>
      </c>
      <c r="AL94" s="23">
        <v>0</v>
      </c>
      <c r="AM94" s="23">
        <v>0</v>
      </c>
      <c r="AN94" s="24">
        <v>0</v>
      </c>
      <c r="AO94" s="24">
        <v>0</v>
      </c>
      <c r="AP94" s="23">
        <v>0</v>
      </c>
      <c r="AQ94" s="23">
        <v>0</v>
      </c>
      <c r="AR94" s="23">
        <v>0</v>
      </c>
      <c r="AS94" s="41" t="s">
        <v>2304</v>
      </c>
      <c r="AT94" s="23">
        <v>0</v>
      </c>
      <c r="AU94" s="23">
        <v>0</v>
      </c>
      <c r="AV94" s="25">
        <v>579003043</v>
      </c>
      <c r="AW94" s="22">
        <v>0</v>
      </c>
      <c r="AX94" s="23">
        <v>0</v>
      </c>
      <c r="AY94" s="41">
        <v>0</v>
      </c>
      <c r="AZ94" s="23">
        <v>0</v>
      </c>
      <c r="BA94" s="24">
        <v>0</v>
      </c>
      <c r="BB94" s="23">
        <v>0</v>
      </c>
      <c r="BC94" s="23"/>
      <c r="BD94" s="23">
        <v>0</v>
      </c>
      <c r="BE94" s="41">
        <v>0</v>
      </c>
      <c r="BF94" s="23">
        <v>473173225</v>
      </c>
      <c r="BG94" s="23">
        <v>519220877</v>
      </c>
      <c r="BH94" s="25">
        <v>1571397145</v>
      </c>
      <c r="BI94" s="23">
        <v>0</v>
      </c>
      <c r="BJ94" s="23">
        <v>139499179</v>
      </c>
      <c r="BK94" s="23">
        <v>0</v>
      </c>
      <c r="BL94" s="23">
        <v>0</v>
      </c>
      <c r="BM94" s="23">
        <v>0</v>
      </c>
      <c r="BN94" s="24">
        <v>0</v>
      </c>
      <c r="BO94" s="23">
        <v>0</v>
      </c>
      <c r="BP94" s="23">
        <v>0</v>
      </c>
      <c r="BQ94" s="23">
        <v>0</v>
      </c>
      <c r="BR94" s="25">
        <v>1710896324</v>
      </c>
      <c r="BS94" s="22">
        <v>0</v>
      </c>
      <c r="BT94" s="23">
        <v>0</v>
      </c>
      <c r="BU94" s="23">
        <v>0</v>
      </c>
      <c r="BV94" s="23">
        <v>0</v>
      </c>
      <c r="BW94" s="24">
        <v>0</v>
      </c>
      <c r="BX94" s="23">
        <v>0</v>
      </c>
      <c r="BY94" s="23">
        <v>0</v>
      </c>
      <c r="BZ94" s="23">
        <v>0</v>
      </c>
      <c r="CA94" s="25">
        <f t="shared" si="13"/>
        <v>1710896324</v>
      </c>
      <c r="CB94" s="22">
        <v>0</v>
      </c>
      <c r="CC94" s="23">
        <v>0</v>
      </c>
      <c r="CD94" s="23">
        <v>0</v>
      </c>
      <c r="CE94" s="23">
        <v>0</v>
      </c>
      <c r="CF94" s="24">
        <v>0</v>
      </c>
      <c r="CG94" s="23">
        <v>0</v>
      </c>
      <c r="CH94" s="23">
        <v>0</v>
      </c>
      <c r="CI94" s="23">
        <v>0</v>
      </c>
      <c r="CJ94" s="25">
        <f t="shared" si="14"/>
        <v>1710896324</v>
      </c>
      <c r="CK94" s="22">
        <v>0</v>
      </c>
      <c r="CL94" s="23">
        <v>0</v>
      </c>
      <c r="CM94" s="23">
        <v>0</v>
      </c>
      <c r="CN94" s="23">
        <v>0</v>
      </c>
      <c r="CO94" s="23">
        <v>0</v>
      </c>
      <c r="CP94" s="24">
        <v>0</v>
      </c>
      <c r="CQ94" s="23">
        <v>0</v>
      </c>
      <c r="CR94" s="23">
        <v>0</v>
      </c>
      <c r="CS94" s="25">
        <f t="shared" si="15"/>
        <v>1710896324</v>
      </c>
      <c r="CT94" s="22">
        <v>0</v>
      </c>
      <c r="CU94" s="23">
        <v>0</v>
      </c>
      <c r="CV94" s="23">
        <v>0</v>
      </c>
      <c r="CW94" s="23"/>
      <c r="CX94" s="23">
        <v>0</v>
      </c>
      <c r="CY94" s="24">
        <v>0</v>
      </c>
      <c r="CZ94" s="23">
        <v>0</v>
      </c>
      <c r="DA94" s="23">
        <v>0</v>
      </c>
      <c r="DB94" s="25">
        <f t="shared" si="16"/>
        <v>1710896324</v>
      </c>
      <c r="DC94" s="22">
        <v>0</v>
      </c>
      <c r="DD94" s="23">
        <v>0</v>
      </c>
      <c r="DE94" s="23">
        <v>0</v>
      </c>
      <c r="DF94" s="23">
        <v>0</v>
      </c>
      <c r="DG94" s="23">
        <v>0</v>
      </c>
      <c r="DH94" s="24">
        <v>0</v>
      </c>
      <c r="DI94" s="23">
        <v>0</v>
      </c>
      <c r="DJ94" s="23">
        <v>0</v>
      </c>
      <c r="DK94" s="25">
        <f t="shared" si="17"/>
        <v>1710896324</v>
      </c>
      <c r="DL94" s="28">
        <v>0</v>
      </c>
      <c r="DM94" s="23">
        <v>0</v>
      </c>
      <c r="DN94" s="23">
        <v>0</v>
      </c>
      <c r="DO94" s="23">
        <v>0</v>
      </c>
      <c r="DP94" s="23"/>
      <c r="DQ94" s="23"/>
      <c r="DR94" s="23">
        <v>0</v>
      </c>
      <c r="DS94" s="23">
        <v>0</v>
      </c>
      <c r="DT94" s="24">
        <v>0</v>
      </c>
      <c r="DU94" s="23">
        <v>0</v>
      </c>
      <c r="DV94" s="23">
        <v>0</v>
      </c>
      <c r="DW94" s="26">
        <f t="shared" si="18"/>
        <v>1710896324</v>
      </c>
      <c r="DX94" s="26">
        <f>VLOOKUP(B94,[2]RPTNCT049_ConsultaSaldosContabl!$I$4:$K$7914,3,0)</f>
        <v>612672404</v>
      </c>
      <c r="DY94" s="13" t="e">
        <f>+S94+AD94+AU94+#REF!+BG94+#REF!+BQ94+#REF!</f>
        <v>#REF!</v>
      </c>
    </row>
    <row r="95" spans="1:129" ht="15" customHeight="1" x14ac:dyDescent="0.2">
      <c r="A95" s="9">
        <v>8922800211</v>
      </c>
      <c r="B95" s="9">
        <v>892280021</v>
      </c>
      <c r="C95" s="9"/>
      <c r="D95" s="27">
        <v>117070000</v>
      </c>
      <c r="E95" s="21" t="s">
        <v>89</v>
      </c>
      <c r="F95" s="20" t="s">
        <v>1241</v>
      </c>
      <c r="G95" s="22">
        <f>VLOOKUP(A95,[1]SGP!$A$4:$G$1137,7,0)</f>
        <v>23644819220</v>
      </c>
      <c r="H95" s="23"/>
      <c r="I95" s="23">
        <v>171005345</v>
      </c>
      <c r="J95" s="23">
        <v>0</v>
      </c>
      <c r="K95" s="24">
        <v>1402149496</v>
      </c>
      <c r="L95" s="23">
        <v>2761824808</v>
      </c>
      <c r="M95" s="23">
        <v>0</v>
      </c>
      <c r="N95" s="25">
        <f t="shared" si="10"/>
        <v>27979798869</v>
      </c>
      <c r="O95" s="25">
        <v>0</v>
      </c>
      <c r="P95" s="22">
        <v>20448754949</v>
      </c>
      <c r="Q95" s="23">
        <v>0</v>
      </c>
      <c r="R95" s="23">
        <v>171005345</v>
      </c>
      <c r="S95" s="29">
        <v>0</v>
      </c>
      <c r="T95" s="23">
        <v>0</v>
      </c>
      <c r="U95" s="24">
        <v>1402149496</v>
      </c>
      <c r="V95" s="23">
        <v>3187477332</v>
      </c>
      <c r="W95" s="23">
        <v>0</v>
      </c>
      <c r="X95" s="25">
        <f t="shared" si="11"/>
        <v>53189185991</v>
      </c>
      <c r="Y95" s="25">
        <v>0</v>
      </c>
      <c r="Z95" s="22">
        <v>23000000000</v>
      </c>
      <c r="AA95" s="23">
        <v>0</v>
      </c>
      <c r="AB95" s="22">
        <v>171005345</v>
      </c>
      <c r="AC95" s="31">
        <v>450210242</v>
      </c>
      <c r="AD95" s="23">
        <v>0</v>
      </c>
      <c r="AE95" s="23">
        <v>0</v>
      </c>
      <c r="AF95" s="24">
        <v>1402149496</v>
      </c>
      <c r="AG95" s="23">
        <v>2974651070</v>
      </c>
      <c r="AH95" s="23">
        <v>0</v>
      </c>
      <c r="AI95" s="25">
        <f t="shared" si="12"/>
        <v>81187202144</v>
      </c>
      <c r="AJ95" s="25">
        <v>0</v>
      </c>
      <c r="AK95" s="42">
        <v>23591285629</v>
      </c>
      <c r="AL95" s="23">
        <v>0</v>
      </c>
      <c r="AM95" s="23">
        <v>168601426</v>
      </c>
      <c r="AN95" s="23">
        <v>10616078533</v>
      </c>
      <c r="AO95" s="23">
        <v>0</v>
      </c>
      <c r="AP95" s="23">
        <v>1423785582</v>
      </c>
      <c r="AQ95" s="23">
        <v>3012887944</v>
      </c>
      <c r="AR95" s="23">
        <v>0</v>
      </c>
      <c r="AS95" s="41" t="s">
        <v>2304</v>
      </c>
      <c r="AT95" s="23">
        <v>0</v>
      </c>
      <c r="AU95" s="23">
        <v>0</v>
      </c>
      <c r="AV95" s="25">
        <v>119999841258</v>
      </c>
      <c r="AW95" s="22">
        <v>12336133109</v>
      </c>
      <c r="AX95" s="23">
        <v>0</v>
      </c>
      <c r="AY95" s="41">
        <v>171005345</v>
      </c>
      <c r="AZ95" s="23">
        <v>0</v>
      </c>
      <c r="BA95" s="24">
        <v>1423785582</v>
      </c>
      <c r="BB95" s="23">
        <v>3012887944</v>
      </c>
      <c r="BC95" s="23"/>
      <c r="BD95" s="23">
        <v>0</v>
      </c>
      <c r="BE95" s="41">
        <v>0</v>
      </c>
      <c r="BF95" s="23">
        <v>0</v>
      </c>
      <c r="BG95" s="23">
        <v>0</v>
      </c>
      <c r="BH95" s="25">
        <v>136943653238</v>
      </c>
      <c r="BI95" s="23">
        <v>25881128942</v>
      </c>
      <c r="BJ95" s="23">
        <v>0</v>
      </c>
      <c r="BK95" s="23">
        <v>342010690</v>
      </c>
      <c r="BL95" s="23">
        <v>0</v>
      </c>
      <c r="BM95" s="23">
        <v>0</v>
      </c>
      <c r="BN95" s="24">
        <v>1423785582</v>
      </c>
      <c r="BO95" s="23">
        <v>3012887944</v>
      </c>
      <c r="BP95" s="23">
        <v>0</v>
      </c>
      <c r="BQ95" s="23">
        <v>0</v>
      </c>
      <c r="BR95" s="25">
        <v>167603466396</v>
      </c>
      <c r="BS95" s="22">
        <v>0</v>
      </c>
      <c r="BT95" s="23">
        <v>0</v>
      </c>
      <c r="BU95" s="23">
        <v>0</v>
      </c>
      <c r="BV95" s="23">
        <v>0</v>
      </c>
      <c r="BW95" s="24">
        <v>0</v>
      </c>
      <c r="BX95" s="23">
        <v>0</v>
      </c>
      <c r="BY95" s="23">
        <v>0</v>
      </c>
      <c r="BZ95" s="23">
        <v>0</v>
      </c>
      <c r="CA95" s="25">
        <f t="shared" si="13"/>
        <v>167603466396</v>
      </c>
      <c r="CB95" s="22">
        <v>0</v>
      </c>
      <c r="CC95" s="23">
        <v>0</v>
      </c>
      <c r="CD95" s="23">
        <v>0</v>
      </c>
      <c r="CE95" s="23">
        <v>0</v>
      </c>
      <c r="CF95" s="24">
        <v>0</v>
      </c>
      <c r="CG95" s="23">
        <v>0</v>
      </c>
      <c r="CH95" s="23">
        <v>0</v>
      </c>
      <c r="CI95" s="23">
        <v>0</v>
      </c>
      <c r="CJ95" s="25">
        <f t="shared" si="14"/>
        <v>167603466396</v>
      </c>
      <c r="CK95" s="22">
        <v>0</v>
      </c>
      <c r="CL95" s="23">
        <v>0</v>
      </c>
      <c r="CM95" s="23">
        <v>0</v>
      </c>
      <c r="CN95" s="23">
        <v>0</v>
      </c>
      <c r="CO95" s="23">
        <v>0</v>
      </c>
      <c r="CP95" s="24">
        <v>0</v>
      </c>
      <c r="CQ95" s="23">
        <v>0</v>
      </c>
      <c r="CR95" s="23">
        <v>0</v>
      </c>
      <c r="CS95" s="25">
        <f t="shared" si="15"/>
        <v>167603466396</v>
      </c>
      <c r="CT95" s="22">
        <v>0</v>
      </c>
      <c r="CU95" s="23">
        <v>0</v>
      </c>
      <c r="CV95" s="23">
        <v>0</v>
      </c>
      <c r="CW95" s="23"/>
      <c r="CX95" s="23">
        <v>0</v>
      </c>
      <c r="CY95" s="24">
        <v>0</v>
      </c>
      <c r="CZ95" s="23">
        <v>0</v>
      </c>
      <c r="DA95" s="23">
        <v>0</v>
      </c>
      <c r="DB95" s="25">
        <f t="shared" si="16"/>
        <v>167603466396</v>
      </c>
      <c r="DC95" s="22">
        <v>0</v>
      </c>
      <c r="DD95" s="23">
        <v>0</v>
      </c>
      <c r="DE95" s="23">
        <v>0</v>
      </c>
      <c r="DF95" s="23">
        <v>0</v>
      </c>
      <c r="DG95" s="23">
        <v>0</v>
      </c>
      <c r="DH95" s="24">
        <v>0</v>
      </c>
      <c r="DI95" s="23">
        <v>0</v>
      </c>
      <c r="DJ95" s="23">
        <v>0</v>
      </c>
      <c r="DK95" s="25">
        <f t="shared" si="17"/>
        <v>167603466396</v>
      </c>
      <c r="DL95" s="28">
        <v>0</v>
      </c>
      <c r="DM95" s="23">
        <v>0</v>
      </c>
      <c r="DN95" s="23">
        <v>0</v>
      </c>
      <c r="DO95" s="23">
        <v>0</v>
      </c>
      <c r="DP95" s="23"/>
      <c r="DQ95" s="23"/>
      <c r="DR95" s="23">
        <v>0</v>
      </c>
      <c r="DS95" s="23">
        <v>0</v>
      </c>
      <c r="DT95" s="24">
        <v>0</v>
      </c>
      <c r="DU95" s="23">
        <v>0</v>
      </c>
      <c r="DV95" s="23">
        <v>0</v>
      </c>
      <c r="DW95" s="26">
        <f t="shared" si="18"/>
        <v>167603466396</v>
      </c>
      <c r="DX95" s="26">
        <f>VLOOKUP(B95,[2]RPTNCT049_ConsultaSaldosContabl!$I$4:$K$7914,3,0)</f>
        <v>167603466396</v>
      </c>
      <c r="DY95" s="13" t="e">
        <f>+S95+AD95+AU95+#REF!+BG95+#REF!+BQ95+#REF!</f>
        <v>#REF!</v>
      </c>
    </row>
    <row r="96" spans="1:129" ht="15" customHeight="1" x14ac:dyDescent="0.2">
      <c r="A96" s="9">
        <v>8922012962</v>
      </c>
      <c r="B96" s="9">
        <v>892201296</v>
      </c>
      <c r="C96" s="9"/>
      <c r="D96" s="27">
        <v>217370473</v>
      </c>
      <c r="E96" s="21" t="s">
        <v>991</v>
      </c>
      <c r="F96" s="20" t="s">
        <v>2116</v>
      </c>
      <c r="G96" s="22">
        <f>VLOOKUP(A96,[1]SGP!$A$4:$G$1137,7,0)</f>
        <v>0</v>
      </c>
      <c r="H96" s="23"/>
      <c r="I96" s="23">
        <v>0</v>
      </c>
      <c r="J96" s="23">
        <v>0</v>
      </c>
      <c r="K96" s="24">
        <v>0</v>
      </c>
      <c r="L96" s="23">
        <v>0</v>
      </c>
      <c r="M96" s="23">
        <v>0</v>
      </c>
      <c r="N96" s="25">
        <f t="shared" si="10"/>
        <v>0</v>
      </c>
      <c r="O96" s="25">
        <v>0</v>
      </c>
      <c r="P96" s="22">
        <v>0</v>
      </c>
      <c r="Q96" s="23">
        <v>0</v>
      </c>
      <c r="R96" s="23">
        <v>0</v>
      </c>
      <c r="S96" s="31">
        <v>121587003</v>
      </c>
      <c r="T96" s="23">
        <v>0</v>
      </c>
      <c r="U96" s="24">
        <v>0</v>
      </c>
      <c r="V96" s="23">
        <v>0</v>
      </c>
      <c r="W96" s="23">
        <v>0</v>
      </c>
      <c r="X96" s="25">
        <f t="shared" si="11"/>
        <v>121587003</v>
      </c>
      <c r="Y96" s="25">
        <v>0</v>
      </c>
      <c r="Z96" s="22">
        <v>0</v>
      </c>
      <c r="AA96" s="23">
        <v>0</v>
      </c>
      <c r="AB96" s="22">
        <v>0</v>
      </c>
      <c r="AC96" s="23">
        <v>0</v>
      </c>
      <c r="AD96" s="23">
        <v>6752984</v>
      </c>
      <c r="AE96" s="23">
        <v>0</v>
      </c>
      <c r="AF96" s="24">
        <v>0</v>
      </c>
      <c r="AG96" s="23">
        <v>0</v>
      </c>
      <c r="AH96" s="23">
        <v>0</v>
      </c>
      <c r="AI96" s="25">
        <f t="shared" si="12"/>
        <v>128339987</v>
      </c>
      <c r="AJ96" s="25">
        <v>0</v>
      </c>
      <c r="AK96" s="24">
        <v>0</v>
      </c>
      <c r="AL96" s="23">
        <v>0</v>
      </c>
      <c r="AM96" s="23">
        <v>0</v>
      </c>
      <c r="AN96" s="24">
        <v>0</v>
      </c>
      <c r="AO96" s="24">
        <v>0</v>
      </c>
      <c r="AP96" s="23">
        <v>0</v>
      </c>
      <c r="AQ96" s="23">
        <v>0</v>
      </c>
      <c r="AR96" s="23">
        <v>0</v>
      </c>
      <c r="AS96" s="41" t="s">
        <v>2304</v>
      </c>
      <c r="AT96" s="23">
        <v>0</v>
      </c>
      <c r="AU96" s="23">
        <v>0</v>
      </c>
      <c r="AV96" s="25">
        <v>128339987</v>
      </c>
      <c r="AW96" s="22">
        <v>0</v>
      </c>
      <c r="AX96" s="23">
        <v>0</v>
      </c>
      <c r="AY96" s="41">
        <v>0</v>
      </c>
      <c r="AZ96" s="23">
        <v>0</v>
      </c>
      <c r="BA96" s="24">
        <v>0</v>
      </c>
      <c r="BB96" s="23">
        <v>0</v>
      </c>
      <c r="BC96" s="23"/>
      <c r="BD96" s="23">
        <v>0</v>
      </c>
      <c r="BE96" s="41">
        <v>0</v>
      </c>
      <c r="BF96" s="23">
        <v>128325560</v>
      </c>
      <c r="BG96" s="23">
        <v>115536589</v>
      </c>
      <c r="BH96" s="25">
        <v>372202136</v>
      </c>
      <c r="BI96" s="23">
        <v>0</v>
      </c>
      <c r="BJ96" s="23">
        <v>34573659</v>
      </c>
      <c r="BK96" s="23">
        <v>0</v>
      </c>
      <c r="BL96" s="23">
        <v>0</v>
      </c>
      <c r="BM96" s="23">
        <v>0</v>
      </c>
      <c r="BN96" s="24">
        <v>0</v>
      </c>
      <c r="BO96" s="23">
        <v>0</v>
      </c>
      <c r="BP96" s="23">
        <v>0</v>
      </c>
      <c r="BQ96" s="23">
        <v>0</v>
      </c>
      <c r="BR96" s="25">
        <v>406775795</v>
      </c>
      <c r="BS96" s="22">
        <v>0</v>
      </c>
      <c r="BT96" s="23">
        <v>0</v>
      </c>
      <c r="BU96" s="23">
        <v>0</v>
      </c>
      <c r="BV96" s="23">
        <v>0</v>
      </c>
      <c r="BW96" s="24">
        <v>0</v>
      </c>
      <c r="BX96" s="23">
        <v>0</v>
      </c>
      <c r="BY96" s="23">
        <v>0</v>
      </c>
      <c r="BZ96" s="23">
        <v>0</v>
      </c>
      <c r="CA96" s="25">
        <f t="shared" si="13"/>
        <v>406775795</v>
      </c>
      <c r="CB96" s="22">
        <v>0</v>
      </c>
      <c r="CC96" s="23">
        <v>0</v>
      </c>
      <c r="CD96" s="23">
        <v>0</v>
      </c>
      <c r="CE96" s="23">
        <v>0</v>
      </c>
      <c r="CF96" s="24">
        <v>0</v>
      </c>
      <c r="CG96" s="23">
        <v>0</v>
      </c>
      <c r="CH96" s="23">
        <v>0</v>
      </c>
      <c r="CI96" s="23">
        <v>0</v>
      </c>
      <c r="CJ96" s="25">
        <f t="shared" si="14"/>
        <v>406775795</v>
      </c>
      <c r="CK96" s="22">
        <v>0</v>
      </c>
      <c r="CL96" s="23">
        <v>0</v>
      </c>
      <c r="CM96" s="23">
        <v>0</v>
      </c>
      <c r="CN96" s="23">
        <v>0</v>
      </c>
      <c r="CO96" s="23">
        <v>0</v>
      </c>
      <c r="CP96" s="24">
        <v>0</v>
      </c>
      <c r="CQ96" s="23">
        <v>0</v>
      </c>
      <c r="CR96" s="23">
        <v>0</v>
      </c>
      <c r="CS96" s="25">
        <f t="shared" si="15"/>
        <v>406775795</v>
      </c>
      <c r="CT96" s="22">
        <v>0</v>
      </c>
      <c r="CU96" s="23">
        <v>0</v>
      </c>
      <c r="CV96" s="23">
        <v>0</v>
      </c>
      <c r="CW96" s="23"/>
      <c r="CX96" s="23">
        <v>0</v>
      </c>
      <c r="CY96" s="24">
        <v>0</v>
      </c>
      <c r="CZ96" s="23">
        <v>0</v>
      </c>
      <c r="DA96" s="23">
        <v>0</v>
      </c>
      <c r="DB96" s="25">
        <f t="shared" si="16"/>
        <v>406775795</v>
      </c>
      <c r="DC96" s="22">
        <v>0</v>
      </c>
      <c r="DD96" s="23">
        <v>0</v>
      </c>
      <c r="DE96" s="23">
        <v>0</v>
      </c>
      <c r="DF96" s="23">
        <v>0</v>
      </c>
      <c r="DG96" s="23">
        <v>0</v>
      </c>
      <c r="DH96" s="24">
        <v>0</v>
      </c>
      <c r="DI96" s="23">
        <v>0</v>
      </c>
      <c r="DJ96" s="23">
        <v>0</v>
      </c>
      <c r="DK96" s="25">
        <f t="shared" si="17"/>
        <v>406775795</v>
      </c>
      <c r="DL96" s="28">
        <v>0</v>
      </c>
      <c r="DM96" s="23">
        <v>0</v>
      </c>
      <c r="DN96" s="23">
        <v>0</v>
      </c>
      <c r="DO96" s="23">
        <v>0</v>
      </c>
      <c r="DP96" s="23"/>
      <c r="DQ96" s="23"/>
      <c r="DR96" s="23">
        <v>0</v>
      </c>
      <c r="DS96" s="23">
        <v>0</v>
      </c>
      <c r="DT96" s="24">
        <v>0</v>
      </c>
      <c r="DU96" s="23">
        <v>0</v>
      </c>
      <c r="DV96" s="23">
        <v>0</v>
      </c>
      <c r="DW96" s="26">
        <f t="shared" si="18"/>
        <v>406775795</v>
      </c>
      <c r="DX96" s="26">
        <f>VLOOKUP(B96,[2]RPTNCT049_ConsultaSaldosContabl!$I$4:$K$7914,3,0)</f>
        <v>162899219</v>
      </c>
      <c r="DY96" s="13" t="e">
        <f>+S96+AD96+AU96+#REF!+BG96+#REF!+BQ96+#REF!</f>
        <v>#REF!</v>
      </c>
    </row>
    <row r="97" spans="1:129" ht="15" customHeight="1" x14ac:dyDescent="0.2">
      <c r="A97" s="9">
        <v>8922012876</v>
      </c>
      <c r="B97" s="9">
        <v>892201287</v>
      </c>
      <c r="C97" s="9"/>
      <c r="D97" s="27">
        <v>211870418</v>
      </c>
      <c r="E97" s="21" t="s">
        <v>989</v>
      </c>
      <c r="F97" s="20" t="s">
        <v>2114</v>
      </c>
      <c r="G97" s="22">
        <f>VLOOKUP(A97,[1]SGP!$A$4:$G$1137,7,0)</f>
        <v>0</v>
      </c>
      <c r="H97" s="23"/>
      <c r="I97" s="23">
        <v>0</v>
      </c>
      <c r="J97" s="23">
        <v>0</v>
      </c>
      <c r="K97" s="24">
        <v>0</v>
      </c>
      <c r="L97" s="23">
        <v>0</v>
      </c>
      <c r="M97" s="23">
        <v>0</v>
      </c>
      <c r="N97" s="25">
        <f t="shared" si="10"/>
        <v>0</v>
      </c>
      <c r="O97" s="25">
        <v>0</v>
      </c>
      <c r="P97" s="22">
        <v>0</v>
      </c>
      <c r="Q97" s="23">
        <v>0</v>
      </c>
      <c r="R97" s="23">
        <v>0</v>
      </c>
      <c r="S97" s="31">
        <v>234874734</v>
      </c>
      <c r="T97" s="23">
        <v>0</v>
      </c>
      <c r="U97" s="24">
        <v>0</v>
      </c>
      <c r="V97" s="23">
        <v>0</v>
      </c>
      <c r="W97" s="23">
        <v>0</v>
      </c>
      <c r="X97" s="25">
        <f t="shared" si="11"/>
        <v>234874734</v>
      </c>
      <c r="Y97" s="25">
        <v>0</v>
      </c>
      <c r="Z97" s="22">
        <v>0</v>
      </c>
      <c r="AA97" s="23">
        <v>0</v>
      </c>
      <c r="AB97" s="22">
        <v>0</v>
      </c>
      <c r="AC97" s="23">
        <v>0</v>
      </c>
      <c r="AD97" s="23">
        <v>0</v>
      </c>
      <c r="AE97" s="23">
        <v>0</v>
      </c>
      <c r="AF97" s="24">
        <v>0</v>
      </c>
      <c r="AG97" s="23">
        <v>0</v>
      </c>
      <c r="AH97" s="23">
        <v>0</v>
      </c>
      <c r="AI97" s="25">
        <f t="shared" si="12"/>
        <v>234874734</v>
      </c>
      <c r="AJ97" s="25">
        <v>0</v>
      </c>
      <c r="AK97" s="24">
        <v>0</v>
      </c>
      <c r="AL97" s="23">
        <v>0</v>
      </c>
      <c r="AM97" s="23">
        <v>0</v>
      </c>
      <c r="AN97" s="24">
        <v>0</v>
      </c>
      <c r="AO97" s="24">
        <v>0</v>
      </c>
      <c r="AP97" s="23">
        <v>0</v>
      </c>
      <c r="AQ97" s="23">
        <v>0</v>
      </c>
      <c r="AR97" s="23">
        <v>0</v>
      </c>
      <c r="AS97" s="41" t="s">
        <v>2304</v>
      </c>
      <c r="AT97" s="23">
        <v>0</v>
      </c>
      <c r="AU97" s="23">
        <v>0</v>
      </c>
      <c r="AV97" s="25">
        <v>234874734</v>
      </c>
      <c r="AW97" s="22">
        <v>0</v>
      </c>
      <c r="AX97" s="23">
        <v>0</v>
      </c>
      <c r="AY97" s="41">
        <v>0</v>
      </c>
      <c r="AZ97" s="23">
        <v>0</v>
      </c>
      <c r="BA97" s="24">
        <v>0</v>
      </c>
      <c r="BB97" s="23">
        <v>0</v>
      </c>
      <c r="BC97" s="23"/>
      <c r="BD97" s="23">
        <v>0</v>
      </c>
      <c r="BE97" s="41">
        <v>0</v>
      </c>
      <c r="BF97" s="23">
        <v>194647625</v>
      </c>
      <c r="BG97" s="23">
        <v>221546223</v>
      </c>
      <c r="BH97" s="25">
        <v>651068582</v>
      </c>
      <c r="BI97" s="23">
        <v>0</v>
      </c>
      <c r="BJ97" s="23">
        <v>55693248</v>
      </c>
      <c r="BK97" s="23">
        <v>0</v>
      </c>
      <c r="BL97" s="23">
        <v>0</v>
      </c>
      <c r="BM97" s="23">
        <v>0</v>
      </c>
      <c r="BN97" s="24">
        <v>0</v>
      </c>
      <c r="BO97" s="23">
        <v>0</v>
      </c>
      <c r="BP97" s="23">
        <v>0</v>
      </c>
      <c r="BQ97" s="23">
        <v>0</v>
      </c>
      <c r="BR97" s="25">
        <v>706761830</v>
      </c>
      <c r="BS97" s="22">
        <v>0</v>
      </c>
      <c r="BT97" s="23">
        <v>0</v>
      </c>
      <c r="BU97" s="23">
        <v>0</v>
      </c>
      <c r="BV97" s="23">
        <v>0</v>
      </c>
      <c r="BW97" s="24">
        <v>0</v>
      </c>
      <c r="BX97" s="23">
        <v>0</v>
      </c>
      <c r="BY97" s="23">
        <v>0</v>
      </c>
      <c r="BZ97" s="23">
        <v>0</v>
      </c>
      <c r="CA97" s="25">
        <f t="shared" si="13"/>
        <v>706761830</v>
      </c>
      <c r="CB97" s="22">
        <v>0</v>
      </c>
      <c r="CC97" s="23">
        <v>0</v>
      </c>
      <c r="CD97" s="23">
        <v>0</v>
      </c>
      <c r="CE97" s="23">
        <v>0</v>
      </c>
      <c r="CF97" s="24">
        <v>0</v>
      </c>
      <c r="CG97" s="23">
        <v>0</v>
      </c>
      <c r="CH97" s="23">
        <v>0</v>
      </c>
      <c r="CI97" s="23">
        <v>0</v>
      </c>
      <c r="CJ97" s="25">
        <f t="shared" si="14"/>
        <v>706761830</v>
      </c>
      <c r="CK97" s="22">
        <v>0</v>
      </c>
      <c r="CL97" s="23">
        <v>0</v>
      </c>
      <c r="CM97" s="23">
        <v>0</v>
      </c>
      <c r="CN97" s="23">
        <v>0</v>
      </c>
      <c r="CO97" s="23">
        <v>0</v>
      </c>
      <c r="CP97" s="24">
        <v>0</v>
      </c>
      <c r="CQ97" s="23">
        <v>0</v>
      </c>
      <c r="CR97" s="23">
        <v>0</v>
      </c>
      <c r="CS97" s="25">
        <f t="shared" si="15"/>
        <v>706761830</v>
      </c>
      <c r="CT97" s="22">
        <v>0</v>
      </c>
      <c r="CU97" s="23">
        <v>0</v>
      </c>
      <c r="CV97" s="23">
        <v>0</v>
      </c>
      <c r="CW97" s="23"/>
      <c r="CX97" s="23">
        <v>0</v>
      </c>
      <c r="CY97" s="24">
        <v>0</v>
      </c>
      <c r="CZ97" s="23">
        <v>0</v>
      </c>
      <c r="DA97" s="23">
        <v>0</v>
      </c>
      <c r="DB97" s="25">
        <f t="shared" si="16"/>
        <v>706761830</v>
      </c>
      <c r="DC97" s="22">
        <v>0</v>
      </c>
      <c r="DD97" s="23">
        <v>0</v>
      </c>
      <c r="DE97" s="23">
        <v>0</v>
      </c>
      <c r="DF97" s="23">
        <v>0</v>
      </c>
      <c r="DG97" s="23">
        <v>0</v>
      </c>
      <c r="DH97" s="24">
        <v>0</v>
      </c>
      <c r="DI97" s="23">
        <v>0</v>
      </c>
      <c r="DJ97" s="23">
        <v>0</v>
      </c>
      <c r="DK97" s="25">
        <f t="shared" si="17"/>
        <v>706761830</v>
      </c>
      <c r="DL97" s="28">
        <v>0</v>
      </c>
      <c r="DM97" s="23">
        <v>0</v>
      </c>
      <c r="DN97" s="23">
        <v>0</v>
      </c>
      <c r="DO97" s="23">
        <v>0</v>
      </c>
      <c r="DP97" s="23"/>
      <c r="DQ97" s="23"/>
      <c r="DR97" s="23">
        <v>0</v>
      </c>
      <c r="DS97" s="23">
        <v>0</v>
      </c>
      <c r="DT97" s="24">
        <v>0</v>
      </c>
      <c r="DU97" s="23">
        <v>0</v>
      </c>
      <c r="DV97" s="23">
        <v>0</v>
      </c>
      <c r="DW97" s="26">
        <f t="shared" si="18"/>
        <v>706761830</v>
      </c>
      <c r="DX97" s="26">
        <f>VLOOKUP(B97,[2]RPTNCT049_ConsultaSaldosContabl!$I$4:$K$7914,3,0)</f>
        <v>250340873</v>
      </c>
      <c r="DY97" s="13" t="e">
        <f>+S97+AD97+AU97+#REF!+BG97+#REF!+BQ97+#REF!</f>
        <v>#REF!</v>
      </c>
    </row>
    <row r="98" spans="1:129" ht="15" customHeight="1" x14ac:dyDescent="0.2">
      <c r="A98" s="9">
        <v>8922012869</v>
      </c>
      <c r="B98" s="9">
        <v>892201286</v>
      </c>
      <c r="C98" s="9"/>
      <c r="D98" s="27">
        <v>211070110</v>
      </c>
      <c r="E98" s="21" t="s">
        <v>979</v>
      </c>
      <c r="F98" s="20" t="s">
        <v>2104</v>
      </c>
      <c r="G98" s="22">
        <f>VLOOKUP(A98,[1]SGP!$A$4:$G$1137,7,0)</f>
        <v>0</v>
      </c>
      <c r="H98" s="23"/>
      <c r="I98" s="23">
        <v>0</v>
      </c>
      <c r="J98" s="23">
        <v>0</v>
      </c>
      <c r="K98" s="24">
        <v>0</v>
      </c>
      <c r="L98" s="23">
        <v>0</v>
      </c>
      <c r="M98" s="23">
        <v>0</v>
      </c>
      <c r="N98" s="25">
        <f t="shared" si="10"/>
        <v>0</v>
      </c>
      <c r="O98" s="25">
        <v>0</v>
      </c>
      <c r="P98" s="22">
        <v>0</v>
      </c>
      <c r="Q98" s="23">
        <v>0</v>
      </c>
      <c r="R98" s="23">
        <v>0</v>
      </c>
      <c r="S98" s="31">
        <v>88409914</v>
      </c>
      <c r="T98" s="23">
        <v>0</v>
      </c>
      <c r="U98" s="24">
        <v>0</v>
      </c>
      <c r="V98" s="23">
        <v>0</v>
      </c>
      <c r="W98" s="23">
        <v>0</v>
      </c>
      <c r="X98" s="25">
        <f t="shared" si="11"/>
        <v>88409914</v>
      </c>
      <c r="Y98" s="25">
        <v>0</v>
      </c>
      <c r="Z98" s="22">
        <v>0</v>
      </c>
      <c r="AA98" s="23">
        <v>0</v>
      </c>
      <c r="AB98" s="22">
        <v>0</v>
      </c>
      <c r="AC98" s="23">
        <v>0</v>
      </c>
      <c r="AD98" s="23">
        <v>0</v>
      </c>
      <c r="AE98" s="23">
        <v>0</v>
      </c>
      <c r="AF98" s="24">
        <v>0</v>
      </c>
      <c r="AG98" s="23">
        <v>0</v>
      </c>
      <c r="AH98" s="23">
        <v>0</v>
      </c>
      <c r="AI98" s="25">
        <f t="shared" si="12"/>
        <v>88409914</v>
      </c>
      <c r="AJ98" s="25">
        <v>0</v>
      </c>
      <c r="AK98" s="24">
        <v>0</v>
      </c>
      <c r="AL98" s="23">
        <v>0</v>
      </c>
      <c r="AM98" s="23">
        <v>0</v>
      </c>
      <c r="AN98" s="24">
        <v>0</v>
      </c>
      <c r="AO98" s="24">
        <v>0</v>
      </c>
      <c r="AP98" s="23">
        <v>0</v>
      </c>
      <c r="AQ98" s="23">
        <v>0</v>
      </c>
      <c r="AR98" s="23">
        <v>0</v>
      </c>
      <c r="AS98" s="41" t="s">
        <v>2304</v>
      </c>
      <c r="AT98" s="23">
        <v>0</v>
      </c>
      <c r="AU98" s="23">
        <v>0</v>
      </c>
      <c r="AV98" s="25">
        <v>88409914</v>
      </c>
      <c r="AW98" s="22">
        <v>0</v>
      </c>
      <c r="AX98" s="23">
        <v>0</v>
      </c>
      <c r="AY98" s="41">
        <v>0</v>
      </c>
      <c r="AZ98" s="23">
        <v>0</v>
      </c>
      <c r="BA98" s="24">
        <v>0</v>
      </c>
      <c r="BB98" s="23">
        <v>0</v>
      </c>
      <c r="BC98" s="23"/>
      <c r="BD98" s="23">
        <v>0</v>
      </c>
      <c r="BE98" s="41">
        <v>0</v>
      </c>
      <c r="BF98" s="23">
        <v>84836245</v>
      </c>
      <c r="BG98" s="23">
        <v>77980432</v>
      </c>
      <c r="BH98" s="25">
        <v>251226591</v>
      </c>
      <c r="BI98" s="23">
        <v>0</v>
      </c>
      <c r="BJ98" s="23">
        <v>25150851</v>
      </c>
      <c r="BK98" s="23">
        <v>0</v>
      </c>
      <c r="BL98" s="23">
        <v>0</v>
      </c>
      <c r="BM98" s="23">
        <v>0</v>
      </c>
      <c r="BN98" s="24">
        <v>0</v>
      </c>
      <c r="BO98" s="23">
        <v>0</v>
      </c>
      <c r="BP98" s="23">
        <v>0</v>
      </c>
      <c r="BQ98" s="23">
        <v>0</v>
      </c>
      <c r="BR98" s="25">
        <v>276377442</v>
      </c>
      <c r="BS98" s="22">
        <v>0</v>
      </c>
      <c r="BT98" s="23">
        <v>0</v>
      </c>
      <c r="BU98" s="23">
        <v>0</v>
      </c>
      <c r="BV98" s="23">
        <v>0</v>
      </c>
      <c r="BW98" s="24">
        <v>0</v>
      </c>
      <c r="BX98" s="23">
        <v>0</v>
      </c>
      <c r="BY98" s="23">
        <v>0</v>
      </c>
      <c r="BZ98" s="23">
        <v>0</v>
      </c>
      <c r="CA98" s="25">
        <f t="shared" si="13"/>
        <v>276377442</v>
      </c>
      <c r="CB98" s="22">
        <v>0</v>
      </c>
      <c r="CC98" s="23">
        <v>0</v>
      </c>
      <c r="CD98" s="23">
        <v>0</v>
      </c>
      <c r="CE98" s="23">
        <v>0</v>
      </c>
      <c r="CF98" s="24">
        <v>0</v>
      </c>
      <c r="CG98" s="23">
        <v>0</v>
      </c>
      <c r="CH98" s="23">
        <v>0</v>
      </c>
      <c r="CI98" s="23">
        <v>0</v>
      </c>
      <c r="CJ98" s="25">
        <f t="shared" si="14"/>
        <v>276377442</v>
      </c>
      <c r="CK98" s="22">
        <v>0</v>
      </c>
      <c r="CL98" s="23">
        <v>0</v>
      </c>
      <c r="CM98" s="23">
        <v>0</v>
      </c>
      <c r="CN98" s="23">
        <v>0</v>
      </c>
      <c r="CO98" s="23">
        <v>0</v>
      </c>
      <c r="CP98" s="24">
        <v>0</v>
      </c>
      <c r="CQ98" s="23">
        <v>0</v>
      </c>
      <c r="CR98" s="23">
        <v>0</v>
      </c>
      <c r="CS98" s="25">
        <f t="shared" si="15"/>
        <v>276377442</v>
      </c>
      <c r="CT98" s="22">
        <v>0</v>
      </c>
      <c r="CU98" s="23">
        <v>0</v>
      </c>
      <c r="CV98" s="23">
        <v>0</v>
      </c>
      <c r="CW98" s="23"/>
      <c r="CX98" s="23">
        <v>0</v>
      </c>
      <c r="CY98" s="24">
        <v>0</v>
      </c>
      <c r="CZ98" s="23">
        <v>0</v>
      </c>
      <c r="DA98" s="23">
        <v>0</v>
      </c>
      <c r="DB98" s="25">
        <f t="shared" si="16"/>
        <v>276377442</v>
      </c>
      <c r="DC98" s="22">
        <v>0</v>
      </c>
      <c r="DD98" s="23">
        <v>0</v>
      </c>
      <c r="DE98" s="23">
        <v>0</v>
      </c>
      <c r="DF98" s="23">
        <v>0</v>
      </c>
      <c r="DG98" s="23">
        <v>0</v>
      </c>
      <c r="DH98" s="24">
        <v>0</v>
      </c>
      <c r="DI98" s="23">
        <v>0</v>
      </c>
      <c r="DJ98" s="23">
        <v>0</v>
      </c>
      <c r="DK98" s="25">
        <f t="shared" si="17"/>
        <v>276377442</v>
      </c>
      <c r="DL98" s="28">
        <v>0</v>
      </c>
      <c r="DM98" s="23">
        <v>0</v>
      </c>
      <c r="DN98" s="23">
        <v>0</v>
      </c>
      <c r="DO98" s="23">
        <v>0</v>
      </c>
      <c r="DP98" s="23"/>
      <c r="DQ98" s="23"/>
      <c r="DR98" s="23">
        <v>0</v>
      </c>
      <c r="DS98" s="23">
        <v>0</v>
      </c>
      <c r="DT98" s="24">
        <v>0</v>
      </c>
      <c r="DU98" s="23">
        <v>0</v>
      </c>
      <c r="DV98" s="23">
        <v>0</v>
      </c>
      <c r="DW98" s="26">
        <f t="shared" si="18"/>
        <v>276377442</v>
      </c>
      <c r="DX98" s="26">
        <f>VLOOKUP(B98,[2]RPTNCT049_ConsultaSaldosContabl!$I$4:$K$7914,3,0)</f>
        <v>109987096</v>
      </c>
      <c r="DY98" s="13" t="e">
        <f>+S98+AD98+AU98+#REF!+BG98+#REF!+BQ98+#REF!</f>
        <v>#REF!</v>
      </c>
    </row>
    <row r="99" spans="1:129" ht="15" customHeight="1" x14ac:dyDescent="0.2">
      <c r="A99" s="9">
        <v>8922012821</v>
      </c>
      <c r="B99" s="9">
        <v>892201282</v>
      </c>
      <c r="C99" s="9"/>
      <c r="D99" s="27">
        <v>210270702</v>
      </c>
      <c r="E99" s="21" t="s">
        <v>996</v>
      </c>
      <c r="F99" s="20" t="s">
        <v>2121</v>
      </c>
      <c r="G99" s="22">
        <f>VLOOKUP(A99,[1]SGP!$A$4:$G$1137,7,0)</f>
        <v>0</v>
      </c>
      <c r="H99" s="23"/>
      <c r="I99" s="23">
        <v>0</v>
      </c>
      <c r="J99" s="23">
        <v>0</v>
      </c>
      <c r="K99" s="24">
        <v>0</v>
      </c>
      <c r="L99" s="23">
        <v>0</v>
      </c>
      <c r="M99" s="23">
        <v>0</v>
      </c>
      <c r="N99" s="25">
        <f t="shared" si="10"/>
        <v>0</v>
      </c>
      <c r="O99" s="25">
        <v>0</v>
      </c>
      <c r="P99" s="22">
        <v>0</v>
      </c>
      <c r="Q99" s="23">
        <v>0</v>
      </c>
      <c r="R99" s="23">
        <v>0</v>
      </c>
      <c r="S99" s="31">
        <v>87302713</v>
      </c>
      <c r="T99" s="23">
        <v>0</v>
      </c>
      <c r="U99" s="24">
        <v>0</v>
      </c>
      <c r="V99" s="23">
        <v>0</v>
      </c>
      <c r="W99" s="23">
        <v>0</v>
      </c>
      <c r="X99" s="25">
        <f t="shared" si="11"/>
        <v>87302713</v>
      </c>
      <c r="Y99" s="25">
        <v>0</v>
      </c>
      <c r="Z99" s="22">
        <v>0</v>
      </c>
      <c r="AA99" s="23">
        <v>0</v>
      </c>
      <c r="AB99" s="22">
        <v>0</v>
      </c>
      <c r="AC99" s="23">
        <v>0</v>
      </c>
      <c r="AD99" s="23">
        <v>39612560</v>
      </c>
      <c r="AE99" s="23">
        <v>0</v>
      </c>
      <c r="AF99" s="24">
        <v>0</v>
      </c>
      <c r="AG99" s="23">
        <v>0</v>
      </c>
      <c r="AH99" s="23">
        <v>0</v>
      </c>
      <c r="AI99" s="25">
        <f t="shared" si="12"/>
        <v>126915273</v>
      </c>
      <c r="AJ99" s="25">
        <v>0</v>
      </c>
      <c r="AK99" s="24">
        <v>0</v>
      </c>
      <c r="AL99" s="23">
        <v>0</v>
      </c>
      <c r="AM99" s="23">
        <v>0</v>
      </c>
      <c r="AN99" s="24">
        <v>0</v>
      </c>
      <c r="AO99" s="24">
        <v>0</v>
      </c>
      <c r="AP99" s="23">
        <v>0</v>
      </c>
      <c r="AQ99" s="23">
        <v>0</v>
      </c>
      <c r="AR99" s="23">
        <v>0</v>
      </c>
      <c r="AS99" s="41" t="s">
        <v>2304</v>
      </c>
      <c r="AT99" s="23">
        <v>0</v>
      </c>
      <c r="AU99" s="23">
        <v>0</v>
      </c>
      <c r="AV99" s="25">
        <v>126915273</v>
      </c>
      <c r="AW99" s="22">
        <v>0</v>
      </c>
      <c r="AX99" s="23">
        <v>0</v>
      </c>
      <c r="AY99" s="41">
        <v>0</v>
      </c>
      <c r="AZ99" s="23">
        <v>0</v>
      </c>
      <c r="BA99" s="24">
        <v>0</v>
      </c>
      <c r="BB99" s="23">
        <v>0</v>
      </c>
      <c r="BC99" s="23"/>
      <c r="BD99" s="23">
        <v>0</v>
      </c>
      <c r="BE99" s="41">
        <v>0</v>
      </c>
      <c r="BF99" s="23">
        <v>104201485</v>
      </c>
      <c r="BG99" s="23">
        <v>118769366</v>
      </c>
      <c r="BH99" s="25">
        <v>349886124</v>
      </c>
      <c r="BI99" s="23">
        <v>0</v>
      </c>
      <c r="BJ99" s="23">
        <v>31222501</v>
      </c>
      <c r="BK99" s="23">
        <v>0</v>
      </c>
      <c r="BL99" s="23">
        <v>0</v>
      </c>
      <c r="BM99" s="23">
        <v>0</v>
      </c>
      <c r="BN99" s="24">
        <v>0</v>
      </c>
      <c r="BO99" s="23">
        <v>0</v>
      </c>
      <c r="BP99" s="23">
        <v>0</v>
      </c>
      <c r="BQ99" s="23">
        <v>0</v>
      </c>
      <c r="BR99" s="25">
        <v>381108625</v>
      </c>
      <c r="BS99" s="22">
        <v>0</v>
      </c>
      <c r="BT99" s="23">
        <v>0</v>
      </c>
      <c r="BU99" s="23">
        <v>0</v>
      </c>
      <c r="BV99" s="23">
        <v>0</v>
      </c>
      <c r="BW99" s="24">
        <v>0</v>
      </c>
      <c r="BX99" s="23">
        <v>0</v>
      </c>
      <c r="BY99" s="23">
        <v>0</v>
      </c>
      <c r="BZ99" s="23">
        <v>0</v>
      </c>
      <c r="CA99" s="25">
        <f t="shared" si="13"/>
        <v>381108625</v>
      </c>
      <c r="CB99" s="22">
        <v>0</v>
      </c>
      <c r="CC99" s="23">
        <v>0</v>
      </c>
      <c r="CD99" s="23">
        <v>0</v>
      </c>
      <c r="CE99" s="23">
        <v>0</v>
      </c>
      <c r="CF99" s="24">
        <v>0</v>
      </c>
      <c r="CG99" s="23">
        <v>0</v>
      </c>
      <c r="CH99" s="23">
        <v>0</v>
      </c>
      <c r="CI99" s="23">
        <v>0</v>
      </c>
      <c r="CJ99" s="25">
        <f t="shared" si="14"/>
        <v>381108625</v>
      </c>
      <c r="CK99" s="22">
        <v>0</v>
      </c>
      <c r="CL99" s="23">
        <v>0</v>
      </c>
      <c r="CM99" s="23">
        <v>0</v>
      </c>
      <c r="CN99" s="23">
        <v>0</v>
      </c>
      <c r="CO99" s="23">
        <v>0</v>
      </c>
      <c r="CP99" s="24">
        <v>0</v>
      </c>
      <c r="CQ99" s="23">
        <v>0</v>
      </c>
      <c r="CR99" s="23">
        <v>0</v>
      </c>
      <c r="CS99" s="25">
        <f t="shared" si="15"/>
        <v>381108625</v>
      </c>
      <c r="CT99" s="22">
        <v>0</v>
      </c>
      <c r="CU99" s="23">
        <v>0</v>
      </c>
      <c r="CV99" s="23">
        <v>0</v>
      </c>
      <c r="CW99" s="23"/>
      <c r="CX99" s="23">
        <v>0</v>
      </c>
      <c r="CY99" s="24">
        <v>0</v>
      </c>
      <c r="CZ99" s="23">
        <v>0</v>
      </c>
      <c r="DA99" s="23">
        <v>0</v>
      </c>
      <c r="DB99" s="25">
        <f t="shared" si="16"/>
        <v>381108625</v>
      </c>
      <c r="DC99" s="22">
        <v>0</v>
      </c>
      <c r="DD99" s="23">
        <v>0</v>
      </c>
      <c r="DE99" s="23">
        <v>0</v>
      </c>
      <c r="DF99" s="23">
        <v>0</v>
      </c>
      <c r="DG99" s="23">
        <v>0</v>
      </c>
      <c r="DH99" s="24">
        <v>0</v>
      </c>
      <c r="DI99" s="23">
        <v>0</v>
      </c>
      <c r="DJ99" s="23">
        <v>0</v>
      </c>
      <c r="DK99" s="25">
        <f t="shared" si="17"/>
        <v>381108625</v>
      </c>
      <c r="DL99" s="28">
        <v>0</v>
      </c>
      <c r="DM99" s="23">
        <v>0</v>
      </c>
      <c r="DN99" s="23">
        <v>0</v>
      </c>
      <c r="DO99" s="23">
        <v>0</v>
      </c>
      <c r="DP99" s="23"/>
      <c r="DQ99" s="23"/>
      <c r="DR99" s="23">
        <v>0</v>
      </c>
      <c r="DS99" s="23">
        <v>0</v>
      </c>
      <c r="DT99" s="24">
        <v>0</v>
      </c>
      <c r="DU99" s="23">
        <v>0</v>
      </c>
      <c r="DV99" s="23">
        <v>0</v>
      </c>
      <c r="DW99" s="26">
        <f t="shared" si="18"/>
        <v>381108625</v>
      </c>
      <c r="DX99" s="26">
        <f>VLOOKUP(B99,[2]RPTNCT049_ConsultaSaldosContabl!$I$4:$K$7914,3,0)</f>
        <v>135423986</v>
      </c>
      <c r="DY99" s="13" t="e">
        <f>+S99+AD99+AU99+#REF!+BG99+#REF!+BQ99+#REF!</f>
        <v>#REF!</v>
      </c>
    </row>
    <row r="100" spans="1:129" ht="15" customHeight="1" x14ac:dyDescent="0.2">
      <c r="A100" s="9">
        <v>8922008397</v>
      </c>
      <c r="B100" s="9">
        <v>892200839</v>
      </c>
      <c r="C100" s="9"/>
      <c r="D100" s="27">
        <v>212070820</v>
      </c>
      <c r="E100" s="21" t="s">
        <v>1002</v>
      </c>
      <c r="F100" s="20" t="s">
        <v>2127</v>
      </c>
      <c r="G100" s="22">
        <f>VLOOKUP(A100,[1]SGP!$A$4:$G$1137,7,0)</f>
        <v>0</v>
      </c>
      <c r="H100" s="23"/>
      <c r="I100" s="23">
        <v>0</v>
      </c>
      <c r="J100" s="23">
        <v>0</v>
      </c>
      <c r="K100" s="24">
        <v>0</v>
      </c>
      <c r="L100" s="23">
        <v>0</v>
      </c>
      <c r="M100" s="23">
        <v>0</v>
      </c>
      <c r="N100" s="25">
        <f t="shared" si="10"/>
        <v>0</v>
      </c>
      <c r="O100" s="25">
        <v>0</v>
      </c>
      <c r="P100" s="22">
        <v>0</v>
      </c>
      <c r="Q100" s="23">
        <v>0</v>
      </c>
      <c r="R100" s="23">
        <v>0</v>
      </c>
      <c r="S100" s="31">
        <v>195962098</v>
      </c>
      <c r="T100" s="23">
        <v>0</v>
      </c>
      <c r="U100" s="24">
        <v>0</v>
      </c>
      <c r="V100" s="23">
        <v>0</v>
      </c>
      <c r="W100" s="23">
        <v>0</v>
      </c>
      <c r="X100" s="25">
        <f t="shared" si="11"/>
        <v>195962098</v>
      </c>
      <c r="Y100" s="25">
        <v>0</v>
      </c>
      <c r="Z100" s="22">
        <v>0</v>
      </c>
      <c r="AA100" s="23">
        <v>0</v>
      </c>
      <c r="AB100" s="22">
        <v>0</v>
      </c>
      <c r="AC100" s="23">
        <v>0</v>
      </c>
      <c r="AD100" s="23">
        <v>102885042</v>
      </c>
      <c r="AE100" s="23">
        <v>0</v>
      </c>
      <c r="AF100" s="24">
        <v>0</v>
      </c>
      <c r="AG100" s="23">
        <v>0</v>
      </c>
      <c r="AH100" s="23">
        <v>0</v>
      </c>
      <c r="AI100" s="25">
        <f t="shared" si="12"/>
        <v>298847140</v>
      </c>
      <c r="AJ100" s="25">
        <v>0</v>
      </c>
      <c r="AK100" s="24">
        <v>0</v>
      </c>
      <c r="AL100" s="23">
        <v>0</v>
      </c>
      <c r="AM100" s="23">
        <v>0</v>
      </c>
      <c r="AN100" s="24">
        <v>0</v>
      </c>
      <c r="AO100" s="24">
        <v>0</v>
      </c>
      <c r="AP100" s="23">
        <v>0</v>
      </c>
      <c r="AQ100" s="23">
        <v>0</v>
      </c>
      <c r="AR100" s="23">
        <v>0</v>
      </c>
      <c r="AS100" s="41" t="s">
        <v>2304</v>
      </c>
      <c r="AT100" s="23">
        <v>0</v>
      </c>
      <c r="AU100" s="23">
        <v>0</v>
      </c>
      <c r="AV100" s="25">
        <v>298847140</v>
      </c>
      <c r="AW100" s="22">
        <v>0</v>
      </c>
      <c r="AX100" s="23">
        <v>0</v>
      </c>
      <c r="AY100" s="41">
        <v>0</v>
      </c>
      <c r="AZ100" s="23">
        <v>0</v>
      </c>
      <c r="BA100" s="24">
        <v>0</v>
      </c>
      <c r="BB100" s="23">
        <v>0</v>
      </c>
      <c r="BC100" s="23"/>
      <c r="BD100" s="23">
        <v>0</v>
      </c>
      <c r="BE100" s="41">
        <v>0</v>
      </c>
      <c r="BF100" s="23">
        <v>244125865</v>
      </c>
      <c r="BG100" s="23">
        <v>260224269</v>
      </c>
      <c r="BH100" s="25">
        <v>803197274</v>
      </c>
      <c r="BI100" s="23">
        <v>0</v>
      </c>
      <c r="BJ100" s="23">
        <v>67778533</v>
      </c>
      <c r="BK100" s="23">
        <v>0</v>
      </c>
      <c r="BL100" s="23">
        <v>0</v>
      </c>
      <c r="BM100" s="23">
        <v>0</v>
      </c>
      <c r="BN100" s="24">
        <v>0</v>
      </c>
      <c r="BO100" s="23">
        <v>0</v>
      </c>
      <c r="BP100" s="23">
        <v>0</v>
      </c>
      <c r="BQ100" s="23">
        <v>0</v>
      </c>
      <c r="BR100" s="25">
        <v>870975807</v>
      </c>
      <c r="BS100" s="22">
        <v>0</v>
      </c>
      <c r="BT100" s="23">
        <v>0</v>
      </c>
      <c r="BU100" s="23">
        <v>0</v>
      </c>
      <c r="BV100" s="23">
        <v>0</v>
      </c>
      <c r="BW100" s="24">
        <v>0</v>
      </c>
      <c r="BX100" s="23">
        <v>0</v>
      </c>
      <c r="BY100" s="23">
        <v>0</v>
      </c>
      <c r="BZ100" s="23">
        <v>0</v>
      </c>
      <c r="CA100" s="25">
        <f t="shared" si="13"/>
        <v>870975807</v>
      </c>
      <c r="CB100" s="22">
        <v>0</v>
      </c>
      <c r="CC100" s="23">
        <v>0</v>
      </c>
      <c r="CD100" s="23">
        <v>0</v>
      </c>
      <c r="CE100" s="23">
        <v>0</v>
      </c>
      <c r="CF100" s="24">
        <v>0</v>
      </c>
      <c r="CG100" s="23">
        <v>0</v>
      </c>
      <c r="CH100" s="23">
        <v>0</v>
      </c>
      <c r="CI100" s="23">
        <v>0</v>
      </c>
      <c r="CJ100" s="25">
        <f t="shared" si="14"/>
        <v>870975807</v>
      </c>
      <c r="CK100" s="22">
        <v>0</v>
      </c>
      <c r="CL100" s="23">
        <v>0</v>
      </c>
      <c r="CM100" s="23">
        <v>0</v>
      </c>
      <c r="CN100" s="23">
        <v>0</v>
      </c>
      <c r="CO100" s="23">
        <v>0</v>
      </c>
      <c r="CP100" s="24">
        <v>0</v>
      </c>
      <c r="CQ100" s="23">
        <v>0</v>
      </c>
      <c r="CR100" s="23">
        <v>0</v>
      </c>
      <c r="CS100" s="25">
        <f t="shared" si="15"/>
        <v>870975807</v>
      </c>
      <c r="CT100" s="22">
        <v>0</v>
      </c>
      <c r="CU100" s="23">
        <v>0</v>
      </c>
      <c r="CV100" s="23">
        <v>0</v>
      </c>
      <c r="CW100" s="23"/>
      <c r="CX100" s="23">
        <v>0</v>
      </c>
      <c r="CY100" s="24">
        <v>0</v>
      </c>
      <c r="CZ100" s="23">
        <v>0</v>
      </c>
      <c r="DA100" s="23">
        <v>0</v>
      </c>
      <c r="DB100" s="25">
        <f t="shared" si="16"/>
        <v>870975807</v>
      </c>
      <c r="DC100" s="22">
        <v>0</v>
      </c>
      <c r="DD100" s="23">
        <v>0</v>
      </c>
      <c r="DE100" s="23">
        <v>0</v>
      </c>
      <c r="DF100" s="23">
        <v>0</v>
      </c>
      <c r="DG100" s="23">
        <v>0</v>
      </c>
      <c r="DH100" s="24">
        <v>0</v>
      </c>
      <c r="DI100" s="23">
        <v>0</v>
      </c>
      <c r="DJ100" s="23">
        <v>0</v>
      </c>
      <c r="DK100" s="25">
        <f t="shared" ref="DK100:DK131" si="19">+DB100+DC100+DD100+DE100+DF100+DG100+DH100+DI100+DJ100</f>
        <v>870975807</v>
      </c>
      <c r="DL100" s="28">
        <v>0</v>
      </c>
      <c r="DM100" s="23">
        <v>0</v>
      </c>
      <c r="DN100" s="23">
        <v>0</v>
      </c>
      <c r="DO100" s="23">
        <v>0</v>
      </c>
      <c r="DP100" s="23"/>
      <c r="DQ100" s="23"/>
      <c r="DR100" s="23">
        <v>0</v>
      </c>
      <c r="DS100" s="23">
        <v>0</v>
      </c>
      <c r="DT100" s="24">
        <v>0</v>
      </c>
      <c r="DU100" s="23">
        <v>0</v>
      </c>
      <c r="DV100" s="23">
        <v>0</v>
      </c>
      <c r="DW100" s="26">
        <f t="shared" si="18"/>
        <v>870975807</v>
      </c>
      <c r="DX100" s="26">
        <f>VLOOKUP(B100,[2]RPTNCT049_ConsultaSaldosContabl!$I$4:$K$7914,3,0)</f>
        <v>311904398</v>
      </c>
      <c r="DY100" s="13" t="e">
        <f>+S100+AD100+AU100+#REF!+BG100+#REF!+BQ100+#REF!</f>
        <v>#REF!</v>
      </c>
    </row>
    <row r="101" spans="1:129" ht="15" customHeight="1" x14ac:dyDescent="0.2">
      <c r="A101" s="9">
        <v>8922007407</v>
      </c>
      <c r="B101" s="9">
        <v>892200740</v>
      </c>
      <c r="C101" s="9"/>
      <c r="D101" s="27">
        <v>213070230</v>
      </c>
      <c r="E101" s="21" t="s">
        <v>984</v>
      </c>
      <c r="F101" s="20" t="s">
        <v>2109</v>
      </c>
      <c r="G101" s="22">
        <f>VLOOKUP(A101,[1]SGP!$A$4:$G$1137,7,0)</f>
        <v>0</v>
      </c>
      <c r="H101" s="23"/>
      <c r="I101" s="23">
        <v>0</v>
      </c>
      <c r="J101" s="23">
        <v>0</v>
      </c>
      <c r="K101" s="24">
        <v>0</v>
      </c>
      <c r="L101" s="23">
        <v>0</v>
      </c>
      <c r="M101" s="23">
        <v>0</v>
      </c>
      <c r="N101" s="25">
        <f t="shared" si="10"/>
        <v>0</v>
      </c>
      <c r="O101" s="25">
        <v>0</v>
      </c>
      <c r="P101" s="22">
        <v>0</v>
      </c>
      <c r="Q101" s="23">
        <v>0</v>
      </c>
      <c r="R101" s="23">
        <v>0</v>
      </c>
      <c r="S101" s="31">
        <v>46092801</v>
      </c>
      <c r="T101" s="23">
        <v>0</v>
      </c>
      <c r="U101" s="24">
        <v>0</v>
      </c>
      <c r="V101" s="23">
        <v>0</v>
      </c>
      <c r="W101" s="23">
        <v>0</v>
      </c>
      <c r="X101" s="25">
        <f t="shared" si="11"/>
        <v>46092801</v>
      </c>
      <c r="Y101" s="25">
        <v>0</v>
      </c>
      <c r="Z101" s="22">
        <v>0</v>
      </c>
      <c r="AA101" s="23">
        <v>0</v>
      </c>
      <c r="AB101" s="22">
        <v>0</v>
      </c>
      <c r="AC101" s="23">
        <v>0</v>
      </c>
      <c r="AD101" s="23">
        <v>0</v>
      </c>
      <c r="AE101" s="23">
        <v>0</v>
      </c>
      <c r="AF101" s="24">
        <v>0</v>
      </c>
      <c r="AG101" s="23">
        <v>0</v>
      </c>
      <c r="AH101" s="23">
        <v>0</v>
      </c>
      <c r="AI101" s="25">
        <f t="shared" si="12"/>
        <v>46092801</v>
      </c>
      <c r="AJ101" s="25">
        <v>0</v>
      </c>
      <c r="AK101" s="24">
        <v>0</v>
      </c>
      <c r="AL101" s="23">
        <v>0</v>
      </c>
      <c r="AM101" s="23">
        <v>0</v>
      </c>
      <c r="AN101" s="24">
        <v>0</v>
      </c>
      <c r="AO101" s="24">
        <v>0</v>
      </c>
      <c r="AP101" s="23">
        <v>0</v>
      </c>
      <c r="AQ101" s="23">
        <v>0</v>
      </c>
      <c r="AR101" s="23">
        <v>0</v>
      </c>
      <c r="AS101" s="41" t="s">
        <v>2304</v>
      </c>
      <c r="AT101" s="23">
        <v>0</v>
      </c>
      <c r="AU101" s="23">
        <v>0</v>
      </c>
      <c r="AV101" s="25">
        <v>46092801</v>
      </c>
      <c r="AW101" s="22">
        <v>0</v>
      </c>
      <c r="AX101" s="23">
        <v>0</v>
      </c>
      <c r="AY101" s="41">
        <v>0</v>
      </c>
      <c r="AZ101" s="23">
        <v>0</v>
      </c>
      <c r="BA101" s="24">
        <v>0</v>
      </c>
      <c r="BB101" s="23">
        <v>0</v>
      </c>
      <c r="BC101" s="23"/>
      <c r="BD101" s="23">
        <v>0</v>
      </c>
      <c r="BE101" s="41">
        <v>0</v>
      </c>
      <c r="BF101" s="23">
        <v>51165325</v>
      </c>
      <c r="BG101" s="23">
        <v>41473799</v>
      </c>
      <c r="BH101" s="25">
        <v>138731925</v>
      </c>
      <c r="BI101" s="23">
        <v>0</v>
      </c>
      <c r="BJ101" s="23">
        <v>15025653</v>
      </c>
      <c r="BK101" s="23">
        <v>0</v>
      </c>
      <c r="BL101" s="23">
        <v>0</v>
      </c>
      <c r="BM101" s="23">
        <v>0</v>
      </c>
      <c r="BN101" s="24">
        <v>0</v>
      </c>
      <c r="BO101" s="23">
        <v>0</v>
      </c>
      <c r="BP101" s="23">
        <v>0</v>
      </c>
      <c r="BQ101" s="23">
        <v>0</v>
      </c>
      <c r="BR101" s="25">
        <v>153757578</v>
      </c>
      <c r="BS101" s="22">
        <v>0</v>
      </c>
      <c r="BT101" s="23">
        <v>0</v>
      </c>
      <c r="BU101" s="23">
        <v>0</v>
      </c>
      <c r="BV101" s="23">
        <v>0</v>
      </c>
      <c r="BW101" s="24">
        <v>0</v>
      </c>
      <c r="BX101" s="23">
        <v>0</v>
      </c>
      <c r="BY101" s="23">
        <v>0</v>
      </c>
      <c r="BZ101" s="23">
        <v>0</v>
      </c>
      <c r="CA101" s="25">
        <f t="shared" si="13"/>
        <v>153757578</v>
      </c>
      <c r="CB101" s="22">
        <v>0</v>
      </c>
      <c r="CC101" s="23">
        <v>0</v>
      </c>
      <c r="CD101" s="23">
        <v>0</v>
      </c>
      <c r="CE101" s="23">
        <v>0</v>
      </c>
      <c r="CF101" s="24">
        <v>0</v>
      </c>
      <c r="CG101" s="23">
        <v>0</v>
      </c>
      <c r="CH101" s="23">
        <v>0</v>
      </c>
      <c r="CI101" s="23">
        <v>0</v>
      </c>
      <c r="CJ101" s="25">
        <f t="shared" si="14"/>
        <v>153757578</v>
      </c>
      <c r="CK101" s="22">
        <v>0</v>
      </c>
      <c r="CL101" s="23">
        <v>0</v>
      </c>
      <c r="CM101" s="23">
        <v>0</v>
      </c>
      <c r="CN101" s="23">
        <v>0</v>
      </c>
      <c r="CO101" s="23">
        <v>0</v>
      </c>
      <c r="CP101" s="24">
        <v>0</v>
      </c>
      <c r="CQ101" s="23">
        <v>0</v>
      </c>
      <c r="CR101" s="23">
        <v>0</v>
      </c>
      <c r="CS101" s="25">
        <f t="shared" si="15"/>
        <v>153757578</v>
      </c>
      <c r="CT101" s="22">
        <v>0</v>
      </c>
      <c r="CU101" s="23">
        <v>0</v>
      </c>
      <c r="CV101" s="23">
        <v>0</v>
      </c>
      <c r="CW101" s="23"/>
      <c r="CX101" s="23">
        <v>0</v>
      </c>
      <c r="CY101" s="24">
        <v>0</v>
      </c>
      <c r="CZ101" s="23">
        <v>0</v>
      </c>
      <c r="DA101" s="23">
        <v>0</v>
      </c>
      <c r="DB101" s="25">
        <f t="shared" si="16"/>
        <v>153757578</v>
      </c>
      <c r="DC101" s="22">
        <v>0</v>
      </c>
      <c r="DD101" s="23">
        <v>0</v>
      </c>
      <c r="DE101" s="23">
        <v>0</v>
      </c>
      <c r="DF101" s="23">
        <v>0</v>
      </c>
      <c r="DG101" s="23">
        <v>0</v>
      </c>
      <c r="DH101" s="24">
        <v>0</v>
      </c>
      <c r="DI101" s="23">
        <v>0</v>
      </c>
      <c r="DJ101" s="23">
        <v>0</v>
      </c>
      <c r="DK101" s="25">
        <f t="shared" si="19"/>
        <v>153757578</v>
      </c>
      <c r="DL101" s="28">
        <v>0</v>
      </c>
      <c r="DM101" s="23">
        <v>0</v>
      </c>
      <c r="DN101" s="23">
        <v>0</v>
      </c>
      <c r="DO101" s="23">
        <v>0</v>
      </c>
      <c r="DP101" s="23"/>
      <c r="DQ101" s="23"/>
      <c r="DR101" s="23">
        <v>0</v>
      </c>
      <c r="DS101" s="23">
        <v>0</v>
      </c>
      <c r="DT101" s="24">
        <v>0</v>
      </c>
      <c r="DU101" s="23">
        <v>0</v>
      </c>
      <c r="DV101" s="23">
        <v>0</v>
      </c>
      <c r="DW101" s="26">
        <f t="shared" si="18"/>
        <v>153757578</v>
      </c>
      <c r="DX101" s="26">
        <f>VLOOKUP(B101,[2]RPTNCT049_ConsultaSaldosContabl!$I$4:$K$7914,3,0)</f>
        <v>66190978</v>
      </c>
      <c r="DY101" s="13" t="e">
        <f>+S101+AD101+AU101+#REF!+BG101+#REF!+BQ101+#REF!</f>
        <v>#REF!</v>
      </c>
    </row>
    <row r="102" spans="1:129" ht="15" customHeight="1" x14ac:dyDescent="0.2">
      <c r="A102" s="9">
        <v>8922005923</v>
      </c>
      <c r="B102" s="9">
        <v>892200592</v>
      </c>
      <c r="C102" s="9"/>
      <c r="D102" s="27">
        <v>211370713</v>
      </c>
      <c r="E102" s="21" t="s">
        <v>998</v>
      </c>
      <c r="F102" s="20" t="s">
        <v>2123</v>
      </c>
      <c r="G102" s="22">
        <f>VLOOKUP(A102,[1]SGP!$A$4:$G$1137,7,0)</f>
        <v>0</v>
      </c>
      <c r="H102" s="23"/>
      <c r="I102" s="23">
        <v>0</v>
      </c>
      <c r="J102" s="23">
        <v>0</v>
      </c>
      <c r="K102" s="24">
        <v>0</v>
      </c>
      <c r="L102" s="23">
        <v>0</v>
      </c>
      <c r="M102" s="23">
        <v>0</v>
      </c>
      <c r="N102" s="25">
        <f t="shared" si="10"/>
        <v>0</v>
      </c>
      <c r="O102" s="25">
        <v>0</v>
      </c>
      <c r="P102" s="22">
        <v>0</v>
      </c>
      <c r="Q102" s="23">
        <v>0</v>
      </c>
      <c r="R102" s="23">
        <v>0</v>
      </c>
      <c r="S102" s="31">
        <v>519280995</v>
      </c>
      <c r="T102" s="23">
        <v>0</v>
      </c>
      <c r="U102" s="24">
        <v>0</v>
      </c>
      <c r="V102" s="23">
        <v>0</v>
      </c>
      <c r="W102" s="23">
        <v>0</v>
      </c>
      <c r="X102" s="25">
        <f t="shared" si="11"/>
        <v>519280995</v>
      </c>
      <c r="Y102" s="25">
        <v>0</v>
      </c>
      <c r="Z102" s="22">
        <v>0</v>
      </c>
      <c r="AA102" s="23">
        <v>0</v>
      </c>
      <c r="AB102" s="22">
        <v>0</v>
      </c>
      <c r="AC102" s="23">
        <v>0</v>
      </c>
      <c r="AD102" s="23">
        <v>92337487</v>
      </c>
      <c r="AE102" s="23">
        <v>0</v>
      </c>
      <c r="AF102" s="24">
        <v>0</v>
      </c>
      <c r="AG102" s="23">
        <v>0</v>
      </c>
      <c r="AH102" s="23">
        <v>0</v>
      </c>
      <c r="AI102" s="25">
        <f t="shared" si="12"/>
        <v>611618482</v>
      </c>
      <c r="AJ102" s="25">
        <v>0</v>
      </c>
      <c r="AK102" s="25">
        <v>0</v>
      </c>
      <c r="AL102" s="23">
        <v>0</v>
      </c>
      <c r="AM102" s="23">
        <v>0</v>
      </c>
      <c r="AN102" s="24">
        <v>0</v>
      </c>
      <c r="AO102" s="24">
        <v>0</v>
      </c>
      <c r="AP102" s="23">
        <v>0</v>
      </c>
      <c r="AQ102" s="23">
        <v>0</v>
      </c>
      <c r="AR102" s="23">
        <v>0</v>
      </c>
      <c r="AS102" s="41" t="s">
        <v>2304</v>
      </c>
      <c r="AT102" s="23">
        <v>0</v>
      </c>
      <c r="AU102" s="23">
        <v>0</v>
      </c>
      <c r="AV102" s="25">
        <v>591851533</v>
      </c>
      <c r="AW102" s="22">
        <v>0</v>
      </c>
      <c r="AX102" s="23">
        <v>0</v>
      </c>
      <c r="AY102" s="41">
        <v>0</v>
      </c>
      <c r="AZ102" s="23">
        <v>0</v>
      </c>
      <c r="BA102" s="24">
        <v>0</v>
      </c>
      <c r="BB102" s="23">
        <v>0</v>
      </c>
      <c r="BC102" s="23"/>
      <c r="BD102" s="23">
        <v>0</v>
      </c>
      <c r="BE102" s="41">
        <v>0</v>
      </c>
      <c r="BF102" s="23">
        <v>588248105</v>
      </c>
      <c r="BG102" s="23">
        <v>541124122</v>
      </c>
      <c r="BH102" s="25">
        <v>1721223760</v>
      </c>
      <c r="BI102" s="23">
        <v>0</v>
      </c>
      <c r="BJ102" s="23">
        <v>174365504</v>
      </c>
      <c r="BK102" s="23">
        <v>0</v>
      </c>
      <c r="BL102" s="23">
        <v>0</v>
      </c>
      <c r="BM102" s="23">
        <v>0</v>
      </c>
      <c r="BN102" s="24">
        <v>0</v>
      </c>
      <c r="BO102" s="23">
        <v>0</v>
      </c>
      <c r="BP102" s="23">
        <v>0</v>
      </c>
      <c r="BQ102" s="23">
        <v>0</v>
      </c>
      <c r="BR102" s="25">
        <v>1895589264</v>
      </c>
      <c r="BS102" s="22">
        <v>0</v>
      </c>
      <c r="BT102" s="23">
        <v>0</v>
      </c>
      <c r="BU102" s="23">
        <v>0</v>
      </c>
      <c r="BV102" s="23">
        <v>0</v>
      </c>
      <c r="BW102" s="24">
        <v>0</v>
      </c>
      <c r="BX102" s="23">
        <v>0</v>
      </c>
      <c r="BY102" s="23">
        <v>0</v>
      </c>
      <c r="BZ102" s="23">
        <v>0</v>
      </c>
      <c r="CA102" s="25">
        <f t="shared" si="13"/>
        <v>1895589264</v>
      </c>
      <c r="CB102" s="22">
        <v>0</v>
      </c>
      <c r="CC102" s="23">
        <v>0</v>
      </c>
      <c r="CD102" s="23">
        <v>0</v>
      </c>
      <c r="CE102" s="23">
        <v>0</v>
      </c>
      <c r="CF102" s="24">
        <v>0</v>
      </c>
      <c r="CG102" s="23">
        <v>0</v>
      </c>
      <c r="CH102" s="23">
        <v>0</v>
      </c>
      <c r="CI102" s="23">
        <v>0</v>
      </c>
      <c r="CJ102" s="25">
        <f t="shared" si="14"/>
        <v>1895589264</v>
      </c>
      <c r="CK102" s="22">
        <v>0</v>
      </c>
      <c r="CL102" s="23">
        <v>0</v>
      </c>
      <c r="CM102" s="23">
        <v>0</v>
      </c>
      <c r="CN102" s="23">
        <v>0</v>
      </c>
      <c r="CO102" s="23">
        <v>0</v>
      </c>
      <c r="CP102" s="24">
        <v>0</v>
      </c>
      <c r="CQ102" s="23">
        <v>0</v>
      </c>
      <c r="CR102" s="23">
        <v>0</v>
      </c>
      <c r="CS102" s="25">
        <f t="shared" si="15"/>
        <v>1895589264</v>
      </c>
      <c r="CT102" s="22">
        <v>0</v>
      </c>
      <c r="CU102" s="23">
        <v>0</v>
      </c>
      <c r="CV102" s="23">
        <v>0</v>
      </c>
      <c r="CW102" s="23"/>
      <c r="CX102" s="23">
        <v>0</v>
      </c>
      <c r="CY102" s="24">
        <v>0</v>
      </c>
      <c r="CZ102" s="23">
        <v>0</v>
      </c>
      <c r="DA102" s="23">
        <v>0</v>
      </c>
      <c r="DB102" s="25">
        <f t="shared" si="16"/>
        <v>1895589264</v>
      </c>
      <c r="DC102" s="22">
        <v>0</v>
      </c>
      <c r="DD102" s="23">
        <v>0</v>
      </c>
      <c r="DE102" s="23">
        <v>0</v>
      </c>
      <c r="DF102" s="23">
        <v>0</v>
      </c>
      <c r="DG102" s="23">
        <v>0</v>
      </c>
      <c r="DH102" s="24">
        <v>0</v>
      </c>
      <c r="DI102" s="23">
        <v>0</v>
      </c>
      <c r="DJ102" s="23">
        <v>0</v>
      </c>
      <c r="DK102" s="25">
        <f t="shared" si="19"/>
        <v>1895589264</v>
      </c>
      <c r="DL102" s="28">
        <v>0</v>
      </c>
      <c r="DM102" s="23">
        <v>0</v>
      </c>
      <c r="DN102" s="23">
        <v>0</v>
      </c>
      <c r="DO102" s="23">
        <v>0</v>
      </c>
      <c r="DP102" s="23"/>
      <c r="DQ102" s="23"/>
      <c r="DR102" s="23">
        <v>0</v>
      </c>
      <c r="DS102" s="23">
        <v>0</v>
      </c>
      <c r="DT102" s="24">
        <v>0</v>
      </c>
      <c r="DU102" s="23">
        <v>0</v>
      </c>
      <c r="DV102" s="23">
        <v>0</v>
      </c>
      <c r="DW102" s="26">
        <f t="shared" si="18"/>
        <v>1895589264</v>
      </c>
      <c r="DX102" s="26">
        <f>VLOOKUP(B102,[2]RPTNCT049_ConsultaSaldosContabl!$I$4:$K$7914,3,0)</f>
        <v>762613609</v>
      </c>
      <c r="DY102" s="13" t="e">
        <f>+S102+AD102+AU102+#REF!+BG102+#REF!+BQ102+#REF!</f>
        <v>#REF!</v>
      </c>
    </row>
    <row r="103" spans="1:129" ht="15" customHeight="1" x14ac:dyDescent="0.2">
      <c r="A103" s="9">
        <v>8922005916</v>
      </c>
      <c r="B103" s="9">
        <v>892200591</v>
      </c>
      <c r="C103" s="9"/>
      <c r="D103" s="27">
        <v>210870708</v>
      </c>
      <c r="E103" s="21" t="s">
        <v>997</v>
      </c>
      <c r="F103" s="20" t="s">
        <v>2122</v>
      </c>
      <c r="G103" s="22">
        <f>VLOOKUP(A103,[1]SGP!$A$4:$G$1137,7,0)</f>
        <v>0</v>
      </c>
      <c r="H103" s="23"/>
      <c r="I103" s="23">
        <v>0</v>
      </c>
      <c r="J103" s="23">
        <v>0</v>
      </c>
      <c r="K103" s="24">
        <v>0</v>
      </c>
      <c r="L103" s="23">
        <v>0</v>
      </c>
      <c r="M103" s="23">
        <v>0</v>
      </c>
      <c r="N103" s="25">
        <f t="shared" si="10"/>
        <v>0</v>
      </c>
      <c r="O103" s="25">
        <v>0</v>
      </c>
      <c r="P103" s="22">
        <v>0</v>
      </c>
      <c r="Q103" s="23">
        <v>0</v>
      </c>
      <c r="R103" s="23">
        <v>0</v>
      </c>
      <c r="S103" s="31">
        <v>558957485</v>
      </c>
      <c r="T103" s="23">
        <v>0</v>
      </c>
      <c r="U103" s="24">
        <v>0</v>
      </c>
      <c r="V103" s="23">
        <v>0</v>
      </c>
      <c r="W103" s="23">
        <v>0</v>
      </c>
      <c r="X103" s="25">
        <f t="shared" si="11"/>
        <v>558957485</v>
      </c>
      <c r="Y103" s="25">
        <v>0</v>
      </c>
      <c r="Z103" s="22">
        <v>0</v>
      </c>
      <c r="AA103" s="23">
        <v>0</v>
      </c>
      <c r="AB103" s="22">
        <v>0</v>
      </c>
      <c r="AC103" s="23">
        <v>0</v>
      </c>
      <c r="AD103" s="23">
        <v>38968309</v>
      </c>
      <c r="AE103" s="23">
        <v>0</v>
      </c>
      <c r="AF103" s="24">
        <v>0</v>
      </c>
      <c r="AG103" s="23">
        <v>0</v>
      </c>
      <c r="AH103" s="23">
        <v>0</v>
      </c>
      <c r="AI103" s="25">
        <f t="shared" si="12"/>
        <v>597925794</v>
      </c>
      <c r="AJ103" s="25">
        <v>0</v>
      </c>
      <c r="AK103" s="24">
        <v>0</v>
      </c>
      <c r="AL103" s="23">
        <v>0</v>
      </c>
      <c r="AM103" s="23">
        <v>0</v>
      </c>
      <c r="AN103" s="24">
        <v>0</v>
      </c>
      <c r="AO103" s="24">
        <v>0</v>
      </c>
      <c r="AP103" s="23">
        <v>0</v>
      </c>
      <c r="AQ103" s="23">
        <v>0</v>
      </c>
      <c r="AR103" s="23">
        <v>0</v>
      </c>
      <c r="AS103" s="41" t="s">
        <v>2304</v>
      </c>
      <c r="AT103" s="23">
        <v>0</v>
      </c>
      <c r="AU103" s="23">
        <v>0</v>
      </c>
      <c r="AV103" s="25">
        <v>597925794</v>
      </c>
      <c r="AW103" s="22">
        <v>0</v>
      </c>
      <c r="AX103" s="23">
        <v>0</v>
      </c>
      <c r="AY103" s="41">
        <v>0</v>
      </c>
      <c r="AZ103" s="23">
        <v>0</v>
      </c>
      <c r="BA103" s="24">
        <v>0</v>
      </c>
      <c r="BB103" s="23">
        <v>0</v>
      </c>
      <c r="BC103" s="23"/>
      <c r="BD103" s="23">
        <v>0</v>
      </c>
      <c r="BE103" s="41">
        <v>0</v>
      </c>
      <c r="BF103" s="23">
        <v>552890985</v>
      </c>
      <c r="BG103" s="23">
        <v>574150688</v>
      </c>
      <c r="BH103" s="25">
        <v>1724967467</v>
      </c>
      <c r="BI103" s="23">
        <v>0</v>
      </c>
      <c r="BJ103" s="23">
        <v>162527477</v>
      </c>
      <c r="BK103" s="23">
        <v>0</v>
      </c>
      <c r="BL103" s="23">
        <v>0</v>
      </c>
      <c r="BM103" s="23">
        <v>0</v>
      </c>
      <c r="BN103" s="24">
        <v>0</v>
      </c>
      <c r="BO103" s="23">
        <v>0</v>
      </c>
      <c r="BP103" s="23">
        <v>0</v>
      </c>
      <c r="BQ103" s="23">
        <v>0</v>
      </c>
      <c r="BR103" s="25">
        <v>1887494944</v>
      </c>
      <c r="BS103" s="22">
        <v>0</v>
      </c>
      <c r="BT103" s="23">
        <v>0</v>
      </c>
      <c r="BU103" s="23">
        <v>0</v>
      </c>
      <c r="BV103" s="23">
        <v>0</v>
      </c>
      <c r="BW103" s="24">
        <v>0</v>
      </c>
      <c r="BX103" s="23">
        <v>0</v>
      </c>
      <c r="BY103" s="23">
        <v>0</v>
      </c>
      <c r="BZ103" s="23">
        <v>0</v>
      </c>
      <c r="CA103" s="25">
        <f t="shared" si="13"/>
        <v>1887494944</v>
      </c>
      <c r="CB103" s="22">
        <v>0</v>
      </c>
      <c r="CC103" s="23">
        <v>0</v>
      </c>
      <c r="CD103" s="23">
        <v>0</v>
      </c>
      <c r="CE103" s="23">
        <v>0</v>
      </c>
      <c r="CF103" s="24">
        <v>0</v>
      </c>
      <c r="CG103" s="23">
        <v>0</v>
      </c>
      <c r="CH103" s="23">
        <v>0</v>
      </c>
      <c r="CI103" s="23">
        <v>0</v>
      </c>
      <c r="CJ103" s="25">
        <f t="shared" si="14"/>
        <v>1887494944</v>
      </c>
      <c r="CK103" s="22">
        <v>0</v>
      </c>
      <c r="CL103" s="23">
        <v>0</v>
      </c>
      <c r="CM103" s="23">
        <v>0</v>
      </c>
      <c r="CN103" s="23">
        <v>0</v>
      </c>
      <c r="CO103" s="23">
        <v>0</v>
      </c>
      <c r="CP103" s="24">
        <v>0</v>
      </c>
      <c r="CQ103" s="23">
        <v>0</v>
      </c>
      <c r="CR103" s="23">
        <v>0</v>
      </c>
      <c r="CS103" s="25">
        <f t="shared" si="15"/>
        <v>1887494944</v>
      </c>
      <c r="CT103" s="22">
        <v>0</v>
      </c>
      <c r="CU103" s="23">
        <v>0</v>
      </c>
      <c r="CV103" s="23">
        <v>0</v>
      </c>
      <c r="CW103" s="23"/>
      <c r="CX103" s="23">
        <v>0</v>
      </c>
      <c r="CY103" s="24">
        <v>0</v>
      </c>
      <c r="CZ103" s="23">
        <v>0</v>
      </c>
      <c r="DA103" s="23">
        <v>0</v>
      </c>
      <c r="DB103" s="25">
        <f t="shared" si="16"/>
        <v>1887494944</v>
      </c>
      <c r="DC103" s="22">
        <v>0</v>
      </c>
      <c r="DD103" s="23">
        <v>0</v>
      </c>
      <c r="DE103" s="23">
        <v>0</v>
      </c>
      <c r="DF103" s="23">
        <v>0</v>
      </c>
      <c r="DG103" s="23">
        <v>0</v>
      </c>
      <c r="DH103" s="24">
        <v>0</v>
      </c>
      <c r="DI103" s="23">
        <v>0</v>
      </c>
      <c r="DJ103" s="23">
        <v>0</v>
      </c>
      <c r="DK103" s="25">
        <f t="shared" si="19"/>
        <v>1887494944</v>
      </c>
      <c r="DL103" s="28">
        <v>0</v>
      </c>
      <c r="DM103" s="23">
        <v>0</v>
      </c>
      <c r="DN103" s="23">
        <v>0</v>
      </c>
      <c r="DO103" s="23">
        <v>0</v>
      </c>
      <c r="DP103" s="23"/>
      <c r="DQ103" s="23"/>
      <c r="DR103" s="23">
        <v>0</v>
      </c>
      <c r="DS103" s="23">
        <v>0</v>
      </c>
      <c r="DT103" s="24">
        <v>0</v>
      </c>
      <c r="DU103" s="23">
        <v>0</v>
      </c>
      <c r="DV103" s="23">
        <v>0</v>
      </c>
      <c r="DW103" s="26">
        <f t="shared" si="18"/>
        <v>1887494944</v>
      </c>
      <c r="DX103" s="26">
        <f>VLOOKUP(B103,[2]RPTNCT049_ConsultaSaldosContabl!$I$4:$K$7914,3,0)</f>
        <v>715418462</v>
      </c>
      <c r="DY103" s="13" t="e">
        <f>+S103+AD103+AU103+#REF!+BG103+#REF!+BQ103+#REF!</f>
        <v>#REF!</v>
      </c>
    </row>
    <row r="104" spans="1:129" ht="15" customHeight="1" x14ac:dyDescent="0.2">
      <c r="A104" s="9">
        <v>8922003128</v>
      </c>
      <c r="B104" s="9">
        <v>892200312</v>
      </c>
      <c r="C104" s="9"/>
      <c r="D104" s="27">
        <v>212370523</v>
      </c>
      <c r="E104" s="21" t="s">
        <v>993</v>
      </c>
      <c r="F104" s="20" t="s">
        <v>2118</v>
      </c>
      <c r="G104" s="22">
        <f>VLOOKUP(A104,[1]SGP!$A$4:$G$1137,7,0)</f>
        <v>0</v>
      </c>
      <c r="H104" s="23"/>
      <c r="I104" s="23">
        <v>0</v>
      </c>
      <c r="J104" s="23">
        <v>0</v>
      </c>
      <c r="K104" s="24">
        <v>0</v>
      </c>
      <c r="L104" s="23">
        <v>0</v>
      </c>
      <c r="M104" s="23">
        <v>0</v>
      </c>
      <c r="N104" s="25">
        <f t="shared" si="10"/>
        <v>0</v>
      </c>
      <c r="O104" s="25">
        <v>0</v>
      </c>
      <c r="P104" s="22">
        <v>0</v>
      </c>
      <c r="Q104" s="23">
        <v>0</v>
      </c>
      <c r="R104" s="23">
        <v>0</v>
      </c>
      <c r="S104" s="31">
        <v>115553846</v>
      </c>
      <c r="T104" s="23">
        <v>0</v>
      </c>
      <c r="U104" s="24">
        <v>0</v>
      </c>
      <c r="V104" s="23">
        <v>0</v>
      </c>
      <c r="W104" s="23">
        <v>0</v>
      </c>
      <c r="X104" s="25">
        <f t="shared" si="11"/>
        <v>115553846</v>
      </c>
      <c r="Y104" s="25">
        <v>0</v>
      </c>
      <c r="Z104" s="22">
        <v>0</v>
      </c>
      <c r="AA104" s="23">
        <v>0</v>
      </c>
      <c r="AB104" s="22">
        <v>0</v>
      </c>
      <c r="AC104" s="23">
        <v>0</v>
      </c>
      <c r="AD104" s="23">
        <v>16881441</v>
      </c>
      <c r="AE104" s="23">
        <v>0</v>
      </c>
      <c r="AF104" s="24">
        <v>0</v>
      </c>
      <c r="AG104" s="23">
        <v>0</v>
      </c>
      <c r="AH104" s="23">
        <v>0</v>
      </c>
      <c r="AI104" s="25">
        <f t="shared" si="12"/>
        <v>132435287</v>
      </c>
      <c r="AJ104" s="25">
        <v>0</v>
      </c>
      <c r="AK104" s="52">
        <v>0</v>
      </c>
      <c r="AL104" s="23">
        <v>0</v>
      </c>
      <c r="AM104" s="23">
        <v>0</v>
      </c>
      <c r="AN104" s="24">
        <v>0</v>
      </c>
      <c r="AO104" s="24">
        <v>0</v>
      </c>
      <c r="AP104" s="23">
        <v>0</v>
      </c>
      <c r="AQ104" s="23">
        <v>0</v>
      </c>
      <c r="AR104" s="23">
        <v>0</v>
      </c>
      <c r="AS104" s="41" t="s">
        <v>2304</v>
      </c>
      <c r="AT104" s="23">
        <v>0</v>
      </c>
      <c r="AU104" s="23">
        <v>0</v>
      </c>
      <c r="AV104" s="25">
        <v>132435287</v>
      </c>
      <c r="AW104" s="22">
        <v>0</v>
      </c>
      <c r="AX104" s="23">
        <v>0</v>
      </c>
      <c r="AY104" s="41">
        <v>0</v>
      </c>
      <c r="AZ104" s="23">
        <v>0</v>
      </c>
      <c r="BA104" s="24">
        <v>0</v>
      </c>
      <c r="BB104" s="23">
        <v>0</v>
      </c>
      <c r="BC104" s="23"/>
      <c r="BD104" s="23">
        <v>0</v>
      </c>
      <c r="BE104" s="41">
        <v>0</v>
      </c>
      <c r="BF104" s="23">
        <v>172048295</v>
      </c>
      <c r="BG104" s="23">
        <v>121430259</v>
      </c>
      <c r="BH104" s="25">
        <v>425913841</v>
      </c>
      <c r="BI104" s="23">
        <v>0</v>
      </c>
      <c r="BJ104" s="23">
        <v>49456235</v>
      </c>
      <c r="BK104" s="23">
        <v>0</v>
      </c>
      <c r="BL104" s="23">
        <v>0</v>
      </c>
      <c r="BM104" s="23">
        <v>0</v>
      </c>
      <c r="BN104" s="24">
        <v>0</v>
      </c>
      <c r="BO104" s="23">
        <v>0</v>
      </c>
      <c r="BP104" s="23">
        <v>0</v>
      </c>
      <c r="BQ104" s="23">
        <v>66260771</v>
      </c>
      <c r="BR104" s="25">
        <v>541630847</v>
      </c>
      <c r="BS104" s="22">
        <v>0</v>
      </c>
      <c r="BT104" s="23">
        <v>0</v>
      </c>
      <c r="BU104" s="23">
        <v>0</v>
      </c>
      <c r="BV104" s="23">
        <v>0</v>
      </c>
      <c r="BW104" s="24">
        <v>0</v>
      </c>
      <c r="BX104" s="23">
        <v>0</v>
      </c>
      <c r="BY104" s="23">
        <v>0</v>
      </c>
      <c r="BZ104" s="23">
        <v>0</v>
      </c>
      <c r="CA104" s="25">
        <f t="shared" si="13"/>
        <v>541630847</v>
      </c>
      <c r="CB104" s="22">
        <v>0</v>
      </c>
      <c r="CC104" s="23">
        <v>0</v>
      </c>
      <c r="CD104" s="23">
        <v>0</v>
      </c>
      <c r="CE104" s="23">
        <v>0</v>
      </c>
      <c r="CF104" s="24">
        <v>0</v>
      </c>
      <c r="CG104" s="23">
        <v>0</v>
      </c>
      <c r="CH104" s="23">
        <v>0</v>
      </c>
      <c r="CI104" s="23">
        <v>0</v>
      </c>
      <c r="CJ104" s="25">
        <f t="shared" si="14"/>
        <v>541630847</v>
      </c>
      <c r="CK104" s="22">
        <v>0</v>
      </c>
      <c r="CL104" s="23">
        <v>0</v>
      </c>
      <c r="CM104" s="23">
        <v>0</v>
      </c>
      <c r="CN104" s="23">
        <v>0</v>
      </c>
      <c r="CO104" s="23">
        <v>0</v>
      </c>
      <c r="CP104" s="24">
        <v>0</v>
      </c>
      <c r="CQ104" s="23">
        <v>0</v>
      </c>
      <c r="CR104" s="23">
        <v>0</v>
      </c>
      <c r="CS104" s="25">
        <f t="shared" si="15"/>
        <v>541630847</v>
      </c>
      <c r="CT104" s="22">
        <v>0</v>
      </c>
      <c r="CU104" s="23">
        <v>0</v>
      </c>
      <c r="CV104" s="23">
        <v>0</v>
      </c>
      <c r="CW104" s="23"/>
      <c r="CX104" s="23">
        <v>0</v>
      </c>
      <c r="CY104" s="24">
        <v>0</v>
      </c>
      <c r="CZ104" s="23">
        <v>0</v>
      </c>
      <c r="DA104" s="23">
        <v>0</v>
      </c>
      <c r="DB104" s="25">
        <f t="shared" si="16"/>
        <v>541630847</v>
      </c>
      <c r="DC104" s="22">
        <v>0</v>
      </c>
      <c r="DD104" s="23">
        <v>0</v>
      </c>
      <c r="DE104" s="23">
        <v>0</v>
      </c>
      <c r="DF104" s="23">
        <v>0</v>
      </c>
      <c r="DG104" s="23">
        <v>0</v>
      </c>
      <c r="DH104" s="24">
        <v>0</v>
      </c>
      <c r="DI104" s="23">
        <v>0</v>
      </c>
      <c r="DJ104" s="23">
        <v>0</v>
      </c>
      <c r="DK104" s="25">
        <f t="shared" si="19"/>
        <v>541630847</v>
      </c>
      <c r="DL104" s="28">
        <v>0</v>
      </c>
      <c r="DM104" s="23">
        <v>0</v>
      </c>
      <c r="DN104" s="23">
        <v>0</v>
      </c>
      <c r="DO104" s="23">
        <v>0</v>
      </c>
      <c r="DP104" s="23"/>
      <c r="DQ104" s="23"/>
      <c r="DR104" s="23">
        <v>0</v>
      </c>
      <c r="DS104" s="23">
        <v>0</v>
      </c>
      <c r="DT104" s="24">
        <v>0</v>
      </c>
      <c r="DU104" s="23">
        <v>0</v>
      </c>
      <c r="DV104" s="23">
        <v>0</v>
      </c>
      <c r="DW104" s="26">
        <f t="shared" si="18"/>
        <v>541630847</v>
      </c>
      <c r="DX104" s="26">
        <f>VLOOKUP(B104,[2]RPTNCT049_ConsultaSaldosContabl!$I$4:$K$7914,3,0)</f>
        <v>221504530</v>
      </c>
      <c r="DY104" s="13" t="e">
        <f>+S104+AD104+AU104+#REF!+BG104+#REF!+BQ104+#REF!</f>
        <v>#REF!</v>
      </c>
    </row>
    <row r="105" spans="1:129" ht="15" customHeight="1" x14ac:dyDescent="0.2">
      <c r="A105" s="9">
        <v>8922000581</v>
      </c>
      <c r="B105" s="9">
        <v>892200058</v>
      </c>
      <c r="C105" s="9"/>
      <c r="D105" s="27">
        <v>212470124</v>
      </c>
      <c r="E105" s="21" t="s">
        <v>980</v>
      </c>
      <c r="F105" s="20" t="s">
        <v>2105</v>
      </c>
      <c r="G105" s="22">
        <f>VLOOKUP(A105,[1]SGP!$A$4:$G$1137,7,0)</f>
        <v>0</v>
      </c>
      <c r="H105" s="23"/>
      <c r="I105" s="23">
        <v>0</v>
      </c>
      <c r="J105" s="23">
        <v>0</v>
      </c>
      <c r="K105" s="24">
        <v>0</v>
      </c>
      <c r="L105" s="23">
        <v>0</v>
      </c>
      <c r="M105" s="23">
        <v>0</v>
      </c>
      <c r="N105" s="25">
        <f t="shared" si="10"/>
        <v>0</v>
      </c>
      <c r="O105" s="25">
        <v>0</v>
      </c>
      <c r="P105" s="22">
        <v>0</v>
      </c>
      <c r="Q105" s="23">
        <v>0</v>
      </c>
      <c r="R105" s="23">
        <v>0</v>
      </c>
      <c r="S105" s="31">
        <v>95181023</v>
      </c>
      <c r="T105" s="23">
        <v>0</v>
      </c>
      <c r="U105" s="24">
        <v>0</v>
      </c>
      <c r="V105" s="23">
        <v>0</v>
      </c>
      <c r="W105" s="23">
        <v>0</v>
      </c>
      <c r="X105" s="25">
        <f t="shared" si="11"/>
        <v>95181023</v>
      </c>
      <c r="Y105" s="25">
        <v>0</v>
      </c>
      <c r="Z105" s="22">
        <v>0</v>
      </c>
      <c r="AA105" s="23">
        <v>0</v>
      </c>
      <c r="AB105" s="22">
        <v>0</v>
      </c>
      <c r="AC105" s="23">
        <v>0</v>
      </c>
      <c r="AD105" s="23">
        <v>59809005</v>
      </c>
      <c r="AE105" s="23">
        <v>0</v>
      </c>
      <c r="AF105" s="24">
        <v>0</v>
      </c>
      <c r="AG105" s="23">
        <v>0</v>
      </c>
      <c r="AH105" s="23">
        <v>0</v>
      </c>
      <c r="AI105" s="25">
        <f t="shared" si="12"/>
        <v>154990028</v>
      </c>
      <c r="AJ105" s="25">
        <v>0</v>
      </c>
      <c r="AK105" s="24">
        <v>0</v>
      </c>
      <c r="AL105" s="23">
        <v>0</v>
      </c>
      <c r="AM105" s="23">
        <v>0</v>
      </c>
      <c r="AN105" s="24">
        <v>0</v>
      </c>
      <c r="AO105" s="24">
        <v>0</v>
      </c>
      <c r="AP105" s="23">
        <v>0</v>
      </c>
      <c r="AQ105" s="23">
        <v>0</v>
      </c>
      <c r="AR105" s="23">
        <v>0</v>
      </c>
      <c r="AS105" s="41" t="s">
        <v>2304</v>
      </c>
      <c r="AT105" s="23">
        <v>0</v>
      </c>
      <c r="AU105" s="23">
        <v>0</v>
      </c>
      <c r="AV105" s="25">
        <v>154990028</v>
      </c>
      <c r="AW105" s="22">
        <v>0</v>
      </c>
      <c r="AX105" s="23">
        <v>0</v>
      </c>
      <c r="AY105" s="41">
        <v>0</v>
      </c>
      <c r="AZ105" s="23">
        <v>0</v>
      </c>
      <c r="BA105" s="24">
        <v>0</v>
      </c>
      <c r="BB105" s="23">
        <v>0</v>
      </c>
      <c r="BC105" s="23"/>
      <c r="BD105" s="23">
        <v>0</v>
      </c>
      <c r="BE105" s="41">
        <v>0</v>
      </c>
      <c r="BF105" s="23">
        <v>147395655</v>
      </c>
      <c r="BG105" s="23">
        <v>141149816</v>
      </c>
      <c r="BH105" s="25">
        <v>443535499</v>
      </c>
      <c r="BI105" s="23">
        <v>0</v>
      </c>
      <c r="BJ105" s="23">
        <v>42095965</v>
      </c>
      <c r="BK105" s="23">
        <v>0</v>
      </c>
      <c r="BL105" s="23">
        <v>0</v>
      </c>
      <c r="BM105" s="23">
        <v>0</v>
      </c>
      <c r="BN105" s="24">
        <v>0</v>
      </c>
      <c r="BO105" s="23">
        <v>0</v>
      </c>
      <c r="BP105" s="23">
        <v>0</v>
      </c>
      <c r="BQ105" s="23">
        <v>0</v>
      </c>
      <c r="BR105" s="25">
        <v>485631464</v>
      </c>
      <c r="BS105" s="22">
        <v>0</v>
      </c>
      <c r="BT105" s="23">
        <v>0</v>
      </c>
      <c r="BU105" s="23">
        <v>0</v>
      </c>
      <c r="BV105" s="23">
        <v>0</v>
      </c>
      <c r="BW105" s="24">
        <v>0</v>
      </c>
      <c r="BX105" s="23">
        <v>0</v>
      </c>
      <c r="BY105" s="23">
        <v>0</v>
      </c>
      <c r="BZ105" s="23">
        <v>0</v>
      </c>
      <c r="CA105" s="25">
        <f t="shared" si="13"/>
        <v>485631464</v>
      </c>
      <c r="CB105" s="22">
        <v>0</v>
      </c>
      <c r="CC105" s="23">
        <v>0</v>
      </c>
      <c r="CD105" s="23">
        <v>0</v>
      </c>
      <c r="CE105" s="23">
        <v>0</v>
      </c>
      <c r="CF105" s="24">
        <v>0</v>
      </c>
      <c r="CG105" s="23">
        <v>0</v>
      </c>
      <c r="CH105" s="23">
        <v>0</v>
      </c>
      <c r="CI105" s="23">
        <v>0</v>
      </c>
      <c r="CJ105" s="25">
        <f t="shared" si="14"/>
        <v>485631464</v>
      </c>
      <c r="CK105" s="22">
        <v>0</v>
      </c>
      <c r="CL105" s="23">
        <v>0</v>
      </c>
      <c r="CM105" s="23">
        <v>0</v>
      </c>
      <c r="CN105" s="23">
        <v>0</v>
      </c>
      <c r="CO105" s="23">
        <v>0</v>
      </c>
      <c r="CP105" s="24">
        <v>0</v>
      </c>
      <c r="CQ105" s="23">
        <v>0</v>
      </c>
      <c r="CR105" s="23">
        <v>0</v>
      </c>
      <c r="CS105" s="25">
        <f t="shared" si="15"/>
        <v>485631464</v>
      </c>
      <c r="CT105" s="22">
        <v>0</v>
      </c>
      <c r="CU105" s="23">
        <v>0</v>
      </c>
      <c r="CV105" s="23">
        <v>0</v>
      </c>
      <c r="CW105" s="23"/>
      <c r="CX105" s="23">
        <v>0</v>
      </c>
      <c r="CY105" s="24">
        <v>0</v>
      </c>
      <c r="CZ105" s="23">
        <v>0</v>
      </c>
      <c r="DA105" s="23">
        <v>0</v>
      </c>
      <c r="DB105" s="25">
        <f t="shared" si="16"/>
        <v>485631464</v>
      </c>
      <c r="DC105" s="22">
        <v>0</v>
      </c>
      <c r="DD105" s="23">
        <v>0</v>
      </c>
      <c r="DE105" s="23">
        <v>0</v>
      </c>
      <c r="DF105" s="23">
        <v>0</v>
      </c>
      <c r="DG105" s="23">
        <v>0</v>
      </c>
      <c r="DH105" s="24">
        <v>0</v>
      </c>
      <c r="DI105" s="23">
        <v>0</v>
      </c>
      <c r="DJ105" s="23">
        <v>0</v>
      </c>
      <c r="DK105" s="25">
        <f t="shared" si="19"/>
        <v>485631464</v>
      </c>
      <c r="DL105" s="28">
        <v>0</v>
      </c>
      <c r="DM105" s="23">
        <v>0</v>
      </c>
      <c r="DN105" s="23">
        <v>0</v>
      </c>
      <c r="DO105" s="23">
        <v>0</v>
      </c>
      <c r="DP105" s="23"/>
      <c r="DQ105" s="23"/>
      <c r="DR105" s="23">
        <v>0</v>
      </c>
      <c r="DS105" s="23">
        <v>0</v>
      </c>
      <c r="DT105" s="24">
        <v>0</v>
      </c>
      <c r="DU105" s="23">
        <v>0</v>
      </c>
      <c r="DV105" s="23">
        <v>0</v>
      </c>
      <c r="DW105" s="26">
        <f t="shared" si="18"/>
        <v>485631464</v>
      </c>
      <c r="DX105" s="26">
        <f>VLOOKUP(B105,[2]RPTNCT049_ConsultaSaldosContabl!$I$4:$K$7914,3,0)</f>
        <v>189491620</v>
      </c>
      <c r="DY105" s="13" t="e">
        <f>+S105+AD105+AU105+#REF!+BG105+#REF!+BQ105+#REF!</f>
        <v>#REF!</v>
      </c>
    </row>
    <row r="106" spans="1:129" ht="15" customHeight="1" x14ac:dyDescent="0.2">
      <c r="A106" s="9">
        <v>8921700083</v>
      </c>
      <c r="B106" s="9">
        <v>892170008</v>
      </c>
      <c r="C106" s="9"/>
      <c r="D106" s="27">
        <v>217944279</v>
      </c>
      <c r="E106" s="21" t="s">
        <v>711</v>
      </c>
      <c r="F106" s="20" t="s">
        <v>1846</v>
      </c>
      <c r="G106" s="22">
        <f>VLOOKUP(A106,[1]SGP!$A$4:$G$1137,7,0)</f>
        <v>0</v>
      </c>
      <c r="H106" s="23"/>
      <c r="I106" s="23">
        <v>0</v>
      </c>
      <c r="J106" s="23">
        <v>0</v>
      </c>
      <c r="K106" s="24">
        <v>0</v>
      </c>
      <c r="L106" s="23">
        <v>0</v>
      </c>
      <c r="M106" s="23">
        <v>0</v>
      </c>
      <c r="N106" s="25">
        <f t="shared" si="10"/>
        <v>0</v>
      </c>
      <c r="O106" s="25">
        <v>0</v>
      </c>
      <c r="P106" s="22">
        <v>0</v>
      </c>
      <c r="Q106" s="23">
        <v>0</v>
      </c>
      <c r="R106" s="23">
        <v>0</v>
      </c>
      <c r="S106" s="31">
        <v>379824867</v>
      </c>
      <c r="T106" s="23">
        <v>0</v>
      </c>
      <c r="U106" s="24">
        <v>0</v>
      </c>
      <c r="V106" s="23">
        <v>0</v>
      </c>
      <c r="W106" s="23">
        <v>0</v>
      </c>
      <c r="X106" s="25">
        <f t="shared" si="11"/>
        <v>379824867</v>
      </c>
      <c r="Y106" s="25">
        <v>0</v>
      </c>
      <c r="Z106" s="22">
        <v>0</v>
      </c>
      <c r="AA106" s="23">
        <v>0</v>
      </c>
      <c r="AB106" s="22">
        <v>0</v>
      </c>
      <c r="AC106" s="23">
        <v>0</v>
      </c>
      <c r="AD106" s="23">
        <v>0</v>
      </c>
      <c r="AE106" s="23">
        <v>0</v>
      </c>
      <c r="AF106" s="24">
        <v>0</v>
      </c>
      <c r="AG106" s="23">
        <v>0</v>
      </c>
      <c r="AH106" s="23">
        <v>0</v>
      </c>
      <c r="AI106" s="25">
        <f t="shared" si="12"/>
        <v>379824867</v>
      </c>
      <c r="AJ106" s="25">
        <v>0</v>
      </c>
      <c r="AK106" s="24">
        <v>0</v>
      </c>
      <c r="AL106" s="23">
        <v>0</v>
      </c>
      <c r="AM106" s="23">
        <v>0</v>
      </c>
      <c r="AN106" s="24">
        <v>0</v>
      </c>
      <c r="AO106" s="24">
        <v>0</v>
      </c>
      <c r="AP106" s="23">
        <v>0</v>
      </c>
      <c r="AQ106" s="23">
        <v>0</v>
      </c>
      <c r="AR106" s="23">
        <v>0</v>
      </c>
      <c r="AS106" s="41" t="s">
        <v>2304</v>
      </c>
      <c r="AT106" s="23">
        <v>0</v>
      </c>
      <c r="AU106" s="23">
        <v>13962760</v>
      </c>
      <c r="AV106" s="25">
        <v>379824867</v>
      </c>
      <c r="AW106" s="22">
        <v>0</v>
      </c>
      <c r="AX106" s="23">
        <v>0</v>
      </c>
      <c r="AY106" s="41">
        <v>0</v>
      </c>
      <c r="AZ106" s="23">
        <v>0</v>
      </c>
      <c r="BA106" s="24">
        <v>0</v>
      </c>
      <c r="BB106" s="23">
        <v>0</v>
      </c>
      <c r="BC106" s="23"/>
      <c r="BD106" s="23">
        <v>0</v>
      </c>
      <c r="BE106" s="41">
        <v>0</v>
      </c>
      <c r="BF106" s="23">
        <v>346144265</v>
      </c>
      <c r="BG106" s="23">
        <v>339929453</v>
      </c>
      <c r="BH106" s="25">
        <v>1065898585</v>
      </c>
      <c r="BI106" s="23">
        <v>0</v>
      </c>
      <c r="BJ106" s="23">
        <v>96239573</v>
      </c>
      <c r="BK106" s="23">
        <v>0</v>
      </c>
      <c r="BL106" s="23">
        <v>0</v>
      </c>
      <c r="BM106" s="23">
        <v>0</v>
      </c>
      <c r="BN106" s="24">
        <v>0</v>
      </c>
      <c r="BO106" s="23">
        <v>0</v>
      </c>
      <c r="BP106" s="23">
        <v>0</v>
      </c>
      <c r="BQ106" s="23">
        <v>0</v>
      </c>
      <c r="BR106" s="25">
        <v>1162138158</v>
      </c>
      <c r="BS106" s="22">
        <v>0</v>
      </c>
      <c r="BT106" s="23">
        <v>0</v>
      </c>
      <c r="BU106" s="23">
        <v>0</v>
      </c>
      <c r="BV106" s="23">
        <v>0</v>
      </c>
      <c r="BW106" s="24">
        <v>0</v>
      </c>
      <c r="BX106" s="23">
        <v>0</v>
      </c>
      <c r="BY106" s="23">
        <v>0</v>
      </c>
      <c r="BZ106" s="23">
        <v>0</v>
      </c>
      <c r="CA106" s="25">
        <f t="shared" si="13"/>
        <v>1162138158</v>
      </c>
      <c r="CB106" s="22">
        <v>0</v>
      </c>
      <c r="CC106" s="23">
        <v>0</v>
      </c>
      <c r="CD106" s="23">
        <v>0</v>
      </c>
      <c r="CE106" s="23">
        <v>0</v>
      </c>
      <c r="CF106" s="24">
        <v>0</v>
      </c>
      <c r="CG106" s="23">
        <v>0</v>
      </c>
      <c r="CH106" s="23">
        <v>0</v>
      </c>
      <c r="CI106" s="23">
        <v>0</v>
      </c>
      <c r="CJ106" s="25">
        <f t="shared" si="14"/>
        <v>1162138158</v>
      </c>
      <c r="CK106" s="22">
        <v>0</v>
      </c>
      <c r="CL106" s="23">
        <v>0</v>
      </c>
      <c r="CM106" s="23">
        <v>0</v>
      </c>
      <c r="CN106" s="23">
        <v>0</v>
      </c>
      <c r="CO106" s="23">
        <v>0</v>
      </c>
      <c r="CP106" s="24">
        <v>0</v>
      </c>
      <c r="CQ106" s="23">
        <v>0</v>
      </c>
      <c r="CR106" s="23">
        <v>0</v>
      </c>
      <c r="CS106" s="25">
        <f t="shared" si="15"/>
        <v>1162138158</v>
      </c>
      <c r="CT106" s="22">
        <v>0</v>
      </c>
      <c r="CU106" s="23">
        <v>0</v>
      </c>
      <c r="CV106" s="23">
        <v>0</v>
      </c>
      <c r="CW106" s="23"/>
      <c r="CX106" s="23">
        <v>0</v>
      </c>
      <c r="CY106" s="24">
        <v>0</v>
      </c>
      <c r="CZ106" s="23">
        <v>0</v>
      </c>
      <c r="DA106" s="23">
        <v>0</v>
      </c>
      <c r="DB106" s="25">
        <f t="shared" si="16"/>
        <v>1162138158</v>
      </c>
      <c r="DC106" s="22">
        <v>0</v>
      </c>
      <c r="DD106" s="23">
        <v>0</v>
      </c>
      <c r="DE106" s="23">
        <v>0</v>
      </c>
      <c r="DF106" s="23">
        <v>0</v>
      </c>
      <c r="DG106" s="23">
        <v>0</v>
      </c>
      <c r="DH106" s="24">
        <v>0</v>
      </c>
      <c r="DI106" s="23">
        <v>0</v>
      </c>
      <c r="DJ106" s="23">
        <v>0</v>
      </c>
      <c r="DK106" s="25">
        <f t="shared" si="19"/>
        <v>1162138158</v>
      </c>
      <c r="DL106" s="28">
        <v>0</v>
      </c>
      <c r="DM106" s="23">
        <v>0</v>
      </c>
      <c r="DN106" s="23">
        <v>0</v>
      </c>
      <c r="DO106" s="23">
        <v>0</v>
      </c>
      <c r="DP106" s="23"/>
      <c r="DQ106" s="23"/>
      <c r="DR106" s="23">
        <v>0</v>
      </c>
      <c r="DS106" s="23">
        <v>0</v>
      </c>
      <c r="DT106" s="24">
        <v>0</v>
      </c>
      <c r="DU106" s="23">
        <v>0</v>
      </c>
      <c r="DV106" s="23">
        <v>0</v>
      </c>
      <c r="DW106" s="26">
        <f t="shared" si="18"/>
        <v>1162138158</v>
      </c>
      <c r="DX106" s="26">
        <f>VLOOKUP(B106,[2]RPTNCT049_ConsultaSaldosContabl!$I$4:$K$7914,3,0)</f>
        <v>442383838</v>
      </c>
      <c r="DY106" s="13" t="e">
        <f>+S106+AD106+AU106+#REF!+BG106+#REF!+BQ106+#REF!</f>
        <v>#REF!</v>
      </c>
    </row>
    <row r="107" spans="1:129" ht="15" customHeight="1" x14ac:dyDescent="0.2">
      <c r="A107" s="9">
        <v>8921200209</v>
      </c>
      <c r="B107" s="9">
        <v>892120020</v>
      </c>
      <c r="C107" s="9"/>
      <c r="D107" s="27">
        <v>213044430</v>
      </c>
      <c r="E107" s="21" t="s">
        <v>88</v>
      </c>
      <c r="F107" s="20" t="s">
        <v>1240</v>
      </c>
      <c r="G107" s="22">
        <f>VLOOKUP(A107,[1]SGP!$A$4:$G$1137,7,0)</f>
        <v>4878104544</v>
      </c>
      <c r="H107" s="23"/>
      <c r="I107" s="23">
        <v>0</v>
      </c>
      <c r="J107" s="23">
        <v>0</v>
      </c>
      <c r="K107" s="24">
        <v>264941750</v>
      </c>
      <c r="L107" s="23">
        <v>604347831</v>
      </c>
      <c r="M107" s="23">
        <v>0</v>
      </c>
      <c r="N107" s="25">
        <f t="shared" si="10"/>
        <v>5747394125</v>
      </c>
      <c r="O107" s="25">
        <v>0</v>
      </c>
      <c r="P107" s="22">
        <v>4906730958</v>
      </c>
      <c r="Q107" s="23">
        <v>0</v>
      </c>
      <c r="R107" s="23">
        <v>0</v>
      </c>
      <c r="S107" s="31">
        <v>972269260</v>
      </c>
      <c r="T107" s="23">
        <v>0</v>
      </c>
      <c r="U107" s="24">
        <v>229339014</v>
      </c>
      <c r="V107" s="23">
        <v>439760149</v>
      </c>
      <c r="W107" s="23">
        <v>0</v>
      </c>
      <c r="X107" s="25">
        <f t="shared" si="11"/>
        <v>12295493506</v>
      </c>
      <c r="Y107" s="25">
        <v>0</v>
      </c>
      <c r="Z107" s="22">
        <v>0</v>
      </c>
      <c r="AA107" s="23">
        <v>0</v>
      </c>
      <c r="AB107" s="22">
        <v>0</v>
      </c>
      <c r="AC107" s="31">
        <v>1586233761</v>
      </c>
      <c r="AD107" s="23">
        <v>152547664</v>
      </c>
      <c r="AE107" s="23">
        <v>5208095518</v>
      </c>
      <c r="AF107" s="24">
        <v>247140382</v>
      </c>
      <c r="AG107" s="23">
        <v>522053990</v>
      </c>
      <c r="AH107" s="23">
        <v>0</v>
      </c>
      <c r="AI107" s="25">
        <f t="shared" si="12"/>
        <v>20011564821</v>
      </c>
      <c r="AJ107" s="25">
        <v>0</v>
      </c>
      <c r="AK107" s="24">
        <v>0</v>
      </c>
      <c r="AL107" s="23">
        <v>0</v>
      </c>
      <c r="AM107" s="23">
        <v>0</v>
      </c>
      <c r="AN107" s="24">
        <v>0</v>
      </c>
      <c r="AO107" s="23">
        <v>5483986265</v>
      </c>
      <c r="AP107" s="23">
        <v>254227248</v>
      </c>
      <c r="AQ107" s="23">
        <v>539978706</v>
      </c>
      <c r="AR107" s="23">
        <v>0</v>
      </c>
      <c r="AS107" s="23">
        <v>2467793819</v>
      </c>
      <c r="AT107" s="23">
        <v>0</v>
      </c>
      <c r="AU107" s="23">
        <v>0</v>
      </c>
      <c r="AV107" s="25">
        <v>28757550859</v>
      </c>
      <c r="AW107" s="22">
        <v>2873041483</v>
      </c>
      <c r="AX107" s="23">
        <v>0</v>
      </c>
      <c r="AY107" s="41">
        <v>0</v>
      </c>
      <c r="AZ107" s="23">
        <v>0</v>
      </c>
      <c r="BA107" s="24">
        <v>254227248</v>
      </c>
      <c r="BB107" s="23">
        <v>539978706</v>
      </c>
      <c r="BC107" s="23"/>
      <c r="BD107" s="23">
        <v>0</v>
      </c>
      <c r="BE107" s="41">
        <v>0</v>
      </c>
      <c r="BF107" s="23">
        <v>1808277120</v>
      </c>
      <c r="BG107" s="23">
        <v>892590930</v>
      </c>
      <c r="BH107" s="25">
        <v>35125666346</v>
      </c>
      <c r="BI107" s="23">
        <v>5552004798</v>
      </c>
      <c r="BJ107" s="23">
        <v>1205144190</v>
      </c>
      <c r="BK107" s="23">
        <v>0</v>
      </c>
      <c r="BL107" s="23">
        <v>0</v>
      </c>
      <c r="BM107" s="23">
        <v>0</v>
      </c>
      <c r="BN107" s="24">
        <v>254227248</v>
      </c>
      <c r="BO107" s="23">
        <v>539978706</v>
      </c>
      <c r="BP107" s="23">
        <v>0</v>
      </c>
      <c r="BQ107" s="23">
        <v>0</v>
      </c>
      <c r="BR107" s="25">
        <v>42677021288</v>
      </c>
      <c r="BS107" s="22">
        <v>0</v>
      </c>
      <c r="BT107" s="23">
        <v>0</v>
      </c>
      <c r="BU107" s="23">
        <v>0</v>
      </c>
      <c r="BV107" s="23">
        <v>0</v>
      </c>
      <c r="BW107" s="24">
        <v>0</v>
      </c>
      <c r="BX107" s="23">
        <v>0</v>
      </c>
      <c r="BY107" s="23">
        <v>0</v>
      </c>
      <c r="BZ107" s="23">
        <v>0</v>
      </c>
      <c r="CA107" s="25">
        <f t="shared" si="13"/>
        <v>42677021288</v>
      </c>
      <c r="CB107" s="22">
        <v>0</v>
      </c>
      <c r="CC107" s="23">
        <v>0</v>
      </c>
      <c r="CD107" s="23">
        <v>0</v>
      </c>
      <c r="CE107" s="23">
        <v>0</v>
      </c>
      <c r="CF107" s="24">
        <v>0</v>
      </c>
      <c r="CG107" s="23">
        <v>0</v>
      </c>
      <c r="CH107" s="23">
        <v>0</v>
      </c>
      <c r="CI107" s="23">
        <v>0</v>
      </c>
      <c r="CJ107" s="25">
        <f t="shared" si="14"/>
        <v>42677021288</v>
      </c>
      <c r="CK107" s="22">
        <v>0</v>
      </c>
      <c r="CL107" s="23">
        <v>0</v>
      </c>
      <c r="CM107" s="23">
        <v>0</v>
      </c>
      <c r="CN107" s="23">
        <v>0</v>
      </c>
      <c r="CO107" s="23">
        <v>0</v>
      </c>
      <c r="CP107" s="24">
        <v>0</v>
      </c>
      <c r="CQ107" s="23">
        <v>0</v>
      </c>
      <c r="CR107" s="23">
        <v>0</v>
      </c>
      <c r="CS107" s="25">
        <f t="shared" si="15"/>
        <v>42677021288</v>
      </c>
      <c r="CT107" s="22">
        <v>0</v>
      </c>
      <c r="CU107" s="23">
        <v>0</v>
      </c>
      <c r="CV107" s="23">
        <v>0</v>
      </c>
      <c r="CW107" s="23">
        <v>0</v>
      </c>
      <c r="CX107" s="23">
        <v>0</v>
      </c>
      <c r="CY107" s="24">
        <v>0</v>
      </c>
      <c r="CZ107" s="23">
        <v>0</v>
      </c>
      <c r="DA107" s="23">
        <v>0</v>
      </c>
      <c r="DB107" s="25">
        <f t="shared" si="16"/>
        <v>42677021288</v>
      </c>
      <c r="DC107" s="22">
        <v>0</v>
      </c>
      <c r="DD107" s="23">
        <v>0</v>
      </c>
      <c r="DE107" s="23">
        <v>0</v>
      </c>
      <c r="DF107" s="23">
        <v>0</v>
      </c>
      <c r="DG107" s="23">
        <v>0</v>
      </c>
      <c r="DH107" s="24">
        <v>0</v>
      </c>
      <c r="DI107" s="23">
        <v>0</v>
      </c>
      <c r="DJ107" s="23">
        <v>0</v>
      </c>
      <c r="DK107" s="25">
        <f t="shared" si="19"/>
        <v>42677021288</v>
      </c>
      <c r="DL107" s="28">
        <v>0</v>
      </c>
      <c r="DM107" s="23">
        <v>0</v>
      </c>
      <c r="DN107" s="23">
        <v>0</v>
      </c>
      <c r="DO107" s="23">
        <v>0</v>
      </c>
      <c r="DP107" s="23">
        <v>0</v>
      </c>
      <c r="DQ107" s="23"/>
      <c r="DR107" s="23">
        <v>0</v>
      </c>
      <c r="DS107" s="23">
        <v>0</v>
      </c>
      <c r="DT107" s="24">
        <v>0</v>
      </c>
      <c r="DU107" s="23">
        <v>0</v>
      </c>
      <c r="DV107" s="23">
        <v>0</v>
      </c>
      <c r="DW107" s="26">
        <f t="shared" si="18"/>
        <v>42677021288</v>
      </c>
      <c r="DX107" s="26">
        <f>VLOOKUP(B107,[2]RPTNCT049_ConsultaSaldosContabl!$I$4:$K$7914,3,0)</f>
        <v>40659613434</v>
      </c>
      <c r="DY107" s="13" t="e">
        <f>+S107+AD107+AU107+#REF!+BG107+#REF!+BQ107+#REF!</f>
        <v>#REF!</v>
      </c>
    </row>
    <row r="108" spans="1:129" ht="15" customHeight="1" x14ac:dyDescent="0.2">
      <c r="A108" s="9">
        <v>8921151980</v>
      </c>
      <c r="B108" s="9">
        <v>892115198</v>
      </c>
      <c r="C108" s="9"/>
      <c r="D108" s="27">
        <v>217444874</v>
      </c>
      <c r="E108" s="21" t="s">
        <v>717</v>
      </c>
      <c r="F108" s="20" t="s">
        <v>1852</v>
      </c>
      <c r="G108" s="22">
        <f>VLOOKUP(A108,[1]SGP!$A$4:$G$1137,7,0)</f>
        <v>0</v>
      </c>
      <c r="H108" s="23"/>
      <c r="I108" s="23">
        <v>0</v>
      </c>
      <c r="J108" s="23">
        <v>0</v>
      </c>
      <c r="K108" s="24">
        <v>0</v>
      </c>
      <c r="L108" s="23">
        <v>0</v>
      </c>
      <c r="M108" s="23">
        <v>0</v>
      </c>
      <c r="N108" s="25">
        <f t="shared" si="10"/>
        <v>0</v>
      </c>
      <c r="O108" s="25">
        <v>0</v>
      </c>
      <c r="P108" s="22">
        <v>0</v>
      </c>
      <c r="Q108" s="23">
        <v>0</v>
      </c>
      <c r="R108" s="23">
        <v>0</v>
      </c>
      <c r="S108" s="31">
        <v>206581827</v>
      </c>
      <c r="T108" s="23">
        <v>0</v>
      </c>
      <c r="U108" s="24">
        <v>0</v>
      </c>
      <c r="V108" s="23">
        <v>0</v>
      </c>
      <c r="W108" s="23">
        <v>0</v>
      </c>
      <c r="X108" s="25">
        <f t="shared" si="11"/>
        <v>206581827</v>
      </c>
      <c r="Y108" s="25">
        <v>0</v>
      </c>
      <c r="Z108" s="22">
        <v>0</v>
      </c>
      <c r="AA108" s="23">
        <v>0</v>
      </c>
      <c r="AB108" s="22">
        <v>0</v>
      </c>
      <c r="AC108" s="23">
        <v>0</v>
      </c>
      <c r="AD108" s="23">
        <v>0</v>
      </c>
      <c r="AE108" s="23">
        <v>0</v>
      </c>
      <c r="AF108" s="24">
        <v>0</v>
      </c>
      <c r="AG108" s="23">
        <v>0</v>
      </c>
      <c r="AH108" s="23">
        <v>0</v>
      </c>
      <c r="AI108" s="25">
        <f t="shared" si="12"/>
        <v>206581827</v>
      </c>
      <c r="AJ108" s="25">
        <v>0</v>
      </c>
      <c r="AK108" s="24">
        <v>0</v>
      </c>
      <c r="AL108" s="23">
        <v>0</v>
      </c>
      <c r="AM108" s="23">
        <v>0</v>
      </c>
      <c r="AN108" s="24">
        <v>0</v>
      </c>
      <c r="AO108" s="24">
        <v>0</v>
      </c>
      <c r="AP108" s="23">
        <v>0</v>
      </c>
      <c r="AQ108" s="23">
        <v>0</v>
      </c>
      <c r="AR108" s="23">
        <v>0</v>
      </c>
      <c r="AS108" s="41" t="s">
        <v>2304</v>
      </c>
      <c r="AT108" s="23">
        <v>0</v>
      </c>
      <c r="AU108" s="23">
        <v>0</v>
      </c>
      <c r="AV108" s="25">
        <v>206581827</v>
      </c>
      <c r="AW108" s="22">
        <v>0</v>
      </c>
      <c r="AX108" s="23">
        <v>0</v>
      </c>
      <c r="AY108" s="41">
        <v>0</v>
      </c>
      <c r="AZ108" s="23">
        <v>0</v>
      </c>
      <c r="BA108" s="24">
        <v>0</v>
      </c>
      <c r="BB108" s="23">
        <v>0</v>
      </c>
      <c r="BC108" s="23"/>
      <c r="BD108" s="23">
        <v>0</v>
      </c>
      <c r="BE108" s="41">
        <v>0</v>
      </c>
      <c r="BF108" s="23">
        <v>182842175</v>
      </c>
      <c r="BG108" s="23">
        <v>175691315</v>
      </c>
      <c r="BH108" s="25">
        <v>565115317</v>
      </c>
      <c r="BI108" s="23">
        <v>0</v>
      </c>
      <c r="BJ108" s="23">
        <v>52222677</v>
      </c>
      <c r="BK108" s="23">
        <v>0</v>
      </c>
      <c r="BL108" s="23">
        <v>0</v>
      </c>
      <c r="BM108" s="23">
        <v>0</v>
      </c>
      <c r="BN108" s="24">
        <v>0</v>
      </c>
      <c r="BO108" s="23">
        <v>0</v>
      </c>
      <c r="BP108" s="23">
        <v>0</v>
      </c>
      <c r="BQ108" s="23">
        <v>0</v>
      </c>
      <c r="BR108" s="25">
        <v>617337994</v>
      </c>
      <c r="BS108" s="22">
        <v>0</v>
      </c>
      <c r="BT108" s="23">
        <v>0</v>
      </c>
      <c r="BU108" s="23">
        <v>0</v>
      </c>
      <c r="BV108" s="23">
        <v>0</v>
      </c>
      <c r="BW108" s="24">
        <v>0</v>
      </c>
      <c r="BX108" s="23">
        <v>0</v>
      </c>
      <c r="BY108" s="23">
        <v>0</v>
      </c>
      <c r="BZ108" s="23">
        <v>0</v>
      </c>
      <c r="CA108" s="25">
        <f t="shared" si="13"/>
        <v>617337994</v>
      </c>
      <c r="CB108" s="22">
        <v>0</v>
      </c>
      <c r="CC108" s="23">
        <v>0</v>
      </c>
      <c r="CD108" s="23">
        <v>0</v>
      </c>
      <c r="CE108" s="23">
        <v>0</v>
      </c>
      <c r="CF108" s="24">
        <v>0</v>
      </c>
      <c r="CG108" s="23">
        <v>0</v>
      </c>
      <c r="CH108" s="23">
        <v>0</v>
      </c>
      <c r="CI108" s="23">
        <v>0</v>
      </c>
      <c r="CJ108" s="25">
        <f t="shared" si="14"/>
        <v>617337994</v>
      </c>
      <c r="CK108" s="22">
        <v>0</v>
      </c>
      <c r="CL108" s="23">
        <v>0</v>
      </c>
      <c r="CM108" s="23">
        <v>0</v>
      </c>
      <c r="CN108" s="23">
        <v>0</v>
      </c>
      <c r="CO108" s="23">
        <v>0</v>
      </c>
      <c r="CP108" s="24">
        <v>0</v>
      </c>
      <c r="CQ108" s="23">
        <v>0</v>
      </c>
      <c r="CR108" s="23">
        <v>0</v>
      </c>
      <c r="CS108" s="25">
        <f t="shared" si="15"/>
        <v>617337994</v>
      </c>
      <c r="CT108" s="22">
        <v>0</v>
      </c>
      <c r="CU108" s="23">
        <v>0</v>
      </c>
      <c r="CV108" s="23">
        <v>0</v>
      </c>
      <c r="CW108" s="23"/>
      <c r="CX108" s="23">
        <v>0</v>
      </c>
      <c r="CY108" s="24">
        <v>0</v>
      </c>
      <c r="CZ108" s="23">
        <v>0</v>
      </c>
      <c r="DA108" s="23">
        <v>0</v>
      </c>
      <c r="DB108" s="25">
        <f t="shared" si="16"/>
        <v>617337994</v>
      </c>
      <c r="DC108" s="22">
        <v>0</v>
      </c>
      <c r="DD108" s="23">
        <v>0</v>
      </c>
      <c r="DE108" s="23">
        <v>0</v>
      </c>
      <c r="DF108" s="23">
        <v>0</v>
      </c>
      <c r="DG108" s="23">
        <v>0</v>
      </c>
      <c r="DH108" s="24">
        <v>0</v>
      </c>
      <c r="DI108" s="23">
        <v>0</v>
      </c>
      <c r="DJ108" s="23">
        <v>0</v>
      </c>
      <c r="DK108" s="25">
        <f t="shared" si="19"/>
        <v>617337994</v>
      </c>
      <c r="DL108" s="28">
        <v>0</v>
      </c>
      <c r="DM108" s="23">
        <v>0</v>
      </c>
      <c r="DN108" s="23">
        <v>0</v>
      </c>
      <c r="DO108" s="23">
        <v>0</v>
      </c>
      <c r="DP108" s="23"/>
      <c r="DQ108" s="23"/>
      <c r="DR108" s="23">
        <v>0</v>
      </c>
      <c r="DS108" s="23">
        <v>0</v>
      </c>
      <c r="DT108" s="24">
        <v>0</v>
      </c>
      <c r="DU108" s="23">
        <v>0</v>
      </c>
      <c r="DV108" s="23">
        <v>0</v>
      </c>
      <c r="DW108" s="26">
        <f t="shared" si="18"/>
        <v>617337994</v>
      </c>
      <c r="DX108" s="26">
        <f>VLOOKUP(B108,[2]RPTNCT049_ConsultaSaldosContabl!$I$4:$K$7914,3,0)</f>
        <v>235064852</v>
      </c>
      <c r="DY108" s="13" t="e">
        <f>+S108+AD108+AU108+#REF!+BG108+#REF!+BQ108+#REF!</f>
        <v>#REF!</v>
      </c>
    </row>
    <row r="109" spans="1:129" ht="15" customHeight="1" x14ac:dyDescent="0.2">
      <c r="A109" s="9">
        <v>8921151790</v>
      </c>
      <c r="B109" s="9">
        <v>892115179</v>
      </c>
      <c r="C109" s="9"/>
      <c r="D109" s="27">
        <v>215044650</v>
      </c>
      <c r="E109" s="21" t="s">
        <v>715</v>
      </c>
      <c r="F109" s="20" t="s">
        <v>1850</v>
      </c>
      <c r="G109" s="22">
        <f>VLOOKUP(A109,[1]SGP!$A$4:$G$1137,7,0)</f>
        <v>0</v>
      </c>
      <c r="H109" s="23"/>
      <c r="I109" s="23">
        <v>0</v>
      </c>
      <c r="J109" s="23">
        <v>0</v>
      </c>
      <c r="K109" s="24">
        <v>0</v>
      </c>
      <c r="L109" s="23">
        <v>0</v>
      </c>
      <c r="M109" s="23">
        <v>0</v>
      </c>
      <c r="N109" s="25">
        <f t="shared" si="10"/>
        <v>0</v>
      </c>
      <c r="O109" s="25">
        <v>0</v>
      </c>
      <c r="P109" s="22">
        <v>0</v>
      </c>
      <c r="Q109" s="23">
        <v>0</v>
      </c>
      <c r="R109" s="23">
        <v>0</v>
      </c>
      <c r="S109" s="31">
        <v>366150423</v>
      </c>
      <c r="T109" s="23">
        <v>0</v>
      </c>
      <c r="U109" s="24">
        <v>0</v>
      </c>
      <c r="V109" s="23">
        <v>0</v>
      </c>
      <c r="W109" s="23">
        <v>0</v>
      </c>
      <c r="X109" s="25">
        <f t="shared" si="11"/>
        <v>366150423</v>
      </c>
      <c r="Y109" s="25">
        <v>0</v>
      </c>
      <c r="Z109" s="22">
        <v>0</v>
      </c>
      <c r="AA109" s="23">
        <v>0</v>
      </c>
      <c r="AB109" s="22">
        <v>0</v>
      </c>
      <c r="AC109" s="23">
        <v>0</v>
      </c>
      <c r="AD109" s="23">
        <v>0</v>
      </c>
      <c r="AE109" s="23">
        <v>0</v>
      </c>
      <c r="AF109" s="24">
        <v>0</v>
      </c>
      <c r="AG109" s="23">
        <v>0</v>
      </c>
      <c r="AH109" s="23">
        <v>0</v>
      </c>
      <c r="AI109" s="25">
        <f t="shared" si="12"/>
        <v>366150423</v>
      </c>
      <c r="AJ109" s="25">
        <v>0</v>
      </c>
      <c r="AK109" s="52">
        <v>0</v>
      </c>
      <c r="AL109" s="23">
        <v>0</v>
      </c>
      <c r="AM109" s="23">
        <v>0</v>
      </c>
      <c r="AN109" s="24">
        <v>0</v>
      </c>
      <c r="AO109" s="24">
        <v>0</v>
      </c>
      <c r="AP109" s="23">
        <v>0</v>
      </c>
      <c r="AQ109" s="23">
        <v>0</v>
      </c>
      <c r="AR109" s="23">
        <v>0</v>
      </c>
      <c r="AS109" s="41" t="s">
        <v>2304</v>
      </c>
      <c r="AT109" s="23">
        <v>0</v>
      </c>
      <c r="AU109" s="23">
        <v>0</v>
      </c>
      <c r="AV109" s="25">
        <v>366150423</v>
      </c>
      <c r="AW109" s="22">
        <v>0</v>
      </c>
      <c r="AX109" s="23">
        <v>0</v>
      </c>
      <c r="AY109" s="41">
        <v>0</v>
      </c>
      <c r="AZ109" s="23">
        <v>0</v>
      </c>
      <c r="BA109" s="24">
        <v>0</v>
      </c>
      <c r="BB109" s="23">
        <v>0</v>
      </c>
      <c r="BC109" s="23"/>
      <c r="BD109" s="23">
        <v>0</v>
      </c>
      <c r="BE109" s="41">
        <v>0</v>
      </c>
      <c r="BF109" s="23">
        <v>342732535</v>
      </c>
      <c r="BG109" s="23">
        <f>314497028+13245365</f>
        <v>327742393</v>
      </c>
      <c r="BH109" s="25">
        <v>1036625351</v>
      </c>
      <c r="BI109" s="23">
        <v>0</v>
      </c>
      <c r="BJ109" s="23">
        <v>97887851</v>
      </c>
      <c r="BK109" s="23">
        <v>0</v>
      </c>
      <c r="BL109" s="23">
        <v>0</v>
      </c>
      <c r="BM109" s="23">
        <v>0</v>
      </c>
      <c r="BN109" s="24">
        <v>0</v>
      </c>
      <c r="BO109" s="23">
        <v>0</v>
      </c>
      <c r="BP109" s="23">
        <v>0</v>
      </c>
      <c r="BQ109" s="23">
        <v>0</v>
      </c>
      <c r="BR109" s="25">
        <v>1121267837</v>
      </c>
      <c r="BS109" s="22">
        <v>0</v>
      </c>
      <c r="BT109" s="23">
        <v>0</v>
      </c>
      <c r="BU109" s="23">
        <v>0</v>
      </c>
      <c r="BV109" s="23">
        <v>0</v>
      </c>
      <c r="BW109" s="24">
        <v>0</v>
      </c>
      <c r="BX109" s="23">
        <v>0</v>
      </c>
      <c r="BY109" s="23">
        <v>0</v>
      </c>
      <c r="BZ109" s="23">
        <v>0</v>
      </c>
      <c r="CA109" s="25">
        <f t="shared" si="13"/>
        <v>1121267837</v>
      </c>
      <c r="CB109" s="22">
        <v>0</v>
      </c>
      <c r="CC109" s="23">
        <v>0</v>
      </c>
      <c r="CD109" s="23">
        <v>0</v>
      </c>
      <c r="CE109" s="23">
        <v>0</v>
      </c>
      <c r="CF109" s="24">
        <v>0</v>
      </c>
      <c r="CG109" s="23">
        <v>0</v>
      </c>
      <c r="CH109" s="23">
        <v>0</v>
      </c>
      <c r="CI109" s="23">
        <v>0</v>
      </c>
      <c r="CJ109" s="25">
        <f t="shared" si="14"/>
        <v>1121267837</v>
      </c>
      <c r="CK109" s="22">
        <v>0</v>
      </c>
      <c r="CL109" s="23">
        <v>0</v>
      </c>
      <c r="CM109" s="23">
        <v>0</v>
      </c>
      <c r="CN109" s="23">
        <v>0</v>
      </c>
      <c r="CO109" s="23">
        <v>0</v>
      </c>
      <c r="CP109" s="24">
        <v>0</v>
      </c>
      <c r="CQ109" s="23">
        <v>0</v>
      </c>
      <c r="CR109" s="23">
        <v>0</v>
      </c>
      <c r="CS109" s="25">
        <f t="shared" si="15"/>
        <v>1121267837</v>
      </c>
      <c r="CT109" s="22">
        <v>0</v>
      </c>
      <c r="CU109" s="23">
        <v>0</v>
      </c>
      <c r="CV109" s="23">
        <v>0</v>
      </c>
      <c r="CW109" s="23"/>
      <c r="CX109" s="23">
        <v>0</v>
      </c>
      <c r="CY109" s="24">
        <v>0</v>
      </c>
      <c r="CZ109" s="23">
        <v>0</v>
      </c>
      <c r="DA109" s="23">
        <v>0</v>
      </c>
      <c r="DB109" s="25">
        <f t="shared" si="16"/>
        <v>1121267837</v>
      </c>
      <c r="DC109" s="22">
        <v>0</v>
      </c>
      <c r="DD109" s="23">
        <v>0</v>
      </c>
      <c r="DE109" s="23">
        <v>0</v>
      </c>
      <c r="DF109" s="23">
        <v>0</v>
      </c>
      <c r="DG109" s="23">
        <v>0</v>
      </c>
      <c r="DH109" s="24">
        <v>0</v>
      </c>
      <c r="DI109" s="23">
        <v>0</v>
      </c>
      <c r="DJ109" s="23">
        <v>0</v>
      </c>
      <c r="DK109" s="25">
        <f t="shared" si="19"/>
        <v>1121267837</v>
      </c>
      <c r="DL109" s="28">
        <v>0</v>
      </c>
      <c r="DM109" s="23">
        <v>0</v>
      </c>
      <c r="DN109" s="23">
        <v>0</v>
      </c>
      <c r="DO109" s="23">
        <v>0</v>
      </c>
      <c r="DP109" s="23"/>
      <c r="DQ109" s="23"/>
      <c r="DR109" s="23">
        <v>0</v>
      </c>
      <c r="DS109" s="23">
        <v>0</v>
      </c>
      <c r="DT109" s="24">
        <v>0</v>
      </c>
      <c r="DU109" s="23">
        <v>0</v>
      </c>
      <c r="DV109" s="23">
        <v>0</v>
      </c>
      <c r="DW109" s="26">
        <f t="shared" si="18"/>
        <v>1121267837</v>
      </c>
      <c r="DX109" s="26">
        <f>VLOOKUP(B109,[2]RPTNCT049_ConsultaSaldosContabl!$I$4:$K$7914,3,0)</f>
        <v>440620386</v>
      </c>
      <c r="DY109" s="13" t="e">
        <f>+S109+AD109+AU109+#REF!+BG109+#REF!+BQ109+#REF!</f>
        <v>#REF!</v>
      </c>
    </row>
    <row r="110" spans="1:129" ht="15" customHeight="1" x14ac:dyDescent="0.2">
      <c r="A110" s="9">
        <v>8921151554</v>
      </c>
      <c r="B110" s="9">
        <v>892115155</v>
      </c>
      <c r="C110" s="9"/>
      <c r="D110" s="27">
        <v>214744847</v>
      </c>
      <c r="E110" s="21" t="s">
        <v>87</v>
      </c>
      <c r="F110" s="20" t="s">
        <v>1239</v>
      </c>
      <c r="G110" s="22">
        <f>VLOOKUP(A110,[1]SGP!$A$4:$G$1137,7,0)</f>
        <v>4264184898</v>
      </c>
      <c r="H110" s="23"/>
      <c r="I110" s="23">
        <v>0</v>
      </c>
      <c r="J110" s="23">
        <v>0</v>
      </c>
      <c r="K110" s="24">
        <v>78811953</v>
      </c>
      <c r="L110" s="23">
        <v>178845584</v>
      </c>
      <c r="M110" s="23">
        <v>0</v>
      </c>
      <c r="N110" s="25">
        <f t="shared" si="10"/>
        <v>4521842435</v>
      </c>
      <c r="O110" s="25">
        <v>0</v>
      </c>
      <c r="P110" s="22">
        <v>4189446489</v>
      </c>
      <c r="Q110" s="23">
        <v>0</v>
      </c>
      <c r="R110" s="23">
        <v>0</v>
      </c>
      <c r="S110" s="31">
        <v>128585148</v>
      </c>
      <c r="T110" s="23">
        <v>0</v>
      </c>
      <c r="U110" s="24">
        <v>64169233</v>
      </c>
      <c r="V110" s="23">
        <v>133246342</v>
      </c>
      <c r="W110" s="23">
        <v>0</v>
      </c>
      <c r="X110" s="25">
        <f t="shared" si="11"/>
        <v>9037289647</v>
      </c>
      <c r="Y110" s="25">
        <v>0</v>
      </c>
      <c r="Z110" s="22">
        <v>0</v>
      </c>
      <c r="AA110" s="23">
        <v>0</v>
      </c>
      <c r="AB110" s="22">
        <v>0</v>
      </c>
      <c r="AC110" s="31">
        <v>421971145</v>
      </c>
      <c r="AD110" s="23">
        <v>0</v>
      </c>
      <c r="AE110" s="23">
        <v>4475179576</v>
      </c>
      <c r="AF110" s="24">
        <v>71490593</v>
      </c>
      <c r="AG110" s="23">
        <v>156045963</v>
      </c>
      <c r="AH110" s="23">
        <v>0</v>
      </c>
      <c r="AI110" s="25">
        <f t="shared" si="12"/>
        <v>14161976924</v>
      </c>
      <c r="AJ110" s="25">
        <v>0</v>
      </c>
      <c r="AK110" s="24">
        <v>0</v>
      </c>
      <c r="AL110" s="23">
        <v>0</v>
      </c>
      <c r="AM110" s="23">
        <v>0</v>
      </c>
      <c r="AN110" s="24">
        <v>0</v>
      </c>
      <c r="AO110" s="23">
        <v>4674598129</v>
      </c>
      <c r="AP110" s="23">
        <v>74816021</v>
      </c>
      <c r="AQ110" s="23">
        <v>159637286</v>
      </c>
      <c r="AR110" s="23">
        <v>0</v>
      </c>
      <c r="AS110" s="23">
        <v>2103569158</v>
      </c>
      <c r="AT110" s="23">
        <v>0</v>
      </c>
      <c r="AU110" s="23">
        <v>0</v>
      </c>
      <c r="AV110" s="25">
        <v>21174597518</v>
      </c>
      <c r="AW110" s="22">
        <v>2459096203</v>
      </c>
      <c r="AX110" s="23">
        <v>0</v>
      </c>
      <c r="AY110" s="41">
        <v>0</v>
      </c>
      <c r="AZ110" s="23">
        <v>0</v>
      </c>
      <c r="BA110" s="24">
        <v>74816021</v>
      </c>
      <c r="BB110" s="23">
        <v>159637286</v>
      </c>
      <c r="BC110" s="23"/>
      <c r="BD110" s="23">
        <v>0</v>
      </c>
      <c r="BE110" s="41">
        <v>0</v>
      </c>
      <c r="BF110" s="23">
        <v>2063380055</v>
      </c>
      <c r="BG110" s="23">
        <v>112984422</v>
      </c>
      <c r="BH110" s="25">
        <v>26044511505</v>
      </c>
      <c r="BI110" s="23">
        <v>4702134155</v>
      </c>
      <c r="BJ110" s="23">
        <v>1286582695</v>
      </c>
      <c r="BK110" s="23">
        <v>0</v>
      </c>
      <c r="BL110" s="23">
        <v>0</v>
      </c>
      <c r="BM110" s="23">
        <v>0</v>
      </c>
      <c r="BN110" s="24">
        <v>74816021</v>
      </c>
      <c r="BO110" s="23">
        <v>159637286</v>
      </c>
      <c r="BP110" s="23">
        <v>0</v>
      </c>
      <c r="BQ110" s="23">
        <v>0</v>
      </c>
      <c r="BR110" s="25">
        <v>32267681662</v>
      </c>
      <c r="BS110" s="22">
        <v>0</v>
      </c>
      <c r="BT110" s="23">
        <v>0</v>
      </c>
      <c r="BU110" s="23">
        <v>0</v>
      </c>
      <c r="BV110" s="23">
        <v>0</v>
      </c>
      <c r="BW110" s="24">
        <v>0</v>
      </c>
      <c r="BX110" s="23">
        <v>0</v>
      </c>
      <c r="BY110" s="23">
        <v>0</v>
      </c>
      <c r="BZ110" s="23">
        <v>0</v>
      </c>
      <c r="CA110" s="25">
        <f t="shared" si="13"/>
        <v>32267681662</v>
      </c>
      <c r="CB110" s="22">
        <v>0</v>
      </c>
      <c r="CC110" s="23">
        <v>0</v>
      </c>
      <c r="CD110" s="23">
        <v>0</v>
      </c>
      <c r="CE110" s="23">
        <v>0</v>
      </c>
      <c r="CF110" s="24">
        <v>0</v>
      </c>
      <c r="CG110" s="23">
        <v>0</v>
      </c>
      <c r="CH110" s="23">
        <v>0</v>
      </c>
      <c r="CI110" s="23">
        <v>0</v>
      </c>
      <c r="CJ110" s="25">
        <f t="shared" si="14"/>
        <v>32267681662</v>
      </c>
      <c r="CK110" s="22">
        <v>0</v>
      </c>
      <c r="CL110" s="23">
        <v>0</v>
      </c>
      <c r="CM110" s="23">
        <v>0</v>
      </c>
      <c r="CN110" s="23">
        <v>0</v>
      </c>
      <c r="CO110" s="23">
        <v>0</v>
      </c>
      <c r="CP110" s="24">
        <v>0</v>
      </c>
      <c r="CQ110" s="23">
        <v>0</v>
      </c>
      <c r="CR110" s="23">
        <v>0</v>
      </c>
      <c r="CS110" s="25">
        <f t="shared" si="15"/>
        <v>32267681662</v>
      </c>
      <c r="CT110" s="22">
        <v>0</v>
      </c>
      <c r="CU110" s="23">
        <v>0</v>
      </c>
      <c r="CV110" s="23">
        <v>0</v>
      </c>
      <c r="CW110" s="23"/>
      <c r="CX110" s="23">
        <v>0</v>
      </c>
      <c r="CY110" s="24">
        <v>0</v>
      </c>
      <c r="CZ110" s="23">
        <v>0</v>
      </c>
      <c r="DA110" s="23">
        <v>0</v>
      </c>
      <c r="DB110" s="25">
        <f t="shared" si="16"/>
        <v>32267681662</v>
      </c>
      <c r="DC110" s="22">
        <v>0</v>
      </c>
      <c r="DD110" s="23">
        <v>0</v>
      </c>
      <c r="DE110" s="23">
        <v>0</v>
      </c>
      <c r="DF110" s="23">
        <v>0</v>
      </c>
      <c r="DG110" s="23">
        <v>0</v>
      </c>
      <c r="DH110" s="24">
        <v>0</v>
      </c>
      <c r="DI110" s="23">
        <v>0</v>
      </c>
      <c r="DJ110" s="23">
        <v>0</v>
      </c>
      <c r="DK110" s="25">
        <f t="shared" si="19"/>
        <v>32267681662</v>
      </c>
      <c r="DL110" s="28">
        <v>0</v>
      </c>
      <c r="DM110" s="23">
        <v>0</v>
      </c>
      <c r="DN110" s="23">
        <v>0</v>
      </c>
      <c r="DO110" s="23">
        <v>0</v>
      </c>
      <c r="DP110" s="23"/>
      <c r="DQ110" s="23"/>
      <c r="DR110" s="23">
        <v>0</v>
      </c>
      <c r="DS110" s="23">
        <v>0</v>
      </c>
      <c r="DT110" s="24">
        <v>0</v>
      </c>
      <c r="DU110" s="23">
        <v>0</v>
      </c>
      <c r="DV110" s="23">
        <v>0</v>
      </c>
      <c r="DW110" s="26">
        <f t="shared" si="18"/>
        <v>32267681662</v>
      </c>
      <c r="DX110" s="26">
        <f>VLOOKUP(B110,[2]RPTNCT049_ConsultaSaldosContabl!$I$4:$K$7914,3,0)</f>
        <v>32026112092</v>
      </c>
      <c r="DY110" s="13" t="e">
        <f>+S110+AD110+AU110+#REF!+BG110+#REF!+BQ110+#REF!</f>
        <v>#REF!</v>
      </c>
    </row>
    <row r="111" spans="1:129" ht="15" customHeight="1" x14ac:dyDescent="0.2">
      <c r="A111" s="9">
        <v>8921150248</v>
      </c>
      <c r="B111" s="9">
        <v>892115024</v>
      </c>
      <c r="C111" s="9"/>
      <c r="D111" s="27">
        <v>216044560</v>
      </c>
      <c r="E111" s="21" t="s">
        <v>714</v>
      </c>
      <c r="F111" s="20" t="s">
        <v>1849</v>
      </c>
      <c r="G111" s="22">
        <f>VLOOKUP(A111,[1]SGP!$A$4:$G$1137,7,0)</f>
        <v>0</v>
      </c>
      <c r="H111" s="23"/>
      <c r="I111" s="23">
        <v>0</v>
      </c>
      <c r="J111" s="23">
        <v>0</v>
      </c>
      <c r="K111" s="24">
        <v>0</v>
      </c>
      <c r="L111" s="23">
        <v>0</v>
      </c>
      <c r="M111" s="23">
        <v>0</v>
      </c>
      <c r="N111" s="25">
        <f t="shared" si="10"/>
        <v>0</v>
      </c>
      <c r="O111" s="25">
        <v>0</v>
      </c>
      <c r="P111" s="22">
        <v>0</v>
      </c>
      <c r="Q111" s="23">
        <v>0</v>
      </c>
      <c r="R111" s="23">
        <v>0</v>
      </c>
      <c r="S111" s="31">
        <v>106441482</v>
      </c>
      <c r="T111" s="23">
        <v>0</v>
      </c>
      <c r="U111" s="24">
        <v>0</v>
      </c>
      <c r="V111" s="23">
        <v>0</v>
      </c>
      <c r="W111" s="23">
        <v>0</v>
      </c>
      <c r="X111" s="25">
        <f t="shared" si="11"/>
        <v>106441482</v>
      </c>
      <c r="Y111" s="25">
        <v>0</v>
      </c>
      <c r="Z111" s="22">
        <v>0</v>
      </c>
      <c r="AA111" s="23">
        <v>0</v>
      </c>
      <c r="AB111" s="22">
        <v>0</v>
      </c>
      <c r="AC111" s="23">
        <v>0</v>
      </c>
      <c r="AD111" s="23">
        <v>0</v>
      </c>
      <c r="AE111" s="23">
        <v>0</v>
      </c>
      <c r="AF111" s="24">
        <v>0</v>
      </c>
      <c r="AG111" s="23">
        <v>0</v>
      </c>
      <c r="AH111" s="23">
        <v>0</v>
      </c>
      <c r="AI111" s="25">
        <f t="shared" si="12"/>
        <v>106441482</v>
      </c>
      <c r="AJ111" s="25">
        <v>0</v>
      </c>
      <c r="AK111" s="24">
        <v>0</v>
      </c>
      <c r="AL111" s="23">
        <v>0</v>
      </c>
      <c r="AM111" s="23">
        <v>0</v>
      </c>
      <c r="AN111" s="24">
        <v>0</v>
      </c>
      <c r="AO111" s="24">
        <v>0</v>
      </c>
      <c r="AP111" s="23">
        <v>0</v>
      </c>
      <c r="AQ111" s="23">
        <v>0</v>
      </c>
      <c r="AR111" s="23">
        <v>0</v>
      </c>
      <c r="AS111" s="41" t="s">
        <v>2304</v>
      </c>
      <c r="AT111" s="23">
        <v>0</v>
      </c>
      <c r="AU111" s="23">
        <v>0</v>
      </c>
      <c r="AV111" s="25">
        <v>106441482</v>
      </c>
      <c r="AW111" s="22">
        <v>0</v>
      </c>
      <c r="AX111" s="23">
        <v>0</v>
      </c>
      <c r="AY111" s="41">
        <v>0</v>
      </c>
      <c r="AZ111" s="23">
        <v>0</v>
      </c>
      <c r="BA111" s="24">
        <v>0</v>
      </c>
      <c r="BB111" s="23">
        <v>0</v>
      </c>
      <c r="BC111" s="23"/>
      <c r="BD111" s="23">
        <v>0</v>
      </c>
      <c r="BE111" s="41">
        <v>0</v>
      </c>
      <c r="BF111" s="23">
        <v>1191057495</v>
      </c>
      <c r="BG111" s="23">
        <v>93895259</v>
      </c>
      <c r="BH111" s="25">
        <v>1391394236</v>
      </c>
      <c r="BI111" s="23">
        <v>0</v>
      </c>
      <c r="BJ111" s="23">
        <v>331066197</v>
      </c>
      <c r="BK111" s="23">
        <v>0</v>
      </c>
      <c r="BL111" s="23">
        <v>0</v>
      </c>
      <c r="BM111" s="23">
        <v>0</v>
      </c>
      <c r="BN111" s="24">
        <v>0</v>
      </c>
      <c r="BO111" s="23">
        <v>0</v>
      </c>
      <c r="BP111" s="23">
        <v>0</v>
      </c>
      <c r="BQ111" s="23">
        <v>0</v>
      </c>
      <c r="BR111" s="25">
        <v>1722460433</v>
      </c>
      <c r="BS111" s="22">
        <v>0</v>
      </c>
      <c r="BT111" s="23">
        <v>0</v>
      </c>
      <c r="BU111" s="23">
        <v>0</v>
      </c>
      <c r="BV111" s="23">
        <v>0</v>
      </c>
      <c r="BW111" s="24">
        <v>0</v>
      </c>
      <c r="BX111" s="23">
        <v>0</v>
      </c>
      <c r="BY111" s="23">
        <v>0</v>
      </c>
      <c r="BZ111" s="23">
        <v>0</v>
      </c>
      <c r="CA111" s="25">
        <f t="shared" si="13"/>
        <v>1722460433</v>
      </c>
      <c r="CB111" s="22">
        <v>0</v>
      </c>
      <c r="CC111" s="23">
        <v>0</v>
      </c>
      <c r="CD111" s="23">
        <v>0</v>
      </c>
      <c r="CE111" s="23">
        <v>0</v>
      </c>
      <c r="CF111" s="24">
        <v>0</v>
      </c>
      <c r="CG111" s="23">
        <v>0</v>
      </c>
      <c r="CH111" s="23">
        <v>0</v>
      </c>
      <c r="CI111" s="23">
        <v>0</v>
      </c>
      <c r="CJ111" s="25">
        <f t="shared" si="14"/>
        <v>1722460433</v>
      </c>
      <c r="CK111" s="22">
        <v>0</v>
      </c>
      <c r="CL111" s="23">
        <v>0</v>
      </c>
      <c r="CM111" s="23">
        <v>0</v>
      </c>
      <c r="CN111" s="23">
        <v>0</v>
      </c>
      <c r="CO111" s="23">
        <v>0</v>
      </c>
      <c r="CP111" s="24">
        <v>0</v>
      </c>
      <c r="CQ111" s="23">
        <v>0</v>
      </c>
      <c r="CR111" s="23">
        <v>0</v>
      </c>
      <c r="CS111" s="25">
        <f t="shared" si="15"/>
        <v>1722460433</v>
      </c>
      <c r="CT111" s="22">
        <v>0</v>
      </c>
      <c r="CU111" s="23">
        <v>0</v>
      </c>
      <c r="CV111" s="23">
        <v>0</v>
      </c>
      <c r="CW111" s="23"/>
      <c r="CX111" s="23">
        <v>0</v>
      </c>
      <c r="CY111" s="24">
        <v>0</v>
      </c>
      <c r="CZ111" s="23">
        <v>0</v>
      </c>
      <c r="DA111" s="23">
        <v>0</v>
      </c>
      <c r="DB111" s="25">
        <f t="shared" si="16"/>
        <v>1722460433</v>
      </c>
      <c r="DC111" s="22">
        <v>0</v>
      </c>
      <c r="DD111" s="23">
        <v>0</v>
      </c>
      <c r="DE111" s="23">
        <v>0</v>
      </c>
      <c r="DF111" s="23">
        <v>0</v>
      </c>
      <c r="DG111" s="23">
        <v>0</v>
      </c>
      <c r="DH111" s="24">
        <v>0</v>
      </c>
      <c r="DI111" s="23">
        <v>0</v>
      </c>
      <c r="DJ111" s="23">
        <v>0</v>
      </c>
      <c r="DK111" s="25">
        <f t="shared" si="19"/>
        <v>1722460433</v>
      </c>
      <c r="DL111" s="28">
        <v>0</v>
      </c>
      <c r="DM111" s="23">
        <v>0</v>
      </c>
      <c r="DN111" s="23">
        <v>0</v>
      </c>
      <c r="DO111" s="23">
        <v>0</v>
      </c>
      <c r="DP111" s="23"/>
      <c r="DQ111" s="23"/>
      <c r="DR111" s="23">
        <v>0</v>
      </c>
      <c r="DS111" s="23">
        <v>0</v>
      </c>
      <c r="DT111" s="24">
        <v>0</v>
      </c>
      <c r="DU111" s="23">
        <v>0</v>
      </c>
      <c r="DV111" s="23">
        <v>0</v>
      </c>
      <c r="DW111" s="26">
        <f t="shared" si="18"/>
        <v>1722460433</v>
      </c>
      <c r="DX111" s="26">
        <f>VLOOKUP(B111,[2]RPTNCT049_ConsultaSaldosContabl!$I$4:$K$7914,3,0)</f>
        <v>1522123692</v>
      </c>
      <c r="DY111" s="13" t="e">
        <f>+S111+AD111+AU111+#REF!+BG111+#REF!+BQ111+#REF!</f>
        <v>#REF!</v>
      </c>
    </row>
    <row r="112" spans="1:129" ht="15" customHeight="1" x14ac:dyDescent="0.2">
      <c r="A112" s="9">
        <v>8921150151</v>
      </c>
      <c r="B112" s="9">
        <v>892115015</v>
      </c>
      <c r="C112" s="9"/>
      <c r="D112" s="27">
        <v>114444000</v>
      </c>
      <c r="E112" s="21" t="s">
        <v>86</v>
      </c>
      <c r="F112" s="20" t="s">
        <v>1238</v>
      </c>
      <c r="G112" s="22">
        <f>VLOOKUP(A112,[1]SGP!$A$4:$G$1137,7,0)</f>
        <v>9904231975</v>
      </c>
      <c r="H112" s="23"/>
      <c r="I112" s="23">
        <v>159403054</v>
      </c>
      <c r="J112" s="23">
        <v>0</v>
      </c>
      <c r="K112" s="24">
        <v>572561317</v>
      </c>
      <c r="L112" s="23">
        <v>1116840223</v>
      </c>
      <c r="M112" s="23">
        <v>0</v>
      </c>
      <c r="N112" s="25">
        <f t="shared" si="10"/>
        <v>11753036569</v>
      </c>
      <c r="O112" s="25">
        <v>0</v>
      </c>
      <c r="P112" s="22">
        <v>9384340105</v>
      </c>
      <c r="Q112" s="23">
        <v>0</v>
      </c>
      <c r="R112" s="23">
        <v>159403054</v>
      </c>
      <c r="S112" s="29">
        <v>0</v>
      </c>
      <c r="T112" s="23">
        <v>0</v>
      </c>
      <c r="U112" s="24">
        <v>572561317</v>
      </c>
      <c r="V112" s="23">
        <v>1290653481</v>
      </c>
      <c r="W112" s="23">
        <v>0</v>
      </c>
      <c r="X112" s="25">
        <f t="shared" si="11"/>
        <v>23159994526</v>
      </c>
      <c r="Y112" s="25">
        <v>0</v>
      </c>
      <c r="Z112" s="22">
        <v>10783461472</v>
      </c>
      <c r="AA112" s="23">
        <v>0</v>
      </c>
      <c r="AB112" s="22">
        <v>159403054</v>
      </c>
      <c r="AC112" s="31">
        <v>756029700</v>
      </c>
      <c r="AD112" s="23">
        <v>0</v>
      </c>
      <c r="AE112" s="23">
        <v>0</v>
      </c>
      <c r="AF112" s="24">
        <v>572561317</v>
      </c>
      <c r="AG112" s="23">
        <v>1203746852</v>
      </c>
      <c r="AH112" s="23">
        <v>0</v>
      </c>
      <c r="AI112" s="25">
        <f t="shared" si="12"/>
        <v>36635196921</v>
      </c>
      <c r="AJ112" s="25">
        <v>0</v>
      </c>
      <c r="AK112" s="50">
        <v>16595790539</v>
      </c>
      <c r="AL112" s="23">
        <v>0</v>
      </c>
      <c r="AM112" s="23">
        <v>159403054</v>
      </c>
      <c r="AN112" s="23">
        <v>7468105743</v>
      </c>
      <c r="AO112" s="23">
        <v>0</v>
      </c>
      <c r="AP112" s="23">
        <v>572110085</v>
      </c>
      <c r="AQ112" s="23">
        <v>1211793010</v>
      </c>
      <c r="AR112" s="23">
        <v>0</v>
      </c>
      <c r="AS112" s="41" t="s">
        <v>2304</v>
      </c>
      <c r="AT112" s="23">
        <v>0</v>
      </c>
      <c r="AU112" s="23">
        <v>0</v>
      </c>
      <c r="AV112" s="25">
        <v>62642399352</v>
      </c>
      <c r="AW112" s="22">
        <v>6134564489</v>
      </c>
      <c r="AX112" s="23">
        <v>0</v>
      </c>
      <c r="AY112" s="41">
        <v>159403054</v>
      </c>
      <c r="AZ112" s="23">
        <v>0</v>
      </c>
      <c r="BA112" s="24">
        <v>572110085</v>
      </c>
      <c r="BB112" s="23">
        <v>1211793010</v>
      </c>
      <c r="BC112" s="23"/>
      <c r="BD112" s="23">
        <v>0</v>
      </c>
      <c r="BE112" s="41">
        <v>0</v>
      </c>
      <c r="BF112" s="23">
        <v>0</v>
      </c>
      <c r="BG112" s="23">
        <v>0</v>
      </c>
      <c r="BH112" s="25">
        <v>70720269990</v>
      </c>
      <c r="BI112" s="23">
        <v>16359168513</v>
      </c>
      <c r="BJ112" s="23">
        <v>0</v>
      </c>
      <c r="BK112" s="23">
        <v>318806108</v>
      </c>
      <c r="BL112" s="23">
        <v>0</v>
      </c>
      <c r="BM112" s="23">
        <v>0</v>
      </c>
      <c r="BN112" s="24">
        <v>572110085</v>
      </c>
      <c r="BO112" s="23">
        <v>1211793010</v>
      </c>
      <c r="BP112" s="23">
        <v>0</v>
      </c>
      <c r="BQ112" s="23">
        <v>0</v>
      </c>
      <c r="BR112" s="25">
        <v>89182147706</v>
      </c>
      <c r="BS112" s="22">
        <v>0</v>
      </c>
      <c r="BT112" s="23">
        <v>0</v>
      </c>
      <c r="BU112" s="23">
        <v>0</v>
      </c>
      <c r="BV112" s="23">
        <v>0</v>
      </c>
      <c r="BW112" s="24">
        <v>0</v>
      </c>
      <c r="BX112" s="23">
        <v>0</v>
      </c>
      <c r="BY112" s="23">
        <v>0</v>
      </c>
      <c r="BZ112" s="23">
        <v>0</v>
      </c>
      <c r="CA112" s="25">
        <f t="shared" si="13"/>
        <v>89182147706</v>
      </c>
      <c r="CB112" s="22">
        <v>0</v>
      </c>
      <c r="CC112" s="23">
        <v>0</v>
      </c>
      <c r="CD112" s="23">
        <v>0</v>
      </c>
      <c r="CE112" s="23">
        <v>0</v>
      </c>
      <c r="CF112" s="24">
        <v>0</v>
      </c>
      <c r="CG112" s="23">
        <v>0</v>
      </c>
      <c r="CH112" s="23">
        <v>0</v>
      </c>
      <c r="CI112" s="23">
        <v>0</v>
      </c>
      <c r="CJ112" s="25">
        <f t="shared" si="14"/>
        <v>89182147706</v>
      </c>
      <c r="CK112" s="22">
        <v>0</v>
      </c>
      <c r="CL112" s="23">
        <v>0</v>
      </c>
      <c r="CM112" s="23">
        <v>0</v>
      </c>
      <c r="CN112" s="23">
        <v>0</v>
      </c>
      <c r="CO112" s="23">
        <v>0</v>
      </c>
      <c r="CP112" s="24">
        <v>0</v>
      </c>
      <c r="CQ112" s="23">
        <v>0</v>
      </c>
      <c r="CR112" s="23">
        <v>0</v>
      </c>
      <c r="CS112" s="25">
        <f t="shared" si="15"/>
        <v>89182147706</v>
      </c>
      <c r="CT112" s="22">
        <v>0</v>
      </c>
      <c r="CU112" s="23">
        <v>0</v>
      </c>
      <c r="CV112" s="23">
        <v>0</v>
      </c>
      <c r="CW112" s="23"/>
      <c r="CX112" s="23">
        <v>0</v>
      </c>
      <c r="CY112" s="24">
        <v>0</v>
      </c>
      <c r="CZ112" s="23">
        <v>0</v>
      </c>
      <c r="DA112" s="23">
        <v>0</v>
      </c>
      <c r="DB112" s="25">
        <f t="shared" si="16"/>
        <v>89182147706</v>
      </c>
      <c r="DC112" s="22">
        <v>0</v>
      </c>
      <c r="DD112" s="23">
        <v>0</v>
      </c>
      <c r="DE112" s="23">
        <v>0</v>
      </c>
      <c r="DF112" s="23">
        <v>0</v>
      </c>
      <c r="DG112" s="23">
        <v>0</v>
      </c>
      <c r="DH112" s="24">
        <v>0</v>
      </c>
      <c r="DI112" s="23">
        <v>0</v>
      </c>
      <c r="DJ112" s="23">
        <v>0</v>
      </c>
      <c r="DK112" s="25">
        <f t="shared" si="19"/>
        <v>89182147706</v>
      </c>
      <c r="DL112" s="28">
        <v>0</v>
      </c>
      <c r="DM112" s="23">
        <v>0</v>
      </c>
      <c r="DN112" s="23">
        <v>0</v>
      </c>
      <c r="DO112" s="23">
        <v>0</v>
      </c>
      <c r="DP112" s="23"/>
      <c r="DQ112" s="23"/>
      <c r="DR112" s="23">
        <v>0</v>
      </c>
      <c r="DS112" s="23">
        <v>0</v>
      </c>
      <c r="DT112" s="24">
        <v>0</v>
      </c>
      <c r="DU112" s="23">
        <v>0</v>
      </c>
      <c r="DV112" s="23">
        <v>0</v>
      </c>
      <c r="DW112" s="26">
        <f t="shared" si="18"/>
        <v>89182147706</v>
      </c>
      <c r="DX112" s="26">
        <f>VLOOKUP(B112,[2]RPTNCT049_ConsultaSaldosContabl!$I$4:$K$7914,3,0)</f>
        <v>89182147706</v>
      </c>
      <c r="DY112" s="13" t="e">
        <f>+S112+AD112+AU112+#REF!+BG112+#REF!+BQ112+#REF!</f>
        <v>#REF!</v>
      </c>
    </row>
    <row r="113" spans="1:129" ht="15" customHeight="1" x14ac:dyDescent="0.2">
      <c r="A113" s="9">
        <v>8921150072</v>
      </c>
      <c r="B113" s="9">
        <v>892115007</v>
      </c>
      <c r="C113" s="9"/>
      <c r="D113" s="27">
        <v>210144001</v>
      </c>
      <c r="E113" s="21" t="s">
        <v>705</v>
      </c>
      <c r="F113" s="20" t="s">
        <v>1840</v>
      </c>
      <c r="G113" s="22">
        <f>VLOOKUP(A113,[1]SGP!$A$4:$G$1137,7,0)</f>
        <v>5251397200</v>
      </c>
      <c r="H113" s="23"/>
      <c r="I113" s="23">
        <v>0</v>
      </c>
      <c r="J113" s="23">
        <v>0</v>
      </c>
      <c r="K113" s="24">
        <v>316632027</v>
      </c>
      <c r="L113" s="23">
        <v>809546403</v>
      </c>
      <c r="M113" s="23">
        <v>0</v>
      </c>
      <c r="N113" s="25">
        <f t="shared" si="10"/>
        <v>6377575630</v>
      </c>
      <c r="O113" s="25">
        <v>0</v>
      </c>
      <c r="P113" s="22">
        <v>5500891466</v>
      </c>
      <c r="Q113" s="23">
        <v>0</v>
      </c>
      <c r="R113" s="23">
        <v>0</v>
      </c>
      <c r="S113" s="31">
        <v>902189885</v>
      </c>
      <c r="T113" s="23">
        <v>0</v>
      </c>
      <c r="U113" s="24">
        <v>268414585</v>
      </c>
      <c r="V113" s="23">
        <v>417894187</v>
      </c>
      <c r="W113" s="23">
        <v>0</v>
      </c>
      <c r="X113" s="25">
        <f t="shared" si="11"/>
        <v>13466965753</v>
      </c>
      <c r="Y113" s="25">
        <v>0</v>
      </c>
      <c r="Z113" s="22">
        <v>0</v>
      </c>
      <c r="AA113" s="23">
        <v>0</v>
      </c>
      <c r="AB113" s="22">
        <v>0</v>
      </c>
      <c r="AC113" s="31">
        <v>1247416549</v>
      </c>
      <c r="AD113" s="23">
        <v>0</v>
      </c>
      <c r="AE113" s="23">
        <v>6002796665</v>
      </c>
      <c r="AF113" s="24">
        <v>292523306</v>
      </c>
      <c r="AG113" s="23">
        <v>613720295</v>
      </c>
      <c r="AH113" s="23">
        <v>0</v>
      </c>
      <c r="AI113" s="25">
        <f t="shared" si="12"/>
        <v>21623422568</v>
      </c>
      <c r="AJ113" s="25">
        <v>0</v>
      </c>
      <c r="AK113" s="24">
        <v>0</v>
      </c>
      <c r="AL113" s="23">
        <v>0</v>
      </c>
      <c r="AM113" s="23">
        <v>0</v>
      </c>
      <c r="AN113" s="24">
        <v>0</v>
      </c>
      <c r="AO113" s="23">
        <v>13378382905</v>
      </c>
      <c r="AP113" s="23">
        <v>296380666</v>
      </c>
      <c r="AQ113" s="23">
        <v>627739510</v>
      </c>
      <c r="AR113" s="23">
        <v>0</v>
      </c>
      <c r="AS113" s="23">
        <v>0</v>
      </c>
      <c r="AT113" s="23">
        <v>0</v>
      </c>
      <c r="AU113" s="23">
        <v>0</v>
      </c>
      <c r="AV113" s="25">
        <v>35925925649</v>
      </c>
      <c r="AW113" s="22">
        <v>9102001537</v>
      </c>
      <c r="AX113" s="23">
        <v>0</v>
      </c>
      <c r="AY113" s="41">
        <v>0</v>
      </c>
      <c r="AZ113" s="23">
        <v>0</v>
      </c>
      <c r="BA113" s="24">
        <v>296380666</v>
      </c>
      <c r="BB113" s="23">
        <v>627739510</v>
      </c>
      <c r="BC113" s="23"/>
      <c r="BD113" s="23">
        <v>0</v>
      </c>
      <c r="BE113" s="41">
        <v>0</v>
      </c>
      <c r="BF113" s="23">
        <v>1625571415</v>
      </c>
      <c r="BG113" s="23">
        <v>929469867</v>
      </c>
      <c r="BH113" s="25">
        <v>48507088644</v>
      </c>
      <c r="BI113" s="23">
        <v>6137338594</v>
      </c>
      <c r="BJ113" s="23">
        <v>1012244393</v>
      </c>
      <c r="BK113" s="23">
        <v>0</v>
      </c>
      <c r="BL113" s="23">
        <v>0</v>
      </c>
      <c r="BM113" s="23">
        <v>0</v>
      </c>
      <c r="BN113" s="24">
        <v>296380666</v>
      </c>
      <c r="BO113" s="23">
        <v>627739510</v>
      </c>
      <c r="BP113" s="23">
        <v>0</v>
      </c>
      <c r="BQ113" s="23">
        <v>0</v>
      </c>
      <c r="BR113" s="25">
        <v>56580791807</v>
      </c>
      <c r="BS113" s="22">
        <v>0</v>
      </c>
      <c r="BT113" s="23">
        <v>0</v>
      </c>
      <c r="BU113" s="23">
        <v>0</v>
      </c>
      <c r="BV113" s="23">
        <v>0</v>
      </c>
      <c r="BW113" s="24">
        <v>0</v>
      </c>
      <c r="BX113" s="23">
        <v>0</v>
      </c>
      <c r="BY113" s="23">
        <v>0</v>
      </c>
      <c r="BZ113" s="23">
        <v>0</v>
      </c>
      <c r="CA113" s="25">
        <f t="shared" si="13"/>
        <v>56580791807</v>
      </c>
      <c r="CB113" s="22">
        <v>0</v>
      </c>
      <c r="CC113" s="23">
        <v>0</v>
      </c>
      <c r="CD113" s="23">
        <v>0</v>
      </c>
      <c r="CE113" s="23">
        <v>0</v>
      </c>
      <c r="CF113" s="24">
        <v>0</v>
      </c>
      <c r="CG113" s="23">
        <v>0</v>
      </c>
      <c r="CH113" s="23">
        <v>0</v>
      </c>
      <c r="CI113" s="23">
        <v>0</v>
      </c>
      <c r="CJ113" s="25">
        <f t="shared" si="14"/>
        <v>56580791807</v>
      </c>
      <c r="CK113" s="22">
        <v>0</v>
      </c>
      <c r="CL113" s="23">
        <v>0</v>
      </c>
      <c r="CM113" s="23">
        <v>0</v>
      </c>
      <c r="CN113" s="23">
        <v>0</v>
      </c>
      <c r="CO113" s="23">
        <v>0</v>
      </c>
      <c r="CP113" s="24">
        <v>0</v>
      </c>
      <c r="CQ113" s="23">
        <v>0</v>
      </c>
      <c r="CR113" s="23">
        <v>0</v>
      </c>
      <c r="CS113" s="25">
        <f t="shared" si="15"/>
        <v>56580791807</v>
      </c>
      <c r="CT113" s="22">
        <v>0</v>
      </c>
      <c r="CU113" s="23">
        <v>0</v>
      </c>
      <c r="CV113" s="23">
        <v>0</v>
      </c>
      <c r="CW113" s="23">
        <v>0</v>
      </c>
      <c r="CX113" s="23">
        <v>0</v>
      </c>
      <c r="CY113" s="24">
        <v>0</v>
      </c>
      <c r="CZ113" s="23">
        <v>0</v>
      </c>
      <c r="DA113" s="23">
        <v>0</v>
      </c>
      <c r="DB113" s="25">
        <f t="shared" si="16"/>
        <v>56580791807</v>
      </c>
      <c r="DC113" s="22"/>
      <c r="DD113" s="23">
        <v>0</v>
      </c>
      <c r="DE113" s="23">
        <v>0</v>
      </c>
      <c r="DF113" s="23">
        <v>0</v>
      </c>
      <c r="DG113" s="23">
        <v>0</v>
      </c>
      <c r="DH113" s="24">
        <v>0</v>
      </c>
      <c r="DI113" s="23">
        <v>0</v>
      </c>
      <c r="DJ113" s="23">
        <v>0</v>
      </c>
      <c r="DK113" s="25">
        <f t="shared" si="19"/>
        <v>56580791807</v>
      </c>
      <c r="DL113" s="28">
        <v>0</v>
      </c>
      <c r="DM113" s="23">
        <v>0</v>
      </c>
      <c r="DN113" s="23">
        <v>0</v>
      </c>
      <c r="DO113" s="23">
        <v>0</v>
      </c>
      <c r="DP113" s="23">
        <v>0</v>
      </c>
      <c r="DQ113" s="23"/>
      <c r="DR113" s="23">
        <v>0</v>
      </c>
      <c r="DS113" s="23">
        <v>0</v>
      </c>
      <c r="DT113" s="24">
        <v>0</v>
      </c>
      <c r="DU113" s="23">
        <v>0</v>
      </c>
      <c r="DV113" s="23">
        <v>0</v>
      </c>
      <c r="DW113" s="26">
        <f t="shared" si="18"/>
        <v>56580791807</v>
      </c>
      <c r="DX113" s="26">
        <f>VLOOKUP(B113,[2]RPTNCT049_ConsultaSaldosContabl!$I$4:$K$7914,3,0)</f>
        <v>54749132055</v>
      </c>
      <c r="DY113" s="13" t="e">
        <f>+S113+AD113+AU113+#REF!+BG113+#REF!+BQ113+#REF!</f>
        <v>#REF!</v>
      </c>
    </row>
    <row r="114" spans="1:129" ht="15" customHeight="1" x14ac:dyDescent="0.2">
      <c r="A114" s="9">
        <v>8920995486</v>
      </c>
      <c r="B114" s="9">
        <v>892099548</v>
      </c>
      <c r="C114" s="9"/>
      <c r="D114" s="27">
        <v>218950689</v>
      </c>
      <c r="E114" s="21" t="s">
        <v>772</v>
      </c>
      <c r="F114" s="20" t="s">
        <v>1907</v>
      </c>
      <c r="G114" s="22">
        <f>VLOOKUP(A114,[1]SGP!$A$4:$G$1137,7,0)</f>
        <v>0</v>
      </c>
      <c r="H114" s="23"/>
      <c r="I114" s="23">
        <v>0</v>
      </c>
      <c r="J114" s="23">
        <v>0</v>
      </c>
      <c r="K114" s="24">
        <v>0</v>
      </c>
      <c r="L114" s="23">
        <v>0</v>
      </c>
      <c r="M114" s="23">
        <v>0</v>
      </c>
      <c r="N114" s="25">
        <f t="shared" si="10"/>
        <v>0</v>
      </c>
      <c r="O114" s="25">
        <v>0</v>
      </c>
      <c r="P114" s="22">
        <v>0</v>
      </c>
      <c r="Q114" s="23">
        <v>0</v>
      </c>
      <c r="R114" s="23">
        <v>0</v>
      </c>
      <c r="S114" s="31">
        <v>231024239</v>
      </c>
      <c r="T114" s="23">
        <v>0</v>
      </c>
      <c r="U114" s="24">
        <v>0</v>
      </c>
      <c r="V114" s="23">
        <v>0</v>
      </c>
      <c r="W114" s="23">
        <v>0</v>
      </c>
      <c r="X114" s="25">
        <f t="shared" si="11"/>
        <v>231024239</v>
      </c>
      <c r="Y114" s="25">
        <v>0</v>
      </c>
      <c r="Z114" s="22">
        <v>0</v>
      </c>
      <c r="AA114" s="23">
        <v>0</v>
      </c>
      <c r="AB114" s="22">
        <v>0</v>
      </c>
      <c r="AC114" s="23">
        <v>0</v>
      </c>
      <c r="AD114" s="23">
        <v>0</v>
      </c>
      <c r="AE114" s="23">
        <v>0</v>
      </c>
      <c r="AF114" s="24">
        <v>0</v>
      </c>
      <c r="AG114" s="23">
        <v>0</v>
      </c>
      <c r="AH114" s="23">
        <v>0</v>
      </c>
      <c r="AI114" s="25">
        <f t="shared" si="12"/>
        <v>231024239</v>
      </c>
      <c r="AJ114" s="25">
        <v>0</v>
      </c>
      <c r="AK114" s="24">
        <v>0</v>
      </c>
      <c r="AL114" s="23">
        <v>0</v>
      </c>
      <c r="AM114" s="23">
        <v>0</v>
      </c>
      <c r="AN114" s="24">
        <v>0</v>
      </c>
      <c r="AO114" s="24">
        <v>0</v>
      </c>
      <c r="AP114" s="23">
        <v>0</v>
      </c>
      <c r="AQ114" s="23">
        <v>0</v>
      </c>
      <c r="AR114" s="23">
        <v>0</v>
      </c>
      <c r="AS114" s="41" t="s">
        <v>2304</v>
      </c>
      <c r="AT114" s="23">
        <v>0</v>
      </c>
      <c r="AU114" s="23">
        <v>0</v>
      </c>
      <c r="AV114" s="25">
        <v>231024239</v>
      </c>
      <c r="AW114" s="22">
        <v>0</v>
      </c>
      <c r="AX114" s="23">
        <v>0</v>
      </c>
      <c r="AY114" s="41">
        <v>0</v>
      </c>
      <c r="AZ114" s="23">
        <v>0</v>
      </c>
      <c r="BA114" s="24">
        <v>0</v>
      </c>
      <c r="BB114" s="23">
        <v>0</v>
      </c>
      <c r="BC114" s="23"/>
      <c r="BD114" s="23">
        <v>0</v>
      </c>
      <c r="BE114" s="41">
        <v>0</v>
      </c>
      <c r="BF114" s="23">
        <v>118956320</v>
      </c>
      <c r="BG114" s="23">
        <v>212251293</v>
      </c>
      <c r="BH114" s="25">
        <v>562231852</v>
      </c>
      <c r="BI114" s="23">
        <v>0</v>
      </c>
      <c r="BJ114" s="23">
        <v>36288229</v>
      </c>
      <c r="BK114" s="23">
        <v>0</v>
      </c>
      <c r="BL114" s="23">
        <v>0</v>
      </c>
      <c r="BM114" s="23">
        <v>0</v>
      </c>
      <c r="BN114" s="24">
        <v>0</v>
      </c>
      <c r="BO114" s="23">
        <v>0</v>
      </c>
      <c r="BP114" s="23">
        <v>0</v>
      </c>
      <c r="BQ114" s="23">
        <v>0</v>
      </c>
      <c r="BR114" s="25">
        <v>598520081</v>
      </c>
      <c r="BS114" s="22">
        <v>0</v>
      </c>
      <c r="BT114" s="23">
        <v>0</v>
      </c>
      <c r="BU114" s="23">
        <v>0</v>
      </c>
      <c r="BV114" s="23">
        <v>0</v>
      </c>
      <c r="BW114" s="24">
        <v>0</v>
      </c>
      <c r="BX114" s="23">
        <v>0</v>
      </c>
      <c r="BY114" s="23">
        <v>0</v>
      </c>
      <c r="BZ114" s="23">
        <v>0</v>
      </c>
      <c r="CA114" s="25">
        <f t="shared" si="13"/>
        <v>598520081</v>
      </c>
      <c r="CB114" s="22">
        <v>0</v>
      </c>
      <c r="CC114" s="23">
        <v>0</v>
      </c>
      <c r="CD114" s="23">
        <v>0</v>
      </c>
      <c r="CE114" s="23">
        <v>0</v>
      </c>
      <c r="CF114" s="24">
        <v>0</v>
      </c>
      <c r="CG114" s="23">
        <v>0</v>
      </c>
      <c r="CH114" s="23">
        <v>0</v>
      </c>
      <c r="CI114" s="23">
        <v>0</v>
      </c>
      <c r="CJ114" s="25">
        <f t="shared" si="14"/>
        <v>598520081</v>
      </c>
      <c r="CK114" s="22">
        <v>0</v>
      </c>
      <c r="CL114" s="23">
        <v>0</v>
      </c>
      <c r="CM114" s="23">
        <v>0</v>
      </c>
      <c r="CN114" s="23">
        <v>0</v>
      </c>
      <c r="CO114" s="23">
        <v>0</v>
      </c>
      <c r="CP114" s="24">
        <v>0</v>
      </c>
      <c r="CQ114" s="23">
        <v>0</v>
      </c>
      <c r="CR114" s="23">
        <v>0</v>
      </c>
      <c r="CS114" s="25">
        <f t="shared" si="15"/>
        <v>598520081</v>
      </c>
      <c r="CT114" s="22">
        <v>0</v>
      </c>
      <c r="CU114" s="23">
        <v>0</v>
      </c>
      <c r="CV114" s="23">
        <v>0</v>
      </c>
      <c r="CW114" s="23"/>
      <c r="CX114" s="23">
        <v>0</v>
      </c>
      <c r="CY114" s="24">
        <v>0</v>
      </c>
      <c r="CZ114" s="23">
        <v>0</v>
      </c>
      <c r="DA114" s="23">
        <v>0</v>
      </c>
      <c r="DB114" s="25">
        <f t="shared" si="16"/>
        <v>598520081</v>
      </c>
      <c r="DC114" s="22">
        <v>0</v>
      </c>
      <c r="DD114" s="23">
        <v>0</v>
      </c>
      <c r="DE114" s="23">
        <v>0</v>
      </c>
      <c r="DF114" s="23">
        <v>0</v>
      </c>
      <c r="DG114" s="23">
        <v>0</v>
      </c>
      <c r="DH114" s="24">
        <v>0</v>
      </c>
      <c r="DI114" s="23">
        <v>0</v>
      </c>
      <c r="DJ114" s="23">
        <v>0</v>
      </c>
      <c r="DK114" s="25">
        <f t="shared" si="19"/>
        <v>598520081</v>
      </c>
      <c r="DL114" s="28">
        <v>0</v>
      </c>
      <c r="DM114" s="23">
        <v>0</v>
      </c>
      <c r="DN114" s="23">
        <v>0</v>
      </c>
      <c r="DO114" s="23">
        <v>0</v>
      </c>
      <c r="DP114" s="23"/>
      <c r="DQ114" s="23"/>
      <c r="DR114" s="23">
        <v>0</v>
      </c>
      <c r="DS114" s="23">
        <v>0</v>
      </c>
      <c r="DT114" s="24">
        <v>0</v>
      </c>
      <c r="DU114" s="23">
        <v>0</v>
      </c>
      <c r="DV114" s="23">
        <v>0</v>
      </c>
      <c r="DW114" s="26">
        <f t="shared" si="18"/>
        <v>598520081</v>
      </c>
      <c r="DX114" s="26">
        <f>VLOOKUP(B114,[2]RPTNCT049_ConsultaSaldosContabl!$I$4:$K$7914,3,0)</f>
        <v>155244549</v>
      </c>
      <c r="DY114" s="13" t="e">
        <f>+S114+AD114+AU114+#REF!+BG114+#REF!+BQ114+#REF!</f>
        <v>#REF!</v>
      </c>
    </row>
    <row r="115" spans="1:129" ht="15" customHeight="1" x14ac:dyDescent="0.2">
      <c r="A115" s="9">
        <v>8920994947</v>
      </c>
      <c r="B115" s="9">
        <v>892099494</v>
      </c>
      <c r="C115" s="9"/>
      <c r="D115" s="27">
        <v>216581065</v>
      </c>
      <c r="E115" s="21" t="s">
        <v>1087</v>
      </c>
      <c r="F115" s="36" t="s">
        <v>2211</v>
      </c>
      <c r="G115" s="22">
        <f>VLOOKUP(A115,[1]SGP!$A$4:$G$1137,7,0)</f>
        <v>0</v>
      </c>
      <c r="H115" s="23"/>
      <c r="I115" s="23">
        <v>0</v>
      </c>
      <c r="J115" s="23">
        <v>0</v>
      </c>
      <c r="K115" s="24">
        <v>0</v>
      </c>
      <c r="L115" s="23">
        <v>0</v>
      </c>
      <c r="M115" s="23">
        <v>0</v>
      </c>
      <c r="N115" s="25">
        <f t="shared" si="10"/>
        <v>0</v>
      </c>
      <c r="O115" s="25">
        <v>0</v>
      </c>
      <c r="P115" s="22">
        <v>0</v>
      </c>
      <c r="Q115" s="23">
        <v>0</v>
      </c>
      <c r="R115" s="23">
        <v>0</v>
      </c>
      <c r="S115" s="31">
        <f>394123307-21436106</f>
        <v>372687201</v>
      </c>
      <c r="T115" s="23">
        <v>0</v>
      </c>
      <c r="U115" s="24">
        <v>0</v>
      </c>
      <c r="V115" s="23">
        <v>0</v>
      </c>
      <c r="W115" s="23">
        <v>0</v>
      </c>
      <c r="X115" s="25">
        <f t="shared" si="11"/>
        <v>372687201</v>
      </c>
      <c r="Y115" s="25">
        <v>0</v>
      </c>
      <c r="Z115" s="22">
        <v>0</v>
      </c>
      <c r="AA115" s="23">
        <v>0</v>
      </c>
      <c r="AB115" s="22">
        <v>0</v>
      </c>
      <c r="AC115" s="23">
        <v>0</v>
      </c>
      <c r="AD115" s="23">
        <v>0</v>
      </c>
      <c r="AE115" s="23">
        <v>0</v>
      </c>
      <c r="AF115" s="24">
        <v>0</v>
      </c>
      <c r="AG115" s="23">
        <v>0</v>
      </c>
      <c r="AH115" s="23">
        <v>0</v>
      </c>
      <c r="AI115" s="25">
        <f t="shared" si="12"/>
        <v>372687201</v>
      </c>
      <c r="AJ115" s="25">
        <v>0</v>
      </c>
      <c r="AK115" s="24">
        <v>0</v>
      </c>
      <c r="AL115" s="23">
        <v>0</v>
      </c>
      <c r="AM115" s="23">
        <v>0</v>
      </c>
      <c r="AN115" s="24">
        <v>0</v>
      </c>
      <c r="AO115" s="24">
        <v>0</v>
      </c>
      <c r="AP115" s="23">
        <v>0</v>
      </c>
      <c r="AQ115" s="23">
        <v>0</v>
      </c>
      <c r="AR115" s="23">
        <v>0</v>
      </c>
      <c r="AS115" s="41" t="s">
        <v>2304</v>
      </c>
      <c r="AT115" s="23">
        <v>0</v>
      </c>
      <c r="AU115" s="23">
        <v>0</v>
      </c>
      <c r="AV115" s="25">
        <v>394123307</v>
      </c>
      <c r="AW115" s="22">
        <v>0</v>
      </c>
      <c r="AX115" s="23">
        <v>0</v>
      </c>
      <c r="AY115" s="41">
        <v>0</v>
      </c>
      <c r="AZ115" s="23">
        <v>0</v>
      </c>
      <c r="BA115" s="24">
        <v>0</v>
      </c>
      <c r="BB115" s="23">
        <v>0</v>
      </c>
      <c r="BC115" s="23"/>
      <c r="BD115" s="23">
        <v>0</v>
      </c>
      <c r="BE115" s="41">
        <v>0</v>
      </c>
      <c r="BF115" s="23">
        <v>299797225</v>
      </c>
      <c r="BG115" s="23">
        <v>394801373</v>
      </c>
      <c r="BH115" s="25">
        <v>1088721905</v>
      </c>
      <c r="BI115" s="23">
        <v>0</v>
      </c>
      <c r="BJ115" s="23">
        <v>85625371</v>
      </c>
      <c r="BK115" s="23">
        <v>0</v>
      </c>
      <c r="BL115" s="23">
        <v>0</v>
      </c>
      <c r="BM115" s="23">
        <v>0</v>
      </c>
      <c r="BN115" s="24">
        <v>0</v>
      </c>
      <c r="BO115" s="23">
        <v>0</v>
      </c>
      <c r="BP115" s="23">
        <v>0</v>
      </c>
      <c r="BQ115" s="23">
        <v>25986364</v>
      </c>
      <c r="BR115" s="25">
        <v>1200333640</v>
      </c>
      <c r="BS115" s="22">
        <v>0</v>
      </c>
      <c r="BT115" s="23">
        <v>0</v>
      </c>
      <c r="BU115" s="23">
        <v>0</v>
      </c>
      <c r="BV115" s="23">
        <v>0</v>
      </c>
      <c r="BW115" s="24">
        <v>0</v>
      </c>
      <c r="BX115" s="23">
        <v>0</v>
      </c>
      <c r="BY115" s="23">
        <v>0</v>
      </c>
      <c r="BZ115" s="23">
        <v>0</v>
      </c>
      <c r="CA115" s="25">
        <f t="shared" si="13"/>
        <v>1200333640</v>
      </c>
      <c r="CB115" s="22">
        <v>0</v>
      </c>
      <c r="CC115" s="23">
        <v>0</v>
      </c>
      <c r="CD115" s="23">
        <v>0</v>
      </c>
      <c r="CE115" s="23">
        <v>0</v>
      </c>
      <c r="CF115" s="24">
        <v>0</v>
      </c>
      <c r="CG115" s="23">
        <v>0</v>
      </c>
      <c r="CH115" s="23">
        <v>0</v>
      </c>
      <c r="CI115" s="23">
        <v>0</v>
      </c>
      <c r="CJ115" s="25">
        <f t="shared" si="14"/>
        <v>1200333640</v>
      </c>
      <c r="CK115" s="22">
        <v>0</v>
      </c>
      <c r="CL115" s="23">
        <v>0</v>
      </c>
      <c r="CM115" s="23">
        <v>0</v>
      </c>
      <c r="CN115" s="23">
        <v>0</v>
      </c>
      <c r="CO115" s="23">
        <v>0</v>
      </c>
      <c r="CP115" s="24">
        <v>0</v>
      </c>
      <c r="CQ115" s="23">
        <v>0</v>
      </c>
      <c r="CR115" s="23">
        <v>0</v>
      </c>
      <c r="CS115" s="25">
        <f t="shared" si="15"/>
        <v>1200333640</v>
      </c>
      <c r="CT115" s="22">
        <v>0</v>
      </c>
      <c r="CU115" s="23">
        <v>0</v>
      </c>
      <c r="CV115" s="23">
        <v>0</v>
      </c>
      <c r="CW115" s="23"/>
      <c r="CX115" s="23">
        <v>0</v>
      </c>
      <c r="CY115" s="24">
        <v>0</v>
      </c>
      <c r="CZ115" s="23">
        <v>0</v>
      </c>
      <c r="DA115" s="23">
        <v>0</v>
      </c>
      <c r="DB115" s="25">
        <f t="shared" si="16"/>
        <v>1200333640</v>
      </c>
      <c r="DC115" s="22">
        <v>0</v>
      </c>
      <c r="DD115" s="23">
        <v>0</v>
      </c>
      <c r="DE115" s="23">
        <v>0</v>
      </c>
      <c r="DF115" s="23">
        <v>0</v>
      </c>
      <c r="DG115" s="23">
        <v>0</v>
      </c>
      <c r="DH115" s="24">
        <v>0</v>
      </c>
      <c r="DI115" s="23">
        <v>0</v>
      </c>
      <c r="DJ115" s="23">
        <v>0</v>
      </c>
      <c r="DK115" s="25">
        <f t="shared" si="19"/>
        <v>1200333640</v>
      </c>
      <c r="DL115" s="28">
        <v>0</v>
      </c>
      <c r="DM115" s="23">
        <v>0</v>
      </c>
      <c r="DN115" s="23">
        <v>0</v>
      </c>
      <c r="DO115" s="23">
        <v>0</v>
      </c>
      <c r="DP115" s="23"/>
      <c r="DQ115" s="23"/>
      <c r="DR115" s="23">
        <v>0</v>
      </c>
      <c r="DS115" s="23">
        <v>0</v>
      </c>
      <c r="DT115" s="24">
        <v>0</v>
      </c>
      <c r="DU115" s="23">
        <v>0</v>
      </c>
      <c r="DV115" s="23">
        <v>0</v>
      </c>
      <c r="DW115" s="26">
        <f t="shared" si="18"/>
        <v>1200333640</v>
      </c>
      <c r="DX115" s="26">
        <f>VLOOKUP(B115,[2]RPTNCT049_ConsultaSaldosContabl!$I$4:$K$7914,3,0)</f>
        <v>385422596</v>
      </c>
      <c r="DY115" s="13" t="e">
        <f>+S115+AD115+AU115+#REF!+BG115+#REF!+BQ115+#REF!</f>
        <v>#REF!</v>
      </c>
    </row>
    <row r="116" spans="1:129" ht="15" customHeight="1" x14ac:dyDescent="0.2">
      <c r="A116" s="9">
        <v>8920994757</v>
      </c>
      <c r="B116" s="9">
        <v>892099475</v>
      </c>
      <c r="C116" s="9"/>
      <c r="D116" s="27">
        <v>214085440</v>
      </c>
      <c r="E116" s="21" t="s">
        <v>1111</v>
      </c>
      <c r="F116" s="20" t="s">
        <v>2235</v>
      </c>
      <c r="G116" s="22">
        <f>VLOOKUP(A116,[1]SGP!$A$4:$G$1137,7,0)</f>
        <v>0</v>
      </c>
      <c r="H116" s="23"/>
      <c r="I116" s="23">
        <v>0</v>
      </c>
      <c r="J116" s="23">
        <v>0</v>
      </c>
      <c r="K116" s="24">
        <v>0</v>
      </c>
      <c r="L116" s="23">
        <v>0</v>
      </c>
      <c r="M116" s="23">
        <v>0</v>
      </c>
      <c r="N116" s="25">
        <f t="shared" si="10"/>
        <v>0</v>
      </c>
      <c r="O116" s="25">
        <v>0</v>
      </c>
      <c r="P116" s="22">
        <v>0</v>
      </c>
      <c r="Q116" s="23"/>
      <c r="R116" s="23">
        <v>0</v>
      </c>
      <c r="S116" s="31">
        <v>303039945</v>
      </c>
      <c r="T116" s="23">
        <v>0</v>
      </c>
      <c r="U116" s="24">
        <v>0</v>
      </c>
      <c r="V116" s="23">
        <v>0</v>
      </c>
      <c r="W116" s="23">
        <v>0</v>
      </c>
      <c r="X116" s="25">
        <f t="shared" si="11"/>
        <v>303039945</v>
      </c>
      <c r="Y116" s="25">
        <v>0</v>
      </c>
      <c r="Z116" s="22">
        <v>0</v>
      </c>
      <c r="AA116" s="23"/>
      <c r="AB116" s="22">
        <v>0</v>
      </c>
      <c r="AC116" s="23">
        <v>0</v>
      </c>
      <c r="AD116" s="23">
        <v>0</v>
      </c>
      <c r="AE116" s="23">
        <v>0</v>
      </c>
      <c r="AF116" s="24">
        <v>0</v>
      </c>
      <c r="AG116" s="23">
        <v>0</v>
      </c>
      <c r="AH116" s="23">
        <v>0</v>
      </c>
      <c r="AI116" s="25">
        <f t="shared" si="12"/>
        <v>303039945</v>
      </c>
      <c r="AJ116" s="25">
        <v>0</v>
      </c>
      <c r="AK116" s="24">
        <v>0</v>
      </c>
      <c r="AL116" s="23">
        <v>0</v>
      </c>
      <c r="AM116" s="23">
        <v>0</v>
      </c>
      <c r="AN116" s="24">
        <v>0</v>
      </c>
      <c r="AO116" s="24">
        <v>0</v>
      </c>
      <c r="AP116" s="23">
        <v>0</v>
      </c>
      <c r="AQ116" s="23">
        <v>0</v>
      </c>
      <c r="AR116" s="23">
        <v>0</v>
      </c>
      <c r="AS116" s="41" t="s">
        <v>2304</v>
      </c>
      <c r="AT116" s="23">
        <v>0</v>
      </c>
      <c r="AU116" s="23">
        <v>0</v>
      </c>
      <c r="AV116" s="25">
        <v>303039945</v>
      </c>
      <c r="AW116" s="22">
        <v>0</v>
      </c>
      <c r="AX116" s="23">
        <v>0</v>
      </c>
      <c r="AY116" s="41">
        <v>0</v>
      </c>
      <c r="AZ116" s="23">
        <v>0</v>
      </c>
      <c r="BA116" s="24">
        <v>0</v>
      </c>
      <c r="BB116" s="23">
        <v>0</v>
      </c>
      <c r="BC116" s="23"/>
      <c r="BD116" s="23">
        <v>0</v>
      </c>
      <c r="BE116" s="41">
        <v>0</v>
      </c>
      <c r="BF116" s="23">
        <v>196207705</v>
      </c>
      <c r="BG116" s="23">
        <v>275580948</v>
      </c>
      <c r="BH116" s="25">
        <v>774828598</v>
      </c>
      <c r="BI116" s="23">
        <v>0</v>
      </c>
      <c r="BJ116" s="23">
        <v>57807787</v>
      </c>
      <c r="BK116" s="23">
        <v>0</v>
      </c>
      <c r="BL116" s="23">
        <v>0</v>
      </c>
      <c r="BM116" s="23">
        <v>0</v>
      </c>
      <c r="BN116" s="24">
        <v>0</v>
      </c>
      <c r="BO116" s="23">
        <v>0</v>
      </c>
      <c r="BP116" s="23">
        <v>0</v>
      </c>
      <c r="BQ116" s="23">
        <v>0</v>
      </c>
      <c r="BR116" s="25">
        <v>832636385</v>
      </c>
      <c r="BS116" s="22">
        <v>0</v>
      </c>
      <c r="BT116" s="23">
        <v>0</v>
      </c>
      <c r="BU116" s="23">
        <v>0</v>
      </c>
      <c r="BV116" s="23">
        <v>0</v>
      </c>
      <c r="BW116" s="24">
        <v>0</v>
      </c>
      <c r="BX116" s="23">
        <v>0</v>
      </c>
      <c r="BY116" s="23">
        <v>0</v>
      </c>
      <c r="BZ116" s="23">
        <v>0</v>
      </c>
      <c r="CA116" s="25">
        <f t="shared" si="13"/>
        <v>832636385</v>
      </c>
      <c r="CB116" s="22">
        <v>0</v>
      </c>
      <c r="CC116" s="23">
        <v>0</v>
      </c>
      <c r="CD116" s="23">
        <v>0</v>
      </c>
      <c r="CE116" s="23">
        <v>0</v>
      </c>
      <c r="CF116" s="24">
        <v>0</v>
      </c>
      <c r="CG116" s="23">
        <v>0</v>
      </c>
      <c r="CH116" s="23">
        <v>0</v>
      </c>
      <c r="CI116" s="23">
        <v>0</v>
      </c>
      <c r="CJ116" s="25">
        <f t="shared" si="14"/>
        <v>832636385</v>
      </c>
      <c r="CK116" s="22">
        <v>0</v>
      </c>
      <c r="CL116" s="23">
        <v>0</v>
      </c>
      <c r="CM116" s="23">
        <v>0</v>
      </c>
      <c r="CN116" s="23">
        <v>0</v>
      </c>
      <c r="CO116" s="23">
        <v>0</v>
      </c>
      <c r="CP116" s="24">
        <v>0</v>
      </c>
      <c r="CQ116" s="23">
        <v>0</v>
      </c>
      <c r="CR116" s="23">
        <v>0</v>
      </c>
      <c r="CS116" s="25">
        <f t="shared" si="15"/>
        <v>832636385</v>
      </c>
      <c r="CT116" s="22">
        <v>0</v>
      </c>
      <c r="CU116" s="23">
        <v>0</v>
      </c>
      <c r="CV116" s="23">
        <v>0</v>
      </c>
      <c r="CW116" s="23"/>
      <c r="CX116" s="23">
        <v>0</v>
      </c>
      <c r="CY116" s="24">
        <v>0</v>
      </c>
      <c r="CZ116" s="23">
        <v>0</v>
      </c>
      <c r="DA116" s="23">
        <v>0</v>
      </c>
      <c r="DB116" s="25">
        <f t="shared" si="16"/>
        <v>832636385</v>
      </c>
      <c r="DC116" s="22">
        <v>0</v>
      </c>
      <c r="DD116" s="23">
        <v>0</v>
      </c>
      <c r="DE116" s="23">
        <v>0</v>
      </c>
      <c r="DF116" s="23">
        <v>0</v>
      </c>
      <c r="DG116" s="23">
        <v>0</v>
      </c>
      <c r="DH116" s="24">
        <v>0</v>
      </c>
      <c r="DI116" s="23">
        <v>0</v>
      </c>
      <c r="DJ116" s="23">
        <v>0</v>
      </c>
      <c r="DK116" s="25">
        <f t="shared" si="19"/>
        <v>832636385</v>
      </c>
      <c r="DL116" s="28">
        <v>0</v>
      </c>
      <c r="DM116" s="23">
        <v>0</v>
      </c>
      <c r="DN116" s="23">
        <v>0</v>
      </c>
      <c r="DO116" s="23">
        <v>0</v>
      </c>
      <c r="DP116" s="23"/>
      <c r="DQ116" s="23"/>
      <c r="DR116" s="23">
        <v>0</v>
      </c>
      <c r="DS116" s="23">
        <v>0</v>
      </c>
      <c r="DT116" s="24">
        <v>0</v>
      </c>
      <c r="DU116" s="23">
        <v>0</v>
      </c>
      <c r="DV116" s="23">
        <v>0</v>
      </c>
      <c r="DW116" s="26">
        <f t="shared" si="18"/>
        <v>832636385</v>
      </c>
      <c r="DX116" s="26">
        <f>VLOOKUP(B116,[2]RPTNCT049_ConsultaSaldosContabl!$I$4:$K$7914,3,0)</f>
        <v>254015492</v>
      </c>
      <c r="DY116" s="13" t="e">
        <f>+S116+AD116+AU116+#REF!+BG116+#REF!+BQ116+#REF!</f>
        <v>#REF!</v>
      </c>
    </row>
    <row r="117" spans="1:129" ht="15" customHeight="1" x14ac:dyDescent="0.2">
      <c r="A117" s="9">
        <v>8920993924</v>
      </c>
      <c r="B117" s="9">
        <v>892099392</v>
      </c>
      <c r="C117" s="9"/>
      <c r="D117" s="27">
        <v>213085230</v>
      </c>
      <c r="E117" s="21" t="s">
        <v>1101</v>
      </c>
      <c r="F117" s="20" t="s">
        <v>2225</v>
      </c>
      <c r="G117" s="22">
        <f>VLOOKUP(A117,[1]SGP!$A$4:$G$1137,7,0)</f>
        <v>0</v>
      </c>
      <c r="H117" s="23"/>
      <c r="I117" s="23">
        <v>0</v>
      </c>
      <c r="J117" s="23">
        <v>0</v>
      </c>
      <c r="K117" s="24">
        <v>0</v>
      </c>
      <c r="L117" s="23">
        <v>0</v>
      </c>
      <c r="M117" s="23">
        <v>0</v>
      </c>
      <c r="N117" s="25">
        <f t="shared" si="10"/>
        <v>0</v>
      </c>
      <c r="O117" s="25">
        <v>0</v>
      </c>
      <c r="P117" s="22">
        <v>0</v>
      </c>
      <c r="Q117" s="23"/>
      <c r="R117" s="23">
        <v>0</v>
      </c>
      <c r="S117" s="31">
        <v>122906213</v>
      </c>
      <c r="T117" s="23">
        <v>0</v>
      </c>
      <c r="U117" s="24">
        <v>0</v>
      </c>
      <c r="V117" s="23">
        <v>0</v>
      </c>
      <c r="W117" s="23">
        <v>0</v>
      </c>
      <c r="X117" s="25">
        <f t="shared" si="11"/>
        <v>122906213</v>
      </c>
      <c r="Y117" s="25">
        <v>0</v>
      </c>
      <c r="Z117" s="22">
        <v>0</v>
      </c>
      <c r="AA117" s="23"/>
      <c r="AB117" s="22">
        <v>0</v>
      </c>
      <c r="AC117" s="23">
        <v>0</v>
      </c>
      <c r="AD117" s="23">
        <v>0</v>
      </c>
      <c r="AE117" s="23">
        <v>0</v>
      </c>
      <c r="AF117" s="24">
        <v>0</v>
      </c>
      <c r="AG117" s="23">
        <v>0</v>
      </c>
      <c r="AH117" s="23">
        <v>0</v>
      </c>
      <c r="AI117" s="25">
        <f t="shared" si="12"/>
        <v>122906213</v>
      </c>
      <c r="AJ117" s="25">
        <v>0</v>
      </c>
      <c r="AK117" s="24">
        <v>0</v>
      </c>
      <c r="AL117" s="23">
        <v>0</v>
      </c>
      <c r="AM117" s="23">
        <v>0</v>
      </c>
      <c r="AN117" s="24">
        <v>0</v>
      </c>
      <c r="AO117" s="24">
        <v>0</v>
      </c>
      <c r="AP117" s="23">
        <v>0</v>
      </c>
      <c r="AQ117" s="23">
        <v>0</v>
      </c>
      <c r="AR117" s="23">
        <v>0</v>
      </c>
      <c r="AS117" s="41" t="s">
        <v>2304</v>
      </c>
      <c r="AT117" s="23">
        <v>0</v>
      </c>
      <c r="AU117" s="23">
        <v>0</v>
      </c>
      <c r="AV117" s="25">
        <v>122906213</v>
      </c>
      <c r="AW117" s="22">
        <v>0</v>
      </c>
      <c r="AX117" s="23">
        <v>0</v>
      </c>
      <c r="AY117" s="41">
        <v>0</v>
      </c>
      <c r="AZ117" s="23">
        <v>0</v>
      </c>
      <c r="BA117" s="24">
        <v>0</v>
      </c>
      <c r="BB117" s="23">
        <v>0</v>
      </c>
      <c r="BC117" s="23"/>
      <c r="BD117" s="23">
        <v>0</v>
      </c>
      <c r="BE117" s="41">
        <v>0</v>
      </c>
      <c r="BF117" s="23">
        <v>111968785</v>
      </c>
      <c r="BG117" s="23">
        <v>109896706</v>
      </c>
      <c r="BH117" s="25">
        <v>344771704</v>
      </c>
      <c r="BI117" s="23">
        <v>0</v>
      </c>
      <c r="BJ117" s="23">
        <v>31980776</v>
      </c>
      <c r="BK117" s="23">
        <v>0</v>
      </c>
      <c r="BL117" s="23">
        <v>0</v>
      </c>
      <c r="BM117" s="23">
        <v>0</v>
      </c>
      <c r="BN117" s="24">
        <v>0</v>
      </c>
      <c r="BO117" s="23">
        <v>0</v>
      </c>
      <c r="BP117" s="23">
        <v>0</v>
      </c>
      <c r="BQ117" s="23">
        <v>0</v>
      </c>
      <c r="BR117" s="25">
        <v>376752480</v>
      </c>
      <c r="BS117" s="22">
        <v>0</v>
      </c>
      <c r="BT117" s="23">
        <v>0</v>
      </c>
      <c r="BU117" s="23">
        <v>0</v>
      </c>
      <c r="BV117" s="23">
        <v>0</v>
      </c>
      <c r="BW117" s="24">
        <v>0</v>
      </c>
      <c r="BX117" s="23">
        <v>0</v>
      </c>
      <c r="BY117" s="23">
        <v>0</v>
      </c>
      <c r="BZ117" s="23">
        <v>0</v>
      </c>
      <c r="CA117" s="25">
        <f t="shared" si="13"/>
        <v>376752480</v>
      </c>
      <c r="CB117" s="22">
        <v>0</v>
      </c>
      <c r="CC117" s="23">
        <v>0</v>
      </c>
      <c r="CD117" s="23">
        <v>0</v>
      </c>
      <c r="CE117" s="23">
        <v>0</v>
      </c>
      <c r="CF117" s="24">
        <v>0</v>
      </c>
      <c r="CG117" s="23">
        <v>0</v>
      </c>
      <c r="CH117" s="23">
        <v>0</v>
      </c>
      <c r="CI117" s="23">
        <v>0</v>
      </c>
      <c r="CJ117" s="25">
        <f t="shared" si="14"/>
        <v>376752480</v>
      </c>
      <c r="CK117" s="22">
        <v>0</v>
      </c>
      <c r="CL117" s="23">
        <v>0</v>
      </c>
      <c r="CM117" s="23">
        <v>0</v>
      </c>
      <c r="CN117" s="23">
        <v>0</v>
      </c>
      <c r="CO117" s="23">
        <v>0</v>
      </c>
      <c r="CP117" s="24">
        <v>0</v>
      </c>
      <c r="CQ117" s="23">
        <v>0</v>
      </c>
      <c r="CR117" s="23">
        <v>0</v>
      </c>
      <c r="CS117" s="25">
        <f t="shared" si="15"/>
        <v>376752480</v>
      </c>
      <c r="CT117" s="22">
        <v>0</v>
      </c>
      <c r="CU117" s="23">
        <v>0</v>
      </c>
      <c r="CV117" s="23">
        <v>0</v>
      </c>
      <c r="CW117" s="23"/>
      <c r="CX117" s="23">
        <v>0</v>
      </c>
      <c r="CY117" s="24">
        <v>0</v>
      </c>
      <c r="CZ117" s="23">
        <v>0</v>
      </c>
      <c r="DA117" s="23">
        <v>0</v>
      </c>
      <c r="DB117" s="25">
        <f t="shared" si="16"/>
        <v>376752480</v>
      </c>
      <c r="DC117" s="22">
        <v>0</v>
      </c>
      <c r="DD117" s="23">
        <v>0</v>
      </c>
      <c r="DE117" s="23">
        <v>0</v>
      </c>
      <c r="DF117" s="23">
        <v>0</v>
      </c>
      <c r="DG117" s="23">
        <v>0</v>
      </c>
      <c r="DH117" s="24">
        <v>0</v>
      </c>
      <c r="DI117" s="23">
        <v>0</v>
      </c>
      <c r="DJ117" s="23">
        <v>0</v>
      </c>
      <c r="DK117" s="25">
        <f t="shared" si="19"/>
        <v>376752480</v>
      </c>
      <c r="DL117" s="28">
        <v>0</v>
      </c>
      <c r="DM117" s="23">
        <v>0</v>
      </c>
      <c r="DN117" s="23">
        <v>0</v>
      </c>
      <c r="DO117" s="23">
        <v>0</v>
      </c>
      <c r="DP117" s="23"/>
      <c r="DQ117" s="23"/>
      <c r="DR117" s="23">
        <v>0</v>
      </c>
      <c r="DS117" s="23">
        <v>0</v>
      </c>
      <c r="DT117" s="24">
        <v>0</v>
      </c>
      <c r="DU117" s="23">
        <v>0</v>
      </c>
      <c r="DV117" s="23">
        <v>0</v>
      </c>
      <c r="DW117" s="26">
        <f t="shared" si="18"/>
        <v>376752480</v>
      </c>
      <c r="DX117" s="26">
        <f>VLOOKUP(B117,[2]RPTNCT049_ConsultaSaldosContabl!$I$4:$K$7914,3,0)</f>
        <v>143949561</v>
      </c>
      <c r="DY117" s="13" t="e">
        <f>+S117+AD117+AU117+#REF!+BG117+#REF!+BQ117+#REF!</f>
        <v>#REF!</v>
      </c>
    </row>
    <row r="118" spans="1:129" ht="15" customHeight="1" x14ac:dyDescent="0.2">
      <c r="A118" s="9">
        <v>8920993250</v>
      </c>
      <c r="B118" s="9">
        <v>892099325</v>
      </c>
      <c r="C118" s="9"/>
      <c r="D118" s="27">
        <v>217350573</v>
      </c>
      <c r="E118" s="21" t="s">
        <v>765</v>
      </c>
      <c r="F118" s="36" t="s">
        <v>1900</v>
      </c>
      <c r="G118" s="22">
        <f>VLOOKUP(A118,[1]SGP!$A$4:$G$1137,7,0)</f>
        <v>0</v>
      </c>
      <c r="H118" s="23"/>
      <c r="I118" s="23">
        <v>0</v>
      </c>
      <c r="J118" s="23">
        <v>0</v>
      </c>
      <c r="K118" s="24">
        <v>0</v>
      </c>
      <c r="L118" s="23">
        <v>0</v>
      </c>
      <c r="M118" s="23">
        <v>0</v>
      </c>
      <c r="N118" s="25">
        <f t="shared" si="10"/>
        <v>0</v>
      </c>
      <c r="O118" s="25">
        <v>0</v>
      </c>
      <c r="P118" s="22">
        <v>0</v>
      </c>
      <c r="Q118" s="23">
        <v>0</v>
      </c>
      <c r="R118" s="23">
        <v>0</v>
      </c>
      <c r="S118" s="31">
        <v>356184462</v>
      </c>
      <c r="T118" s="23">
        <v>0</v>
      </c>
      <c r="U118" s="24">
        <v>0</v>
      </c>
      <c r="V118" s="23">
        <v>0</v>
      </c>
      <c r="W118" s="23">
        <v>0</v>
      </c>
      <c r="X118" s="25">
        <f t="shared" si="11"/>
        <v>356184462</v>
      </c>
      <c r="Y118" s="25">
        <v>0</v>
      </c>
      <c r="Z118" s="22">
        <v>0</v>
      </c>
      <c r="AA118" s="23">
        <v>0</v>
      </c>
      <c r="AB118" s="22">
        <v>0</v>
      </c>
      <c r="AC118" s="23">
        <v>0</v>
      </c>
      <c r="AD118" s="41">
        <v>0</v>
      </c>
      <c r="AE118" s="23">
        <v>0</v>
      </c>
      <c r="AF118" s="24">
        <v>0</v>
      </c>
      <c r="AG118" s="23">
        <v>0</v>
      </c>
      <c r="AH118" s="23">
        <v>0</v>
      </c>
      <c r="AI118" s="25">
        <f t="shared" si="12"/>
        <v>356184462</v>
      </c>
      <c r="AJ118" s="25">
        <v>0</v>
      </c>
      <c r="AK118" s="24">
        <v>0</v>
      </c>
      <c r="AL118" s="23">
        <v>0</v>
      </c>
      <c r="AM118" s="23">
        <v>0</v>
      </c>
      <c r="AN118" s="24">
        <v>0</v>
      </c>
      <c r="AO118" s="24">
        <v>0</v>
      </c>
      <c r="AP118" s="23">
        <v>0</v>
      </c>
      <c r="AQ118" s="23">
        <v>0</v>
      </c>
      <c r="AR118" s="23">
        <v>0</v>
      </c>
      <c r="AS118" s="41" t="s">
        <v>2304</v>
      </c>
      <c r="AT118" s="23">
        <v>0</v>
      </c>
      <c r="AU118" s="23">
        <v>0</v>
      </c>
      <c r="AV118" s="25">
        <v>347950578</v>
      </c>
      <c r="AW118" s="22">
        <v>0</v>
      </c>
      <c r="AX118" s="23">
        <v>0</v>
      </c>
      <c r="AY118" s="41">
        <v>0</v>
      </c>
      <c r="AZ118" s="23">
        <v>0</v>
      </c>
      <c r="BA118" s="24">
        <v>0</v>
      </c>
      <c r="BB118" s="23">
        <v>0</v>
      </c>
      <c r="BC118" s="23"/>
      <c r="BD118" s="23">
        <v>0</v>
      </c>
      <c r="BE118" s="41">
        <v>0</v>
      </c>
      <c r="BF118" s="23">
        <v>216978960</v>
      </c>
      <c r="BG118" s="23">
        <v>327318749</v>
      </c>
      <c r="BH118" s="25">
        <v>892248287</v>
      </c>
      <c r="BI118" s="23">
        <v>0</v>
      </c>
      <c r="BJ118" s="23">
        <v>63970053</v>
      </c>
      <c r="BK118" s="23">
        <v>0</v>
      </c>
      <c r="BL118" s="23">
        <v>0</v>
      </c>
      <c r="BM118" s="23">
        <v>0</v>
      </c>
      <c r="BN118" s="24">
        <v>0</v>
      </c>
      <c r="BO118" s="23">
        <v>0</v>
      </c>
      <c r="BP118" s="23">
        <v>0</v>
      </c>
      <c r="BQ118" s="23">
        <v>0</v>
      </c>
      <c r="BR118" s="25">
        <v>956218340</v>
      </c>
      <c r="BS118" s="22">
        <v>0</v>
      </c>
      <c r="BT118" s="23">
        <v>0</v>
      </c>
      <c r="BU118" s="23">
        <v>0</v>
      </c>
      <c r="BV118" s="23">
        <v>0</v>
      </c>
      <c r="BW118" s="24">
        <v>0</v>
      </c>
      <c r="BX118" s="23">
        <v>0</v>
      </c>
      <c r="BY118" s="23">
        <v>0</v>
      </c>
      <c r="BZ118" s="23">
        <v>0</v>
      </c>
      <c r="CA118" s="25">
        <f t="shared" si="13"/>
        <v>956218340</v>
      </c>
      <c r="CB118" s="22">
        <v>0</v>
      </c>
      <c r="CC118" s="23">
        <v>0</v>
      </c>
      <c r="CD118" s="23">
        <v>0</v>
      </c>
      <c r="CE118" s="23">
        <v>0</v>
      </c>
      <c r="CF118" s="24">
        <v>0</v>
      </c>
      <c r="CG118" s="23">
        <v>0</v>
      </c>
      <c r="CH118" s="23">
        <v>0</v>
      </c>
      <c r="CI118" s="23">
        <v>0</v>
      </c>
      <c r="CJ118" s="25">
        <f t="shared" si="14"/>
        <v>956218340</v>
      </c>
      <c r="CK118" s="22">
        <v>0</v>
      </c>
      <c r="CL118" s="23">
        <v>0</v>
      </c>
      <c r="CM118" s="23">
        <v>0</v>
      </c>
      <c r="CN118" s="23">
        <v>0</v>
      </c>
      <c r="CO118" s="23">
        <v>0</v>
      </c>
      <c r="CP118" s="24">
        <v>0</v>
      </c>
      <c r="CQ118" s="23">
        <v>0</v>
      </c>
      <c r="CR118" s="23">
        <v>0</v>
      </c>
      <c r="CS118" s="25">
        <f t="shared" si="15"/>
        <v>956218340</v>
      </c>
      <c r="CT118" s="22">
        <v>0</v>
      </c>
      <c r="CU118" s="23">
        <v>0</v>
      </c>
      <c r="CV118" s="23">
        <v>0</v>
      </c>
      <c r="CW118" s="23"/>
      <c r="CX118" s="23">
        <v>0</v>
      </c>
      <c r="CY118" s="24">
        <v>0</v>
      </c>
      <c r="CZ118" s="23">
        <v>0</v>
      </c>
      <c r="DA118" s="23">
        <v>0</v>
      </c>
      <c r="DB118" s="25">
        <f t="shared" si="16"/>
        <v>956218340</v>
      </c>
      <c r="DC118" s="22">
        <v>0</v>
      </c>
      <c r="DD118" s="23">
        <v>0</v>
      </c>
      <c r="DE118" s="23">
        <v>0</v>
      </c>
      <c r="DF118" s="23">
        <v>0</v>
      </c>
      <c r="DG118" s="23">
        <v>0</v>
      </c>
      <c r="DH118" s="24">
        <v>0</v>
      </c>
      <c r="DI118" s="23">
        <v>0</v>
      </c>
      <c r="DJ118" s="23">
        <v>0</v>
      </c>
      <c r="DK118" s="25">
        <f t="shared" si="19"/>
        <v>956218340</v>
      </c>
      <c r="DL118" s="28">
        <v>0</v>
      </c>
      <c r="DM118" s="23">
        <v>0</v>
      </c>
      <c r="DN118" s="23">
        <v>0</v>
      </c>
      <c r="DO118" s="23">
        <v>0</v>
      </c>
      <c r="DP118" s="23"/>
      <c r="DQ118" s="23"/>
      <c r="DR118" s="23">
        <v>0</v>
      </c>
      <c r="DS118" s="23">
        <v>0</v>
      </c>
      <c r="DT118" s="24">
        <v>0</v>
      </c>
      <c r="DU118" s="23">
        <v>0</v>
      </c>
      <c r="DV118" s="23">
        <v>0</v>
      </c>
      <c r="DW118" s="26">
        <f t="shared" si="18"/>
        <v>956218340</v>
      </c>
      <c r="DX118" s="26">
        <f>VLOOKUP(B118,[2]RPTNCT049_ConsultaSaldosContabl!$I$4:$K$7914,3,0)</f>
        <v>280949013</v>
      </c>
      <c r="DY118" s="13" t="e">
        <f>+S118+AD118+AU118+#REF!+BG118+#REF!+BQ118+#REF!</f>
        <v>#REF!</v>
      </c>
    </row>
    <row r="119" spans="1:129" ht="15" customHeight="1" x14ac:dyDescent="0.2">
      <c r="A119" s="9">
        <v>8920993243</v>
      </c>
      <c r="B119" s="9">
        <v>892099324</v>
      </c>
      <c r="C119" s="9"/>
      <c r="D119" s="27">
        <v>210150001</v>
      </c>
      <c r="E119" s="21" t="s">
        <v>85</v>
      </c>
      <c r="F119" s="20" t="s">
        <v>1237</v>
      </c>
      <c r="G119" s="22">
        <f>VLOOKUP(A119,[1]SGP!$A$4:$G$1137,7,0)</f>
        <v>9908639723</v>
      </c>
      <c r="H119" s="23"/>
      <c r="I119" s="23">
        <v>0</v>
      </c>
      <c r="J119" s="23">
        <v>0</v>
      </c>
      <c r="K119" s="24">
        <v>565906571</v>
      </c>
      <c r="L119" s="23">
        <v>1585021933</v>
      </c>
      <c r="M119" s="23">
        <v>0</v>
      </c>
      <c r="N119" s="25">
        <f t="shared" si="10"/>
        <v>12059568227</v>
      </c>
      <c r="O119" s="25">
        <v>0</v>
      </c>
      <c r="P119" s="22">
        <v>18893448074</v>
      </c>
      <c r="Q119" s="23">
        <v>0</v>
      </c>
      <c r="R119" s="23">
        <v>0</v>
      </c>
      <c r="S119" s="31">
        <v>3078025617</v>
      </c>
      <c r="T119" s="23">
        <v>0</v>
      </c>
      <c r="U119" s="24">
        <v>677831297</v>
      </c>
      <c r="V119" s="23">
        <v>1051301745</v>
      </c>
      <c r="W119" s="23">
        <v>0</v>
      </c>
      <c r="X119" s="25">
        <f t="shared" si="11"/>
        <v>35760174960</v>
      </c>
      <c r="Y119" s="25">
        <v>0</v>
      </c>
      <c r="Z119" s="22">
        <v>0</v>
      </c>
      <c r="AA119" s="23">
        <v>0</v>
      </c>
      <c r="AB119" s="22">
        <v>0</v>
      </c>
      <c r="AC119" s="31">
        <v>579235281</v>
      </c>
      <c r="AD119" s="23">
        <v>169901460</v>
      </c>
      <c r="AE119" s="23">
        <v>10601920183</v>
      </c>
      <c r="AF119" s="24">
        <v>621868934</v>
      </c>
      <c r="AG119" s="23">
        <v>1318161839</v>
      </c>
      <c r="AH119" s="23">
        <v>0</v>
      </c>
      <c r="AI119" s="25">
        <f t="shared" si="12"/>
        <v>49051262657</v>
      </c>
      <c r="AJ119" s="25">
        <v>0</v>
      </c>
      <c r="AK119" s="24">
        <v>0</v>
      </c>
      <c r="AL119" s="23">
        <v>0</v>
      </c>
      <c r="AM119" s="23">
        <v>0</v>
      </c>
      <c r="AN119" s="24">
        <v>0</v>
      </c>
      <c r="AO119" s="23">
        <v>11258277212</v>
      </c>
      <c r="AP119" s="23">
        <v>612968929</v>
      </c>
      <c r="AQ119" s="23">
        <v>1295543409</v>
      </c>
      <c r="AR119" s="23">
        <v>0</v>
      </c>
      <c r="AS119" s="23">
        <v>5066224745</v>
      </c>
      <c r="AT119" s="23">
        <v>0</v>
      </c>
      <c r="AU119" s="23">
        <v>0</v>
      </c>
      <c r="AV119" s="25">
        <v>67284276952</v>
      </c>
      <c r="AW119" s="22">
        <v>5891832510</v>
      </c>
      <c r="AX119" s="23">
        <v>0</v>
      </c>
      <c r="AY119" s="41">
        <v>0</v>
      </c>
      <c r="AZ119" s="23">
        <v>0</v>
      </c>
      <c r="BA119" s="24">
        <v>612968929</v>
      </c>
      <c r="BB119" s="23">
        <v>1295543409</v>
      </c>
      <c r="BC119" s="23"/>
      <c r="BD119" s="23">
        <v>0</v>
      </c>
      <c r="BE119" s="41">
        <v>0</v>
      </c>
      <c r="BF119" s="23">
        <v>1629503575</v>
      </c>
      <c r="BG119" s="23">
        <v>2692050986</v>
      </c>
      <c r="BH119" s="25">
        <v>79406176361</v>
      </c>
      <c r="BI119" s="23">
        <v>11424533644</v>
      </c>
      <c r="BJ119" s="23">
        <v>1162888619</v>
      </c>
      <c r="BK119" s="23">
        <v>0</v>
      </c>
      <c r="BL119" s="23">
        <v>0</v>
      </c>
      <c r="BM119" s="23">
        <v>0</v>
      </c>
      <c r="BN119" s="24">
        <v>612968929</v>
      </c>
      <c r="BO119" s="23">
        <v>1295543409</v>
      </c>
      <c r="BP119" s="23">
        <v>0</v>
      </c>
      <c r="BQ119" s="23">
        <v>0</v>
      </c>
      <c r="BR119" s="25">
        <v>93902110962</v>
      </c>
      <c r="BS119" s="22">
        <v>0</v>
      </c>
      <c r="BT119" s="23">
        <v>0</v>
      </c>
      <c r="BU119" s="23">
        <v>0</v>
      </c>
      <c r="BV119" s="23">
        <v>0</v>
      </c>
      <c r="BW119" s="24">
        <v>0</v>
      </c>
      <c r="BX119" s="23">
        <v>0</v>
      </c>
      <c r="BY119" s="23">
        <v>0</v>
      </c>
      <c r="BZ119" s="23">
        <v>0</v>
      </c>
      <c r="CA119" s="25">
        <f t="shared" si="13"/>
        <v>93902110962</v>
      </c>
      <c r="CB119" s="22">
        <v>0</v>
      </c>
      <c r="CC119" s="23">
        <v>0</v>
      </c>
      <c r="CD119" s="23">
        <v>0</v>
      </c>
      <c r="CE119" s="23">
        <v>0</v>
      </c>
      <c r="CF119" s="24">
        <v>0</v>
      </c>
      <c r="CG119" s="23">
        <v>0</v>
      </c>
      <c r="CH119" s="23">
        <v>0</v>
      </c>
      <c r="CI119" s="23">
        <v>0</v>
      </c>
      <c r="CJ119" s="25">
        <f t="shared" si="14"/>
        <v>93902110962</v>
      </c>
      <c r="CK119" s="22">
        <v>0</v>
      </c>
      <c r="CL119" s="23">
        <v>0</v>
      </c>
      <c r="CM119" s="23">
        <v>0</v>
      </c>
      <c r="CN119" s="23">
        <v>0</v>
      </c>
      <c r="CO119" s="23">
        <v>0</v>
      </c>
      <c r="CP119" s="24">
        <v>0</v>
      </c>
      <c r="CQ119" s="23">
        <v>0</v>
      </c>
      <c r="CR119" s="23">
        <v>0</v>
      </c>
      <c r="CS119" s="25">
        <f t="shared" si="15"/>
        <v>93902110962</v>
      </c>
      <c r="CT119" s="22">
        <v>0</v>
      </c>
      <c r="CU119" s="23">
        <v>0</v>
      </c>
      <c r="CV119" s="23">
        <v>0</v>
      </c>
      <c r="CW119" s="23"/>
      <c r="CX119" s="23">
        <v>0</v>
      </c>
      <c r="CY119" s="24">
        <v>0</v>
      </c>
      <c r="CZ119" s="23">
        <v>0</v>
      </c>
      <c r="DA119" s="23">
        <v>0</v>
      </c>
      <c r="DB119" s="25">
        <f t="shared" si="16"/>
        <v>93902110962</v>
      </c>
      <c r="DC119" s="22">
        <v>0</v>
      </c>
      <c r="DD119" s="23">
        <v>0</v>
      </c>
      <c r="DE119" s="23">
        <v>0</v>
      </c>
      <c r="DF119" s="23">
        <v>0</v>
      </c>
      <c r="DG119" s="23">
        <v>0</v>
      </c>
      <c r="DH119" s="24">
        <v>0</v>
      </c>
      <c r="DI119" s="23">
        <v>0</v>
      </c>
      <c r="DJ119" s="23">
        <v>0</v>
      </c>
      <c r="DK119" s="25">
        <f t="shared" si="19"/>
        <v>93902110962</v>
      </c>
      <c r="DL119" s="28">
        <v>0</v>
      </c>
      <c r="DM119" s="23">
        <v>0</v>
      </c>
      <c r="DN119" s="23">
        <v>0</v>
      </c>
      <c r="DO119" s="23">
        <v>0</v>
      </c>
      <c r="DP119" s="23"/>
      <c r="DQ119" s="23"/>
      <c r="DR119" s="23">
        <v>0</v>
      </c>
      <c r="DS119" s="23">
        <v>0</v>
      </c>
      <c r="DT119" s="24">
        <v>0</v>
      </c>
      <c r="DU119" s="23">
        <v>0</v>
      </c>
      <c r="DV119" s="23">
        <v>0</v>
      </c>
      <c r="DW119" s="26">
        <f t="shared" si="18"/>
        <v>93902110962</v>
      </c>
      <c r="DX119" s="26">
        <f>VLOOKUP(B119,[2]RPTNCT049_ConsultaSaldosContabl!$I$4:$K$7914,3,0)</f>
        <v>87962132899</v>
      </c>
      <c r="DY119" s="13" t="e">
        <f>+S119+AD119+AU119+#REF!+BG119+#REF!+BQ119+#REF!</f>
        <v>#REF!</v>
      </c>
    </row>
    <row r="120" spans="1:129" ht="15" customHeight="1" x14ac:dyDescent="0.2">
      <c r="A120" s="9">
        <v>8920993171</v>
      </c>
      <c r="B120" s="9">
        <v>892099317</v>
      </c>
      <c r="C120" s="9"/>
      <c r="D120" s="27">
        <v>213050330</v>
      </c>
      <c r="E120" s="21" t="s">
        <v>759</v>
      </c>
      <c r="F120" s="20" t="s">
        <v>1894</v>
      </c>
      <c r="G120" s="22">
        <f>VLOOKUP(A120,[1]SGP!$A$4:$G$1137,7,0)</f>
        <v>0</v>
      </c>
      <c r="H120" s="23"/>
      <c r="I120" s="23">
        <v>0</v>
      </c>
      <c r="J120" s="23">
        <v>0</v>
      </c>
      <c r="K120" s="24">
        <v>0</v>
      </c>
      <c r="L120" s="23">
        <v>0</v>
      </c>
      <c r="M120" s="23">
        <v>0</v>
      </c>
      <c r="N120" s="25">
        <f t="shared" si="10"/>
        <v>0</v>
      </c>
      <c r="O120" s="25">
        <v>0</v>
      </c>
      <c r="P120" s="22">
        <v>0</v>
      </c>
      <c r="Q120" s="23">
        <v>0</v>
      </c>
      <c r="R120" s="23">
        <v>0</v>
      </c>
      <c r="S120" s="31">
        <v>88279874</v>
      </c>
      <c r="T120" s="23">
        <v>0</v>
      </c>
      <c r="U120" s="24">
        <v>0</v>
      </c>
      <c r="V120" s="23">
        <v>0</v>
      </c>
      <c r="W120" s="23">
        <v>0</v>
      </c>
      <c r="X120" s="25">
        <f t="shared" si="11"/>
        <v>88279874</v>
      </c>
      <c r="Y120" s="25">
        <v>0</v>
      </c>
      <c r="Z120" s="22">
        <v>0</v>
      </c>
      <c r="AA120" s="23">
        <v>0</v>
      </c>
      <c r="AB120" s="22">
        <v>0</v>
      </c>
      <c r="AC120" s="23">
        <v>0</v>
      </c>
      <c r="AD120" s="23">
        <v>0</v>
      </c>
      <c r="AE120" s="23">
        <v>0</v>
      </c>
      <c r="AF120" s="24">
        <v>0</v>
      </c>
      <c r="AG120" s="23">
        <v>0</v>
      </c>
      <c r="AH120" s="23">
        <v>0</v>
      </c>
      <c r="AI120" s="25">
        <f t="shared" si="12"/>
        <v>88279874</v>
      </c>
      <c r="AJ120" s="25">
        <v>0</v>
      </c>
      <c r="AK120" s="24">
        <v>0</v>
      </c>
      <c r="AL120" s="23">
        <v>0</v>
      </c>
      <c r="AM120" s="23">
        <v>0</v>
      </c>
      <c r="AN120" s="24">
        <v>0</v>
      </c>
      <c r="AO120" s="24">
        <v>0</v>
      </c>
      <c r="AP120" s="23">
        <v>0</v>
      </c>
      <c r="AQ120" s="23">
        <v>0</v>
      </c>
      <c r="AR120" s="23">
        <v>0</v>
      </c>
      <c r="AS120" s="41" t="s">
        <v>2304</v>
      </c>
      <c r="AT120" s="23">
        <v>0</v>
      </c>
      <c r="AU120" s="23">
        <v>0</v>
      </c>
      <c r="AV120" s="25">
        <v>88279874</v>
      </c>
      <c r="AW120" s="22">
        <v>0</v>
      </c>
      <c r="AX120" s="23">
        <v>0</v>
      </c>
      <c r="AY120" s="41">
        <v>0</v>
      </c>
      <c r="AZ120" s="23">
        <v>0</v>
      </c>
      <c r="BA120" s="24">
        <v>0</v>
      </c>
      <c r="BB120" s="23">
        <v>0</v>
      </c>
      <c r="BC120" s="23"/>
      <c r="BD120" s="23">
        <v>0</v>
      </c>
      <c r="BE120" s="41">
        <v>0</v>
      </c>
      <c r="BF120" s="23">
        <v>120629815</v>
      </c>
      <c r="BG120" s="23">
        <v>79158359</v>
      </c>
      <c r="BH120" s="25">
        <v>288068048</v>
      </c>
      <c r="BI120" s="23">
        <v>0</v>
      </c>
      <c r="BJ120" s="23">
        <v>34452891</v>
      </c>
      <c r="BK120" s="23">
        <v>0</v>
      </c>
      <c r="BL120" s="23">
        <v>0</v>
      </c>
      <c r="BM120" s="23">
        <v>0</v>
      </c>
      <c r="BN120" s="24">
        <v>0</v>
      </c>
      <c r="BO120" s="23">
        <v>0</v>
      </c>
      <c r="BP120" s="23">
        <v>0</v>
      </c>
      <c r="BQ120" s="23">
        <v>0</v>
      </c>
      <c r="BR120" s="25">
        <v>322520939</v>
      </c>
      <c r="BS120" s="22">
        <v>0</v>
      </c>
      <c r="BT120" s="23">
        <v>0</v>
      </c>
      <c r="BU120" s="23">
        <v>0</v>
      </c>
      <c r="BV120" s="23">
        <v>0</v>
      </c>
      <c r="BW120" s="24">
        <v>0</v>
      </c>
      <c r="BX120" s="23">
        <v>0</v>
      </c>
      <c r="BY120" s="23">
        <v>0</v>
      </c>
      <c r="BZ120" s="23">
        <v>0</v>
      </c>
      <c r="CA120" s="25">
        <f t="shared" si="13"/>
        <v>322520939</v>
      </c>
      <c r="CB120" s="22">
        <v>0</v>
      </c>
      <c r="CC120" s="23">
        <v>0</v>
      </c>
      <c r="CD120" s="23">
        <v>0</v>
      </c>
      <c r="CE120" s="23">
        <v>0</v>
      </c>
      <c r="CF120" s="24">
        <v>0</v>
      </c>
      <c r="CG120" s="23">
        <v>0</v>
      </c>
      <c r="CH120" s="23">
        <v>0</v>
      </c>
      <c r="CI120" s="23">
        <v>0</v>
      </c>
      <c r="CJ120" s="25">
        <f t="shared" si="14"/>
        <v>322520939</v>
      </c>
      <c r="CK120" s="22">
        <v>0</v>
      </c>
      <c r="CL120" s="23">
        <v>0</v>
      </c>
      <c r="CM120" s="23">
        <v>0</v>
      </c>
      <c r="CN120" s="23">
        <v>0</v>
      </c>
      <c r="CO120" s="23">
        <v>0</v>
      </c>
      <c r="CP120" s="24">
        <v>0</v>
      </c>
      <c r="CQ120" s="23">
        <v>0</v>
      </c>
      <c r="CR120" s="23">
        <v>0</v>
      </c>
      <c r="CS120" s="25">
        <f t="shared" si="15"/>
        <v>322520939</v>
      </c>
      <c r="CT120" s="22">
        <v>0</v>
      </c>
      <c r="CU120" s="23">
        <v>0</v>
      </c>
      <c r="CV120" s="23">
        <v>0</v>
      </c>
      <c r="CW120" s="23"/>
      <c r="CX120" s="23">
        <v>0</v>
      </c>
      <c r="CY120" s="24">
        <v>0</v>
      </c>
      <c r="CZ120" s="23">
        <v>0</v>
      </c>
      <c r="DA120" s="23">
        <v>0</v>
      </c>
      <c r="DB120" s="25">
        <f t="shared" si="16"/>
        <v>322520939</v>
      </c>
      <c r="DC120" s="22">
        <v>0</v>
      </c>
      <c r="DD120" s="23">
        <v>0</v>
      </c>
      <c r="DE120" s="23">
        <v>0</v>
      </c>
      <c r="DF120" s="23">
        <v>0</v>
      </c>
      <c r="DG120" s="23">
        <v>0</v>
      </c>
      <c r="DH120" s="24">
        <v>0</v>
      </c>
      <c r="DI120" s="23">
        <v>0</v>
      </c>
      <c r="DJ120" s="23">
        <v>0</v>
      </c>
      <c r="DK120" s="25">
        <f t="shared" si="19"/>
        <v>322520939</v>
      </c>
      <c r="DL120" s="28">
        <v>0</v>
      </c>
      <c r="DM120" s="23">
        <v>0</v>
      </c>
      <c r="DN120" s="23">
        <v>0</v>
      </c>
      <c r="DO120" s="23">
        <v>0</v>
      </c>
      <c r="DP120" s="23"/>
      <c r="DQ120" s="23"/>
      <c r="DR120" s="23">
        <v>0</v>
      </c>
      <c r="DS120" s="23">
        <v>0</v>
      </c>
      <c r="DT120" s="24">
        <v>0</v>
      </c>
      <c r="DU120" s="23">
        <v>0</v>
      </c>
      <c r="DV120" s="23">
        <v>0</v>
      </c>
      <c r="DW120" s="26">
        <f t="shared" si="18"/>
        <v>322520939</v>
      </c>
      <c r="DX120" s="26">
        <f>VLOOKUP(B120,[2]RPTNCT049_ConsultaSaldosContabl!$I$4:$K$7914,3,0)</f>
        <v>155082706</v>
      </c>
      <c r="DY120" s="13" t="e">
        <f>+S120+AD120+AU120+#REF!+BG120+#REF!+BQ120+#REF!</f>
        <v>#REF!</v>
      </c>
    </row>
    <row r="121" spans="1:129" ht="15" customHeight="1" x14ac:dyDescent="0.2">
      <c r="A121" s="9">
        <v>8920993092</v>
      </c>
      <c r="B121" s="9">
        <v>892099309</v>
      </c>
      <c r="C121" s="9"/>
      <c r="D121" s="27">
        <v>217750577</v>
      </c>
      <c r="E121" s="21" t="s">
        <v>766</v>
      </c>
      <c r="F121" s="20" t="s">
        <v>1901</v>
      </c>
      <c r="G121" s="22">
        <f>VLOOKUP(A121,[1]SGP!$A$4:$G$1137,7,0)</f>
        <v>0</v>
      </c>
      <c r="H121" s="23"/>
      <c r="I121" s="23">
        <v>0</v>
      </c>
      <c r="J121" s="23">
        <v>0</v>
      </c>
      <c r="K121" s="24">
        <v>0</v>
      </c>
      <c r="L121" s="23">
        <v>0</v>
      </c>
      <c r="M121" s="23">
        <v>0</v>
      </c>
      <c r="N121" s="25">
        <f t="shared" si="10"/>
        <v>0</v>
      </c>
      <c r="O121" s="25">
        <v>0</v>
      </c>
      <c r="P121" s="22">
        <v>0</v>
      </c>
      <c r="Q121" s="23">
        <v>0</v>
      </c>
      <c r="R121" s="23">
        <v>0</v>
      </c>
      <c r="S121" s="31">
        <v>88409803</v>
      </c>
      <c r="T121" s="23">
        <v>0</v>
      </c>
      <c r="U121" s="24">
        <v>0</v>
      </c>
      <c r="V121" s="23">
        <v>0</v>
      </c>
      <c r="W121" s="23">
        <v>0</v>
      </c>
      <c r="X121" s="25">
        <f t="shared" si="11"/>
        <v>88409803</v>
      </c>
      <c r="Y121" s="25">
        <v>0</v>
      </c>
      <c r="Z121" s="22">
        <v>0</v>
      </c>
      <c r="AA121" s="23">
        <v>0</v>
      </c>
      <c r="AB121" s="22">
        <v>0</v>
      </c>
      <c r="AC121" s="23">
        <v>0</v>
      </c>
      <c r="AD121" s="23">
        <v>0</v>
      </c>
      <c r="AE121" s="23">
        <v>0</v>
      </c>
      <c r="AF121" s="24">
        <v>0</v>
      </c>
      <c r="AG121" s="23">
        <v>0</v>
      </c>
      <c r="AH121" s="23">
        <v>0</v>
      </c>
      <c r="AI121" s="25">
        <f t="shared" si="12"/>
        <v>88409803</v>
      </c>
      <c r="AJ121" s="25">
        <v>0</v>
      </c>
      <c r="AK121" s="24">
        <v>0</v>
      </c>
      <c r="AL121" s="23">
        <v>0</v>
      </c>
      <c r="AM121" s="23">
        <v>0</v>
      </c>
      <c r="AN121" s="24">
        <v>0</v>
      </c>
      <c r="AO121" s="24">
        <v>0</v>
      </c>
      <c r="AP121" s="23">
        <v>0</v>
      </c>
      <c r="AQ121" s="23">
        <v>0</v>
      </c>
      <c r="AR121" s="23">
        <v>0</v>
      </c>
      <c r="AS121" s="41" t="s">
        <v>2304</v>
      </c>
      <c r="AT121" s="23">
        <v>0</v>
      </c>
      <c r="AU121" s="23">
        <v>0</v>
      </c>
      <c r="AV121" s="25">
        <v>88409803</v>
      </c>
      <c r="AW121" s="22">
        <v>0</v>
      </c>
      <c r="AX121" s="23">
        <v>0</v>
      </c>
      <c r="AY121" s="41">
        <v>0</v>
      </c>
      <c r="AZ121" s="23">
        <v>0</v>
      </c>
      <c r="BA121" s="24">
        <v>0</v>
      </c>
      <c r="BB121" s="23">
        <v>0</v>
      </c>
      <c r="BC121" s="23"/>
      <c r="BD121" s="23">
        <v>0</v>
      </c>
      <c r="BE121" s="41">
        <v>0</v>
      </c>
      <c r="BF121" s="23">
        <v>66687580</v>
      </c>
      <c r="BG121" s="23">
        <v>82169067</v>
      </c>
      <c r="BH121" s="25">
        <v>237266450</v>
      </c>
      <c r="BI121" s="23">
        <v>0</v>
      </c>
      <c r="BJ121" s="23">
        <v>19046353</v>
      </c>
      <c r="BK121" s="23">
        <v>0</v>
      </c>
      <c r="BL121" s="23">
        <v>0</v>
      </c>
      <c r="BM121" s="23">
        <v>0</v>
      </c>
      <c r="BN121" s="24">
        <v>0</v>
      </c>
      <c r="BO121" s="23">
        <v>0</v>
      </c>
      <c r="BP121" s="23">
        <v>0</v>
      </c>
      <c r="BQ121" s="23">
        <v>0</v>
      </c>
      <c r="BR121" s="25">
        <v>256312803</v>
      </c>
      <c r="BS121" s="22">
        <v>0</v>
      </c>
      <c r="BT121" s="23">
        <v>0</v>
      </c>
      <c r="BU121" s="23">
        <v>0</v>
      </c>
      <c r="BV121" s="23">
        <v>0</v>
      </c>
      <c r="BW121" s="24">
        <v>0</v>
      </c>
      <c r="BX121" s="23">
        <v>0</v>
      </c>
      <c r="BY121" s="23">
        <v>0</v>
      </c>
      <c r="BZ121" s="23">
        <v>0</v>
      </c>
      <c r="CA121" s="25">
        <f t="shared" si="13"/>
        <v>256312803</v>
      </c>
      <c r="CB121" s="22">
        <v>0</v>
      </c>
      <c r="CC121" s="23">
        <v>0</v>
      </c>
      <c r="CD121" s="23">
        <v>0</v>
      </c>
      <c r="CE121" s="23">
        <v>0</v>
      </c>
      <c r="CF121" s="24">
        <v>0</v>
      </c>
      <c r="CG121" s="23">
        <v>0</v>
      </c>
      <c r="CH121" s="23">
        <v>0</v>
      </c>
      <c r="CI121" s="23">
        <v>0</v>
      </c>
      <c r="CJ121" s="25">
        <f t="shared" si="14"/>
        <v>256312803</v>
      </c>
      <c r="CK121" s="22">
        <v>0</v>
      </c>
      <c r="CL121" s="23">
        <v>0</v>
      </c>
      <c r="CM121" s="23">
        <v>0</v>
      </c>
      <c r="CN121" s="23">
        <v>0</v>
      </c>
      <c r="CO121" s="23">
        <v>0</v>
      </c>
      <c r="CP121" s="24">
        <v>0</v>
      </c>
      <c r="CQ121" s="23">
        <v>0</v>
      </c>
      <c r="CR121" s="23">
        <v>0</v>
      </c>
      <c r="CS121" s="25">
        <f t="shared" si="15"/>
        <v>256312803</v>
      </c>
      <c r="CT121" s="22">
        <v>0</v>
      </c>
      <c r="CU121" s="23">
        <v>0</v>
      </c>
      <c r="CV121" s="23">
        <v>0</v>
      </c>
      <c r="CW121" s="23"/>
      <c r="CX121" s="23">
        <v>0</v>
      </c>
      <c r="CY121" s="24">
        <v>0</v>
      </c>
      <c r="CZ121" s="23">
        <v>0</v>
      </c>
      <c r="DA121" s="23">
        <v>0</v>
      </c>
      <c r="DB121" s="25">
        <f t="shared" si="16"/>
        <v>256312803</v>
      </c>
      <c r="DC121" s="22">
        <v>0</v>
      </c>
      <c r="DD121" s="23">
        <v>0</v>
      </c>
      <c r="DE121" s="23">
        <v>0</v>
      </c>
      <c r="DF121" s="23">
        <v>0</v>
      </c>
      <c r="DG121" s="23">
        <v>0</v>
      </c>
      <c r="DH121" s="24">
        <v>0</v>
      </c>
      <c r="DI121" s="23">
        <v>0</v>
      </c>
      <c r="DJ121" s="23">
        <v>0</v>
      </c>
      <c r="DK121" s="25">
        <f t="shared" si="19"/>
        <v>256312803</v>
      </c>
      <c r="DL121" s="28">
        <v>0</v>
      </c>
      <c r="DM121" s="23">
        <v>0</v>
      </c>
      <c r="DN121" s="23">
        <v>0</v>
      </c>
      <c r="DO121" s="23">
        <v>0</v>
      </c>
      <c r="DP121" s="23"/>
      <c r="DQ121" s="23"/>
      <c r="DR121" s="23">
        <v>0</v>
      </c>
      <c r="DS121" s="23">
        <v>0</v>
      </c>
      <c r="DT121" s="24">
        <v>0</v>
      </c>
      <c r="DU121" s="23">
        <v>0</v>
      </c>
      <c r="DV121" s="23">
        <v>0</v>
      </c>
      <c r="DW121" s="26">
        <f t="shared" si="18"/>
        <v>256312803</v>
      </c>
      <c r="DX121" s="26">
        <f>VLOOKUP(B121,[2]RPTNCT049_ConsultaSaldosContabl!$I$4:$K$7914,3,0)</f>
        <v>85733933</v>
      </c>
      <c r="DY121" s="13" t="e">
        <f>+S121+AD121+AU121+#REF!+BG121+#REF!+BQ121+#REF!</f>
        <v>#REF!</v>
      </c>
    </row>
    <row r="122" spans="1:129" ht="15" customHeight="1" x14ac:dyDescent="0.2">
      <c r="A122" s="9">
        <v>8920993053</v>
      </c>
      <c r="B122" s="9">
        <v>892099305</v>
      </c>
      <c r="C122" s="9"/>
      <c r="D122" s="27">
        <v>210199001</v>
      </c>
      <c r="E122" s="21" t="s">
        <v>1136</v>
      </c>
      <c r="F122" s="20" t="s">
        <v>2259</v>
      </c>
      <c r="G122" s="22">
        <f>VLOOKUP(A122,[1]SGP!$A$4:$G$1137,7,0)</f>
        <v>0</v>
      </c>
      <c r="H122" s="23"/>
      <c r="I122" s="23">
        <v>0</v>
      </c>
      <c r="J122" s="23">
        <v>0</v>
      </c>
      <c r="K122" s="24">
        <v>0</v>
      </c>
      <c r="L122" s="23">
        <v>0</v>
      </c>
      <c r="M122" s="23">
        <v>0</v>
      </c>
      <c r="N122" s="25">
        <f t="shared" si="10"/>
        <v>0</v>
      </c>
      <c r="O122" s="25">
        <v>0</v>
      </c>
      <c r="P122" s="22">
        <v>0</v>
      </c>
      <c r="Q122" s="23"/>
      <c r="R122" s="23">
        <v>0</v>
      </c>
      <c r="S122" s="31">
        <v>227743223</v>
      </c>
      <c r="T122" s="23">
        <v>0</v>
      </c>
      <c r="U122" s="24">
        <v>0</v>
      </c>
      <c r="V122" s="23">
        <v>0</v>
      </c>
      <c r="W122" s="23">
        <v>0</v>
      </c>
      <c r="X122" s="25">
        <f t="shared" si="11"/>
        <v>227743223</v>
      </c>
      <c r="Y122" s="25">
        <v>0</v>
      </c>
      <c r="Z122" s="22">
        <v>0</v>
      </c>
      <c r="AA122" s="23"/>
      <c r="AB122" s="22">
        <v>0</v>
      </c>
      <c r="AC122" s="23">
        <v>0</v>
      </c>
      <c r="AD122" s="23">
        <v>0</v>
      </c>
      <c r="AE122" s="23">
        <v>0</v>
      </c>
      <c r="AF122" s="24">
        <v>0</v>
      </c>
      <c r="AG122" s="23">
        <v>0</v>
      </c>
      <c r="AH122" s="23">
        <v>0</v>
      </c>
      <c r="AI122" s="25">
        <f t="shared" si="12"/>
        <v>227743223</v>
      </c>
      <c r="AJ122" s="25">
        <v>0</v>
      </c>
      <c r="AK122" s="24">
        <v>0</v>
      </c>
      <c r="AL122" s="23">
        <v>0</v>
      </c>
      <c r="AM122" s="23">
        <v>0</v>
      </c>
      <c r="AN122" s="24">
        <v>0</v>
      </c>
      <c r="AO122" s="24">
        <v>0</v>
      </c>
      <c r="AP122" s="23">
        <v>0</v>
      </c>
      <c r="AQ122" s="23">
        <v>0</v>
      </c>
      <c r="AR122" s="23">
        <v>0</v>
      </c>
      <c r="AS122" s="41" t="s">
        <v>2304</v>
      </c>
      <c r="AT122" s="23">
        <v>0</v>
      </c>
      <c r="AU122" s="23">
        <v>0</v>
      </c>
      <c r="AV122" s="25">
        <v>227743223</v>
      </c>
      <c r="AW122" s="22">
        <v>0</v>
      </c>
      <c r="AX122" s="23">
        <v>0</v>
      </c>
      <c r="AY122" s="41">
        <v>0</v>
      </c>
      <c r="AZ122" s="23">
        <v>0</v>
      </c>
      <c r="BA122" s="24">
        <v>0</v>
      </c>
      <c r="BB122" s="23">
        <v>0</v>
      </c>
      <c r="BC122" s="23"/>
      <c r="BD122" s="23">
        <v>0</v>
      </c>
      <c r="BE122" s="41">
        <v>0</v>
      </c>
      <c r="BF122" s="23">
        <v>147017200</v>
      </c>
      <c r="BG122" s="23">
        <v>205618085</v>
      </c>
      <c r="BH122" s="25">
        <v>580378508</v>
      </c>
      <c r="BI122" s="23">
        <v>0</v>
      </c>
      <c r="BJ122" s="23">
        <v>41992299</v>
      </c>
      <c r="BK122" s="23">
        <v>0</v>
      </c>
      <c r="BL122" s="23">
        <v>0</v>
      </c>
      <c r="BM122" s="23">
        <v>0</v>
      </c>
      <c r="BN122" s="24">
        <v>0</v>
      </c>
      <c r="BO122" s="23">
        <v>0</v>
      </c>
      <c r="BP122" s="23">
        <v>0</v>
      </c>
      <c r="BQ122" s="23">
        <v>0</v>
      </c>
      <c r="BR122" s="25">
        <v>622370807</v>
      </c>
      <c r="BS122" s="22">
        <v>0</v>
      </c>
      <c r="BT122" s="23">
        <v>0</v>
      </c>
      <c r="BU122" s="23">
        <v>0</v>
      </c>
      <c r="BV122" s="23">
        <v>0</v>
      </c>
      <c r="BW122" s="24">
        <v>0</v>
      </c>
      <c r="BX122" s="23">
        <v>0</v>
      </c>
      <c r="BY122" s="23">
        <v>0</v>
      </c>
      <c r="BZ122" s="23">
        <v>0</v>
      </c>
      <c r="CA122" s="25">
        <f t="shared" si="13"/>
        <v>622370807</v>
      </c>
      <c r="CB122" s="22">
        <v>0</v>
      </c>
      <c r="CC122" s="23">
        <v>0</v>
      </c>
      <c r="CD122" s="23">
        <v>0</v>
      </c>
      <c r="CE122" s="23">
        <v>0</v>
      </c>
      <c r="CF122" s="24">
        <v>0</v>
      </c>
      <c r="CG122" s="23">
        <v>0</v>
      </c>
      <c r="CH122" s="23">
        <v>0</v>
      </c>
      <c r="CI122" s="23">
        <v>0</v>
      </c>
      <c r="CJ122" s="25">
        <f t="shared" si="14"/>
        <v>622370807</v>
      </c>
      <c r="CK122" s="22">
        <v>0</v>
      </c>
      <c r="CL122" s="23">
        <v>0</v>
      </c>
      <c r="CM122" s="23">
        <v>0</v>
      </c>
      <c r="CN122" s="23">
        <v>0</v>
      </c>
      <c r="CO122" s="23">
        <v>0</v>
      </c>
      <c r="CP122" s="24">
        <v>0</v>
      </c>
      <c r="CQ122" s="23">
        <v>0</v>
      </c>
      <c r="CR122" s="23">
        <v>0</v>
      </c>
      <c r="CS122" s="25">
        <f t="shared" si="15"/>
        <v>622370807</v>
      </c>
      <c r="CT122" s="22">
        <v>0</v>
      </c>
      <c r="CU122" s="23">
        <v>0</v>
      </c>
      <c r="CV122" s="23">
        <v>0</v>
      </c>
      <c r="CW122" s="23"/>
      <c r="CX122" s="23">
        <v>0</v>
      </c>
      <c r="CY122" s="24">
        <v>0</v>
      </c>
      <c r="CZ122" s="23">
        <v>0</v>
      </c>
      <c r="DA122" s="23">
        <v>0</v>
      </c>
      <c r="DB122" s="25">
        <f t="shared" si="16"/>
        <v>622370807</v>
      </c>
      <c r="DC122" s="22">
        <v>0</v>
      </c>
      <c r="DD122" s="23">
        <v>0</v>
      </c>
      <c r="DE122" s="23">
        <v>0</v>
      </c>
      <c r="DF122" s="23">
        <v>0</v>
      </c>
      <c r="DG122" s="23">
        <v>0</v>
      </c>
      <c r="DH122" s="24">
        <v>0</v>
      </c>
      <c r="DI122" s="23">
        <v>0</v>
      </c>
      <c r="DJ122" s="23">
        <v>0</v>
      </c>
      <c r="DK122" s="25">
        <f t="shared" si="19"/>
        <v>622370807</v>
      </c>
      <c r="DL122" s="28">
        <v>0</v>
      </c>
      <c r="DM122" s="23">
        <v>0</v>
      </c>
      <c r="DN122" s="23">
        <v>0</v>
      </c>
      <c r="DO122" s="23">
        <v>0</v>
      </c>
      <c r="DP122" s="23"/>
      <c r="DQ122" s="23"/>
      <c r="DR122" s="23">
        <v>0</v>
      </c>
      <c r="DS122" s="23">
        <v>0</v>
      </c>
      <c r="DT122" s="24">
        <v>0</v>
      </c>
      <c r="DU122" s="23">
        <v>0</v>
      </c>
      <c r="DV122" s="23">
        <v>0</v>
      </c>
      <c r="DW122" s="26">
        <f t="shared" si="18"/>
        <v>622370807</v>
      </c>
      <c r="DX122" s="26">
        <f>VLOOKUP(B122,[2]RPTNCT049_ConsultaSaldosContabl!$I$4:$K$7914,3,0)</f>
        <v>189009499</v>
      </c>
      <c r="DY122" s="13" t="e">
        <f>+S122+AD122+AU122+#REF!+BG122+#REF!+BQ122+#REF!</f>
        <v>#REF!</v>
      </c>
    </row>
    <row r="123" spans="1:129" ht="15" customHeight="1" x14ac:dyDescent="0.2">
      <c r="A123" s="9">
        <v>8920992782</v>
      </c>
      <c r="B123" s="9">
        <v>892099278</v>
      </c>
      <c r="C123" s="9"/>
      <c r="D123" s="27">
        <v>215150251</v>
      </c>
      <c r="E123" s="21" t="s">
        <v>753</v>
      </c>
      <c r="F123" s="20" t="s">
        <v>1888</v>
      </c>
      <c r="G123" s="22">
        <f>VLOOKUP(A123,[1]SGP!$A$4:$G$1137,7,0)</f>
        <v>0</v>
      </c>
      <c r="H123" s="23"/>
      <c r="I123" s="23">
        <v>0</v>
      </c>
      <c r="J123" s="23">
        <v>0</v>
      </c>
      <c r="K123" s="24">
        <v>0</v>
      </c>
      <c r="L123" s="23">
        <v>0</v>
      </c>
      <c r="M123" s="23">
        <v>0</v>
      </c>
      <c r="N123" s="25">
        <f t="shared" si="10"/>
        <v>0</v>
      </c>
      <c r="O123" s="25">
        <v>0</v>
      </c>
      <c r="P123" s="22">
        <v>0</v>
      </c>
      <c r="Q123" s="23">
        <v>0</v>
      </c>
      <c r="R123" s="23">
        <v>0</v>
      </c>
      <c r="S123" s="31">
        <v>73538051</v>
      </c>
      <c r="T123" s="23">
        <v>0</v>
      </c>
      <c r="U123" s="24">
        <v>0</v>
      </c>
      <c r="V123" s="23">
        <v>0</v>
      </c>
      <c r="W123" s="23">
        <v>0</v>
      </c>
      <c r="X123" s="25">
        <f t="shared" si="11"/>
        <v>73538051</v>
      </c>
      <c r="Y123" s="25">
        <v>0</v>
      </c>
      <c r="Z123" s="22">
        <v>0</v>
      </c>
      <c r="AA123" s="23">
        <v>0</v>
      </c>
      <c r="AB123" s="22">
        <v>0</v>
      </c>
      <c r="AC123" s="23">
        <v>0</v>
      </c>
      <c r="AD123" s="23">
        <v>0</v>
      </c>
      <c r="AE123" s="23">
        <v>0</v>
      </c>
      <c r="AF123" s="24">
        <v>0</v>
      </c>
      <c r="AG123" s="23">
        <v>0</v>
      </c>
      <c r="AH123" s="23">
        <v>0</v>
      </c>
      <c r="AI123" s="25">
        <f t="shared" si="12"/>
        <v>73538051</v>
      </c>
      <c r="AJ123" s="25">
        <v>0</v>
      </c>
      <c r="AK123" s="24">
        <v>0</v>
      </c>
      <c r="AL123" s="23">
        <v>0</v>
      </c>
      <c r="AM123" s="23">
        <v>0</v>
      </c>
      <c r="AN123" s="24">
        <v>0</v>
      </c>
      <c r="AO123" s="24">
        <v>0</v>
      </c>
      <c r="AP123" s="23">
        <v>0</v>
      </c>
      <c r="AQ123" s="23">
        <v>0</v>
      </c>
      <c r="AR123" s="23">
        <v>0</v>
      </c>
      <c r="AS123" s="41" t="s">
        <v>2304</v>
      </c>
      <c r="AT123" s="23">
        <v>0</v>
      </c>
      <c r="AU123" s="23">
        <v>0</v>
      </c>
      <c r="AV123" s="25">
        <v>73538051</v>
      </c>
      <c r="AW123" s="22">
        <v>0</v>
      </c>
      <c r="AX123" s="23">
        <v>0</v>
      </c>
      <c r="AY123" s="41">
        <v>0</v>
      </c>
      <c r="AZ123" s="23">
        <v>0</v>
      </c>
      <c r="BA123" s="24">
        <v>0</v>
      </c>
      <c r="BB123" s="23">
        <v>0</v>
      </c>
      <c r="BC123" s="23"/>
      <c r="BD123" s="23">
        <v>0</v>
      </c>
      <c r="BE123" s="41">
        <v>0</v>
      </c>
      <c r="BF123" s="23">
        <v>61077400</v>
      </c>
      <c r="BG123" s="23">
        <v>67729638</v>
      </c>
      <c r="BH123" s="25">
        <v>202345089</v>
      </c>
      <c r="BI123" s="23">
        <v>0</v>
      </c>
      <c r="BJ123" s="23">
        <v>17146132</v>
      </c>
      <c r="BK123" s="23">
        <v>0</v>
      </c>
      <c r="BL123" s="23">
        <v>0</v>
      </c>
      <c r="BM123" s="23">
        <v>0</v>
      </c>
      <c r="BN123" s="24">
        <v>0</v>
      </c>
      <c r="BO123" s="23">
        <v>0</v>
      </c>
      <c r="BP123" s="23">
        <v>0</v>
      </c>
      <c r="BQ123" s="23">
        <v>0</v>
      </c>
      <c r="BR123" s="25">
        <v>219491221</v>
      </c>
      <c r="BS123" s="22">
        <v>0</v>
      </c>
      <c r="BT123" s="23">
        <v>0</v>
      </c>
      <c r="BU123" s="23">
        <v>0</v>
      </c>
      <c r="BV123" s="23">
        <v>0</v>
      </c>
      <c r="BW123" s="24">
        <v>0</v>
      </c>
      <c r="BX123" s="23">
        <v>0</v>
      </c>
      <c r="BY123" s="23">
        <v>0</v>
      </c>
      <c r="BZ123" s="23">
        <v>0</v>
      </c>
      <c r="CA123" s="25">
        <f t="shared" si="13"/>
        <v>219491221</v>
      </c>
      <c r="CB123" s="22">
        <v>0</v>
      </c>
      <c r="CC123" s="23">
        <v>0</v>
      </c>
      <c r="CD123" s="23">
        <v>0</v>
      </c>
      <c r="CE123" s="23">
        <v>0</v>
      </c>
      <c r="CF123" s="24">
        <v>0</v>
      </c>
      <c r="CG123" s="23">
        <v>0</v>
      </c>
      <c r="CH123" s="23">
        <v>0</v>
      </c>
      <c r="CI123" s="23">
        <v>0</v>
      </c>
      <c r="CJ123" s="25">
        <f t="shared" si="14"/>
        <v>219491221</v>
      </c>
      <c r="CK123" s="22">
        <v>0</v>
      </c>
      <c r="CL123" s="23">
        <v>0</v>
      </c>
      <c r="CM123" s="23">
        <v>0</v>
      </c>
      <c r="CN123" s="23">
        <v>0</v>
      </c>
      <c r="CO123" s="23">
        <v>0</v>
      </c>
      <c r="CP123" s="24">
        <v>0</v>
      </c>
      <c r="CQ123" s="23">
        <v>0</v>
      </c>
      <c r="CR123" s="23">
        <v>0</v>
      </c>
      <c r="CS123" s="25">
        <f t="shared" si="15"/>
        <v>219491221</v>
      </c>
      <c r="CT123" s="22">
        <v>0</v>
      </c>
      <c r="CU123" s="23">
        <v>0</v>
      </c>
      <c r="CV123" s="23">
        <v>0</v>
      </c>
      <c r="CW123" s="23"/>
      <c r="CX123" s="23">
        <v>0</v>
      </c>
      <c r="CY123" s="24">
        <v>0</v>
      </c>
      <c r="CZ123" s="23">
        <v>0</v>
      </c>
      <c r="DA123" s="23">
        <v>0</v>
      </c>
      <c r="DB123" s="25">
        <f t="shared" si="16"/>
        <v>219491221</v>
      </c>
      <c r="DC123" s="22">
        <v>0</v>
      </c>
      <c r="DD123" s="23">
        <v>0</v>
      </c>
      <c r="DE123" s="23">
        <v>0</v>
      </c>
      <c r="DF123" s="23">
        <v>0</v>
      </c>
      <c r="DG123" s="23">
        <v>0</v>
      </c>
      <c r="DH123" s="24">
        <v>0</v>
      </c>
      <c r="DI123" s="23">
        <v>0</v>
      </c>
      <c r="DJ123" s="23">
        <v>0</v>
      </c>
      <c r="DK123" s="25">
        <f t="shared" si="19"/>
        <v>219491221</v>
      </c>
      <c r="DL123" s="28">
        <v>0</v>
      </c>
      <c r="DM123" s="23">
        <v>0</v>
      </c>
      <c r="DN123" s="23">
        <v>0</v>
      </c>
      <c r="DO123" s="23">
        <v>0</v>
      </c>
      <c r="DP123" s="23"/>
      <c r="DQ123" s="23"/>
      <c r="DR123" s="23">
        <v>0</v>
      </c>
      <c r="DS123" s="23">
        <v>0</v>
      </c>
      <c r="DT123" s="24">
        <v>0</v>
      </c>
      <c r="DU123" s="23">
        <v>0</v>
      </c>
      <c r="DV123" s="23">
        <v>0</v>
      </c>
      <c r="DW123" s="26">
        <f t="shared" si="18"/>
        <v>219491221</v>
      </c>
      <c r="DX123" s="26">
        <f>VLOOKUP(B123,[2]RPTNCT049_ConsultaSaldosContabl!$I$4:$K$7914,3,0)</f>
        <v>78223532</v>
      </c>
      <c r="DY123" s="13" t="e">
        <f>+S123+AD123+AU123+#REF!+BG123+#REF!+BQ123+#REF!</f>
        <v>#REF!</v>
      </c>
    </row>
    <row r="124" spans="1:129" ht="15" customHeight="1" x14ac:dyDescent="0.2">
      <c r="A124" s="9">
        <v>8920992467</v>
      </c>
      <c r="B124" s="9">
        <v>892099246</v>
      </c>
      <c r="C124" s="9"/>
      <c r="D124" s="27">
        <v>218650686</v>
      </c>
      <c r="E124" s="21" t="s">
        <v>771</v>
      </c>
      <c r="F124" s="20" t="s">
        <v>1906</v>
      </c>
      <c r="G124" s="22">
        <f>VLOOKUP(A124,[1]SGP!$A$4:$G$1137,7,0)</f>
        <v>0</v>
      </c>
      <c r="H124" s="23"/>
      <c r="I124" s="23">
        <v>0</v>
      </c>
      <c r="J124" s="23">
        <v>0</v>
      </c>
      <c r="K124" s="24">
        <v>0</v>
      </c>
      <c r="L124" s="23">
        <v>0</v>
      </c>
      <c r="M124" s="23">
        <v>0</v>
      </c>
      <c r="N124" s="25">
        <f t="shared" si="10"/>
        <v>0</v>
      </c>
      <c r="O124" s="25">
        <v>0</v>
      </c>
      <c r="P124" s="22">
        <v>0</v>
      </c>
      <c r="Q124" s="23">
        <v>0</v>
      </c>
      <c r="R124" s="23">
        <v>0</v>
      </c>
      <c r="S124" s="31">
        <v>16431721</v>
      </c>
      <c r="T124" s="23">
        <v>0</v>
      </c>
      <c r="U124" s="24">
        <v>0</v>
      </c>
      <c r="V124" s="23">
        <v>0</v>
      </c>
      <c r="W124" s="23">
        <v>0</v>
      </c>
      <c r="X124" s="25">
        <f t="shared" si="11"/>
        <v>16431721</v>
      </c>
      <c r="Y124" s="25">
        <v>0</v>
      </c>
      <c r="Z124" s="22">
        <v>0</v>
      </c>
      <c r="AA124" s="23">
        <v>0</v>
      </c>
      <c r="AB124" s="22">
        <v>0</v>
      </c>
      <c r="AC124" s="23">
        <v>0</v>
      </c>
      <c r="AD124" s="23">
        <v>0</v>
      </c>
      <c r="AE124" s="23">
        <v>0</v>
      </c>
      <c r="AF124" s="24">
        <v>0</v>
      </c>
      <c r="AG124" s="23">
        <v>0</v>
      </c>
      <c r="AH124" s="23">
        <v>0</v>
      </c>
      <c r="AI124" s="25">
        <f t="shared" si="12"/>
        <v>16431721</v>
      </c>
      <c r="AJ124" s="25">
        <v>0</v>
      </c>
      <c r="AK124" s="24">
        <v>0</v>
      </c>
      <c r="AL124" s="23">
        <v>0</v>
      </c>
      <c r="AM124" s="23">
        <v>0</v>
      </c>
      <c r="AN124" s="24">
        <v>0</v>
      </c>
      <c r="AO124" s="24">
        <v>0</v>
      </c>
      <c r="AP124" s="23">
        <v>0</v>
      </c>
      <c r="AQ124" s="23">
        <v>0</v>
      </c>
      <c r="AR124" s="23">
        <v>0</v>
      </c>
      <c r="AS124" s="41" t="s">
        <v>2304</v>
      </c>
      <c r="AT124" s="23">
        <v>0</v>
      </c>
      <c r="AU124" s="23">
        <v>0</v>
      </c>
      <c r="AV124" s="25">
        <v>16431721</v>
      </c>
      <c r="AW124" s="22">
        <v>0</v>
      </c>
      <c r="AX124" s="23">
        <v>0</v>
      </c>
      <c r="AY124" s="41">
        <v>0</v>
      </c>
      <c r="AZ124" s="23">
        <v>0</v>
      </c>
      <c r="BA124" s="24">
        <v>0</v>
      </c>
      <c r="BB124" s="23">
        <v>0</v>
      </c>
      <c r="BC124" s="23"/>
      <c r="BD124" s="23">
        <v>0</v>
      </c>
      <c r="BE124" s="41">
        <v>0</v>
      </c>
      <c r="BF124" s="23">
        <v>8787475</v>
      </c>
      <c r="BG124" s="23">
        <v>14403825</v>
      </c>
      <c r="BH124" s="25">
        <v>39623021</v>
      </c>
      <c r="BI124" s="23">
        <v>0</v>
      </c>
      <c r="BJ124" s="23">
        <v>2398023</v>
      </c>
      <c r="BK124" s="23">
        <v>0</v>
      </c>
      <c r="BL124" s="23">
        <v>0</v>
      </c>
      <c r="BM124" s="23">
        <v>0</v>
      </c>
      <c r="BN124" s="24">
        <v>0</v>
      </c>
      <c r="BO124" s="23">
        <v>0</v>
      </c>
      <c r="BP124" s="23">
        <v>0</v>
      </c>
      <c r="BQ124" s="23">
        <v>0</v>
      </c>
      <c r="BR124" s="25">
        <v>42021044</v>
      </c>
      <c r="BS124" s="22">
        <v>0</v>
      </c>
      <c r="BT124" s="23">
        <v>0</v>
      </c>
      <c r="BU124" s="23">
        <v>0</v>
      </c>
      <c r="BV124" s="23">
        <v>0</v>
      </c>
      <c r="BW124" s="24">
        <v>0</v>
      </c>
      <c r="BX124" s="23">
        <v>0</v>
      </c>
      <c r="BY124" s="23">
        <v>0</v>
      </c>
      <c r="BZ124" s="23">
        <v>0</v>
      </c>
      <c r="CA124" s="25">
        <f t="shared" si="13"/>
        <v>42021044</v>
      </c>
      <c r="CB124" s="22">
        <v>0</v>
      </c>
      <c r="CC124" s="23">
        <v>0</v>
      </c>
      <c r="CD124" s="23">
        <v>0</v>
      </c>
      <c r="CE124" s="23">
        <v>0</v>
      </c>
      <c r="CF124" s="24">
        <v>0</v>
      </c>
      <c r="CG124" s="23">
        <v>0</v>
      </c>
      <c r="CH124" s="23">
        <v>0</v>
      </c>
      <c r="CI124" s="23">
        <v>0</v>
      </c>
      <c r="CJ124" s="25">
        <f t="shared" si="14"/>
        <v>42021044</v>
      </c>
      <c r="CK124" s="22">
        <v>0</v>
      </c>
      <c r="CL124" s="23">
        <v>0</v>
      </c>
      <c r="CM124" s="23">
        <v>0</v>
      </c>
      <c r="CN124" s="23">
        <v>0</v>
      </c>
      <c r="CO124" s="23">
        <v>0</v>
      </c>
      <c r="CP124" s="24">
        <v>0</v>
      </c>
      <c r="CQ124" s="23">
        <v>0</v>
      </c>
      <c r="CR124" s="23">
        <v>0</v>
      </c>
      <c r="CS124" s="25">
        <f t="shared" si="15"/>
        <v>42021044</v>
      </c>
      <c r="CT124" s="22">
        <v>0</v>
      </c>
      <c r="CU124" s="23">
        <v>0</v>
      </c>
      <c r="CV124" s="23">
        <v>0</v>
      </c>
      <c r="CW124" s="23"/>
      <c r="CX124" s="23">
        <v>0</v>
      </c>
      <c r="CY124" s="24">
        <v>0</v>
      </c>
      <c r="CZ124" s="23">
        <v>0</v>
      </c>
      <c r="DA124" s="23">
        <v>0</v>
      </c>
      <c r="DB124" s="25">
        <f t="shared" si="16"/>
        <v>42021044</v>
      </c>
      <c r="DC124" s="22">
        <v>0</v>
      </c>
      <c r="DD124" s="23">
        <v>0</v>
      </c>
      <c r="DE124" s="23">
        <v>0</v>
      </c>
      <c r="DF124" s="23">
        <v>0</v>
      </c>
      <c r="DG124" s="23">
        <v>0</v>
      </c>
      <c r="DH124" s="24">
        <v>0</v>
      </c>
      <c r="DI124" s="23">
        <v>0</v>
      </c>
      <c r="DJ124" s="23">
        <v>0</v>
      </c>
      <c r="DK124" s="25">
        <f t="shared" si="19"/>
        <v>42021044</v>
      </c>
      <c r="DL124" s="28">
        <v>0</v>
      </c>
      <c r="DM124" s="23">
        <v>0</v>
      </c>
      <c r="DN124" s="23">
        <v>0</v>
      </c>
      <c r="DO124" s="23">
        <v>0</v>
      </c>
      <c r="DP124" s="23"/>
      <c r="DQ124" s="23"/>
      <c r="DR124" s="23">
        <v>0</v>
      </c>
      <c r="DS124" s="23">
        <v>0</v>
      </c>
      <c r="DT124" s="24">
        <v>0</v>
      </c>
      <c r="DU124" s="23">
        <v>0</v>
      </c>
      <c r="DV124" s="23">
        <v>0</v>
      </c>
      <c r="DW124" s="26">
        <f t="shared" si="18"/>
        <v>42021044</v>
      </c>
      <c r="DX124" s="26">
        <f>VLOOKUP(B124,[2]RPTNCT049_ConsultaSaldosContabl!$I$4:$K$7914,3,0)</f>
        <v>11185498</v>
      </c>
      <c r="DY124" s="13" t="e">
        <f>+S124+AD124+AU124+#REF!+BG124+#REF!+BQ124+#REF!</f>
        <v>#REF!</v>
      </c>
    </row>
    <row r="125" spans="1:129" ht="15" customHeight="1" x14ac:dyDescent="0.2">
      <c r="A125" s="9">
        <v>8920992435</v>
      </c>
      <c r="B125" s="9">
        <v>892099243</v>
      </c>
      <c r="C125" s="9"/>
      <c r="D125" s="27">
        <v>211350313</v>
      </c>
      <c r="E125" s="21" t="s">
        <v>756</v>
      </c>
      <c r="F125" s="20" t="s">
        <v>1891</v>
      </c>
      <c r="G125" s="22">
        <f>VLOOKUP(A125,[1]SGP!$A$4:$G$1137,7,0)</f>
        <v>0</v>
      </c>
      <c r="H125" s="23"/>
      <c r="I125" s="23">
        <v>0</v>
      </c>
      <c r="J125" s="23">
        <v>0</v>
      </c>
      <c r="K125" s="24">
        <v>0</v>
      </c>
      <c r="L125" s="23">
        <v>0</v>
      </c>
      <c r="M125" s="23">
        <v>0</v>
      </c>
      <c r="N125" s="25">
        <f t="shared" si="10"/>
        <v>0</v>
      </c>
      <c r="O125" s="25">
        <v>0</v>
      </c>
      <c r="P125" s="22">
        <v>0</v>
      </c>
      <c r="Q125" s="23">
        <v>0</v>
      </c>
      <c r="R125" s="23">
        <v>0</v>
      </c>
      <c r="S125" s="31">
        <v>511070099</v>
      </c>
      <c r="T125" s="23">
        <v>0</v>
      </c>
      <c r="U125" s="24">
        <v>0</v>
      </c>
      <c r="V125" s="23">
        <v>0</v>
      </c>
      <c r="W125" s="23">
        <v>0</v>
      </c>
      <c r="X125" s="25">
        <f t="shared" si="11"/>
        <v>511070099</v>
      </c>
      <c r="Y125" s="25">
        <v>0</v>
      </c>
      <c r="Z125" s="22">
        <v>0</v>
      </c>
      <c r="AA125" s="23">
        <v>0</v>
      </c>
      <c r="AB125" s="22">
        <v>0</v>
      </c>
      <c r="AC125" s="23">
        <v>0</v>
      </c>
      <c r="AD125" s="23">
        <v>0</v>
      </c>
      <c r="AE125" s="23">
        <v>0</v>
      </c>
      <c r="AF125" s="24">
        <v>0</v>
      </c>
      <c r="AG125" s="23">
        <v>0</v>
      </c>
      <c r="AH125" s="23">
        <v>0</v>
      </c>
      <c r="AI125" s="25">
        <f t="shared" si="12"/>
        <v>511070099</v>
      </c>
      <c r="AJ125" s="25">
        <v>0</v>
      </c>
      <c r="AK125" s="24">
        <v>0</v>
      </c>
      <c r="AL125" s="23">
        <v>0</v>
      </c>
      <c r="AM125" s="23">
        <v>0</v>
      </c>
      <c r="AN125" s="24">
        <v>0</v>
      </c>
      <c r="AO125" s="24">
        <v>0</v>
      </c>
      <c r="AP125" s="23">
        <v>0</v>
      </c>
      <c r="AQ125" s="23">
        <v>0</v>
      </c>
      <c r="AR125" s="23">
        <v>0</v>
      </c>
      <c r="AS125" s="41" t="s">
        <v>2304</v>
      </c>
      <c r="AT125" s="23">
        <v>0</v>
      </c>
      <c r="AU125" s="23">
        <v>0</v>
      </c>
      <c r="AV125" s="25">
        <v>511070099</v>
      </c>
      <c r="AW125" s="22">
        <v>0</v>
      </c>
      <c r="AX125" s="23">
        <v>0</v>
      </c>
      <c r="AY125" s="41">
        <v>0</v>
      </c>
      <c r="AZ125" s="23">
        <v>0</v>
      </c>
      <c r="BA125" s="24">
        <v>0</v>
      </c>
      <c r="BB125" s="23">
        <v>0</v>
      </c>
      <c r="BC125" s="23"/>
      <c r="BD125" s="23">
        <v>0</v>
      </c>
      <c r="BE125" s="41">
        <v>0</v>
      </c>
      <c r="BF125" s="23">
        <v>373962505</v>
      </c>
      <c r="BG125" s="23">
        <v>456687537</v>
      </c>
      <c r="BH125" s="25">
        <v>1341720141</v>
      </c>
      <c r="BI125" s="23">
        <v>0</v>
      </c>
      <c r="BJ125" s="23">
        <v>106815925</v>
      </c>
      <c r="BK125" s="23">
        <v>0</v>
      </c>
      <c r="BL125" s="23">
        <v>0</v>
      </c>
      <c r="BM125" s="23">
        <v>0</v>
      </c>
      <c r="BN125" s="24">
        <v>0</v>
      </c>
      <c r="BO125" s="23">
        <v>0</v>
      </c>
      <c r="BP125" s="23">
        <v>0</v>
      </c>
      <c r="BQ125" s="23">
        <v>0</v>
      </c>
      <c r="BR125" s="25">
        <v>1448536066</v>
      </c>
      <c r="BS125" s="22">
        <v>0</v>
      </c>
      <c r="BT125" s="23">
        <v>0</v>
      </c>
      <c r="BU125" s="23">
        <v>0</v>
      </c>
      <c r="BV125" s="23">
        <v>0</v>
      </c>
      <c r="BW125" s="24">
        <v>0</v>
      </c>
      <c r="BX125" s="23">
        <v>0</v>
      </c>
      <c r="BY125" s="23">
        <v>0</v>
      </c>
      <c r="BZ125" s="23">
        <v>0</v>
      </c>
      <c r="CA125" s="25">
        <f t="shared" si="13"/>
        <v>1448536066</v>
      </c>
      <c r="CB125" s="22">
        <v>0</v>
      </c>
      <c r="CC125" s="23">
        <v>0</v>
      </c>
      <c r="CD125" s="23">
        <v>0</v>
      </c>
      <c r="CE125" s="23">
        <v>0</v>
      </c>
      <c r="CF125" s="24">
        <v>0</v>
      </c>
      <c r="CG125" s="23">
        <v>0</v>
      </c>
      <c r="CH125" s="23">
        <v>0</v>
      </c>
      <c r="CI125" s="23">
        <v>0</v>
      </c>
      <c r="CJ125" s="25">
        <f t="shared" si="14"/>
        <v>1448536066</v>
      </c>
      <c r="CK125" s="22">
        <v>0</v>
      </c>
      <c r="CL125" s="23">
        <v>0</v>
      </c>
      <c r="CM125" s="23">
        <v>0</v>
      </c>
      <c r="CN125" s="23">
        <v>0</v>
      </c>
      <c r="CO125" s="23">
        <v>0</v>
      </c>
      <c r="CP125" s="24">
        <v>0</v>
      </c>
      <c r="CQ125" s="23">
        <v>0</v>
      </c>
      <c r="CR125" s="23">
        <v>0</v>
      </c>
      <c r="CS125" s="25">
        <f t="shared" si="15"/>
        <v>1448536066</v>
      </c>
      <c r="CT125" s="22">
        <v>0</v>
      </c>
      <c r="CU125" s="23">
        <v>0</v>
      </c>
      <c r="CV125" s="23">
        <v>0</v>
      </c>
      <c r="CW125" s="23"/>
      <c r="CX125" s="23">
        <v>0</v>
      </c>
      <c r="CY125" s="24">
        <v>0</v>
      </c>
      <c r="CZ125" s="23">
        <v>0</v>
      </c>
      <c r="DA125" s="23">
        <v>0</v>
      </c>
      <c r="DB125" s="25">
        <f t="shared" si="16"/>
        <v>1448536066</v>
      </c>
      <c r="DC125" s="22">
        <v>0</v>
      </c>
      <c r="DD125" s="23">
        <v>0</v>
      </c>
      <c r="DE125" s="23">
        <v>0</v>
      </c>
      <c r="DF125" s="23">
        <f>-89117004-58484989</f>
        <v>-147601993</v>
      </c>
      <c r="DG125" s="23">
        <v>0</v>
      </c>
      <c r="DH125" s="24">
        <v>0</v>
      </c>
      <c r="DI125" s="23">
        <v>0</v>
      </c>
      <c r="DJ125" s="23">
        <v>0</v>
      </c>
      <c r="DK125" s="25">
        <f t="shared" si="19"/>
        <v>1300934073</v>
      </c>
      <c r="DL125" s="28">
        <v>0</v>
      </c>
      <c r="DM125" s="23">
        <v>0</v>
      </c>
      <c r="DN125" s="23">
        <v>0</v>
      </c>
      <c r="DO125" s="23">
        <v>0</v>
      </c>
      <c r="DP125" s="23"/>
      <c r="DQ125" s="23"/>
      <c r="DR125" s="23">
        <v>147601993</v>
      </c>
      <c r="DS125" s="23">
        <v>0</v>
      </c>
      <c r="DT125" s="24">
        <v>0</v>
      </c>
      <c r="DU125" s="23">
        <v>0</v>
      </c>
      <c r="DV125" s="23">
        <v>0</v>
      </c>
      <c r="DW125" s="26">
        <f t="shared" si="18"/>
        <v>1448536066</v>
      </c>
      <c r="DX125" s="26">
        <f>VLOOKUP(B125,[2]RPTNCT049_ConsultaSaldosContabl!$I$4:$K$7914,3,0)</f>
        <v>480778430</v>
      </c>
      <c r="DY125" s="13" t="e">
        <f>+S125+AD125+AU125+#REF!+BG125+#REF!+BQ125+#REF!</f>
        <v>#REF!</v>
      </c>
    </row>
    <row r="126" spans="1:129" ht="15" customHeight="1" x14ac:dyDescent="0.2">
      <c r="A126" s="9">
        <v>8920992428</v>
      </c>
      <c r="B126" s="9">
        <v>892099242</v>
      </c>
      <c r="C126" s="9"/>
      <c r="D126" s="27">
        <v>210050400</v>
      </c>
      <c r="E126" s="21" t="s">
        <v>762</v>
      </c>
      <c r="F126" s="20" t="s">
        <v>1897</v>
      </c>
      <c r="G126" s="22">
        <f>VLOOKUP(A126,[1]SGP!$A$4:$G$1137,7,0)</f>
        <v>0</v>
      </c>
      <c r="H126" s="23"/>
      <c r="I126" s="23">
        <v>0</v>
      </c>
      <c r="J126" s="23">
        <v>0</v>
      </c>
      <c r="K126" s="24">
        <v>0</v>
      </c>
      <c r="L126" s="23">
        <v>0</v>
      </c>
      <c r="M126" s="23">
        <v>0</v>
      </c>
      <c r="N126" s="25">
        <f t="shared" si="10"/>
        <v>0</v>
      </c>
      <c r="O126" s="25">
        <v>0</v>
      </c>
      <c r="P126" s="22">
        <v>0</v>
      </c>
      <c r="Q126" s="23">
        <v>0</v>
      </c>
      <c r="R126" s="23">
        <v>0</v>
      </c>
      <c r="S126" s="31">
        <v>106431600</v>
      </c>
      <c r="T126" s="23">
        <v>0</v>
      </c>
      <c r="U126" s="24">
        <v>0</v>
      </c>
      <c r="V126" s="23">
        <v>0</v>
      </c>
      <c r="W126" s="23">
        <v>0</v>
      </c>
      <c r="X126" s="25">
        <f t="shared" si="11"/>
        <v>106431600</v>
      </c>
      <c r="Y126" s="25">
        <v>0</v>
      </c>
      <c r="Z126" s="22">
        <v>0</v>
      </c>
      <c r="AA126" s="23">
        <v>0</v>
      </c>
      <c r="AB126" s="22">
        <v>0</v>
      </c>
      <c r="AC126" s="23">
        <v>0</v>
      </c>
      <c r="AD126" s="23">
        <v>0</v>
      </c>
      <c r="AE126" s="23">
        <v>0</v>
      </c>
      <c r="AF126" s="24">
        <v>0</v>
      </c>
      <c r="AG126" s="23">
        <v>0</v>
      </c>
      <c r="AH126" s="23">
        <v>0</v>
      </c>
      <c r="AI126" s="25">
        <f t="shared" si="12"/>
        <v>106431600</v>
      </c>
      <c r="AJ126" s="25">
        <v>0</v>
      </c>
      <c r="AK126" s="24">
        <v>0</v>
      </c>
      <c r="AL126" s="23">
        <v>0</v>
      </c>
      <c r="AM126" s="23">
        <v>0</v>
      </c>
      <c r="AN126" s="24">
        <v>0</v>
      </c>
      <c r="AO126" s="24">
        <v>0</v>
      </c>
      <c r="AP126" s="23">
        <v>0</v>
      </c>
      <c r="AQ126" s="23">
        <v>0</v>
      </c>
      <c r="AR126" s="23">
        <v>0</v>
      </c>
      <c r="AS126" s="41" t="s">
        <v>2304</v>
      </c>
      <c r="AT126" s="23">
        <v>0</v>
      </c>
      <c r="AU126" s="23">
        <v>0</v>
      </c>
      <c r="AV126" s="25">
        <v>106431600</v>
      </c>
      <c r="AW126" s="22">
        <v>0</v>
      </c>
      <c r="AX126" s="23">
        <v>0</v>
      </c>
      <c r="AY126" s="41">
        <v>0</v>
      </c>
      <c r="AZ126" s="23">
        <v>0</v>
      </c>
      <c r="BA126" s="24">
        <v>0</v>
      </c>
      <c r="BB126" s="23">
        <v>0</v>
      </c>
      <c r="BC126" s="23"/>
      <c r="BD126" s="23">
        <v>0</v>
      </c>
      <c r="BE126" s="41">
        <v>0</v>
      </c>
      <c r="BF126" s="23">
        <v>67749225</v>
      </c>
      <c r="BG126" s="23">
        <v>97133495</v>
      </c>
      <c r="BH126" s="25">
        <v>271314320</v>
      </c>
      <c r="BI126" s="23">
        <v>0</v>
      </c>
      <c r="BJ126" s="23">
        <v>19351397</v>
      </c>
      <c r="BK126" s="23">
        <v>0</v>
      </c>
      <c r="BL126" s="23">
        <v>0</v>
      </c>
      <c r="BM126" s="23">
        <v>0</v>
      </c>
      <c r="BN126" s="24">
        <v>0</v>
      </c>
      <c r="BO126" s="23">
        <v>0</v>
      </c>
      <c r="BP126" s="23">
        <v>0</v>
      </c>
      <c r="BQ126" s="23">
        <v>0</v>
      </c>
      <c r="BR126" s="25">
        <v>290665717</v>
      </c>
      <c r="BS126" s="22">
        <v>0</v>
      </c>
      <c r="BT126" s="23">
        <v>0</v>
      </c>
      <c r="BU126" s="23">
        <v>0</v>
      </c>
      <c r="BV126" s="23">
        <v>0</v>
      </c>
      <c r="BW126" s="24">
        <v>0</v>
      </c>
      <c r="BX126" s="23">
        <v>0</v>
      </c>
      <c r="BY126" s="23">
        <v>0</v>
      </c>
      <c r="BZ126" s="23">
        <v>0</v>
      </c>
      <c r="CA126" s="25">
        <f t="shared" si="13"/>
        <v>290665717</v>
      </c>
      <c r="CB126" s="22">
        <v>0</v>
      </c>
      <c r="CC126" s="23">
        <v>0</v>
      </c>
      <c r="CD126" s="23">
        <v>0</v>
      </c>
      <c r="CE126" s="23">
        <v>0</v>
      </c>
      <c r="CF126" s="24">
        <v>0</v>
      </c>
      <c r="CG126" s="23">
        <v>0</v>
      </c>
      <c r="CH126" s="23">
        <v>0</v>
      </c>
      <c r="CI126" s="23">
        <v>0</v>
      </c>
      <c r="CJ126" s="25">
        <f t="shared" si="14"/>
        <v>290665717</v>
      </c>
      <c r="CK126" s="22">
        <v>0</v>
      </c>
      <c r="CL126" s="23">
        <v>0</v>
      </c>
      <c r="CM126" s="23">
        <v>0</v>
      </c>
      <c r="CN126" s="23">
        <v>0</v>
      </c>
      <c r="CO126" s="23">
        <v>0</v>
      </c>
      <c r="CP126" s="24">
        <v>0</v>
      </c>
      <c r="CQ126" s="23">
        <v>0</v>
      </c>
      <c r="CR126" s="23">
        <v>0</v>
      </c>
      <c r="CS126" s="25">
        <f t="shared" si="15"/>
        <v>290665717</v>
      </c>
      <c r="CT126" s="22">
        <v>0</v>
      </c>
      <c r="CU126" s="23">
        <v>0</v>
      </c>
      <c r="CV126" s="23">
        <v>0</v>
      </c>
      <c r="CW126" s="23"/>
      <c r="CX126" s="23">
        <v>0</v>
      </c>
      <c r="CY126" s="24">
        <v>0</v>
      </c>
      <c r="CZ126" s="23">
        <v>0</v>
      </c>
      <c r="DA126" s="23">
        <v>0</v>
      </c>
      <c r="DB126" s="25">
        <f t="shared" si="16"/>
        <v>290665717</v>
      </c>
      <c r="DC126" s="22">
        <v>0</v>
      </c>
      <c r="DD126" s="23">
        <v>0</v>
      </c>
      <c r="DE126" s="23">
        <v>0</v>
      </c>
      <c r="DF126" s="23">
        <v>0</v>
      </c>
      <c r="DG126" s="23">
        <v>0</v>
      </c>
      <c r="DH126" s="24">
        <v>0</v>
      </c>
      <c r="DI126" s="23">
        <v>0</v>
      </c>
      <c r="DJ126" s="23">
        <v>0</v>
      </c>
      <c r="DK126" s="25">
        <f t="shared" si="19"/>
        <v>290665717</v>
      </c>
      <c r="DL126" s="28">
        <v>0</v>
      </c>
      <c r="DM126" s="23">
        <v>0</v>
      </c>
      <c r="DN126" s="23">
        <v>0</v>
      </c>
      <c r="DO126" s="23">
        <v>0</v>
      </c>
      <c r="DP126" s="23"/>
      <c r="DQ126" s="23"/>
      <c r="DR126" s="23">
        <v>0</v>
      </c>
      <c r="DS126" s="23">
        <v>0</v>
      </c>
      <c r="DT126" s="24">
        <v>0</v>
      </c>
      <c r="DU126" s="23">
        <v>0</v>
      </c>
      <c r="DV126" s="23">
        <v>0</v>
      </c>
      <c r="DW126" s="26">
        <f t="shared" si="18"/>
        <v>290665717</v>
      </c>
      <c r="DX126" s="26">
        <f>VLOOKUP(B126,[2]RPTNCT049_ConsultaSaldosContabl!$I$4:$K$7914,3,0)</f>
        <v>87100622</v>
      </c>
      <c r="DY126" s="13" t="e">
        <f>+S126+AD126+AU126+#REF!+BG126+#REF!+BQ126+#REF!</f>
        <v>#REF!</v>
      </c>
    </row>
    <row r="127" spans="1:129" ht="15" customHeight="1" x14ac:dyDescent="0.2">
      <c r="A127" s="9">
        <v>8920992349</v>
      </c>
      <c r="B127" s="9">
        <v>892099234</v>
      </c>
      <c r="C127" s="9"/>
      <c r="D127" s="27">
        <v>215050350</v>
      </c>
      <c r="E127" s="21" t="s">
        <v>760</v>
      </c>
      <c r="F127" s="20" t="s">
        <v>1895</v>
      </c>
      <c r="G127" s="22">
        <f>VLOOKUP(A127,[1]SGP!$A$4:$G$1137,7,0)</f>
        <v>0</v>
      </c>
      <c r="H127" s="23"/>
      <c r="I127" s="23">
        <v>0</v>
      </c>
      <c r="J127" s="23">
        <v>0</v>
      </c>
      <c r="K127" s="24">
        <v>0</v>
      </c>
      <c r="L127" s="23">
        <v>0</v>
      </c>
      <c r="M127" s="23">
        <v>0</v>
      </c>
      <c r="N127" s="25">
        <f t="shared" si="10"/>
        <v>0</v>
      </c>
      <c r="O127" s="25">
        <v>0</v>
      </c>
      <c r="P127" s="22">
        <v>0</v>
      </c>
      <c r="Q127" s="23">
        <v>0</v>
      </c>
      <c r="R127" s="23">
        <v>0</v>
      </c>
      <c r="S127" s="31">
        <v>144369444</v>
      </c>
      <c r="T127" s="23">
        <v>0</v>
      </c>
      <c r="U127" s="24">
        <v>0</v>
      </c>
      <c r="V127" s="23">
        <v>0</v>
      </c>
      <c r="W127" s="23">
        <v>0</v>
      </c>
      <c r="X127" s="25">
        <f t="shared" si="11"/>
        <v>144369444</v>
      </c>
      <c r="Y127" s="25">
        <v>0</v>
      </c>
      <c r="Z127" s="22">
        <v>0</v>
      </c>
      <c r="AA127" s="23">
        <v>0</v>
      </c>
      <c r="AB127" s="22">
        <v>0</v>
      </c>
      <c r="AC127" s="23">
        <v>0</v>
      </c>
      <c r="AD127" s="23">
        <v>0</v>
      </c>
      <c r="AE127" s="23">
        <v>0</v>
      </c>
      <c r="AF127" s="24">
        <v>0</v>
      </c>
      <c r="AG127" s="23">
        <v>0</v>
      </c>
      <c r="AH127" s="23">
        <v>0</v>
      </c>
      <c r="AI127" s="25">
        <f t="shared" si="12"/>
        <v>144369444</v>
      </c>
      <c r="AJ127" s="25">
        <v>0</v>
      </c>
      <c r="AK127" s="24">
        <v>0</v>
      </c>
      <c r="AL127" s="23">
        <v>0</v>
      </c>
      <c r="AM127" s="23">
        <v>0</v>
      </c>
      <c r="AN127" s="24">
        <v>0</v>
      </c>
      <c r="AO127" s="24">
        <v>0</v>
      </c>
      <c r="AP127" s="23">
        <v>0</v>
      </c>
      <c r="AQ127" s="23">
        <v>0</v>
      </c>
      <c r="AR127" s="23">
        <v>0</v>
      </c>
      <c r="AS127" s="41" t="s">
        <v>2304</v>
      </c>
      <c r="AT127" s="23">
        <v>0</v>
      </c>
      <c r="AU127" s="23">
        <v>0</v>
      </c>
      <c r="AV127" s="25">
        <v>144369444</v>
      </c>
      <c r="AW127" s="22">
        <v>0</v>
      </c>
      <c r="AX127" s="23">
        <v>0</v>
      </c>
      <c r="AY127" s="41">
        <v>0</v>
      </c>
      <c r="AZ127" s="23">
        <v>0</v>
      </c>
      <c r="BA127" s="24">
        <v>0</v>
      </c>
      <c r="BB127" s="23">
        <v>0</v>
      </c>
      <c r="BC127" s="23"/>
      <c r="BD127" s="23">
        <v>0</v>
      </c>
      <c r="BE127" s="41">
        <v>0</v>
      </c>
      <c r="BF127" s="23">
        <v>216461785</v>
      </c>
      <c r="BG127" s="23">
        <v>135083000</v>
      </c>
      <c r="BH127" s="25">
        <v>495914229</v>
      </c>
      <c r="BI127" s="23">
        <v>0</v>
      </c>
      <c r="BJ127" s="23">
        <v>65217749</v>
      </c>
      <c r="BK127" s="23">
        <v>0</v>
      </c>
      <c r="BL127" s="23">
        <v>0</v>
      </c>
      <c r="BM127" s="23">
        <v>0</v>
      </c>
      <c r="BN127" s="24">
        <v>0</v>
      </c>
      <c r="BO127" s="23">
        <v>0</v>
      </c>
      <c r="BP127" s="23">
        <v>0</v>
      </c>
      <c r="BQ127" s="23">
        <v>0</v>
      </c>
      <c r="BR127" s="25">
        <v>561131978</v>
      </c>
      <c r="BS127" s="22">
        <v>0</v>
      </c>
      <c r="BT127" s="23">
        <v>0</v>
      </c>
      <c r="BU127" s="23">
        <v>0</v>
      </c>
      <c r="BV127" s="23">
        <v>0</v>
      </c>
      <c r="BW127" s="24">
        <v>0</v>
      </c>
      <c r="BX127" s="23">
        <v>0</v>
      </c>
      <c r="BY127" s="23">
        <v>0</v>
      </c>
      <c r="BZ127" s="23">
        <v>0</v>
      </c>
      <c r="CA127" s="25">
        <f t="shared" si="13"/>
        <v>561131978</v>
      </c>
      <c r="CB127" s="22">
        <v>0</v>
      </c>
      <c r="CC127" s="23">
        <v>0</v>
      </c>
      <c r="CD127" s="23">
        <v>0</v>
      </c>
      <c r="CE127" s="23">
        <v>0</v>
      </c>
      <c r="CF127" s="24">
        <v>0</v>
      </c>
      <c r="CG127" s="23">
        <v>0</v>
      </c>
      <c r="CH127" s="23">
        <v>0</v>
      </c>
      <c r="CI127" s="23">
        <v>0</v>
      </c>
      <c r="CJ127" s="25">
        <f t="shared" si="14"/>
        <v>561131978</v>
      </c>
      <c r="CK127" s="22">
        <v>0</v>
      </c>
      <c r="CL127" s="23">
        <v>0</v>
      </c>
      <c r="CM127" s="23">
        <v>0</v>
      </c>
      <c r="CN127" s="23">
        <v>0</v>
      </c>
      <c r="CO127" s="23">
        <v>0</v>
      </c>
      <c r="CP127" s="24">
        <v>0</v>
      </c>
      <c r="CQ127" s="23">
        <v>0</v>
      </c>
      <c r="CR127" s="23">
        <v>0</v>
      </c>
      <c r="CS127" s="25">
        <f t="shared" si="15"/>
        <v>561131978</v>
      </c>
      <c r="CT127" s="22">
        <v>0</v>
      </c>
      <c r="CU127" s="23">
        <v>0</v>
      </c>
      <c r="CV127" s="23">
        <v>0</v>
      </c>
      <c r="CW127" s="23"/>
      <c r="CX127" s="23">
        <v>0</v>
      </c>
      <c r="CY127" s="24">
        <v>0</v>
      </c>
      <c r="CZ127" s="23">
        <v>0</v>
      </c>
      <c r="DA127" s="23">
        <v>0</v>
      </c>
      <c r="DB127" s="25">
        <f t="shared" si="16"/>
        <v>561131978</v>
      </c>
      <c r="DC127" s="22">
        <v>0</v>
      </c>
      <c r="DD127" s="23">
        <v>0</v>
      </c>
      <c r="DE127" s="23">
        <v>0</v>
      </c>
      <c r="DF127" s="23">
        <v>0</v>
      </c>
      <c r="DG127" s="23">
        <v>0</v>
      </c>
      <c r="DH127" s="24">
        <v>0</v>
      </c>
      <c r="DI127" s="23">
        <v>0</v>
      </c>
      <c r="DJ127" s="23">
        <v>0</v>
      </c>
      <c r="DK127" s="25">
        <f t="shared" si="19"/>
        <v>561131978</v>
      </c>
      <c r="DL127" s="28">
        <v>0</v>
      </c>
      <c r="DM127" s="23">
        <v>0</v>
      </c>
      <c r="DN127" s="23">
        <v>0</v>
      </c>
      <c r="DO127" s="23">
        <v>0</v>
      </c>
      <c r="DP127" s="23"/>
      <c r="DQ127" s="23"/>
      <c r="DR127" s="23">
        <v>0</v>
      </c>
      <c r="DS127" s="23">
        <v>0</v>
      </c>
      <c r="DT127" s="24">
        <v>0</v>
      </c>
      <c r="DU127" s="23">
        <v>0</v>
      </c>
      <c r="DV127" s="23">
        <v>0</v>
      </c>
      <c r="DW127" s="26">
        <f t="shared" si="18"/>
        <v>561131978</v>
      </c>
      <c r="DX127" s="26">
        <f>VLOOKUP(B127,[2]RPTNCT049_ConsultaSaldosContabl!$I$4:$K$7914,3,0)</f>
        <v>281679534</v>
      </c>
      <c r="DY127" s="13" t="e">
        <f>+S127+AD127+AU127+#REF!+BG127+#REF!+BQ127+#REF!</f>
        <v>#REF!</v>
      </c>
    </row>
    <row r="128" spans="1:129" ht="15" customHeight="1" x14ac:dyDescent="0.2">
      <c r="A128" s="9">
        <v>8920992331</v>
      </c>
      <c r="B128" s="9">
        <v>892099233</v>
      </c>
      <c r="C128" s="9"/>
      <c r="D128" s="27">
        <v>210197001</v>
      </c>
      <c r="E128" s="21" t="s">
        <v>1133</v>
      </c>
      <c r="F128" s="20" t="s">
        <v>2256</v>
      </c>
      <c r="G128" s="22">
        <f>VLOOKUP(A128,[1]SGP!$A$4:$G$1137,7,0)</f>
        <v>0</v>
      </c>
      <c r="H128" s="23"/>
      <c r="I128" s="23">
        <v>0</v>
      </c>
      <c r="J128" s="23">
        <v>0</v>
      </c>
      <c r="K128" s="24">
        <v>0</v>
      </c>
      <c r="L128" s="23">
        <v>0</v>
      </c>
      <c r="M128" s="23">
        <v>0</v>
      </c>
      <c r="N128" s="25">
        <f t="shared" si="10"/>
        <v>0</v>
      </c>
      <c r="O128" s="25">
        <v>0</v>
      </c>
      <c r="P128" s="22">
        <v>0</v>
      </c>
      <c r="Q128" s="23"/>
      <c r="R128" s="23">
        <v>0</v>
      </c>
      <c r="S128" s="31">
        <v>138732003</v>
      </c>
      <c r="T128" s="23">
        <v>0</v>
      </c>
      <c r="U128" s="24">
        <v>0</v>
      </c>
      <c r="V128" s="23">
        <v>0</v>
      </c>
      <c r="W128" s="23">
        <v>0</v>
      </c>
      <c r="X128" s="25">
        <f t="shared" si="11"/>
        <v>138732003</v>
      </c>
      <c r="Y128" s="25">
        <v>0</v>
      </c>
      <c r="Z128" s="22">
        <v>0</v>
      </c>
      <c r="AA128" s="23"/>
      <c r="AB128" s="22">
        <v>0</v>
      </c>
      <c r="AC128" s="23">
        <v>0</v>
      </c>
      <c r="AD128" s="23">
        <v>0</v>
      </c>
      <c r="AE128" s="23">
        <v>0</v>
      </c>
      <c r="AF128" s="24">
        <v>0</v>
      </c>
      <c r="AG128" s="23">
        <v>0</v>
      </c>
      <c r="AH128" s="23">
        <v>0</v>
      </c>
      <c r="AI128" s="25">
        <f t="shared" si="12"/>
        <v>138732003</v>
      </c>
      <c r="AJ128" s="25">
        <v>0</v>
      </c>
      <c r="AK128" s="24">
        <v>0</v>
      </c>
      <c r="AL128" s="23">
        <v>0</v>
      </c>
      <c r="AM128" s="23">
        <v>0</v>
      </c>
      <c r="AN128" s="24">
        <v>0</v>
      </c>
      <c r="AO128" s="24">
        <v>0</v>
      </c>
      <c r="AP128" s="23">
        <v>0</v>
      </c>
      <c r="AQ128" s="23">
        <v>0</v>
      </c>
      <c r="AR128" s="23">
        <v>0</v>
      </c>
      <c r="AS128" s="41" t="s">
        <v>2304</v>
      </c>
      <c r="AT128" s="23">
        <v>0</v>
      </c>
      <c r="AU128" s="23">
        <v>0</v>
      </c>
      <c r="AV128" s="25">
        <v>138732003</v>
      </c>
      <c r="AW128" s="22">
        <v>0</v>
      </c>
      <c r="AX128" s="23">
        <v>0</v>
      </c>
      <c r="AY128" s="41">
        <v>0</v>
      </c>
      <c r="AZ128" s="23">
        <v>0</v>
      </c>
      <c r="BA128" s="24">
        <v>0</v>
      </c>
      <c r="BB128" s="23">
        <v>0</v>
      </c>
      <c r="BC128" s="23"/>
      <c r="BD128" s="23">
        <v>0</v>
      </c>
      <c r="BE128" s="41">
        <v>0</v>
      </c>
      <c r="BF128" s="23">
        <v>267199440</v>
      </c>
      <c r="BG128" s="23">
        <v>122755110</v>
      </c>
      <c r="BH128" s="25">
        <v>528686553</v>
      </c>
      <c r="BI128" s="23">
        <v>0</v>
      </c>
      <c r="BJ128" s="23">
        <v>76318811</v>
      </c>
      <c r="BK128" s="23">
        <v>0</v>
      </c>
      <c r="BL128" s="23">
        <v>0</v>
      </c>
      <c r="BM128" s="23">
        <v>0</v>
      </c>
      <c r="BN128" s="24">
        <v>0</v>
      </c>
      <c r="BO128" s="23">
        <v>0</v>
      </c>
      <c r="BP128" s="23">
        <v>0</v>
      </c>
      <c r="BQ128" s="23">
        <v>0</v>
      </c>
      <c r="BR128" s="25">
        <v>605005364</v>
      </c>
      <c r="BS128" s="22">
        <v>0</v>
      </c>
      <c r="BT128" s="23">
        <v>0</v>
      </c>
      <c r="BU128" s="23">
        <v>0</v>
      </c>
      <c r="BV128" s="23">
        <v>0</v>
      </c>
      <c r="BW128" s="24">
        <v>0</v>
      </c>
      <c r="BX128" s="23">
        <v>0</v>
      </c>
      <c r="BY128" s="23">
        <v>0</v>
      </c>
      <c r="BZ128" s="23">
        <v>0</v>
      </c>
      <c r="CA128" s="25">
        <f t="shared" si="13"/>
        <v>605005364</v>
      </c>
      <c r="CB128" s="22">
        <v>0</v>
      </c>
      <c r="CC128" s="23">
        <v>0</v>
      </c>
      <c r="CD128" s="23">
        <v>0</v>
      </c>
      <c r="CE128" s="23">
        <v>0</v>
      </c>
      <c r="CF128" s="24">
        <v>0</v>
      </c>
      <c r="CG128" s="23">
        <v>0</v>
      </c>
      <c r="CH128" s="23">
        <v>0</v>
      </c>
      <c r="CI128" s="23">
        <v>0</v>
      </c>
      <c r="CJ128" s="25">
        <f t="shared" si="14"/>
        <v>605005364</v>
      </c>
      <c r="CK128" s="22">
        <v>0</v>
      </c>
      <c r="CL128" s="23">
        <v>0</v>
      </c>
      <c r="CM128" s="23">
        <v>0</v>
      </c>
      <c r="CN128" s="23">
        <v>0</v>
      </c>
      <c r="CO128" s="23">
        <v>0</v>
      </c>
      <c r="CP128" s="24">
        <v>0</v>
      </c>
      <c r="CQ128" s="23">
        <v>0</v>
      </c>
      <c r="CR128" s="23">
        <v>0</v>
      </c>
      <c r="CS128" s="25">
        <f t="shared" si="15"/>
        <v>605005364</v>
      </c>
      <c r="CT128" s="22">
        <v>0</v>
      </c>
      <c r="CU128" s="23">
        <v>0</v>
      </c>
      <c r="CV128" s="23">
        <v>0</v>
      </c>
      <c r="CW128" s="23"/>
      <c r="CX128" s="23">
        <v>0</v>
      </c>
      <c r="CY128" s="24">
        <v>0</v>
      </c>
      <c r="CZ128" s="23">
        <v>0</v>
      </c>
      <c r="DA128" s="23">
        <v>0</v>
      </c>
      <c r="DB128" s="25">
        <f t="shared" si="16"/>
        <v>605005364</v>
      </c>
      <c r="DC128" s="22">
        <v>0</v>
      </c>
      <c r="DD128" s="23">
        <v>0</v>
      </c>
      <c r="DE128" s="23">
        <v>0</v>
      </c>
      <c r="DF128" s="23">
        <v>0</v>
      </c>
      <c r="DG128" s="23">
        <v>0</v>
      </c>
      <c r="DH128" s="24">
        <v>0</v>
      </c>
      <c r="DI128" s="23">
        <v>0</v>
      </c>
      <c r="DJ128" s="23">
        <v>0</v>
      </c>
      <c r="DK128" s="25">
        <f t="shared" si="19"/>
        <v>605005364</v>
      </c>
      <c r="DL128" s="28">
        <v>0</v>
      </c>
      <c r="DM128" s="23">
        <v>0</v>
      </c>
      <c r="DN128" s="23">
        <v>0</v>
      </c>
      <c r="DO128" s="23">
        <v>0</v>
      </c>
      <c r="DP128" s="23"/>
      <c r="DQ128" s="23"/>
      <c r="DR128" s="23">
        <v>0</v>
      </c>
      <c r="DS128" s="23">
        <v>0</v>
      </c>
      <c r="DT128" s="24">
        <v>0</v>
      </c>
      <c r="DU128" s="23">
        <v>0</v>
      </c>
      <c r="DV128" s="23">
        <v>0</v>
      </c>
      <c r="DW128" s="26">
        <f t="shared" si="18"/>
        <v>605005364</v>
      </c>
      <c r="DX128" s="26">
        <f>VLOOKUP(B128,[2]RPTNCT049_ConsultaSaldosContabl!$I$4:$K$7914,3,0)</f>
        <v>343518251</v>
      </c>
      <c r="DY128" s="13" t="e">
        <f>+S128+AD128+AU128+#REF!+BG128+#REF!+BQ128+#REF!</f>
        <v>#REF!</v>
      </c>
    </row>
    <row r="129" spans="1:129" ht="15" customHeight="1" x14ac:dyDescent="0.2">
      <c r="A129" s="9">
        <v>8920992324</v>
      </c>
      <c r="B129" s="9">
        <v>892099232</v>
      </c>
      <c r="C129" s="9"/>
      <c r="D129" s="27">
        <v>212450124</v>
      </c>
      <c r="E129" s="21" t="s">
        <v>748</v>
      </c>
      <c r="F129" s="20" t="s">
        <v>1883</v>
      </c>
      <c r="G129" s="22">
        <f>VLOOKUP(A129,[1]SGP!$A$4:$G$1137,7,0)</f>
        <v>0</v>
      </c>
      <c r="H129" s="23"/>
      <c r="I129" s="23">
        <v>0</v>
      </c>
      <c r="J129" s="23">
        <v>0</v>
      </c>
      <c r="K129" s="24">
        <v>0</v>
      </c>
      <c r="L129" s="23">
        <v>0</v>
      </c>
      <c r="M129" s="23">
        <v>0</v>
      </c>
      <c r="N129" s="25">
        <f t="shared" si="10"/>
        <v>0</v>
      </c>
      <c r="O129" s="25">
        <v>0</v>
      </c>
      <c r="P129" s="22">
        <v>0</v>
      </c>
      <c r="Q129" s="23">
        <v>0</v>
      </c>
      <c r="R129" s="23">
        <v>0</v>
      </c>
      <c r="S129" s="31">
        <v>58934808</v>
      </c>
      <c r="T129" s="23">
        <v>0</v>
      </c>
      <c r="U129" s="24">
        <v>0</v>
      </c>
      <c r="V129" s="23">
        <v>0</v>
      </c>
      <c r="W129" s="23">
        <v>0</v>
      </c>
      <c r="X129" s="25">
        <f t="shared" si="11"/>
        <v>58934808</v>
      </c>
      <c r="Y129" s="25">
        <v>0</v>
      </c>
      <c r="Z129" s="22">
        <v>0</v>
      </c>
      <c r="AA129" s="23">
        <v>0</v>
      </c>
      <c r="AB129" s="22">
        <v>0</v>
      </c>
      <c r="AC129" s="23">
        <v>0</v>
      </c>
      <c r="AD129" s="23">
        <v>0</v>
      </c>
      <c r="AE129" s="23">
        <v>0</v>
      </c>
      <c r="AF129" s="24">
        <v>0</v>
      </c>
      <c r="AG129" s="23">
        <v>0</v>
      </c>
      <c r="AH129" s="23">
        <v>0</v>
      </c>
      <c r="AI129" s="25">
        <f t="shared" si="12"/>
        <v>58934808</v>
      </c>
      <c r="AJ129" s="25">
        <v>0</v>
      </c>
      <c r="AK129" s="24">
        <v>0</v>
      </c>
      <c r="AL129" s="23">
        <v>0</v>
      </c>
      <c r="AM129" s="23">
        <v>0</v>
      </c>
      <c r="AN129" s="24">
        <v>0</v>
      </c>
      <c r="AO129" s="24">
        <v>0</v>
      </c>
      <c r="AP129" s="23">
        <v>0</v>
      </c>
      <c r="AQ129" s="23">
        <v>0</v>
      </c>
      <c r="AR129" s="23">
        <v>0</v>
      </c>
      <c r="AS129" s="41" t="s">
        <v>2304</v>
      </c>
      <c r="AT129" s="23">
        <v>0</v>
      </c>
      <c r="AU129" s="23">
        <v>0</v>
      </c>
      <c r="AV129" s="25">
        <v>58934808</v>
      </c>
      <c r="AW129" s="22">
        <v>0</v>
      </c>
      <c r="AX129" s="23">
        <v>0</v>
      </c>
      <c r="AY129" s="41">
        <v>0</v>
      </c>
      <c r="AZ129" s="23">
        <v>0</v>
      </c>
      <c r="BA129" s="24">
        <v>0</v>
      </c>
      <c r="BB129" s="23">
        <v>0</v>
      </c>
      <c r="BC129" s="23"/>
      <c r="BD129" s="23">
        <v>0</v>
      </c>
      <c r="BE129" s="41">
        <v>0</v>
      </c>
      <c r="BF129" s="23">
        <v>46777200</v>
      </c>
      <c r="BG129" s="23">
        <v>53851443</v>
      </c>
      <c r="BH129" s="25">
        <v>159563451</v>
      </c>
      <c r="BI129" s="23">
        <v>0</v>
      </c>
      <c r="BJ129" s="23">
        <v>13981872</v>
      </c>
      <c r="BK129" s="23">
        <v>0</v>
      </c>
      <c r="BL129" s="23">
        <v>0</v>
      </c>
      <c r="BM129" s="23">
        <v>0</v>
      </c>
      <c r="BN129" s="24">
        <v>0</v>
      </c>
      <c r="BO129" s="23">
        <v>0</v>
      </c>
      <c r="BP129" s="23">
        <v>0</v>
      </c>
      <c r="BQ129" s="23">
        <v>0</v>
      </c>
      <c r="BR129" s="25">
        <v>173545323</v>
      </c>
      <c r="BS129" s="22">
        <v>0</v>
      </c>
      <c r="BT129" s="23">
        <v>0</v>
      </c>
      <c r="BU129" s="23">
        <v>0</v>
      </c>
      <c r="BV129" s="23">
        <v>0</v>
      </c>
      <c r="BW129" s="24">
        <v>0</v>
      </c>
      <c r="BX129" s="23">
        <v>0</v>
      </c>
      <c r="BY129" s="23">
        <v>0</v>
      </c>
      <c r="BZ129" s="23">
        <v>0</v>
      </c>
      <c r="CA129" s="25">
        <f t="shared" si="13"/>
        <v>173545323</v>
      </c>
      <c r="CB129" s="22">
        <v>0</v>
      </c>
      <c r="CC129" s="23">
        <v>0</v>
      </c>
      <c r="CD129" s="23">
        <v>0</v>
      </c>
      <c r="CE129" s="23">
        <v>0</v>
      </c>
      <c r="CF129" s="24">
        <v>0</v>
      </c>
      <c r="CG129" s="23">
        <v>0</v>
      </c>
      <c r="CH129" s="23">
        <v>0</v>
      </c>
      <c r="CI129" s="23">
        <v>0</v>
      </c>
      <c r="CJ129" s="25">
        <f t="shared" si="14"/>
        <v>173545323</v>
      </c>
      <c r="CK129" s="22">
        <v>0</v>
      </c>
      <c r="CL129" s="23">
        <v>0</v>
      </c>
      <c r="CM129" s="23">
        <v>0</v>
      </c>
      <c r="CN129" s="23">
        <v>0</v>
      </c>
      <c r="CO129" s="23">
        <v>0</v>
      </c>
      <c r="CP129" s="24">
        <v>0</v>
      </c>
      <c r="CQ129" s="23">
        <v>0</v>
      </c>
      <c r="CR129" s="23">
        <v>0</v>
      </c>
      <c r="CS129" s="25">
        <f t="shared" si="15"/>
        <v>173545323</v>
      </c>
      <c r="CT129" s="22">
        <v>0</v>
      </c>
      <c r="CU129" s="23">
        <v>0</v>
      </c>
      <c r="CV129" s="23">
        <v>0</v>
      </c>
      <c r="CW129" s="23"/>
      <c r="CX129" s="23">
        <v>0</v>
      </c>
      <c r="CY129" s="24">
        <v>0</v>
      </c>
      <c r="CZ129" s="23">
        <v>0</v>
      </c>
      <c r="DA129" s="23">
        <v>0</v>
      </c>
      <c r="DB129" s="25">
        <f t="shared" si="16"/>
        <v>173545323</v>
      </c>
      <c r="DC129" s="22">
        <v>0</v>
      </c>
      <c r="DD129" s="23">
        <v>0</v>
      </c>
      <c r="DE129" s="23">
        <v>0</v>
      </c>
      <c r="DF129" s="23">
        <v>0</v>
      </c>
      <c r="DG129" s="23">
        <v>0</v>
      </c>
      <c r="DH129" s="24">
        <v>0</v>
      </c>
      <c r="DI129" s="23">
        <v>0</v>
      </c>
      <c r="DJ129" s="23">
        <v>0</v>
      </c>
      <c r="DK129" s="25">
        <f t="shared" si="19"/>
        <v>173545323</v>
      </c>
      <c r="DL129" s="28">
        <v>0</v>
      </c>
      <c r="DM129" s="23">
        <v>0</v>
      </c>
      <c r="DN129" s="23">
        <v>0</v>
      </c>
      <c r="DO129" s="23">
        <v>0</v>
      </c>
      <c r="DP129" s="23"/>
      <c r="DQ129" s="23"/>
      <c r="DR129" s="23">
        <v>0</v>
      </c>
      <c r="DS129" s="23">
        <v>0</v>
      </c>
      <c r="DT129" s="24">
        <v>0</v>
      </c>
      <c r="DU129" s="23">
        <v>0</v>
      </c>
      <c r="DV129" s="23">
        <v>0</v>
      </c>
      <c r="DW129" s="26">
        <f t="shared" si="18"/>
        <v>173545323</v>
      </c>
      <c r="DX129" s="26">
        <f>VLOOKUP(B129,[2]RPTNCT049_ConsultaSaldosContabl!$I$4:$K$7914,3,0)</f>
        <v>60759072</v>
      </c>
      <c r="DY129" s="13" t="e">
        <f>+S129+AD129+AU129+#REF!+BG129+#REF!+BQ129+#REF!</f>
        <v>#REF!</v>
      </c>
    </row>
    <row r="130" spans="1:129" ht="15" customHeight="1" x14ac:dyDescent="0.2">
      <c r="A130" s="9">
        <v>8920992166</v>
      </c>
      <c r="B130" s="9">
        <v>892099216</v>
      </c>
      <c r="C130" s="9"/>
      <c r="D130" s="27">
        <v>118585000</v>
      </c>
      <c r="E130" s="21" t="s">
        <v>84</v>
      </c>
      <c r="F130" s="20" t="s">
        <v>1236</v>
      </c>
      <c r="G130" s="22">
        <f>VLOOKUP(A130,[1]SGP!$A$4:$G$1137,7,0)</f>
        <v>8435085876</v>
      </c>
      <c r="H130" s="23"/>
      <c r="I130" s="23">
        <v>57402540</v>
      </c>
      <c r="J130" s="23">
        <v>0</v>
      </c>
      <c r="K130" s="24">
        <v>475542701</v>
      </c>
      <c r="L130" s="23">
        <v>957186889</v>
      </c>
      <c r="M130" s="23">
        <v>0</v>
      </c>
      <c r="N130" s="25">
        <f t="shared" si="10"/>
        <v>9925218006</v>
      </c>
      <c r="O130" s="25">
        <v>0</v>
      </c>
      <c r="P130" s="22">
        <v>7996163040</v>
      </c>
      <c r="Q130" s="23">
        <v>0</v>
      </c>
      <c r="R130" s="23">
        <v>57402540</v>
      </c>
      <c r="S130" s="29">
        <v>0</v>
      </c>
      <c r="T130" s="23">
        <v>0</v>
      </c>
      <c r="U130" s="24">
        <v>475542703</v>
      </c>
      <c r="V130" s="23">
        <v>1101548067</v>
      </c>
      <c r="W130" s="23">
        <v>0</v>
      </c>
      <c r="X130" s="25">
        <f t="shared" si="11"/>
        <v>19555874356</v>
      </c>
      <c r="Y130" s="25">
        <v>0</v>
      </c>
      <c r="Z130" s="22">
        <v>8757617905</v>
      </c>
      <c r="AA130" s="23">
        <v>0</v>
      </c>
      <c r="AB130" s="22">
        <v>57402540</v>
      </c>
      <c r="AC130" s="31">
        <v>80495178</v>
      </c>
      <c r="AD130" s="23">
        <v>0</v>
      </c>
      <c r="AE130" s="23">
        <v>0</v>
      </c>
      <c r="AF130" s="24">
        <v>475542702</v>
      </c>
      <c r="AG130" s="23">
        <v>1029367478</v>
      </c>
      <c r="AH130" s="23">
        <v>0</v>
      </c>
      <c r="AI130" s="25">
        <f t="shared" si="12"/>
        <v>29956300159</v>
      </c>
      <c r="AJ130" s="25">
        <v>0</v>
      </c>
      <c r="AK130" s="50">
        <v>9282871018</v>
      </c>
      <c r="AL130" s="23">
        <v>0</v>
      </c>
      <c r="AM130" s="23">
        <v>25062708</v>
      </c>
      <c r="AN130" s="23">
        <v>4177291958</v>
      </c>
      <c r="AO130" s="23">
        <v>0</v>
      </c>
      <c r="AP130" s="23">
        <v>464971325</v>
      </c>
      <c r="AQ130" s="23">
        <v>1009602329</v>
      </c>
      <c r="AR130" s="23">
        <v>0</v>
      </c>
      <c r="AS130" s="41" t="s">
        <v>2304</v>
      </c>
      <c r="AT130" s="23">
        <v>0</v>
      </c>
      <c r="AU130" s="23">
        <v>0</v>
      </c>
      <c r="AV130" s="25">
        <v>44916099497</v>
      </c>
      <c r="AW130" s="22">
        <v>4860295305</v>
      </c>
      <c r="AX130" s="23">
        <v>0</v>
      </c>
      <c r="AY130" s="41">
        <v>57402540</v>
      </c>
      <c r="AZ130" s="23">
        <v>0</v>
      </c>
      <c r="BA130" s="24">
        <v>464971325</v>
      </c>
      <c r="BB130" s="23">
        <v>1009602329</v>
      </c>
      <c r="BC130" s="23"/>
      <c r="BD130" s="23">
        <v>0</v>
      </c>
      <c r="BE130" s="41">
        <v>57402540</v>
      </c>
      <c r="BF130" s="23">
        <v>0</v>
      </c>
      <c r="BG130" s="23">
        <v>0</v>
      </c>
      <c r="BH130" s="25">
        <v>51365773536</v>
      </c>
      <c r="BI130" s="23">
        <v>9452486515</v>
      </c>
      <c r="BJ130" s="23">
        <v>0</v>
      </c>
      <c r="BK130" s="23">
        <v>114805080</v>
      </c>
      <c r="BL130" s="23">
        <v>0</v>
      </c>
      <c r="BM130" s="23">
        <v>0</v>
      </c>
      <c r="BN130" s="24">
        <v>464971325</v>
      </c>
      <c r="BO130" s="23">
        <v>1009602329</v>
      </c>
      <c r="BP130" s="23">
        <v>0</v>
      </c>
      <c r="BQ130" s="23">
        <v>0</v>
      </c>
      <c r="BR130" s="25">
        <v>62407638785</v>
      </c>
      <c r="BS130" s="22">
        <v>0</v>
      </c>
      <c r="BT130" s="23">
        <v>0</v>
      </c>
      <c r="BU130" s="23">
        <v>0</v>
      </c>
      <c r="BV130" s="23">
        <v>0</v>
      </c>
      <c r="BW130" s="24">
        <v>0</v>
      </c>
      <c r="BX130" s="23">
        <v>0</v>
      </c>
      <c r="BY130" s="23">
        <v>0</v>
      </c>
      <c r="BZ130" s="23">
        <v>0</v>
      </c>
      <c r="CA130" s="25">
        <f t="shared" si="13"/>
        <v>62407638785</v>
      </c>
      <c r="CB130" s="22">
        <v>0</v>
      </c>
      <c r="CC130" s="23">
        <v>0</v>
      </c>
      <c r="CD130" s="23">
        <v>0</v>
      </c>
      <c r="CE130" s="23">
        <v>0</v>
      </c>
      <c r="CF130" s="24">
        <v>0</v>
      </c>
      <c r="CG130" s="23">
        <v>0</v>
      </c>
      <c r="CH130" s="23">
        <v>0</v>
      </c>
      <c r="CI130" s="23">
        <v>0</v>
      </c>
      <c r="CJ130" s="25">
        <f t="shared" si="14"/>
        <v>62407638785</v>
      </c>
      <c r="CK130" s="22">
        <v>0</v>
      </c>
      <c r="CL130" s="23">
        <v>0</v>
      </c>
      <c r="CM130" s="23">
        <v>0</v>
      </c>
      <c r="CN130" s="23">
        <v>0</v>
      </c>
      <c r="CO130" s="23">
        <v>0</v>
      </c>
      <c r="CP130" s="24">
        <v>0</v>
      </c>
      <c r="CQ130" s="23">
        <v>0</v>
      </c>
      <c r="CR130" s="23">
        <v>0</v>
      </c>
      <c r="CS130" s="25">
        <f t="shared" si="15"/>
        <v>62407638785</v>
      </c>
      <c r="CT130" s="22">
        <v>0</v>
      </c>
      <c r="CU130" s="23">
        <v>0</v>
      </c>
      <c r="CV130" s="23">
        <v>0</v>
      </c>
      <c r="CW130" s="23"/>
      <c r="CX130" s="23">
        <v>0</v>
      </c>
      <c r="CY130" s="24">
        <v>0</v>
      </c>
      <c r="CZ130" s="23">
        <v>0</v>
      </c>
      <c r="DA130" s="23">
        <v>0</v>
      </c>
      <c r="DB130" s="25">
        <f t="shared" si="16"/>
        <v>62407638785</v>
      </c>
      <c r="DC130" s="22">
        <v>0</v>
      </c>
      <c r="DD130" s="23">
        <v>0</v>
      </c>
      <c r="DE130" s="23">
        <v>0</v>
      </c>
      <c r="DF130" s="23">
        <v>0</v>
      </c>
      <c r="DG130" s="23">
        <v>0</v>
      </c>
      <c r="DH130" s="24">
        <v>0</v>
      </c>
      <c r="DI130" s="23">
        <v>0</v>
      </c>
      <c r="DJ130" s="23">
        <v>0</v>
      </c>
      <c r="DK130" s="25">
        <f t="shared" si="19"/>
        <v>62407638785</v>
      </c>
      <c r="DL130" s="28">
        <v>0</v>
      </c>
      <c r="DM130" s="23">
        <v>0</v>
      </c>
      <c r="DN130" s="23">
        <v>0</v>
      </c>
      <c r="DO130" s="23">
        <v>0</v>
      </c>
      <c r="DP130" s="23"/>
      <c r="DQ130" s="23"/>
      <c r="DR130" s="23">
        <v>0</v>
      </c>
      <c r="DS130" s="23">
        <v>0</v>
      </c>
      <c r="DT130" s="24">
        <v>0</v>
      </c>
      <c r="DU130" s="23">
        <v>0</v>
      </c>
      <c r="DV130" s="23">
        <v>0</v>
      </c>
      <c r="DW130" s="26">
        <f t="shared" si="18"/>
        <v>62407638785</v>
      </c>
      <c r="DX130" s="26">
        <f>VLOOKUP(B130,[2]RPTNCT049_ConsultaSaldosContabl!$I$4:$K$7914,3,0)</f>
        <v>62407638785</v>
      </c>
      <c r="DY130" s="13" t="e">
        <f>+S130+AD130+AU130+#REF!+BG130+#REF!+BQ130+#REF!</f>
        <v>#REF!</v>
      </c>
    </row>
    <row r="131" spans="1:129" ht="15" customHeight="1" x14ac:dyDescent="0.2">
      <c r="A131" s="9">
        <v>8920991849</v>
      </c>
      <c r="B131" s="9">
        <v>892099184</v>
      </c>
      <c r="C131" s="9"/>
      <c r="D131" s="27">
        <v>212650226</v>
      </c>
      <c r="E131" s="21" t="s">
        <v>751</v>
      </c>
      <c r="F131" s="20" t="s">
        <v>1886</v>
      </c>
      <c r="G131" s="22">
        <f>VLOOKUP(A131,[1]SGP!$A$4:$G$1137,7,0)</f>
        <v>0</v>
      </c>
      <c r="H131" s="23"/>
      <c r="I131" s="23">
        <v>0</v>
      </c>
      <c r="J131" s="23">
        <v>0</v>
      </c>
      <c r="K131" s="24">
        <v>0</v>
      </c>
      <c r="L131" s="23">
        <v>0</v>
      </c>
      <c r="M131" s="23">
        <v>0</v>
      </c>
      <c r="N131" s="25">
        <f t="shared" si="10"/>
        <v>0</v>
      </c>
      <c r="O131" s="25">
        <v>0</v>
      </c>
      <c r="P131" s="22">
        <v>0</v>
      </c>
      <c r="Q131" s="23">
        <v>0</v>
      </c>
      <c r="R131" s="23">
        <v>0</v>
      </c>
      <c r="S131" s="31">
        <v>212195104</v>
      </c>
      <c r="T131" s="23">
        <v>0</v>
      </c>
      <c r="U131" s="24">
        <v>0</v>
      </c>
      <c r="V131" s="23">
        <v>0</v>
      </c>
      <c r="W131" s="23">
        <v>0</v>
      </c>
      <c r="X131" s="25">
        <f t="shared" si="11"/>
        <v>212195104</v>
      </c>
      <c r="Y131" s="25">
        <v>0</v>
      </c>
      <c r="Z131" s="22">
        <v>0</v>
      </c>
      <c r="AA131" s="23">
        <v>0</v>
      </c>
      <c r="AB131" s="22">
        <v>0</v>
      </c>
      <c r="AC131" s="23">
        <v>0</v>
      </c>
      <c r="AD131" s="23">
        <v>0</v>
      </c>
      <c r="AE131" s="23">
        <v>0</v>
      </c>
      <c r="AF131" s="24">
        <v>0</v>
      </c>
      <c r="AG131" s="23">
        <v>0</v>
      </c>
      <c r="AH131" s="23">
        <v>0</v>
      </c>
      <c r="AI131" s="25">
        <f t="shared" si="12"/>
        <v>212195104</v>
      </c>
      <c r="AJ131" s="25">
        <v>0</v>
      </c>
      <c r="AK131" s="24">
        <v>0</v>
      </c>
      <c r="AL131" s="23">
        <v>0</v>
      </c>
      <c r="AM131" s="23">
        <v>0</v>
      </c>
      <c r="AN131" s="24">
        <v>0</v>
      </c>
      <c r="AO131" s="24">
        <v>0</v>
      </c>
      <c r="AP131" s="23">
        <v>0</v>
      </c>
      <c r="AQ131" s="23">
        <v>0</v>
      </c>
      <c r="AR131" s="23">
        <v>0</v>
      </c>
      <c r="AS131" s="41" t="s">
        <v>2304</v>
      </c>
      <c r="AT131" s="23">
        <v>0</v>
      </c>
      <c r="AU131" s="23">
        <v>0</v>
      </c>
      <c r="AV131" s="25">
        <v>212195104</v>
      </c>
      <c r="AW131" s="22">
        <v>0</v>
      </c>
      <c r="AX131" s="23">
        <v>0</v>
      </c>
      <c r="AY131" s="41">
        <v>0</v>
      </c>
      <c r="AZ131" s="23">
        <v>0</v>
      </c>
      <c r="BA131" s="24">
        <v>0</v>
      </c>
      <c r="BB131" s="23">
        <v>0</v>
      </c>
      <c r="BC131" s="23"/>
      <c r="BD131" s="23">
        <v>0</v>
      </c>
      <c r="BE131" s="41">
        <v>0</v>
      </c>
      <c r="BF131" s="23">
        <v>127005695</v>
      </c>
      <c r="BG131" s="23">
        <v>197836293</v>
      </c>
      <c r="BH131" s="25">
        <v>537037092</v>
      </c>
      <c r="BI131" s="23">
        <v>0</v>
      </c>
      <c r="BJ131" s="23">
        <v>35230773</v>
      </c>
      <c r="BK131" s="23">
        <v>0</v>
      </c>
      <c r="BL131" s="23">
        <v>0</v>
      </c>
      <c r="BM131" s="23">
        <v>0</v>
      </c>
      <c r="BN131" s="24">
        <v>0</v>
      </c>
      <c r="BO131" s="23">
        <v>0</v>
      </c>
      <c r="BP131" s="23">
        <v>0</v>
      </c>
      <c r="BQ131" s="23">
        <v>0</v>
      </c>
      <c r="BR131" s="25">
        <v>572267865</v>
      </c>
      <c r="BS131" s="22">
        <v>0</v>
      </c>
      <c r="BT131" s="23">
        <v>0</v>
      </c>
      <c r="BU131" s="23">
        <v>0</v>
      </c>
      <c r="BV131" s="23">
        <v>0</v>
      </c>
      <c r="BW131" s="24">
        <v>0</v>
      </c>
      <c r="BX131" s="23">
        <v>0</v>
      </c>
      <c r="BY131" s="23">
        <v>0</v>
      </c>
      <c r="BZ131" s="23">
        <v>0</v>
      </c>
      <c r="CA131" s="25">
        <f t="shared" si="13"/>
        <v>572267865</v>
      </c>
      <c r="CB131" s="22">
        <v>0</v>
      </c>
      <c r="CC131" s="23">
        <v>0</v>
      </c>
      <c r="CD131" s="23">
        <v>0</v>
      </c>
      <c r="CE131" s="23">
        <v>0</v>
      </c>
      <c r="CF131" s="24">
        <v>0</v>
      </c>
      <c r="CG131" s="23">
        <v>0</v>
      </c>
      <c r="CH131" s="23">
        <v>0</v>
      </c>
      <c r="CI131" s="23">
        <v>0</v>
      </c>
      <c r="CJ131" s="25">
        <f t="shared" si="14"/>
        <v>572267865</v>
      </c>
      <c r="CK131" s="22">
        <v>0</v>
      </c>
      <c r="CL131" s="23">
        <v>0</v>
      </c>
      <c r="CM131" s="23">
        <v>0</v>
      </c>
      <c r="CN131" s="23">
        <v>0</v>
      </c>
      <c r="CO131" s="23">
        <v>0</v>
      </c>
      <c r="CP131" s="24">
        <v>0</v>
      </c>
      <c r="CQ131" s="23">
        <v>0</v>
      </c>
      <c r="CR131" s="23">
        <v>0</v>
      </c>
      <c r="CS131" s="25">
        <f t="shared" si="15"/>
        <v>572267865</v>
      </c>
      <c r="CT131" s="22">
        <v>0</v>
      </c>
      <c r="CU131" s="23">
        <v>0</v>
      </c>
      <c r="CV131" s="23">
        <v>0</v>
      </c>
      <c r="CW131" s="23"/>
      <c r="CX131" s="23">
        <v>0</v>
      </c>
      <c r="CY131" s="24">
        <v>0</v>
      </c>
      <c r="CZ131" s="23">
        <v>0</v>
      </c>
      <c r="DA131" s="23">
        <v>0</v>
      </c>
      <c r="DB131" s="25">
        <f t="shared" si="16"/>
        <v>572267865</v>
      </c>
      <c r="DC131" s="22">
        <v>0</v>
      </c>
      <c r="DD131" s="23">
        <v>0</v>
      </c>
      <c r="DE131" s="23">
        <v>0</v>
      </c>
      <c r="DF131" s="23">
        <v>0</v>
      </c>
      <c r="DG131" s="23">
        <v>0</v>
      </c>
      <c r="DH131" s="24">
        <v>0</v>
      </c>
      <c r="DI131" s="23">
        <v>0</v>
      </c>
      <c r="DJ131" s="23">
        <v>0</v>
      </c>
      <c r="DK131" s="25">
        <f t="shared" si="19"/>
        <v>572267865</v>
      </c>
      <c r="DL131" s="28">
        <v>0</v>
      </c>
      <c r="DM131" s="23">
        <v>0</v>
      </c>
      <c r="DN131" s="23">
        <v>0</v>
      </c>
      <c r="DO131" s="23">
        <v>0</v>
      </c>
      <c r="DP131" s="23"/>
      <c r="DQ131" s="23"/>
      <c r="DR131" s="23">
        <v>0</v>
      </c>
      <c r="DS131" s="23">
        <v>0</v>
      </c>
      <c r="DT131" s="24">
        <v>0</v>
      </c>
      <c r="DU131" s="23">
        <v>0</v>
      </c>
      <c r="DV131" s="23">
        <v>0</v>
      </c>
      <c r="DW131" s="26">
        <f t="shared" si="18"/>
        <v>572267865</v>
      </c>
      <c r="DX131" s="26">
        <f>VLOOKUP(B131,[2]RPTNCT049_ConsultaSaldosContabl!$I$4:$K$7914,3,0)</f>
        <v>162236468</v>
      </c>
      <c r="DY131" s="13" t="e">
        <f>+S131+AD131+AU131+#REF!+BG131+#REF!+BQ131+#REF!</f>
        <v>#REF!</v>
      </c>
    </row>
    <row r="132" spans="1:129" ht="15" customHeight="1" x14ac:dyDescent="0.2">
      <c r="A132" s="9">
        <v>8920991831</v>
      </c>
      <c r="B132" s="9">
        <v>892099183</v>
      </c>
      <c r="C132" s="9"/>
      <c r="D132" s="27">
        <v>218750287</v>
      </c>
      <c r="E132" s="21" t="s">
        <v>755</v>
      </c>
      <c r="F132" s="20" t="s">
        <v>1890</v>
      </c>
      <c r="G132" s="22">
        <f>VLOOKUP(A132,[1]SGP!$A$4:$G$1137,7,0)</f>
        <v>0</v>
      </c>
      <c r="H132" s="23"/>
      <c r="I132" s="23">
        <v>0</v>
      </c>
      <c r="J132" s="23">
        <v>0</v>
      </c>
      <c r="K132" s="24">
        <v>0</v>
      </c>
      <c r="L132" s="23">
        <v>0</v>
      </c>
      <c r="M132" s="23">
        <v>0</v>
      </c>
      <c r="N132" s="25">
        <f t="shared" ref="N132:N195" si="20">SUM(G132:M132)</f>
        <v>0</v>
      </c>
      <c r="O132" s="25">
        <v>0</v>
      </c>
      <c r="P132" s="22">
        <v>0</v>
      </c>
      <c r="Q132" s="23">
        <v>0</v>
      </c>
      <c r="R132" s="23">
        <v>0</v>
      </c>
      <c r="S132" s="31">
        <v>136823177</v>
      </c>
      <c r="T132" s="23">
        <v>0</v>
      </c>
      <c r="U132" s="24">
        <v>0</v>
      </c>
      <c r="V132" s="23">
        <v>0</v>
      </c>
      <c r="W132" s="23">
        <v>0</v>
      </c>
      <c r="X132" s="25">
        <f t="shared" ref="X132:X195" si="21">SUM(N132:W132)</f>
        <v>136823177</v>
      </c>
      <c r="Y132" s="25">
        <v>0</v>
      </c>
      <c r="Z132" s="22">
        <v>0</v>
      </c>
      <c r="AA132" s="23">
        <v>0</v>
      </c>
      <c r="AB132" s="22">
        <v>0</v>
      </c>
      <c r="AC132" s="23">
        <v>0</v>
      </c>
      <c r="AD132" s="23">
        <v>0</v>
      </c>
      <c r="AE132" s="23">
        <v>0</v>
      </c>
      <c r="AF132" s="24">
        <v>0</v>
      </c>
      <c r="AG132" s="23">
        <v>0</v>
      </c>
      <c r="AH132" s="23">
        <v>0</v>
      </c>
      <c r="AI132" s="25">
        <f t="shared" ref="AI132:AI195" si="22">SUM(X132:AH132)</f>
        <v>136823177</v>
      </c>
      <c r="AJ132" s="25">
        <v>0</v>
      </c>
      <c r="AK132" s="24">
        <v>0</v>
      </c>
      <c r="AL132" s="23">
        <v>0</v>
      </c>
      <c r="AM132" s="23">
        <v>0</v>
      </c>
      <c r="AN132" s="24">
        <v>0</v>
      </c>
      <c r="AO132" s="24">
        <v>0</v>
      </c>
      <c r="AP132" s="23">
        <v>0</v>
      </c>
      <c r="AQ132" s="23">
        <v>0</v>
      </c>
      <c r="AR132" s="23">
        <v>0</v>
      </c>
      <c r="AS132" s="41" t="s">
        <v>2304</v>
      </c>
      <c r="AT132" s="23">
        <v>0</v>
      </c>
      <c r="AU132" s="23">
        <v>0</v>
      </c>
      <c r="AV132" s="25">
        <v>136823177</v>
      </c>
      <c r="AW132" s="22">
        <v>0</v>
      </c>
      <c r="AX132" s="23">
        <v>0</v>
      </c>
      <c r="AY132" s="41">
        <v>0</v>
      </c>
      <c r="AZ132" s="23">
        <v>0</v>
      </c>
      <c r="BA132" s="24">
        <v>0</v>
      </c>
      <c r="BB132" s="23">
        <v>0</v>
      </c>
      <c r="BC132" s="23"/>
      <c r="BD132" s="23">
        <v>0</v>
      </c>
      <c r="BE132" s="41">
        <v>0</v>
      </c>
      <c r="BF132" s="23">
        <v>84706075</v>
      </c>
      <c r="BG132" s="23">
        <v>127107003</v>
      </c>
      <c r="BH132" s="25">
        <v>348636255</v>
      </c>
      <c r="BI132" s="23">
        <v>0</v>
      </c>
      <c r="BJ132" s="23">
        <v>24973168</v>
      </c>
      <c r="BK132" s="23">
        <v>0</v>
      </c>
      <c r="BL132" s="23">
        <v>0</v>
      </c>
      <c r="BM132" s="23">
        <v>0</v>
      </c>
      <c r="BN132" s="24">
        <v>0</v>
      </c>
      <c r="BO132" s="23">
        <v>0</v>
      </c>
      <c r="BP132" s="23">
        <v>0</v>
      </c>
      <c r="BQ132" s="23">
        <v>0</v>
      </c>
      <c r="BR132" s="25">
        <v>373609423</v>
      </c>
      <c r="BS132" s="22">
        <v>0</v>
      </c>
      <c r="BT132" s="23">
        <v>0</v>
      </c>
      <c r="BU132" s="23">
        <v>0</v>
      </c>
      <c r="BV132" s="23">
        <v>0</v>
      </c>
      <c r="BW132" s="24">
        <v>0</v>
      </c>
      <c r="BX132" s="23">
        <v>0</v>
      </c>
      <c r="BY132" s="23">
        <v>0</v>
      </c>
      <c r="BZ132" s="23">
        <v>0</v>
      </c>
      <c r="CA132" s="25">
        <f t="shared" ref="CA132:CA195" si="23">SUM(BR132:BZ132)</f>
        <v>373609423</v>
      </c>
      <c r="CB132" s="22">
        <v>0</v>
      </c>
      <c r="CC132" s="23">
        <v>0</v>
      </c>
      <c r="CD132" s="23">
        <v>0</v>
      </c>
      <c r="CE132" s="23">
        <v>0</v>
      </c>
      <c r="CF132" s="24">
        <v>0</v>
      </c>
      <c r="CG132" s="23">
        <v>0</v>
      </c>
      <c r="CH132" s="23">
        <v>0</v>
      </c>
      <c r="CI132" s="23">
        <v>0</v>
      </c>
      <c r="CJ132" s="25">
        <f t="shared" ref="CJ132:CJ195" si="24">SUM(CA132:CI132)</f>
        <v>373609423</v>
      </c>
      <c r="CK132" s="22">
        <v>0</v>
      </c>
      <c r="CL132" s="23">
        <v>0</v>
      </c>
      <c r="CM132" s="23">
        <v>0</v>
      </c>
      <c r="CN132" s="23">
        <v>0</v>
      </c>
      <c r="CO132" s="23">
        <v>0</v>
      </c>
      <c r="CP132" s="24">
        <v>0</v>
      </c>
      <c r="CQ132" s="23">
        <v>0</v>
      </c>
      <c r="CR132" s="23">
        <v>0</v>
      </c>
      <c r="CS132" s="25">
        <f t="shared" ref="CS132:CS195" si="25">SUM(CJ132:CR132)</f>
        <v>373609423</v>
      </c>
      <c r="CT132" s="22">
        <v>0</v>
      </c>
      <c r="CU132" s="23">
        <v>0</v>
      </c>
      <c r="CV132" s="23">
        <v>0</v>
      </c>
      <c r="CW132" s="23"/>
      <c r="CX132" s="23">
        <v>0</v>
      </c>
      <c r="CY132" s="24">
        <v>0</v>
      </c>
      <c r="CZ132" s="23">
        <v>0</v>
      </c>
      <c r="DA132" s="23">
        <v>0</v>
      </c>
      <c r="DB132" s="25">
        <f t="shared" ref="DB132:DB195" si="26">SUM(CS132:DA132)</f>
        <v>373609423</v>
      </c>
      <c r="DC132" s="22">
        <v>0</v>
      </c>
      <c r="DD132" s="23">
        <v>0</v>
      </c>
      <c r="DE132" s="23">
        <v>0</v>
      </c>
      <c r="DF132" s="23">
        <v>0</v>
      </c>
      <c r="DG132" s="23">
        <v>0</v>
      </c>
      <c r="DH132" s="24">
        <v>0</v>
      </c>
      <c r="DI132" s="23">
        <v>0</v>
      </c>
      <c r="DJ132" s="23">
        <v>0</v>
      </c>
      <c r="DK132" s="25">
        <f t="shared" ref="DK132:DK137" si="27">+DB132+DC132+DD132+DE132+DF132+DG132+DH132+DI132+DJ132</f>
        <v>373609423</v>
      </c>
      <c r="DL132" s="28">
        <v>0</v>
      </c>
      <c r="DM132" s="23">
        <v>0</v>
      </c>
      <c r="DN132" s="23">
        <v>0</v>
      </c>
      <c r="DO132" s="23">
        <v>0</v>
      </c>
      <c r="DP132" s="23"/>
      <c r="DQ132" s="23"/>
      <c r="DR132" s="23">
        <v>0</v>
      </c>
      <c r="DS132" s="23">
        <v>0</v>
      </c>
      <c r="DT132" s="24">
        <v>0</v>
      </c>
      <c r="DU132" s="23">
        <v>0</v>
      </c>
      <c r="DV132" s="23">
        <v>0</v>
      </c>
      <c r="DW132" s="26">
        <f t="shared" si="18"/>
        <v>373609423</v>
      </c>
      <c r="DX132" s="26">
        <f>VLOOKUP(B132,[2]RPTNCT049_ConsultaSaldosContabl!$I$4:$K$7914,3,0)</f>
        <v>109679243</v>
      </c>
      <c r="DY132" s="13" t="e">
        <f>+S132+AD132+AU132+#REF!+BG132+#REF!+BQ132+#REF!</f>
        <v>#REF!</v>
      </c>
    </row>
    <row r="133" spans="1:129" ht="15" customHeight="1" x14ac:dyDescent="0.2">
      <c r="A133" s="9">
        <v>8920991738</v>
      </c>
      <c r="B133" s="9">
        <v>892099173</v>
      </c>
      <c r="C133" s="9"/>
      <c r="D133" s="27">
        <v>211150711</v>
      </c>
      <c r="E133" s="21" t="s">
        <v>773</v>
      </c>
      <c r="F133" s="20" t="s">
        <v>1908</v>
      </c>
      <c r="G133" s="22">
        <f>VLOOKUP(A133,[1]SGP!$A$4:$G$1137,7,0)</f>
        <v>0</v>
      </c>
      <c r="H133" s="23"/>
      <c r="I133" s="23">
        <v>0</v>
      </c>
      <c r="J133" s="23">
        <v>0</v>
      </c>
      <c r="K133" s="24">
        <v>0</v>
      </c>
      <c r="L133" s="23">
        <v>0</v>
      </c>
      <c r="M133" s="23">
        <v>0</v>
      </c>
      <c r="N133" s="25">
        <f t="shared" si="20"/>
        <v>0</v>
      </c>
      <c r="O133" s="25">
        <v>0</v>
      </c>
      <c r="P133" s="22">
        <v>0</v>
      </c>
      <c r="Q133" s="23">
        <v>0</v>
      </c>
      <c r="R133" s="23">
        <v>0</v>
      </c>
      <c r="S133" s="31">
        <v>194871498</v>
      </c>
      <c r="T133" s="23">
        <v>0</v>
      </c>
      <c r="U133" s="24">
        <v>0</v>
      </c>
      <c r="V133" s="23">
        <v>0</v>
      </c>
      <c r="W133" s="23">
        <v>0</v>
      </c>
      <c r="X133" s="25">
        <f t="shared" si="21"/>
        <v>194871498</v>
      </c>
      <c r="Y133" s="25">
        <v>0</v>
      </c>
      <c r="Z133" s="22">
        <v>0</v>
      </c>
      <c r="AA133" s="23">
        <v>0</v>
      </c>
      <c r="AB133" s="22">
        <v>0</v>
      </c>
      <c r="AC133" s="23">
        <v>0</v>
      </c>
      <c r="AD133" s="23">
        <v>0</v>
      </c>
      <c r="AE133" s="23">
        <v>0</v>
      </c>
      <c r="AF133" s="24">
        <v>0</v>
      </c>
      <c r="AG133" s="23">
        <v>0</v>
      </c>
      <c r="AH133" s="23">
        <v>0</v>
      </c>
      <c r="AI133" s="25">
        <f t="shared" si="22"/>
        <v>194871498</v>
      </c>
      <c r="AJ133" s="25">
        <v>0</v>
      </c>
      <c r="AK133" s="52">
        <v>0</v>
      </c>
      <c r="AL133" s="23">
        <v>0</v>
      </c>
      <c r="AM133" s="23">
        <v>0</v>
      </c>
      <c r="AN133" s="24">
        <v>0</v>
      </c>
      <c r="AO133" s="24">
        <v>0</v>
      </c>
      <c r="AP133" s="23">
        <v>0</v>
      </c>
      <c r="AQ133" s="23">
        <v>0</v>
      </c>
      <c r="AR133" s="23">
        <v>0</v>
      </c>
      <c r="AS133" s="41" t="s">
        <v>2304</v>
      </c>
      <c r="AT133" s="23">
        <v>0</v>
      </c>
      <c r="AU133" s="23">
        <v>0</v>
      </c>
      <c r="AV133" s="25">
        <v>194871498</v>
      </c>
      <c r="AW133" s="22">
        <v>0</v>
      </c>
      <c r="AX133" s="23">
        <v>0</v>
      </c>
      <c r="AY133" s="41">
        <v>0</v>
      </c>
      <c r="AZ133" s="23">
        <v>0</v>
      </c>
      <c r="BA133" s="24">
        <v>0</v>
      </c>
      <c r="BB133" s="23">
        <v>0</v>
      </c>
      <c r="BC133" s="23"/>
      <c r="BD133" s="23">
        <v>0</v>
      </c>
      <c r="BE133" s="41">
        <v>0</v>
      </c>
      <c r="BF133" s="23">
        <v>157488095</v>
      </c>
      <c r="BG133" s="23">
        <v>176104970</v>
      </c>
      <c r="BH133" s="25">
        <v>528464563</v>
      </c>
      <c r="BI133" s="23">
        <v>0</v>
      </c>
      <c r="BJ133" s="23">
        <v>46356027</v>
      </c>
      <c r="BK133" s="23">
        <v>0</v>
      </c>
      <c r="BL133" s="23">
        <v>0</v>
      </c>
      <c r="BM133" s="23">
        <v>0</v>
      </c>
      <c r="BN133" s="24">
        <v>0</v>
      </c>
      <c r="BO133" s="23">
        <v>0</v>
      </c>
      <c r="BP133" s="23">
        <v>0</v>
      </c>
      <c r="BQ133" s="23">
        <v>0</v>
      </c>
      <c r="BR133" s="25">
        <v>574820590</v>
      </c>
      <c r="BS133" s="22">
        <v>0</v>
      </c>
      <c r="BT133" s="23">
        <v>0</v>
      </c>
      <c r="BU133" s="23">
        <v>0</v>
      </c>
      <c r="BV133" s="23">
        <v>0</v>
      </c>
      <c r="BW133" s="24">
        <v>0</v>
      </c>
      <c r="BX133" s="23">
        <v>0</v>
      </c>
      <c r="BY133" s="23">
        <v>0</v>
      </c>
      <c r="BZ133" s="23">
        <v>0</v>
      </c>
      <c r="CA133" s="25">
        <f t="shared" si="23"/>
        <v>574820590</v>
      </c>
      <c r="CB133" s="22">
        <v>0</v>
      </c>
      <c r="CC133" s="23">
        <v>0</v>
      </c>
      <c r="CD133" s="23">
        <v>0</v>
      </c>
      <c r="CE133" s="23">
        <v>0</v>
      </c>
      <c r="CF133" s="24">
        <v>0</v>
      </c>
      <c r="CG133" s="23">
        <v>0</v>
      </c>
      <c r="CH133" s="23">
        <v>0</v>
      </c>
      <c r="CI133" s="23">
        <v>0</v>
      </c>
      <c r="CJ133" s="25">
        <f t="shared" si="24"/>
        <v>574820590</v>
      </c>
      <c r="CK133" s="22">
        <v>0</v>
      </c>
      <c r="CL133" s="23">
        <v>0</v>
      </c>
      <c r="CM133" s="23">
        <v>0</v>
      </c>
      <c r="CN133" s="23">
        <v>0</v>
      </c>
      <c r="CO133" s="23">
        <v>0</v>
      </c>
      <c r="CP133" s="24">
        <v>0</v>
      </c>
      <c r="CQ133" s="23">
        <v>0</v>
      </c>
      <c r="CR133" s="23">
        <v>0</v>
      </c>
      <c r="CS133" s="25">
        <f t="shared" si="25"/>
        <v>574820590</v>
      </c>
      <c r="CT133" s="22">
        <v>0</v>
      </c>
      <c r="CU133" s="23">
        <v>0</v>
      </c>
      <c r="CV133" s="23">
        <v>0</v>
      </c>
      <c r="CW133" s="23"/>
      <c r="CX133" s="23">
        <v>0</v>
      </c>
      <c r="CY133" s="24">
        <v>0</v>
      </c>
      <c r="CZ133" s="23">
        <v>0</v>
      </c>
      <c r="DA133" s="23">
        <v>0</v>
      </c>
      <c r="DB133" s="25">
        <f t="shared" si="26"/>
        <v>574820590</v>
      </c>
      <c r="DC133" s="22">
        <v>0</v>
      </c>
      <c r="DD133" s="23">
        <v>0</v>
      </c>
      <c r="DE133" s="23">
        <v>0</v>
      </c>
      <c r="DF133" s="23">
        <v>0</v>
      </c>
      <c r="DG133" s="23">
        <v>0</v>
      </c>
      <c r="DH133" s="24">
        <v>0</v>
      </c>
      <c r="DI133" s="23">
        <v>0</v>
      </c>
      <c r="DJ133" s="23">
        <v>0</v>
      </c>
      <c r="DK133" s="25">
        <f t="shared" si="27"/>
        <v>574820590</v>
      </c>
      <c r="DL133" s="28">
        <v>0</v>
      </c>
      <c r="DM133" s="23">
        <v>0</v>
      </c>
      <c r="DN133" s="23">
        <v>0</v>
      </c>
      <c r="DO133" s="23">
        <v>0</v>
      </c>
      <c r="DP133" s="23"/>
      <c r="DQ133" s="23"/>
      <c r="DR133" s="23">
        <v>0</v>
      </c>
      <c r="DS133" s="23">
        <v>0</v>
      </c>
      <c r="DT133" s="24">
        <v>0</v>
      </c>
      <c r="DU133" s="23">
        <v>0</v>
      </c>
      <c r="DV133" s="23">
        <v>0</v>
      </c>
      <c r="DW133" s="26">
        <f t="shared" ref="DW133:DW196" si="28">SUM(DK133:DV133)</f>
        <v>574820590</v>
      </c>
      <c r="DX133" s="26">
        <f>VLOOKUP(B133,[2]RPTNCT049_ConsultaSaldosContabl!$I$4:$K$7914,3,0)</f>
        <v>203844122</v>
      </c>
      <c r="DY133" s="13" t="e">
        <f>+S133+AD133+AU133+#REF!+BG133+#REF!+BQ133+#REF!</f>
        <v>#REF!</v>
      </c>
    </row>
    <row r="134" spans="1:129" ht="15" customHeight="1" x14ac:dyDescent="0.2">
      <c r="A134" s="9">
        <v>8920991490</v>
      </c>
      <c r="B134" s="9">
        <v>892099149</v>
      </c>
      <c r="C134" s="9"/>
      <c r="D134" s="27">
        <v>119494000</v>
      </c>
      <c r="E134" s="21" t="s">
        <v>83</v>
      </c>
      <c r="F134" s="20" t="s">
        <v>1235</v>
      </c>
      <c r="G134" s="22">
        <f>VLOOKUP(A134,[1]SGP!$A$4:$G$1137,7,0)</f>
        <v>2324994158</v>
      </c>
      <c r="H134" s="23"/>
      <c r="I134" s="23">
        <v>0</v>
      </c>
      <c r="J134" s="23">
        <v>0</v>
      </c>
      <c r="K134" s="24">
        <v>67734269</v>
      </c>
      <c r="L134" s="23">
        <v>134327380</v>
      </c>
      <c r="M134" s="23">
        <v>0</v>
      </c>
      <c r="N134" s="25">
        <f t="shared" si="20"/>
        <v>2527055807</v>
      </c>
      <c r="O134" s="25">
        <v>0</v>
      </c>
      <c r="P134" s="22">
        <v>2228997469</v>
      </c>
      <c r="Q134" s="23">
        <v>0</v>
      </c>
      <c r="R134" s="23">
        <v>0</v>
      </c>
      <c r="S134" s="29">
        <v>0</v>
      </c>
      <c r="T134" s="23">
        <v>0</v>
      </c>
      <c r="U134" s="24">
        <v>67734269</v>
      </c>
      <c r="V134" s="23">
        <v>154889568</v>
      </c>
      <c r="W134" s="23">
        <v>0</v>
      </c>
      <c r="X134" s="25">
        <f t="shared" si="21"/>
        <v>4978677113</v>
      </c>
      <c r="Y134" s="25">
        <v>0</v>
      </c>
      <c r="Z134" s="22">
        <v>2415795297</v>
      </c>
      <c r="AA134" s="23">
        <v>0</v>
      </c>
      <c r="AB134" s="22">
        <v>0</v>
      </c>
      <c r="AC134" s="31">
        <v>146023584</v>
      </c>
      <c r="AD134" s="23">
        <v>0</v>
      </c>
      <c r="AE134" s="23">
        <v>0</v>
      </c>
      <c r="AF134" s="24">
        <v>67734269</v>
      </c>
      <c r="AG134" s="23">
        <v>144608474</v>
      </c>
      <c r="AH134" s="23">
        <v>0</v>
      </c>
      <c r="AI134" s="25">
        <f t="shared" si="22"/>
        <v>7752838737</v>
      </c>
      <c r="AJ134" s="25">
        <v>0</v>
      </c>
      <c r="AK134" s="50">
        <v>2528148077</v>
      </c>
      <c r="AL134" s="23">
        <v>0</v>
      </c>
      <c r="AM134" s="23">
        <v>0</v>
      </c>
      <c r="AN134" s="23">
        <v>1137666635</v>
      </c>
      <c r="AO134" s="23">
        <v>0</v>
      </c>
      <c r="AP134" s="23">
        <v>67854398</v>
      </c>
      <c r="AQ134" s="23">
        <v>147307307</v>
      </c>
      <c r="AR134" s="23">
        <v>0</v>
      </c>
      <c r="AS134" s="41" t="s">
        <v>2304</v>
      </c>
      <c r="AT134" s="23">
        <v>0</v>
      </c>
      <c r="AU134" s="23">
        <v>0</v>
      </c>
      <c r="AV134" s="25">
        <v>11633815154</v>
      </c>
      <c r="AW134" s="22">
        <v>1327930404</v>
      </c>
      <c r="AX134" s="23">
        <v>0</v>
      </c>
      <c r="AY134" s="41">
        <v>0</v>
      </c>
      <c r="AZ134" s="23">
        <v>0</v>
      </c>
      <c r="BA134" s="24">
        <v>67854398</v>
      </c>
      <c r="BB134" s="23">
        <v>147307307</v>
      </c>
      <c r="BC134" s="23"/>
      <c r="BD134" s="23">
        <v>0</v>
      </c>
      <c r="BE134" s="41">
        <v>0</v>
      </c>
      <c r="BF134" s="23">
        <v>195314910</v>
      </c>
      <c r="BG134" s="23">
        <v>0</v>
      </c>
      <c r="BH134" s="25">
        <v>13372222173</v>
      </c>
      <c r="BI134" s="23">
        <v>2513170381</v>
      </c>
      <c r="BJ134" s="23">
        <v>55914219</v>
      </c>
      <c r="BK134" s="23">
        <v>0</v>
      </c>
      <c r="BL134" s="23">
        <v>0</v>
      </c>
      <c r="BM134" s="23">
        <v>0</v>
      </c>
      <c r="BN134" s="24">
        <v>67854398</v>
      </c>
      <c r="BO134" s="23">
        <v>147307307</v>
      </c>
      <c r="BP134" s="23">
        <v>0</v>
      </c>
      <c r="BQ134" s="23">
        <v>0</v>
      </c>
      <c r="BR134" s="25">
        <v>16156468478</v>
      </c>
      <c r="BS134" s="22">
        <v>0</v>
      </c>
      <c r="BT134" s="23">
        <v>0</v>
      </c>
      <c r="BU134" s="23">
        <v>0</v>
      </c>
      <c r="BV134" s="23">
        <v>0</v>
      </c>
      <c r="BW134" s="24">
        <v>0</v>
      </c>
      <c r="BX134" s="23">
        <v>0</v>
      </c>
      <c r="BY134" s="23">
        <v>0</v>
      </c>
      <c r="BZ134" s="23">
        <v>0</v>
      </c>
      <c r="CA134" s="25">
        <f t="shared" si="23"/>
        <v>16156468478</v>
      </c>
      <c r="CB134" s="22">
        <v>0</v>
      </c>
      <c r="CC134" s="23">
        <v>0</v>
      </c>
      <c r="CD134" s="23">
        <v>0</v>
      </c>
      <c r="CE134" s="23">
        <v>0</v>
      </c>
      <c r="CF134" s="24">
        <v>0</v>
      </c>
      <c r="CG134" s="23">
        <v>0</v>
      </c>
      <c r="CH134" s="23">
        <v>0</v>
      </c>
      <c r="CI134" s="23">
        <v>0</v>
      </c>
      <c r="CJ134" s="25">
        <f t="shared" si="24"/>
        <v>16156468478</v>
      </c>
      <c r="CK134" s="22">
        <v>0</v>
      </c>
      <c r="CL134" s="23">
        <v>0</v>
      </c>
      <c r="CM134" s="23">
        <v>0</v>
      </c>
      <c r="CN134" s="23">
        <v>0</v>
      </c>
      <c r="CO134" s="23">
        <v>0</v>
      </c>
      <c r="CP134" s="24">
        <v>0</v>
      </c>
      <c r="CQ134" s="23">
        <v>0</v>
      </c>
      <c r="CR134" s="23">
        <v>0</v>
      </c>
      <c r="CS134" s="25">
        <f t="shared" si="25"/>
        <v>16156468478</v>
      </c>
      <c r="CT134" s="22">
        <v>0</v>
      </c>
      <c r="CU134" s="23">
        <v>0</v>
      </c>
      <c r="CV134" s="23">
        <v>0</v>
      </c>
      <c r="CW134" s="23"/>
      <c r="CX134" s="23">
        <v>0</v>
      </c>
      <c r="CY134" s="24">
        <v>0</v>
      </c>
      <c r="CZ134" s="23">
        <v>0</v>
      </c>
      <c r="DA134" s="23">
        <v>0</v>
      </c>
      <c r="DB134" s="25">
        <f t="shared" si="26"/>
        <v>16156468478</v>
      </c>
      <c r="DC134" s="22">
        <v>0</v>
      </c>
      <c r="DD134" s="23">
        <v>0</v>
      </c>
      <c r="DE134" s="23">
        <v>0</v>
      </c>
      <c r="DF134" s="23">
        <v>0</v>
      </c>
      <c r="DG134" s="23">
        <v>0</v>
      </c>
      <c r="DH134" s="24">
        <v>0</v>
      </c>
      <c r="DI134" s="23">
        <v>0</v>
      </c>
      <c r="DJ134" s="23">
        <v>0</v>
      </c>
      <c r="DK134" s="25">
        <f t="shared" si="27"/>
        <v>16156468478</v>
      </c>
      <c r="DL134" s="28">
        <v>0</v>
      </c>
      <c r="DM134" s="23">
        <v>0</v>
      </c>
      <c r="DN134" s="23">
        <v>0</v>
      </c>
      <c r="DO134" s="23">
        <v>0</v>
      </c>
      <c r="DP134" s="23"/>
      <c r="DQ134" s="23"/>
      <c r="DR134" s="23">
        <v>0</v>
      </c>
      <c r="DS134" s="23">
        <v>0</v>
      </c>
      <c r="DT134" s="24">
        <v>0</v>
      </c>
      <c r="DU134" s="23">
        <v>0</v>
      </c>
      <c r="DV134" s="23">
        <v>0</v>
      </c>
      <c r="DW134" s="26">
        <f t="shared" si="28"/>
        <v>16156468478</v>
      </c>
      <c r="DX134" s="26">
        <f>VLOOKUP(B134,[2]RPTNCT049_ConsultaSaldosContabl!$I$4:$K$7914,3,0)</f>
        <v>16156468478</v>
      </c>
      <c r="DY134" s="13" t="e">
        <f>+S134+AD134+AU134+#REF!+BG134+#REF!+BQ134+#REF!</f>
        <v>#REF!</v>
      </c>
    </row>
    <row r="135" spans="1:129" ht="15" customHeight="1" x14ac:dyDescent="0.2">
      <c r="A135" s="9">
        <v>8920991057</v>
      </c>
      <c r="B135" s="9">
        <v>892099105</v>
      </c>
      <c r="C135" s="9"/>
      <c r="D135" s="27">
        <v>210194001</v>
      </c>
      <c r="E135" s="21" t="s">
        <v>1128</v>
      </c>
      <c r="F135" s="20" t="s">
        <v>2251</v>
      </c>
      <c r="G135" s="22">
        <f>VLOOKUP(A135,[1]SGP!$A$4:$G$1137,7,0)</f>
        <v>0</v>
      </c>
      <c r="H135" s="23"/>
      <c r="I135" s="23">
        <v>0</v>
      </c>
      <c r="J135" s="23">
        <v>0</v>
      </c>
      <c r="K135" s="24">
        <v>0</v>
      </c>
      <c r="L135" s="23">
        <v>0</v>
      </c>
      <c r="M135" s="23">
        <v>0</v>
      </c>
      <c r="N135" s="25">
        <f t="shared" si="20"/>
        <v>0</v>
      </c>
      <c r="O135" s="25">
        <v>0</v>
      </c>
      <c r="P135" s="22">
        <v>0</v>
      </c>
      <c r="Q135" s="23"/>
      <c r="R135" s="23">
        <v>0</v>
      </c>
      <c r="S135" s="31">
        <v>292099859</v>
      </c>
      <c r="T135" s="23">
        <v>0</v>
      </c>
      <c r="U135" s="24">
        <v>0</v>
      </c>
      <c r="V135" s="23">
        <v>0</v>
      </c>
      <c r="W135" s="23">
        <v>0</v>
      </c>
      <c r="X135" s="25">
        <f t="shared" si="21"/>
        <v>292099859</v>
      </c>
      <c r="Y135" s="25">
        <v>0</v>
      </c>
      <c r="Z135" s="22">
        <v>0</v>
      </c>
      <c r="AA135" s="23"/>
      <c r="AB135" s="22">
        <v>0</v>
      </c>
      <c r="AC135" s="23">
        <v>0</v>
      </c>
      <c r="AD135" s="23">
        <v>0</v>
      </c>
      <c r="AE135" s="23">
        <v>0</v>
      </c>
      <c r="AF135" s="24">
        <v>0</v>
      </c>
      <c r="AG135" s="23">
        <v>0</v>
      </c>
      <c r="AH135" s="23">
        <v>0</v>
      </c>
      <c r="AI135" s="25">
        <f t="shared" si="22"/>
        <v>292099859</v>
      </c>
      <c r="AJ135" s="25">
        <v>0</v>
      </c>
      <c r="AK135" s="24">
        <v>0</v>
      </c>
      <c r="AL135" s="23">
        <v>0</v>
      </c>
      <c r="AM135" s="23">
        <v>0</v>
      </c>
      <c r="AN135" s="24">
        <v>0</v>
      </c>
      <c r="AO135" s="24">
        <v>0</v>
      </c>
      <c r="AP135" s="23">
        <v>0</v>
      </c>
      <c r="AQ135" s="23">
        <v>0</v>
      </c>
      <c r="AR135" s="23">
        <v>0</v>
      </c>
      <c r="AS135" s="41" t="s">
        <v>2304</v>
      </c>
      <c r="AT135" s="23">
        <v>0</v>
      </c>
      <c r="AU135" s="23">
        <v>0</v>
      </c>
      <c r="AV135" s="25">
        <v>292099859</v>
      </c>
      <c r="AW135" s="22">
        <v>0</v>
      </c>
      <c r="AX135" s="23">
        <v>0</v>
      </c>
      <c r="AY135" s="41">
        <v>0</v>
      </c>
      <c r="AZ135" s="23">
        <v>0</v>
      </c>
      <c r="BA135" s="24">
        <v>0</v>
      </c>
      <c r="BB135" s="23">
        <v>0</v>
      </c>
      <c r="BC135" s="23"/>
      <c r="BD135" s="23">
        <v>0</v>
      </c>
      <c r="BE135" s="41">
        <v>0</v>
      </c>
      <c r="BF135" s="23">
        <v>251448295</v>
      </c>
      <c r="BG135" s="23">
        <v>266003202</v>
      </c>
      <c r="BH135" s="25">
        <v>809551356</v>
      </c>
      <c r="BI135" s="23">
        <v>0</v>
      </c>
      <c r="BJ135" s="23">
        <v>71819893</v>
      </c>
      <c r="BK135" s="23">
        <v>0</v>
      </c>
      <c r="BL135" s="23">
        <v>0</v>
      </c>
      <c r="BM135" s="23">
        <v>0</v>
      </c>
      <c r="BN135" s="24">
        <v>0</v>
      </c>
      <c r="BO135" s="23">
        <v>0</v>
      </c>
      <c r="BP135" s="23">
        <v>0</v>
      </c>
      <c r="BQ135" s="23">
        <v>0</v>
      </c>
      <c r="BR135" s="25">
        <v>881371249</v>
      </c>
      <c r="BS135" s="22">
        <v>0</v>
      </c>
      <c r="BT135" s="23">
        <v>0</v>
      </c>
      <c r="BU135" s="23">
        <v>0</v>
      </c>
      <c r="BV135" s="23">
        <v>0</v>
      </c>
      <c r="BW135" s="24">
        <v>0</v>
      </c>
      <c r="BX135" s="23">
        <v>0</v>
      </c>
      <c r="BY135" s="23">
        <v>0</v>
      </c>
      <c r="BZ135" s="23">
        <v>0</v>
      </c>
      <c r="CA135" s="25">
        <f t="shared" si="23"/>
        <v>881371249</v>
      </c>
      <c r="CB135" s="22">
        <v>0</v>
      </c>
      <c r="CC135" s="23">
        <v>0</v>
      </c>
      <c r="CD135" s="23">
        <v>0</v>
      </c>
      <c r="CE135" s="23">
        <v>0</v>
      </c>
      <c r="CF135" s="24">
        <v>0</v>
      </c>
      <c r="CG135" s="23">
        <v>0</v>
      </c>
      <c r="CH135" s="23">
        <v>0</v>
      </c>
      <c r="CI135" s="23">
        <v>0</v>
      </c>
      <c r="CJ135" s="25">
        <f t="shared" si="24"/>
        <v>881371249</v>
      </c>
      <c r="CK135" s="22">
        <v>0</v>
      </c>
      <c r="CL135" s="23">
        <v>0</v>
      </c>
      <c r="CM135" s="23">
        <v>0</v>
      </c>
      <c r="CN135" s="23">
        <v>0</v>
      </c>
      <c r="CO135" s="23">
        <v>0</v>
      </c>
      <c r="CP135" s="24">
        <v>0</v>
      </c>
      <c r="CQ135" s="23">
        <v>0</v>
      </c>
      <c r="CR135" s="23">
        <v>0</v>
      </c>
      <c r="CS135" s="25">
        <f t="shared" si="25"/>
        <v>881371249</v>
      </c>
      <c r="CT135" s="22">
        <v>0</v>
      </c>
      <c r="CU135" s="23">
        <v>0</v>
      </c>
      <c r="CV135" s="23">
        <v>0</v>
      </c>
      <c r="CW135" s="23"/>
      <c r="CX135" s="23">
        <v>0</v>
      </c>
      <c r="CY135" s="24">
        <v>0</v>
      </c>
      <c r="CZ135" s="23">
        <v>0</v>
      </c>
      <c r="DA135" s="23">
        <v>0</v>
      </c>
      <c r="DB135" s="25">
        <f t="shared" si="26"/>
        <v>881371249</v>
      </c>
      <c r="DC135" s="22">
        <v>0</v>
      </c>
      <c r="DD135" s="23">
        <v>0</v>
      </c>
      <c r="DE135" s="23">
        <v>0</v>
      </c>
      <c r="DF135" s="23">
        <v>0</v>
      </c>
      <c r="DG135" s="23">
        <v>0</v>
      </c>
      <c r="DH135" s="24">
        <v>0</v>
      </c>
      <c r="DI135" s="23">
        <v>0</v>
      </c>
      <c r="DJ135" s="23">
        <v>0</v>
      </c>
      <c r="DK135" s="25">
        <f t="shared" si="27"/>
        <v>881371249</v>
      </c>
      <c r="DL135" s="28">
        <v>0</v>
      </c>
      <c r="DM135" s="23">
        <v>0</v>
      </c>
      <c r="DN135" s="23">
        <v>0</v>
      </c>
      <c r="DO135" s="23">
        <v>0</v>
      </c>
      <c r="DP135" s="23"/>
      <c r="DQ135" s="23"/>
      <c r="DR135" s="23">
        <v>0</v>
      </c>
      <c r="DS135" s="23">
        <v>0</v>
      </c>
      <c r="DT135" s="24">
        <v>0</v>
      </c>
      <c r="DU135" s="23">
        <v>0</v>
      </c>
      <c r="DV135" s="23">
        <v>0</v>
      </c>
      <c r="DW135" s="26">
        <f t="shared" si="28"/>
        <v>881371249</v>
      </c>
      <c r="DX135" s="26">
        <f>VLOOKUP(B135,[2]RPTNCT049_ConsultaSaldosContabl!$I$4:$K$7914,3,0)</f>
        <v>323268188</v>
      </c>
      <c r="DY135" s="13" t="e">
        <f>+S135+AD135+AU135+#REF!+BG135+#REF!+BQ135+#REF!</f>
        <v>#REF!</v>
      </c>
    </row>
    <row r="136" spans="1:129" ht="15" customHeight="1" x14ac:dyDescent="0.2">
      <c r="A136" s="9">
        <v>8920990011</v>
      </c>
      <c r="B136" s="9">
        <v>892099001</v>
      </c>
      <c r="C136" s="9"/>
      <c r="D136" s="27">
        <v>214550245</v>
      </c>
      <c r="E136" s="21" t="s">
        <v>752</v>
      </c>
      <c r="F136" s="20" t="s">
        <v>1887</v>
      </c>
      <c r="G136" s="22">
        <f>VLOOKUP(A136,[1]SGP!$A$4:$G$1137,7,0)</f>
        <v>0</v>
      </c>
      <c r="H136" s="23"/>
      <c r="I136" s="23">
        <v>0</v>
      </c>
      <c r="J136" s="23">
        <v>0</v>
      </c>
      <c r="K136" s="24">
        <v>0</v>
      </c>
      <c r="L136" s="23">
        <v>0</v>
      </c>
      <c r="M136" s="23">
        <v>0</v>
      </c>
      <c r="N136" s="25">
        <f t="shared" si="20"/>
        <v>0</v>
      </c>
      <c r="O136" s="25">
        <v>0</v>
      </c>
      <c r="P136" s="22">
        <v>0</v>
      </c>
      <c r="Q136" s="23">
        <v>0</v>
      </c>
      <c r="R136" s="23">
        <v>0</v>
      </c>
      <c r="S136" s="31">
        <v>24161517</v>
      </c>
      <c r="T136" s="23">
        <v>0</v>
      </c>
      <c r="U136" s="24">
        <v>0</v>
      </c>
      <c r="V136" s="23">
        <v>0</v>
      </c>
      <c r="W136" s="23">
        <v>0</v>
      </c>
      <c r="X136" s="25">
        <f t="shared" si="21"/>
        <v>24161517</v>
      </c>
      <c r="Y136" s="25">
        <v>0</v>
      </c>
      <c r="Z136" s="22">
        <v>0</v>
      </c>
      <c r="AA136" s="23">
        <v>0</v>
      </c>
      <c r="AB136" s="22">
        <v>0</v>
      </c>
      <c r="AC136" s="23">
        <v>0</v>
      </c>
      <c r="AD136" s="23">
        <v>0</v>
      </c>
      <c r="AE136" s="23">
        <v>0</v>
      </c>
      <c r="AF136" s="24">
        <v>0</v>
      </c>
      <c r="AG136" s="23">
        <v>0</v>
      </c>
      <c r="AH136" s="23">
        <v>0</v>
      </c>
      <c r="AI136" s="25">
        <f t="shared" si="22"/>
        <v>24161517</v>
      </c>
      <c r="AJ136" s="25">
        <v>0</v>
      </c>
      <c r="AK136" s="24">
        <v>0</v>
      </c>
      <c r="AL136" s="23">
        <v>0</v>
      </c>
      <c r="AM136" s="23">
        <v>0</v>
      </c>
      <c r="AN136" s="24">
        <v>0</v>
      </c>
      <c r="AO136" s="24">
        <v>0</v>
      </c>
      <c r="AP136" s="23">
        <v>0</v>
      </c>
      <c r="AQ136" s="23">
        <v>0</v>
      </c>
      <c r="AR136" s="23">
        <v>0</v>
      </c>
      <c r="AS136" s="41" t="s">
        <v>2304</v>
      </c>
      <c r="AT136" s="23">
        <v>0</v>
      </c>
      <c r="AU136" s="23">
        <v>14008224</v>
      </c>
      <c r="AV136" s="25">
        <v>24161517</v>
      </c>
      <c r="AW136" s="22">
        <v>0</v>
      </c>
      <c r="AX136" s="23">
        <v>0</v>
      </c>
      <c r="AY136" s="41">
        <v>0</v>
      </c>
      <c r="AZ136" s="23">
        <v>0</v>
      </c>
      <c r="BA136" s="24">
        <v>0</v>
      </c>
      <c r="BB136" s="23">
        <v>0</v>
      </c>
      <c r="BC136" s="23"/>
      <c r="BD136" s="23">
        <v>0</v>
      </c>
      <c r="BE136" s="41">
        <v>0</v>
      </c>
      <c r="BF136" s="23">
        <v>14196085</v>
      </c>
      <c r="BG136" s="23">
        <v>23164342</v>
      </c>
      <c r="BH136" s="25">
        <v>61521944</v>
      </c>
      <c r="BI136" s="23">
        <v>0</v>
      </c>
      <c r="BJ136" s="23">
        <v>4167335</v>
      </c>
      <c r="BK136" s="23">
        <v>0</v>
      </c>
      <c r="BL136" s="23">
        <v>0</v>
      </c>
      <c r="BM136" s="23">
        <v>0</v>
      </c>
      <c r="BN136" s="24">
        <v>0</v>
      </c>
      <c r="BO136" s="23">
        <v>0</v>
      </c>
      <c r="BP136" s="23">
        <v>0</v>
      </c>
      <c r="BQ136" s="23">
        <v>0</v>
      </c>
      <c r="BR136" s="25">
        <v>65689279</v>
      </c>
      <c r="BS136" s="22">
        <v>0</v>
      </c>
      <c r="BT136" s="23">
        <v>0</v>
      </c>
      <c r="BU136" s="23">
        <v>0</v>
      </c>
      <c r="BV136" s="23">
        <v>0</v>
      </c>
      <c r="BW136" s="24">
        <v>0</v>
      </c>
      <c r="BX136" s="23">
        <v>0</v>
      </c>
      <c r="BY136" s="23">
        <v>0</v>
      </c>
      <c r="BZ136" s="23">
        <v>0</v>
      </c>
      <c r="CA136" s="25">
        <f t="shared" si="23"/>
        <v>65689279</v>
      </c>
      <c r="CB136" s="22">
        <v>0</v>
      </c>
      <c r="CC136" s="23">
        <v>0</v>
      </c>
      <c r="CD136" s="23">
        <v>0</v>
      </c>
      <c r="CE136" s="23">
        <v>0</v>
      </c>
      <c r="CF136" s="24">
        <v>0</v>
      </c>
      <c r="CG136" s="23">
        <v>0</v>
      </c>
      <c r="CH136" s="23">
        <v>0</v>
      </c>
      <c r="CI136" s="23">
        <v>0</v>
      </c>
      <c r="CJ136" s="25">
        <f t="shared" si="24"/>
        <v>65689279</v>
      </c>
      <c r="CK136" s="22">
        <v>0</v>
      </c>
      <c r="CL136" s="23">
        <v>0</v>
      </c>
      <c r="CM136" s="23">
        <v>0</v>
      </c>
      <c r="CN136" s="23">
        <v>0</v>
      </c>
      <c r="CO136" s="23">
        <v>0</v>
      </c>
      <c r="CP136" s="24">
        <v>0</v>
      </c>
      <c r="CQ136" s="23">
        <v>0</v>
      </c>
      <c r="CR136" s="23">
        <v>0</v>
      </c>
      <c r="CS136" s="25">
        <f t="shared" si="25"/>
        <v>65689279</v>
      </c>
      <c r="CT136" s="22">
        <v>0</v>
      </c>
      <c r="CU136" s="23">
        <v>0</v>
      </c>
      <c r="CV136" s="23">
        <v>0</v>
      </c>
      <c r="CW136" s="23"/>
      <c r="CX136" s="23">
        <v>0</v>
      </c>
      <c r="CY136" s="24">
        <v>0</v>
      </c>
      <c r="CZ136" s="23">
        <v>0</v>
      </c>
      <c r="DA136" s="23">
        <v>0</v>
      </c>
      <c r="DB136" s="25">
        <f t="shared" si="26"/>
        <v>65689279</v>
      </c>
      <c r="DC136" s="22">
        <v>0</v>
      </c>
      <c r="DD136" s="23">
        <v>0</v>
      </c>
      <c r="DE136" s="23">
        <v>0</v>
      </c>
      <c r="DF136" s="23">
        <v>0</v>
      </c>
      <c r="DG136" s="23">
        <v>0</v>
      </c>
      <c r="DH136" s="24">
        <v>0</v>
      </c>
      <c r="DI136" s="23">
        <v>0</v>
      </c>
      <c r="DJ136" s="23">
        <v>0</v>
      </c>
      <c r="DK136" s="25">
        <f t="shared" si="27"/>
        <v>65689279</v>
      </c>
      <c r="DL136" s="28">
        <v>0</v>
      </c>
      <c r="DM136" s="23">
        <v>0</v>
      </c>
      <c r="DN136" s="23">
        <v>0</v>
      </c>
      <c r="DO136" s="23">
        <v>0</v>
      </c>
      <c r="DP136" s="23"/>
      <c r="DQ136" s="23"/>
      <c r="DR136" s="23">
        <v>0</v>
      </c>
      <c r="DS136" s="23">
        <v>0</v>
      </c>
      <c r="DT136" s="24">
        <v>0</v>
      </c>
      <c r="DU136" s="23">
        <v>0</v>
      </c>
      <c r="DV136" s="23">
        <v>0</v>
      </c>
      <c r="DW136" s="26">
        <f t="shared" si="28"/>
        <v>65689279</v>
      </c>
      <c r="DX136" s="26">
        <f>VLOOKUP(B136,[2]RPTNCT049_ConsultaSaldosContabl!$I$4:$K$7914,3,0)</f>
        <v>18363420</v>
      </c>
      <c r="DY136" s="13" t="e">
        <f>+S136+AD136+AU136+#REF!+BG136+#REF!+BQ136+#REF!</f>
        <v>#REF!</v>
      </c>
    </row>
    <row r="137" spans="1:129" ht="15" customHeight="1" x14ac:dyDescent="0.2">
      <c r="A137" s="9">
        <v>8920014573</v>
      </c>
      <c r="B137" s="9">
        <v>892001457</v>
      </c>
      <c r="C137" s="9"/>
      <c r="D137" s="27">
        <v>210650006</v>
      </c>
      <c r="E137" s="21" t="s">
        <v>746</v>
      </c>
      <c r="F137" s="20" t="s">
        <v>1881</v>
      </c>
      <c r="G137" s="22">
        <f>VLOOKUP(A137,[1]SGP!$A$4:$G$1137,7,0)</f>
        <v>0</v>
      </c>
      <c r="H137" s="23"/>
      <c r="I137" s="23">
        <v>0</v>
      </c>
      <c r="J137" s="23">
        <v>0</v>
      </c>
      <c r="K137" s="24">
        <v>0</v>
      </c>
      <c r="L137" s="23">
        <v>0</v>
      </c>
      <c r="M137" s="23">
        <v>0</v>
      </c>
      <c r="N137" s="25">
        <f t="shared" si="20"/>
        <v>0</v>
      </c>
      <c r="O137" s="25">
        <v>0</v>
      </c>
      <c r="P137" s="22">
        <v>0</v>
      </c>
      <c r="Q137" s="23">
        <v>0</v>
      </c>
      <c r="R137" s="23">
        <v>0</v>
      </c>
      <c r="S137" s="31">
        <v>680512383</v>
      </c>
      <c r="T137" s="23">
        <v>0</v>
      </c>
      <c r="U137" s="24">
        <v>0</v>
      </c>
      <c r="V137" s="23">
        <v>0</v>
      </c>
      <c r="W137" s="23">
        <v>0</v>
      </c>
      <c r="X137" s="25">
        <f t="shared" si="21"/>
        <v>680512383</v>
      </c>
      <c r="Y137" s="25">
        <v>0</v>
      </c>
      <c r="Z137" s="22">
        <v>0</v>
      </c>
      <c r="AA137" s="23">
        <v>0</v>
      </c>
      <c r="AB137" s="22">
        <v>0</v>
      </c>
      <c r="AC137" s="23">
        <v>0</v>
      </c>
      <c r="AD137" s="23">
        <v>0</v>
      </c>
      <c r="AE137" s="23">
        <v>0</v>
      </c>
      <c r="AF137" s="24">
        <v>0</v>
      </c>
      <c r="AG137" s="23">
        <v>0</v>
      </c>
      <c r="AH137" s="23">
        <v>0</v>
      </c>
      <c r="AI137" s="25">
        <f t="shared" si="22"/>
        <v>680512383</v>
      </c>
      <c r="AJ137" s="25">
        <v>0</v>
      </c>
      <c r="AK137" s="24">
        <v>0</v>
      </c>
      <c r="AL137" s="23">
        <v>0</v>
      </c>
      <c r="AM137" s="23">
        <v>0</v>
      </c>
      <c r="AN137" s="24">
        <v>0</v>
      </c>
      <c r="AO137" s="24">
        <v>0</v>
      </c>
      <c r="AP137" s="23">
        <v>0</v>
      </c>
      <c r="AQ137" s="23">
        <v>0</v>
      </c>
      <c r="AR137" s="23">
        <v>0</v>
      </c>
      <c r="AS137" s="41" t="s">
        <v>2304</v>
      </c>
      <c r="AT137" s="23">
        <v>0</v>
      </c>
      <c r="AU137" s="23">
        <v>0</v>
      </c>
      <c r="AV137" s="25">
        <v>680512383</v>
      </c>
      <c r="AW137" s="22">
        <v>0</v>
      </c>
      <c r="AX137" s="23">
        <v>0</v>
      </c>
      <c r="AY137" s="41">
        <v>0</v>
      </c>
      <c r="AZ137" s="23">
        <v>0</v>
      </c>
      <c r="BA137" s="24">
        <v>0</v>
      </c>
      <c r="BB137" s="23">
        <v>0</v>
      </c>
      <c r="BC137" s="23"/>
      <c r="BD137" s="23">
        <v>0</v>
      </c>
      <c r="BE137" s="41">
        <v>0</v>
      </c>
      <c r="BF137" s="23">
        <v>392728000</v>
      </c>
      <c r="BG137" s="23">
        <v>614840394</v>
      </c>
      <c r="BH137" s="25">
        <v>1688080777</v>
      </c>
      <c r="BI137" s="23">
        <v>0</v>
      </c>
      <c r="BJ137" s="23">
        <v>115602197</v>
      </c>
      <c r="BK137" s="23">
        <v>0</v>
      </c>
      <c r="BL137" s="23">
        <v>0</v>
      </c>
      <c r="BM137" s="23">
        <v>0</v>
      </c>
      <c r="BN137" s="24">
        <v>0</v>
      </c>
      <c r="BO137" s="23">
        <v>0</v>
      </c>
      <c r="BP137" s="23">
        <v>0</v>
      </c>
      <c r="BQ137" s="23">
        <v>0</v>
      </c>
      <c r="BR137" s="25">
        <v>1803682974</v>
      </c>
      <c r="BS137" s="22">
        <v>0</v>
      </c>
      <c r="BT137" s="23">
        <v>0</v>
      </c>
      <c r="BU137" s="23">
        <v>0</v>
      </c>
      <c r="BV137" s="23">
        <v>0</v>
      </c>
      <c r="BW137" s="24">
        <v>0</v>
      </c>
      <c r="BX137" s="23">
        <v>0</v>
      </c>
      <c r="BY137" s="23">
        <v>0</v>
      </c>
      <c r="BZ137" s="23">
        <v>0</v>
      </c>
      <c r="CA137" s="25">
        <f t="shared" si="23"/>
        <v>1803682974</v>
      </c>
      <c r="CB137" s="22">
        <v>0</v>
      </c>
      <c r="CC137" s="23">
        <v>0</v>
      </c>
      <c r="CD137" s="23">
        <v>0</v>
      </c>
      <c r="CE137" s="23">
        <v>0</v>
      </c>
      <c r="CF137" s="24">
        <v>0</v>
      </c>
      <c r="CG137" s="23">
        <v>0</v>
      </c>
      <c r="CH137" s="23">
        <v>0</v>
      </c>
      <c r="CI137" s="23">
        <v>0</v>
      </c>
      <c r="CJ137" s="25">
        <f t="shared" si="24"/>
        <v>1803682974</v>
      </c>
      <c r="CK137" s="22">
        <v>0</v>
      </c>
      <c r="CL137" s="23">
        <v>0</v>
      </c>
      <c r="CM137" s="23">
        <v>0</v>
      </c>
      <c r="CN137" s="23">
        <v>0</v>
      </c>
      <c r="CO137" s="23">
        <v>0</v>
      </c>
      <c r="CP137" s="24">
        <v>0</v>
      </c>
      <c r="CQ137" s="23">
        <v>0</v>
      </c>
      <c r="CR137" s="23">
        <v>0</v>
      </c>
      <c r="CS137" s="25">
        <f t="shared" si="25"/>
        <v>1803682974</v>
      </c>
      <c r="CT137" s="22">
        <v>0</v>
      </c>
      <c r="CU137" s="23">
        <v>0</v>
      </c>
      <c r="CV137" s="23">
        <v>0</v>
      </c>
      <c r="CW137" s="23"/>
      <c r="CX137" s="23">
        <v>0</v>
      </c>
      <c r="CY137" s="24">
        <v>0</v>
      </c>
      <c r="CZ137" s="23">
        <v>0</v>
      </c>
      <c r="DA137" s="23">
        <v>0</v>
      </c>
      <c r="DB137" s="25">
        <f t="shared" si="26"/>
        <v>1803682974</v>
      </c>
      <c r="DC137" s="22">
        <v>0</v>
      </c>
      <c r="DD137" s="23">
        <v>0</v>
      </c>
      <c r="DE137" s="23">
        <v>0</v>
      </c>
      <c r="DF137" s="23">
        <v>0</v>
      </c>
      <c r="DG137" s="23">
        <v>0</v>
      </c>
      <c r="DH137" s="24">
        <v>0</v>
      </c>
      <c r="DI137" s="23">
        <v>0</v>
      </c>
      <c r="DJ137" s="23">
        <v>0</v>
      </c>
      <c r="DK137" s="25">
        <f t="shared" si="27"/>
        <v>1803682974</v>
      </c>
      <c r="DL137" s="28">
        <v>0</v>
      </c>
      <c r="DM137" s="23">
        <v>0</v>
      </c>
      <c r="DN137" s="23">
        <v>0</v>
      </c>
      <c r="DO137" s="23">
        <v>0</v>
      </c>
      <c r="DP137" s="23"/>
      <c r="DQ137" s="23"/>
      <c r="DR137" s="23">
        <v>0</v>
      </c>
      <c r="DS137" s="23">
        <v>0</v>
      </c>
      <c r="DT137" s="24">
        <v>0</v>
      </c>
      <c r="DU137" s="23">
        <v>0</v>
      </c>
      <c r="DV137" s="23">
        <v>0</v>
      </c>
      <c r="DW137" s="26">
        <f t="shared" si="28"/>
        <v>1803682974</v>
      </c>
      <c r="DX137" s="26">
        <f>VLOOKUP(B137,[2]RPTNCT049_ConsultaSaldosContabl!$I$4:$K$7914,3,0)</f>
        <v>508330197</v>
      </c>
      <c r="DY137" s="13" t="e">
        <f>+S137+AD137+AU137+#REF!+BG137+#REF!+BQ137+#REF!</f>
        <v>#REF!</v>
      </c>
    </row>
    <row r="138" spans="1:129" ht="15" customHeight="1" x14ac:dyDescent="0.2">
      <c r="A138" s="9">
        <v>8920008120</v>
      </c>
      <c r="B138" s="9">
        <v>892000812</v>
      </c>
      <c r="C138" s="9"/>
      <c r="D138" s="27">
        <v>212350223</v>
      </c>
      <c r="E138" s="21" t="s">
        <v>750</v>
      </c>
      <c r="F138" s="20" t="s">
        <v>1885</v>
      </c>
      <c r="G138" s="22">
        <f>VLOOKUP(A138,[1]SGP!$A$4:$G$1137,7,0)</f>
        <v>0</v>
      </c>
      <c r="H138" s="23"/>
      <c r="I138" s="23">
        <v>0</v>
      </c>
      <c r="J138" s="23">
        <v>0</v>
      </c>
      <c r="K138" s="24">
        <v>0</v>
      </c>
      <c r="L138" s="23">
        <v>0</v>
      </c>
      <c r="M138" s="23">
        <v>0</v>
      </c>
      <c r="N138" s="25">
        <f t="shared" si="20"/>
        <v>0</v>
      </c>
      <c r="O138" s="25">
        <v>0</v>
      </c>
      <c r="P138" s="22">
        <v>0</v>
      </c>
      <c r="Q138" s="23">
        <v>0</v>
      </c>
      <c r="R138" s="23">
        <v>0</v>
      </c>
      <c r="S138" s="31">
        <v>58298973</v>
      </c>
      <c r="T138" s="23">
        <v>0</v>
      </c>
      <c r="U138" s="24">
        <v>0</v>
      </c>
      <c r="V138" s="23">
        <v>0</v>
      </c>
      <c r="W138" s="23">
        <v>0</v>
      </c>
      <c r="X138" s="25">
        <f t="shared" si="21"/>
        <v>58298973</v>
      </c>
      <c r="Y138" s="25">
        <v>0</v>
      </c>
      <c r="Z138" s="22">
        <v>0</v>
      </c>
      <c r="AA138" s="23">
        <v>0</v>
      </c>
      <c r="AB138" s="22">
        <v>0</v>
      </c>
      <c r="AC138" s="23">
        <v>0</v>
      </c>
      <c r="AD138" s="23">
        <v>0</v>
      </c>
      <c r="AE138" s="23">
        <v>0</v>
      </c>
      <c r="AF138" s="24">
        <v>0</v>
      </c>
      <c r="AG138" s="23">
        <v>0</v>
      </c>
      <c r="AH138" s="23">
        <v>0</v>
      </c>
      <c r="AI138" s="25">
        <f t="shared" si="22"/>
        <v>58298973</v>
      </c>
      <c r="AJ138" s="25">
        <v>0</v>
      </c>
      <c r="AK138" s="24">
        <v>0</v>
      </c>
      <c r="AL138" s="23">
        <v>0</v>
      </c>
      <c r="AM138" s="23">
        <v>0</v>
      </c>
      <c r="AN138" s="24">
        <v>0</v>
      </c>
      <c r="AO138" s="24">
        <v>0</v>
      </c>
      <c r="AP138" s="23">
        <v>0</v>
      </c>
      <c r="AQ138" s="23">
        <v>0</v>
      </c>
      <c r="AR138" s="23">
        <v>0</v>
      </c>
      <c r="AS138" s="41" t="s">
        <v>2304</v>
      </c>
      <c r="AT138" s="23">
        <v>0</v>
      </c>
      <c r="AU138" s="23">
        <v>0</v>
      </c>
      <c r="AV138" s="25">
        <v>58298973</v>
      </c>
      <c r="AW138" s="22">
        <v>0</v>
      </c>
      <c r="AX138" s="23">
        <v>0</v>
      </c>
      <c r="AY138" s="41">
        <v>0</v>
      </c>
      <c r="AZ138" s="23">
        <v>0</v>
      </c>
      <c r="BA138" s="24">
        <v>0</v>
      </c>
      <c r="BB138" s="23">
        <v>0</v>
      </c>
      <c r="BC138" s="23"/>
      <c r="BD138" s="23">
        <v>0</v>
      </c>
      <c r="BE138" s="41">
        <v>0</v>
      </c>
      <c r="BF138" s="23">
        <v>0</v>
      </c>
      <c r="BG138" s="23">
        <v>51197669</v>
      </c>
      <c r="BH138" s="25">
        <v>109496642</v>
      </c>
      <c r="BI138" s="23">
        <v>0</v>
      </c>
      <c r="BJ138" s="23">
        <v>11074071</v>
      </c>
      <c r="BK138" s="23">
        <v>0</v>
      </c>
      <c r="BL138" s="23">
        <v>0</v>
      </c>
      <c r="BM138" s="23">
        <v>0</v>
      </c>
      <c r="BN138" s="24">
        <v>0</v>
      </c>
      <c r="BO138" s="23">
        <v>0</v>
      </c>
      <c r="BP138" s="23">
        <v>0</v>
      </c>
      <c r="BQ138" s="23">
        <v>0</v>
      </c>
      <c r="BR138" s="25">
        <v>120570713</v>
      </c>
      <c r="BS138" s="22">
        <v>0</v>
      </c>
      <c r="BT138" s="23">
        <v>0</v>
      </c>
      <c r="BU138" s="23">
        <v>0</v>
      </c>
      <c r="BV138" s="23">
        <v>0</v>
      </c>
      <c r="BW138" s="24">
        <v>0</v>
      </c>
      <c r="BX138" s="23">
        <v>0</v>
      </c>
      <c r="BY138" s="23">
        <v>0</v>
      </c>
      <c r="BZ138" s="23">
        <v>0</v>
      </c>
      <c r="CA138" s="25">
        <f t="shared" si="23"/>
        <v>120570713</v>
      </c>
      <c r="CB138" s="22">
        <v>0</v>
      </c>
      <c r="CC138" s="23">
        <v>0</v>
      </c>
      <c r="CD138" s="23">
        <v>0</v>
      </c>
      <c r="CE138" s="23">
        <v>0</v>
      </c>
      <c r="CF138" s="24">
        <v>0</v>
      </c>
      <c r="CG138" s="23">
        <v>0</v>
      </c>
      <c r="CH138" s="23">
        <v>0</v>
      </c>
      <c r="CI138" s="23">
        <v>0</v>
      </c>
      <c r="CJ138" s="25">
        <f t="shared" si="24"/>
        <v>120570713</v>
      </c>
      <c r="CK138" s="22">
        <v>0</v>
      </c>
      <c r="CL138" s="23">
        <v>0</v>
      </c>
      <c r="CM138" s="23">
        <v>0</v>
      </c>
      <c r="CN138" s="23">
        <v>0</v>
      </c>
      <c r="CO138" s="23">
        <v>0</v>
      </c>
      <c r="CP138" s="24">
        <v>0</v>
      </c>
      <c r="CQ138" s="23">
        <v>0</v>
      </c>
      <c r="CR138" s="23">
        <v>0</v>
      </c>
      <c r="CS138" s="25">
        <f t="shared" si="25"/>
        <v>120570713</v>
      </c>
      <c r="CT138" s="22">
        <v>0</v>
      </c>
      <c r="CU138" s="23">
        <v>0</v>
      </c>
      <c r="CV138" s="23">
        <v>0</v>
      </c>
      <c r="CW138" s="23"/>
      <c r="CX138" s="23">
        <v>0</v>
      </c>
      <c r="CY138" s="24">
        <v>0</v>
      </c>
      <c r="CZ138" s="23">
        <v>0</v>
      </c>
      <c r="DA138" s="23">
        <v>0</v>
      </c>
      <c r="DB138" s="25">
        <f t="shared" si="26"/>
        <v>120570713</v>
      </c>
      <c r="DC138" s="22">
        <v>0</v>
      </c>
      <c r="DD138" s="23">
        <v>0</v>
      </c>
      <c r="DE138" s="23">
        <v>0</v>
      </c>
      <c r="DF138" s="23">
        <v>0</v>
      </c>
      <c r="DG138" s="23">
        <v>0</v>
      </c>
      <c r="DH138" s="24">
        <v>0</v>
      </c>
      <c r="DI138" s="23">
        <v>0</v>
      </c>
      <c r="DJ138" s="23">
        <v>0</v>
      </c>
      <c r="DK138" s="25">
        <f>SUM(DB138:DJ138)</f>
        <v>120570713</v>
      </c>
      <c r="DL138" s="28">
        <v>0</v>
      </c>
      <c r="DM138" s="23">
        <v>0</v>
      </c>
      <c r="DN138" s="23">
        <v>0</v>
      </c>
      <c r="DO138" s="23">
        <v>0</v>
      </c>
      <c r="DP138" s="23">
        <v>0</v>
      </c>
      <c r="DQ138" s="23"/>
      <c r="DR138" s="23">
        <v>0</v>
      </c>
      <c r="DS138" s="23">
        <v>0</v>
      </c>
      <c r="DT138" s="24">
        <v>0</v>
      </c>
      <c r="DU138" s="23">
        <v>0</v>
      </c>
      <c r="DV138" s="23">
        <v>0</v>
      </c>
      <c r="DW138" s="26">
        <f t="shared" si="28"/>
        <v>120570713</v>
      </c>
      <c r="DX138" s="26">
        <f>VLOOKUP(B138,[2]RPTNCT049_ConsultaSaldosContabl!$I$4:$K$7914,3,0)</f>
        <v>11074071</v>
      </c>
      <c r="DY138" s="13" t="e">
        <f>+S138+AD138+AU138+#REF!+BG138+#REF!+BQ138+#REF!</f>
        <v>#REF!</v>
      </c>
    </row>
    <row r="139" spans="1:129" ht="15" customHeight="1" x14ac:dyDescent="0.2">
      <c r="A139" s="9">
        <v>8920001488</v>
      </c>
      <c r="B139" s="9">
        <v>892000148</v>
      </c>
      <c r="C139" s="9"/>
      <c r="D139" s="27">
        <v>115050000</v>
      </c>
      <c r="E139" s="21" t="s">
        <v>82</v>
      </c>
      <c r="F139" s="20" t="s">
        <v>1234</v>
      </c>
      <c r="G139" s="22">
        <f>VLOOKUP(A139,[1]SGP!$A$4:$G$1137,7,0)</f>
        <v>11944207474</v>
      </c>
      <c r="H139" s="23"/>
      <c r="I139" s="23">
        <v>251305053</v>
      </c>
      <c r="J139" s="23">
        <v>0</v>
      </c>
      <c r="K139" s="24">
        <v>729132847</v>
      </c>
      <c r="L139" s="23">
        <v>1442889549</v>
      </c>
      <c r="M139" s="23">
        <v>0</v>
      </c>
      <c r="N139" s="25">
        <f t="shared" si="20"/>
        <v>14367534923</v>
      </c>
      <c r="O139" s="25">
        <v>0</v>
      </c>
      <c r="P139" s="22">
        <v>11301483578</v>
      </c>
      <c r="Q139" s="23">
        <v>0</v>
      </c>
      <c r="R139" s="23">
        <v>251305053</v>
      </c>
      <c r="S139" s="29">
        <v>0</v>
      </c>
      <c r="T139" s="23">
        <v>0</v>
      </c>
      <c r="U139" s="24">
        <v>729132847</v>
      </c>
      <c r="V139" s="23">
        <v>1664233449</v>
      </c>
      <c r="W139" s="23">
        <v>0</v>
      </c>
      <c r="X139" s="25">
        <f t="shared" si="21"/>
        <v>28313689850</v>
      </c>
      <c r="Y139" s="25">
        <v>0</v>
      </c>
      <c r="Z139" s="22">
        <v>12398184719</v>
      </c>
      <c r="AA139" s="23">
        <v>0</v>
      </c>
      <c r="AB139" s="22">
        <v>251305053</v>
      </c>
      <c r="AC139" s="31">
        <v>1220269439</v>
      </c>
      <c r="AD139" s="23">
        <v>0</v>
      </c>
      <c r="AE139" s="23">
        <v>0</v>
      </c>
      <c r="AF139" s="24">
        <v>729132847</v>
      </c>
      <c r="AG139" s="23">
        <v>1553561499</v>
      </c>
      <c r="AH139" s="23">
        <v>0</v>
      </c>
      <c r="AI139" s="25">
        <f t="shared" si="22"/>
        <v>44466143407</v>
      </c>
      <c r="AJ139" s="25">
        <v>0</v>
      </c>
      <c r="AK139" s="50">
        <v>13079392262</v>
      </c>
      <c r="AL139" s="23">
        <v>0</v>
      </c>
      <c r="AM139" s="23">
        <v>251305053</v>
      </c>
      <c r="AN139" s="23">
        <v>5885726518</v>
      </c>
      <c r="AO139" s="23">
        <v>0</v>
      </c>
      <c r="AP139" s="23">
        <v>725466350</v>
      </c>
      <c r="AQ139" s="23">
        <v>1544840429</v>
      </c>
      <c r="AR139" s="23">
        <v>0</v>
      </c>
      <c r="AS139" s="41" t="s">
        <v>2304</v>
      </c>
      <c r="AT139" s="23">
        <v>0</v>
      </c>
      <c r="AU139" s="23">
        <v>0</v>
      </c>
      <c r="AV139" s="25">
        <v>65952874019</v>
      </c>
      <c r="AW139" s="22">
        <v>6843672606</v>
      </c>
      <c r="AX139" s="23">
        <v>0</v>
      </c>
      <c r="AY139" s="41">
        <v>251305053</v>
      </c>
      <c r="AZ139" s="23">
        <v>0</v>
      </c>
      <c r="BA139" s="24">
        <v>725466350</v>
      </c>
      <c r="BB139" s="23">
        <v>1544840429</v>
      </c>
      <c r="BC139" s="23"/>
      <c r="BD139" s="23">
        <v>0</v>
      </c>
      <c r="BE139" s="41">
        <v>0</v>
      </c>
      <c r="BF139" s="23">
        <v>0</v>
      </c>
      <c r="BG139" s="23">
        <v>0</v>
      </c>
      <c r="BH139" s="25">
        <v>75318158457</v>
      </c>
      <c r="BI139" s="23">
        <v>14636813927</v>
      </c>
      <c r="BJ139" s="23">
        <v>0</v>
      </c>
      <c r="BK139" s="23">
        <v>502610106</v>
      </c>
      <c r="BL139" s="23">
        <v>0</v>
      </c>
      <c r="BM139" s="23">
        <v>0</v>
      </c>
      <c r="BN139" s="24">
        <v>725466350</v>
      </c>
      <c r="BO139" s="23">
        <v>1544840429</v>
      </c>
      <c r="BP139" s="23">
        <v>0</v>
      </c>
      <c r="BQ139" s="23">
        <v>0</v>
      </c>
      <c r="BR139" s="25">
        <v>92727889269</v>
      </c>
      <c r="BS139" s="22">
        <v>0</v>
      </c>
      <c r="BT139" s="23">
        <v>0</v>
      </c>
      <c r="BU139" s="23">
        <v>0</v>
      </c>
      <c r="BV139" s="23">
        <v>0</v>
      </c>
      <c r="BW139" s="24">
        <v>0</v>
      </c>
      <c r="BX139" s="23">
        <v>0</v>
      </c>
      <c r="BY139" s="23">
        <v>0</v>
      </c>
      <c r="BZ139" s="23">
        <v>0</v>
      </c>
      <c r="CA139" s="25">
        <f t="shared" si="23"/>
        <v>92727889269</v>
      </c>
      <c r="CB139" s="22">
        <v>0</v>
      </c>
      <c r="CC139" s="23">
        <v>0</v>
      </c>
      <c r="CD139" s="23">
        <v>0</v>
      </c>
      <c r="CE139" s="23">
        <v>0</v>
      </c>
      <c r="CF139" s="24">
        <v>0</v>
      </c>
      <c r="CG139" s="23">
        <v>0</v>
      </c>
      <c r="CH139" s="23">
        <v>0</v>
      </c>
      <c r="CI139" s="23">
        <v>0</v>
      </c>
      <c r="CJ139" s="25">
        <f t="shared" si="24"/>
        <v>92727889269</v>
      </c>
      <c r="CK139" s="22">
        <v>0</v>
      </c>
      <c r="CL139" s="23">
        <v>0</v>
      </c>
      <c r="CM139" s="23">
        <v>0</v>
      </c>
      <c r="CN139" s="23">
        <v>0</v>
      </c>
      <c r="CO139" s="23">
        <v>0</v>
      </c>
      <c r="CP139" s="24">
        <v>0</v>
      </c>
      <c r="CQ139" s="23">
        <v>0</v>
      </c>
      <c r="CR139" s="23">
        <v>0</v>
      </c>
      <c r="CS139" s="25">
        <f t="shared" si="25"/>
        <v>92727889269</v>
      </c>
      <c r="CT139" s="22">
        <v>0</v>
      </c>
      <c r="CU139" s="23">
        <v>0</v>
      </c>
      <c r="CV139" s="23">
        <v>0</v>
      </c>
      <c r="CW139" s="23"/>
      <c r="CX139" s="23">
        <v>0</v>
      </c>
      <c r="CY139" s="24">
        <v>0</v>
      </c>
      <c r="CZ139" s="23">
        <v>0</v>
      </c>
      <c r="DA139" s="23">
        <v>0</v>
      </c>
      <c r="DB139" s="25">
        <f t="shared" si="26"/>
        <v>92727889269</v>
      </c>
      <c r="DC139" s="22">
        <v>0</v>
      </c>
      <c r="DD139" s="23">
        <v>0</v>
      </c>
      <c r="DE139" s="23">
        <v>0</v>
      </c>
      <c r="DF139" s="23">
        <v>0</v>
      </c>
      <c r="DG139" s="23">
        <v>0</v>
      </c>
      <c r="DH139" s="24">
        <v>0</v>
      </c>
      <c r="DI139" s="23">
        <v>0</v>
      </c>
      <c r="DJ139" s="23">
        <v>0</v>
      </c>
      <c r="DK139" s="25">
        <f t="shared" ref="DK139:DK202" si="29">+DB139+DC139+DD139+DE139+DF139+DG139+DH139+DI139+DJ139</f>
        <v>92727889269</v>
      </c>
      <c r="DL139" s="28">
        <v>0</v>
      </c>
      <c r="DM139" s="23">
        <v>0</v>
      </c>
      <c r="DN139" s="23">
        <v>0</v>
      </c>
      <c r="DO139" s="23">
        <v>0</v>
      </c>
      <c r="DP139" s="23"/>
      <c r="DQ139" s="23"/>
      <c r="DR139" s="23">
        <v>0</v>
      </c>
      <c r="DS139" s="23">
        <v>0</v>
      </c>
      <c r="DT139" s="24">
        <v>0</v>
      </c>
      <c r="DU139" s="23">
        <v>0</v>
      </c>
      <c r="DV139" s="23">
        <v>0</v>
      </c>
      <c r="DW139" s="26">
        <f t="shared" si="28"/>
        <v>92727889269</v>
      </c>
      <c r="DX139" s="26">
        <f>VLOOKUP(B139,[2]RPTNCT049_ConsultaSaldosContabl!$I$4:$K$7914,3,0)</f>
        <v>92727889269</v>
      </c>
      <c r="DY139" s="13" t="e">
        <f>+S139+AD139+AU139+#REF!+BG139+#REF!+BQ139+#REF!</f>
        <v>#REF!</v>
      </c>
    </row>
    <row r="140" spans="1:129" ht="15" customHeight="1" x14ac:dyDescent="0.2">
      <c r="A140" s="9">
        <v>8919021912</v>
      </c>
      <c r="B140" s="9">
        <v>891902191</v>
      </c>
      <c r="C140" s="9"/>
      <c r="D140" s="27">
        <v>210676606</v>
      </c>
      <c r="E140" s="21" t="s">
        <v>1073</v>
      </c>
      <c r="F140" s="20" t="s">
        <v>2197</v>
      </c>
      <c r="G140" s="22">
        <f>VLOOKUP(A140,[1]SGP!$A$4:$G$1137,7,0)</f>
        <v>0</v>
      </c>
      <c r="H140" s="23"/>
      <c r="I140" s="23">
        <v>0</v>
      </c>
      <c r="J140" s="23">
        <v>0</v>
      </c>
      <c r="K140" s="24">
        <v>0</v>
      </c>
      <c r="L140" s="23">
        <v>0</v>
      </c>
      <c r="M140" s="23">
        <v>0</v>
      </c>
      <c r="N140" s="25">
        <f t="shared" si="20"/>
        <v>0</v>
      </c>
      <c r="O140" s="25">
        <v>0</v>
      </c>
      <c r="P140" s="22">
        <v>0</v>
      </c>
      <c r="Q140" s="23">
        <v>0</v>
      </c>
      <c r="R140" s="23">
        <v>0</v>
      </c>
      <c r="S140" s="31">
        <v>153080701</v>
      </c>
      <c r="T140" s="23">
        <v>0</v>
      </c>
      <c r="U140" s="24">
        <v>0</v>
      </c>
      <c r="V140" s="23">
        <v>0</v>
      </c>
      <c r="W140" s="23">
        <v>0</v>
      </c>
      <c r="X140" s="25">
        <f t="shared" si="21"/>
        <v>153080701</v>
      </c>
      <c r="Y140" s="25">
        <v>0</v>
      </c>
      <c r="Z140" s="22">
        <v>0</v>
      </c>
      <c r="AA140" s="23">
        <v>0</v>
      </c>
      <c r="AB140" s="22">
        <v>0</v>
      </c>
      <c r="AC140" s="23">
        <v>0</v>
      </c>
      <c r="AD140" s="23">
        <v>0</v>
      </c>
      <c r="AE140" s="23">
        <v>0</v>
      </c>
      <c r="AF140" s="24">
        <v>0</v>
      </c>
      <c r="AG140" s="23">
        <v>0</v>
      </c>
      <c r="AH140" s="23">
        <v>0</v>
      </c>
      <c r="AI140" s="25">
        <f t="shared" si="22"/>
        <v>153080701</v>
      </c>
      <c r="AJ140" s="25">
        <v>0</v>
      </c>
      <c r="AK140" s="24">
        <v>0</v>
      </c>
      <c r="AL140" s="23">
        <v>0</v>
      </c>
      <c r="AM140" s="23">
        <v>0</v>
      </c>
      <c r="AN140" s="24">
        <v>0</v>
      </c>
      <c r="AO140" s="24">
        <v>0</v>
      </c>
      <c r="AP140" s="23">
        <v>0</v>
      </c>
      <c r="AQ140" s="23">
        <v>0</v>
      </c>
      <c r="AR140" s="23">
        <v>0</v>
      </c>
      <c r="AS140" s="41" t="s">
        <v>2304</v>
      </c>
      <c r="AT140" s="23">
        <v>0</v>
      </c>
      <c r="AU140" s="23">
        <v>0</v>
      </c>
      <c r="AV140" s="25">
        <v>153080701</v>
      </c>
      <c r="AW140" s="22">
        <v>0</v>
      </c>
      <c r="AX140" s="23">
        <v>0</v>
      </c>
      <c r="AY140" s="41">
        <v>0</v>
      </c>
      <c r="AZ140" s="23">
        <v>0</v>
      </c>
      <c r="BA140" s="24">
        <v>0</v>
      </c>
      <c r="BB140" s="23">
        <v>0</v>
      </c>
      <c r="BC140" s="23"/>
      <c r="BD140" s="23">
        <v>0</v>
      </c>
      <c r="BE140" s="41">
        <v>0</v>
      </c>
      <c r="BF140" s="23">
        <v>83366915</v>
      </c>
      <c r="BG140" s="23">
        <v>141161752</v>
      </c>
      <c r="BH140" s="25">
        <v>377609368</v>
      </c>
      <c r="BI140" s="23">
        <v>0</v>
      </c>
      <c r="BJ140" s="23">
        <v>23811203</v>
      </c>
      <c r="BK140" s="23">
        <v>0</v>
      </c>
      <c r="BL140" s="23">
        <v>0</v>
      </c>
      <c r="BM140" s="23">
        <v>0</v>
      </c>
      <c r="BN140" s="24">
        <v>0</v>
      </c>
      <c r="BO140" s="23">
        <v>0</v>
      </c>
      <c r="BP140" s="23">
        <v>0</v>
      </c>
      <c r="BQ140" s="23">
        <v>0</v>
      </c>
      <c r="BR140" s="25">
        <v>401420571</v>
      </c>
      <c r="BS140" s="22">
        <v>0</v>
      </c>
      <c r="BT140" s="23">
        <v>0</v>
      </c>
      <c r="BU140" s="23">
        <v>0</v>
      </c>
      <c r="BV140" s="23">
        <v>0</v>
      </c>
      <c r="BW140" s="24">
        <v>0</v>
      </c>
      <c r="BX140" s="23">
        <v>0</v>
      </c>
      <c r="BY140" s="23">
        <v>0</v>
      </c>
      <c r="BZ140" s="23">
        <v>0</v>
      </c>
      <c r="CA140" s="25">
        <f t="shared" si="23"/>
        <v>401420571</v>
      </c>
      <c r="CB140" s="22">
        <v>0</v>
      </c>
      <c r="CC140" s="23">
        <v>0</v>
      </c>
      <c r="CD140" s="23">
        <v>0</v>
      </c>
      <c r="CE140" s="23">
        <v>0</v>
      </c>
      <c r="CF140" s="24">
        <v>0</v>
      </c>
      <c r="CG140" s="23">
        <v>0</v>
      </c>
      <c r="CH140" s="23">
        <v>0</v>
      </c>
      <c r="CI140" s="23">
        <v>0</v>
      </c>
      <c r="CJ140" s="25">
        <f t="shared" si="24"/>
        <v>401420571</v>
      </c>
      <c r="CK140" s="22">
        <v>0</v>
      </c>
      <c r="CL140" s="23">
        <v>0</v>
      </c>
      <c r="CM140" s="23">
        <v>0</v>
      </c>
      <c r="CN140" s="23">
        <v>0</v>
      </c>
      <c r="CO140" s="23">
        <v>0</v>
      </c>
      <c r="CP140" s="24">
        <v>0</v>
      </c>
      <c r="CQ140" s="23">
        <v>0</v>
      </c>
      <c r="CR140" s="23">
        <v>0</v>
      </c>
      <c r="CS140" s="25">
        <f t="shared" si="25"/>
        <v>401420571</v>
      </c>
      <c r="CT140" s="22">
        <v>0</v>
      </c>
      <c r="CU140" s="23">
        <v>0</v>
      </c>
      <c r="CV140" s="23">
        <v>0</v>
      </c>
      <c r="CW140" s="23"/>
      <c r="CX140" s="23">
        <v>0</v>
      </c>
      <c r="CY140" s="24">
        <v>0</v>
      </c>
      <c r="CZ140" s="23">
        <v>0</v>
      </c>
      <c r="DA140" s="23">
        <v>0</v>
      </c>
      <c r="DB140" s="25">
        <f t="shared" si="26"/>
        <v>401420571</v>
      </c>
      <c r="DC140" s="22">
        <v>0</v>
      </c>
      <c r="DD140" s="23">
        <v>0</v>
      </c>
      <c r="DE140" s="23">
        <v>0</v>
      </c>
      <c r="DF140" s="23">
        <v>0</v>
      </c>
      <c r="DG140" s="23">
        <v>0</v>
      </c>
      <c r="DH140" s="24">
        <v>0</v>
      </c>
      <c r="DI140" s="23">
        <v>0</v>
      </c>
      <c r="DJ140" s="23">
        <v>0</v>
      </c>
      <c r="DK140" s="25">
        <f t="shared" si="29"/>
        <v>401420571</v>
      </c>
      <c r="DL140" s="28">
        <v>0</v>
      </c>
      <c r="DM140" s="23">
        <v>0</v>
      </c>
      <c r="DN140" s="23">
        <v>0</v>
      </c>
      <c r="DO140" s="23">
        <v>0</v>
      </c>
      <c r="DP140" s="23"/>
      <c r="DQ140" s="23"/>
      <c r="DR140" s="23">
        <v>0</v>
      </c>
      <c r="DS140" s="23">
        <v>0</v>
      </c>
      <c r="DT140" s="24">
        <v>0</v>
      </c>
      <c r="DU140" s="23">
        <v>0</v>
      </c>
      <c r="DV140" s="23">
        <v>0</v>
      </c>
      <c r="DW140" s="26">
        <f t="shared" si="28"/>
        <v>401420571</v>
      </c>
      <c r="DX140" s="26">
        <f>VLOOKUP(B140,[2]RPTNCT049_ConsultaSaldosContabl!$I$4:$K$7914,3,0)</f>
        <v>107178118</v>
      </c>
      <c r="DY140" s="13" t="e">
        <f>+S140+AD140+AU140+#REF!+BG140+#REF!+BQ140+#REF!</f>
        <v>#REF!</v>
      </c>
    </row>
    <row r="141" spans="1:129" ht="15" customHeight="1" x14ac:dyDescent="0.2">
      <c r="A141" s="9">
        <v>8919012235</v>
      </c>
      <c r="B141" s="9">
        <v>891901223</v>
      </c>
      <c r="C141" s="9"/>
      <c r="D141" s="27">
        <v>215076250</v>
      </c>
      <c r="E141" s="21" t="s">
        <v>1063</v>
      </c>
      <c r="F141" s="20" t="s">
        <v>2187</v>
      </c>
      <c r="G141" s="22">
        <f>VLOOKUP(A141,[1]SGP!$A$4:$G$1137,7,0)</f>
        <v>0</v>
      </c>
      <c r="H141" s="23"/>
      <c r="I141" s="23">
        <v>0</v>
      </c>
      <c r="J141" s="23">
        <v>0</v>
      </c>
      <c r="K141" s="24">
        <v>0</v>
      </c>
      <c r="L141" s="23">
        <v>0</v>
      </c>
      <c r="M141" s="23">
        <v>0</v>
      </c>
      <c r="N141" s="25">
        <f t="shared" si="20"/>
        <v>0</v>
      </c>
      <c r="O141" s="25">
        <v>0</v>
      </c>
      <c r="P141" s="22">
        <v>0</v>
      </c>
      <c r="Q141" s="23">
        <v>0</v>
      </c>
      <c r="R141" s="23">
        <v>0</v>
      </c>
      <c r="S141" s="31">
        <v>76986348</v>
      </c>
      <c r="T141" s="23">
        <v>0</v>
      </c>
      <c r="U141" s="24">
        <v>0</v>
      </c>
      <c r="V141" s="23">
        <v>0</v>
      </c>
      <c r="W141" s="23">
        <v>0</v>
      </c>
      <c r="X141" s="25">
        <f t="shared" si="21"/>
        <v>76986348</v>
      </c>
      <c r="Y141" s="25">
        <v>0</v>
      </c>
      <c r="Z141" s="22">
        <v>0</v>
      </c>
      <c r="AA141" s="23">
        <v>0</v>
      </c>
      <c r="AB141" s="22">
        <v>0</v>
      </c>
      <c r="AC141" s="23">
        <v>0</v>
      </c>
      <c r="AD141" s="23">
        <v>0</v>
      </c>
      <c r="AE141" s="23">
        <v>0</v>
      </c>
      <c r="AF141" s="24">
        <v>0</v>
      </c>
      <c r="AG141" s="23">
        <v>0</v>
      </c>
      <c r="AH141" s="23">
        <v>0</v>
      </c>
      <c r="AI141" s="25">
        <f t="shared" si="22"/>
        <v>76986348</v>
      </c>
      <c r="AJ141" s="25">
        <v>0</v>
      </c>
      <c r="AK141" s="24">
        <v>0</v>
      </c>
      <c r="AL141" s="23">
        <v>0</v>
      </c>
      <c r="AM141" s="23">
        <v>0</v>
      </c>
      <c r="AN141" s="24">
        <v>0</v>
      </c>
      <c r="AO141" s="24">
        <v>0</v>
      </c>
      <c r="AP141" s="23">
        <v>0</v>
      </c>
      <c r="AQ141" s="23">
        <v>0</v>
      </c>
      <c r="AR141" s="23">
        <v>0</v>
      </c>
      <c r="AS141" s="41" t="s">
        <v>2304</v>
      </c>
      <c r="AT141" s="23">
        <v>0</v>
      </c>
      <c r="AU141" s="23">
        <v>0</v>
      </c>
      <c r="AV141" s="25">
        <v>76986348</v>
      </c>
      <c r="AW141" s="22">
        <v>0</v>
      </c>
      <c r="AX141" s="23">
        <v>0</v>
      </c>
      <c r="AY141" s="41">
        <v>0</v>
      </c>
      <c r="AZ141" s="23">
        <v>0</v>
      </c>
      <c r="BA141" s="24">
        <v>0</v>
      </c>
      <c r="BB141" s="23">
        <v>0</v>
      </c>
      <c r="BC141" s="23"/>
      <c r="BD141" s="23">
        <v>0</v>
      </c>
      <c r="BE141" s="41">
        <v>0</v>
      </c>
      <c r="BF141" s="23">
        <v>39971125</v>
      </c>
      <c r="BG141" s="23">
        <v>62383502</v>
      </c>
      <c r="BH141" s="25">
        <v>179340975</v>
      </c>
      <c r="BI141" s="23">
        <v>0</v>
      </c>
      <c r="BJ141" s="23">
        <v>18941204</v>
      </c>
      <c r="BK141" s="23">
        <v>0</v>
      </c>
      <c r="BL141" s="23">
        <v>0</v>
      </c>
      <c r="BM141" s="23">
        <v>0</v>
      </c>
      <c r="BN141" s="24">
        <v>0</v>
      </c>
      <c r="BO141" s="23">
        <v>0</v>
      </c>
      <c r="BP141" s="23">
        <v>0</v>
      </c>
      <c r="BQ141" s="23">
        <v>0</v>
      </c>
      <c r="BR141" s="25">
        <v>198282179</v>
      </c>
      <c r="BS141" s="22">
        <v>0</v>
      </c>
      <c r="BT141" s="23">
        <v>0</v>
      </c>
      <c r="BU141" s="23">
        <v>0</v>
      </c>
      <c r="BV141" s="23">
        <v>0</v>
      </c>
      <c r="BW141" s="24">
        <v>0</v>
      </c>
      <c r="BX141" s="23">
        <v>0</v>
      </c>
      <c r="BY141" s="23">
        <v>0</v>
      </c>
      <c r="BZ141" s="23">
        <v>0</v>
      </c>
      <c r="CA141" s="25">
        <f t="shared" si="23"/>
        <v>198282179</v>
      </c>
      <c r="CB141" s="22">
        <v>0</v>
      </c>
      <c r="CC141" s="23">
        <v>0</v>
      </c>
      <c r="CD141" s="23">
        <v>0</v>
      </c>
      <c r="CE141" s="23">
        <v>0</v>
      </c>
      <c r="CF141" s="24">
        <v>0</v>
      </c>
      <c r="CG141" s="23">
        <v>0</v>
      </c>
      <c r="CH141" s="23">
        <v>0</v>
      </c>
      <c r="CI141" s="23">
        <v>0</v>
      </c>
      <c r="CJ141" s="25">
        <f t="shared" si="24"/>
        <v>198282179</v>
      </c>
      <c r="CK141" s="22">
        <v>0</v>
      </c>
      <c r="CL141" s="23">
        <v>0</v>
      </c>
      <c r="CM141" s="23">
        <v>0</v>
      </c>
      <c r="CN141" s="23">
        <v>0</v>
      </c>
      <c r="CO141" s="23">
        <v>0</v>
      </c>
      <c r="CP141" s="24">
        <v>0</v>
      </c>
      <c r="CQ141" s="23">
        <v>0</v>
      </c>
      <c r="CR141" s="23">
        <v>0</v>
      </c>
      <c r="CS141" s="25">
        <f t="shared" si="25"/>
        <v>198282179</v>
      </c>
      <c r="CT141" s="22">
        <v>0</v>
      </c>
      <c r="CU141" s="23">
        <v>0</v>
      </c>
      <c r="CV141" s="23">
        <v>0</v>
      </c>
      <c r="CW141" s="23"/>
      <c r="CX141" s="23">
        <v>0</v>
      </c>
      <c r="CY141" s="24">
        <v>0</v>
      </c>
      <c r="CZ141" s="23">
        <v>0</v>
      </c>
      <c r="DA141" s="23">
        <v>0</v>
      </c>
      <c r="DB141" s="25">
        <f t="shared" si="26"/>
        <v>198282179</v>
      </c>
      <c r="DC141" s="22">
        <v>0</v>
      </c>
      <c r="DD141" s="23">
        <v>0</v>
      </c>
      <c r="DE141" s="23">
        <v>0</v>
      </c>
      <c r="DF141" s="23">
        <v>0</v>
      </c>
      <c r="DG141" s="23">
        <v>0</v>
      </c>
      <c r="DH141" s="24">
        <v>0</v>
      </c>
      <c r="DI141" s="23">
        <v>0</v>
      </c>
      <c r="DJ141" s="23">
        <v>0</v>
      </c>
      <c r="DK141" s="25">
        <f t="shared" si="29"/>
        <v>198282179</v>
      </c>
      <c r="DL141" s="28">
        <v>0</v>
      </c>
      <c r="DM141" s="23">
        <v>0</v>
      </c>
      <c r="DN141" s="23">
        <v>0</v>
      </c>
      <c r="DO141" s="23">
        <v>0</v>
      </c>
      <c r="DP141" s="23"/>
      <c r="DQ141" s="23"/>
      <c r="DR141" s="23">
        <v>0</v>
      </c>
      <c r="DS141" s="23">
        <v>0</v>
      </c>
      <c r="DT141" s="24">
        <v>0</v>
      </c>
      <c r="DU141" s="23">
        <v>0</v>
      </c>
      <c r="DV141" s="23">
        <v>0</v>
      </c>
      <c r="DW141" s="26">
        <f t="shared" si="28"/>
        <v>198282179</v>
      </c>
      <c r="DX141" s="26">
        <f>VLOOKUP(B141,[2]RPTNCT049_ConsultaSaldosContabl!$I$4:$K$7914,3,0)</f>
        <v>58912329</v>
      </c>
      <c r="DY141" s="13" t="e">
        <f>+S141+AD141+AU141+#REF!+BG141+#REF!+BQ141+#REF!</f>
        <v>#REF!</v>
      </c>
    </row>
    <row r="142" spans="1:129" ht="15" customHeight="1" x14ac:dyDescent="0.2">
      <c r="A142" s="9">
        <v>8919011552</v>
      </c>
      <c r="B142" s="9">
        <v>891901155</v>
      </c>
      <c r="C142" s="9"/>
      <c r="D142" s="27">
        <v>216376863</v>
      </c>
      <c r="E142" s="21" t="s">
        <v>1081</v>
      </c>
      <c r="F142" s="20" t="s">
        <v>2205</v>
      </c>
      <c r="G142" s="22">
        <f>VLOOKUP(A142,[1]SGP!$A$4:$G$1137,7,0)</f>
        <v>0</v>
      </c>
      <c r="H142" s="23"/>
      <c r="I142" s="23">
        <v>0</v>
      </c>
      <c r="J142" s="23">
        <v>0</v>
      </c>
      <c r="K142" s="24">
        <v>0</v>
      </c>
      <c r="L142" s="23">
        <v>0</v>
      </c>
      <c r="M142" s="23">
        <v>0</v>
      </c>
      <c r="N142" s="25">
        <f t="shared" si="20"/>
        <v>0</v>
      </c>
      <c r="O142" s="25">
        <v>0</v>
      </c>
      <c r="P142" s="22">
        <v>0</v>
      </c>
      <c r="Q142" s="23">
        <v>0</v>
      </c>
      <c r="R142" s="23">
        <v>0</v>
      </c>
      <c r="S142" s="31">
        <v>60555850</v>
      </c>
      <c r="T142" s="23">
        <v>0</v>
      </c>
      <c r="U142" s="24">
        <v>0</v>
      </c>
      <c r="V142" s="23">
        <v>0</v>
      </c>
      <c r="W142" s="23">
        <v>0</v>
      </c>
      <c r="X142" s="25">
        <f t="shared" si="21"/>
        <v>60555850</v>
      </c>
      <c r="Y142" s="25">
        <v>0</v>
      </c>
      <c r="Z142" s="22">
        <v>0</v>
      </c>
      <c r="AA142" s="23">
        <v>0</v>
      </c>
      <c r="AB142" s="22">
        <v>0</v>
      </c>
      <c r="AC142" s="23">
        <v>0</v>
      </c>
      <c r="AD142" s="23">
        <v>0</v>
      </c>
      <c r="AE142" s="23">
        <v>0</v>
      </c>
      <c r="AF142" s="24">
        <v>0</v>
      </c>
      <c r="AG142" s="23">
        <v>0</v>
      </c>
      <c r="AH142" s="23">
        <v>0</v>
      </c>
      <c r="AI142" s="25">
        <f t="shared" si="22"/>
        <v>60555850</v>
      </c>
      <c r="AJ142" s="25">
        <v>0</v>
      </c>
      <c r="AK142" s="24">
        <v>0</v>
      </c>
      <c r="AL142" s="23">
        <v>0</v>
      </c>
      <c r="AM142" s="23">
        <v>0</v>
      </c>
      <c r="AN142" s="24">
        <v>0</v>
      </c>
      <c r="AO142" s="24">
        <v>0</v>
      </c>
      <c r="AP142" s="23">
        <v>0</v>
      </c>
      <c r="AQ142" s="23">
        <v>0</v>
      </c>
      <c r="AR142" s="23">
        <v>0</v>
      </c>
      <c r="AS142" s="41" t="s">
        <v>2304</v>
      </c>
      <c r="AT142" s="23">
        <v>0</v>
      </c>
      <c r="AU142" s="23">
        <v>0</v>
      </c>
      <c r="AV142" s="25">
        <v>60555850</v>
      </c>
      <c r="AW142" s="22">
        <v>0</v>
      </c>
      <c r="AX142" s="23">
        <v>0</v>
      </c>
      <c r="AY142" s="41">
        <v>0</v>
      </c>
      <c r="AZ142" s="23">
        <v>0</v>
      </c>
      <c r="BA142" s="24">
        <v>0</v>
      </c>
      <c r="BB142" s="23">
        <v>0</v>
      </c>
      <c r="BC142" s="23"/>
      <c r="BD142" s="23">
        <v>0</v>
      </c>
      <c r="BE142" s="41">
        <v>0</v>
      </c>
      <c r="BF142" s="23">
        <v>26362570</v>
      </c>
      <c r="BG142" s="23">
        <v>57708700</v>
      </c>
      <c r="BH142" s="25">
        <v>144627120</v>
      </c>
      <c r="BI142" s="23">
        <v>0</v>
      </c>
      <c r="BJ142" s="23">
        <v>9968352</v>
      </c>
      <c r="BK142" s="23">
        <v>0</v>
      </c>
      <c r="BL142" s="23">
        <v>0</v>
      </c>
      <c r="BM142" s="23">
        <v>0</v>
      </c>
      <c r="BN142" s="24">
        <v>0</v>
      </c>
      <c r="BO142" s="23">
        <v>0</v>
      </c>
      <c r="BP142" s="23">
        <v>0</v>
      </c>
      <c r="BQ142" s="23">
        <v>0</v>
      </c>
      <c r="BR142" s="25">
        <v>154595472</v>
      </c>
      <c r="BS142" s="22">
        <v>0</v>
      </c>
      <c r="BT142" s="23">
        <v>0</v>
      </c>
      <c r="BU142" s="23">
        <v>0</v>
      </c>
      <c r="BV142" s="23">
        <v>0</v>
      </c>
      <c r="BW142" s="24">
        <v>0</v>
      </c>
      <c r="BX142" s="23">
        <v>0</v>
      </c>
      <c r="BY142" s="23">
        <v>0</v>
      </c>
      <c r="BZ142" s="23">
        <v>0</v>
      </c>
      <c r="CA142" s="25">
        <f t="shared" si="23"/>
        <v>154595472</v>
      </c>
      <c r="CB142" s="22">
        <v>0</v>
      </c>
      <c r="CC142" s="23">
        <v>0</v>
      </c>
      <c r="CD142" s="23">
        <v>0</v>
      </c>
      <c r="CE142" s="23">
        <v>0</v>
      </c>
      <c r="CF142" s="24">
        <v>0</v>
      </c>
      <c r="CG142" s="23">
        <v>0</v>
      </c>
      <c r="CH142" s="23">
        <v>0</v>
      </c>
      <c r="CI142" s="23">
        <v>0</v>
      </c>
      <c r="CJ142" s="25">
        <f t="shared" si="24"/>
        <v>154595472</v>
      </c>
      <c r="CK142" s="22">
        <v>0</v>
      </c>
      <c r="CL142" s="23">
        <v>0</v>
      </c>
      <c r="CM142" s="23">
        <v>0</v>
      </c>
      <c r="CN142" s="23">
        <v>0</v>
      </c>
      <c r="CO142" s="23">
        <v>0</v>
      </c>
      <c r="CP142" s="24">
        <v>0</v>
      </c>
      <c r="CQ142" s="23">
        <v>0</v>
      </c>
      <c r="CR142" s="23">
        <v>0</v>
      </c>
      <c r="CS142" s="25">
        <f t="shared" si="25"/>
        <v>154595472</v>
      </c>
      <c r="CT142" s="22">
        <v>0</v>
      </c>
      <c r="CU142" s="23">
        <v>0</v>
      </c>
      <c r="CV142" s="23">
        <v>0</v>
      </c>
      <c r="CW142" s="23"/>
      <c r="CX142" s="23">
        <v>0</v>
      </c>
      <c r="CY142" s="24">
        <v>0</v>
      </c>
      <c r="CZ142" s="23">
        <v>0</v>
      </c>
      <c r="DA142" s="23">
        <v>0</v>
      </c>
      <c r="DB142" s="25">
        <f t="shared" si="26"/>
        <v>154595472</v>
      </c>
      <c r="DC142" s="22">
        <v>0</v>
      </c>
      <c r="DD142" s="23">
        <v>0</v>
      </c>
      <c r="DE142" s="23">
        <v>0</v>
      </c>
      <c r="DF142" s="23">
        <v>0</v>
      </c>
      <c r="DG142" s="23">
        <v>0</v>
      </c>
      <c r="DH142" s="24">
        <v>0</v>
      </c>
      <c r="DI142" s="23">
        <v>0</v>
      </c>
      <c r="DJ142" s="23">
        <v>0</v>
      </c>
      <c r="DK142" s="25">
        <f t="shared" si="29"/>
        <v>154595472</v>
      </c>
      <c r="DL142" s="28">
        <v>0</v>
      </c>
      <c r="DM142" s="23">
        <v>0</v>
      </c>
      <c r="DN142" s="23">
        <v>0</v>
      </c>
      <c r="DO142" s="23">
        <v>0</v>
      </c>
      <c r="DP142" s="23">
        <v>0</v>
      </c>
      <c r="DQ142" s="23"/>
      <c r="DR142" s="23">
        <v>0</v>
      </c>
      <c r="DS142" s="23">
        <v>0</v>
      </c>
      <c r="DT142" s="24">
        <v>0</v>
      </c>
      <c r="DU142" s="23">
        <v>0</v>
      </c>
      <c r="DV142" s="23">
        <v>0</v>
      </c>
      <c r="DW142" s="26">
        <f t="shared" si="28"/>
        <v>154595472</v>
      </c>
      <c r="DX142" s="26">
        <f>VLOOKUP(B142,[2]RPTNCT049_ConsultaSaldosContabl!$I$4:$K$7914,3,0)</f>
        <v>36330922</v>
      </c>
      <c r="DY142" s="13" t="e">
        <f>+S142+AD142+AU142+#REF!+BG142+#REF!+BQ142+#REF!</f>
        <v>#REF!</v>
      </c>
    </row>
    <row r="143" spans="1:129" ht="15" customHeight="1" x14ac:dyDescent="0.2">
      <c r="A143" s="9">
        <v>8919011093</v>
      </c>
      <c r="B143" s="9">
        <v>891901109</v>
      </c>
      <c r="C143" s="9"/>
      <c r="D143" s="27">
        <v>210076400</v>
      </c>
      <c r="E143" s="21" t="s">
        <v>1069</v>
      </c>
      <c r="F143" s="20" t="s">
        <v>2193</v>
      </c>
      <c r="G143" s="22">
        <f>VLOOKUP(A143,[1]SGP!$A$4:$G$1137,7,0)</f>
        <v>0</v>
      </c>
      <c r="H143" s="23"/>
      <c r="I143" s="23">
        <v>0</v>
      </c>
      <c r="J143" s="23">
        <v>0</v>
      </c>
      <c r="K143" s="24">
        <v>0</v>
      </c>
      <c r="L143" s="23">
        <v>0</v>
      </c>
      <c r="M143" s="23">
        <v>0</v>
      </c>
      <c r="N143" s="25">
        <f t="shared" si="20"/>
        <v>0</v>
      </c>
      <c r="O143" s="25">
        <v>0</v>
      </c>
      <c r="P143" s="22">
        <v>0</v>
      </c>
      <c r="Q143" s="23">
        <v>0</v>
      </c>
      <c r="R143" s="23">
        <v>0</v>
      </c>
      <c r="S143" s="31">
        <v>256383348</v>
      </c>
      <c r="T143" s="23">
        <v>0</v>
      </c>
      <c r="U143" s="24">
        <v>0</v>
      </c>
      <c r="V143" s="23">
        <v>0</v>
      </c>
      <c r="W143" s="23">
        <v>0</v>
      </c>
      <c r="X143" s="25">
        <f t="shared" si="21"/>
        <v>256383348</v>
      </c>
      <c r="Y143" s="25">
        <v>0</v>
      </c>
      <c r="Z143" s="22">
        <v>0</v>
      </c>
      <c r="AA143" s="23">
        <v>0</v>
      </c>
      <c r="AB143" s="22">
        <v>0</v>
      </c>
      <c r="AC143" s="23">
        <v>0</v>
      </c>
      <c r="AD143" s="23">
        <v>0</v>
      </c>
      <c r="AE143" s="23">
        <v>0</v>
      </c>
      <c r="AF143" s="24">
        <v>0</v>
      </c>
      <c r="AG143" s="23">
        <v>0</v>
      </c>
      <c r="AH143" s="23">
        <v>0</v>
      </c>
      <c r="AI143" s="25">
        <f t="shared" si="22"/>
        <v>256383348</v>
      </c>
      <c r="AJ143" s="25">
        <v>0</v>
      </c>
      <c r="AK143" s="24">
        <v>0</v>
      </c>
      <c r="AL143" s="23">
        <v>0</v>
      </c>
      <c r="AM143" s="23">
        <v>0</v>
      </c>
      <c r="AN143" s="24">
        <v>0</v>
      </c>
      <c r="AO143" s="24">
        <v>0</v>
      </c>
      <c r="AP143" s="23">
        <v>0</v>
      </c>
      <c r="AQ143" s="23">
        <v>0</v>
      </c>
      <c r="AR143" s="23">
        <v>0</v>
      </c>
      <c r="AS143" s="41" t="s">
        <v>2304</v>
      </c>
      <c r="AT143" s="23">
        <v>0</v>
      </c>
      <c r="AU143" s="23">
        <v>0</v>
      </c>
      <c r="AV143" s="25">
        <v>256383348</v>
      </c>
      <c r="AW143" s="22">
        <v>0</v>
      </c>
      <c r="AX143" s="23">
        <v>0</v>
      </c>
      <c r="AY143" s="41">
        <v>0</v>
      </c>
      <c r="AZ143" s="23">
        <v>0</v>
      </c>
      <c r="BA143" s="24">
        <v>0</v>
      </c>
      <c r="BB143" s="23">
        <v>0</v>
      </c>
      <c r="BC143" s="23"/>
      <c r="BD143" s="23">
        <v>0</v>
      </c>
      <c r="BE143" s="41">
        <v>0</v>
      </c>
      <c r="BF143" s="23">
        <v>116794655</v>
      </c>
      <c r="BG143" s="23">
        <v>200461337</v>
      </c>
      <c r="BH143" s="25">
        <v>573639340</v>
      </c>
      <c r="BI143" s="23">
        <v>0</v>
      </c>
      <c r="BJ143" s="23">
        <v>38143075</v>
      </c>
      <c r="BK143" s="23">
        <v>0</v>
      </c>
      <c r="BL143" s="23">
        <v>0</v>
      </c>
      <c r="BM143" s="23">
        <v>0</v>
      </c>
      <c r="BN143" s="24">
        <v>0</v>
      </c>
      <c r="BO143" s="23">
        <v>0</v>
      </c>
      <c r="BP143" s="23">
        <v>0</v>
      </c>
      <c r="BQ143" s="23">
        <v>0</v>
      </c>
      <c r="BR143" s="25">
        <v>611782415</v>
      </c>
      <c r="BS143" s="22">
        <v>0</v>
      </c>
      <c r="BT143" s="23">
        <v>0</v>
      </c>
      <c r="BU143" s="23">
        <v>0</v>
      </c>
      <c r="BV143" s="23">
        <v>0</v>
      </c>
      <c r="BW143" s="24">
        <v>0</v>
      </c>
      <c r="BX143" s="23">
        <v>0</v>
      </c>
      <c r="BY143" s="23">
        <v>0</v>
      </c>
      <c r="BZ143" s="23">
        <v>0</v>
      </c>
      <c r="CA143" s="25">
        <f t="shared" si="23"/>
        <v>611782415</v>
      </c>
      <c r="CB143" s="22">
        <v>0</v>
      </c>
      <c r="CC143" s="23">
        <v>0</v>
      </c>
      <c r="CD143" s="23">
        <v>0</v>
      </c>
      <c r="CE143" s="23">
        <v>0</v>
      </c>
      <c r="CF143" s="24">
        <v>0</v>
      </c>
      <c r="CG143" s="23">
        <v>0</v>
      </c>
      <c r="CH143" s="23">
        <v>0</v>
      </c>
      <c r="CI143" s="23">
        <v>0</v>
      </c>
      <c r="CJ143" s="25">
        <f t="shared" si="24"/>
        <v>611782415</v>
      </c>
      <c r="CK143" s="22">
        <v>0</v>
      </c>
      <c r="CL143" s="23">
        <v>0</v>
      </c>
      <c r="CM143" s="23">
        <v>0</v>
      </c>
      <c r="CN143" s="23">
        <v>0</v>
      </c>
      <c r="CO143" s="23">
        <v>0</v>
      </c>
      <c r="CP143" s="24">
        <v>0</v>
      </c>
      <c r="CQ143" s="23">
        <v>0</v>
      </c>
      <c r="CR143" s="23">
        <v>0</v>
      </c>
      <c r="CS143" s="25">
        <f t="shared" si="25"/>
        <v>611782415</v>
      </c>
      <c r="CT143" s="22">
        <v>0</v>
      </c>
      <c r="CU143" s="23">
        <v>0</v>
      </c>
      <c r="CV143" s="23">
        <v>0</v>
      </c>
      <c r="CW143" s="23"/>
      <c r="CX143" s="23">
        <v>0</v>
      </c>
      <c r="CY143" s="24">
        <v>0</v>
      </c>
      <c r="CZ143" s="23">
        <v>0</v>
      </c>
      <c r="DA143" s="23">
        <v>0</v>
      </c>
      <c r="DB143" s="25">
        <f t="shared" si="26"/>
        <v>611782415</v>
      </c>
      <c r="DC143" s="22">
        <v>0</v>
      </c>
      <c r="DD143" s="23">
        <v>0</v>
      </c>
      <c r="DE143" s="23">
        <v>0</v>
      </c>
      <c r="DF143" s="23">
        <v>0</v>
      </c>
      <c r="DG143" s="23">
        <v>0</v>
      </c>
      <c r="DH143" s="24">
        <v>0</v>
      </c>
      <c r="DI143" s="23">
        <v>0</v>
      </c>
      <c r="DJ143" s="23">
        <v>0</v>
      </c>
      <c r="DK143" s="25">
        <f t="shared" si="29"/>
        <v>611782415</v>
      </c>
      <c r="DL143" s="28">
        <v>0</v>
      </c>
      <c r="DM143" s="23">
        <v>0</v>
      </c>
      <c r="DN143" s="23">
        <v>0</v>
      </c>
      <c r="DO143" s="23">
        <v>0</v>
      </c>
      <c r="DP143" s="23"/>
      <c r="DQ143" s="23"/>
      <c r="DR143" s="23">
        <v>0</v>
      </c>
      <c r="DS143" s="23">
        <v>0</v>
      </c>
      <c r="DT143" s="24">
        <v>0</v>
      </c>
      <c r="DU143" s="23">
        <v>0</v>
      </c>
      <c r="DV143" s="23">
        <v>0</v>
      </c>
      <c r="DW143" s="26">
        <f t="shared" si="28"/>
        <v>611782415</v>
      </c>
      <c r="DX143" s="26">
        <f>VLOOKUP(B143,[2]RPTNCT049_ConsultaSaldosContabl!$I$4:$K$7914,3,0)</f>
        <v>154937730</v>
      </c>
      <c r="DY143" s="13" t="e">
        <f>+S143+AD143+AU143+#REF!+BG143+#REF!+BQ143+#REF!</f>
        <v>#REF!</v>
      </c>
    </row>
    <row r="144" spans="1:129" ht="15" customHeight="1" x14ac:dyDescent="0.2">
      <c r="A144" s="9">
        <v>8919010790</v>
      </c>
      <c r="B144" s="9">
        <v>891901079</v>
      </c>
      <c r="C144" s="9"/>
      <c r="D144" s="27">
        <v>212076020</v>
      </c>
      <c r="E144" s="21" t="s">
        <v>1050</v>
      </c>
      <c r="F144" s="20" t="s">
        <v>2174</v>
      </c>
      <c r="G144" s="22">
        <f>VLOOKUP(A144,[1]SGP!$A$4:$G$1137,7,0)</f>
        <v>0</v>
      </c>
      <c r="H144" s="23"/>
      <c r="I144" s="23">
        <v>0</v>
      </c>
      <c r="J144" s="23">
        <v>0</v>
      </c>
      <c r="K144" s="24">
        <v>0</v>
      </c>
      <c r="L144" s="23">
        <v>0</v>
      </c>
      <c r="M144" s="23">
        <v>0</v>
      </c>
      <c r="N144" s="25">
        <f t="shared" si="20"/>
        <v>0</v>
      </c>
      <c r="O144" s="25">
        <v>0</v>
      </c>
      <c r="P144" s="22">
        <v>0</v>
      </c>
      <c r="Q144" s="23">
        <v>0</v>
      </c>
      <c r="R144" s="23">
        <v>0</v>
      </c>
      <c r="S144" s="31">
        <v>46233042</v>
      </c>
      <c r="T144" s="23">
        <v>0</v>
      </c>
      <c r="U144" s="24">
        <v>0</v>
      </c>
      <c r="V144" s="23">
        <v>0</v>
      </c>
      <c r="W144" s="23">
        <v>0</v>
      </c>
      <c r="X144" s="25">
        <f t="shared" si="21"/>
        <v>46233042</v>
      </c>
      <c r="Y144" s="25">
        <v>0</v>
      </c>
      <c r="Z144" s="22">
        <v>0</v>
      </c>
      <c r="AA144" s="23">
        <v>0</v>
      </c>
      <c r="AB144" s="22">
        <v>0</v>
      </c>
      <c r="AC144" s="23">
        <v>0</v>
      </c>
      <c r="AD144" s="23">
        <v>45008987</v>
      </c>
      <c r="AE144" s="23">
        <v>0</v>
      </c>
      <c r="AF144" s="24">
        <v>0</v>
      </c>
      <c r="AG144" s="23">
        <v>0</v>
      </c>
      <c r="AH144" s="23">
        <v>0</v>
      </c>
      <c r="AI144" s="25">
        <f t="shared" si="22"/>
        <v>91242029</v>
      </c>
      <c r="AJ144" s="25">
        <v>0</v>
      </c>
      <c r="AK144" s="25">
        <v>0</v>
      </c>
      <c r="AL144" s="23">
        <v>0</v>
      </c>
      <c r="AM144" s="23">
        <v>0</v>
      </c>
      <c r="AN144" s="24">
        <v>0</v>
      </c>
      <c r="AO144" s="24">
        <v>0</v>
      </c>
      <c r="AP144" s="23">
        <v>0</v>
      </c>
      <c r="AQ144" s="23">
        <v>0</v>
      </c>
      <c r="AR144" s="23">
        <v>0</v>
      </c>
      <c r="AS144" s="41" t="s">
        <v>2304</v>
      </c>
      <c r="AT144" s="23">
        <v>0</v>
      </c>
      <c r="AU144" s="23">
        <v>0</v>
      </c>
      <c r="AV144" s="25">
        <v>91242029</v>
      </c>
      <c r="AW144" s="22">
        <v>0</v>
      </c>
      <c r="AX144" s="23">
        <v>0</v>
      </c>
      <c r="AY144" s="41">
        <v>0</v>
      </c>
      <c r="AZ144" s="23">
        <v>0</v>
      </c>
      <c r="BA144" s="24">
        <v>0</v>
      </c>
      <c r="BB144" s="23">
        <v>0</v>
      </c>
      <c r="BC144" s="23"/>
      <c r="BD144" s="23">
        <v>0</v>
      </c>
      <c r="BE144" s="41">
        <v>0</v>
      </c>
      <c r="BF144" s="23">
        <v>52637965</v>
      </c>
      <c r="BG144" s="23">
        <v>89083124</v>
      </c>
      <c r="BH144" s="25">
        <v>232963118</v>
      </c>
      <c r="BI144" s="23">
        <v>0</v>
      </c>
      <c r="BJ144" s="23">
        <v>19070588</v>
      </c>
      <c r="BK144" s="23">
        <v>0</v>
      </c>
      <c r="BL144" s="23">
        <v>0</v>
      </c>
      <c r="BM144" s="23">
        <v>0</v>
      </c>
      <c r="BN144" s="24">
        <v>0</v>
      </c>
      <c r="BO144" s="23">
        <v>0</v>
      </c>
      <c r="BP144" s="23">
        <v>0</v>
      </c>
      <c r="BQ144" s="23">
        <v>0</v>
      </c>
      <c r="BR144" s="25">
        <v>252033706</v>
      </c>
      <c r="BS144" s="22">
        <v>0</v>
      </c>
      <c r="BT144" s="23">
        <v>0</v>
      </c>
      <c r="BU144" s="23">
        <v>0</v>
      </c>
      <c r="BV144" s="23">
        <v>0</v>
      </c>
      <c r="BW144" s="24">
        <v>0</v>
      </c>
      <c r="BX144" s="23">
        <v>0</v>
      </c>
      <c r="BY144" s="23">
        <v>0</v>
      </c>
      <c r="BZ144" s="23">
        <v>0</v>
      </c>
      <c r="CA144" s="25">
        <f t="shared" si="23"/>
        <v>252033706</v>
      </c>
      <c r="CB144" s="22">
        <v>0</v>
      </c>
      <c r="CC144" s="23">
        <v>0</v>
      </c>
      <c r="CD144" s="23">
        <v>0</v>
      </c>
      <c r="CE144" s="23">
        <v>0</v>
      </c>
      <c r="CF144" s="24">
        <v>0</v>
      </c>
      <c r="CG144" s="23">
        <v>0</v>
      </c>
      <c r="CH144" s="23">
        <v>0</v>
      </c>
      <c r="CI144" s="23">
        <v>0</v>
      </c>
      <c r="CJ144" s="25">
        <f t="shared" si="24"/>
        <v>252033706</v>
      </c>
      <c r="CK144" s="22">
        <v>0</v>
      </c>
      <c r="CL144" s="23">
        <v>0</v>
      </c>
      <c r="CM144" s="23">
        <v>0</v>
      </c>
      <c r="CN144" s="23">
        <v>0</v>
      </c>
      <c r="CO144" s="23">
        <v>0</v>
      </c>
      <c r="CP144" s="24">
        <v>0</v>
      </c>
      <c r="CQ144" s="23">
        <v>0</v>
      </c>
      <c r="CR144" s="23">
        <v>0</v>
      </c>
      <c r="CS144" s="25">
        <f t="shared" si="25"/>
        <v>252033706</v>
      </c>
      <c r="CT144" s="22">
        <v>0</v>
      </c>
      <c r="CU144" s="23">
        <v>0</v>
      </c>
      <c r="CV144" s="23">
        <v>0</v>
      </c>
      <c r="CW144" s="23"/>
      <c r="CX144" s="23">
        <v>0</v>
      </c>
      <c r="CY144" s="24">
        <v>0</v>
      </c>
      <c r="CZ144" s="23">
        <v>0</v>
      </c>
      <c r="DA144" s="23">
        <v>0</v>
      </c>
      <c r="DB144" s="25">
        <f t="shared" si="26"/>
        <v>252033706</v>
      </c>
      <c r="DC144" s="22">
        <v>0</v>
      </c>
      <c r="DD144" s="23">
        <v>0</v>
      </c>
      <c r="DE144" s="23">
        <v>0</v>
      </c>
      <c r="DF144" s="23">
        <v>0</v>
      </c>
      <c r="DG144" s="23">
        <v>0</v>
      </c>
      <c r="DH144" s="24">
        <v>0</v>
      </c>
      <c r="DI144" s="23">
        <v>0</v>
      </c>
      <c r="DJ144" s="23">
        <v>0</v>
      </c>
      <c r="DK144" s="25">
        <f t="shared" si="29"/>
        <v>252033706</v>
      </c>
      <c r="DL144" s="28">
        <v>0</v>
      </c>
      <c r="DM144" s="23">
        <v>0</v>
      </c>
      <c r="DN144" s="23">
        <v>0</v>
      </c>
      <c r="DO144" s="23">
        <v>0</v>
      </c>
      <c r="DP144" s="23"/>
      <c r="DQ144" s="23"/>
      <c r="DR144" s="23">
        <v>0</v>
      </c>
      <c r="DS144" s="23">
        <v>0</v>
      </c>
      <c r="DT144" s="24">
        <v>0</v>
      </c>
      <c r="DU144" s="23">
        <v>0</v>
      </c>
      <c r="DV144" s="23">
        <v>0</v>
      </c>
      <c r="DW144" s="26">
        <f t="shared" si="28"/>
        <v>252033706</v>
      </c>
      <c r="DX144" s="26">
        <f>VLOOKUP(B144,[2]RPTNCT049_ConsultaSaldosContabl!$I$4:$K$7914,3,0)</f>
        <v>71708553</v>
      </c>
      <c r="DY144" s="13" t="e">
        <f>+S144+AD144+AU144+#REF!+BG144+#REF!+BQ144+#REF!</f>
        <v>#REF!</v>
      </c>
    </row>
    <row r="145" spans="1:129" ht="15" customHeight="1" x14ac:dyDescent="0.2">
      <c r="A145" s="9">
        <v>8919010199</v>
      </c>
      <c r="B145" s="9">
        <v>891901019</v>
      </c>
      <c r="C145" s="9"/>
      <c r="D145" s="27">
        <v>215476054</v>
      </c>
      <c r="E145" s="21" t="s">
        <v>1053</v>
      </c>
      <c r="F145" s="20" t="s">
        <v>2177</v>
      </c>
      <c r="G145" s="22">
        <f>VLOOKUP(A145,[1]SGP!$A$4:$G$1137,7,0)</f>
        <v>0</v>
      </c>
      <c r="H145" s="23"/>
      <c r="I145" s="23">
        <v>0</v>
      </c>
      <c r="J145" s="23">
        <v>0</v>
      </c>
      <c r="K145" s="24">
        <v>0</v>
      </c>
      <c r="L145" s="23">
        <v>0</v>
      </c>
      <c r="M145" s="23">
        <v>0</v>
      </c>
      <c r="N145" s="25">
        <f t="shared" si="20"/>
        <v>0</v>
      </c>
      <c r="O145" s="25">
        <v>0</v>
      </c>
      <c r="P145" s="22">
        <v>0</v>
      </c>
      <c r="Q145" s="23">
        <v>0</v>
      </c>
      <c r="R145" s="23">
        <v>0</v>
      </c>
      <c r="S145" s="31">
        <v>46567067</v>
      </c>
      <c r="T145" s="23">
        <v>0</v>
      </c>
      <c r="U145" s="24">
        <v>0</v>
      </c>
      <c r="V145" s="23">
        <v>0</v>
      </c>
      <c r="W145" s="23">
        <v>0</v>
      </c>
      <c r="X145" s="25">
        <f t="shared" si="21"/>
        <v>46567067</v>
      </c>
      <c r="Y145" s="25">
        <v>0</v>
      </c>
      <c r="Z145" s="22">
        <v>0</v>
      </c>
      <c r="AA145" s="23">
        <v>0</v>
      </c>
      <c r="AB145" s="22">
        <v>0</v>
      </c>
      <c r="AC145" s="23">
        <v>0</v>
      </c>
      <c r="AD145" s="23">
        <v>0</v>
      </c>
      <c r="AE145" s="23">
        <v>0</v>
      </c>
      <c r="AF145" s="24">
        <v>0</v>
      </c>
      <c r="AG145" s="23">
        <v>0</v>
      </c>
      <c r="AH145" s="23">
        <v>0</v>
      </c>
      <c r="AI145" s="25">
        <f t="shared" si="22"/>
        <v>46567067</v>
      </c>
      <c r="AJ145" s="25">
        <v>0</v>
      </c>
      <c r="AK145" s="24">
        <v>0</v>
      </c>
      <c r="AL145" s="23">
        <v>0</v>
      </c>
      <c r="AM145" s="23">
        <v>0</v>
      </c>
      <c r="AN145" s="24">
        <v>0</v>
      </c>
      <c r="AO145" s="24">
        <v>0</v>
      </c>
      <c r="AP145" s="23">
        <v>0</v>
      </c>
      <c r="AQ145" s="23">
        <v>0</v>
      </c>
      <c r="AR145" s="23">
        <v>0</v>
      </c>
      <c r="AS145" s="41" t="s">
        <v>2304</v>
      </c>
      <c r="AT145" s="23">
        <v>0</v>
      </c>
      <c r="AU145" s="23">
        <v>0</v>
      </c>
      <c r="AV145" s="25">
        <v>46567067</v>
      </c>
      <c r="AW145" s="22">
        <v>0</v>
      </c>
      <c r="AX145" s="23">
        <v>0</v>
      </c>
      <c r="AY145" s="41">
        <v>0</v>
      </c>
      <c r="AZ145" s="23">
        <v>0</v>
      </c>
      <c r="BA145" s="24">
        <v>0</v>
      </c>
      <c r="BB145" s="23">
        <v>0</v>
      </c>
      <c r="BC145" s="23"/>
      <c r="BD145" s="23">
        <v>0</v>
      </c>
      <c r="BE145" s="41">
        <v>0</v>
      </c>
      <c r="BF145" s="23">
        <v>23447725</v>
      </c>
      <c r="BG145" s="23">
        <v>38883156</v>
      </c>
      <c r="BH145" s="25">
        <v>108897948</v>
      </c>
      <c r="BI145" s="23">
        <v>0</v>
      </c>
      <c r="BJ145" s="23">
        <v>7777933</v>
      </c>
      <c r="BK145" s="23">
        <v>0</v>
      </c>
      <c r="BL145" s="23">
        <v>0</v>
      </c>
      <c r="BM145" s="23">
        <v>0</v>
      </c>
      <c r="BN145" s="24">
        <v>0</v>
      </c>
      <c r="BO145" s="23">
        <v>0</v>
      </c>
      <c r="BP145" s="23">
        <v>0</v>
      </c>
      <c r="BQ145" s="23">
        <v>0</v>
      </c>
      <c r="BR145" s="25">
        <v>116675881</v>
      </c>
      <c r="BS145" s="22">
        <v>0</v>
      </c>
      <c r="BT145" s="23">
        <v>0</v>
      </c>
      <c r="BU145" s="23">
        <v>0</v>
      </c>
      <c r="BV145" s="23">
        <v>0</v>
      </c>
      <c r="BW145" s="24">
        <v>0</v>
      </c>
      <c r="BX145" s="23">
        <v>0</v>
      </c>
      <c r="BY145" s="23">
        <v>0</v>
      </c>
      <c r="BZ145" s="23">
        <v>0</v>
      </c>
      <c r="CA145" s="25">
        <f t="shared" si="23"/>
        <v>116675881</v>
      </c>
      <c r="CB145" s="22">
        <v>0</v>
      </c>
      <c r="CC145" s="23">
        <v>0</v>
      </c>
      <c r="CD145" s="23">
        <v>0</v>
      </c>
      <c r="CE145" s="23">
        <v>0</v>
      </c>
      <c r="CF145" s="24">
        <v>0</v>
      </c>
      <c r="CG145" s="23">
        <v>0</v>
      </c>
      <c r="CH145" s="23">
        <v>0</v>
      </c>
      <c r="CI145" s="23">
        <v>0</v>
      </c>
      <c r="CJ145" s="25">
        <f t="shared" si="24"/>
        <v>116675881</v>
      </c>
      <c r="CK145" s="22">
        <v>0</v>
      </c>
      <c r="CL145" s="23">
        <v>0</v>
      </c>
      <c r="CM145" s="23">
        <v>0</v>
      </c>
      <c r="CN145" s="23">
        <v>0</v>
      </c>
      <c r="CO145" s="23">
        <v>0</v>
      </c>
      <c r="CP145" s="24">
        <v>0</v>
      </c>
      <c r="CQ145" s="23">
        <v>0</v>
      </c>
      <c r="CR145" s="23">
        <v>0</v>
      </c>
      <c r="CS145" s="25">
        <f t="shared" si="25"/>
        <v>116675881</v>
      </c>
      <c r="CT145" s="22">
        <v>0</v>
      </c>
      <c r="CU145" s="23">
        <v>0</v>
      </c>
      <c r="CV145" s="23">
        <v>0</v>
      </c>
      <c r="CW145" s="23"/>
      <c r="CX145" s="23">
        <v>0</v>
      </c>
      <c r="CY145" s="24">
        <v>0</v>
      </c>
      <c r="CZ145" s="23">
        <v>0</v>
      </c>
      <c r="DA145" s="23">
        <v>0</v>
      </c>
      <c r="DB145" s="25">
        <f t="shared" si="26"/>
        <v>116675881</v>
      </c>
      <c r="DC145" s="22">
        <v>0</v>
      </c>
      <c r="DD145" s="23">
        <v>0</v>
      </c>
      <c r="DE145" s="23">
        <v>0</v>
      </c>
      <c r="DF145" s="23">
        <v>0</v>
      </c>
      <c r="DG145" s="23">
        <v>0</v>
      </c>
      <c r="DH145" s="24">
        <v>0</v>
      </c>
      <c r="DI145" s="23">
        <v>0</v>
      </c>
      <c r="DJ145" s="23">
        <v>0</v>
      </c>
      <c r="DK145" s="25">
        <f t="shared" si="29"/>
        <v>116675881</v>
      </c>
      <c r="DL145" s="28">
        <v>0</v>
      </c>
      <c r="DM145" s="23">
        <v>0</v>
      </c>
      <c r="DN145" s="23">
        <v>0</v>
      </c>
      <c r="DO145" s="23">
        <v>0</v>
      </c>
      <c r="DP145" s="23"/>
      <c r="DQ145" s="23"/>
      <c r="DR145" s="23">
        <v>0</v>
      </c>
      <c r="DS145" s="23">
        <v>0</v>
      </c>
      <c r="DT145" s="24">
        <v>0</v>
      </c>
      <c r="DU145" s="23">
        <v>0</v>
      </c>
      <c r="DV145" s="23">
        <v>0</v>
      </c>
      <c r="DW145" s="26">
        <f t="shared" si="28"/>
        <v>116675881</v>
      </c>
      <c r="DX145" s="26">
        <f>VLOOKUP(B145,[2]RPTNCT049_ConsultaSaldosContabl!$I$4:$K$7914,3,0)</f>
        <v>31225658</v>
      </c>
      <c r="DY145" s="13" t="e">
        <f>+S145+AD145+AU145+#REF!+BG145+#REF!+BQ145+#REF!</f>
        <v>#REF!</v>
      </c>
    </row>
    <row r="146" spans="1:129" ht="15" customHeight="1" x14ac:dyDescent="0.2">
      <c r="A146" s="9">
        <v>8919009854</v>
      </c>
      <c r="B146" s="9">
        <v>891900985</v>
      </c>
      <c r="C146" s="9"/>
      <c r="D146" s="27">
        <v>212376823</v>
      </c>
      <c r="E146" s="21" t="s">
        <v>1078</v>
      </c>
      <c r="F146" s="20" t="s">
        <v>2202</v>
      </c>
      <c r="G146" s="22">
        <f>VLOOKUP(A146,[1]SGP!$A$4:$G$1137,7,0)</f>
        <v>0</v>
      </c>
      <c r="H146" s="23"/>
      <c r="I146" s="23">
        <v>0</v>
      </c>
      <c r="J146" s="23">
        <v>0</v>
      </c>
      <c r="K146" s="24">
        <v>0</v>
      </c>
      <c r="L146" s="23">
        <v>0</v>
      </c>
      <c r="M146" s="23">
        <v>0</v>
      </c>
      <c r="N146" s="25">
        <f t="shared" si="20"/>
        <v>0</v>
      </c>
      <c r="O146" s="25">
        <v>0</v>
      </c>
      <c r="P146" s="22">
        <v>0</v>
      </c>
      <c r="Q146" s="23">
        <v>0</v>
      </c>
      <c r="R146" s="23">
        <v>0</v>
      </c>
      <c r="S146" s="31">
        <v>124940432</v>
      </c>
      <c r="T146" s="23">
        <v>0</v>
      </c>
      <c r="U146" s="24">
        <v>0</v>
      </c>
      <c r="V146" s="23">
        <v>0</v>
      </c>
      <c r="W146" s="23">
        <v>0</v>
      </c>
      <c r="X146" s="25">
        <f t="shared" si="21"/>
        <v>124940432</v>
      </c>
      <c r="Y146" s="25">
        <v>0</v>
      </c>
      <c r="Z146" s="22">
        <v>0</v>
      </c>
      <c r="AA146" s="23">
        <v>0</v>
      </c>
      <c r="AB146" s="22">
        <v>0</v>
      </c>
      <c r="AC146" s="23">
        <v>0</v>
      </c>
      <c r="AD146" s="23">
        <v>0</v>
      </c>
      <c r="AE146" s="23">
        <v>0</v>
      </c>
      <c r="AF146" s="24">
        <v>0</v>
      </c>
      <c r="AG146" s="23">
        <v>0</v>
      </c>
      <c r="AH146" s="23">
        <v>0</v>
      </c>
      <c r="AI146" s="25">
        <f t="shared" si="22"/>
        <v>124940432</v>
      </c>
      <c r="AJ146" s="25">
        <v>0</v>
      </c>
      <c r="AK146" s="24">
        <v>0</v>
      </c>
      <c r="AL146" s="23">
        <v>0</v>
      </c>
      <c r="AM146" s="23">
        <v>0</v>
      </c>
      <c r="AN146" s="24">
        <v>0</v>
      </c>
      <c r="AO146" s="24">
        <v>0</v>
      </c>
      <c r="AP146" s="23">
        <v>0</v>
      </c>
      <c r="AQ146" s="23">
        <v>0</v>
      </c>
      <c r="AR146" s="23">
        <v>0</v>
      </c>
      <c r="AS146" s="41" t="s">
        <v>2304</v>
      </c>
      <c r="AT146" s="23">
        <v>0</v>
      </c>
      <c r="AU146" s="23">
        <v>0</v>
      </c>
      <c r="AV146" s="25">
        <v>124940432</v>
      </c>
      <c r="AW146" s="22">
        <v>0</v>
      </c>
      <c r="AX146" s="23">
        <v>0</v>
      </c>
      <c r="AY146" s="41">
        <v>0</v>
      </c>
      <c r="AZ146" s="23">
        <v>0</v>
      </c>
      <c r="BA146" s="24">
        <v>0</v>
      </c>
      <c r="BB146" s="23">
        <v>0</v>
      </c>
      <c r="BC146" s="23"/>
      <c r="BD146" s="23">
        <v>0</v>
      </c>
      <c r="BE146" s="41">
        <v>0</v>
      </c>
      <c r="BF146" s="23">
        <v>70440355</v>
      </c>
      <c r="BG146" s="23">
        <v>114366806</v>
      </c>
      <c r="BH146" s="25">
        <v>309747593</v>
      </c>
      <c r="BI146" s="23">
        <v>0</v>
      </c>
      <c r="BJ146" s="23">
        <v>22184781</v>
      </c>
      <c r="BK146" s="23">
        <v>0</v>
      </c>
      <c r="BL146" s="23">
        <v>0</v>
      </c>
      <c r="BM146" s="23">
        <v>0</v>
      </c>
      <c r="BN146" s="24">
        <v>0</v>
      </c>
      <c r="BO146" s="23">
        <v>0</v>
      </c>
      <c r="BP146" s="23">
        <v>0</v>
      </c>
      <c r="BQ146" s="23">
        <v>0</v>
      </c>
      <c r="BR146" s="25">
        <v>331932374</v>
      </c>
      <c r="BS146" s="22">
        <v>0</v>
      </c>
      <c r="BT146" s="23">
        <v>0</v>
      </c>
      <c r="BU146" s="23">
        <v>0</v>
      </c>
      <c r="BV146" s="23">
        <v>0</v>
      </c>
      <c r="BW146" s="24">
        <v>0</v>
      </c>
      <c r="BX146" s="23">
        <v>0</v>
      </c>
      <c r="BY146" s="23">
        <v>0</v>
      </c>
      <c r="BZ146" s="23">
        <v>0</v>
      </c>
      <c r="CA146" s="25">
        <f t="shared" si="23"/>
        <v>331932374</v>
      </c>
      <c r="CB146" s="22">
        <v>0</v>
      </c>
      <c r="CC146" s="23">
        <v>0</v>
      </c>
      <c r="CD146" s="23">
        <v>0</v>
      </c>
      <c r="CE146" s="23">
        <v>0</v>
      </c>
      <c r="CF146" s="24">
        <v>0</v>
      </c>
      <c r="CG146" s="23">
        <v>0</v>
      </c>
      <c r="CH146" s="23">
        <v>0</v>
      </c>
      <c r="CI146" s="23">
        <v>0</v>
      </c>
      <c r="CJ146" s="25">
        <f t="shared" si="24"/>
        <v>331932374</v>
      </c>
      <c r="CK146" s="22">
        <v>0</v>
      </c>
      <c r="CL146" s="23">
        <v>0</v>
      </c>
      <c r="CM146" s="23">
        <v>0</v>
      </c>
      <c r="CN146" s="23">
        <v>0</v>
      </c>
      <c r="CO146" s="23">
        <v>0</v>
      </c>
      <c r="CP146" s="24">
        <v>0</v>
      </c>
      <c r="CQ146" s="23">
        <v>0</v>
      </c>
      <c r="CR146" s="23">
        <v>0</v>
      </c>
      <c r="CS146" s="25">
        <f t="shared" si="25"/>
        <v>331932374</v>
      </c>
      <c r="CT146" s="22">
        <v>0</v>
      </c>
      <c r="CU146" s="23">
        <v>0</v>
      </c>
      <c r="CV146" s="23">
        <v>0</v>
      </c>
      <c r="CW146" s="23"/>
      <c r="CX146" s="23">
        <v>0</v>
      </c>
      <c r="CY146" s="24">
        <v>0</v>
      </c>
      <c r="CZ146" s="23">
        <v>0</v>
      </c>
      <c r="DA146" s="23">
        <v>0</v>
      </c>
      <c r="DB146" s="25">
        <f t="shared" si="26"/>
        <v>331932374</v>
      </c>
      <c r="DC146" s="22">
        <v>0</v>
      </c>
      <c r="DD146" s="23">
        <v>0</v>
      </c>
      <c r="DE146" s="23">
        <v>0</v>
      </c>
      <c r="DF146" s="23">
        <v>0</v>
      </c>
      <c r="DG146" s="23">
        <v>0</v>
      </c>
      <c r="DH146" s="24">
        <v>0</v>
      </c>
      <c r="DI146" s="23">
        <v>0</v>
      </c>
      <c r="DJ146" s="23">
        <v>0</v>
      </c>
      <c r="DK146" s="25">
        <f t="shared" si="29"/>
        <v>331932374</v>
      </c>
      <c r="DL146" s="28">
        <v>0</v>
      </c>
      <c r="DM146" s="23">
        <v>0</v>
      </c>
      <c r="DN146" s="23">
        <v>0</v>
      </c>
      <c r="DO146" s="23">
        <v>0</v>
      </c>
      <c r="DP146" s="23"/>
      <c r="DQ146" s="23"/>
      <c r="DR146" s="23">
        <v>0</v>
      </c>
      <c r="DS146" s="23">
        <v>0</v>
      </c>
      <c r="DT146" s="24">
        <v>0</v>
      </c>
      <c r="DU146" s="23">
        <v>0</v>
      </c>
      <c r="DV146" s="23">
        <v>0</v>
      </c>
      <c r="DW146" s="26">
        <f t="shared" si="28"/>
        <v>331932374</v>
      </c>
      <c r="DX146" s="26">
        <f>VLOOKUP(B146,[2]RPTNCT049_ConsultaSaldosContabl!$I$4:$K$7914,3,0)</f>
        <v>92625136</v>
      </c>
      <c r="DY146" s="13" t="e">
        <f>+S146+AD146+AU146+#REF!+BG146+#REF!+BQ146+#REF!</f>
        <v>#REF!</v>
      </c>
    </row>
    <row r="147" spans="1:129" ht="15" customHeight="1" x14ac:dyDescent="0.2">
      <c r="A147" s="9">
        <v>8919009451</v>
      </c>
      <c r="B147" s="9">
        <v>891900945</v>
      </c>
      <c r="C147" s="9"/>
      <c r="D147" s="27">
        <v>210076100</v>
      </c>
      <c r="E147" s="21" t="s">
        <v>1054</v>
      </c>
      <c r="F147" s="20" t="s">
        <v>2178</v>
      </c>
      <c r="G147" s="22">
        <f>VLOOKUP(A147,[1]SGP!$A$4:$G$1137,7,0)</f>
        <v>0</v>
      </c>
      <c r="H147" s="23"/>
      <c r="I147" s="23">
        <v>0</v>
      </c>
      <c r="J147" s="23">
        <v>0</v>
      </c>
      <c r="K147" s="24">
        <v>0</v>
      </c>
      <c r="L147" s="23">
        <v>0</v>
      </c>
      <c r="M147" s="23">
        <v>0</v>
      </c>
      <c r="N147" s="25">
        <f t="shared" si="20"/>
        <v>0</v>
      </c>
      <c r="O147" s="25">
        <v>0</v>
      </c>
      <c r="P147" s="22">
        <v>0</v>
      </c>
      <c r="Q147" s="23">
        <v>0</v>
      </c>
      <c r="R147" s="23">
        <v>0</v>
      </c>
      <c r="S147" s="31">
        <v>141157712</v>
      </c>
      <c r="T147" s="23">
        <v>0</v>
      </c>
      <c r="U147" s="24">
        <v>0</v>
      </c>
      <c r="V147" s="23">
        <v>0</v>
      </c>
      <c r="W147" s="23">
        <v>0</v>
      </c>
      <c r="X147" s="25">
        <f t="shared" si="21"/>
        <v>141157712</v>
      </c>
      <c r="Y147" s="25">
        <v>0</v>
      </c>
      <c r="Z147" s="22">
        <v>0</v>
      </c>
      <c r="AA147" s="23">
        <v>0</v>
      </c>
      <c r="AB147" s="22">
        <v>0</v>
      </c>
      <c r="AC147" s="23">
        <v>0</v>
      </c>
      <c r="AD147" s="23">
        <v>0</v>
      </c>
      <c r="AE147" s="23">
        <v>0</v>
      </c>
      <c r="AF147" s="24">
        <v>0</v>
      </c>
      <c r="AG147" s="23">
        <v>0</v>
      </c>
      <c r="AH147" s="23">
        <v>0</v>
      </c>
      <c r="AI147" s="25">
        <f t="shared" si="22"/>
        <v>141157712</v>
      </c>
      <c r="AJ147" s="25">
        <v>0</v>
      </c>
      <c r="AK147" s="24">
        <v>0</v>
      </c>
      <c r="AL147" s="23">
        <v>0</v>
      </c>
      <c r="AM147" s="23">
        <v>0</v>
      </c>
      <c r="AN147" s="24">
        <v>0</v>
      </c>
      <c r="AO147" s="24">
        <v>0</v>
      </c>
      <c r="AP147" s="23">
        <v>0</v>
      </c>
      <c r="AQ147" s="23">
        <v>0</v>
      </c>
      <c r="AR147" s="23">
        <v>0</v>
      </c>
      <c r="AS147" s="41" t="s">
        <v>2304</v>
      </c>
      <c r="AT147" s="23">
        <v>0</v>
      </c>
      <c r="AU147" s="23">
        <v>0</v>
      </c>
      <c r="AV147" s="25">
        <v>141157712</v>
      </c>
      <c r="AW147" s="22">
        <v>0</v>
      </c>
      <c r="AX147" s="23">
        <v>0</v>
      </c>
      <c r="AY147" s="41">
        <v>0</v>
      </c>
      <c r="AZ147" s="23">
        <v>0</v>
      </c>
      <c r="BA147" s="24">
        <v>0</v>
      </c>
      <c r="BB147" s="23">
        <v>0</v>
      </c>
      <c r="BC147" s="23"/>
      <c r="BD147" s="23">
        <v>0</v>
      </c>
      <c r="BE147" s="41">
        <v>0</v>
      </c>
      <c r="BF147" s="23">
        <v>85101285</v>
      </c>
      <c r="BG147" s="23">
        <v>119936162</v>
      </c>
      <c r="BH147" s="25">
        <v>346195159</v>
      </c>
      <c r="BI147" s="23">
        <v>0</v>
      </c>
      <c r="BJ147" s="23">
        <v>24253880</v>
      </c>
      <c r="BK147" s="23">
        <v>0</v>
      </c>
      <c r="BL147" s="23">
        <v>0</v>
      </c>
      <c r="BM147" s="23">
        <v>0</v>
      </c>
      <c r="BN147" s="24">
        <v>0</v>
      </c>
      <c r="BO147" s="23">
        <v>0</v>
      </c>
      <c r="BP147" s="23">
        <v>0</v>
      </c>
      <c r="BQ147" s="23">
        <v>0</v>
      </c>
      <c r="BR147" s="25">
        <v>370449039</v>
      </c>
      <c r="BS147" s="22">
        <v>0</v>
      </c>
      <c r="BT147" s="23">
        <v>0</v>
      </c>
      <c r="BU147" s="23">
        <v>0</v>
      </c>
      <c r="BV147" s="23">
        <v>0</v>
      </c>
      <c r="BW147" s="24">
        <v>0</v>
      </c>
      <c r="BX147" s="23">
        <v>0</v>
      </c>
      <c r="BY147" s="23">
        <v>0</v>
      </c>
      <c r="BZ147" s="23">
        <v>0</v>
      </c>
      <c r="CA147" s="25">
        <f t="shared" si="23"/>
        <v>370449039</v>
      </c>
      <c r="CB147" s="22">
        <v>0</v>
      </c>
      <c r="CC147" s="23">
        <v>0</v>
      </c>
      <c r="CD147" s="23">
        <v>0</v>
      </c>
      <c r="CE147" s="23">
        <v>0</v>
      </c>
      <c r="CF147" s="24">
        <v>0</v>
      </c>
      <c r="CG147" s="23">
        <v>0</v>
      </c>
      <c r="CH147" s="23">
        <v>0</v>
      </c>
      <c r="CI147" s="23">
        <v>0</v>
      </c>
      <c r="CJ147" s="25">
        <f t="shared" si="24"/>
        <v>370449039</v>
      </c>
      <c r="CK147" s="22">
        <v>0</v>
      </c>
      <c r="CL147" s="23">
        <v>0</v>
      </c>
      <c r="CM147" s="23">
        <v>0</v>
      </c>
      <c r="CN147" s="23">
        <v>0</v>
      </c>
      <c r="CO147" s="23">
        <v>0</v>
      </c>
      <c r="CP147" s="24">
        <v>0</v>
      </c>
      <c r="CQ147" s="23">
        <v>0</v>
      </c>
      <c r="CR147" s="23">
        <v>0</v>
      </c>
      <c r="CS147" s="25">
        <f t="shared" si="25"/>
        <v>370449039</v>
      </c>
      <c r="CT147" s="22">
        <v>0</v>
      </c>
      <c r="CU147" s="23">
        <v>0</v>
      </c>
      <c r="CV147" s="23">
        <v>0</v>
      </c>
      <c r="CW147" s="23"/>
      <c r="CX147" s="23">
        <v>0</v>
      </c>
      <c r="CY147" s="24">
        <v>0</v>
      </c>
      <c r="CZ147" s="23">
        <v>0</v>
      </c>
      <c r="DA147" s="23">
        <v>0</v>
      </c>
      <c r="DB147" s="25">
        <f t="shared" si="26"/>
        <v>370449039</v>
      </c>
      <c r="DC147" s="22">
        <v>0</v>
      </c>
      <c r="DD147" s="23">
        <v>0</v>
      </c>
      <c r="DE147" s="23">
        <v>0</v>
      </c>
      <c r="DF147" s="23">
        <v>0</v>
      </c>
      <c r="DG147" s="23">
        <v>0</v>
      </c>
      <c r="DH147" s="24">
        <v>0</v>
      </c>
      <c r="DI147" s="23">
        <v>0</v>
      </c>
      <c r="DJ147" s="23">
        <v>0</v>
      </c>
      <c r="DK147" s="25">
        <f t="shared" si="29"/>
        <v>370449039</v>
      </c>
      <c r="DL147" s="28">
        <v>0</v>
      </c>
      <c r="DM147" s="23">
        <v>0</v>
      </c>
      <c r="DN147" s="23">
        <v>0</v>
      </c>
      <c r="DO147" s="23">
        <v>0</v>
      </c>
      <c r="DP147" s="23"/>
      <c r="DQ147" s="23"/>
      <c r="DR147" s="23">
        <v>0</v>
      </c>
      <c r="DS147" s="23">
        <v>0</v>
      </c>
      <c r="DT147" s="24">
        <v>0</v>
      </c>
      <c r="DU147" s="23">
        <v>0</v>
      </c>
      <c r="DV147" s="23">
        <v>0</v>
      </c>
      <c r="DW147" s="26">
        <f t="shared" si="28"/>
        <v>370449039</v>
      </c>
      <c r="DX147" s="26">
        <f>VLOOKUP(B147,[2]RPTNCT049_ConsultaSaldosContabl!$I$4:$K$7914,3,0)</f>
        <v>109355165</v>
      </c>
      <c r="DY147" s="13" t="e">
        <f>+S147+AD147+AU147+#REF!+BG147+#REF!+BQ147+#REF!</f>
        <v>#REF!</v>
      </c>
    </row>
    <row r="148" spans="1:129" ht="15" customHeight="1" x14ac:dyDescent="0.2">
      <c r="A148" s="9">
        <v>8919009023</v>
      </c>
      <c r="B148" s="9">
        <v>891900902</v>
      </c>
      <c r="C148" s="9"/>
      <c r="D148" s="27">
        <v>219776497</v>
      </c>
      <c r="E148" s="21" t="s">
        <v>1071</v>
      </c>
      <c r="F148" s="20" t="s">
        <v>2195</v>
      </c>
      <c r="G148" s="22">
        <f>VLOOKUP(A148,[1]SGP!$A$4:$G$1137,7,0)</f>
        <v>0</v>
      </c>
      <c r="H148" s="23"/>
      <c r="I148" s="23">
        <v>0</v>
      </c>
      <c r="J148" s="23">
        <v>0</v>
      </c>
      <c r="K148" s="24">
        <v>0</v>
      </c>
      <c r="L148" s="23">
        <v>0</v>
      </c>
      <c r="M148" s="23">
        <v>0</v>
      </c>
      <c r="N148" s="25">
        <f t="shared" si="20"/>
        <v>0</v>
      </c>
      <c r="O148" s="25">
        <v>0</v>
      </c>
      <c r="P148" s="22">
        <v>0</v>
      </c>
      <c r="Q148" s="23">
        <v>0</v>
      </c>
      <c r="R148" s="23">
        <v>0</v>
      </c>
      <c r="S148" s="31">
        <v>90580025</v>
      </c>
      <c r="T148" s="23">
        <v>0</v>
      </c>
      <c r="U148" s="24">
        <v>0</v>
      </c>
      <c r="V148" s="23">
        <v>0</v>
      </c>
      <c r="W148" s="23">
        <v>0</v>
      </c>
      <c r="X148" s="25">
        <f t="shared" si="21"/>
        <v>90580025</v>
      </c>
      <c r="Y148" s="25">
        <v>0</v>
      </c>
      <c r="Z148" s="22">
        <v>0</v>
      </c>
      <c r="AA148" s="23">
        <v>0</v>
      </c>
      <c r="AB148" s="22">
        <v>0</v>
      </c>
      <c r="AC148" s="23">
        <v>0</v>
      </c>
      <c r="AD148" s="23">
        <v>0</v>
      </c>
      <c r="AE148" s="23">
        <v>0</v>
      </c>
      <c r="AF148" s="24">
        <v>0</v>
      </c>
      <c r="AG148" s="23">
        <v>0</v>
      </c>
      <c r="AH148" s="23">
        <v>0</v>
      </c>
      <c r="AI148" s="25">
        <f t="shared" si="22"/>
        <v>90580025</v>
      </c>
      <c r="AJ148" s="25">
        <v>0</v>
      </c>
      <c r="AK148" s="24">
        <v>0</v>
      </c>
      <c r="AL148" s="23">
        <v>0</v>
      </c>
      <c r="AM148" s="23">
        <v>0</v>
      </c>
      <c r="AN148" s="24">
        <v>0</v>
      </c>
      <c r="AO148" s="24">
        <v>0</v>
      </c>
      <c r="AP148" s="23">
        <v>0</v>
      </c>
      <c r="AQ148" s="23">
        <v>0</v>
      </c>
      <c r="AR148" s="23">
        <v>0</v>
      </c>
      <c r="AS148" s="41" t="s">
        <v>2304</v>
      </c>
      <c r="AT148" s="23">
        <v>0</v>
      </c>
      <c r="AU148" s="23">
        <v>0</v>
      </c>
      <c r="AV148" s="25">
        <v>90580025</v>
      </c>
      <c r="AW148" s="22">
        <v>0</v>
      </c>
      <c r="AX148" s="23">
        <v>0</v>
      </c>
      <c r="AY148" s="41">
        <v>0</v>
      </c>
      <c r="AZ148" s="23">
        <v>0</v>
      </c>
      <c r="BA148" s="24">
        <v>0</v>
      </c>
      <c r="BB148" s="23">
        <v>0</v>
      </c>
      <c r="BC148" s="23"/>
      <c r="BD148" s="23">
        <v>0</v>
      </c>
      <c r="BE148" s="41">
        <v>0</v>
      </c>
      <c r="BF148" s="23">
        <v>57625815</v>
      </c>
      <c r="BG148" s="23">
        <v>78915711</v>
      </c>
      <c r="BH148" s="25">
        <v>227121551</v>
      </c>
      <c r="BI148" s="23">
        <v>0</v>
      </c>
      <c r="BJ148" s="23">
        <v>17509539</v>
      </c>
      <c r="BK148" s="23">
        <v>0</v>
      </c>
      <c r="BL148" s="23">
        <v>0</v>
      </c>
      <c r="BM148" s="23">
        <v>0</v>
      </c>
      <c r="BN148" s="24">
        <v>0</v>
      </c>
      <c r="BO148" s="23">
        <v>0</v>
      </c>
      <c r="BP148" s="23">
        <v>0</v>
      </c>
      <c r="BQ148" s="23">
        <v>0</v>
      </c>
      <c r="BR148" s="25">
        <v>244631090</v>
      </c>
      <c r="BS148" s="22">
        <v>0</v>
      </c>
      <c r="BT148" s="23">
        <v>0</v>
      </c>
      <c r="BU148" s="23">
        <v>0</v>
      </c>
      <c r="BV148" s="23">
        <v>0</v>
      </c>
      <c r="BW148" s="24">
        <v>0</v>
      </c>
      <c r="BX148" s="23">
        <v>0</v>
      </c>
      <c r="BY148" s="23">
        <v>0</v>
      </c>
      <c r="BZ148" s="23">
        <v>0</v>
      </c>
      <c r="CA148" s="25">
        <f t="shared" si="23"/>
        <v>244631090</v>
      </c>
      <c r="CB148" s="22">
        <v>0</v>
      </c>
      <c r="CC148" s="23">
        <v>0</v>
      </c>
      <c r="CD148" s="23">
        <v>0</v>
      </c>
      <c r="CE148" s="23">
        <v>0</v>
      </c>
      <c r="CF148" s="24">
        <v>0</v>
      </c>
      <c r="CG148" s="23">
        <v>0</v>
      </c>
      <c r="CH148" s="23">
        <v>0</v>
      </c>
      <c r="CI148" s="23">
        <v>0</v>
      </c>
      <c r="CJ148" s="25">
        <f t="shared" si="24"/>
        <v>244631090</v>
      </c>
      <c r="CK148" s="22">
        <v>0</v>
      </c>
      <c r="CL148" s="23">
        <v>0</v>
      </c>
      <c r="CM148" s="23">
        <v>0</v>
      </c>
      <c r="CN148" s="23">
        <v>0</v>
      </c>
      <c r="CO148" s="23">
        <v>0</v>
      </c>
      <c r="CP148" s="24">
        <v>0</v>
      </c>
      <c r="CQ148" s="23">
        <v>0</v>
      </c>
      <c r="CR148" s="23">
        <v>0</v>
      </c>
      <c r="CS148" s="25">
        <f t="shared" si="25"/>
        <v>244631090</v>
      </c>
      <c r="CT148" s="22">
        <v>0</v>
      </c>
      <c r="CU148" s="23">
        <v>0</v>
      </c>
      <c r="CV148" s="23">
        <v>0</v>
      </c>
      <c r="CW148" s="23"/>
      <c r="CX148" s="23">
        <v>0</v>
      </c>
      <c r="CY148" s="24">
        <v>0</v>
      </c>
      <c r="CZ148" s="23">
        <v>0</v>
      </c>
      <c r="DA148" s="23">
        <v>0</v>
      </c>
      <c r="DB148" s="25">
        <f t="shared" si="26"/>
        <v>244631090</v>
      </c>
      <c r="DC148" s="22">
        <v>0</v>
      </c>
      <c r="DD148" s="23">
        <v>0</v>
      </c>
      <c r="DE148" s="23">
        <v>0</v>
      </c>
      <c r="DF148" s="23">
        <v>0</v>
      </c>
      <c r="DG148" s="23">
        <v>0</v>
      </c>
      <c r="DH148" s="24">
        <v>0</v>
      </c>
      <c r="DI148" s="23">
        <v>0</v>
      </c>
      <c r="DJ148" s="23">
        <v>0</v>
      </c>
      <c r="DK148" s="25">
        <f t="shared" si="29"/>
        <v>244631090</v>
      </c>
      <c r="DL148" s="28">
        <v>0</v>
      </c>
      <c r="DM148" s="23">
        <v>0</v>
      </c>
      <c r="DN148" s="23">
        <v>0</v>
      </c>
      <c r="DO148" s="23">
        <v>0</v>
      </c>
      <c r="DP148" s="23"/>
      <c r="DQ148" s="23"/>
      <c r="DR148" s="23">
        <v>0</v>
      </c>
      <c r="DS148" s="23">
        <v>0</v>
      </c>
      <c r="DT148" s="24">
        <v>0</v>
      </c>
      <c r="DU148" s="23">
        <v>0</v>
      </c>
      <c r="DV148" s="23">
        <v>0</v>
      </c>
      <c r="DW148" s="26">
        <f t="shared" si="28"/>
        <v>244631090</v>
      </c>
      <c r="DX148" s="26">
        <f>VLOOKUP(B148,[2]RPTNCT049_ConsultaSaldosContabl!$I$4:$K$7914,3,0)</f>
        <v>75135354</v>
      </c>
      <c r="DY148" s="13" t="e">
        <f>+S148+AD148+AU148+#REF!+BG148+#REF!+BQ148+#REF!</f>
        <v>#REF!</v>
      </c>
    </row>
    <row r="149" spans="1:129" ht="15" customHeight="1" x14ac:dyDescent="0.2">
      <c r="A149" s="9">
        <v>8919007643</v>
      </c>
      <c r="B149" s="9">
        <v>891900764</v>
      </c>
      <c r="C149" s="9"/>
      <c r="D149" s="27">
        <v>212876828</v>
      </c>
      <c r="E149" s="21" t="s">
        <v>1079</v>
      </c>
      <c r="F149" s="20" t="s">
        <v>2203</v>
      </c>
      <c r="G149" s="22">
        <f>VLOOKUP(A149,[1]SGP!$A$4:$G$1137,7,0)</f>
        <v>0</v>
      </c>
      <c r="H149" s="23"/>
      <c r="I149" s="23">
        <v>0</v>
      </c>
      <c r="J149" s="23">
        <v>0</v>
      </c>
      <c r="K149" s="24">
        <v>0</v>
      </c>
      <c r="L149" s="23">
        <v>0</v>
      </c>
      <c r="M149" s="23">
        <v>0</v>
      </c>
      <c r="N149" s="25">
        <f t="shared" si="20"/>
        <v>0</v>
      </c>
      <c r="O149" s="25">
        <v>0</v>
      </c>
      <c r="P149" s="22">
        <v>0</v>
      </c>
      <c r="Q149" s="23">
        <v>0</v>
      </c>
      <c r="R149" s="23">
        <v>0</v>
      </c>
      <c r="S149" s="31">
        <v>152704673</v>
      </c>
      <c r="T149" s="23">
        <v>0</v>
      </c>
      <c r="U149" s="24">
        <v>0</v>
      </c>
      <c r="V149" s="23">
        <v>0</v>
      </c>
      <c r="W149" s="23">
        <v>0</v>
      </c>
      <c r="X149" s="25">
        <f t="shared" si="21"/>
        <v>152704673</v>
      </c>
      <c r="Y149" s="25">
        <v>0</v>
      </c>
      <c r="Z149" s="22">
        <v>0</v>
      </c>
      <c r="AA149" s="23">
        <v>0</v>
      </c>
      <c r="AB149" s="22">
        <v>0</v>
      </c>
      <c r="AC149" s="23">
        <v>0</v>
      </c>
      <c r="AD149" s="23">
        <v>0</v>
      </c>
      <c r="AE149" s="23">
        <v>0</v>
      </c>
      <c r="AF149" s="24">
        <v>0</v>
      </c>
      <c r="AG149" s="23">
        <v>0</v>
      </c>
      <c r="AH149" s="23">
        <v>0</v>
      </c>
      <c r="AI149" s="25">
        <f t="shared" si="22"/>
        <v>152704673</v>
      </c>
      <c r="AJ149" s="25">
        <v>0</v>
      </c>
      <c r="AK149" s="24">
        <v>0</v>
      </c>
      <c r="AL149" s="23">
        <v>0</v>
      </c>
      <c r="AM149" s="23">
        <v>0</v>
      </c>
      <c r="AN149" s="24">
        <v>0</v>
      </c>
      <c r="AO149" s="24">
        <v>0</v>
      </c>
      <c r="AP149" s="23">
        <v>0</v>
      </c>
      <c r="AQ149" s="23">
        <v>0</v>
      </c>
      <c r="AR149" s="23">
        <v>0</v>
      </c>
      <c r="AS149" s="41" t="s">
        <v>2304</v>
      </c>
      <c r="AT149" s="23">
        <v>0</v>
      </c>
      <c r="AU149" s="23">
        <v>0</v>
      </c>
      <c r="AV149" s="25">
        <v>152704673</v>
      </c>
      <c r="AW149" s="22">
        <v>0</v>
      </c>
      <c r="AX149" s="23">
        <v>0</v>
      </c>
      <c r="AY149" s="41">
        <v>0</v>
      </c>
      <c r="AZ149" s="23">
        <v>0</v>
      </c>
      <c r="BA149" s="24">
        <v>0</v>
      </c>
      <c r="BB149" s="23">
        <v>0</v>
      </c>
      <c r="BC149" s="23"/>
      <c r="BD149" s="23">
        <v>0</v>
      </c>
      <c r="BE149" s="41">
        <v>0</v>
      </c>
      <c r="BF149" s="23">
        <v>76292600</v>
      </c>
      <c r="BG149" s="23">
        <v>134165539</v>
      </c>
      <c r="BH149" s="25">
        <v>363162812</v>
      </c>
      <c r="BI149" s="23">
        <v>0</v>
      </c>
      <c r="BJ149" s="23">
        <v>22930923</v>
      </c>
      <c r="BK149" s="23">
        <v>0</v>
      </c>
      <c r="BL149" s="23">
        <v>0</v>
      </c>
      <c r="BM149" s="23">
        <v>0</v>
      </c>
      <c r="BN149" s="24">
        <v>0</v>
      </c>
      <c r="BO149" s="23">
        <v>0</v>
      </c>
      <c r="BP149" s="23">
        <v>0</v>
      </c>
      <c r="BQ149" s="23">
        <v>0</v>
      </c>
      <c r="BR149" s="25">
        <v>386093735</v>
      </c>
      <c r="BS149" s="22">
        <v>0</v>
      </c>
      <c r="BT149" s="23">
        <v>0</v>
      </c>
      <c r="BU149" s="23">
        <v>0</v>
      </c>
      <c r="BV149" s="23">
        <v>0</v>
      </c>
      <c r="BW149" s="24">
        <v>0</v>
      </c>
      <c r="BX149" s="23">
        <v>0</v>
      </c>
      <c r="BY149" s="23">
        <v>0</v>
      </c>
      <c r="BZ149" s="23">
        <v>0</v>
      </c>
      <c r="CA149" s="25">
        <f t="shared" si="23"/>
        <v>386093735</v>
      </c>
      <c r="CB149" s="22">
        <v>0</v>
      </c>
      <c r="CC149" s="23">
        <v>0</v>
      </c>
      <c r="CD149" s="23">
        <v>0</v>
      </c>
      <c r="CE149" s="23">
        <v>0</v>
      </c>
      <c r="CF149" s="24">
        <v>0</v>
      </c>
      <c r="CG149" s="23">
        <v>0</v>
      </c>
      <c r="CH149" s="23">
        <v>0</v>
      </c>
      <c r="CI149" s="23">
        <v>0</v>
      </c>
      <c r="CJ149" s="25">
        <f t="shared" si="24"/>
        <v>386093735</v>
      </c>
      <c r="CK149" s="22">
        <v>0</v>
      </c>
      <c r="CL149" s="23">
        <v>0</v>
      </c>
      <c r="CM149" s="23">
        <v>0</v>
      </c>
      <c r="CN149" s="23">
        <v>0</v>
      </c>
      <c r="CO149" s="23">
        <v>0</v>
      </c>
      <c r="CP149" s="24">
        <v>0</v>
      </c>
      <c r="CQ149" s="23">
        <v>0</v>
      </c>
      <c r="CR149" s="23">
        <v>0</v>
      </c>
      <c r="CS149" s="25">
        <f t="shared" si="25"/>
        <v>386093735</v>
      </c>
      <c r="CT149" s="22">
        <v>0</v>
      </c>
      <c r="CU149" s="23">
        <v>0</v>
      </c>
      <c r="CV149" s="23">
        <v>0</v>
      </c>
      <c r="CW149" s="23"/>
      <c r="CX149" s="23">
        <v>0</v>
      </c>
      <c r="CY149" s="24">
        <v>0</v>
      </c>
      <c r="CZ149" s="23">
        <v>0</v>
      </c>
      <c r="DA149" s="23">
        <v>0</v>
      </c>
      <c r="DB149" s="25">
        <f t="shared" si="26"/>
        <v>386093735</v>
      </c>
      <c r="DC149" s="22">
        <v>0</v>
      </c>
      <c r="DD149" s="23">
        <v>0</v>
      </c>
      <c r="DE149" s="23">
        <v>0</v>
      </c>
      <c r="DF149" s="23">
        <v>0</v>
      </c>
      <c r="DG149" s="23">
        <v>0</v>
      </c>
      <c r="DH149" s="24">
        <v>0</v>
      </c>
      <c r="DI149" s="23">
        <v>0</v>
      </c>
      <c r="DJ149" s="23">
        <v>0</v>
      </c>
      <c r="DK149" s="25">
        <f t="shared" si="29"/>
        <v>386093735</v>
      </c>
      <c r="DL149" s="28">
        <v>0</v>
      </c>
      <c r="DM149" s="23">
        <v>0</v>
      </c>
      <c r="DN149" s="23">
        <v>0</v>
      </c>
      <c r="DO149" s="23">
        <v>0</v>
      </c>
      <c r="DP149" s="23"/>
      <c r="DQ149" s="23"/>
      <c r="DR149" s="23">
        <v>0</v>
      </c>
      <c r="DS149" s="23">
        <v>0</v>
      </c>
      <c r="DT149" s="24">
        <v>0</v>
      </c>
      <c r="DU149" s="23">
        <v>0</v>
      </c>
      <c r="DV149" s="23">
        <v>0</v>
      </c>
      <c r="DW149" s="26">
        <f t="shared" si="28"/>
        <v>386093735</v>
      </c>
      <c r="DX149" s="26">
        <f>VLOOKUP(B149,[2]RPTNCT049_ConsultaSaldosContabl!$I$4:$K$7914,3,0)</f>
        <v>99223523</v>
      </c>
      <c r="DY149" s="13" t="e">
        <f>+S149+AD149+AU149+#REF!+BG149+#REF!+BQ149+#REF!</f>
        <v>#REF!</v>
      </c>
    </row>
    <row r="150" spans="1:129" ht="15" customHeight="1" x14ac:dyDescent="0.2">
      <c r="A150" s="9">
        <v>8919006606</v>
      </c>
      <c r="B150" s="9">
        <v>891900660</v>
      </c>
      <c r="C150" s="9"/>
      <c r="D150" s="27">
        <v>212276122</v>
      </c>
      <c r="E150" s="21" t="s">
        <v>1056</v>
      </c>
      <c r="F150" s="20" t="s">
        <v>2180</v>
      </c>
      <c r="G150" s="22">
        <f>VLOOKUP(A150,[1]SGP!$A$4:$G$1137,7,0)</f>
        <v>0</v>
      </c>
      <c r="H150" s="23"/>
      <c r="I150" s="23">
        <v>0</v>
      </c>
      <c r="J150" s="23">
        <v>0</v>
      </c>
      <c r="K150" s="24">
        <v>0</v>
      </c>
      <c r="L150" s="23">
        <v>0</v>
      </c>
      <c r="M150" s="23">
        <v>0</v>
      </c>
      <c r="N150" s="25">
        <f t="shared" si="20"/>
        <v>0</v>
      </c>
      <c r="O150" s="25">
        <v>0</v>
      </c>
      <c r="P150" s="22">
        <v>0</v>
      </c>
      <c r="Q150" s="23">
        <v>0</v>
      </c>
      <c r="R150" s="23">
        <v>0</v>
      </c>
      <c r="S150" s="31">
        <v>199073437</v>
      </c>
      <c r="T150" s="23">
        <v>0</v>
      </c>
      <c r="U150" s="24">
        <v>0</v>
      </c>
      <c r="V150" s="23">
        <v>0</v>
      </c>
      <c r="W150" s="23">
        <v>0</v>
      </c>
      <c r="X150" s="25">
        <f t="shared" si="21"/>
        <v>199073437</v>
      </c>
      <c r="Y150" s="25">
        <v>0</v>
      </c>
      <c r="Z150" s="22">
        <v>0</v>
      </c>
      <c r="AA150" s="23">
        <v>0</v>
      </c>
      <c r="AB150" s="22">
        <v>0</v>
      </c>
      <c r="AC150" s="23">
        <v>0</v>
      </c>
      <c r="AD150" s="23">
        <v>0</v>
      </c>
      <c r="AE150" s="23">
        <v>0</v>
      </c>
      <c r="AF150" s="24">
        <v>0</v>
      </c>
      <c r="AG150" s="23">
        <v>0</v>
      </c>
      <c r="AH150" s="23">
        <v>0</v>
      </c>
      <c r="AI150" s="25">
        <f t="shared" si="22"/>
        <v>199073437</v>
      </c>
      <c r="AJ150" s="25">
        <v>0</v>
      </c>
      <c r="AK150" s="24">
        <v>0</v>
      </c>
      <c r="AL150" s="23">
        <v>0</v>
      </c>
      <c r="AM150" s="23">
        <v>0</v>
      </c>
      <c r="AN150" s="24">
        <v>0</v>
      </c>
      <c r="AO150" s="24">
        <v>0</v>
      </c>
      <c r="AP150" s="23">
        <v>0</v>
      </c>
      <c r="AQ150" s="23">
        <v>0</v>
      </c>
      <c r="AR150" s="23">
        <v>0</v>
      </c>
      <c r="AS150" s="41" t="s">
        <v>2304</v>
      </c>
      <c r="AT150" s="23">
        <v>0</v>
      </c>
      <c r="AU150" s="23">
        <v>0</v>
      </c>
      <c r="AV150" s="25">
        <v>199073437</v>
      </c>
      <c r="AW150" s="22">
        <v>0</v>
      </c>
      <c r="AX150" s="23">
        <v>0</v>
      </c>
      <c r="AY150" s="41">
        <v>0</v>
      </c>
      <c r="AZ150" s="23">
        <v>0</v>
      </c>
      <c r="BA150" s="24">
        <v>0</v>
      </c>
      <c r="BB150" s="23">
        <v>0</v>
      </c>
      <c r="BC150" s="23"/>
      <c r="BD150" s="23">
        <v>0</v>
      </c>
      <c r="BE150" s="41">
        <v>0</v>
      </c>
      <c r="BF150" s="23">
        <v>101379275</v>
      </c>
      <c r="BG150" s="23">
        <v>179051515</v>
      </c>
      <c r="BH150" s="25">
        <v>479504227</v>
      </c>
      <c r="BI150" s="23">
        <v>0</v>
      </c>
      <c r="BJ150" s="23">
        <v>36757155</v>
      </c>
      <c r="BK150" s="23">
        <v>0</v>
      </c>
      <c r="BL150" s="23">
        <v>0</v>
      </c>
      <c r="BM150" s="23">
        <v>0</v>
      </c>
      <c r="BN150" s="24">
        <v>0</v>
      </c>
      <c r="BO150" s="23">
        <v>0</v>
      </c>
      <c r="BP150" s="23">
        <v>0</v>
      </c>
      <c r="BQ150" s="23">
        <v>0</v>
      </c>
      <c r="BR150" s="25">
        <v>516261382</v>
      </c>
      <c r="BS150" s="22">
        <v>0</v>
      </c>
      <c r="BT150" s="23">
        <v>0</v>
      </c>
      <c r="BU150" s="23">
        <v>0</v>
      </c>
      <c r="BV150" s="23">
        <v>0</v>
      </c>
      <c r="BW150" s="24">
        <v>0</v>
      </c>
      <c r="BX150" s="23">
        <v>0</v>
      </c>
      <c r="BY150" s="23">
        <v>0</v>
      </c>
      <c r="BZ150" s="23">
        <v>0</v>
      </c>
      <c r="CA150" s="25">
        <f t="shared" si="23"/>
        <v>516261382</v>
      </c>
      <c r="CB150" s="22">
        <v>0</v>
      </c>
      <c r="CC150" s="23">
        <v>0</v>
      </c>
      <c r="CD150" s="23">
        <v>0</v>
      </c>
      <c r="CE150" s="23">
        <v>0</v>
      </c>
      <c r="CF150" s="24">
        <v>0</v>
      </c>
      <c r="CG150" s="23">
        <v>0</v>
      </c>
      <c r="CH150" s="23">
        <v>0</v>
      </c>
      <c r="CI150" s="23">
        <v>0</v>
      </c>
      <c r="CJ150" s="25">
        <f t="shared" si="24"/>
        <v>516261382</v>
      </c>
      <c r="CK150" s="22">
        <v>0</v>
      </c>
      <c r="CL150" s="23">
        <v>0</v>
      </c>
      <c r="CM150" s="23">
        <v>0</v>
      </c>
      <c r="CN150" s="23">
        <v>0</v>
      </c>
      <c r="CO150" s="23">
        <v>0</v>
      </c>
      <c r="CP150" s="24">
        <v>0</v>
      </c>
      <c r="CQ150" s="23">
        <v>0</v>
      </c>
      <c r="CR150" s="23">
        <v>0</v>
      </c>
      <c r="CS150" s="25">
        <f t="shared" si="25"/>
        <v>516261382</v>
      </c>
      <c r="CT150" s="22">
        <v>0</v>
      </c>
      <c r="CU150" s="23">
        <v>0</v>
      </c>
      <c r="CV150" s="23">
        <v>0</v>
      </c>
      <c r="CW150" s="23"/>
      <c r="CX150" s="23">
        <v>0</v>
      </c>
      <c r="CY150" s="24">
        <v>0</v>
      </c>
      <c r="CZ150" s="23">
        <v>0</v>
      </c>
      <c r="DA150" s="23">
        <v>0</v>
      </c>
      <c r="DB150" s="25">
        <f t="shared" si="26"/>
        <v>516261382</v>
      </c>
      <c r="DC150" s="22">
        <v>0</v>
      </c>
      <c r="DD150" s="23">
        <v>0</v>
      </c>
      <c r="DE150" s="23">
        <v>0</v>
      </c>
      <c r="DF150" s="23">
        <v>0</v>
      </c>
      <c r="DG150" s="23">
        <v>0</v>
      </c>
      <c r="DH150" s="24">
        <v>0</v>
      </c>
      <c r="DI150" s="23">
        <v>0</v>
      </c>
      <c r="DJ150" s="23">
        <v>0</v>
      </c>
      <c r="DK150" s="25">
        <f t="shared" si="29"/>
        <v>516261382</v>
      </c>
      <c r="DL150" s="28">
        <v>0</v>
      </c>
      <c r="DM150" s="23">
        <v>0</v>
      </c>
      <c r="DN150" s="23">
        <v>0</v>
      </c>
      <c r="DO150" s="23">
        <v>0</v>
      </c>
      <c r="DP150" s="23"/>
      <c r="DQ150" s="23"/>
      <c r="DR150" s="23">
        <v>0</v>
      </c>
      <c r="DS150" s="23">
        <v>0</v>
      </c>
      <c r="DT150" s="24">
        <v>0</v>
      </c>
      <c r="DU150" s="23">
        <v>0</v>
      </c>
      <c r="DV150" s="23">
        <v>0</v>
      </c>
      <c r="DW150" s="26">
        <f t="shared" si="28"/>
        <v>516261382</v>
      </c>
      <c r="DX150" s="26">
        <f>VLOOKUP(B150,[2]RPTNCT049_ConsultaSaldosContabl!$I$4:$K$7914,3,0)</f>
        <v>138136430</v>
      </c>
      <c r="DY150" s="13" t="e">
        <f>+S150+AD150+AU150+#REF!+BG150+#REF!+BQ150+#REF!</f>
        <v>#REF!</v>
      </c>
    </row>
    <row r="151" spans="1:129" ht="15" customHeight="1" x14ac:dyDescent="0.2">
      <c r="A151" s="9">
        <v>8919006240</v>
      </c>
      <c r="B151" s="9">
        <v>891900624</v>
      </c>
      <c r="C151" s="9"/>
      <c r="D151" s="27">
        <v>219576895</v>
      </c>
      <c r="E151" s="21" t="s">
        <v>1085</v>
      </c>
      <c r="F151" s="20" t="s">
        <v>2209</v>
      </c>
      <c r="G151" s="22">
        <f>VLOOKUP(A151,[1]SGP!$A$4:$G$1137,7,0)</f>
        <v>0</v>
      </c>
      <c r="H151" s="23"/>
      <c r="I151" s="23">
        <v>0</v>
      </c>
      <c r="J151" s="23">
        <v>0</v>
      </c>
      <c r="K151" s="24">
        <v>0</v>
      </c>
      <c r="L151" s="23">
        <v>0</v>
      </c>
      <c r="M151" s="23">
        <v>0</v>
      </c>
      <c r="N151" s="25">
        <f t="shared" si="20"/>
        <v>0</v>
      </c>
      <c r="O151" s="25">
        <v>0</v>
      </c>
      <c r="P151" s="22">
        <v>0</v>
      </c>
      <c r="Q151" s="23">
        <v>0</v>
      </c>
      <c r="R151" s="23">
        <v>0</v>
      </c>
      <c r="S151" s="31">
        <v>278283769</v>
      </c>
      <c r="T151" s="23">
        <v>0</v>
      </c>
      <c r="U151" s="24">
        <v>0</v>
      </c>
      <c r="V151" s="23">
        <v>0</v>
      </c>
      <c r="W151" s="23">
        <v>0</v>
      </c>
      <c r="X151" s="25">
        <f t="shared" si="21"/>
        <v>278283769</v>
      </c>
      <c r="Y151" s="25">
        <v>0</v>
      </c>
      <c r="Z151" s="22">
        <v>0</v>
      </c>
      <c r="AA151" s="23">
        <v>0</v>
      </c>
      <c r="AB151" s="22">
        <v>0</v>
      </c>
      <c r="AC151" s="23">
        <v>0</v>
      </c>
      <c r="AD151" s="23">
        <v>39148520</v>
      </c>
      <c r="AE151" s="23">
        <v>0</v>
      </c>
      <c r="AF151" s="24">
        <v>0</v>
      </c>
      <c r="AG151" s="23">
        <v>0</v>
      </c>
      <c r="AH151" s="23">
        <v>0</v>
      </c>
      <c r="AI151" s="25">
        <f t="shared" si="22"/>
        <v>317432289</v>
      </c>
      <c r="AJ151" s="25">
        <v>0</v>
      </c>
      <c r="AK151" s="24">
        <v>0</v>
      </c>
      <c r="AL151" s="23">
        <v>0</v>
      </c>
      <c r="AM151" s="23">
        <v>0</v>
      </c>
      <c r="AN151" s="24">
        <v>0</v>
      </c>
      <c r="AO151" s="24">
        <v>0</v>
      </c>
      <c r="AP151" s="23">
        <v>0</v>
      </c>
      <c r="AQ151" s="23">
        <v>0</v>
      </c>
      <c r="AR151" s="23">
        <v>0</v>
      </c>
      <c r="AS151" s="41" t="s">
        <v>2304</v>
      </c>
      <c r="AT151" s="23">
        <v>0</v>
      </c>
      <c r="AU151" s="23">
        <v>0</v>
      </c>
      <c r="AV151" s="25">
        <v>317432289</v>
      </c>
      <c r="AW151" s="22">
        <v>0</v>
      </c>
      <c r="AX151" s="23">
        <v>0</v>
      </c>
      <c r="AY151" s="41">
        <v>0</v>
      </c>
      <c r="AZ151" s="23">
        <v>0</v>
      </c>
      <c r="BA151" s="24">
        <v>0</v>
      </c>
      <c r="BB151" s="23">
        <v>0</v>
      </c>
      <c r="BC151" s="23"/>
      <c r="BD151" s="23">
        <v>0</v>
      </c>
      <c r="BE151" s="41">
        <v>0</v>
      </c>
      <c r="BF151" s="23">
        <v>139422465</v>
      </c>
      <c r="BG151" s="23">
        <v>282695969</v>
      </c>
      <c r="BH151" s="25">
        <v>739550723</v>
      </c>
      <c r="BI151" s="23">
        <v>0</v>
      </c>
      <c r="BJ151" s="23">
        <v>47874864</v>
      </c>
      <c r="BK151" s="23">
        <v>0</v>
      </c>
      <c r="BL151" s="23">
        <v>0</v>
      </c>
      <c r="BM151" s="23">
        <v>0</v>
      </c>
      <c r="BN151" s="24">
        <v>0</v>
      </c>
      <c r="BO151" s="23">
        <v>0</v>
      </c>
      <c r="BP151" s="23">
        <v>0</v>
      </c>
      <c r="BQ151" s="23">
        <v>0</v>
      </c>
      <c r="BR151" s="25">
        <v>787425587</v>
      </c>
      <c r="BS151" s="22">
        <v>0</v>
      </c>
      <c r="BT151" s="23">
        <v>0</v>
      </c>
      <c r="BU151" s="23">
        <v>0</v>
      </c>
      <c r="BV151" s="23">
        <v>0</v>
      </c>
      <c r="BW151" s="24">
        <v>0</v>
      </c>
      <c r="BX151" s="23">
        <v>0</v>
      </c>
      <c r="BY151" s="23">
        <v>0</v>
      </c>
      <c r="BZ151" s="23">
        <v>0</v>
      </c>
      <c r="CA151" s="25">
        <f t="shared" si="23"/>
        <v>787425587</v>
      </c>
      <c r="CB151" s="22">
        <v>0</v>
      </c>
      <c r="CC151" s="23">
        <v>0</v>
      </c>
      <c r="CD151" s="23">
        <v>0</v>
      </c>
      <c r="CE151" s="23">
        <v>0</v>
      </c>
      <c r="CF151" s="24">
        <v>0</v>
      </c>
      <c r="CG151" s="23">
        <v>0</v>
      </c>
      <c r="CH151" s="23">
        <v>0</v>
      </c>
      <c r="CI151" s="23">
        <v>0</v>
      </c>
      <c r="CJ151" s="25">
        <f t="shared" si="24"/>
        <v>787425587</v>
      </c>
      <c r="CK151" s="22">
        <v>0</v>
      </c>
      <c r="CL151" s="23">
        <v>0</v>
      </c>
      <c r="CM151" s="23">
        <v>0</v>
      </c>
      <c r="CN151" s="23">
        <v>0</v>
      </c>
      <c r="CO151" s="23">
        <v>0</v>
      </c>
      <c r="CP151" s="24">
        <v>0</v>
      </c>
      <c r="CQ151" s="23">
        <v>0</v>
      </c>
      <c r="CR151" s="23">
        <v>0</v>
      </c>
      <c r="CS151" s="25">
        <f t="shared" si="25"/>
        <v>787425587</v>
      </c>
      <c r="CT151" s="22">
        <v>0</v>
      </c>
      <c r="CU151" s="23">
        <v>0</v>
      </c>
      <c r="CV151" s="23">
        <v>0</v>
      </c>
      <c r="CW151" s="23"/>
      <c r="CX151" s="23">
        <v>0</v>
      </c>
      <c r="CY151" s="24">
        <v>0</v>
      </c>
      <c r="CZ151" s="23">
        <v>0</v>
      </c>
      <c r="DA151" s="23">
        <v>0</v>
      </c>
      <c r="DB151" s="25">
        <f t="shared" si="26"/>
        <v>787425587</v>
      </c>
      <c r="DC151" s="22">
        <v>0</v>
      </c>
      <c r="DD151" s="23">
        <v>0</v>
      </c>
      <c r="DE151" s="23">
        <v>0</v>
      </c>
      <c r="DF151" s="23">
        <v>0</v>
      </c>
      <c r="DG151" s="23">
        <v>0</v>
      </c>
      <c r="DH151" s="24">
        <v>0</v>
      </c>
      <c r="DI151" s="23">
        <v>0</v>
      </c>
      <c r="DJ151" s="23">
        <v>0</v>
      </c>
      <c r="DK151" s="25">
        <f t="shared" si="29"/>
        <v>787425587</v>
      </c>
      <c r="DL151" s="28">
        <v>0</v>
      </c>
      <c r="DM151" s="23">
        <v>0</v>
      </c>
      <c r="DN151" s="23">
        <v>0</v>
      </c>
      <c r="DO151" s="23">
        <v>0</v>
      </c>
      <c r="DP151" s="23"/>
      <c r="DQ151" s="23"/>
      <c r="DR151" s="23">
        <v>0</v>
      </c>
      <c r="DS151" s="23">
        <v>0</v>
      </c>
      <c r="DT151" s="24">
        <v>0</v>
      </c>
      <c r="DU151" s="23">
        <v>0</v>
      </c>
      <c r="DV151" s="23">
        <v>0</v>
      </c>
      <c r="DW151" s="26">
        <f t="shared" si="28"/>
        <v>787425587</v>
      </c>
      <c r="DX151" s="26">
        <f>VLOOKUP(B151,[2]RPTNCT049_ConsultaSaldosContabl!$I$4:$K$7914,3,0)</f>
        <v>187297329</v>
      </c>
      <c r="DY151" s="13" t="e">
        <f>+S151+AD151+AU151+#REF!+BG151+#REF!+BQ151+#REF!</f>
        <v>#REF!</v>
      </c>
    </row>
    <row r="152" spans="1:129" ht="15" customHeight="1" x14ac:dyDescent="0.2">
      <c r="A152" s="9">
        <v>8919004932</v>
      </c>
      <c r="B152" s="9">
        <v>891900493</v>
      </c>
      <c r="C152" s="9"/>
      <c r="D152" s="27">
        <v>214776147</v>
      </c>
      <c r="E152" s="21" t="s">
        <v>81</v>
      </c>
      <c r="F152" s="20" t="s">
        <v>1233</v>
      </c>
      <c r="G152" s="22">
        <f>VLOOKUP(A152,[1]SGP!$A$4:$G$1137,7,0)</f>
        <v>2684638475</v>
      </c>
      <c r="H152" s="23"/>
      <c r="I152" s="23">
        <v>0</v>
      </c>
      <c r="J152" s="23">
        <v>0</v>
      </c>
      <c r="K152" s="24">
        <v>158854615</v>
      </c>
      <c r="L152" s="23">
        <v>312770101</v>
      </c>
      <c r="M152" s="23">
        <v>0</v>
      </c>
      <c r="N152" s="25">
        <f t="shared" si="20"/>
        <v>3156263191</v>
      </c>
      <c r="O152" s="25">
        <v>0</v>
      </c>
      <c r="P152" s="22">
        <v>2542197941</v>
      </c>
      <c r="Q152" s="23">
        <v>0</v>
      </c>
      <c r="R152" s="23">
        <v>0</v>
      </c>
      <c r="S152" s="31">
        <v>795247326</v>
      </c>
      <c r="T152" s="23">
        <v>0</v>
      </c>
      <c r="U152" s="24">
        <v>158854615</v>
      </c>
      <c r="V152" s="23">
        <v>360993823</v>
      </c>
      <c r="W152" s="23">
        <v>0</v>
      </c>
      <c r="X152" s="25">
        <f t="shared" si="21"/>
        <v>7013556896</v>
      </c>
      <c r="Y152" s="25">
        <v>0</v>
      </c>
      <c r="Z152" s="22">
        <v>0</v>
      </c>
      <c r="AA152" s="23">
        <v>0</v>
      </c>
      <c r="AB152" s="22">
        <v>0</v>
      </c>
      <c r="AC152" s="31">
        <v>100821527</v>
      </c>
      <c r="AD152" s="23">
        <v>0</v>
      </c>
      <c r="AE152" s="23">
        <v>2786777142</v>
      </c>
      <c r="AF152" s="24">
        <v>158854615</v>
      </c>
      <c r="AG152" s="23">
        <v>336881962</v>
      </c>
      <c r="AH152" s="23">
        <v>0</v>
      </c>
      <c r="AI152" s="25">
        <f t="shared" si="22"/>
        <v>10396892142</v>
      </c>
      <c r="AJ152" s="25">
        <v>0</v>
      </c>
      <c r="AK152" s="24">
        <v>0</v>
      </c>
      <c r="AL152" s="23">
        <v>0</v>
      </c>
      <c r="AM152" s="23">
        <v>0</v>
      </c>
      <c r="AN152" s="24">
        <v>0</v>
      </c>
      <c r="AO152" s="23">
        <v>2958078514</v>
      </c>
      <c r="AP152" s="23">
        <v>157846306</v>
      </c>
      <c r="AQ152" s="23">
        <v>333636401</v>
      </c>
      <c r="AR152" s="23">
        <v>0</v>
      </c>
      <c r="AS152" s="23">
        <v>1331135331</v>
      </c>
      <c r="AT152" s="23">
        <v>0</v>
      </c>
      <c r="AU152" s="23">
        <v>0</v>
      </c>
      <c r="AV152" s="25">
        <v>15177588694</v>
      </c>
      <c r="AW152" s="22">
        <v>1548288693</v>
      </c>
      <c r="AX152" s="23">
        <v>0</v>
      </c>
      <c r="AY152" s="41">
        <v>0</v>
      </c>
      <c r="AZ152" s="23">
        <v>0</v>
      </c>
      <c r="BA152" s="24">
        <v>157846306</v>
      </c>
      <c r="BB152" s="23">
        <v>333636401</v>
      </c>
      <c r="BC152" s="23"/>
      <c r="BD152" s="23">
        <v>0</v>
      </c>
      <c r="BE152" s="41">
        <v>0</v>
      </c>
      <c r="BF152" s="23">
        <v>411565495</v>
      </c>
      <c r="BG152" s="23">
        <v>703445597</v>
      </c>
      <c r="BH152" s="25">
        <v>18332371186</v>
      </c>
      <c r="BI152" s="23">
        <v>3327134549</v>
      </c>
      <c r="BJ152" s="23">
        <v>263275079</v>
      </c>
      <c r="BK152" s="23">
        <v>0</v>
      </c>
      <c r="BL152" s="23">
        <v>0</v>
      </c>
      <c r="BM152" s="23">
        <v>0</v>
      </c>
      <c r="BN152" s="24">
        <v>157846306</v>
      </c>
      <c r="BO152" s="23">
        <v>333636401</v>
      </c>
      <c r="BP152" s="23">
        <v>0</v>
      </c>
      <c r="BQ152" s="23">
        <v>0</v>
      </c>
      <c r="BR152" s="25">
        <v>22414263521</v>
      </c>
      <c r="BS152" s="22">
        <v>0</v>
      </c>
      <c r="BT152" s="23">
        <v>0</v>
      </c>
      <c r="BU152" s="23">
        <v>0</v>
      </c>
      <c r="BV152" s="23">
        <v>0</v>
      </c>
      <c r="BW152" s="24">
        <v>0</v>
      </c>
      <c r="BX152" s="23">
        <v>0</v>
      </c>
      <c r="BY152" s="23">
        <v>0</v>
      </c>
      <c r="BZ152" s="23">
        <v>0</v>
      </c>
      <c r="CA152" s="25">
        <f t="shared" si="23"/>
        <v>22414263521</v>
      </c>
      <c r="CB152" s="22">
        <v>0</v>
      </c>
      <c r="CC152" s="23">
        <v>0</v>
      </c>
      <c r="CD152" s="23">
        <v>0</v>
      </c>
      <c r="CE152" s="23">
        <v>0</v>
      </c>
      <c r="CF152" s="24">
        <v>0</v>
      </c>
      <c r="CG152" s="23">
        <v>0</v>
      </c>
      <c r="CH152" s="23">
        <v>0</v>
      </c>
      <c r="CI152" s="23">
        <v>0</v>
      </c>
      <c r="CJ152" s="25">
        <f t="shared" si="24"/>
        <v>22414263521</v>
      </c>
      <c r="CK152" s="22">
        <v>0</v>
      </c>
      <c r="CL152" s="23">
        <v>0</v>
      </c>
      <c r="CM152" s="23">
        <v>0</v>
      </c>
      <c r="CN152" s="23">
        <v>0</v>
      </c>
      <c r="CO152" s="23">
        <v>0</v>
      </c>
      <c r="CP152" s="24">
        <v>0</v>
      </c>
      <c r="CQ152" s="23">
        <v>0</v>
      </c>
      <c r="CR152" s="23">
        <v>0</v>
      </c>
      <c r="CS152" s="25">
        <f t="shared" si="25"/>
        <v>22414263521</v>
      </c>
      <c r="CT152" s="22">
        <v>0</v>
      </c>
      <c r="CU152" s="23">
        <v>0</v>
      </c>
      <c r="CV152" s="23">
        <v>0</v>
      </c>
      <c r="CW152" s="23"/>
      <c r="CX152" s="23">
        <v>0</v>
      </c>
      <c r="CY152" s="24">
        <v>0</v>
      </c>
      <c r="CZ152" s="23">
        <v>0</v>
      </c>
      <c r="DA152" s="23">
        <v>0</v>
      </c>
      <c r="DB152" s="25">
        <f t="shared" si="26"/>
        <v>22414263521</v>
      </c>
      <c r="DC152" s="22">
        <v>0</v>
      </c>
      <c r="DD152" s="23">
        <v>0</v>
      </c>
      <c r="DE152" s="23">
        <v>0</v>
      </c>
      <c r="DF152" s="23">
        <v>0</v>
      </c>
      <c r="DG152" s="23">
        <v>0</v>
      </c>
      <c r="DH152" s="24">
        <v>0</v>
      </c>
      <c r="DI152" s="23">
        <v>0</v>
      </c>
      <c r="DJ152" s="23">
        <v>0</v>
      </c>
      <c r="DK152" s="25">
        <f t="shared" si="29"/>
        <v>22414263521</v>
      </c>
      <c r="DL152" s="28">
        <v>0</v>
      </c>
      <c r="DM152" s="23">
        <v>0</v>
      </c>
      <c r="DN152" s="23">
        <v>0</v>
      </c>
      <c r="DO152" s="23">
        <v>0</v>
      </c>
      <c r="DP152" s="23"/>
      <c r="DQ152" s="23"/>
      <c r="DR152" s="23">
        <v>0</v>
      </c>
      <c r="DS152" s="23">
        <v>0</v>
      </c>
      <c r="DT152" s="24">
        <v>0</v>
      </c>
      <c r="DU152" s="23">
        <v>0</v>
      </c>
      <c r="DV152" s="23">
        <v>0</v>
      </c>
      <c r="DW152" s="26">
        <f t="shared" si="28"/>
        <v>22414263521</v>
      </c>
      <c r="DX152" s="26">
        <f>VLOOKUP(B152,[2]RPTNCT049_ConsultaSaldosContabl!$I$4:$K$7914,3,0)</f>
        <v>20915570598</v>
      </c>
      <c r="DY152" s="13" t="e">
        <f>+S152+AD152+AU152+#REF!+BG152+#REF!+BQ152+#REF!</f>
        <v>#REF!</v>
      </c>
    </row>
    <row r="153" spans="1:129" ht="15" customHeight="1" x14ac:dyDescent="0.2">
      <c r="A153" s="9">
        <v>8919004434</v>
      </c>
      <c r="B153" s="9">
        <v>891900443</v>
      </c>
      <c r="C153" s="9"/>
      <c r="D153" s="27">
        <v>213676036</v>
      </c>
      <c r="E153" s="21" t="s">
        <v>1051</v>
      </c>
      <c r="F153" s="20" t="s">
        <v>2175</v>
      </c>
      <c r="G153" s="22">
        <f>VLOOKUP(A153,[1]SGP!$A$4:$G$1137,7,0)</f>
        <v>0</v>
      </c>
      <c r="H153" s="23"/>
      <c r="I153" s="23">
        <v>0</v>
      </c>
      <c r="J153" s="23">
        <v>0</v>
      </c>
      <c r="K153" s="24">
        <v>0</v>
      </c>
      <c r="L153" s="23">
        <v>0</v>
      </c>
      <c r="M153" s="23">
        <v>0</v>
      </c>
      <c r="N153" s="25">
        <f t="shared" si="20"/>
        <v>0</v>
      </c>
      <c r="O153" s="25">
        <v>0</v>
      </c>
      <c r="P153" s="22">
        <v>0</v>
      </c>
      <c r="Q153" s="23">
        <v>0</v>
      </c>
      <c r="R153" s="23">
        <v>0</v>
      </c>
      <c r="S153" s="31">
        <v>135038425</v>
      </c>
      <c r="T153" s="23">
        <v>0</v>
      </c>
      <c r="U153" s="24">
        <v>0</v>
      </c>
      <c r="V153" s="23">
        <v>0</v>
      </c>
      <c r="W153" s="23">
        <v>0</v>
      </c>
      <c r="X153" s="25">
        <f t="shared" si="21"/>
        <v>135038425</v>
      </c>
      <c r="Y153" s="25">
        <v>0</v>
      </c>
      <c r="Z153" s="22">
        <v>0</v>
      </c>
      <c r="AA153" s="23">
        <v>0</v>
      </c>
      <c r="AB153" s="22">
        <v>0</v>
      </c>
      <c r="AC153" s="23">
        <v>0</v>
      </c>
      <c r="AD153" s="23">
        <v>0</v>
      </c>
      <c r="AE153" s="23">
        <v>0</v>
      </c>
      <c r="AF153" s="24">
        <v>0</v>
      </c>
      <c r="AG153" s="23">
        <v>0</v>
      </c>
      <c r="AH153" s="23">
        <v>0</v>
      </c>
      <c r="AI153" s="25">
        <f t="shared" si="22"/>
        <v>135038425</v>
      </c>
      <c r="AJ153" s="25">
        <v>0</v>
      </c>
      <c r="AK153" s="24">
        <v>0</v>
      </c>
      <c r="AL153" s="23">
        <v>0</v>
      </c>
      <c r="AM153" s="23">
        <v>0</v>
      </c>
      <c r="AN153" s="24">
        <v>0</v>
      </c>
      <c r="AO153" s="24">
        <v>0</v>
      </c>
      <c r="AP153" s="23">
        <v>0</v>
      </c>
      <c r="AQ153" s="23">
        <v>0</v>
      </c>
      <c r="AR153" s="23">
        <v>0</v>
      </c>
      <c r="AS153" s="41" t="s">
        <v>2304</v>
      </c>
      <c r="AT153" s="23">
        <v>0</v>
      </c>
      <c r="AU153" s="23">
        <v>0</v>
      </c>
      <c r="AV153" s="25">
        <v>135038425</v>
      </c>
      <c r="AW153" s="22">
        <v>0</v>
      </c>
      <c r="AX153" s="23">
        <v>0</v>
      </c>
      <c r="AY153" s="41">
        <v>0</v>
      </c>
      <c r="AZ153" s="23">
        <v>0</v>
      </c>
      <c r="BA153" s="24">
        <v>0</v>
      </c>
      <c r="BB153" s="23">
        <v>0</v>
      </c>
      <c r="BC153" s="23"/>
      <c r="BD153" s="23">
        <v>0</v>
      </c>
      <c r="BE153" s="41">
        <v>0</v>
      </c>
      <c r="BF153" s="23">
        <v>61407020</v>
      </c>
      <c r="BG153" s="23">
        <v>117899740</v>
      </c>
      <c r="BH153" s="25">
        <v>314345185</v>
      </c>
      <c r="BI153" s="23">
        <v>0</v>
      </c>
      <c r="BJ153" s="23">
        <v>23871093</v>
      </c>
      <c r="BK153" s="23">
        <v>0</v>
      </c>
      <c r="BL153" s="23">
        <v>0</v>
      </c>
      <c r="BM153" s="23">
        <v>0</v>
      </c>
      <c r="BN153" s="24">
        <v>0</v>
      </c>
      <c r="BO153" s="23">
        <v>0</v>
      </c>
      <c r="BP153" s="23">
        <v>0</v>
      </c>
      <c r="BQ153" s="23">
        <v>0</v>
      </c>
      <c r="BR153" s="25">
        <v>338216278</v>
      </c>
      <c r="BS153" s="22">
        <v>0</v>
      </c>
      <c r="BT153" s="23">
        <v>0</v>
      </c>
      <c r="BU153" s="23">
        <v>0</v>
      </c>
      <c r="BV153" s="23">
        <v>0</v>
      </c>
      <c r="BW153" s="24">
        <v>0</v>
      </c>
      <c r="BX153" s="23">
        <v>0</v>
      </c>
      <c r="BY153" s="23">
        <v>0</v>
      </c>
      <c r="BZ153" s="23">
        <v>0</v>
      </c>
      <c r="CA153" s="25">
        <f t="shared" si="23"/>
        <v>338216278</v>
      </c>
      <c r="CB153" s="22">
        <v>0</v>
      </c>
      <c r="CC153" s="23">
        <v>0</v>
      </c>
      <c r="CD153" s="23">
        <v>0</v>
      </c>
      <c r="CE153" s="23">
        <v>0</v>
      </c>
      <c r="CF153" s="24">
        <v>0</v>
      </c>
      <c r="CG153" s="23">
        <v>0</v>
      </c>
      <c r="CH153" s="23">
        <v>0</v>
      </c>
      <c r="CI153" s="23">
        <v>0</v>
      </c>
      <c r="CJ153" s="25">
        <f t="shared" si="24"/>
        <v>338216278</v>
      </c>
      <c r="CK153" s="22">
        <v>0</v>
      </c>
      <c r="CL153" s="23">
        <v>0</v>
      </c>
      <c r="CM153" s="23">
        <v>0</v>
      </c>
      <c r="CN153" s="23">
        <v>0</v>
      </c>
      <c r="CO153" s="23">
        <v>0</v>
      </c>
      <c r="CP153" s="24">
        <v>0</v>
      </c>
      <c r="CQ153" s="23">
        <v>0</v>
      </c>
      <c r="CR153" s="23">
        <v>0</v>
      </c>
      <c r="CS153" s="25">
        <f t="shared" si="25"/>
        <v>338216278</v>
      </c>
      <c r="CT153" s="22">
        <v>0</v>
      </c>
      <c r="CU153" s="23">
        <v>0</v>
      </c>
      <c r="CV153" s="23">
        <v>0</v>
      </c>
      <c r="CW153" s="23"/>
      <c r="CX153" s="23">
        <v>0</v>
      </c>
      <c r="CY153" s="24">
        <v>0</v>
      </c>
      <c r="CZ153" s="23">
        <v>0</v>
      </c>
      <c r="DA153" s="23">
        <v>0</v>
      </c>
      <c r="DB153" s="25">
        <f t="shared" si="26"/>
        <v>338216278</v>
      </c>
      <c r="DC153" s="22">
        <v>0</v>
      </c>
      <c r="DD153" s="23">
        <v>0</v>
      </c>
      <c r="DE153" s="23">
        <v>0</v>
      </c>
      <c r="DF153" s="23">
        <v>0</v>
      </c>
      <c r="DG153" s="23">
        <v>0</v>
      </c>
      <c r="DH153" s="24">
        <v>0</v>
      </c>
      <c r="DI153" s="23">
        <v>0</v>
      </c>
      <c r="DJ153" s="23">
        <v>0</v>
      </c>
      <c r="DK153" s="25">
        <f t="shared" si="29"/>
        <v>338216278</v>
      </c>
      <c r="DL153" s="28">
        <v>0</v>
      </c>
      <c r="DM153" s="23">
        <v>0</v>
      </c>
      <c r="DN153" s="23">
        <v>0</v>
      </c>
      <c r="DO153" s="23">
        <v>0</v>
      </c>
      <c r="DP153" s="23"/>
      <c r="DQ153" s="23"/>
      <c r="DR153" s="23">
        <v>0</v>
      </c>
      <c r="DS153" s="23">
        <v>0</v>
      </c>
      <c r="DT153" s="24">
        <v>0</v>
      </c>
      <c r="DU153" s="23">
        <v>0</v>
      </c>
      <c r="DV153" s="23">
        <v>0</v>
      </c>
      <c r="DW153" s="26">
        <f t="shared" si="28"/>
        <v>338216278</v>
      </c>
      <c r="DX153" s="26">
        <f>VLOOKUP(B153,[2]RPTNCT049_ConsultaSaldosContabl!$I$4:$K$7914,3,0)</f>
        <v>85278113</v>
      </c>
      <c r="DY153" s="13" t="e">
        <f>+S153+AD153+AU153+#REF!+BG153+#REF!+BQ153+#REF!</f>
        <v>#REF!</v>
      </c>
    </row>
    <row r="154" spans="1:129" ht="15" customHeight="1" x14ac:dyDescent="0.2">
      <c r="A154" s="9">
        <v>8919003579</v>
      </c>
      <c r="B154" s="9">
        <v>891900357</v>
      </c>
      <c r="C154" s="9"/>
      <c r="D154" s="27">
        <v>211676616</v>
      </c>
      <c r="E154" s="21" t="s">
        <v>1074</v>
      </c>
      <c r="F154" s="20" t="s">
        <v>2198</v>
      </c>
      <c r="G154" s="22">
        <f>VLOOKUP(A154,[1]SGP!$A$4:$G$1137,7,0)</f>
        <v>0</v>
      </c>
      <c r="H154" s="23"/>
      <c r="I154" s="23">
        <v>0</v>
      </c>
      <c r="J154" s="23">
        <v>0</v>
      </c>
      <c r="K154" s="24">
        <v>0</v>
      </c>
      <c r="L154" s="23">
        <v>0</v>
      </c>
      <c r="M154" s="23">
        <v>0</v>
      </c>
      <c r="N154" s="25">
        <f t="shared" si="20"/>
        <v>0</v>
      </c>
      <c r="O154" s="25">
        <v>0</v>
      </c>
      <c r="P154" s="22">
        <v>0</v>
      </c>
      <c r="Q154" s="23">
        <v>0</v>
      </c>
      <c r="R154" s="23">
        <v>0</v>
      </c>
      <c r="S154" s="31">
        <v>136583261</v>
      </c>
      <c r="T154" s="23">
        <v>0</v>
      </c>
      <c r="U154" s="24">
        <v>0</v>
      </c>
      <c r="V154" s="23">
        <v>0</v>
      </c>
      <c r="W154" s="23">
        <v>0</v>
      </c>
      <c r="X154" s="25">
        <f t="shared" si="21"/>
        <v>136583261</v>
      </c>
      <c r="Y154" s="25">
        <v>0</v>
      </c>
      <c r="Z154" s="22">
        <v>0</v>
      </c>
      <c r="AA154" s="23">
        <v>0</v>
      </c>
      <c r="AB154" s="22">
        <v>0</v>
      </c>
      <c r="AC154" s="23">
        <v>0</v>
      </c>
      <c r="AD154" s="23">
        <v>0</v>
      </c>
      <c r="AE154" s="23">
        <v>0</v>
      </c>
      <c r="AF154" s="24">
        <v>0</v>
      </c>
      <c r="AG154" s="23">
        <v>0</v>
      </c>
      <c r="AH154" s="23">
        <v>0</v>
      </c>
      <c r="AI154" s="25">
        <f t="shared" si="22"/>
        <v>136583261</v>
      </c>
      <c r="AJ154" s="25">
        <v>0</v>
      </c>
      <c r="AK154" s="24">
        <v>0</v>
      </c>
      <c r="AL154" s="23">
        <v>0</v>
      </c>
      <c r="AM154" s="23">
        <v>0</v>
      </c>
      <c r="AN154" s="24">
        <v>0</v>
      </c>
      <c r="AO154" s="24">
        <v>0</v>
      </c>
      <c r="AP154" s="23">
        <v>0</v>
      </c>
      <c r="AQ154" s="23">
        <v>0</v>
      </c>
      <c r="AR154" s="23">
        <v>0</v>
      </c>
      <c r="AS154" s="41" t="s">
        <v>2304</v>
      </c>
      <c r="AT154" s="23">
        <v>0</v>
      </c>
      <c r="AU154" s="23">
        <v>0</v>
      </c>
      <c r="AV154" s="25">
        <v>136583261</v>
      </c>
      <c r="AW154" s="22">
        <v>0</v>
      </c>
      <c r="AX154" s="23">
        <v>0</v>
      </c>
      <c r="AY154" s="41">
        <v>0</v>
      </c>
      <c r="AZ154" s="23">
        <v>0</v>
      </c>
      <c r="BA154" s="24">
        <v>0</v>
      </c>
      <c r="BB154" s="23">
        <v>0</v>
      </c>
      <c r="BC154" s="23"/>
      <c r="BD154" s="23">
        <v>0</v>
      </c>
      <c r="BE154" s="41">
        <v>0</v>
      </c>
      <c r="BF154" s="23">
        <v>70866575</v>
      </c>
      <c r="BG154" s="23">
        <v>128100427</v>
      </c>
      <c r="BH154" s="25">
        <v>335550263</v>
      </c>
      <c r="BI154" s="23">
        <v>0</v>
      </c>
      <c r="BJ154" s="23">
        <v>22888387</v>
      </c>
      <c r="BK154" s="23">
        <v>0</v>
      </c>
      <c r="BL154" s="23">
        <v>0</v>
      </c>
      <c r="BM154" s="23">
        <v>0</v>
      </c>
      <c r="BN154" s="24">
        <v>0</v>
      </c>
      <c r="BO154" s="23">
        <v>0</v>
      </c>
      <c r="BP154" s="23">
        <v>0</v>
      </c>
      <c r="BQ154" s="23">
        <v>0</v>
      </c>
      <c r="BR154" s="25">
        <v>358438650</v>
      </c>
      <c r="BS154" s="22">
        <v>0</v>
      </c>
      <c r="BT154" s="23">
        <v>0</v>
      </c>
      <c r="BU154" s="23">
        <v>0</v>
      </c>
      <c r="BV154" s="23">
        <v>0</v>
      </c>
      <c r="BW154" s="24">
        <v>0</v>
      </c>
      <c r="BX154" s="23">
        <v>0</v>
      </c>
      <c r="BY154" s="23">
        <v>0</v>
      </c>
      <c r="BZ154" s="23">
        <v>0</v>
      </c>
      <c r="CA154" s="25">
        <f t="shared" si="23"/>
        <v>358438650</v>
      </c>
      <c r="CB154" s="22">
        <v>0</v>
      </c>
      <c r="CC154" s="23">
        <v>0</v>
      </c>
      <c r="CD154" s="23">
        <v>0</v>
      </c>
      <c r="CE154" s="23">
        <v>0</v>
      </c>
      <c r="CF154" s="24">
        <v>0</v>
      </c>
      <c r="CG154" s="23">
        <v>0</v>
      </c>
      <c r="CH154" s="23">
        <v>0</v>
      </c>
      <c r="CI154" s="23">
        <v>0</v>
      </c>
      <c r="CJ154" s="25">
        <f t="shared" si="24"/>
        <v>358438650</v>
      </c>
      <c r="CK154" s="22">
        <v>0</v>
      </c>
      <c r="CL154" s="23">
        <v>0</v>
      </c>
      <c r="CM154" s="23">
        <v>0</v>
      </c>
      <c r="CN154" s="23">
        <v>0</v>
      </c>
      <c r="CO154" s="23">
        <v>0</v>
      </c>
      <c r="CP154" s="24">
        <v>0</v>
      </c>
      <c r="CQ154" s="23">
        <v>0</v>
      </c>
      <c r="CR154" s="23">
        <v>0</v>
      </c>
      <c r="CS154" s="25">
        <f t="shared" si="25"/>
        <v>358438650</v>
      </c>
      <c r="CT154" s="22">
        <v>0</v>
      </c>
      <c r="CU154" s="23">
        <v>0</v>
      </c>
      <c r="CV154" s="23">
        <v>0</v>
      </c>
      <c r="CW154" s="23"/>
      <c r="CX154" s="23">
        <v>0</v>
      </c>
      <c r="CY154" s="24">
        <v>0</v>
      </c>
      <c r="CZ154" s="23">
        <v>0</v>
      </c>
      <c r="DA154" s="23">
        <v>0</v>
      </c>
      <c r="DB154" s="25">
        <f t="shared" si="26"/>
        <v>358438650</v>
      </c>
      <c r="DC154" s="22">
        <v>0</v>
      </c>
      <c r="DD154" s="23">
        <v>0</v>
      </c>
      <c r="DE154" s="23">
        <v>0</v>
      </c>
      <c r="DF154" s="23">
        <v>0</v>
      </c>
      <c r="DG154" s="23">
        <v>0</v>
      </c>
      <c r="DH154" s="24">
        <v>0</v>
      </c>
      <c r="DI154" s="23">
        <v>0</v>
      </c>
      <c r="DJ154" s="23">
        <v>0</v>
      </c>
      <c r="DK154" s="25">
        <f t="shared" si="29"/>
        <v>358438650</v>
      </c>
      <c r="DL154" s="28">
        <v>0</v>
      </c>
      <c r="DM154" s="23">
        <v>0</v>
      </c>
      <c r="DN154" s="23">
        <v>0</v>
      </c>
      <c r="DO154" s="23">
        <v>0</v>
      </c>
      <c r="DP154" s="23">
        <v>0</v>
      </c>
      <c r="DQ154" s="23"/>
      <c r="DR154" s="23">
        <v>0</v>
      </c>
      <c r="DS154" s="23">
        <v>0</v>
      </c>
      <c r="DT154" s="24">
        <v>0</v>
      </c>
      <c r="DU154" s="23">
        <v>0</v>
      </c>
      <c r="DV154" s="23">
        <v>0</v>
      </c>
      <c r="DW154" s="26">
        <f t="shared" si="28"/>
        <v>358438650</v>
      </c>
      <c r="DX154" s="26">
        <f>VLOOKUP(B154,[2]RPTNCT049_ConsultaSaldosContabl!$I$4:$K$7914,3,0)</f>
        <v>93754962</v>
      </c>
      <c r="DY154" s="13" t="e">
        <f>+S154+AD154+AU154+#REF!+BG154+#REF!+BQ154+#REF!</f>
        <v>#REF!</v>
      </c>
    </row>
    <row r="155" spans="1:129" ht="15" customHeight="1" x14ac:dyDescent="0.2">
      <c r="A155" s="9">
        <v>8919003531</v>
      </c>
      <c r="B155" s="9">
        <v>891900353</v>
      </c>
      <c r="C155" s="9"/>
      <c r="D155" s="27">
        <v>211376113</v>
      </c>
      <c r="E155" s="33" t="s">
        <v>1055</v>
      </c>
      <c r="F155" s="20" t="s">
        <v>2179</v>
      </c>
      <c r="G155" s="22">
        <f>VLOOKUP(A155,[1]SGP!$A$4:$G$1137,7,0)</f>
        <v>0</v>
      </c>
      <c r="H155" s="23"/>
      <c r="I155" s="23">
        <v>0</v>
      </c>
      <c r="J155" s="23">
        <v>0</v>
      </c>
      <c r="K155" s="24">
        <v>0</v>
      </c>
      <c r="L155" s="23">
        <v>0</v>
      </c>
      <c r="M155" s="23">
        <v>0</v>
      </c>
      <c r="N155" s="25">
        <f t="shared" si="20"/>
        <v>0</v>
      </c>
      <c r="O155" s="25">
        <v>0</v>
      </c>
      <c r="P155" s="22">
        <v>0</v>
      </c>
      <c r="Q155" s="23">
        <v>0</v>
      </c>
      <c r="R155" s="23">
        <v>0</v>
      </c>
      <c r="S155" s="31">
        <v>184654460</v>
      </c>
      <c r="T155" s="23">
        <v>0</v>
      </c>
      <c r="U155" s="24">
        <v>0</v>
      </c>
      <c r="V155" s="23">
        <v>0</v>
      </c>
      <c r="W155" s="23">
        <v>0</v>
      </c>
      <c r="X155" s="25">
        <f t="shared" si="21"/>
        <v>184654460</v>
      </c>
      <c r="Y155" s="25">
        <v>0</v>
      </c>
      <c r="Z155" s="22">
        <v>0</v>
      </c>
      <c r="AA155" s="23">
        <v>0</v>
      </c>
      <c r="AB155" s="22">
        <v>0</v>
      </c>
      <c r="AC155" s="23">
        <v>0</v>
      </c>
      <c r="AD155" s="23">
        <v>0</v>
      </c>
      <c r="AE155" s="23">
        <v>0</v>
      </c>
      <c r="AF155" s="24">
        <v>0</v>
      </c>
      <c r="AG155" s="23">
        <v>0</v>
      </c>
      <c r="AH155" s="23">
        <v>0</v>
      </c>
      <c r="AI155" s="25">
        <f t="shared" si="22"/>
        <v>184654460</v>
      </c>
      <c r="AJ155" s="25">
        <v>0</v>
      </c>
      <c r="AK155" s="24">
        <v>0</v>
      </c>
      <c r="AL155" s="23">
        <v>0</v>
      </c>
      <c r="AM155" s="23">
        <v>0</v>
      </c>
      <c r="AN155" s="24">
        <v>0</v>
      </c>
      <c r="AO155" s="24">
        <v>0</v>
      </c>
      <c r="AP155" s="23">
        <v>0</v>
      </c>
      <c r="AQ155" s="23">
        <v>0</v>
      </c>
      <c r="AR155" s="23">
        <v>0</v>
      </c>
      <c r="AS155" s="41" t="s">
        <v>2304</v>
      </c>
      <c r="AT155" s="23">
        <v>0</v>
      </c>
      <c r="AU155" s="23">
        <v>0</v>
      </c>
      <c r="AV155" s="25">
        <v>184654460</v>
      </c>
      <c r="AW155" s="22">
        <v>0</v>
      </c>
      <c r="AX155" s="23">
        <v>0</v>
      </c>
      <c r="AY155" s="41">
        <v>0</v>
      </c>
      <c r="AZ155" s="23">
        <v>0</v>
      </c>
      <c r="BA155" s="24">
        <v>0</v>
      </c>
      <c r="BB155" s="23">
        <v>0</v>
      </c>
      <c r="BC155" s="23"/>
      <c r="BD155" s="23">
        <v>0</v>
      </c>
      <c r="BE155" s="41">
        <v>0</v>
      </c>
      <c r="BF155" s="23">
        <v>0</v>
      </c>
      <c r="BG155" s="23">
        <v>159115661</v>
      </c>
      <c r="BH155" s="25">
        <v>343770121</v>
      </c>
      <c r="BI155" s="23">
        <v>0</v>
      </c>
      <c r="BJ155" s="23">
        <v>25705040</v>
      </c>
      <c r="BK155" s="23">
        <v>0</v>
      </c>
      <c r="BL155" s="23">
        <v>0</v>
      </c>
      <c r="BM155" s="23">
        <v>0</v>
      </c>
      <c r="BN155" s="24">
        <v>0</v>
      </c>
      <c r="BO155" s="23">
        <v>0</v>
      </c>
      <c r="BP155" s="23">
        <v>0</v>
      </c>
      <c r="BQ155" s="23">
        <v>0</v>
      </c>
      <c r="BR155" s="25">
        <v>369475161</v>
      </c>
      <c r="BS155" s="22">
        <v>0</v>
      </c>
      <c r="BT155" s="23">
        <v>0</v>
      </c>
      <c r="BU155" s="23">
        <v>0</v>
      </c>
      <c r="BV155" s="23">
        <v>0</v>
      </c>
      <c r="BW155" s="24">
        <v>0</v>
      </c>
      <c r="BX155" s="23">
        <v>0</v>
      </c>
      <c r="BY155" s="23">
        <v>0</v>
      </c>
      <c r="BZ155" s="23">
        <v>0</v>
      </c>
      <c r="CA155" s="25">
        <f t="shared" si="23"/>
        <v>369475161</v>
      </c>
      <c r="CB155" s="22">
        <v>0</v>
      </c>
      <c r="CC155" s="23">
        <v>0</v>
      </c>
      <c r="CD155" s="23">
        <v>0</v>
      </c>
      <c r="CE155" s="23">
        <v>0</v>
      </c>
      <c r="CF155" s="24">
        <v>0</v>
      </c>
      <c r="CG155" s="23">
        <v>0</v>
      </c>
      <c r="CH155" s="23">
        <v>0</v>
      </c>
      <c r="CI155" s="23">
        <v>0</v>
      </c>
      <c r="CJ155" s="25">
        <f t="shared" si="24"/>
        <v>369475161</v>
      </c>
      <c r="CK155" s="22">
        <v>0</v>
      </c>
      <c r="CL155" s="23">
        <v>0</v>
      </c>
      <c r="CM155" s="23">
        <v>0</v>
      </c>
      <c r="CN155" s="23">
        <v>0</v>
      </c>
      <c r="CO155" s="23">
        <v>0</v>
      </c>
      <c r="CP155" s="24">
        <v>0</v>
      </c>
      <c r="CQ155" s="23">
        <v>0</v>
      </c>
      <c r="CR155" s="23">
        <v>0</v>
      </c>
      <c r="CS155" s="25">
        <f t="shared" si="25"/>
        <v>369475161</v>
      </c>
      <c r="CT155" s="22">
        <v>0</v>
      </c>
      <c r="CU155" s="23">
        <v>0</v>
      </c>
      <c r="CV155" s="23">
        <v>0</v>
      </c>
      <c r="CW155" s="23"/>
      <c r="CX155" s="23">
        <v>0</v>
      </c>
      <c r="CY155" s="24">
        <v>0</v>
      </c>
      <c r="CZ155" s="23">
        <v>0</v>
      </c>
      <c r="DA155" s="23">
        <v>0</v>
      </c>
      <c r="DB155" s="25">
        <f t="shared" si="26"/>
        <v>369475161</v>
      </c>
      <c r="DC155" s="22">
        <v>0</v>
      </c>
      <c r="DD155" s="23">
        <v>0</v>
      </c>
      <c r="DE155" s="23">
        <v>0</v>
      </c>
      <c r="DF155" s="23">
        <v>0</v>
      </c>
      <c r="DG155" s="23">
        <v>0</v>
      </c>
      <c r="DH155" s="24">
        <v>0</v>
      </c>
      <c r="DI155" s="23">
        <v>0</v>
      </c>
      <c r="DJ155" s="23">
        <v>0</v>
      </c>
      <c r="DK155" s="25">
        <f t="shared" si="29"/>
        <v>369475161</v>
      </c>
      <c r="DL155" s="28">
        <v>0</v>
      </c>
      <c r="DM155" s="23">
        <v>0</v>
      </c>
      <c r="DN155" s="23">
        <v>0</v>
      </c>
      <c r="DO155" s="23">
        <v>0</v>
      </c>
      <c r="DP155" s="23">
        <v>0</v>
      </c>
      <c r="DQ155" s="23"/>
      <c r="DR155" s="23">
        <v>0</v>
      </c>
      <c r="DS155" s="23">
        <v>0</v>
      </c>
      <c r="DT155" s="24">
        <v>0</v>
      </c>
      <c r="DU155" s="23">
        <v>0</v>
      </c>
      <c r="DV155" s="23">
        <v>0</v>
      </c>
      <c r="DW155" s="26">
        <f t="shared" si="28"/>
        <v>369475161</v>
      </c>
      <c r="DX155" s="26">
        <f>VLOOKUP(B155,[2]RPTNCT049_ConsultaSaldosContabl!$I$4:$K$7914,3,0)</f>
        <v>25705040</v>
      </c>
      <c r="DY155" s="13" t="e">
        <f>+S155+AD155+AU155+#REF!+BG155+#REF!+BQ155+#REF!</f>
        <v>#REF!</v>
      </c>
    </row>
    <row r="156" spans="1:129" ht="15" customHeight="1" x14ac:dyDescent="0.2">
      <c r="A156" s="9">
        <v>8919002896</v>
      </c>
      <c r="B156" s="9">
        <v>891900289</v>
      </c>
      <c r="C156" s="9"/>
      <c r="D156" s="27">
        <v>212276622</v>
      </c>
      <c r="E156" s="21" t="s">
        <v>1075</v>
      </c>
      <c r="F156" s="20" t="s">
        <v>2199</v>
      </c>
      <c r="G156" s="22">
        <f>VLOOKUP(A156,[1]SGP!$A$4:$G$1137,7,0)</f>
        <v>0</v>
      </c>
      <c r="H156" s="23"/>
      <c r="I156" s="23">
        <v>0</v>
      </c>
      <c r="J156" s="23">
        <v>0</v>
      </c>
      <c r="K156" s="24">
        <v>0</v>
      </c>
      <c r="L156" s="23">
        <v>0</v>
      </c>
      <c r="M156" s="23">
        <v>0</v>
      </c>
      <c r="N156" s="25">
        <f t="shared" si="20"/>
        <v>0</v>
      </c>
      <c r="O156" s="25">
        <v>0</v>
      </c>
      <c r="P156" s="22">
        <v>0</v>
      </c>
      <c r="Q156" s="23">
        <v>0</v>
      </c>
      <c r="R156" s="23">
        <v>0</v>
      </c>
      <c r="S156" s="31">
        <v>261771856</v>
      </c>
      <c r="T156" s="23">
        <v>0</v>
      </c>
      <c r="U156" s="24">
        <v>0</v>
      </c>
      <c r="V156" s="23">
        <v>0</v>
      </c>
      <c r="W156" s="23">
        <v>0</v>
      </c>
      <c r="X156" s="25">
        <f t="shared" si="21"/>
        <v>261771856</v>
      </c>
      <c r="Y156" s="25">
        <v>0</v>
      </c>
      <c r="Z156" s="22">
        <v>0</v>
      </c>
      <c r="AA156" s="23">
        <v>0</v>
      </c>
      <c r="AB156" s="22">
        <v>0</v>
      </c>
      <c r="AC156" s="23">
        <v>0</v>
      </c>
      <c r="AD156" s="23">
        <v>0</v>
      </c>
      <c r="AE156" s="23">
        <v>0</v>
      </c>
      <c r="AF156" s="24">
        <v>0</v>
      </c>
      <c r="AG156" s="23">
        <v>0</v>
      </c>
      <c r="AH156" s="23">
        <v>0</v>
      </c>
      <c r="AI156" s="25">
        <f t="shared" si="22"/>
        <v>261771856</v>
      </c>
      <c r="AJ156" s="25">
        <v>0</v>
      </c>
      <c r="AK156" s="24">
        <v>0</v>
      </c>
      <c r="AL156" s="23">
        <v>0</v>
      </c>
      <c r="AM156" s="23">
        <v>0</v>
      </c>
      <c r="AN156" s="24">
        <v>0</v>
      </c>
      <c r="AO156" s="24">
        <v>0</v>
      </c>
      <c r="AP156" s="23">
        <v>0</v>
      </c>
      <c r="AQ156" s="23">
        <v>0</v>
      </c>
      <c r="AR156" s="23">
        <v>0</v>
      </c>
      <c r="AS156" s="41" t="s">
        <v>2304</v>
      </c>
      <c r="AT156" s="23">
        <v>0</v>
      </c>
      <c r="AU156" s="23">
        <v>0</v>
      </c>
      <c r="AV156" s="25">
        <v>261771856</v>
      </c>
      <c r="AW156" s="22">
        <v>0</v>
      </c>
      <c r="AX156" s="23">
        <v>0</v>
      </c>
      <c r="AY156" s="41">
        <v>0</v>
      </c>
      <c r="AZ156" s="23">
        <v>0</v>
      </c>
      <c r="BA156" s="24">
        <v>0</v>
      </c>
      <c r="BB156" s="23">
        <v>0</v>
      </c>
      <c r="BC156" s="23"/>
      <c r="BD156" s="23">
        <v>0</v>
      </c>
      <c r="BE156" s="41">
        <v>0</v>
      </c>
      <c r="BF156" s="23">
        <v>114097000</v>
      </c>
      <c r="BG156" s="23">
        <v>225059584</v>
      </c>
      <c r="BH156" s="25">
        <v>600928440</v>
      </c>
      <c r="BI156" s="23">
        <v>0</v>
      </c>
      <c r="BJ156" s="23">
        <v>44582029</v>
      </c>
      <c r="BK156" s="23">
        <v>0</v>
      </c>
      <c r="BL156" s="23">
        <v>0</v>
      </c>
      <c r="BM156" s="23">
        <v>0</v>
      </c>
      <c r="BN156" s="24">
        <v>0</v>
      </c>
      <c r="BO156" s="23">
        <v>0</v>
      </c>
      <c r="BP156" s="23">
        <v>0</v>
      </c>
      <c r="BQ156" s="23">
        <v>0</v>
      </c>
      <c r="BR156" s="25">
        <v>645510469</v>
      </c>
      <c r="BS156" s="22">
        <v>0</v>
      </c>
      <c r="BT156" s="23">
        <v>0</v>
      </c>
      <c r="BU156" s="23">
        <v>0</v>
      </c>
      <c r="BV156" s="23">
        <v>0</v>
      </c>
      <c r="BW156" s="24">
        <v>0</v>
      </c>
      <c r="BX156" s="23">
        <v>0</v>
      </c>
      <c r="BY156" s="23">
        <v>0</v>
      </c>
      <c r="BZ156" s="23">
        <v>0</v>
      </c>
      <c r="CA156" s="25">
        <f t="shared" si="23"/>
        <v>645510469</v>
      </c>
      <c r="CB156" s="22">
        <v>0</v>
      </c>
      <c r="CC156" s="23">
        <v>0</v>
      </c>
      <c r="CD156" s="23">
        <v>0</v>
      </c>
      <c r="CE156" s="23">
        <v>0</v>
      </c>
      <c r="CF156" s="24">
        <v>0</v>
      </c>
      <c r="CG156" s="23">
        <v>0</v>
      </c>
      <c r="CH156" s="23">
        <v>0</v>
      </c>
      <c r="CI156" s="23">
        <v>0</v>
      </c>
      <c r="CJ156" s="25">
        <f t="shared" si="24"/>
        <v>645510469</v>
      </c>
      <c r="CK156" s="22">
        <v>0</v>
      </c>
      <c r="CL156" s="23">
        <v>0</v>
      </c>
      <c r="CM156" s="23">
        <v>0</v>
      </c>
      <c r="CN156" s="23">
        <v>0</v>
      </c>
      <c r="CO156" s="23">
        <v>0</v>
      </c>
      <c r="CP156" s="24">
        <v>0</v>
      </c>
      <c r="CQ156" s="23">
        <v>0</v>
      </c>
      <c r="CR156" s="23">
        <v>0</v>
      </c>
      <c r="CS156" s="25">
        <f t="shared" si="25"/>
        <v>645510469</v>
      </c>
      <c r="CT156" s="22">
        <v>0</v>
      </c>
      <c r="CU156" s="23">
        <v>0</v>
      </c>
      <c r="CV156" s="23">
        <v>0</v>
      </c>
      <c r="CW156" s="23"/>
      <c r="CX156" s="23">
        <v>0</v>
      </c>
      <c r="CY156" s="24">
        <v>0</v>
      </c>
      <c r="CZ156" s="23">
        <v>0</v>
      </c>
      <c r="DA156" s="23">
        <v>0</v>
      </c>
      <c r="DB156" s="25">
        <f t="shared" si="26"/>
        <v>645510469</v>
      </c>
      <c r="DC156" s="22">
        <v>0</v>
      </c>
      <c r="DD156" s="23">
        <v>0</v>
      </c>
      <c r="DE156" s="23">
        <v>0</v>
      </c>
      <c r="DF156" s="23">
        <v>0</v>
      </c>
      <c r="DG156" s="23">
        <v>0</v>
      </c>
      <c r="DH156" s="24">
        <v>0</v>
      </c>
      <c r="DI156" s="23">
        <v>0</v>
      </c>
      <c r="DJ156" s="23">
        <v>0</v>
      </c>
      <c r="DK156" s="25">
        <f t="shared" si="29"/>
        <v>645510469</v>
      </c>
      <c r="DL156" s="28">
        <v>0</v>
      </c>
      <c r="DM156" s="23">
        <v>0</v>
      </c>
      <c r="DN156" s="23">
        <v>0</v>
      </c>
      <c r="DO156" s="23">
        <v>0</v>
      </c>
      <c r="DP156" s="23"/>
      <c r="DQ156" s="23"/>
      <c r="DR156" s="23">
        <v>0</v>
      </c>
      <c r="DS156" s="23">
        <v>0</v>
      </c>
      <c r="DT156" s="24">
        <v>0</v>
      </c>
      <c r="DU156" s="23">
        <v>0</v>
      </c>
      <c r="DV156" s="23">
        <v>0</v>
      </c>
      <c r="DW156" s="26">
        <f t="shared" si="28"/>
        <v>645510469</v>
      </c>
      <c r="DX156" s="26">
        <f>VLOOKUP(B156,[2]RPTNCT049_ConsultaSaldosContabl!$I$4:$K$7914,3,0)</f>
        <v>158679029</v>
      </c>
      <c r="DY156" s="13" t="e">
        <f>+S156+AD156+AU156+#REF!+BG156+#REF!+BQ156+#REF!</f>
        <v>#REF!</v>
      </c>
    </row>
    <row r="157" spans="1:129" ht="15" customHeight="1" x14ac:dyDescent="0.2">
      <c r="A157" s="9">
        <v>8919002721</v>
      </c>
      <c r="B157" s="9">
        <v>891900272</v>
      </c>
      <c r="C157" s="9"/>
      <c r="D157" s="27">
        <v>213476834</v>
      </c>
      <c r="E157" s="21" t="s">
        <v>80</v>
      </c>
      <c r="F157" s="20" t="s">
        <v>1232</v>
      </c>
      <c r="G157" s="22">
        <f>VLOOKUP(A157,[1]SGP!$A$4:$G$1137,7,0)</f>
        <v>3702173004</v>
      </c>
      <c r="H157" s="23"/>
      <c r="I157" s="23">
        <v>0</v>
      </c>
      <c r="J157" s="23">
        <v>0</v>
      </c>
      <c r="K157" s="24">
        <v>199838102</v>
      </c>
      <c r="L157" s="23">
        <v>679359407</v>
      </c>
      <c r="M157" s="23">
        <v>0</v>
      </c>
      <c r="N157" s="25">
        <f t="shared" si="20"/>
        <v>4581370513</v>
      </c>
      <c r="O157" s="25">
        <v>0</v>
      </c>
      <c r="P157" s="22">
        <v>3823406073</v>
      </c>
      <c r="Q157" s="23">
        <v>0</v>
      </c>
      <c r="R157" s="23">
        <v>0</v>
      </c>
      <c r="S157" s="31">
        <v>1352979446</v>
      </c>
      <c r="T157" s="23">
        <v>0</v>
      </c>
      <c r="U157" s="24">
        <v>280756946</v>
      </c>
      <c r="V157" s="23">
        <v>340450165</v>
      </c>
      <c r="W157" s="23">
        <v>0</v>
      </c>
      <c r="X157" s="25">
        <f t="shared" si="21"/>
        <v>10378963143</v>
      </c>
      <c r="Y157" s="25">
        <v>0</v>
      </c>
      <c r="Z157" s="22">
        <v>0</v>
      </c>
      <c r="AA157" s="23">
        <v>0</v>
      </c>
      <c r="AB157" s="22">
        <v>0</v>
      </c>
      <c r="AC157" s="31">
        <v>91497370</v>
      </c>
      <c r="AD157" s="23">
        <v>0</v>
      </c>
      <c r="AE157" s="23">
        <v>4014423023</v>
      </c>
      <c r="AF157" s="24">
        <v>240297524</v>
      </c>
      <c r="AG157" s="23">
        <v>509904786</v>
      </c>
      <c r="AH157" s="23">
        <v>0</v>
      </c>
      <c r="AI157" s="25">
        <f t="shared" si="22"/>
        <v>15235085846</v>
      </c>
      <c r="AJ157" s="25">
        <v>0</v>
      </c>
      <c r="AK157" s="24">
        <v>0</v>
      </c>
      <c r="AL157" s="23">
        <v>0</v>
      </c>
      <c r="AM157" s="23">
        <v>0</v>
      </c>
      <c r="AN157" s="24">
        <v>0</v>
      </c>
      <c r="AO157" s="23">
        <v>4233610771</v>
      </c>
      <c r="AP157" s="23">
        <v>244344998</v>
      </c>
      <c r="AQ157" s="23">
        <v>516926382</v>
      </c>
      <c r="AR157" s="23">
        <v>0</v>
      </c>
      <c r="AS157" s="23">
        <v>1905124847</v>
      </c>
      <c r="AT157" s="23">
        <v>0</v>
      </c>
      <c r="AU157" s="23">
        <v>0</v>
      </c>
      <c r="AV157" s="25">
        <v>22135092844</v>
      </c>
      <c r="AW157" s="22">
        <v>2214596103</v>
      </c>
      <c r="AX157" s="23">
        <v>0</v>
      </c>
      <c r="AY157" s="41">
        <v>0</v>
      </c>
      <c r="AZ157" s="23">
        <v>0</v>
      </c>
      <c r="BA157" s="24">
        <v>244344998</v>
      </c>
      <c r="BB157" s="23">
        <v>516926382</v>
      </c>
      <c r="BC157" s="23"/>
      <c r="BD157" s="23">
        <v>0</v>
      </c>
      <c r="BE157" s="41">
        <v>0</v>
      </c>
      <c r="BF157" s="23">
        <v>586777975</v>
      </c>
      <c r="BG157" s="23">
        <v>1237753042</v>
      </c>
      <c r="BH157" s="25">
        <v>26935491344</v>
      </c>
      <c r="BI157" s="23">
        <v>4408068052</v>
      </c>
      <c r="BJ157" s="23">
        <v>488897675</v>
      </c>
      <c r="BK157" s="23">
        <v>0</v>
      </c>
      <c r="BL157" s="23">
        <v>0</v>
      </c>
      <c r="BM157" s="23">
        <v>0</v>
      </c>
      <c r="BN157" s="24">
        <v>244344998</v>
      </c>
      <c r="BO157" s="23">
        <v>516926382</v>
      </c>
      <c r="BP157" s="23">
        <v>0</v>
      </c>
      <c r="BQ157" s="23">
        <v>0</v>
      </c>
      <c r="BR157" s="25">
        <v>32593728451</v>
      </c>
      <c r="BS157" s="22">
        <v>0</v>
      </c>
      <c r="BT157" s="23">
        <v>0</v>
      </c>
      <c r="BU157" s="23">
        <v>0</v>
      </c>
      <c r="BV157" s="23">
        <v>0</v>
      </c>
      <c r="BW157" s="24">
        <v>0</v>
      </c>
      <c r="BX157" s="23">
        <v>0</v>
      </c>
      <c r="BY157" s="23">
        <v>0</v>
      </c>
      <c r="BZ157" s="23">
        <v>0</v>
      </c>
      <c r="CA157" s="25">
        <f t="shared" si="23"/>
        <v>32593728451</v>
      </c>
      <c r="CB157" s="22">
        <v>0</v>
      </c>
      <c r="CC157" s="23">
        <v>0</v>
      </c>
      <c r="CD157" s="23">
        <v>0</v>
      </c>
      <c r="CE157" s="23">
        <v>0</v>
      </c>
      <c r="CF157" s="24">
        <v>0</v>
      </c>
      <c r="CG157" s="23">
        <v>0</v>
      </c>
      <c r="CH157" s="23">
        <v>0</v>
      </c>
      <c r="CI157" s="23">
        <v>0</v>
      </c>
      <c r="CJ157" s="25">
        <f t="shared" si="24"/>
        <v>32593728451</v>
      </c>
      <c r="CK157" s="22">
        <v>0</v>
      </c>
      <c r="CL157" s="23">
        <v>0</v>
      </c>
      <c r="CM157" s="23">
        <v>0</v>
      </c>
      <c r="CN157" s="23">
        <v>0</v>
      </c>
      <c r="CO157" s="23">
        <v>0</v>
      </c>
      <c r="CP157" s="24">
        <v>0</v>
      </c>
      <c r="CQ157" s="23">
        <v>0</v>
      </c>
      <c r="CR157" s="23">
        <v>0</v>
      </c>
      <c r="CS157" s="25">
        <f t="shared" si="25"/>
        <v>32593728451</v>
      </c>
      <c r="CT157" s="22">
        <v>0</v>
      </c>
      <c r="CU157" s="23">
        <v>0</v>
      </c>
      <c r="CV157" s="23">
        <v>0</v>
      </c>
      <c r="CW157" s="23"/>
      <c r="CX157" s="23">
        <v>0</v>
      </c>
      <c r="CY157" s="24">
        <v>0</v>
      </c>
      <c r="CZ157" s="23">
        <v>0</v>
      </c>
      <c r="DA157" s="23">
        <v>0</v>
      </c>
      <c r="DB157" s="25">
        <f t="shared" si="26"/>
        <v>32593728451</v>
      </c>
      <c r="DC157" s="22">
        <v>0</v>
      </c>
      <c r="DD157" s="23">
        <v>0</v>
      </c>
      <c r="DE157" s="23">
        <v>0</v>
      </c>
      <c r="DF157" s="23">
        <v>0</v>
      </c>
      <c r="DG157" s="23">
        <v>0</v>
      </c>
      <c r="DH157" s="24">
        <v>0</v>
      </c>
      <c r="DI157" s="23">
        <v>0</v>
      </c>
      <c r="DJ157" s="23">
        <v>0</v>
      </c>
      <c r="DK157" s="25">
        <f t="shared" si="29"/>
        <v>32593728451</v>
      </c>
      <c r="DL157" s="28">
        <v>0</v>
      </c>
      <c r="DM157" s="23">
        <v>0</v>
      </c>
      <c r="DN157" s="23">
        <v>0</v>
      </c>
      <c r="DO157" s="23">
        <v>0</v>
      </c>
      <c r="DP157" s="23"/>
      <c r="DQ157" s="23"/>
      <c r="DR157" s="23">
        <v>0</v>
      </c>
      <c r="DS157" s="23">
        <v>0</v>
      </c>
      <c r="DT157" s="24">
        <v>0</v>
      </c>
      <c r="DU157" s="23">
        <v>0</v>
      </c>
      <c r="DV157" s="23">
        <v>0</v>
      </c>
      <c r="DW157" s="26">
        <f t="shared" si="28"/>
        <v>32593728451</v>
      </c>
      <c r="DX157" s="26">
        <f>VLOOKUP(B157,[2]RPTNCT049_ConsultaSaldosContabl!$I$4:$K$7914,3,0)</f>
        <v>30002995963</v>
      </c>
      <c r="DY157" s="13" t="e">
        <f>+S157+AD157+AU157+#REF!+BG157+#REF!+BQ157+#REF!</f>
        <v>#REF!</v>
      </c>
    </row>
    <row r="158" spans="1:129" ht="15" customHeight="1" x14ac:dyDescent="0.2">
      <c r="A158" s="9">
        <v>8918579202</v>
      </c>
      <c r="B158" s="9">
        <v>891857920</v>
      </c>
      <c r="C158" s="9"/>
      <c r="D158" s="27">
        <v>211815218</v>
      </c>
      <c r="E158" s="21" t="s">
        <v>301</v>
      </c>
      <c r="F158" s="20" t="s">
        <v>1449</v>
      </c>
      <c r="G158" s="22">
        <f>VLOOKUP(A158,[1]SGP!$A$4:$G$1137,7,0)</f>
        <v>0</v>
      </c>
      <c r="H158" s="23"/>
      <c r="I158" s="23">
        <v>0</v>
      </c>
      <c r="J158" s="23">
        <v>0</v>
      </c>
      <c r="K158" s="24">
        <v>0</v>
      </c>
      <c r="L158" s="23">
        <v>0</v>
      </c>
      <c r="M158" s="23">
        <v>0</v>
      </c>
      <c r="N158" s="25">
        <f t="shared" si="20"/>
        <v>0</v>
      </c>
      <c r="O158" s="25">
        <v>0</v>
      </c>
      <c r="P158" s="22">
        <v>0</v>
      </c>
      <c r="Q158" s="23">
        <v>0</v>
      </c>
      <c r="R158" s="23">
        <v>0</v>
      </c>
      <c r="S158" s="31">
        <v>23761165</v>
      </c>
      <c r="T158" s="23">
        <v>0</v>
      </c>
      <c r="U158" s="24">
        <v>0</v>
      </c>
      <c r="V158" s="23">
        <v>0</v>
      </c>
      <c r="W158" s="23">
        <v>0</v>
      </c>
      <c r="X158" s="25">
        <f t="shared" si="21"/>
        <v>23761165</v>
      </c>
      <c r="Y158" s="25">
        <v>0</v>
      </c>
      <c r="Z158" s="22">
        <v>0</v>
      </c>
      <c r="AA158" s="23">
        <v>0</v>
      </c>
      <c r="AB158" s="22">
        <v>0</v>
      </c>
      <c r="AC158" s="23">
        <v>0</v>
      </c>
      <c r="AD158" s="23">
        <v>0</v>
      </c>
      <c r="AE158" s="23">
        <v>0</v>
      </c>
      <c r="AF158" s="24">
        <v>0</v>
      </c>
      <c r="AG158" s="23">
        <v>0</v>
      </c>
      <c r="AH158" s="23">
        <v>0</v>
      </c>
      <c r="AI158" s="25">
        <f t="shared" si="22"/>
        <v>23761165</v>
      </c>
      <c r="AJ158" s="25">
        <v>0</v>
      </c>
      <c r="AK158" s="24">
        <v>0</v>
      </c>
      <c r="AL158" s="23">
        <v>0</v>
      </c>
      <c r="AM158" s="23">
        <v>0</v>
      </c>
      <c r="AN158" s="24">
        <v>0</v>
      </c>
      <c r="AO158" s="24">
        <v>0</v>
      </c>
      <c r="AP158" s="23">
        <v>0</v>
      </c>
      <c r="AQ158" s="23">
        <v>0</v>
      </c>
      <c r="AR158" s="23">
        <v>0</v>
      </c>
      <c r="AS158" s="41" t="s">
        <v>2304</v>
      </c>
      <c r="AT158" s="23">
        <v>0</v>
      </c>
      <c r="AU158" s="23">
        <v>0</v>
      </c>
      <c r="AV158" s="25">
        <v>23761165</v>
      </c>
      <c r="AW158" s="22">
        <v>0</v>
      </c>
      <c r="AX158" s="23">
        <v>0</v>
      </c>
      <c r="AY158" s="41">
        <v>0</v>
      </c>
      <c r="AZ158" s="23">
        <v>0</v>
      </c>
      <c r="BA158" s="24">
        <v>0</v>
      </c>
      <c r="BB158" s="23">
        <v>0</v>
      </c>
      <c r="BC158" s="23"/>
      <c r="BD158" s="23">
        <v>0</v>
      </c>
      <c r="BE158" s="41">
        <v>0</v>
      </c>
      <c r="BF158" s="23">
        <v>23073990</v>
      </c>
      <c r="BG158" s="23">
        <v>22180945</v>
      </c>
      <c r="BH158" s="25">
        <v>69016100</v>
      </c>
      <c r="BI158" s="23">
        <v>0</v>
      </c>
      <c r="BJ158" s="23">
        <v>6914527</v>
      </c>
      <c r="BK158" s="23">
        <v>0</v>
      </c>
      <c r="BL158" s="23">
        <v>0</v>
      </c>
      <c r="BM158" s="23">
        <v>0</v>
      </c>
      <c r="BN158" s="24">
        <v>0</v>
      </c>
      <c r="BO158" s="23">
        <v>0</v>
      </c>
      <c r="BP158" s="23">
        <v>0</v>
      </c>
      <c r="BQ158" s="23">
        <v>0</v>
      </c>
      <c r="BR158" s="25">
        <v>75930627</v>
      </c>
      <c r="BS158" s="22">
        <v>0</v>
      </c>
      <c r="BT158" s="23">
        <v>0</v>
      </c>
      <c r="BU158" s="23">
        <v>0</v>
      </c>
      <c r="BV158" s="23">
        <v>0</v>
      </c>
      <c r="BW158" s="24">
        <v>0</v>
      </c>
      <c r="BX158" s="23">
        <v>0</v>
      </c>
      <c r="BY158" s="23">
        <v>0</v>
      </c>
      <c r="BZ158" s="23">
        <v>0</v>
      </c>
      <c r="CA158" s="25">
        <f t="shared" si="23"/>
        <v>75930627</v>
      </c>
      <c r="CB158" s="22">
        <v>0</v>
      </c>
      <c r="CC158" s="23">
        <v>0</v>
      </c>
      <c r="CD158" s="23">
        <v>0</v>
      </c>
      <c r="CE158" s="23">
        <v>0</v>
      </c>
      <c r="CF158" s="24">
        <v>0</v>
      </c>
      <c r="CG158" s="23">
        <v>0</v>
      </c>
      <c r="CH158" s="23">
        <v>0</v>
      </c>
      <c r="CI158" s="23">
        <v>0</v>
      </c>
      <c r="CJ158" s="25">
        <f t="shared" si="24"/>
        <v>75930627</v>
      </c>
      <c r="CK158" s="22">
        <v>0</v>
      </c>
      <c r="CL158" s="23">
        <v>0</v>
      </c>
      <c r="CM158" s="23">
        <v>0</v>
      </c>
      <c r="CN158" s="23">
        <v>0</v>
      </c>
      <c r="CO158" s="23">
        <v>0</v>
      </c>
      <c r="CP158" s="24">
        <v>0</v>
      </c>
      <c r="CQ158" s="23">
        <v>0</v>
      </c>
      <c r="CR158" s="23">
        <v>0</v>
      </c>
      <c r="CS158" s="25">
        <f t="shared" si="25"/>
        <v>75930627</v>
      </c>
      <c r="CT158" s="22">
        <v>0</v>
      </c>
      <c r="CU158" s="23">
        <v>0</v>
      </c>
      <c r="CV158" s="23">
        <v>0</v>
      </c>
      <c r="CW158" s="23"/>
      <c r="CX158" s="23">
        <v>0</v>
      </c>
      <c r="CY158" s="24">
        <v>0</v>
      </c>
      <c r="CZ158" s="23">
        <v>0</v>
      </c>
      <c r="DA158" s="23">
        <v>0</v>
      </c>
      <c r="DB158" s="25">
        <f t="shared" si="26"/>
        <v>75930627</v>
      </c>
      <c r="DC158" s="22">
        <v>0</v>
      </c>
      <c r="DD158" s="23">
        <v>0</v>
      </c>
      <c r="DE158" s="23">
        <v>0</v>
      </c>
      <c r="DF158" s="23">
        <v>0</v>
      </c>
      <c r="DG158" s="23">
        <v>0</v>
      </c>
      <c r="DH158" s="24">
        <v>0</v>
      </c>
      <c r="DI158" s="23">
        <v>0</v>
      </c>
      <c r="DJ158" s="23">
        <v>0</v>
      </c>
      <c r="DK158" s="25">
        <f t="shared" si="29"/>
        <v>75930627</v>
      </c>
      <c r="DL158" s="28">
        <v>0</v>
      </c>
      <c r="DM158" s="23">
        <v>0</v>
      </c>
      <c r="DN158" s="23">
        <v>0</v>
      </c>
      <c r="DO158" s="23">
        <v>0</v>
      </c>
      <c r="DP158" s="23">
        <v>0</v>
      </c>
      <c r="DQ158" s="23"/>
      <c r="DR158" s="23">
        <v>0</v>
      </c>
      <c r="DS158" s="23">
        <v>0</v>
      </c>
      <c r="DT158" s="24">
        <v>0</v>
      </c>
      <c r="DU158" s="23">
        <v>0</v>
      </c>
      <c r="DV158" s="23">
        <v>0</v>
      </c>
      <c r="DW158" s="26">
        <f t="shared" si="28"/>
        <v>75930627</v>
      </c>
      <c r="DX158" s="26">
        <f>VLOOKUP(B158,[2]RPTNCT049_ConsultaSaldosContabl!$I$4:$K$7914,3,0)</f>
        <v>29988517</v>
      </c>
      <c r="DY158" s="13" t="e">
        <f>+S158+AD158+AU158+#REF!+BG158+#REF!+BQ158+#REF!</f>
        <v>#REF!</v>
      </c>
    </row>
    <row r="159" spans="1:129" ht="15" customHeight="1" x14ac:dyDescent="0.2">
      <c r="A159" s="9">
        <v>8918578616</v>
      </c>
      <c r="B159" s="9">
        <v>891857861</v>
      </c>
      <c r="C159" s="9"/>
      <c r="D159" s="27">
        <v>213085430</v>
      </c>
      <c r="E159" s="21" t="s">
        <v>1110</v>
      </c>
      <c r="F159" s="20" t="s">
        <v>2234</v>
      </c>
      <c r="G159" s="22">
        <f>VLOOKUP(A159,[1]SGP!$A$4:$G$1137,7,0)</f>
        <v>0</v>
      </c>
      <c r="H159" s="23"/>
      <c r="I159" s="23">
        <v>0</v>
      </c>
      <c r="J159" s="23">
        <v>0</v>
      </c>
      <c r="K159" s="24">
        <v>0</v>
      </c>
      <c r="L159" s="23">
        <v>0</v>
      </c>
      <c r="M159" s="23">
        <v>0</v>
      </c>
      <c r="N159" s="25">
        <f t="shared" si="20"/>
        <v>0</v>
      </c>
      <c r="O159" s="25">
        <v>0</v>
      </c>
      <c r="P159" s="22">
        <v>0</v>
      </c>
      <c r="Q159" s="23"/>
      <c r="R159" s="23">
        <v>0</v>
      </c>
      <c r="S159" s="31">
        <v>151236371</v>
      </c>
      <c r="T159" s="23">
        <v>0</v>
      </c>
      <c r="U159" s="24">
        <v>0</v>
      </c>
      <c r="V159" s="23">
        <v>0</v>
      </c>
      <c r="W159" s="23">
        <v>0</v>
      </c>
      <c r="X159" s="25">
        <f t="shared" si="21"/>
        <v>151236371</v>
      </c>
      <c r="Y159" s="25">
        <v>0</v>
      </c>
      <c r="Z159" s="22">
        <v>0</v>
      </c>
      <c r="AA159" s="23"/>
      <c r="AB159" s="22">
        <v>0</v>
      </c>
      <c r="AC159" s="23">
        <v>0</v>
      </c>
      <c r="AD159" s="23">
        <v>0</v>
      </c>
      <c r="AE159" s="23">
        <v>0</v>
      </c>
      <c r="AF159" s="24">
        <v>0</v>
      </c>
      <c r="AG159" s="23">
        <v>0</v>
      </c>
      <c r="AH159" s="23">
        <v>0</v>
      </c>
      <c r="AI159" s="25">
        <f t="shared" si="22"/>
        <v>151236371</v>
      </c>
      <c r="AJ159" s="25">
        <v>0</v>
      </c>
      <c r="AK159" s="52">
        <v>0</v>
      </c>
      <c r="AL159" s="23">
        <v>0</v>
      </c>
      <c r="AM159" s="23">
        <v>0</v>
      </c>
      <c r="AN159" s="24">
        <v>0</v>
      </c>
      <c r="AO159" s="24">
        <v>0</v>
      </c>
      <c r="AP159" s="23">
        <v>0</v>
      </c>
      <c r="AQ159" s="23">
        <v>0</v>
      </c>
      <c r="AR159" s="23">
        <v>0</v>
      </c>
      <c r="AS159" s="41" t="s">
        <v>2304</v>
      </c>
      <c r="AT159" s="23">
        <v>0</v>
      </c>
      <c r="AU159" s="23">
        <v>0</v>
      </c>
      <c r="AV159" s="25">
        <v>151236371</v>
      </c>
      <c r="AW159" s="22">
        <v>0</v>
      </c>
      <c r="AX159" s="23">
        <v>0</v>
      </c>
      <c r="AY159" s="41">
        <v>0</v>
      </c>
      <c r="AZ159" s="23">
        <v>0</v>
      </c>
      <c r="BA159" s="24">
        <v>0</v>
      </c>
      <c r="BB159" s="23">
        <v>0</v>
      </c>
      <c r="BC159" s="23"/>
      <c r="BD159" s="23">
        <v>0</v>
      </c>
      <c r="BE159" s="41">
        <v>0</v>
      </c>
      <c r="BF159" s="23">
        <v>132752935</v>
      </c>
      <c r="BG159" s="23">
        <v>139694436</v>
      </c>
      <c r="BH159" s="25">
        <v>423683742</v>
      </c>
      <c r="BI159" s="23">
        <v>0</v>
      </c>
      <c r="BJ159" s="23">
        <v>37914707</v>
      </c>
      <c r="BK159" s="23">
        <v>0</v>
      </c>
      <c r="BL159" s="23">
        <v>0</v>
      </c>
      <c r="BM159" s="23">
        <v>0</v>
      </c>
      <c r="BN159" s="24">
        <v>0</v>
      </c>
      <c r="BO159" s="23">
        <v>0</v>
      </c>
      <c r="BP159" s="23">
        <v>0</v>
      </c>
      <c r="BQ159" s="23">
        <v>0</v>
      </c>
      <c r="BR159" s="25">
        <v>461598449</v>
      </c>
      <c r="BS159" s="22">
        <v>0</v>
      </c>
      <c r="BT159" s="23">
        <v>0</v>
      </c>
      <c r="BU159" s="23">
        <v>0</v>
      </c>
      <c r="BV159" s="23">
        <v>0</v>
      </c>
      <c r="BW159" s="24">
        <v>0</v>
      </c>
      <c r="BX159" s="23">
        <v>0</v>
      </c>
      <c r="BY159" s="23">
        <v>0</v>
      </c>
      <c r="BZ159" s="23">
        <v>0</v>
      </c>
      <c r="CA159" s="25">
        <f t="shared" si="23"/>
        <v>461598449</v>
      </c>
      <c r="CB159" s="22">
        <v>0</v>
      </c>
      <c r="CC159" s="23">
        <v>0</v>
      </c>
      <c r="CD159" s="23">
        <v>0</v>
      </c>
      <c r="CE159" s="23">
        <v>0</v>
      </c>
      <c r="CF159" s="24">
        <v>0</v>
      </c>
      <c r="CG159" s="23">
        <v>0</v>
      </c>
      <c r="CH159" s="23">
        <v>0</v>
      </c>
      <c r="CI159" s="23">
        <v>0</v>
      </c>
      <c r="CJ159" s="25">
        <f t="shared" si="24"/>
        <v>461598449</v>
      </c>
      <c r="CK159" s="22">
        <v>0</v>
      </c>
      <c r="CL159" s="23">
        <v>0</v>
      </c>
      <c r="CM159" s="23">
        <v>0</v>
      </c>
      <c r="CN159" s="23">
        <v>0</v>
      </c>
      <c r="CO159" s="23">
        <v>0</v>
      </c>
      <c r="CP159" s="24">
        <v>0</v>
      </c>
      <c r="CQ159" s="23">
        <v>0</v>
      </c>
      <c r="CR159" s="23">
        <v>0</v>
      </c>
      <c r="CS159" s="25">
        <f t="shared" si="25"/>
        <v>461598449</v>
      </c>
      <c r="CT159" s="22">
        <v>0</v>
      </c>
      <c r="CU159" s="23">
        <v>0</v>
      </c>
      <c r="CV159" s="23">
        <v>0</v>
      </c>
      <c r="CW159" s="23"/>
      <c r="CX159" s="23">
        <v>0</v>
      </c>
      <c r="CY159" s="24">
        <v>0</v>
      </c>
      <c r="CZ159" s="23">
        <v>0</v>
      </c>
      <c r="DA159" s="23">
        <v>0</v>
      </c>
      <c r="DB159" s="25">
        <f t="shared" si="26"/>
        <v>461598449</v>
      </c>
      <c r="DC159" s="22">
        <v>0</v>
      </c>
      <c r="DD159" s="23">
        <v>0</v>
      </c>
      <c r="DE159" s="23">
        <v>0</v>
      </c>
      <c r="DF159" s="23">
        <v>0</v>
      </c>
      <c r="DG159" s="23">
        <v>0</v>
      </c>
      <c r="DH159" s="24">
        <v>0</v>
      </c>
      <c r="DI159" s="23">
        <v>0</v>
      </c>
      <c r="DJ159" s="23">
        <v>0</v>
      </c>
      <c r="DK159" s="25">
        <f t="shared" si="29"/>
        <v>461598449</v>
      </c>
      <c r="DL159" s="28">
        <v>0</v>
      </c>
      <c r="DM159" s="23">
        <v>0</v>
      </c>
      <c r="DN159" s="23">
        <v>0</v>
      </c>
      <c r="DO159" s="23">
        <v>0</v>
      </c>
      <c r="DP159" s="23"/>
      <c r="DQ159" s="23"/>
      <c r="DR159" s="23">
        <v>0</v>
      </c>
      <c r="DS159" s="23">
        <v>0</v>
      </c>
      <c r="DT159" s="24">
        <v>0</v>
      </c>
      <c r="DU159" s="23">
        <v>0</v>
      </c>
      <c r="DV159" s="23">
        <v>0</v>
      </c>
      <c r="DW159" s="26">
        <f t="shared" si="28"/>
        <v>461598449</v>
      </c>
      <c r="DX159" s="26">
        <f>VLOOKUP(B159,[2]RPTNCT049_ConsultaSaldosContabl!$I$4:$K$7914,3,0)</f>
        <v>170667642</v>
      </c>
      <c r="DY159" s="13" t="e">
        <f>+S159+AD159+AU159+#REF!+BG159+#REF!+BQ159+#REF!</f>
        <v>#REF!</v>
      </c>
    </row>
    <row r="160" spans="1:129" ht="15" customHeight="1" x14ac:dyDescent="0.2">
      <c r="A160" s="9">
        <v>8918578440</v>
      </c>
      <c r="B160" s="9">
        <v>891857844</v>
      </c>
      <c r="C160" s="9"/>
      <c r="D160" s="27">
        <v>214415244</v>
      </c>
      <c r="E160" s="21" t="s">
        <v>307</v>
      </c>
      <c r="F160" s="20" t="s">
        <v>1455</v>
      </c>
      <c r="G160" s="22">
        <f>VLOOKUP(A160,[1]SGP!$A$4:$G$1137,7,0)</f>
        <v>0</v>
      </c>
      <c r="H160" s="23"/>
      <c r="I160" s="23">
        <v>0</v>
      </c>
      <c r="J160" s="23">
        <v>0</v>
      </c>
      <c r="K160" s="24">
        <v>0</v>
      </c>
      <c r="L160" s="23">
        <v>0</v>
      </c>
      <c r="M160" s="23">
        <v>0</v>
      </c>
      <c r="N160" s="25">
        <f t="shared" si="20"/>
        <v>0</v>
      </c>
      <c r="O160" s="25">
        <v>0</v>
      </c>
      <c r="P160" s="22">
        <v>0</v>
      </c>
      <c r="Q160" s="23">
        <v>0</v>
      </c>
      <c r="R160" s="23">
        <v>0</v>
      </c>
      <c r="S160" s="31">
        <v>44069770</v>
      </c>
      <c r="T160" s="23">
        <v>0</v>
      </c>
      <c r="U160" s="24">
        <v>0</v>
      </c>
      <c r="V160" s="23">
        <v>0</v>
      </c>
      <c r="W160" s="23">
        <v>0</v>
      </c>
      <c r="X160" s="25">
        <f t="shared" si="21"/>
        <v>44069770</v>
      </c>
      <c r="Y160" s="25">
        <v>0</v>
      </c>
      <c r="Z160" s="22">
        <v>0</v>
      </c>
      <c r="AA160" s="23">
        <v>0</v>
      </c>
      <c r="AB160" s="22">
        <v>0</v>
      </c>
      <c r="AC160" s="23">
        <v>0</v>
      </c>
      <c r="AD160" s="23">
        <v>0</v>
      </c>
      <c r="AE160" s="23">
        <v>0</v>
      </c>
      <c r="AF160" s="24">
        <v>0</v>
      </c>
      <c r="AG160" s="23">
        <v>0</v>
      </c>
      <c r="AH160" s="23">
        <v>0</v>
      </c>
      <c r="AI160" s="25">
        <f t="shared" si="22"/>
        <v>44069770</v>
      </c>
      <c r="AJ160" s="25">
        <v>0</v>
      </c>
      <c r="AK160" s="24">
        <v>0</v>
      </c>
      <c r="AL160" s="23">
        <v>0</v>
      </c>
      <c r="AM160" s="23">
        <v>0</v>
      </c>
      <c r="AN160" s="24">
        <v>0</v>
      </c>
      <c r="AO160" s="24">
        <v>0</v>
      </c>
      <c r="AP160" s="23">
        <v>0</v>
      </c>
      <c r="AQ160" s="23">
        <v>0</v>
      </c>
      <c r="AR160" s="23">
        <v>0</v>
      </c>
      <c r="AS160" s="41" t="s">
        <v>2304</v>
      </c>
      <c r="AT160" s="23">
        <v>0</v>
      </c>
      <c r="AU160" s="23">
        <v>0</v>
      </c>
      <c r="AV160" s="25">
        <v>44069770</v>
      </c>
      <c r="AW160" s="22">
        <v>0</v>
      </c>
      <c r="AX160" s="23">
        <v>0</v>
      </c>
      <c r="AY160" s="41">
        <v>0</v>
      </c>
      <c r="AZ160" s="23">
        <v>0</v>
      </c>
      <c r="BA160" s="24">
        <v>0</v>
      </c>
      <c r="BB160" s="23">
        <v>0</v>
      </c>
      <c r="BC160" s="23"/>
      <c r="BD160" s="23">
        <v>0</v>
      </c>
      <c r="BE160" s="41">
        <v>0</v>
      </c>
      <c r="BF160" s="23">
        <v>30454855</v>
      </c>
      <c r="BG160" s="23">
        <v>42240306</v>
      </c>
      <c r="BH160" s="25">
        <v>116764931</v>
      </c>
      <c r="BI160" s="23">
        <v>0</v>
      </c>
      <c r="BJ160" s="23">
        <v>9189916</v>
      </c>
      <c r="BK160" s="23">
        <v>0</v>
      </c>
      <c r="BL160" s="23">
        <v>0</v>
      </c>
      <c r="BM160" s="23">
        <v>0</v>
      </c>
      <c r="BN160" s="24">
        <v>0</v>
      </c>
      <c r="BO160" s="23">
        <v>0</v>
      </c>
      <c r="BP160" s="23">
        <v>0</v>
      </c>
      <c r="BQ160" s="23">
        <v>0</v>
      </c>
      <c r="BR160" s="25">
        <v>125954847</v>
      </c>
      <c r="BS160" s="22">
        <v>0</v>
      </c>
      <c r="BT160" s="23">
        <v>0</v>
      </c>
      <c r="BU160" s="23">
        <v>0</v>
      </c>
      <c r="BV160" s="23">
        <v>0</v>
      </c>
      <c r="BW160" s="24">
        <v>0</v>
      </c>
      <c r="BX160" s="23">
        <v>0</v>
      </c>
      <c r="BY160" s="23">
        <v>0</v>
      </c>
      <c r="BZ160" s="23">
        <v>0</v>
      </c>
      <c r="CA160" s="25">
        <f t="shared" si="23"/>
        <v>125954847</v>
      </c>
      <c r="CB160" s="22">
        <v>0</v>
      </c>
      <c r="CC160" s="23">
        <v>0</v>
      </c>
      <c r="CD160" s="23">
        <v>0</v>
      </c>
      <c r="CE160" s="23">
        <v>0</v>
      </c>
      <c r="CF160" s="24">
        <v>0</v>
      </c>
      <c r="CG160" s="23">
        <v>0</v>
      </c>
      <c r="CH160" s="23">
        <v>0</v>
      </c>
      <c r="CI160" s="23">
        <v>0</v>
      </c>
      <c r="CJ160" s="25">
        <f t="shared" si="24"/>
        <v>125954847</v>
      </c>
      <c r="CK160" s="22">
        <v>0</v>
      </c>
      <c r="CL160" s="23">
        <v>0</v>
      </c>
      <c r="CM160" s="23">
        <v>0</v>
      </c>
      <c r="CN160" s="23">
        <v>0</v>
      </c>
      <c r="CO160" s="23">
        <v>0</v>
      </c>
      <c r="CP160" s="24">
        <v>0</v>
      </c>
      <c r="CQ160" s="23">
        <v>0</v>
      </c>
      <c r="CR160" s="23">
        <v>0</v>
      </c>
      <c r="CS160" s="25">
        <f t="shared" si="25"/>
        <v>125954847</v>
      </c>
      <c r="CT160" s="22">
        <v>0</v>
      </c>
      <c r="CU160" s="23">
        <v>0</v>
      </c>
      <c r="CV160" s="23">
        <v>0</v>
      </c>
      <c r="CW160" s="23"/>
      <c r="CX160" s="23">
        <v>0</v>
      </c>
      <c r="CY160" s="24">
        <v>0</v>
      </c>
      <c r="CZ160" s="23">
        <v>0</v>
      </c>
      <c r="DA160" s="23">
        <v>0</v>
      </c>
      <c r="DB160" s="25">
        <f t="shared" si="26"/>
        <v>125954847</v>
      </c>
      <c r="DC160" s="22">
        <v>0</v>
      </c>
      <c r="DD160" s="23">
        <v>0</v>
      </c>
      <c r="DE160" s="23">
        <v>0</v>
      </c>
      <c r="DF160" s="23">
        <v>0</v>
      </c>
      <c r="DG160" s="23">
        <v>0</v>
      </c>
      <c r="DH160" s="24">
        <v>0</v>
      </c>
      <c r="DI160" s="23">
        <v>0</v>
      </c>
      <c r="DJ160" s="23">
        <v>0</v>
      </c>
      <c r="DK160" s="25">
        <f t="shared" si="29"/>
        <v>125954847</v>
      </c>
      <c r="DL160" s="28">
        <v>0</v>
      </c>
      <c r="DM160" s="23">
        <v>0</v>
      </c>
      <c r="DN160" s="23">
        <v>0</v>
      </c>
      <c r="DO160" s="23">
        <v>0</v>
      </c>
      <c r="DP160" s="23"/>
      <c r="DQ160" s="23"/>
      <c r="DR160" s="23">
        <v>0</v>
      </c>
      <c r="DS160" s="23">
        <v>0</v>
      </c>
      <c r="DT160" s="24">
        <v>0</v>
      </c>
      <c r="DU160" s="23">
        <v>0</v>
      </c>
      <c r="DV160" s="23">
        <v>0</v>
      </c>
      <c r="DW160" s="26">
        <f t="shared" si="28"/>
        <v>125954847</v>
      </c>
      <c r="DX160" s="26">
        <f>VLOOKUP(B160,[2]RPTNCT049_ConsultaSaldosContabl!$I$4:$K$7914,3,0)</f>
        <v>39644771</v>
      </c>
      <c r="DY160" s="13" t="e">
        <f>+S160+AD160+AU160+#REF!+BG160+#REF!+BQ160+#REF!</f>
        <v>#REF!</v>
      </c>
    </row>
    <row r="161" spans="1:129" ht="15" customHeight="1" x14ac:dyDescent="0.2">
      <c r="A161" s="9">
        <v>8918578243</v>
      </c>
      <c r="B161" s="9">
        <v>891857824</v>
      </c>
      <c r="C161" s="9"/>
      <c r="D161" s="27">
        <v>216285162</v>
      </c>
      <c r="E161" s="21" t="s">
        <v>1099</v>
      </c>
      <c r="F161" s="20" t="s">
        <v>2223</v>
      </c>
      <c r="G161" s="22">
        <f>VLOOKUP(A161,[1]SGP!$A$4:$G$1137,7,0)</f>
        <v>0</v>
      </c>
      <c r="H161" s="23"/>
      <c r="I161" s="23">
        <v>0</v>
      </c>
      <c r="J161" s="23">
        <v>0</v>
      </c>
      <c r="K161" s="24">
        <v>0</v>
      </c>
      <c r="L161" s="23">
        <v>0</v>
      </c>
      <c r="M161" s="23">
        <v>0</v>
      </c>
      <c r="N161" s="25">
        <f t="shared" si="20"/>
        <v>0</v>
      </c>
      <c r="O161" s="25">
        <v>0</v>
      </c>
      <c r="P161" s="22">
        <v>0</v>
      </c>
      <c r="Q161" s="23"/>
      <c r="R161" s="23">
        <v>0</v>
      </c>
      <c r="S161" s="31">
        <v>157867804</v>
      </c>
      <c r="T161" s="23">
        <v>0</v>
      </c>
      <c r="U161" s="24">
        <v>0</v>
      </c>
      <c r="V161" s="23">
        <v>0</v>
      </c>
      <c r="W161" s="23">
        <v>0</v>
      </c>
      <c r="X161" s="25">
        <f t="shared" si="21"/>
        <v>157867804</v>
      </c>
      <c r="Y161" s="25">
        <v>0</v>
      </c>
      <c r="Z161" s="22">
        <v>0</v>
      </c>
      <c r="AA161" s="23"/>
      <c r="AB161" s="22">
        <v>0</v>
      </c>
      <c r="AC161" s="23">
        <v>0</v>
      </c>
      <c r="AD161" s="23">
        <v>0</v>
      </c>
      <c r="AE161" s="23">
        <v>0</v>
      </c>
      <c r="AF161" s="24">
        <v>0</v>
      </c>
      <c r="AG161" s="23">
        <v>0</v>
      </c>
      <c r="AH161" s="23">
        <v>0</v>
      </c>
      <c r="AI161" s="25">
        <f t="shared" si="22"/>
        <v>157867804</v>
      </c>
      <c r="AJ161" s="25">
        <v>0</v>
      </c>
      <c r="AK161" s="24">
        <v>0</v>
      </c>
      <c r="AL161" s="23">
        <v>0</v>
      </c>
      <c r="AM161" s="23">
        <v>0</v>
      </c>
      <c r="AN161" s="24">
        <v>0</v>
      </c>
      <c r="AO161" s="24">
        <v>0</v>
      </c>
      <c r="AP161" s="23">
        <v>0</v>
      </c>
      <c r="AQ161" s="23">
        <v>0</v>
      </c>
      <c r="AR161" s="23">
        <v>0</v>
      </c>
      <c r="AS161" s="41" t="s">
        <v>2304</v>
      </c>
      <c r="AT161" s="23">
        <v>0</v>
      </c>
      <c r="AU161" s="23">
        <v>0</v>
      </c>
      <c r="AV161" s="25">
        <v>157867804</v>
      </c>
      <c r="AW161" s="22">
        <v>0</v>
      </c>
      <c r="AX161" s="23">
        <v>0</v>
      </c>
      <c r="AY161" s="41">
        <v>0</v>
      </c>
      <c r="AZ161" s="23">
        <v>0</v>
      </c>
      <c r="BA161" s="24">
        <v>0</v>
      </c>
      <c r="BB161" s="23">
        <v>0</v>
      </c>
      <c r="BC161" s="23"/>
      <c r="BD161" s="23">
        <v>0</v>
      </c>
      <c r="BE161" s="41">
        <v>0</v>
      </c>
      <c r="BF161" s="23">
        <v>86717040</v>
      </c>
      <c r="BG161" s="23">
        <v>141732298</v>
      </c>
      <c r="BH161" s="25">
        <v>386317142</v>
      </c>
      <c r="BI161" s="23">
        <v>0</v>
      </c>
      <c r="BJ161" s="23">
        <v>26381035</v>
      </c>
      <c r="BK161" s="23">
        <v>0</v>
      </c>
      <c r="BL161" s="23">
        <v>0</v>
      </c>
      <c r="BM161" s="23">
        <v>0</v>
      </c>
      <c r="BN161" s="24">
        <v>0</v>
      </c>
      <c r="BO161" s="23">
        <v>0</v>
      </c>
      <c r="BP161" s="23">
        <v>0</v>
      </c>
      <c r="BQ161" s="23">
        <v>0</v>
      </c>
      <c r="BR161" s="25">
        <v>412698177</v>
      </c>
      <c r="BS161" s="22">
        <v>0</v>
      </c>
      <c r="BT161" s="23">
        <v>0</v>
      </c>
      <c r="BU161" s="23">
        <v>0</v>
      </c>
      <c r="BV161" s="23">
        <v>0</v>
      </c>
      <c r="BW161" s="24">
        <v>0</v>
      </c>
      <c r="BX161" s="23">
        <v>0</v>
      </c>
      <c r="BY161" s="23">
        <v>0</v>
      </c>
      <c r="BZ161" s="23">
        <v>0</v>
      </c>
      <c r="CA161" s="25">
        <f t="shared" si="23"/>
        <v>412698177</v>
      </c>
      <c r="CB161" s="22">
        <v>0</v>
      </c>
      <c r="CC161" s="23">
        <v>0</v>
      </c>
      <c r="CD161" s="23">
        <v>0</v>
      </c>
      <c r="CE161" s="23">
        <v>0</v>
      </c>
      <c r="CF161" s="24">
        <v>0</v>
      </c>
      <c r="CG161" s="23">
        <v>0</v>
      </c>
      <c r="CH161" s="23">
        <v>0</v>
      </c>
      <c r="CI161" s="23">
        <v>0</v>
      </c>
      <c r="CJ161" s="25">
        <f t="shared" si="24"/>
        <v>412698177</v>
      </c>
      <c r="CK161" s="22">
        <v>0</v>
      </c>
      <c r="CL161" s="23">
        <v>0</v>
      </c>
      <c r="CM161" s="23">
        <v>0</v>
      </c>
      <c r="CN161" s="23">
        <v>0</v>
      </c>
      <c r="CO161" s="23">
        <v>0</v>
      </c>
      <c r="CP161" s="24">
        <v>0</v>
      </c>
      <c r="CQ161" s="23">
        <v>0</v>
      </c>
      <c r="CR161" s="23">
        <v>0</v>
      </c>
      <c r="CS161" s="25">
        <f t="shared" si="25"/>
        <v>412698177</v>
      </c>
      <c r="CT161" s="22">
        <v>0</v>
      </c>
      <c r="CU161" s="23">
        <v>0</v>
      </c>
      <c r="CV161" s="23">
        <v>0</v>
      </c>
      <c r="CW161" s="23"/>
      <c r="CX161" s="23">
        <v>0</v>
      </c>
      <c r="CY161" s="24">
        <v>0</v>
      </c>
      <c r="CZ161" s="23">
        <v>0</v>
      </c>
      <c r="DA161" s="23">
        <v>0</v>
      </c>
      <c r="DB161" s="25">
        <f t="shared" si="26"/>
        <v>412698177</v>
      </c>
      <c r="DC161" s="22">
        <v>0</v>
      </c>
      <c r="DD161" s="23">
        <v>0</v>
      </c>
      <c r="DE161" s="23">
        <v>0</v>
      </c>
      <c r="DF161" s="23">
        <v>0</v>
      </c>
      <c r="DG161" s="23">
        <v>0</v>
      </c>
      <c r="DH161" s="24">
        <v>0</v>
      </c>
      <c r="DI161" s="23">
        <v>0</v>
      </c>
      <c r="DJ161" s="23">
        <v>0</v>
      </c>
      <c r="DK161" s="25">
        <f t="shared" si="29"/>
        <v>412698177</v>
      </c>
      <c r="DL161" s="28">
        <v>0</v>
      </c>
      <c r="DM161" s="23">
        <v>0</v>
      </c>
      <c r="DN161" s="23">
        <v>0</v>
      </c>
      <c r="DO161" s="23">
        <v>0</v>
      </c>
      <c r="DP161" s="23"/>
      <c r="DQ161" s="23"/>
      <c r="DR161" s="23">
        <v>0</v>
      </c>
      <c r="DS161" s="23">
        <v>0</v>
      </c>
      <c r="DT161" s="24">
        <v>0</v>
      </c>
      <c r="DU161" s="23">
        <v>0</v>
      </c>
      <c r="DV161" s="23">
        <v>0</v>
      </c>
      <c r="DW161" s="26">
        <f t="shared" si="28"/>
        <v>412698177</v>
      </c>
      <c r="DX161" s="26">
        <f>VLOOKUP(B161,[2]RPTNCT049_ConsultaSaldosContabl!$I$4:$K$7914,3,0)</f>
        <v>113098075</v>
      </c>
      <c r="DY161" s="13" t="e">
        <f>+S161+AD161+AU161+#REF!+BG161+#REF!+BQ161+#REF!</f>
        <v>#REF!</v>
      </c>
    </row>
    <row r="162" spans="1:129" ht="15" customHeight="1" x14ac:dyDescent="0.2">
      <c r="A162" s="9">
        <v>8918578236</v>
      </c>
      <c r="B162" s="9">
        <v>891857823</v>
      </c>
      <c r="C162" s="9"/>
      <c r="D162" s="27">
        <v>210085300</v>
      </c>
      <c r="E162" s="21" t="s">
        <v>1105</v>
      </c>
      <c r="F162" s="20" t="s">
        <v>2229</v>
      </c>
      <c r="G162" s="22">
        <f>VLOOKUP(A162,[1]SGP!$A$4:$G$1137,7,0)</f>
        <v>0</v>
      </c>
      <c r="H162" s="23"/>
      <c r="I162" s="23">
        <v>0</v>
      </c>
      <c r="J162" s="23">
        <v>0</v>
      </c>
      <c r="K162" s="24">
        <v>0</v>
      </c>
      <c r="L162" s="23">
        <v>0</v>
      </c>
      <c r="M162" s="23">
        <v>0</v>
      </c>
      <c r="N162" s="25">
        <f t="shared" si="20"/>
        <v>0</v>
      </c>
      <c r="O162" s="25">
        <v>0</v>
      </c>
      <c r="P162" s="22">
        <v>0</v>
      </c>
      <c r="Q162" s="23"/>
      <c r="R162" s="23">
        <v>0</v>
      </c>
      <c r="S162" s="31">
        <v>41021408</v>
      </c>
      <c r="T162" s="23">
        <v>0</v>
      </c>
      <c r="U162" s="24">
        <v>0</v>
      </c>
      <c r="V162" s="23">
        <v>0</v>
      </c>
      <c r="W162" s="23">
        <v>0</v>
      </c>
      <c r="X162" s="25">
        <f t="shared" si="21"/>
        <v>41021408</v>
      </c>
      <c r="Y162" s="25">
        <v>0</v>
      </c>
      <c r="Z162" s="22">
        <v>0</v>
      </c>
      <c r="AA162" s="23"/>
      <c r="AB162" s="22">
        <v>0</v>
      </c>
      <c r="AC162" s="23">
        <v>0</v>
      </c>
      <c r="AD162" s="23">
        <v>0</v>
      </c>
      <c r="AE162" s="23">
        <v>0</v>
      </c>
      <c r="AF162" s="24">
        <v>0</v>
      </c>
      <c r="AG162" s="23">
        <v>0</v>
      </c>
      <c r="AH162" s="23">
        <v>0</v>
      </c>
      <c r="AI162" s="25">
        <f t="shared" si="22"/>
        <v>41021408</v>
      </c>
      <c r="AJ162" s="25">
        <v>0</v>
      </c>
      <c r="AK162" s="24">
        <v>0</v>
      </c>
      <c r="AL162" s="23">
        <v>0</v>
      </c>
      <c r="AM162" s="23">
        <v>0</v>
      </c>
      <c r="AN162" s="24">
        <v>0</v>
      </c>
      <c r="AO162" s="24">
        <v>0</v>
      </c>
      <c r="AP162" s="23">
        <v>0</v>
      </c>
      <c r="AQ162" s="23">
        <v>0</v>
      </c>
      <c r="AR162" s="23">
        <v>0</v>
      </c>
      <c r="AS162" s="41" t="s">
        <v>2304</v>
      </c>
      <c r="AT162" s="23">
        <v>0</v>
      </c>
      <c r="AU162" s="23">
        <v>0</v>
      </c>
      <c r="AV162" s="25">
        <v>41021408</v>
      </c>
      <c r="AW162" s="22">
        <v>0</v>
      </c>
      <c r="AX162" s="23">
        <v>0</v>
      </c>
      <c r="AY162" s="41">
        <v>0</v>
      </c>
      <c r="AZ162" s="23">
        <v>0</v>
      </c>
      <c r="BA162" s="24">
        <v>0</v>
      </c>
      <c r="BB162" s="23">
        <v>0</v>
      </c>
      <c r="BC162" s="23"/>
      <c r="BD162" s="23">
        <v>0</v>
      </c>
      <c r="BE162" s="41">
        <v>0</v>
      </c>
      <c r="BF162" s="23">
        <v>23278715</v>
      </c>
      <c r="BG162" s="23">
        <v>39378520</v>
      </c>
      <c r="BH162" s="25">
        <v>103678643</v>
      </c>
      <c r="BI162" s="23">
        <v>0</v>
      </c>
      <c r="BJ162" s="23">
        <v>6842472</v>
      </c>
      <c r="BK162" s="23">
        <v>0</v>
      </c>
      <c r="BL162" s="23">
        <v>0</v>
      </c>
      <c r="BM162" s="23">
        <v>0</v>
      </c>
      <c r="BN162" s="24">
        <v>0</v>
      </c>
      <c r="BO162" s="23">
        <v>0</v>
      </c>
      <c r="BP162" s="23">
        <v>0</v>
      </c>
      <c r="BQ162" s="23">
        <v>0</v>
      </c>
      <c r="BR162" s="25">
        <v>110521115</v>
      </c>
      <c r="BS162" s="22">
        <v>0</v>
      </c>
      <c r="BT162" s="23">
        <v>0</v>
      </c>
      <c r="BU162" s="23">
        <v>0</v>
      </c>
      <c r="BV162" s="23">
        <v>0</v>
      </c>
      <c r="BW162" s="24">
        <v>0</v>
      </c>
      <c r="BX162" s="23">
        <v>0</v>
      </c>
      <c r="BY162" s="23">
        <v>0</v>
      </c>
      <c r="BZ162" s="23">
        <v>0</v>
      </c>
      <c r="CA162" s="25">
        <f t="shared" si="23"/>
        <v>110521115</v>
      </c>
      <c r="CB162" s="22">
        <v>0</v>
      </c>
      <c r="CC162" s="23">
        <v>0</v>
      </c>
      <c r="CD162" s="23">
        <v>0</v>
      </c>
      <c r="CE162" s="23">
        <v>0</v>
      </c>
      <c r="CF162" s="24">
        <v>0</v>
      </c>
      <c r="CG162" s="23">
        <v>0</v>
      </c>
      <c r="CH162" s="23">
        <v>0</v>
      </c>
      <c r="CI162" s="23">
        <v>0</v>
      </c>
      <c r="CJ162" s="25">
        <f t="shared" si="24"/>
        <v>110521115</v>
      </c>
      <c r="CK162" s="22">
        <v>0</v>
      </c>
      <c r="CL162" s="23">
        <v>0</v>
      </c>
      <c r="CM162" s="23">
        <v>0</v>
      </c>
      <c r="CN162" s="23">
        <v>0</v>
      </c>
      <c r="CO162" s="23">
        <v>0</v>
      </c>
      <c r="CP162" s="24">
        <v>0</v>
      </c>
      <c r="CQ162" s="23">
        <v>0</v>
      </c>
      <c r="CR162" s="23">
        <v>0</v>
      </c>
      <c r="CS162" s="25">
        <f t="shared" si="25"/>
        <v>110521115</v>
      </c>
      <c r="CT162" s="22">
        <v>0</v>
      </c>
      <c r="CU162" s="23">
        <v>0</v>
      </c>
      <c r="CV162" s="23">
        <v>0</v>
      </c>
      <c r="CW162" s="23"/>
      <c r="CX162" s="23">
        <v>0</v>
      </c>
      <c r="CY162" s="24">
        <v>0</v>
      </c>
      <c r="CZ162" s="23">
        <v>0</v>
      </c>
      <c r="DA162" s="23">
        <v>0</v>
      </c>
      <c r="DB162" s="25">
        <f t="shared" si="26"/>
        <v>110521115</v>
      </c>
      <c r="DC162" s="22">
        <v>0</v>
      </c>
      <c r="DD162" s="23">
        <v>0</v>
      </c>
      <c r="DE162" s="23">
        <v>0</v>
      </c>
      <c r="DF162" s="23">
        <v>0</v>
      </c>
      <c r="DG162" s="23">
        <v>0</v>
      </c>
      <c r="DH162" s="24">
        <v>0</v>
      </c>
      <c r="DI162" s="23">
        <v>0</v>
      </c>
      <c r="DJ162" s="23">
        <v>0</v>
      </c>
      <c r="DK162" s="25">
        <f t="shared" si="29"/>
        <v>110521115</v>
      </c>
      <c r="DL162" s="28">
        <v>0</v>
      </c>
      <c r="DM162" s="23">
        <v>0</v>
      </c>
      <c r="DN162" s="23">
        <v>0</v>
      </c>
      <c r="DO162" s="23">
        <v>0</v>
      </c>
      <c r="DP162" s="23"/>
      <c r="DQ162" s="23"/>
      <c r="DR162" s="23">
        <v>0</v>
      </c>
      <c r="DS162" s="23">
        <v>0</v>
      </c>
      <c r="DT162" s="24">
        <v>0</v>
      </c>
      <c r="DU162" s="23">
        <v>0</v>
      </c>
      <c r="DV162" s="23">
        <v>0</v>
      </c>
      <c r="DW162" s="26">
        <f t="shared" si="28"/>
        <v>110521115</v>
      </c>
      <c r="DX162" s="26">
        <f>VLOOKUP(B162,[2]RPTNCT049_ConsultaSaldosContabl!$I$4:$K$7914,3,0)</f>
        <v>30121187</v>
      </c>
      <c r="DY162" s="13" t="e">
        <f>+S162+AD162+AU162+#REF!+BG162+#REF!+BQ162+#REF!</f>
        <v>#REF!</v>
      </c>
    </row>
    <row r="163" spans="1:129" ht="15" customHeight="1" x14ac:dyDescent="0.2">
      <c r="A163" s="9">
        <v>8918578211</v>
      </c>
      <c r="B163" s="9">
        <v>891857821</v>
      </c>
      <c r="C163" s="9"/>
      <c r="D163" s="27">
        <v>217315673</v>
      </c>
      <c r="E163" s="21" t="s">
        <v>359</v>
      </c>
      <c r="F163" s="20" t="s">
        <v>1504</v>
      </c>
      <c r="G163" s="22">
        <f>VLOOKUP(A163,[1]SGP!$A$4:$G$1137,7,0)</f>
        <v>0</v>
      </c>
      <c r="H163" s="23"/>
      <c r="I163" s="23">
        <v>0</v>
      </c>
      <c r="J163" s="23">
        <v>0</v>
      </c>
      <c r="K163" s="24">
        <v>0</v>
      </c>
      <c r="L163" s="23">
        <v>0</v>
      </c>
      <c r="M163" s="23">
        <v>0</v>
      </c>
      <c r="N163" s="25">
        <f t="shared" si="20"/>
        <v>0</v>
      </c>
      <c r="O163" s="25">
        <v>0</v>
      </c>
      <c r="P163" s="22">
        <v>0</v>
      </c>
      <c r="Q163" s="23">
        <v>0</v>
      </c>
      <c r="R163" s="23">
        <v>0</v>
      </c>
      <c r="S163" s="31">
        <v>25476470</v>
      </c>
      <c r="T163" s="23">
        <v>0</v>
      </c>
      <c r="U163" s="24">
        <v>0</v>
      </c>
      <c r="V163" s="23">
        <v>0</v>
      </c>
      <c r="W163" s="23">
        <v>0</v>
      </c>
      <c r="X163" s="25">
        <f t="shared" si="21"/>
        <v>25476470</v>
      </c>
      <c r="Y163" s="25">
        <v>0</v>
      </c>
      <c r="Z163" s="22">
        <v>0</v>
      </c>
      <c r="AA163" s="23">
        <v>0</v>
      </c>
      <c r="AB163" s="22">
        <v>0</v>
      </c>
      <c r="AC163" s="23">
        <v>0</v>
      </c>
      <c r="AD163" s="23">
        <v>0</v>
      </c>
      <c r="AE163" s="23">
        <v>0</v>
      </c>
      <c r="AF163" s="24">
        <v>0</v>
      </c>
      <c r="AG163" s="23">
        <v>0</v>
      </c>
      <c r="AH163" s="23">
        <v>0</v>
      </c>
      <c r="AI163" s="25">
        <f t="shared" si="22"/>
        <v>25476470</v>
      </c>
      <c r="AJ163" s="25">
        <v>0</v>
      </c>
      <c r="AK163" s="24">
        <v>0</v>
      </c>
      <c r="AL163" s="23">
        <v>0</v>
      </c>
      <c r="AM163" s="23">
        <v>0</v>
      </c>
      <c r="AN163" s="24">
        <v>0</v>
      </c>
      <c r="AO163" s="24">
        <v>0</v>
      </c>
      <c r="AP163" s="23">
        <v>0</v>
      </c>
      <c r="AQ163" s="23">
        <v>0</v>
      </c>
      <c r="AR163" s="23">
        <v>0</v>
      </c>
      <c r="AS163" s="41" t="s">
        <v>2304</v>
      </c>
      <c r="AT163" s="23">
        <v>0</v>
      </c>
      <c r="AU163" s="23">
        <v>0</v>
      </c>
      <c r="AV163" s="25">
        <v>25476470</v>
      </c>
      <c r="AW163" s="22">
        <v>0</v>
      </c>
      <c r="AX163" s="23">
        <v>0</v>
      </c>
      <c r="AY163" s="41">
        <v>0</v>
      </c>
      <c r="AZ163" s="23">
        <v>0</v>
      </c>
      <c r="BA163" s="24">
        <v>0</v>
      </c>
      <c r="BB163" s="23">
        <v>0</v>
      </c>
      <c r="BC163" s="23"/>
      <c r="BD163" s="23">
        <v>0</v>
      </c>
      <c r="BE163" s="41">
        <v>0</v>
      </c>
      <c r="BF163" s="23">
        <v>29197145</v>
      </c>
      <c r="BG163" s="23">
        <v>23117460</v>
      </c>
      <c r="BH163" s="25">
        <v>77791075</v>
      </c>
      <c r="BI163" s="23">
        <v>0</v>
      </c>
      <c r="BJ163" s="23">
        <v>8183546</v>
      </c>
      <c r="BK163" s="23">
        <v>0</v>
      </c>
      <c r="BL163" s="23">
        <v>0</v>
      </c>
      <c r="BM163" s="23">
        <v>0</v>
      </c>
      <c r="BN163" s="24">
        <v>0</v>
      </c>
      <c r="BO163" s="23">
        <v>0</v>
      </c>
      <c r="BP163" s="23">
        <v>0</v>
      </c>
      <c r="BQ163" s="23">
        <v>11713845</v>
      </c>
      <c r="BR163" s="25">
        <v>97688466</v>
      </c>
      <c r="BS163" s="22">
        <v>0</v>
      </c>
      <c r="BT163" s="23">
        <v>0</v>
      </c>
      <c r="BU163" s="23">
        <v>0</v>
      </c>
      <c r="BV163" s="23">
        <v>0</v>
      </c>
      <c r="BW163" s="24">
        <v>0</v>
      </c>
      <c r="BX163" s="23">
        <v>0</v>
      </c>
      <c r="BY163" s="23">
        <v>0</v>
      </c>
      <c r="BZ163" s="23">
        <v>0</v>
      </c>
      <c r="CA163" s="25">
        <f t="shared" si="23"/>
        <v>97688466</v>
      </c>
      <c r="CB163" s="22">
        <v>0</v>
      </c>
      <c r="CC163" s="23">
        <v>0</v>
      </c>
      <c r="CD163" s="23">
        <v>0</v>
      </c>
      <c r="CE163" s="23">
        <v>0</v>
      </c>
      <c r="CF163" s="24">
        <v>0</v>
      </c>
      <c r="CG163" s="23">
        <v>0</v>
      </c>
      <c r="CH163" s="23">
        <v>0</v>
      </c>
      <c r="CI163" s="23">
        <v>0</v>
      </c>
      <c r="CJ163" s="25">
        <f t="shared" si="24"/>
        <v>97688466</v>
      </c>
      <c r="CK163" s="22">
        <v>0</v>
      </c>
      <c r="CL163" s="23">
        <v>0</v>
      </c>
      <c r="CM163" s="23">
        <v>0</v>
      </c>
      <c r="CN163" s="23">
        <v>0</v>
      </c>
      <c r="CO163" s="23">
        <v>0</v>
      </c>
      <c r="CP163" s="24">
        <v>0</v>
      </c>
      <c r="CQ163" s="23">
        <v>0</v>
      </c>
      <c r="CR163" s="23">
        <v>0</v>
      </c>
      <c r="CS163" s="25">
        <f t="shared" si="25"/>
        <v>97688466</v>
      </c>
      <c r="CT163" s="22">
        <v>0</v>
      </c>
      <c r="CU163" s="23">
        <v>0</v>
      </c>
      <c r="CV163" s="23">
        <v>0</v>
      </c>
      <c r="CW163" s="23"/>
      <c r="CX163" s="23">
        <v>0</v>
      </c>
      <c r="CY163" s="24">
        <v>0</v>
      </c>
      <c r="CZ163" s="23">
        <v>0</v>
      </c>
      <c r="DA163" s="23">
        <v>0</v>
      </c>
      <c r="DB163" s="25">
        <f t="shared" si="26"/>
        <v>97688466</v>
      </c>
      <c r="DC163" s="22">
        <v>0</v>
      </c>
      <c r="DD163" s="23">
        <v>0</v>
      </c>
      <c r="DE163" s="23">
        <v>0</v>
      </c>
      <c r="DF163" s="23">
        <v>0</v>
      </c>
      <c r="DG163" s="23">
        <v>0</v>
      </c>
      <c r="DH163" s="24">
        <v>0</v>
      </c>
      <c r="DI163" s="23">
        <v>0</v>
      </c>
      <c r="DJ163" s="23">
        <v>0</v>
      </c>
      <c r="DK163" s="25">
        <f t="shared" si="29"/>
        <v>97688466</v>
      </c>
      <c r="DL163" s="28">
        <v>0</v>
      </c>
      <c r="DM163" s="23">
        <v>0</v>
      </c>
      <c r="DN163" s="23">
        <v>0</v>
      </c>
      <c r="DO163" s="23">
        <v>0</v>
      </c>
      <c r="DP163" s="23"/>
      <c r="DQ163" s="23"/>
      <c r="DR163" s="23">
        <v>0</v>
      </c>
      <c r="DS163" s="23">
        <v>0</v>
      </c>
      <c r="DT163" s="24">
        <v>0</v>
      </c>
      <c r="DU163" s="23">
        <v>0</v>
      </c>
      <c r="DV163" s="23">
        <v>0</v>
      </c>
      <c r="DW163" s="26">
        <f t="shared" si="28"/>
        <v>97688466</v>
      </c>
      <c r="DX163" s="26">
        <f>VLOOKUP(B163,[2]RPTNCT049_ConsultaSaldosContabl!$I$4:$K$7914,3,0)</f>
        <v>37380691</v>
      </c>
      <c r="DY163" s="13" t="e">
        <f>+S163+AD163+AU163+#REF!+BG163+#REF!+BQ163+#REF!</f>
        <v>#REF!</v>
      </c>
    </row>
    <row r="164" spans="1:129" ht="15" customHeight="1" x14ac:dyDescent="0.2">
      <c r="A164" s="9">
        <v>8918578053</v>
      </c>
      <c r="B164" s="9">
        <v>891857805</v>
      </c>
      <c r="C164" s="9"/>
      <c r="D164" s="27">
        <v>216215162</v>
      </c>
      <c r="E164" s="21" t="s">
        <v>290</v>
      </c>
      <c r="F164" s="20" t="s">
        <v>1439</v>
      </c>
      <c r="G164" s="22">
        <f>VLOOKUP(A164,[1]SGP!$A$4:$G$1137,7,0)</f>
        <v>0</v>
      </c>
      <c r="H164" s="23"/>
      <c r="I164" s="23">
        <v>0</v>
      </c>
      <c r="J164" s="23">
        <v>0</v>
      </c>
      <c r="K164" s="24">
        <v>0</v>
      </c>
      <c r="L164" s="23">
        <v>0</v>
      </c>
      <c r="M164" s="23">
        <v>0</v>
      </c>
      <c r="N164" s="25">
        <f t="shared" si="20"/>
        <v>0</v>
      </c>
      <c r="O164" s="25">
        <v>0</v>
      </c>
      <c r="P164" s="22">
        <v>0</v>
      </c>
      <c r="Q164" s="23">
        <v>0</v>
      </c>
      <c r="R164" s="23">
        <v>0</v>
      </c>
      <c r="S164" s="31">
        <v>29374126</v>
      </c>
      <c r="T164" s="23">
        <v>0</v>
      </c>
      <c r="U164" s="24">
        <v>0</v>
      </c>
      <c r="V164" s="23">
        <v>0</v>
      </c>
      <c r="W164" s="23">
        <v>0</v>
      </c>
      <c r="X164" s="25">
        <f t="shared" si="21"/>
        <v>29374126</v>
      </c>
      <c r="Y164" s="25">
        <v>0</v>
      </c>
      <c r="Z164" s="22">
        <v>0</v>
      </c>
      <c r="AA164" s="23">
        <v>0</v>
      </c>
      <c r="AB164" s="22">
        <v>0</v>
      </c>
      <c r="AC164" s="23">
        <v>0</v>
      </c>
      <c r="AD164" s="23">
        <v>0</v>
      </c>
      <c r="AE164" s="23">
        <v>0</v>
      </c>
      <c r="AF164" s="24">
        <v>0</v>
      </c>
      <c r="AG164" s="23">
        <v>0</v>
      </c>
      <c r="AH164" s="23">
        <v>0</v>
      </c>
      <c r="AI164" s="25">
        <f t="shared" si="22"/>
        <v>29374126</v>
      </c>
      <c r="AJ164" s="25">
        <v>0</v>
      </c>
      <c r="AK164" s="24">
        <v>0</v>
      </c>
      <c r="AL164" s="23">
        <v>0</v>
      </c>
      <c r="AM164" s="23">
        <v>0</v>
      </c>
      <c r="AN164" s="24">
        <v>0</v>
      </c>
      <c r="AO164" s="24">
        <v>0</v>
      </c>
      <c r="AP164" s="23">
        <v>0</v>
      </c>
      <c r="AQ164" s="23">
        <v>0</v>
      </c>
      <c r="AR164" s="23">
        <v>0</v>
      </c>
      <c r="AS164" s="41" t="s">
        <v>2304</v>
      </c>
      <c r="AT164" s="23">
        <v>0</v>
      </c>
      <c r="AU164" s="23">
        <v>0</v>
      </c>
      <c r="AV164" s="25">
        <v>29374126</v>
      </c>
      <c r="AW164" s="22">
        <v>0</v>
      </c>
      <c r="AX164" s="23">
        <v>0</v>
      </c>
      <c r="AY164" s="41">
        <v>0</v>
      </c>
      <c r="AZ164" s="23">
        <v>0</v>
      </c>
      <c r="BA164" s="24">
        <v>0</v>
      </c>
      <c r="BB164" s="23">
        <v>0</v>
      </c>
      <c r="BC164" s="23"/>
      <c r="BD164" s="23">
        <v>0</v>
      </c>
      <c r="BE164" s="41">
        <v>0</v>
      </c>
      <c r="BF164" s="23">
        <v>15225635</v>
      </c>
      <c r="BG164" s="23">
        <v>26718854</v>
      </c>
      <c r="BH164" s="25">
        <v>71318615</v>
      </c>
      <c r="BI164" s="23">
        <v>0</v>
      </c>
      <c r="BJ164" s="23">
        <v>5085758</v>
      </c>
      <c r="BK164" s="23">
        <v>0</v>
      </c>
      <c r="BL164" s="23">
        <v>0</v>
      </c>
      <c r="BM164" s="23">
        <v>0</v>
      </c>
      <c r="BN164" s="24">
        <v>0</v>
      </c>
      <c r="BO164" s="23">
        <v>0</v>
      </c>
      <c r="BP164" s="23">
        <v>0</v>
      </c>
      <c r="BQ164" s="23">
        <v>0</v>
      </c>
      <c r="BR164" s="25">
        <v>76404373</v>
      </c>
      <c r="BS164" s="22">
        <v>0</v>
      </c>
      <c r="BT164" s="23">
        <v>0</v>
      </c>
      <c r="BU164" s="23">
        <v>0</v>
      </c>
      <c r="BV164" s="23">
        <v>0</v>
      </c>
      <c r="BW164" s="24">
        <v>0</v>
      </c>
      <c r="BX164" s="23">
        <v>0</v>
      </c>
      <c r="BY164" s="23">
        <v>0</v>
      </c>
      <c r="BZ164" s="23">
        <v>0</v>
      </c>
      <c r="CA164" s="25">
        <f t="shared" si="23"/>
        <v>76404373</v>
      </c>
      <c r="CB164" s="22">
        <v>0</v>
      </c>
      <c r="CC164" s="23">
        <v>0</v>
      </c>
      <c r="CD164" s="23">
        <v>0</v>
      </c>
      <c r="CE164" s="23">
        <v>0</v>
      </c>
      <c r="CF164" s="24">
        <v>0</v>
      </c>
      <c r="CG164" s="23">
        <v>0</v>
      </c>
      <c r="CH164" s="23">
        <v>0</v>
      </c>
      <c r="CI164" s="23">
        <v>0</v>
      </c>
      <c r="CJ164" s="25">
        <f t="shared" si="24"/>
        <v>76404373</v>
      </c>
      <c r="CK164" s="22">
        <v>0</v>
      </c>
      <c r="CL164" s="23">
        <v>0</v>
      </c>
      <c r="CM164" s="23">
        <v>0</v>
      </c>
      <c r="CN164" s="23">
        <v>0</v>
      </c>
      <c r="CO164" s="23">
        <v>0</v>
      </c>
      <c r="CP164" s="24">
        <v>0</v>
      </c>
      <c r="CQ164" s="23">
        <v>0</v>
      </c>
      <c r="CR164" s="23">
        <v>0</v>
      </c>
      <c r="CS164" s="25">
        <f t="shared" si="25"/>
        <v>76404373</v>
      </c>
      <c r="CT164" s="22">
        <v>0</v>
      </c>
      <c r="CU164" s="23">
        <v>0</v>
      </c>
      <c r="CV164" s="23">
        <v>0</v>
      </c>
      <c r="CW164" s="23"/>
      <c r="CX164" s="23">
        <v>0</v>
      </c>
      <c r="CY164" s="24">
        <v>0</v>
      </c>
      <c r="CZ164" s="23">
        <v>0</v>
      </c>
      <c r="DA164" s="23">
        <v>0</v>
      </c>
      <c r="DB164" s="25">
        <f t="shared" si="26"/>
        <v>76404373</v>
      </c>
      <c r="DC164" s="22">
        <v>0</v>
      </c>
      <c r="DD164" s="23">
        <v>0</v>
      </c>
      <c r="DE164" s="23">
        <v>0</v>
      </c>
      <c r="DF164" s="23">
        <v>0</v>
      </c>
      <c r="DG164" s="23">
        <v>0</v>
      </c>
      <c r="DH164" s="24">
        <v>0</v>
      </c>
      <c r="DI164" s="23">
        <v>0</v>
      </c>
      <c r="DJ164" s="23">
        <v>0</v>
      </c>
      <c r="DK164" s="25">
        <f t="shared" si="29"/>
        <v>76404373</v>
      </c>
      <c r="DL164" s="28">
        <v>0</v>
      </c>
      <c r="DM164" s="23">
        <v>0</v>
      </c>
      <c r="DN164" s="23">
        <v>0</v>
      </c>
      <c r="DO164" s="23">
        <v>0</v>
      </c>
      <c r="DP164" s="23"/>
      <c r="DQ164" s="23"/>
      <c r="DR164" s="23">
        <v>0</v>
      </c>
      <c r="DS164" s="23">
        <v>0</v>
      </c>
      <c r="DT164" s="24">
        <v>0</v>
      </c>
      <c r="DU164" s="23">
        <v>0</v>
      </c>
      <c r="DV164" s="23">
        <v>0</v>
      </c>
      <c r="DW164" s="26">
        <f t="shared" si="28"/>
        <v>76404373</v>
      </c>
      <c r="DX164" s="26">
        <f>VLOOKUP(B164,[2]RPTNCT049_ConsultaSaldosContabl!$I$4:$K$7914,3,0)</f>
        <v>20311393</v>
      </c>
      <c r="DY164" s="13" t="e">
        <f>+S164+AD164+AU164+#REF!+BG164+#REF!+BQ164+#REF!</f>
        <v>#REF!</v>
      </c>
    </row>
    <row r="165" spans="1:129" ht="15" customHeight="1" x14ac:dyDescent="0.2">
      <c r="A165" s="9">
        <v>8918577641</v>
      </c>
      <c r="B165" s="9">
        <v>891857764</v>
      </c>
      <c r="C165" s="9"/>
      <c r="D165" s="27">
        <v>219615296</v>
      </c>
      <c r="E165" s="21" t="s">
        <v>312</v>
      </c>
      <c r="F165" s="20" t="s">
        <v>1460</v>
      </c>
      <c r="G165" s="22">
        <f>VLOOKUP(A165,[1]SGP!$A$4:$G$1137,7,0)</f>
        <v>0</v>
      </c>
      <c r="H165" s="23"/>
      <c r="I165" s="23">
        <v>0</v>
      </c>
      <c r="J165" s="23">
        <v>0</v>
      </c>
      <c r="K165" s="24">
        <v>0</v>
      </c>
      <c r="L165" s="23">
        <v>0</v>
      </c>
      <c r="M165" s="23">
        <v>0</v>
      </c>
      <c r="N165" s="25">
        <f t="shared" si="20"/>
        <v>0</v>
      </c>
      <c r="O165" s="25">
        <v>0</v>
      </c>
      <c r="P165" s="22">
        <v>0</v>
      </c>
      <c r="Q165" s="23">
        <v>0</v>
      </c>
      <c r="R165" s="23">
        <v>0</v>
      </c>
      <c r="S165" s="31">
        <v>32177678</v>
      </c>
      <c r="T165" s="23">
        <v>0</v>
      </c>
      <c r="U165" s="24">
        <v>0</v>
      </c>
      <c r="V165" s="23">
        <v>0</v>
      </c>
      <c r="W165" s="23">
        <v>0</v>
      </c>
      <c r="X165" s="25">
        <f t="shared" si="21"/>
        <v>32177678</v>
      </c>
      <c r="Y165" s="25">
        <v>0</v>
      </c>
      <c r="Z165" s="22">
        <v>0</v>
      </c>
      <c r="AA165" s="23">
        <v>0</v>
      </c>
      <c r="AB165" s="22">
        <v>0</v>
      </c>
      <c r="AC165" s="23">
        <v>0</v>
      </c>
      <c r="AD165" s="23">
        <v>0</v>
      </c>
      <c r="AE165" s="23">
        <v>0</v>
      </c>
      <c r="AF165" s="24">
        <v>0</v>
      </c>
      <c r="AG165" s="23">
        <v>0</v>
      </c>
      <c r="AH165" s="23">
        <v>0</v>
      </c>
      <c r="AI165" s="25">
        <f t="shared" si="22"/>
        <v>32177678</v>
      </c>
      <c r="AJ165" s="25">
        <v>0</v>
      </c>
      <c r="AK165" s="24">
        <v>0</v>
      </c>
      <c r="AL165" s="23">
        <v>0</v>
      </c>
      <c r="AM165" s="23">
        <v>0</v>
      </c>
      <c r="AN165" s="24">
        <v>0</v>
      </c>
      <c r="AO165" s="24">
        <v>0</v>
      </c>
      <c r="AP165" s="23">
        <v>0</v>
      </c>
      <c r="AQ165" s="23">
        <v>0</v>
      </c>
      <c r="AR165" s="23">
        <v>0</v>
      </c>
      <c r="AS165" s="41" t="s">
        <v>2304</v>
      </c>
      <c r="AT165" s="23">
        <v>0</v>
      </c>
      <c r="AU165" s="23">
        <v>0</v>
      </c>
      <c r="AV165" s="25">
        <v>32177678</v>
      </c>
      <c r="AW165" s="22">
        <v>0</v>
      </c>
      <c r="AX165" s="23">
        <v>0</v>
      </c>
      <c r="AY165" s="41">
        <v>0</v>
      </c>
      <c r="AZ165" s="23">
        <v>0</v>
      </c>
      <c r="BA165" s="24">
        <v>0</v>
      </c>
      <c r="BB165" s="23">
        <v>0</v>
      </c>
      <c r="BC165" s="23"/>
      <c r="BD165" s="23">
        <v>0</v>
      </c>
      <c r="BE165" s="41">
        <v>0</v>
      </c>
      <c r="BF165" s="23">
        <v>30386935</v>
      </c>
      <c r="BG165" s="23">
        <v>29304715</v>
      </c>
      <c r="BH165" s="25">
        <v>91869328</v>
      </c>
      <c r="BI165" s="23">
        <v>0</v>
      </c>
      <c r="BJ165" s="23">
        <v>8399973</v>
      </c>
      <c r="BK165" s="23">
        <v>0</v>
      </c>
      <c r="BL165" s="23">
        <v>0</v>
      </c>
      <c r="BM165" s="23">
        <v>0</v>
      </c>
      <c r="BN165" s="24">
        <v>0</v>
      </c>
      <c r="BO165" s="23">
        <v>0</v>
      </c>
      <c r="BP165" s="23">
        <v>0</v>
      </c>
      <c r="BQ165" s="23">
        <v>22547642</v>
      </c>
      <c r="BR165" s="25">
        <v>122816943</v>
      </c>
      <c r="BS165" s="22">
        <v>0</v>
      </c>
      <c r="BT165" s="23">
        <v>0</v>
      </c>
      <c r="BU165" s="23">
        <v>0</v>
      </c>
      <c r="BV165" s="23">
        <v>0</v>
      </c>
      <c r="BW165" s="24">
        <v>0</v>
      </c>
      <c r="BX165" s="23">
        <v>0</v>
      </c>
      <c r="BY165" s="23">
        <v>0</v>
      </c>
      <c r="BZ165" s="23">
        <v>0</v>
      </c>
      <c r="CA165" s="25">
        <f t="shared" si="23"/>
        <v>122816943</v>
      </c>
      <c r="CB165" s="22">
        <v>0</v>
      </c>
      <c r="CC165" s="23">
        <v>0</v>
      </c>
      <c r="CD165" s="23">
        <v>0</v>
      </c>
      <c r="CE165" s="23">
        <v>0</v>
      </c>
      <c r="CF165" s="24">
        <v>0</v>
      </c>
      <c r="CG165" s="23">
        <v>0</v>
      </c>
      <c r="CH165" s="23">
        <v>0</v>
      </c>
      <c r="CI165" s="23">
        <v>0</v>
      </c>
      <c r="CJ165" s="25">
        <f t="shared" si="24"/>
        <v>122816943</v>
      </c>
      <c r="CK165" s="22">
        <v>0</v>
      </c>
      <c r="CL165" s="23">
        <v>0</v>
      </c>
      <c r="CM165" s="23">
        <v>0</v>
      </c>
      <c r="CN165" s="23">
        <v>0</v>
      </c>
      <c r="CO165" s="23">
        <v>0</v>
      </c>
      <c r="CP165" s="24">
        <v>0</v>
      </c>
      <c r="CQ165" s="23">
        <v>0</v>
      </c>
      <c r="CR165" s="23">
        <v>0</v>
      </c>
      <c r="CS165" s="25">
        <f t="shared" si="25"/>
        <v>122816943</v>
      </c>
      <c r="CT165" s="22">
        <v>0</v>
      </c>
      <c r="CU165" s="23">
        <v>0</v>
      </c>
      <c r="CV165" s="23">
        <v>0</v>
      </c>
      <c r="CW165" s="23"/>
      <c r="CX165" s="23">
        <v>0</v>
      </c>
      <c r="CY165" s="24">
        <v>0</v>
      </c>
      <c r="CZ165" s="23">
        <v>0</v>
      </c>
      <c r="DA165" s="23">
        <v>0</v>
      </c>
      <c r="DB165" s="25">
        <f t="shared" si="26"/>
        <v>122816943</v>
      </c>
      <c r="DC165" s="22">
        <v>0</v>
      </c>
      <c r="DD165" s="23">
        <v>0</v>
      </c>
      <c r="DE165" s="23">
        <v>0</v>
      </c>
      <c r="DF165" s="23">
        <v>0</v>
      </c>
      <c r="DG165" s="23">
        <v>0</v>
      </c>
      <c r="DH165" s="24">
        <v>0</v>
      </c>
      <c r="DI165" s="23">
        <v>0</v>
      </c>
      <c r="DJ165" s="23">
        <v>0</v>
      </c>
      <c r="DK165" s="25">
        <f t="shared" si="29"/>
        <v>122816943</v>
      </c>
      <c r="DL165" s="28">
        <v>0</v>
      </c>
      <c r="DM165" s="23">
        <v>0</v>
      </c>
      <c r="DN165" s="23">
        <v>0</v>
      </c>
      <c r="DO165" s="23">
        <v>0</v>
      </c>
      <c r="DP165" s="23"/>
      <c r="DQ165" s="23"/>
      <c r="DR165" s="23">
        <v>0</v>
      </c>
      <c r="DS165" s="23">
        <v>0</v>
      </c>
      <c r="DT165" s="24">
        <v>0</v>
      </c>
      <c r="DU165" s="23">
        <v>0</v>
      </c>
      <c r="DV165" s="23">
        <v>0</v>
      </c>
      <c r="DW165" s="26">
        <f t="shared" si="28"/>
        <v>122816943</v>
      </c>
      <c r="DX165" s="26">
        <f>VLOOKUP(B165,[2]RPTNCT049_ConsultaSaldosContabl!$I$4:$K$7914,3,0)</f>
        <v>38786908</v>
      </c>
      <c r="DY165" s="13" t="e">
        <f>+S165+AD165+AU165+#REF!+BG165+#REF!+BQ165+#REF!</f>
        <v>#REF!</v>
      </c>
    </row>
    <row r="166" spans="1:129" ht="15" customHeight="1" x14ac:dyDescent="0.2">
      <c r="A166" s="9">
        <v>8918566251</v>
      </c>
      <c r="B166" s="9">
        <v>891856625</v>
      </c>
      <c r="C166" s="9"/>
      <c r="D166" s="27">
        <v>212015820</v>
      </c>
      <c r="E166" s="21" t="s">
        <v>387</v>
      </c>
      <c r="F166" s="20" t="s">
        <v>1531</v>
      </c>
      <c r="G166" s="22">
        <f>VLOOKUP(A166,[1]SGP!$A$4:$G$1137,7,0)</f>
        <v>0</v>
      </c>
      <c r="H166" s="23"/>
      <c r="I166" s="23">
        <v>0</v>
      </c>
      <c r="J166" s="23">
        <v>0</v>
      </c>
      <c r="K166" s="24">
        <v>0</v>
      </c>
      <c r="L166" s="23">
        <v>0</v>
      </c>
      <c r="M166" s="23">
        <v>0</v>
      </c>
      <c r="N166" s="25">
        <f t="shared" si="20"/>
        <v>0</v>
      </c>
      <c r="O166" s="25">
        <v>0</v>
      </c>
      <c r="P166" s="22">
        <v>0</v>
      </c>
      <c r="Q166" s="23">
        <v>0</v>
      </c>
      <c r="R166" s="23">
        <v>0</v>
      </c>
      <c r="S166" s="31">
        <v>35728549</v>
      </c>
      <c r="T166" s="23">
        <v>0</v>
      </c>
      <c r="U166" s="24">
        <v>0</v>
      </c>
      <c r="V166" s="23">
        <v>0</v>
      </c>
      <c r="W166" s="23">
        <v>0</v>
      </c>
      <c r="X166" s="25">
        <f t="shared" si="21"/>
        <v>35728549</v>
      </c>
      <c r="Y166" s="25">
        <v>0</v>
      </c>
      <c r="Z166" s="22">
        <v>0</v>
      </c>
      <c r="AA166" s="23">
        <v>0</v>
      </c>
      <c r="AB166" s="22">
        <v>0</v>
      </c>
      <c r="AC166" s="23">
        <v>0</v>
      </c>
      <c r="AD166" s="23">
        <v>0</v>
      </c>
      <c r="AE166" s="23">
        <v>0</v>
      </c>
      <c r="AF166" s="24">
        <v>0</v>
      </c>
      <c r="AG166" s="23">
        <v>0</v>
      </c>
      <c r="AH166" s="23">
        <v>0</v>
      </c>
      <c r="AI166" s="25">
        <f t="shared" si="22"/>
        <v>35728549</v>
      </c>
      <c r="AJ166" s="25">
        <v>0</v>
      </c>
      <c r="AK166" s="24">
        <v>0</v>
      </c>
      <c r="AL166" s="23">
        <v>0</v>
      </c>
      <c r="AM166" s="23">
        <v>0</v>
      </c>
      <c r="AN166" s="24">
        <v>0</v>
      </c>
      <c r="AO166" s="24">
        <v>0</v>
      </c>
      <c r="AP166" s="23">
        <v>0</v>
      </c>
      <c r="AQ166" s="23">
        <v>0</v>
      </c>
      <c r="AR166" s="23">
        <v>0</v>
      </c>
      <c r="AS166" s="41" t="s">
        <v>2304</v>
      </c>
      <c r="AT166" s="23">
        <v>0</v>
      </c>
      <c r="AU166" s="23">
        <v>0</v>
      </c>
      <c r="AV166" s="25">
        <v>35728549</v>
      </c>
      <c r="AW166" s="22">
        <v>0</v>
      </c>
      <c r="AX166" s="23">
        <v>0</v>
      </c>
      <c r="AY166" s="41">
        <v>0</v>
      </c>
      <c r="AZ166" s="23">
        <v>0</v>
      </c>
      <c r="BA166" s="24">
        <v>0</v>
      </c>
      <c r="BB166" s="23">
        <v>0</v>
      </c>
      <c r="BC166" s="23"/>
      <c r="BD166" s="23">
        <v>0</v>
      </c>
      <c r="BE166" s="41">
        <v>0</v>
      </c>
      <c r="BF166" s="23">
        <v>19662725</v>
      </c>
      <c r="BG166" s="23">
        <v>33447407</v>
      </c>
      <c r="BH166" s="25">
        <v>88838681</v>
      </c>
      <c r="BI166" s="23">
        <v>0</v>
      </c>
      <c r="BJ166" s="23">
        <v>5554960</v>
      </c>
      <c r="BK166" s="23">
        <v>0</v>
      </c>
      <c r="BL166" s="23">
        <v>0</v>
      </c>
      <c r="BM166" s="23">
        <v>0</v>
      </c>
      <c r="BN166" s="24">
        <v>0</v>
      </c>
      <c r="BO166" s="23">
        <v>0</v>
      </c>
      <c r="BP166" s="23">
        <v>0</v>
      </c>
      <c r="BQ166" s="23">
        <v>0</v>
      </c>
      <c r="BR166" s="25">
        <v>94393641</v>
      </c>
      <c r="BS166" s="22">
        <v>0</v>
      </c>
      <c r="BT166" s="23">
        <v>0</v>
      </c>
      <c r="BU166" s="23">
        <v>0</v>
      </c>
      <c r="BV166" s="23">
        <v>0</v>
      </c>
      <c r="BW166" s="24">
        <v>0</v>
      </c>
      <c r="BX166" s="23">
        <v>0</v>
      </c>
      <c r="BY166" s="23">
        <v>0</v>
      </c>
      <c r="BZ166" s="23">
        <v>0</v>
      </c>
      <c r="CA166" s="25">
        <f t="shared" si="23"/>
        <v>94393641</v>
      </c>
      <c r="CB166" s="22">
        <v>0</v>
      </c>
      <c r="CC166" s="23">
        <v>0</v>
      </c>
      <c r="CD166" s="23">
        <v>0</v>
      </c>
      <c r="CE166" s="23">
        <v>0</v>
      </c>
      <c r="CF166" s="24">
        <v>0</v>
      </c>
      <c r="CG166" s="23">
        <v>0</v>
      </c>
      <c r="CH166" s="23">
        <v>0</v>
      </c>
      <c r="CI166" s="23">
        <v>0</v>
      </c>
      <c r="CJ166" s="25">
        <f t="shared" si="24"/>
        <v>94393641</v>
      </c>
      <c r="CK166" s="22">
        <v>0</v>
      </c>
      <c r="CL166" s="23">
        <v>0</v>
      </c>
      <c r="CM166" s="23">
        <v>0</v>
      </c>
      <c r="CN166" s="23">
        <v>0</v>
      </c>
      <c r="CO166" s="23">
        <v>0</v>
      </c>
      <c r="CP166" s="24">
        <v>0</v>
      </c>
      <c r="CQ166" s="23">
        <v>0</v>
      </c>
      <c r="CR166" s="23">
        <v>0</v>
      </c>
      <c r="CS166" s="25">
        <f t="shared" si="25"/>
        <v>94393641</v>
      </c>
      <c r="CT166" s="22">
        <v>0</v>
      </c>
      <c r="CU166" s="23">
        <v>0</v>
      </c>
      <c r="CV166" s="23">
        <v>0</v>
      </c>
      <c r="CW166" s="23"/>
      <c r="CX166" s="23">
        <v>0</v>
      </c>
      <c r="CY166" s="24">
        <v>0</v>
      </c>
      <c r="CZ166" s="23">
        <v>0</v>
      </c>
      <c r="DA166" s="23">
        <v>0</v>
      </c>
      <c r="DB166" s="25">
        <f t="shared" si="26"/>
        <v>94393641</v>
      </c>
      <c r="DC166" s="22">
        <v>0</v>
      </c>
      <c r="DD166" s="23">
        <v>0</v>
      </c>
      <c r="DE166" s="23">
        <v>0</v>
      </c>
      <c r="DF166" s="23">
        <v>0</v>
      </c>
      <c r="DG166" s="23">
        <v>0</v>
      </c>
      <c r="DH166" s="24">
        <v>0</v>
      </c>
      <c r="DI166" s="23">
        <v>0</v>
      </c>
      <c r="DJ166" s="23">
        <v>0</v>
      </c>
      <c r="DK166" s="25">
        <f t="shared" si="29"/>
        <v>94393641</v>
      </c>
      <c r="DL166" s="28">
        <v>0</v>
      </c>
      <c r="DM166" s="23">
        <v>0</v>
      </c>
      <c r="DN166" s="23">
        <v>0</v>
      </c>
      <c r="DO166" s="23">
        <v>0</v>
      </c>
      <c r="DP166" s="23">
        <v>0</v>
      </c>
      <c r="DQ166" s="23"/>
      <c r="DR166" s="23">
        <v>0</v>
      </c>
      <c r="DS166" s="23">
        <v>0</v>
      </c>
      <c r="DT166" s="24">
        <v>0</v>
      </c>
      <c r="DU166" s="23">
        <v>0</v>
      </c>
      <c r="DV166" s="23">
        <v>0</v>
      </c>
      <c r="DW166" s="26">
        <f t="shared" si="28"/>
        <v>94393641</v>
      </c>
      <c r="DX166" s="26">
        <f>VLOOKUP(B166,[2]RPTNCT049_ConsultaSaldosContabl!$I$4:$K$7914,3,0)</f>
        <v>25217685</v>
      </c>
      <c r="DY166" s="13" t="e">
        <f>+S166+AD166+AU166+#REF!+BG166+#REF!+BQ166+#REF!</f>
        <v>#REF!</v>
      </c>
    </row>
    <row r="167" spans="1:129" ht="15" customHeight="1" x14ac:dyDescent="0.2">
      <c r="A167" s="9">
        <v>8918565932</v>
      </c>
      <c r="B167" s="9">
        <v>891856593</v>
      </c>
      <c r="C167" s="9"/>
      <c r="D167" s="27">
        <v>216815368</v>
      </c>
      <c r="E167" s="21" t="s">
        <v>320</v>
      </c>
      <c r="F167" s="20" t="s">
        <v>1467</v>
      </c>
      <c r="G167" s="22">
        <f>VLOOKUP(A167,[1]SGP!$A$4:$G$1137,7,0)</f>
        <v>0</v>
      </c>
      <c r="H167" s="23"/>
      <c r="I167" s="23">
        <v>0</v>
      </c>
      <c r="J167" s="23">
        <v>0</v>
      </c>
      <c r="K167" s="24">
        <v>0</v>
      </c>
      <c r="L167" s="23">
        <v>0</v>
      </c>
      <c r="M167" s="23">
        <v>0</v>
      </c>
      <c r="N167" s="25">
        <f t="shared" si="20"/>
        <v>0</v>
      </c>
      <c r="O167" s="25">
        <v>0</v>
      </c>
      <c r="P167" s="22">
        <v>0</v>
      </c>
      <c r="Q167" s="23">
        <v>0</v>
      </c>
      <c r="R167" s="23">
        <v>0</v>
      </c>
      <c r="S167" s="31">
        <v>34029700</v>
      </c>
      <c r="T167" s="23">
        <v>0</v>
      </c>
      <c r="U167" s="24">
        <v>0</v>
      </c>
      <c r="V167" s="23">
        <v>0</v>
      </c>
      <c r="W167" s="23">
        <v>0</v>
      </c>
      <c r="X167" s="25">
        <f t="shared" si="21"/>
        <v>34029700</v>
      </c>
      <c r="Y167" s="25">
        <v>0</v>
      </c>
      <c r="Z167" s="22">
        <v>0</v>
      </c>
      <c r="AA167" s="23">
        <v>0</v>
      </c>
      <c r="AB167" s="22">
        <v>0</v>
      </c>
      <c r="AC167" s="23">
        <v>0</v>
      </c>
      <c r="AD167" s="23">
        <v>0</v>
      </c>
      <c r="AE167" s="23">
        <v>0</v>
      </c>
      <c r="AF167" s="24">
        <v>0</v>
      </c>
      <c r="AG167" s="23">
        <v>0</v>
      </c>
      <c r="AH167" s="23">
        <v>0</v>
      </c>
      <c r="AI167" s="25">
        <f t="shared" si="22"/>
        <v>34029700</v>
      </c>
      <c r="AJ167" s="25">
        <v>0</v>
      </c>
      <c r="AK167" s="24">
        <v>0</v>
      </c>
      <c r="AL167" s="23">
        <v>0</v>
      </c>
      <c r="AM167" s="23">
        <v>0</v>
      </c>
      <c r="AN167" s="24">
        <v>0</v>
      </c>
      <c r="AO167" s="24">
        <v>0</v>
      </c>
      <c r="AP167" s="23">
        <v>0</v>
      </c>
      <c r="AQ167" s="23">
        <v>0</v>
      </c>
      <c r="AR167" s="23">
        <v>0</v>
      </c>
      <c r="AS167" s="41" t="s">
        <v>2304</v>
      </c>
      <c r="AT167" s="23">
        <v>0</v>
      </c>
      <c r="AU167" s="23">
        <v>0</v>
      </c>
      <c r="AV167" s="25">
        <v>34029700</v>
      </c>
      <c r="AW167" s="22">
        <v>0</v>
      </c>
      <c r="AX167" s="23">
        <v>0</v>
      </c>
      <c r="AY167" s="41">
        <v>0</v>
      </c>
      <c r="AZ167" s="23">
        <v>0</v>
      </c>
      <c r="BA167" s="24">
        <v>0</v>
      </c>
      <c r="BB167" s="23">
        <v>0</v>
      </c>
      <c r="BC167" s="23"/>
      <c r="BD167" s="23">
        <v>0</v>
      </c>
      <c r="BE167" s="41">
        <v>0</v>
      </c>
      <c r="BF167" s="23">
        <v>30242015</v>
      </c>
      <c r="BG167" s="23">
        <v>29968664</v>
      </c>
      <c r="BH167" s="25">
        <v>94240379</v>
      </c>
      <c r="BI167" s="23">
        <v>0</v>
      </c>
      <c r="BJ167" s="23">
        <v>9186819</v>
      </c>
      <c r="BK167" s="23">
        <v>0</v>
      </c>
      <c r="BL167" s="23">
        <v>0</v>
      </c>
      <c r="BM167" s="23">
        <v>0</v>
      </c>
      <c r="BN167" s="24">
        <v>0</v>
      </c>
      <c r="BO167" s="23">
        <v>0</v>
      </c>
      <c r="BP167" s="23">
        <v>0</v>
      </c>
      <c r="BQ167" s="23">
        <v>0</v>
      </c>
      <c r="BR167" s="25">
        <v>103427198</v>
      </c>
      <c r="BS167" s="22">
        <v>0</v>
      </c>
      <c r="BT167" s="23">
        <v>0</v>
      </c>
      <c r="BU167" s="23">
        <v>0</v>
      </c>
      <c r="BV167" s="23">
        <v>0</v>
      </c>
      <c r="BW167" s="24">
        <v>0</v>
      </c>
      <c r="BX167" s="23">
        <v>0</v>
      </c>
      <c r="BY167" s="23">
        <v>0</v>
      </c>
      <c r="BZ167" s="23">
        <v>0</v>
      </c>
      <c r="CA167" s="25">
        <f t="shared" si="23"/>
        <v>103427198</v>
      </c>
      <c r="CB167" s="22">
        <v>0</v>
      </c>
      <c r="CC167" s="23">
        <v>0</v>
      </c>
      <c r="CD167" s="23">
        <v>0</v>
      </c>
      <c r="CE167" s="23">
        <v>0</v>
      </c>
      <c r="CF167" s="24">
        <v>0</v>
      </c>
      <c r="CG167" s="23">
        <v>0</v>
      </c>
      <c r="CH167" s="23">
        <v>0</v>
      </c>
      <c r="CI167" s="23">
        <v>0</v>
      </c>
      <c r="CJ167" s="25">
        <f t="shared" si="24"/>
        <v>103427198</v>
      </c>
      <c r="CK167" s="22">
        <v>0</v>
      </c>
      <c r="CL167" s="23">
        <v>0</v>
      </c>
      <c r="CM167" s="23">
        <v>0</v>
      </c>
      <c r="CN167" s="23">
        <v>0</v>
      </c>
      <c r="CO167" s="23">
        <v>0</v>
      </c>
      <c r="CP167" s="24">
        <v>0</v>
      </c>
      <c r="CQ167" s="23">
        <v>0</v>
      </c>
      <c r="CR167" s="23">
        <v>0</v>
      </c>
      <c r="CS167" s="25">
        <f t="shared" si="25"/>
        <v>103427198</v>
      </c>
      <c r="CT167" s="22">
        <v>0</v>
      </c>
      <c r="CU167" s="23">
        <v>0</v>
      </c>
      <c r="CV167" s="23">
        <v>0</v>
      </c>
      <c r="CW167" s="23"/>
      <c r="CX167" s="23">
        <v>0</v>
      </c>
      <c r="CY167" s="24">
        <v>0</v>
      </c>
      <c r="CZ167" s="23">
        <v>0</v>
      </c>
      <c r="DA167" s="23">
        <v>0</v>
      </c>
      <c r="DB167" s="25">
        <f t="shared" si="26"/>
        <v>103427198</v>
      </c>
      <c r="DC167" s="22">
        <v>0</v>
      </c>
      <c r="DD167" s="23">
        <v>0</v>
      </c>
      <c r="DE167" s="23">
        <v>0</v>
      </c>
      <c r="DF167" s="23">
        <v>0</v>
      </c>
      <c r="DG167" s="23">
        <v>0</v>
      </c>
      <c r="DH167" s="24">
        <v>0</v>
      </c>
      <c r="DI167" s="23">
        <v>0</v>
      </c>
      <c r="DJ167" s="23">
        <v>0</v>
      </c>
      <c r="DK167" s="25">
        <f t="shared" si="29"/>
        <v>103427198</v>
      </c>
      <c r="DL167" s="28">
        <v>0</v>
      </c>
      <c r="DM167" s="23">
        <v>0</v>
      </c>
      <c r="DN167" s="23">
        <v>0</v>
      </c>
      <c r="DO167" s="23">
        <v>0</v>
      </c>
      <c r="DP167" s="23"/>
      <c r="DQ167" s="23"/>
      <c r="DR167" s="23">
        <v>0</v>
      </c>
      <c r="DS167" s="23">
        <v>0</v>
      </c>
      <c r="DT167" s="24">
        <v>0</v>
      </c>
      <c r="DU167" s="23">
        <v>0</v>
      </c>
      <c r="DV167" s="23">
        <v>0</v>
      </c>
      <c r="DW167" s="26">
        <f t="shared" si="28"/>
        <v>103427198</v>
      </c>
      <c r="DX167" s="26">
        <f>VLOOKUP(B167,[2]RPTNCT049_ConsultaSaldosContabl!$I$4:$K$7914,3,0)</f>
        <v>39428834</v>
      </c>
      <c r="DY167" s="13" t="e">
        <f>+S167+AD167+AU167+#REF!+BG167+#REF!+BQ167+#REF!</f>
        <v>#REF!</v>
      </c>
    </row>
    <row r="168" spans="1:129" ht="15" customHeight="1" x14ac:dyDescent="0.2">
      <c r="A168" s="9">
        <v>8918565552</v>
      </c>
      <c r="B168" s="9">
        <v>891856555</v>
      </c>
      <c r="C168" s="9"/>
      <c r="D168" s="27">
        <v>216615466</v>
      </c>
      <c r="E168" s="21" t="s">
        <v>330</v>
      </c>
      <c r="F168" s="20" t="s">
        <v>1477</v>
      </c>
      <c r="G168" s="22">
        <f>VLOOKUP(A168,[1]SGP!$A$4:$G$1137,7,0)</f>
        <v>0</v>
      </c>
      <c r="H168" s="23"/>
      <c r="I168" s="23">
        <v>0</v>
      </c>
      <c r="J168" s="23">
        <v>0</v>
      </c>
      <c r="K168" s="24">
        <v>0</v>
      </c>
      <c r="L168" s="23">
        <v>0</v>
      </c>
      <c r="M168" s="23">
        <v>0</v>
      </c>
      <c r="N168" s="25">
        <f t="shared" si="20"/>
        <v>0</v>
      </c>
      <c r="O168" s="25">
        <v>0</v>
      </c>
      <c r="P168" s="22">
        <v>0</v>
      </c>
      <c r="Q168" s="23">
        <v>0</v>
      </c>
      <c r="R168" s="23">
        <v>0</v>
      </c>
      <c r="S168" s="31">
        <v>16510028</v>
      </c>
      <c r="T168" s="23">
        <v>0</v>
      </c>
      <c r="U168" s="24">
        <v>0</v>
      </c>
      <c r="V168" s="23">
        <v>0</v>
      </c>
      <c r="W168" s="23">
        <v>0</v>
      </c>
      <c r="X168" s="25">
        <f t="shared" si="21"/>
        <v>16510028</v>
      </c>
      <c r="Y168" s="25">
        <v>0</v>
      </c>
      <c r="Z168" s="22">
        <v>0</v>
      </c>
      <c r="AA168" s="23">
        <v>0</v>
      </c>
      <c r="AB168" s="22">
        <v>0</v>
      </c>
      <c r="AC168" s="23">
        <v>0</v>
      </c>
      <c r="AD168" s="23">
        <v>26401916</v>
      </c>
      <c r="AE168" s="23">
        <v>0</v>
      </c>
      <c r="AF168" s="24">
        <v>0</v>
      </c>
      <c r="AG168" s="23">
        <v>0</v>
      </c>
      <c r="AH168" s="23">
        <v>0</v>
      </c>
      <c r="AI168" s="25">
        <f t="shared" si="22"/>
        <v>42911944</v>
      </c>
      <c r="AJ168" s="25">
        <v>0</v>
      </c>
      <c r="AK168" s="24">
        <v>0</v>
      </c>
      <c r="AL168" s="23">
        <v>0</v>
      </c>
      <c r="AM168" s="23">
        <v>0</v>
      </c>
      <c r="AN168" s="24">
        <v>0</v>
      </c>
      <c r="AO168" s="24">
        <v>0</v>
      </c>
      <c r="AP168" s="23">
        <v>0</v>
      </c>
      <c r="AQ168" s="23">
        <v>0</v>
      </c>
      <c r="AR168" s="23">
        <v>0</v>
      </c>
      <c r="AS168" s="41" t="s">
        <v>2304</v>
      </c>
      <c r="AT168" s="23">
        <v>0</v>
      </c>
      <c r="AU168" s="23">
        <v>0</v>
      </c>
      <c r="AV168" s="25">
        <v>42911944</v>
      </c>
      <c r="AW168" s="22">
        <v>0</v>
      </c>
      <c r="AX168" s="23">
        <v>0</v>
      </c>
      <c r="AY168" s="41">
        <v>0</v>
      </c>
      <c r="AZ168" s="23">
        <v>0</v>
      </c>
      <c r="BA168" s="24">
        <v>0</v>
      </c>
      <c r="BB168" s="23">
        <v>0</v>
      </c>
      <c r="BC168" s="23"/>
      <c r="BD168" s="23">
        <v>0</v>
      </c>
      <c r="BE168" s="41">
        <v>0</v>
      </c>
      <c r="BF168" s="23">
        <v>24279440</v>
      </c>
      <c r="BG168" s="23">
        <v>40314737</v>
      </c>
      <c r="BH168" s="25">
        <v>107506121</v>
      </c>
      <c r="BI168" s="23">
        <v>0</v>
      </c>
      <c r="BJ168" s="23">
        <v>7580418</v>
      </c>
      <c r="BK168" s="23">
        <v>0</v>
      </c>
      <c r="BL168" s="23">
        <v>0</v>
      </c>
      <c r="BM168" s="23">
        <v>0</v>
      </c>
      <c r="BN168" s="24">
        <v>0</v>
      </c>
      <c r="BO168" s="23">
        <v>0</v>
      </c>
      <c r="BP168" s="23">
        <v>0</v>
      </c>
      <c r="BQ168" s="23">
        <v>0</v>
      </c>
      <c r="BR168" s="25">
        <v>115086539</v>
      </c>
      <c r="BS168" s="22">
        <v>0</v>
      </c>
      <c r="BT168" s="23">
        <v>0</v>
      </c>
      <c r="BU168" s="23">
        <v>0</v>
      </c>
      <c r="BV168" s="23">
        <v>0</v>
      </c>
      <c r="BW168" s="24">
        <v>0</v>
      </c>
      <c r="BX168" s="23">
        <v>0</v>
      </c>
      <c r="BY168" s="23">
        <v>0</v>
      </c>
      <c r="BZ168" s="23">
        <v>0</v>
      </c>
      <c r="CA168" s="25">
        <f t="shared" si="23"/>
        <v>115086539</v>
      </c>
      <c r="CB168" s="22">
        <v>0</v>
      </c>
      <c r="CC168" s="23">
        <v>0</v>
      </c>
      <c r="CD168" s="23">
        <v>0</v>
      </c>
      <c r="CE168" s="23">
        <v>0</v>
      </c>
      <c r="CF168" s="24">
        <v>0</v>
      </c>
      <c r="CG168" s="23">
        <v>0</v>
      </c>
      <c r="CH168" s="23">
        <v>0</v>
      </c>
      <c r="CI168" s="23">
        <v>0</v>
      </c>
      <c r="CJ168" s="25">
        <f t="shared" si="24"/>
        <v>115086539</v>
      </c>
      <c r="CK168" s="22">
        <v>0</v>
      </c>
      <c r="CL168" s="23">
        <v>0</v>
      </c>
      <c r="CM168" s="23">
        <v>0</v>
      </c>
      <c r="CN168" s="23">
        <v>0</v>
      </c>
      <c r="CO168" s="23">
        <v>0</v>
      </c>
      <c r="CP168" s="24">
        <v>0</v>
      </c>
      <c r="CQ168" s="23">
        <v>0</v>
      </c>
      <c r="CR168" s="23">
        <v>0</v>
      </c>
      <c r="CS168" s="25">
        <f t="shared" si="25"/>
        <v>115086539</v>
      </c>
      <c r="CT168" s="22">
        <v>0</v>
      </c>
      <c r="CU168" s="23">
        <v>0</v>
      </c>
      <c r="CV168" s="23">
        <v>0</v>
      </c>
      <c r="CW168" s="23"/>
      <c r="CX168" s="23">
        <v>0</v>
      </c>
      <c r="CY168" s="24">
        <v>0</v>
      </c>
      <c r="CZ168" s="23">
        <v>0</v>
      </c>
      <c r="DA168" s="23">
        <v>0</v>
      </c>
      <c r="DB168" s="25">
        <f t="shared" si="26"/>
        <v>115086539</v>
      </c>
      <c r="DC168" s="22">
        <v>0</v>
      </c>
      <c r="DD168" s="23">
        <v>0</v>
      </c>
      <c r="DE168" s="23">
        <v>0</v>
      </c>
      <c r="DF168" s="23">
        <v>0</v>
      </c>
      <c r="DG168" s="23">
        <v>0</v>
      </c>
      <c r="DH168" s="24">
        <v>0</v>
      </c>
      <c r="DI168" s="23">
        <v>0</v>
      </c>
      <c r="DJ168" s="23">
        <v>0</v>
      </c>
      <c r="DK168" s="25">
        <f t="shared" si="29"/>
        <v>115086539</v>
      </c>
      <c r="DL168" s="28">
        <v>0</v>
      </c>
      <c r="DM168" s="23">
        <v>0</v>
      </c>
      <c r="DN168" s="23">
        <v>0</v>
      </c>
      <c r="DO168" s="23">
        <v>0</v>
      </c>
      <c r="DP168" s="23"/>
      <c r="DQ168" s="23"/>
      <c r="DR168" s="23">
        <v>0</v>
      </c>
      <c r="DS168" s="23">
        <v>0</v>
      </c>
      <c r="DT168" s="24">
        <v>0</v>
      </c>
      <c r="DU168" s="23">
        <v>0</v>
      </c>
      <c r="DV168" s="23">
        <v>0</v>
      </c>
      <c r="DW168" s="26">
        <f t="shared" si="28"/>
        <v>115086539</v>
      </c>
      <c r="DX168" s="26">
        <f>VLOOKUP(B168,[2]RPTNCT049_ConsultaSaldosContabl!$I$4:$K$7914,3,0)</f>
        <v>31859858</v>
      </c>
      <c r="DY168" s="13" t="e">
        <f>+S168+AD168+AU168+#REF!+BG168+#REF!+BQ168+#REF!</f>
        <v>#REF!</v>
      </c>
    </row>
    <row r="169" spans="1:129" ht="15" customHeight="1" x14ac:dyDescent="0.2">
      <c r="A169" s="9">
        <v>8918564721</v>
      </c>
      <c r="B169" s="9">
        <v>891856472</v>
      </c>
      <c r="C169" s="9"/>
      <c r="D169" s="27">
        <v>217415774</v>
      </c>
      <c r="E169" s="21" t="s">
        <v>376</v>
      </c>
      <c r="F169" s="20" t="s">
        <v>1521</v>
      </c>
      <c r="G169" s="22">
        <f>VLOOKUP(A169,[1]SGP!$A$4:$G$1137,7,0)</f>
        <v>0</v>
      </c>
      <c r="H169" s="23"/>
      <c r="I169" s="23">
        <v>0</v>
      </c>
      <c r="J169" s="23">
        <v>0</v>
      </c>
      <c r="K169" s="24">
        <v>0</v>
      </c>
      <c r="L169" s="23">
        <v>0</v>
      </c>
      <c r="M169" s="23">
        <v>0</v>
      </c>
      <c r="N169" s="25">
        <f t="shared" si="20"/>
        <v>0</v>
      </c>
      <c r="O169" s="25">
        <v>0</v>
      </c>
      <c r="P169" s="22">
        <v>0</v>
      </c>
      <c r="Q169" s="23">
        <v>0</v>
      </c>
      <c r="R169" s="23">
        <v>0</v>
      </c>
      <c r="S169" s="31">
        <v>20219005</v>
      </c>
      <c r="T169" s="23">
        <v>0</v>
      </c>
      <c r="U169" s="24">
        <v>0</v>
      </c>
      <c r="V169" s="23">
        <v>0</v>
      </c>
      <c r="W169" s="23">
        <v>0</v>
      </c>
      <c r="X169" s="25">
        <f t="shared" si="21"/>
        <v>20219005</v>
      </c>
      <c r="Y169" s="25">
        <v>0</v>
      </c>
      <c r="Z169" s="22">
        <v>0</v>
      </c>
      <c r="AA169" s="23">
        <v>0</v>
      </c>
      <c r="AB169" s="22">
        <v>0</v>
      </c>
      <c r="AC169" s="23">
        <v>0</v>
      </c>
      <c r="AD169" s="23">
        <v>0</v>
      </c>
      <c r="AE169" s="23">
        <v>0</v>
      </c>
      <c r="AF169" s="24">
        <v>0</v>
      </c>
      <c r="AG169" s="23">
        <v>0</v>
      </c>
      <c r="AH169" s="23">
        <v>0</v>
      </c>
      <c r="AI169" s="25">
        <f t="shared" si="22"/>
        <v>20219005</v>
      </c>
      <c r="AJ169" s="25">
        <v>0</v>
      </c>
      <c r="AK169" s="24">
        <v>0</v>
      </c>
      <c r="AL169" s="23">
        <v>0</v>
      </c>
      <c r="AM169" s="23">
        <v>0</v>
      </c>
      <c r="AN169" s="24">
        <v>0</v>
      </c>
      <c r="AO169" s="24">
        <v>0</v>
      </c>
      <c r="AP169" s="23">
        <v>0</v>
      </c>
      <c r="AQ169" s="23">
        <v>0</v>
      </c>
      <c r="AR169" s="23">
        <v>0</v>
      </c>
      <c r="AS169" s="41" t="s">
        <v>2304</v>
      </c>
      <c r="AT169" s="23">
        <v>0</v>
      </c>
      <c r="AU169" s="23">
        <v>0</v>
      </c>
      <c r="AV169" s="25">
        <v>20219005</v>
      </c>
      <c r="AW169" s="22">
        <v>0</v>
      </c>
      <c r="AX169" s="23">
        <v>0</v>
      </c>
      <c r="AY169" s="41">
        <v>0</v>
      </c>
      <c r="AZ169" s="23">
        <v>0</v>
      </c>
      <c r="BA169" s="24">
        <v>0</v>
      </c>
      <c r="BB169" s="23">
        <v>0</v>
      </c>
      <c r="BC169" s="23"/>
      <c r="BD169" s="23">
        <v>0</v>
      </c>
      <c r="BE169" s="41">
        <v>0</v>
      </c>
      <c r="BF169" s="23">
        <v>16597080</v>
      </c>
      <c r="BG169" s="23">
        <v>19078141</v>
      </c>
      <c r="BH169" s="25">
        <v>55894226</v>
      </c>
      <c r="BI169" s="23">
        <v>0</v>
      </c>
      <c r="BJ169" s="23">
        <v>4740196</v>
      </c>
      <c r="BK169" s="23">
        <v>0</v>
      </c>
      <c r="BL169" s="23">
        <v>0</v>
      </c>
      <c r="BM169" s="23">
        <v>0</v>
      </c>
      <c r="BN169" s="24">
        <v>0</v>
      </c>
      <c r="BO169" s="23">
        <v>0</v>
      </c>
      <c r="BP169" s="23">
        <v>0</v>
      </c>
      <c r="BQ169" s="23">
        <v>0</v>
      </c>
      <c r="BR169" s="25">
        <v>60634422</v>
      </c>
      <c r="BS169" s="22">
        <v>0</v>
      </c>
      <c r="BT169" s="23">
        <v>0</v>
      </c>
      <c r="BU169" s="23">
        <v>0</v>
      </c>
      <c r="BV169" s="23">
        <v>0</v>
      </c>
      <c r="BW169" s="24">
        <v>0</v>
      </c>
      <c r="BX169" s="23">
        <v>0</v>
      </c>
      <c r="BY169" s="23">
        <v>0</v>
      </c>
      <c r="BZ169" s="23">
        <v>0</v>
      </c>
      <c r="CA169" s="25">
        <f t="shared" si="23"/>
        <v>60634422</v>
      </c>
      <c r="CB169" s="22">
        <v>0</v>
      </c>
      <c r="CC169" s="23">
        <v>0</v>
      </c>
      <c r="CD169" s="23">
        <v>0</v>
      </c>
      <c r="CE169" s="23">
        <v>0</v>
      </c>
      <c r="CF169" s="24">
        <v>0</v>
      </c>
      <c r="CG169" s="23">
        <v>0</v>
      </c>
      <c r="CH169" s="23">
        <v>0</v>
      </c>
      <c r="CI169" s="23">
        <v>0</v>
      </c>
      <c r="CJ169" s="25">
        <f t="shared" si="24"/>
        <v>60634422</v>
      </c>
      <c r="CK169" s="22">
        <v>0</v>
      </c>
      <c r="CL169" s="23">
        <v>0</v>
      </c>
      <c r="CM169" s="23">
        <v>0</v>
      </c>
      <c r="CN169" s="23">
        <v>0</v>
      </c>
      <c r="CO169" s="23">
        <v>0</v>
      </c>
      <c r="CP169" s="24">
        <v>0</v>
      </c>
      <c r="CQ169" s="23">
        <v>0</v>
      </c>
      <c r="CR169" s="23">
        <v>0</v>
      </c>
      <c r="CS169" s="25">
        <f t="shared" si="25"/>
        <v>60634422</v>
      </c>
      <c r="CT169" s="22">
        <v>0</v>
      </c>
      <c r="CU169" s="23">
        <v>0</v>
      </c>
      <c r="CV169" s="23">
        <v>0</v>
      </c>
      <c r="CW169" s="23"/>
      <c r="CX169" s="23">
        <v>0</v>
      </c>
      <c r="CY169" s="24">
        <v>0</v>
      </c>
      <c r="CZ169" s="23">
        <v>0</v>
      </c>
      <c r="DA169" s="23">
        <v>0</v>
      </c>
      <c r="DB169" s="25">
        <f t="shared" si="26"/>
        <v>60634422</v>
      </c>
      <c r="DC169" s="22">
        <v>0</v>
      </c>
      <c r="DD169" s="23">
        <v>0</v>
      </c>
      <c r="DE169" s="23">
        <v>0</v>
      </c>
      <c r="DF169" s="23">
        <v>0</v>
      </c>
      <c r="DG169" s="23">
        <v>0</v>
      </c>
      <c r="DH169" s="24">
        <v>0</v>
      </c>
      <c r="DI169" s="23">
        <v>0</v>
      </c>
      <c r="DJ169" s="23">
        <v>0</v>
      </c>
      <c r="DK169" s="25">
        <f t="shared" si="29"/>
        <v>60634422</v>
      </c>
      <c r="DL169" s="28">
        <v>0</v>
      </c>
      <c r="DM169" s="23">
        <v>0</v>
      </c>
      <c r="DN169" s="23">
        <v>0</v>
      </c>
      <c r="DO169" s="23">
        <v>0</v>
      </c>
      <c r="DP169" s="23"/>
      <c r="DQ169" s="23"/>
      <c r="DR169" s="23">
        <v>0</v>
      </c>
      <c r="DS169" s="23">
        <v>0</v>
      </c>
      <c r="DT169" s="24">
        <v>0</v>
      </c>
      <c r="DU169" s="23">
        <v>0</v>
      </c>
      <c r="DV169" s="23">
        <v>0</v>
      </c>
      <c r="DW169" s="26">
        <f t="shared" si="28"/>
        <v>60634422</v>
      </c>
      <c r="DX169" s="26">
        <f>VLOOKUP(B169,[2]RPTNCT049_ConsultaSaldosContabl!$I$4:$K$7914,3,0)</f>
        <v>21337276</v>
      </c>
      <c r="DY169" s="13" t="e">
        <f>+S169+AD169+AU169+#REF!+BG169+#REF!+BQ169+#REF!</f>
        <v>#REF!</v>
      </c>
    </row>
    <row r="170" spans="1:129" ht="15" customHeight="1" x14ac:dyDescent="0.2">
      <c r="A170" s="9">
        <v>8918564640</v>
      </c>
      <c r="B170" s="9">
        <v>891856464</v>
      </c>
      <c r="C170" s="9"/>
      <c r="D170" s="27">
        <v>214215542</v>
      </c>
      <c r="E170" s="21" t="s">
        <v>346</v>
      </c>
      <c r="F170" s="20" t="s">
        <v>1492</v>
      </c>
      <c r="G170" s="22">
        <f>VLOOKUP(A170,[1]SGP!$A$4:$G$1137,7,0)</f>
        <v>0</v>
      </c>
      <c r="H170" s="23"/>
      <c r="I170" s="23">
        <v>0</v>
      </c>
      <c r="J170" s="23">
        <v>0</v>
      </c>
      <c r="K170" s="24">
        <v>0</v>
      </c>
      <c r="L170" s="23">
        <v>0</v>
      </c>
      <c r="M170" s="23">
        <v>0</v>
      </c>
      <c r="N170" s="25">
        <f t="shared" si="20"/>
        <v>0</v>
      </c>
      <c r="O170" s="25">
        <v>0</v>
      </c>
      <c r="P170" s="22">
        <v>0</v>
      </c>
      <c r="Q170" s="23">
        <v>0</v>
      </c>
      <c r="R170" s="23">
        <v>0</v>
      </c>
      <c r="S170" s="31">
        <v>64427225</v>
      </c>
      <c r="T170" s="23">
        <v>0</v>
      </c>
      <c r="U170" s="24">
        <v>0</v>
      </c>
      <c r="V170" s="23">
        <v>0</v>
      </c>
      <c r="W170" s="23">
        <v>0</v>
      </c>
      <c r="X170" s="25">
        <f t="shared" si="21"/>
        <v>64427225</v>
      </c>
      <c r="Y170" s="25">
        <v>0</v>
      </c>
      <c r="Z170" s="22">
        <v>0</v>
      </c>
      <c r="AA170" s="23">
        <v>0</v>
      </c>
      <c r="AB170" s="22">
        <v>0</v>
      </c>
      <c r="AC170" s="23">
        <v>0</v>
      </c>
      <c r="AD170" s="23">
        <v>0</v>
      </c>
      <c r="AE170" s="23">
        <v>0</v>
      </c>
      <c r="AF170" s="24">
        <v>0</v>
      </c>
      <c r="AG170" s="23">
        <v>0</v>
      </c>
      <c r="AH170" s="23">
        <v>0</v>
      </c>
      <c r="AI170" s="25">
        <f t="shared" si="22"/>
        <v>64427225</v>
      </c>
      <c r="AJ170" s="25">
        <v>0</v>
      </c>
      <c r="AK170" s="52">
        <v>0</v>
      </c>
      <c r="AL170" s="23">
        <v>0</v>
      </c>
      <c r="AM170" s="23">
        <v>0</v>
      </c>
      <c r="AN170" s="24">
        <v>0</v>
      </c>
      <c r="AO170" s="24">
        <v>0</v>
      </c>
      <c r="AP170" s="23">
        <v>0</v>
      </c>
      <c r="AQ170" s="23">
        <v>0</v>
      </c>
      <c r="AR170" s="23">
        <v>0</v>
      </c>
      <c r="AS170" s="41" t="s">
        <v>2304</v>
      </c>
      <c r="AT170" s="23">
        <v>0</v>
      </c>
      <c r="AU170" s="23">
        <v>0</v>
      </c>
      <c r="AV170" s="25">
        <v>64427225</v>
      </c>
      <c r="AW170" s="22">
        <v>0</v>
      </c>
      <c r="AX170" s="23">
        <v>0</v>
      </c>
      <c r="AY170" s="41">
        <v>0</v>
      </c>
      <c r="AZ170" s="23">
        <v>0</v>
      </c>
      <c r="BA170" s="24">
        <v>0</v>
      </c>
      <c r="BB170" s="23">
        <v>0</v>
      </c>
      <c r="BC170" s="23"/>
      <c r="BD170" s="23">
        <v>0</v>
      </c>
      <c r="BE170" s="41">
        <v>0</v>
      </c>
      <c r="BF170" s="23">
        <v>48017885</v>
      </c>
      <c r="BG170" s="23">
        <v>59362314</v>
      </c>
      <c r="BH170" s="25">
        <v>171807424</v>
      </c>
      <c r="BI170" s="23">
        <v>0</v>
      </c>
      <c r="BJ170" s="23">
        <v>14160441</v>
      </c>
      <c r="BK170" s="23">
        <v>0</v>
      </c>
      <c r="BL170" s="23">
        <v>0</v>
      </c>
      <c r="BM170" s="23">
        <v>0</v>
      </c>
      <c r="BN170" s="24">
        <v>0</v>
      </c>
      <c r="BO170" s="23">
        <v>0</v>
      </c>
      <c r="BP170" s="23">
        <v>0</v>
      </c>
      <c r="BQ170" s="23">
        <v>0</v>
      </c>
      <c r="BR170" s="25">
        <v>185967865</v>
      </c>
      <c r="BS170" s="22">
        <v>0</v>
      </c>
      <c r="BT170" s="23">
        <v>0</v>
      </c>
      <c r="BU170" s="23">
        <v>0</v>
      </c>
      <c r="BV170" s="23">
        <v>0</v>
      </c>
      <c r="BW170" s="24">
        <v>0</v>
      </c>
      <c r="BX170" s="23">
        <v>0</v>
      </c>
      <c r="BY170" s="23">
        <v>0</v>
      </c>
      <c r="BZ170" s="23">
        <v>0</v>
      </c>
      <c r="CA170" s="25">
        <f t="shared" si="23"/>
        <v>185967865</v>
      </c>
      <c r="CB170" s="22">
        <v>0</v>
      </c>
      <c r="CC170" s="23">
        <v>0</v>
      </c>
      <c r="CD170" s="23">
        <v>0</v>
      </c>
      <c r="CE170" s="23">
        <v>0</v>
      </c>
      <c r="CF170" s="24">
        <v>0</v>
      </c>
      <c r="CG170" s="23">
        <v>0</v>
      </c>
      <c r="CH170" s="23">
        <v>0</v>
      </c>
      <c r="CI170" s="23">
        <v>0</v>
      </c>
      <c r="CJ170" s="25">
        <f t="shared" si="24"/>
        <v>185967865</v>
      </c>
      <c r="CK170" s="22">
        <v>0</v>
      </c>
      <c r="CL170" s="23">
        <v>0</v>
      </c>
      <c r="CM170" s="23">
        <v>0</v>
      </c>
      <c r="CN170" s="23">
        <v>0</v>
      </c>
      <c r="CO170" s="23">
        <v>0</v>
      </c>
      <c r="CP170" s="24">
        <v>0</v>
      </c>
      <c r="CQ170" s="23">
        <v>0</v>
      </c>
      <c r="CR170" s="23">
        <v>0</v>
      </c>
      <c r="CS170" s="25">
        <f t="shared" si="25"/>
        <v>185967865</v>
      </c>
      <c r="CT170" s="22">
        <v>0</v>
      </c>
      <c r="CU170" s="23">
        <v>0</v>
      </c>
      <c r="CV170" s="23">
        <v>0</v>
      </c>
      <c r="CW170" s="23"/>
      <c r="CX170" s="23">
        <v>0</v>
      </c>
      <c r="CY170" s="24">
        <v>0</v>
      </c>
      <c r="CZ170" s="23">
        <v>0</v>
      </c>
      <c r="DA170" s="23">
        <v>0</v>
      </c>
      <c r="DB170" s="25">
        <f t="shared" si="26"/>
        <v>185967865</v>
      </c>
      <c r="DC170" s="22">
        <v>0</v>
      </c>
      <c r="DD170" s="23">
        <v>0</v>
      </c>
      <c r="DE170" s="23">
        <v>0</v>
      </c>
      <c r="DF170" s="23">
        <v>0</v>
      </c>
      <c r="DG170" s="23">
        <v>0</v>
      </c>
      <c r="DH170" s="24">
        <v>0</v>
      </c>
      <c r="DI170" s="23">
        <v>0</v>
      </c>
      <c r="DJ170" s="23">
        <v>0</v>
      </c>
      <c r="DK170" s="25">
        <f t="shared" si="29"/>
        <v>185967865</v>
      </c>
      <c r="DL170" s="28">
        <v>0</v>
      </c>
      <c r="DM170" s="23">
        <v>0</v>
      </c>
      <c r="DN170" s="23">
        <v>0</v>
      </c>
      <c r="DO170" s="23">
        <v>0</v>
      </c>
      <c r="DP170" s="23"/>
      <c r="DQ170" s="23"/>
      <c r="DR170" s="23">
        <v>0</v>
      </c>
      <c r="DS170" s="23">
        <v>0</v>
      </c>
      <c r="DT170" s="24">
        <v>0</v>
      </c>
      <c r="DU170" s="23">
        <v>0</v>
      </c>
      <c r="DV170" s="23">
        <v>0</v>
      </c>
      <c r="DW170" s="26">
        <f t="shared" si="28"/>
        <v>185967865</v>
      </c>
      <c r="DX170" s="26">
        <f>VLOOKUP(B170,[2]RPTNCT049_ConsultaSaldosContabl!$I$4:$K$7914,3,0)</f>
        <v>62178326</v>
      </c>
      <c r="DY170" s="13" t="e">
        <f>+S170+AD170+AU170+#REF!+BG170+#REF!+BQ170+#REF!</f>
        <v>#REF!</v>
      </c>
    </row>
    <row r="171" spans="1:129" ht="15" customHeight="1" x14ac:dyDescent="0.2">
      <c r="A171" s="9">
        <v>8918562945</v>
      </c>
      <c r="B171" s="9">
        <v>891856294</v>
      </c>
      <c r="C171" s="9"/>
      <c r="D171" s="27">
        <v>219715097</v>
      </c>
      <c r="E171" s="21" t="s">
        <v>283</v>
      </c>
      <c r="F171" s="20" t="s">
        <v>1432</v>
      </c>
      <c r="G171" s="22">
        <f>VLOOKUP(A171,[1]SGP!$A$4:$G$1137,7,0)</f>
        <v>0</v>
      </c>
      <c r="H171" s="23"/>
      <c r="I171" s="23">
        <v>0</v>
      </c>
      <c r="J171" s="23">
        <v>0</v>
      </c>
      <c r="K171" s="24">
        <v>0</v>
      </c>
      <c r="L171" s="23">
        <v>0</v>
      </c>
      <c r="M171" s="23">
        <v>0</v>
      </c>
      <c r="N171" s="25">
        <f t="shared" si="20"/>
        <v>0</v>
      </c>
      <c r="O171" s="25">
        <v>0</v>
      </c>
      <c r="P171" s="22">
        <v>0</v>
      </c>
      <c r="Q171" s="23">
        <v>0</v>
      </c>
      <c r="R171" s="23">
        <v>0</v>
      </c>
      <c r="S171" s="31">
        <v>51120709</v>
      </c>
      <c r="T171" s="23">
        <v>0</v>
      </c>
      <c r="U171" s="24">
        <v>0</v>
      </c>
      <c r="V171" s="23">
        <v>0</v>
      </c>
      <c r="W171" s="23">
        <v>0</v>
      </c>
      <c r="X171" s="25">
        <f t="shared" si="21"/>
        <v>51120709</v>
      </c>
      <c r="Y171" s="25">
        <v>0</v>
      </c>
      <c r="Z171" s="22">
        <v>0</v>
      </c>
      <c r="AA171" s="23">
        <v>0</v>
      </c>
      <c r="AB171" s="22">
        <v>0</v>
      </c>
      <c r="AC171" s="23">
        <v>0</v>
      </c>
      <c r="AD171" s="23">
        <v>0</v>
      </c>
      <c r="AE171" s="23">
        <v>0</v>
      </c>
      <c r="AF171" s="24">
        <v>0</v>
      </c>
      <c r="AG171" s="23">
        <v>0</v>
      </c>
      <c r="AH171" s="23">
        <v>0</v>
      </c>
      <c r="AI171" s="25">
        <f t="shared" si="22"/>
        <v>51120709</v>
      </c>
      <c r="AJ171" s="25">
        <v>0</v>
      </c>
      <c r="AK171" s="24">
        <v>0</v>
      </c>
      <c r="AL171" s="23">
        <v>0</v>
      </c>
      <c r="AM171" s="23">
        <v>0</v>
      </c>
      <c r="AN171" s="24">
        <v>0</v>
      </c>
      <c r="AO171" s="24">
        <v>0</v>
      </c>
      <c r="AP171" s="23">
        <v>0</v>
      </c>
      <c r="AQ171" s="23">
        <v>0</v>
      </c>
      <c r="AR171" s="23">
        <v>0</v>
      </c>
      <c r="AS171" s="41" t="s">
        <v>2304</v>
      </c>
      <c r="AT171" s="23">
        <v>0</v>
      </c>
      <c r="AU171" s="23">
        <v>0</v>
      </c>
      <c r="AV171" s="25">
        <v>51120709</v>
      </c>
      <c r="AW171" s="22">
        <v>0</v>
      </c>
      <c r="AX171" s="23">
        <v>0</v>
      </c>
      <c r="AY171" s="41">
        <v>0</v>
      </c>
      <c r="AZ171" s="23">
        <v>0</v>
      </c>
      <c r="BA171" s="24">
        <v>0</v>
      </c>
      <c r="BB171" s="23">
        <v>0</v>
      </c>
      <c r="BC171" s="23"/>
      <c r="BD171" s="23">
        <v>0</v>
      </c>
      <c r="BE171" s="41">
        <v>0</v>
      </c>
      <c r="BF171" s="23">
        <v>42203040</v>
      </c>
      <c r="BG171" s="23">
        <v>49380370</v>
      </c>
      <c r="BH171" s="25">
        <v>142704119</v>
      </c>
      <c r="BI171" s="23">
        <v>0</v>
      </c>
      <c r="BJ171" s="23">
        <v>12414841</v>
      </c>
      <c r="BK171" s="23">
        <v>0</v>
      </c>
      <c r="BL171" s="23">
        <v>0</v>
      </c>
      <c r="BM171" s="23">
        <v>0</v>
      </c>
      <c r="BN171" s="24">
        <v>0</v>
      </c>
      <c r="BO171" s="23">
        <v>0</v>
      </c>
      <c r="BP171" s="23">
        <v>0</v>
      </c>
      <c r="BQ171" s="23">
        <v>0</v>
      </c>
      <c r="BR171" s="25">
        <v>155118960</v>
      </c>
      <c r="BS171" s="22">
        <v>0</v>
      </c>
      <c r="BT171" s="23">
        <v>0</v>
      </c>
      <c r="BU171" s="23">
        <v>0</v>
      </c>
      <c r="BV171" s="23">
        <v>0</v>
      </c>
      <c r="BW171" s="24">
        <v>0</v>
      </c>
      <c r="BX171" s="23">
        <v>0</v>
      </c>
      <c r="BY171" s="23">
        <v>0</v>
      </c>
      <c r="BZ171" s="23">
        <v>0</v>
      </c>
      <c r="CA171" s="25">
        <f t="shared" si="23"/>
        <v>155118960</v>
      </c>
      <c r="CB171" s="22">
        <v>0</v>
      </c>
      <c r="CC171" s="23">
        <v>0</v>
      </c>
      <c r="CD171" s="23">
        <v>0</v>
      </c>
      <c r="CE171" s="23">
        <v>0</v>
      </c>
      <c r="CF171" s="24">
        <v>0</v>
      </c>
      <c r="CG171" s="23">
        <v>0</v>
      </c>
      <c r="CH171" s="23">
        <v>0</v>
      </c>
      <c r="CI171" s="23">
        <v>0</v>
      </c>
      <c r="CJ171" s="25">
        <f t="shared" si="24"/>
        <v>155118960</v>
      </c>
      <c r="CK171" s="22">
        <v>0</v>
      </c>
      <c r="CL171" s="23">
        <v>0</v>
      </c>
      <c r="CM171" s="23">
        <v>0</v>
      </c>
      <c r="CN171" s="23">
        <v>0</v>
      </c>
      <c r="CO171" s="23">
        <v>0</v>
      </c>
      <c r="CP171" s="24">
        <v>0</v>
      </c>
      <c r="CQ171" s="23">
        <v>0</v>
      </c>
      <c r="CR171" s="23">
        <v>0</v>
      </c>
      <c r="CS171" s="25">
        <f t="shared" si="25"/>
        <v>155118960</v>
      </c>
      <c r="CT171" s="22">
        <v>0</v>
      </c>
      <c r="CU171" s="23">
        <v>0</v>
      </c>
      <c r="CV171" s="23">
        <v>0</v>
      </c>
      <c r="CW171" s="23"/>
      <c r="CX171" s="23">
        <v>0</v>
      </c>
      <c r="CY171" s="24">
        <v>0</v>
      </c>
      <c r="CZ171" s="23">
        <v>0</v>
      </c>
      <c r="DA171" s="23">
        <v>0</v>
      </c>
      <c r="DB171" s="25">
        <f t="shared" si="26"/>
        <v>155118960</v>
      </c>
      <c r="DC171" s="22">
        <v>0</v>
      </c>
      <c r="DD171" s="23">
        <v>0</v>
      </c>
      <c r="DE171" s="23">
        <v>0</v>
      </c>
      <c r="DF171" s="23">
        <v>0</v>
      </c>
      <c r="DG171" s="23">
        <v>0</v>
      </c>
      <c r="DH171" s="24">
        <v>0</v>
      </c>
      <c r="DI171" s="23">
        <v>0</v>
      </c>
      <c r="DJ171" s="23">
        <v>0</v>
      </c>
      <c r="DK171" s="25">
        <f t="shared" si="29"/>
        <v>155118960</v>
      </c>
      <c r="DL171" s="28">
        <v>0</v>
      </c>
      <c r="DM171" s="23">
        <v>0</v>
      </c>
      <c r="DN171" s="23">
        <v>0</v>
      </c>
      <c r="DO171" s="23">
        <v>0</v>
      </c>
      <c r="DP171" s="23">
        <v>0</v>
      </c>
      <c r="DQ171" s="23"/>
      <c r="DR171" s="23">
        <v>0</v>
      </c>
      <c r="DS171" s="23">
        <v>0</v>
      </c>
      <c r="DT171" s="24">
        <v>0</v>
      </c>
      <c r="DU171" s="23">
        <v>0</v>
      </c>
      <c r="DV171" s="23">
        <v>0</v>
      </c>
      <c r="DW171" s="26">
        <f t="shared" si="28"/>
        <v>155118960</v>
      </c>
      <c r="DX171" s="26">
        <f>VLOOKUP(B171,[2]RPTNCT049_ConsultaSaldosContabl!$I$4:$K$7914,3,0)</f>
        <v>54617881</v>
      </c>
      <c r="DY171" s="13" t="e">
        <f>+S171+AD171+AU171+#REF!+BG171+#REF!+BQ171+#REF!</f>
        <v>#REF!</v>
      </c>
    </row>
    <row r="172" spans="1:129" ht="15" customHeight="1" x14ac:dyDescent="0.2">
      <c r="A172" s="9">
        <v>8918562880</v>
      </c>
      <c r="B172" s="9">
        <v>891856288</v>
      </c>
      <c r="C172" s="9"/>
      <c r="D172" s="27">
        <v>217215272</v>
      </c>
      <c r="E172" s="21" t="s">
        <v>309</v>
      </c>
      <c r="F172" s="20" t="s">
        <v>1457</v>
      </c>
      <c r="G172" s="22">
        <f>VLOOKUP(A172,[1]SGP!$A$4:$G$1137,7,0)</f>
        <v>0</v>
      </c>
      <c r="H172" s="23"/>
      <c r="I172" s="23">
        <v>0</v>
      </c>
      <c r="J172" s="23">
        <v>0</v>
      </c>
      <c r="K172" s="24">
        <v>0</v>
      </c>
      <c r="L172" s="23">
        <v>0</v>
      </c>
      <c r="M172" s="23">
        <v>0</v>
      </c>
      <c r="N172" s="25">
        <f t="shared" si="20"/>
        <v>0</v>
      </c>
      <c r="O172" s="25">
        <v>0</v>
      </c>
      <c r="P172" s="22">
        <v>0</v>
      </c>
      <c r="Q172" s="23">
        <v>0</v>
      </c>
      <c r="R172" s="23">
        <v>0</v>
      </c>
      <c r="S172" s="31">
        <v>40984727</v>
      </c>
      <c r="T172" s="23">
        <v>0</v>
      </c>
      <c r="U172" s="24">
        <v>0</v>
      </c>
      <c r="V172" s="23">
        <v>0</v>
      </c>
      <c r="W172" s="23">
        <v>0</v>
      </c>
      <c r="X172" s="25">
        <f t="shared" si="21"/>
        <v>40984727</v>
      </c>
      <c r="Y172" s="25">
        <v>0</v>
      </c>
      <c r="Z172" s="22">
        <v>0</v>
      </c>
      <c r="AA172" s="23">
        <v>0</v>
      </c>
      <c r="AB172" s="22">
        <v>0</v>
      </c>
      <c r="AC172" s="23">
        <v>0</v>
      </c>
      <c r="AD172" s="23">
        <v>0</v>
      </c>
      <c r="AE172" s="23">
        <v>0</v>
      </c>
      <c r="AF172" s="24">
        <v>0</v>
      </c>
      <c r="AG172" s="23">
        <v>0</v>
      </c>
      <c r="AH172" s="23">
        <v>0</v>
      </c>
      <c r="AI172" s="25">
        <f t="shared" si="22"/>
        <v>40984727</v>
      </c>
      <c r="AJ172" s="25">
        <v>0</v>
      </c>
      <c r="AK172" s="24">
        <v>0</v>
      </c>
      <c r="AL172" s="23">
        <v>0</v>
      </c>
      <c r="AM172" s="23">
        <v>0</v>
      </c>
      <c r="AN172" s="24">
        <v>0</v>
      </c>
      <c r="AO172" s="24">
        <v>0</v>
      </c>
      <c r="AP172" s="23">
        <v>0</v>
      </c>
      <c r="AQ172" s="23">
        <v>0</v>
      </c>
      <c r="AR172" s="23">
        <v>0</v>
      </c>
      <c r="AS172" s="41" t="s">
        <v>2304</v>
      </c>
      <c r="AT172" s="23">
        <v>0</v>
      </c>
      <c r="AU172" s="23">
        <v>0</v>
      </c>
      <c r="AV172" s="25">
        <v>40984727</v>
      </c>
      <c r="AW172" s="22">
        <v>0</v>
      </c>
      <c r="AX172" s="23">
        <v>0</v>
      </c>
      <c r="AY172" s="41">
        <v>0</v>
      </c>
      <c r="AZ172" s="23">
        <v>0</v>
      </c>
      <c r="BA172" s="24">
        <v>0</v>
      </c>
      <c r="BB172" s="23">
        <v>0</v>
      </c>
      <c r="BC172" s="23"/>
      <c r="BD172" s="23">
        <v>0</v>
      </c>
      <c r="BE172" s="41">
        <v>0</v>
      </c>
      <c r="BF172" s="23">
        <v>20066965</v>
      </c>
      <c r="BG172" s="23">
        <v>37946747</v>
      </c>
      <c r="BH172" s="25">
        <v>98998439</v>
      </c>
      <c r="BI172" s="23">
        <v>0</v>
      </c>
      <c r="BJ172" s="23">
        <v>6252985</v>
      </c>
      <c r="BK172" s="23">
        <v>0</v>
      </c>
      <c r="BL172" s="23">
        <v>0</v>
      </c>
      <c r="BM172" s="23">
        <v>0</v>
      </c>
      <c r="BN172" s="24">
        <v>0</v>
      </c>
      <c r="BO172" s="23">
        <v>0</v>
      </c>
      <c r="BP172" s="23">
        <v>0</v>
      </c>
      <c r="BQ172" s="23">
        <v>0</v>
      </c>
      <c r="BR172" s="25">
        <v>105251424</v>
      </c>
      <c r="BS172" s="22">
        <v>0</v>
      </c>
      <c r="BT172" s="23">
        <v>0</v>
      </c>
      <c r="BU172" s="23">
        <v>0</v>
      </c>
      <c r="BV172" s="23">
        <v>0</v>
      </c>
      <c r="BW172" s="24">
        <v>0</v>
      </c>
      <c r="BX172" s="23">
        <v>0</v>
      </c>
      <c r="BY172" s="23">
        <v>0</v>
      </c>
      <c r="BZ172" s="23">
        <v>0</v>
      </c>
      <c r="CA172" s="25">
        <f t="shared" si="23"/>
        <v>105251424</v>
      </c>
      <c r="CB172" s="22">
        <v>0</v>
      </c>
      <c r="CC172" s="23">
        <v>0</v>
      </c>
      <c r="CD172" s="23">
        <v>0</v>
      </c>
      <c r="CE172" s="23">
        <v>0</v>
      </c>
      <c r="CF172" s="24">
        <v>0</v>
      </c>
      <c r="CG172" s="23">
        <v>0</v>
      </c>
      <c r="CH172" s="23">
        <v>0</v>
      </c>
      <c r="CI172" s="23">
        <v>0</v>
      </c>
      <c r="CJ172" s="25">
        <f t="shared" si="24"/>
        <v>105251424</v>
      </c>
      <c r="CK172" s="22">
        <v>0</v>
      </c>
      <c r="CL172" s="23">
        <v>0</v>
      </c>
      <c r="CM172" s="23">
        <v>0</v>
      </c>
      <c r="CN172" s="23">
        <v>0</v>
      </c>
      <c r="CO172" s="23">
        <v>0</v>
      </c>
      <c r="CP172" s="24">
        <v>0</v>
      </c>
      <c r="CQ172" s="23">
        <v>0</v>
      </c>
      <c r="CR172" s="23">
        <v>0</v>
      </c>
      <c r="CS172" s="25">
        <f t="shared" si="25"/>
        <v>105251424</v>
      </c>
      <c r="CT172" s="22">
        <v>0</v>
      </c>
      <c r="CU172" s="23">
        <v>0</v>
      </c>
      <c r="CV172" s="23">
        <v>0</v>
      </c>
      <c r="CW172" s="23"/>
      <c r="CX172" s="23">
        <v>0</v>
      </c>
      <c r="CY172" s="24">
        <v>0</v>
      </c>
      <c r="CZ172" s="23">
        <v>0</v>
      </c>
      <c r="DA172" s="23">
        <v>0</v>
      </c>
      <c r="DB172" s="25">
        <f t="shared" si="26"/>
        <v>105251424</v>
      </c>
      <c r="DC172" s="22">
        <v>0</v>
      </c>
      <c r="DD172" s="23">
        <v>0</v>
      </c>
      <c r="DE172" s="23">
        <v>0</v>
      </c>
      <c r="DF172" s="23">
        <v>0</v>
      </c>
      <c r="DG172" s="23">
        <v>0</v>
      </c>
      <c r="DH172" s="24">
        <v>0</v>
      </c>
      <c r="DI172" s="23">
        <v>0</v>
      </c>
      <c r="DJ172" s="23">
        <v>0</v>
      </c>
      <c r="DK172" s="25">
        <f t="shared" si="29"/>
        <v>105251424</v>
      </c>
      <c r="DL172" s="28">
        <v>0</v>
      </c>
      <c r="DM172" s="23">
        <v>0</v>
      </c>
      <c r="DN172" s="23">
        <v>0</v>
      </c>
      <c r="DO172" s="23">
        <v>0</v>
      </c>
      <c r="DP172" s="23">
        <v>0</v>
      </c>
      <c r="DQ172" s="23"/>
      <c r="DR172" s="23">
        <v>0</v>
      </c>
      <c r="DS172" s="23">
        <v>0</v>
      </c>
      <c r="DT172" s="24">
        <v>0</v>
      </c>
      <c r="DU172" s="23">
        <v>0</v>
      </c>
      <c r="DV172" s="23">
        <v>0</v>
      </c>
      <c r="DW172" s="26">
        <f t="shared" si="28"/>
        <v>105251424</v>
      </c>
      <c r="DX172" s="26">
        <f>VLOOKUP(B172,[2]RPTNCT049_ConsultaSaldosContabl!$I$4:$K$7914,3,0)</f>
        <v>26319950</v>
      </c>
      <c r="DY172" s="13" t="e">
        <f>+S172+AD172+AU172+#REF!+BG172+#REF!+BQ172+#REF!</f>
        <v>#REF!</v>
      </c>
    </row>
    <row r="173" spans="1:129" ht="15" customHeight="1" x14ac:dyDescent="0.2">
      <c r="A173" s="9">
        <v>8918562572</v>
      </c>
      <c r="B173" s="9">
        <v>891856257</v>
      </c>
      <c r="C173" s="9"/>
      <c r="D173" s="27">
        <v>210315403</v>
      </c>
      <c r="E173" s="21" t="s">
        <v>324</v>
      </c>
      <c r="F173" s="20" t="s">
        <v>1471</v>
      </c>
      <c r="G173" s="22">
        <f>VLOOKUP(A173,[1]SGP!$A$4:$G$1137,7,0)</f>
        <v>0</v>
      </c>
      <c r="H173" s="23"/>
      <c r="I173" s="23">
        <v>0</v>
      </c>
      <c r="J173" s="23">
        <v>0</v>
      </c>
      <c r="K173" s="24">
        <v>0</v>
      </c>
      <c r="L173" s="23">
        <v>0</v>
      </c>
      <c r="M173" s="23">
        <v>0</v>
      </c>
      <c r="N173" s="25">
        <f t="shared" si="20"/>
        <v>0</v>
      </c>
      <c r="O173" s="25">
        <v>0</v>
      </c>
      <c r="P173" s="22">
        <v>0</v>
      </c>
      <c r="Q173" s="23">
        <v>0</v>
      </c>
      <c r="R173" s="23">
        <v>0</v>
      </c>
      <c r="S173" s="31">
        <v>25505373</v>
      </c>
      <c r="T173" s="23">
        <v>0</v>
      </c>
      <c r="U173" s="24">
        <v>0</v>
      </c>
      <c r="V173" s="23">
        <v>0</v>
      </c>
      <c r="W173" s="23">
        <v>0</v>
      </c>
      <c r="X173" s="25">
        <f t="shared" si="21"/>
        <v>25505373</v>
      </c>
      <c r="Y173" s="25">
        <v>0</v>
      </c>
      <c r="Z173" s="22">
        <v>0</v>
      </c>
      <c r="AA173" s="23">
        <v>0</v>
      </c>
      <c r="AB173" s="22">
        <v>0</v>
      </c>
      <c r="AC173" s="23">
        <v>0</v>
      </c>
      <c r="AD173" s="23">
        <v>0</v>
      </c>
      <c r="AE173" s="23">
        <v>0</v>
      </c>
      <c r="AF173" s="24">
        <v>0</v>
      </c>
      <c r="AG173" s="23">
        <v>0</v>
      </c>
      <c r="AH173" s="23">
        <v>0</v>
      </c>
      <c r="AI173" s="25">
        <f t="shared" si="22"/>
        <v>25505373</v>
      </c>
      <c r="AJ173" s="25">
        <v>0</v>
      </c>
      <c r="AK173" s="24">
        <v>0</v>
      </c>
      <c r="AL173" s="23">
        <v>0</v>
      </c>
      <c r="AM173" s="23">
        <v>0</v>
      </c>
      <c r="AN173" s="24">
        <v>0</v>
      </c>
      <c r="AO173" s="24">
        <v>0</v>
      </c>
      <c r="AP173" s="23">
        <v>0</v>
      </c>
      <c r="AQ173" s="23">
        <v>0</v>
      </c>
      <c r="AR173" s="23">
        <v>0</v>
      </c>
      <c r="AS173" s="41" t="s">
        <v>2304</v>
      </c>
      <c r="AT173" s="23">
        <v>0</v>
      </c>
      <c r="AU173" s="23">
        <v>0</v>
      </c>
      <c r="AV173" s="25">
        <v>25505373</v>
      </c>
      <c r="AW173" s="22">
        <v>0</v>
      </c>
      <c r="AX173" s="23">
        <v>0</v>
      </c>
      <c r="AY173" s="41">
        <v>0</v>
      </c>
      <c r="AZ173" s="23">
        <v>0</v>
      </c>
      <c r="BA173" s="24">
        <v>0</v>
      </c>
      <c r="BB173" s="23">
        <v>0</v>
      </c>
      <c r="BC173" s="23"/>
      <c r="BD173" s="23">
        <v>0</v>
      </c>
      <c r="BE173" s="41">
        <v>0</v>
      </c>
      <c r="BF173" s="23">
        <v>18759015</v>
      </c>
      <c r="BG173" s="23">
        <v>23933864</v>
      </c>
      <c r="BH173" s="25">
        <v>68198252</v>
      </c>
      <c r="BI173" s="23">
        <v>0</v>
      </c>
      <c r="BJ173" s="23">
        <v>4890338</v>
      </c>
      <c r="BK173" s="23">
        <v>0</v>
      </c>
      <c r="BL173" s="23">
        <v>0</v>
      </c>
      <c r="BM173" s="23">
        <v>0</v>
      </c>
      <c r="BN173" s="24">
        <v>0</v>
      </c>
      <c r="BO173" s="23">
        <v>0</v>
      </c>
      <c r="BP173" s="23">
        <v>0</v>
      </c>
      <c r="BQ173" s="23">
        <v>0</v>
      </c>
      <c r="BR173" s="25">
        <v>73088590</v>
      </c>
      <c r="BS173" s="22">
        <v>0</v>
      </c>
      <c r="BT173" s="23">
        <v>0</v>
      </c>
      <c r="BU173" s="23">
        <v>0</v>
      </c>
      <c r="BV173" s="23">
        <v>0</v>
      </c>
      <c r="BW173" s="24">
        <v>0</v>
      </c>
      <c r="BX173" s="23">
        <v>0</v>
      </c>
      <c r="BY173" s="23">
        <v>0</v>
      </c>
      <c r="BZ173" s="23">
        <v>0</v>
      </c>
      <c r="CA173" s="25">
        <f t="shared" si="23"/>
        <v>73088590</v>
      </c>
      <c r="CB173" s="22">
        <v>0</v>
      </c>
      <c r="CC173" s="23">
        <v>0</v>
      </c>
      <c r="CD173" s="23">
        <v>0</v>
      </c>
      <c r="CE173" s="23">
        <v>0</v>
      </c>
      <c r="CF173" s="24">
        <v>0</v>
      </c>
      <c r="CG173" s="23">
        <v>0</v>
      </c>
      <c r="CH173" s="23">
        <v>0</v>
      </c>
      <c r="CI173" s="23">
        <v>0</v>
      </c>
      <c r="CJ173" s="25">
        <f t="shared" si="24"/>
        <v>73088590</v>
      </c>
      <c r="CK173" s="22">
        <v>0</v>
      </c>
      <c r="CL173" s="23">
        <v>0</v>
      </c>
      <c r="CM173" s="23">
        <v>0</v>
      </c>
      <c r="CN173" s="23">
        <v>0</v>
      </c>
      <c r="CO173" s="23">
        <v>0</v>
      </c>
      <c r="CP173" s="24">
        <v>0</v>
      </c>
      <c r="CQ173" s="23">
        <v>0</v>
      </c>
      <c r="CR173" s="23">
        <v>0</v>
      </c>
      <c r="CS173" s="25">
        <f t="shared" si="25"/>
        <v>73088590</v>
      </c>
      <c r="CT173" s="22">
        <v>0</v>
      </c>
      <c r="CU173" s="23">
        <v>0</v>
      </c>
      <c r="CV173" s="23">
        <v>0</v>
      </c>
      <c r="CW173" s="23"/>
      <c r="CX173" s="23">
        <v>0</v>
      </c>
      <c r="CY173" s="24">
        <v>0</v>
      </c>
      <c r="CZ173" s="23">
        <v>0</v>
      </c>
      <c r="DA173" s="23">
        <v>0</v>
      </c>
      <c r="DB173" s="25">
        <f t="shared" si="26"/>
        <v>73088590</v>
      </c>
      <c r="DC173" s="22">
        <v>0</v>
      </c>
      <c r="DD173" s="23">
        <v>0</v>
      </c>
      <c r="DE173" s="23">
        <v>0</v>
      </c>
      <c r="DF173" s="23">
        <v>0</v>
      </c>
      <c r="DG173" s="23">
        <v>0</v>
      </c>
      <c r="DH173" s="24">
        <v>0</v>
      </c>
      <c r="DI173" s="23">
        <v>0</v>
      </c>
      <c r="DJ173" s="23">
        <v>0</v>
      </c>
      <c r="DK173" s="25">
        <f t="shared" si="29"/>
        <v>73088590</v>
      </c>
      <c r="DL173" s="28">
        <v>0</v>
      </c>
      <c r="DM173" s="23">
        <v>0</v>
      </c>
      <c r="DN173" s="23">
        <v>0</v>
      </c>
      <c r="DO173" s="23">
        <v>0</v>
      </c>
      <c r="DP173" s="23"/>
      <c r="DQ173" s="23"/>
      <c r="DR173" s="23">
        <v>0</v>
      </c>
      <c r="DS173" s="23">
        <v>0</v>
      </c>
      <c r="DT173" s="24">
        <v>0</v>
      </c>
      <c r="DU173" s="23">
        <v>0</v>
      </c>
      <c r="DV173" s="23">
        <v>0</v>
      </c>
      <c r="DW173" s="26">
        <f t="shared" si="28"/>
        <v>73088590</v>
      </c>
      <c r="DX173" s="26">
        <f>VLOOKUP(B173,[2]RPTNCT049_ConsultaSaldosContabl!$I$4:$K$7914,3,0)</f>
        <v>23649353</v>
      </c>
      <c r="DY173" s="13" t="e">
        <f>+S173+AD173+AU173+#REF!+BG173+#REF!+BQ173+#REF!</f>
        <v>#REF!</v>
      </c>
    </row>
    <row r="174" spans="1:129" ht="15" customHeight="1" x14ac:dyDescent="0.2">
      <c r="A174" s="9">
        <v>8918561313</v>
      </c>
      <c r="B174" s="9">
        <v>891856131</v>
      </c>
      <c r="C174" s="9"/>
      <c r="D174" s="27">
        <v>219015790</v>
      </c>
      <c r="E174" s="21" t="s">
        <v>379</v>
      </c>
      <c r="F174" s="20" t="s">
        <v>1524</v>
      </c>
      <c r="G174" s="22">
        <f>VLOOKUP(A174,[1]SGP!$A$4:$G$1137,7,0)</f>
        <v>0</v>
      </c>
      <c r="H174" s="23"/>
      <c r="I174" s="23">
        <v>0</v>
      </c>
      <c r="J174" s="23">
        <v>0</v>
      </c>
      <c r="K174" s="24">
        <v>0</v>
      </c>
      <c r="L174" s="23">
        <v>0</v>
      </c>
      <c r="M174" s="23">
        <v>0</v>
      </c>
      <c r="N174" s="25">
        <f t="shared" si="20"/>
        <v>0</v>
      </c>
      <c r="O174" s="25">
        <v>0</v>
      </c>
      <c r="P174" s="22">
        <v>0</v>
      </c>
      <c r="Q174" s="23">
        <v>0</v>
      </c>
      <c r="R174" s="23">
        <v>0</v>
      </c>
      <c r="S174" s="31">
        <v>43533192</v>
      </c>
      <c r="T174" s="23">
        <v>0</v>
      </c>
      <c r="U174" s="24">
        <v>0</v>
      </c>
      <c r="V174" s="23">
        <v>0</v>
      </c>
      <c r="W174" s="23">
        <v>0</v>
      </c>
      <c r="X174" s="25">
        <f t="shared" si="21"/>
        <v>43533192</v>
      </c>
      <c r="Y174" s="25">
        <v>0</v>
      </c>
      <c r="Z174" s="22">
        <v>0</v>
      </c>
      <c r="AA174" s="23">
        <v>0</v>
      </c>
      <c r="AB174" s="22">
        <v>0</v>
      </c>
      <c r="AC174" s="23">
        <v>0</v>
      </c>
      <c r="AD174" s="23">
        <v>0</v>
      </c>
      <c r="AE174" s="23">
        <v>0</v>
      </c>
      <c r="AF174" s="24">
        <v>0</v>
      </c>
      <c r="AG174" s="23">
        <v>0</v>
      </c>
      <c r="AH174" s="23">
        <v>0</v>
      </c>
      <c r="AI174" s="25">
        <f t="shared" si="22"/>
        <v>43533192</v>
      </c>
      <c r="AJ174" s="25">
        <v>0</v>
      </c>
      <c r="AK174" s="24">
        <v>0</v>
      </c>
      <c r="AL174" s="23">
        <v>0</v>
      </c>
      <c r="AM174" s="23">
        <v>0</v>
      </c>
      <c r="AN174" s="24">
        <v>0</v>
      </c>
      <c r="AO174" s="24">
        <v>0</v>
      </c>
      <c r="AP174" s="23">
        <v>0</v>
      </c>
      <c r="AQ174" s="23">
        <v>0</v>
      </c>
      <c r="AR174" s="23">
        <v>0</v>
      </c>
      <c r="AS174" s="41" t="s">
        <v>2304</v>
      </c>
      <c r="AT174" s="23">
        <v>0</v>
      </c>
      <c r="AU174" s="23">
        <v>13522503</v>
      </c>
      <c r="AV174" s="25">
        <v>57055695</v>
      </c>
      <c r="AW174" s="22">
        <v>0</v>
      </c>
      <c r="AX174" s="23">
        <v>0</v>
      </c>
      <c r="AY174" s="41">
        <v>0</v>
      </c>
      <c r="AZ174" s="23">
        <v>0</v>
      </c>
      <c r="BA174" s="24">
        <v>0</v>
      </c>
      <c r="BB174" s="23">
        <v>0</v>
      </c>
      <c r="BC174" s="23"/>
      <c r="BD174" s="23">
        <v>0</v>
      </c>
      <c r="BE174" s="41">
        <v>0</v>
      </c>
      <c r="BF174" s="23">
        <v>0</v>
      </c>
      <c r="BG174" s="23">
        <v>54122277</v>
      </c>
      <c r="BH174" s="25">
        <v>111177972</v>
      </c>
      <c r="BI174" s="23">
        <v>0</v>
      </c>
      <c r="BJ174" s="23">
        <v>0</v>
      </c>
      <c r="BK174" s="23">
        <v>0</v>
      </c>
      <c r="BL174" s="23">
        <v>0</v>
      </c>
      <c r="BM174" s="23">
        <v>0</v>
      </c>
      <c r="BN174" s="24">
        <v>0</v>
      </c>
      <c r="BO174" s="23">
        <v>0</v>
      </c>
      <c r="BP174" s="23">
        <v>0</v>
      </c>
      <c r="BQ174" s="23">
        <v>0</v>
      </c>
      <c r="BR174" s="25">
        <v>111177972</v>
      </c>
      <c r="BS174" s="22">
        <v>0</v>
      </c>
      <c r="BT174" s="23">
        <v>0</v>
      </c>
      <c r="BU174" s="23">
        <v>0</v>
      </c>
      <c r="BV174" s="23">
        <v>0</v>
      </c>
      <c r="BW174" s="24">
        <v>0</v>
      </c>
      <c r="BX174" s="23">
        <v>0</v>
      </c>
      <c r="BY174" s="23">
        <v>0</v>
      </c>
      <c r="BZ174" s="23">
        <v>0</v>
      </c>
      <c r="CA174" s="25">
        <f t="shared" si="23"/>
        <v>111177972</v>
      </c>
      <c r="CB174" s="22">
        <v>0</v>
      </c>
      <c r="CC174" s="23">
        <v>0</v>
      </c>
      <c r="CD174" s="23">
        <v>0</v>
      </c>
      <c r="CE174" s="23">
        <v>0</v>
      </c>
      <c r="CF174" s="24">
        <v>0</v>
      </c>
      <c r="CG174" s="23">
        <v>0</v>
      </c>
      <c r="CH174" s="23">
        <v>0</v>
      </c>
      <c r="CI174" s="23">
        <v>0</v>
      </c>
      <c r="CJ174" s="25">
        <f t="shared" si="24"/>
        <v>111177972</v>
      </c>
      <c r="CK174" s="22">
        <v>0</v>
      </c>
      <c r="CL174" s="23">
        <v>0</v>
      </c>
      <c r="CM174" s="23">
        <v>0</v>
      </c>
      <c r="CN174" s="23">
        <v>0</v>
      </c>
      <c r="CO174" s="23">
        <v>0</v>
      </c>
      <c r="CP174" s="24">
        <v>0</v>
      </c>
      <c r="CQ174" s="23">
        <v>0</v>
      </c>
      <c r="CR174" s="23">
        <v>0</v>
      </c>
      <c r="CS174" s="25">
        <f t="shared" si="25"/>
        <v>111177972</v>
      </c>
      <c r="CT174" s="22">
        <v>0</v>
      </c>
      <c r="CU174" s="23">
        <v>0</v>
      </c>
      <c r="CV174" s="23">
        <v>0</v>
      </c>
      <c r="CW174" s="23"/>
      <c r="CX174" s="23">
        <v>0</v>
      </c>
      <c r="CY174" s="24">
        <v>0</v>
      </c>
      <c r="CZ174" s="23">
        <v>0</v>
      </c>
      <c r="DA174" s="23">
        <v>0</v>
      </c>
      <c r="DB174" s="25">
        <f t="shared" si="26"/>
        <v>111177972</v>
      </c>
      <c r="DC174" s="22">
        <v>0</v>
      </c>
      <c r="DD174" s="23">
        <v>0</v>
      </c>
      <c r="DE174" s="23">
        <v>0</v>
      </c>
      <c r="DF174" s="23">
        <v>0</v>
      </c>
      <c r="DG174" s="23">
        <v>0</v>
      </c>
      <c r="DH174" s="24">
        <v>0</v>
      </c>
      <c r="DI174" s="23">
        <v>0</v>
      </c>
      <c r="DJ174" s="23">
        <v>0</v>
      </c>
      <c r="DK174" s="25">
        <f t="shared" si="29"/>
        <v>111177972</v>
      </c>
      <c r="DL174" s="28">
        <v>0</v>
      </c>
      <c r="DM174" s="23">
        <v>0</v>
      </c>
      <c r="DN174" s="23">
        <v>0</v>
      </c>
      <c r="DO174" s="23">
        <v>0</v>
      </c>
      <c r="DP174" s="23">
        <v>0</v>
      </c>
      <c r="DQ174" s="23"/>
      <c r="DR174" s="23">
        <v>0</v>
      </c>
      <c r="DS174" s="23">
        <v>0</v>
      </c>
      <c r="DT174" s="24">
        <v>0</v>
      </c>
      <c r="DU174" s="23">
        <v>0</v>
      </c>
      <c r="DV174" s="23">
        <v>0</v>
      </c>
      <c r="DW174" s="26">
        <f t="shared" si="28"/>
        <v>111177972</v>
      </c>
      <c r="DX174" s="26">
        <v>0</v>
      </c>
      <c r="DY174" s="13" t="e">
        <f>+S174+AD174+AU174+#REF!+BG174+#REF!+BQ174+#REF!</f>
        <v>#REF!</v>
      </c>
    </row>
    <row r="175" spans="1:129" ht="15" customHeight="1" x14ac:dyDescent="0.2">
      <c r="A175" s="9">
        <v>8918560773</v>
      </c>
      <c r="B175" s="9">
        <v>891856077</v>
      </c>
      <c r="C175" s="9"/>
      <c r="D175" s="27">
        <v>216215362</v>
      </c>
      <c r="E175" s="21" t="s">
        <v>318</v>
      </c>
      <c r="F175" s="20" t="s">
        <v>1466</v>
      </c>
      <c r="G175" s="22">
        <f>VLOOKUP(A175,[1]SGP!$A$4:$G$1137,7,0)</f>
        <v>0</v>
      </c>
      <c r="H175" s="23"/>
      <c r="I175" s="23">
        <v>0</v>
      </c>
      <c r="J175" s="23">
        <v>0</v>
      </c>
      <c r="K175" s="24">
        <v>0</v>
      </c>
      <c r="L175" s="23">
        <v>0</v>
      </c>
      <c r="M175" s="23">
        <v>0</v>
      </c>
      <c r="N175" s="25">
        <f t="shared" si="20"/>
        <v>0</v>
      </c>
      <c r="O175" s="25">
        <v>0</v>
      </c>
      <c r="P175" s="22">
        <v>0</v>
      </c>
      <c r="Q175" s="23">
        <v>0</v>
      </c>
      <c r="R175" s="23">
        <v>0</v>
      </c>
      <c r="S175" s="31">
        <v>13897086</v>
      </c>
      <c r="T175" s="23">
        <v>0</v>
      </c>
      <c r="U175" s="24">
        <v>0</v>
      </c>
      <c r="V175" s="23">
        <v>0</v>
      </c>
      <c r="W175" s="23">
        <v>0</v>
      </c>
      <c r="X175" s="25">
        <f t="shared" si="21"/>
        <v>13897086</v>
      </c>
      <c r="Y175" s="25">
        <v>0</v>
      </c>
      <c r="Z175" s="22">
        <v>0</v>
      </c>
      <c r="AA175" s="23">
        <v>0</v>
      </c>
      <c r="AB175" s="22">
        <v>0</v>
      </c>
      <c r="AC175" s="23">
        <v>0</v>
      </c>
      <c r="AD175" s="23">
        <v>0</v>
      </c>
      <c r="AE175" s="23">
        <v>0</v>
      </c>
      <c r="AF175" s="24">
        <v>0</v>
      </c>
      <c r="AG175" s="23">
        <v>0</v>
      </c>
      <c r="AH175" s="23">
        <v>0</v>
      </c>
      <c r="AI175" s="25">
        <f t="shared" si="22"/>
        <v>13897086</v>
      </c>
      <c r="AJ175" s="25">
        <v>0</v>
      </c>
      <c r="AK175" s="24">
        <v>0</v>
      </c>
      <c r="AL175" s="23">
        <v>0</v>
      </c>
      <c r="AM175" s="23">
        <v>0</v>
      </c>
      <c r="AN175" s="24">
        <v>0</v>
      </c>
      <c r="AO175" s="24">
        <v>0</v>
      </c>
      <c r="AP175" s="23">
        <v>0</v>
      </c>
      <c r="AQ175" s="23">
        <v>0</v>
      </c>
      <c r="AR175" s="23">
        <v>0</v>
      </c>
      <c r="AS175" s="41" t="s">
        <v>2304</v>
      </c>
      <c r="AT175" s="23">
        <v>0</v>
      </c>
      <c r="AU175" s="23">
        <v>0</v>
      </c>
      <c r="AV175" s="25">
        <v>13897086</v>
      </c>
      <c r="AW175" s="22">
        <v>0</v>
      </c>
      <c r="AX175" s="23">
        <v>0</v>
      </c>
      <c r="AY175" s="41">
        <v>0</v>
      </c>
      <c r="AZ175" s="23">
        <v>0</v>
      </c>
      <c r="BA175" s="24">
        <v>0</v>
      </c>
      <c r="BB175" s="23">
        <v>0</v>
      </c>
      <c r="BC175" s="23"/>
      <c r="BD175" s="23">
        <v>0</v>
      </c>
      <c r="BE175" s="41">
        <v>0</v>
      </c>
      <c r="BF175" s="23">
        <v>8246610</v>
      </c>
      <c r="BG175" s="23">
        <v>12902036</v>
      </c>
      <c r="BH175" s="25">
        <v>35045732</v>
      </c>
      <c r="BI175" s="23">
        <v>0</v>
      </c>
      <c r="BJ175" s="23">
        <v>2507216</v>
      </c>
      <c r="BK175" s="23">
        <v>0</v>
      </c>
      <c r="BL175" s="23">
        <v>0</v>
      </c>
      <c r="BM175" s="23">
        <v>0</v>
      </c>
      <c r="BN175" s="24">
        <v>0</v>
      </c>
      <c r="BO175" s="23">
        <v>0</v>
      </c>
      <c r="BP175" s="23">
        <v>0</v>
      </c>
      <c r="BQ175" s="23">
        <v>0</v>
      </c>
      <c r="BR175" s="25">
        <v>37552948</v>
      </c>
      <c r="BS175" s="22">
        <v>0</v>
      </c>
      <c r="BT175" s="23">
        <v>0</v>
      </c>
      <c r="BU175" s="23">
        <v>0</v>
      </c>
      <c r="BV175" s="23">
        <v>0</v>
      </c>
      <c r="BW175" s="24">
        <v>0</v>
      </c>
      <c r="BX175" s="23">
        <v>0</v>
      </c>
      <c r="BY175" s="23">
        <v>0</v>
      </c>
      <c r="BZ175" s="23">
        <v>0</v>
      </c>
      <c r="CA175" s="25">
        <f t="shared" si="23"/>
        <v>37552948</v>
      </c>
      <c r="CB175" s="22">
        <v>0</v>
      </c>
      <c r="CC175" s="23">
        <v>0</v>
      </c>
      <c r="CD175" s="23">
        <v>0</v>
      </c>
      <c r="CE175" s="23">
        <v>0</v>
      </c>
      <c r="CF175" s="24">
        <v>0</v>
      </c>
      <c r="CG175" s="23">
        <v>0</v>
      </c>
      <c r="CH175" s="23">
        <v>0</v>
      </c>
      <c r="CI175" s="23">
        <v>0</v>
      </c>
      <c r="CJ175" s="25">
        <f t="shared" si="24"/>
        <v>37552948</v>
      </c>
      <c r="CK175" s="22">
        <v>0</v>
      </c>
      <c r="CL175" s="23">
        <v>0</v>
      </c>
      <c r="CM175" s="23">
        <v>0</v>
      </c>
      <c r="CN175" s="23">
        <v>0</v>
      </c>
      <c r="CO175" s="23">
        <v>0</v>
      </c>
      <c r="CP175" s="24">
        <v>0</v>
      </c>
      <c r="CQ175" s="23">
        <v>0</v>
      </c>
      <c r="CR175" s="23">
        <v>0</v>
      </c>
      <c r="CS175" s="25">
        <f t="shared" si="25"/>
        <v>37552948</v>
      </c>
      <c r="CT175" s="22">
        <v>0</v>
      </c>
      <c r="CU175" s="23">
        <v>0</v>
      </c>
      <c r="CV175" s="23">
        <v>0</v>
      </c>
      <c r="CW175" s="23"/>
      <c r="CX175" s="23">
        <v>0</v>
      </c>
      <c r="CY175" s="24">
        <v>0</v>
      </c>
      <c r="CZ175" s="23">
        <v>0</v>
      </c>
      <c r="DA175" s="23">
        <v>0</v>
      </c>
      <c r="DB175" s="25">
        <f t="shared" si="26"/>
        <v>37552948</v>
      </c>
      <c r="DC175" s="22">
        <v>0</v>
      </c>
      <c r="DD175" s="23">
        <v>0</v>
      </c>
      <c r="DE175" s="23">
        <v>0</v>
      </c>
      <c r="DF175" s="23">
        <v>0</v>
      </c>
      <c r="DG175" s="23">
        <v>0</v>
      </c>
      <c r="DH175" s="24">
        <v>0</v>
      </c>
      <c r="DI175" s="23">
        <v>0</v>
      </c>
      <c r="DJ175" s="23">
        <v>0</v>
      </c>
      <c r="DK175" s="25">
        <f t="shared" si="29"/>
        <v>37552948</v>
      </c>
      <c r="DL175" s="28">
        <v>0</v>
      </c>
      <c r="DM175" s="23">
        <v>0</v>
      </c>
      <c r="DN175" s="23">
        <v>0</v>
      </c>
      <c r="DO175" s="23">
        <v>0</v>
      </c>
      <c r="DP175" s="23"/>
      <c r="DQ175" s="23"/>
      <c r="DR175" s="23">
        <v>0</v>
      </c>
      <c r="DS175" s="23">
        <v>0</v>
      </c>
      <c r="DT175" s="24">
        <v>0</v>
      </c>
      <c r="DU175" s="23">
        <v>0</v>
      </c>
      <c r="DV175" s="23">
        <v>0</v>
      </c>
      <c r="DW175" s="26">
        <f t="shared" si="28"/>
        <v>37552948</v>
      </c>
      <c r="DX175" s="26">
        <f>VLOOKUP(B175,[2]RPTNCT049_ConsultaSaldosContabl!$I$4:$K$7914,3,0)</f>
        <v>10753826</v>
      </c>
      <c r="DY175" s="13" t="e">
        <f>+S175+AD175+AU175+#REF!+BG175+#REF!+BQ175+#REF!</f>
        <v>#REF!</v>
      </c>
    </row>
    <row r="176" spans="1:129" ht="15" customHeight="1" x14ac:dyDescent="0.2">
      <c r="A176" s="9">
        <v>8918557697</v>
      </c>
      <c r="B176" s="9">
        <v>891855769</v>
      </c>
      <c r="C176" s="9"/>
      <c r="D176" s="27">
        <v>212615226</v>
      </c>
      <c r="E176" s="21" t="s">
        <v>304</v>
      </c>
      <c r="F176" s="20" t="s">
        <v>1452</v>
      </c>
      <c r="G176" s="22">
        <f>VLOOKUP(A176,[1]SGP!$A$4:$G$1137,7,0)</f>
        <v>0</v>
      </c>
      <c r="H176" s="23"/>
      <c r="I176" s="23">
        <v>0</v>
      </c>
      <c r="J176" s="23">
        <v>0</v>
      </c>
      <c r="K176" s="24">
        <v>0</v>
      </c>
      <c r="L176" s="23">
        <v>0</v>
      </c>
      <c r="M176" s="23">
        <v>0</v>
      </c>
      <c r="N176" s="25">
        <f t="shared" si="20"/>
        <v>0</v>
      </c>
      <c r="O176" s="25">
        <v>0</v>
      </c>
      <c r="P176" s="22">
        <v>0</v>
      </c>
      <c r="Q176" s="23">
        <v>0</v>
      </c>
      <c r="R176" s="23">
        <v>0</v>
      </c>
      <c r="S176" s="31">
        <v>16021740</v>
      </c>
      <c r="T176" s="23">
        <v>0</v>
      </c>
      <c r="U176" s="24">
        <v>0</v>
      </c>
      <c r="V176" s="23">
        <v>0</v>
      </c>
      <c r="W176" s="23">
        <v>0</v>
      </c>
      <c r="X176" s="25">
        <f t="shared" si="21"/>
        <v>16021740</v>
      </c>
      <c r="Y176" s="25">
        <v>0</v>
      </c>
      <c r="Z176" s="22">
        <v>0</v>
      </c>
      <c r="AA176" s="23">
        <v>0</v>
      </c>
      <c r="AB176" s="22">
        <v>0</v>
      </c>
      <c r="AC176" s="23">
        <v>0</v>
      </c>
      <c r="AD176" s="23">
        <v>0</v>
      </c>
      <c r="AE176" s="23">
        <v>0</v>
      </c>
      <c r="AF176" s="24">
        <v>0</v>
      </c>
      <c r="AG176" s="23">
        <v>0</v>
      </c>
      <c r="AH176" s="23">
        <v>0</v>
      </c>
      <c r="AI176" s="25">
        <f t="shared" si="22"/>
        <v>16021740</v>
      </c>
      <c r="AJ176" s="25">
        <v>0</v>
      </c>
      <c r="AK176" s="24">
        <v>0</v>
      </c>
      <c r="AL176" s="23">
        <v>0</v>
      </c>
      <c r="AM176" s="23">
        <v>0</v>
      </c>
      <c r="AN176" s="24">
        <v>0</v>
      </c>
      <c r="AO176" s="24">
        <v>0</v>
      </c>
      <c r="AP176" s="23">
        <v>0</v>
      </c>
      <c r="AQ176" s="23">
        <v>0</v>
      </c>
      <c r="AR176" s="23">
        <v>0</v>
      </c>
      <c r="AS176" s="41" t="s">
        <v>2304</v>
      </c>
      <c r="AT176" s="23">
        <v>0</v>
      </c>
      <c r="AU176" s="23">
        <v>0</v>
      </c>
      <c r="AV176" s="25">
        <v>16021740</v>
      </c>
      <c r="AW176" s="22">
        <v>0</v>
      </c>
      <c r="AX176" s="23">
        <v>0</v>
      </c>
      <c r="AY176" s="41">
        <v>0</v>
      </c>
      <c r="AZ176" s="23">
        <v>0</v>
      </c>
      <c r="BA176" s="24">
        <v>0</v>
      </c>
      <c r="BB176" s="23">
        <v>0</v>
      </c>
      <c r="BC176" s="23"/>
      <c r="BD176" s="23">
        <v>0</v>
      </c>
      <c r="BE176" s="41">
        <v>0</v>
      </c>
      <c r="BF176" s="23">
        <v>12119000</v>
      </c>
      <c r="BG176" s="23">
        <v>14572057</v>
      </c>
      <c r="BH176" s="25">
        <v>42712797</v>
      </c>
      <c r="BI176" s="23">
        <v>0</v>
      </c>
      <c r="BJ176" s="23">
        <v>3395654</v>
      </c>
      <c r="BK176" s="23">
        <v>0</v>
      </c>
      <c r="BL176" s="23">
        <v>0</v>
      </c>
      <c r="BM176" s="23">
        <v>0</v>
      </c>
      <c r="BN176" s="24">
        <v>0</v>
      </c>
      <c r="BO176" s="23">
        <v>0</v>
      </c>
      <c r="BP176" s="23">
        <v>0</v>
      </c>
      <c r="BQ176" s="23">
        <v>0</v>
      </c>
      <c r="BR176" s="25">
        <v>46108451</v>
      </c>
      <c r="BS176" s="22">
        <v>0</v>
      </c>
      <c r="BT176" s="23">
        <v>0</v>
      </c>
      <c r="BU176" s="23">
        <v>0</v>
      </c>
      <c r="BV176" s="23">
        <v>0</v>
      </c>
      <c r="BW176" s="24">
        <v>0</v>
      </c>
      <c r="BX176" s="23">
        <v>0</v>
      </c>
      <c r="BY176" s="23">
        <v>0</v>
      </c>
      <c r="BZ176" s="23">
        <v>0</v>
      </c>
      <c r="CA176" s="25">
        <f t="shared" si="23"/>
        <v>46108451</v>
      </c>
      <c r="CB176" s="22">
        <v>0</v>
      </c>
      <c r="CC176" s="23">
        <v>0</v>
      </c>
      <c r="CD176" s="23">
        <v>0</v>
      </c>
      <c r="CE176" s="23">
        <v>0</v>
      </c>
      <c r="CF176" s="24">
        <v>0</v>
      </c>
      <c r="CG176" s="23">
        <v>0</v>
      </c>
      <c r="CH176" s="23">
        <v>0</v>
      </c>
      <c r="CI176" s="23">
        <v>0</v>
      </c>
      <c r="CJ176" s="25">
        <f t="shared" si="24"/>
        <v>46108451</v>
      </c>
      <c r="CK176" s="22">
        <v>0</v>
      </c>
      <c r="CL176" s="23">
        <v>0</v>
      </c>
      <c r="CM176" s="23">
        <v>0</v>
      </c>
      <c r="CN176" s="23">
        <v>0</v>
      </c>
      <c r="CO176" s="23">
        <v>0</v>
      </c>
      <c r="CP176" s="24">
        <v>0</v>
      </c>
      <c r="CQ176" s="23">
        <v>0</v>
      </c>
      <c r="CR176" s="23">
        <v>0</v>
      </c>
      <c r="CS176" s="25">
        <f t="shared" si="25"/>
        <v>46108451</v>
      </c>
      <c r="CT176" s="22">
        <v>0</v>
      </c>
      <c r="CU176" s="23">
        <v>0</v>
      </c>
      <c r="CV176" s="23">
        <v>0</v>
      </c>
      <c r="CW176" s="23"/>
      <c r="CX176" s="23">
        <v>0</v>
      </c>
      <c r="CY176" s="24">
        <v>0</v>
      </c>
      <c r="CZ176" s="23">
        <v>0</v>
      </c>
      <c r="DA176" s="23">
        <v>0</v>
      </c>
      <c r="DB176" s="25">
        <f t="shared" si="26"/>
        <v>46108451</v>
      </c>
      <c r="DC176" s="22">
        <v>0</v>
      </c>
      <c r="DD176" s="23">
        <v>0</v>
      </c>
      <c r="DE176" s="23">
        <v>0</v>
      </c>
      <c r="DF176" s="23">
        <v>0</v>
      </c>
      <c r="DG176" s="23">
        <v>0</v>
      </c>
      <c r="DH176" s="24">
        <v>0</v>
      </c>
      <c r="DI176" s="23">
        <v>0</v>
      </c>
      <c r="DJ176" s="23">
        <v>0</v>
      </c>
      <c r="DK176" s="25">
        <f t="shared" si="29"/>
        <v>46108451</v>
      </c>
      <c r="DL176" s="28">
        <v>0</v>
      </c>
      <c r="DM176" s="23">
        <v>0</v>
      </c>
      <c r="DN176" s="23">
        <v>0</v>
      </c>
      <c r="DO176" s="23">
        <v>0</v>
      </c>
      <c r="DP176" s="23"/>
      <c r="DQ176" s="23"/>
      <c r="DR176" s="23">
        <v>0</v>
      </c>
      <c r="DS176" s="23">
        <v>0</v>
      </c>
      <c r="DT176" s="24">
        <v>0</v>
      </c>
      <c r="DU176" s="23">
        <v>0</v>
      </c>
      <c r="DV176" s="23">
        <v>0</v>
      </c>
      <c r="DW176" s="26">
        <f t="shared" si="28"/>
        <v>46108451</v>
      </c>
      <c r="DX176" s="26">
        <f>VLOOKUP(B176,[2]RPTNCT049_ConsultaSaldosContabl!$I$4:$K$7914,3,0)</f>
        <v>15514654</v>
      </c>
      <c r="DY176" s="13" t="e">
        <f>+S176+AD176+AU176+#REF!+BG176+#REF!+BQ176+#REF!</f>
        <v>#REF!</v>
      </c>
    </row>
    <row r="177" spans="1:129" ht="15" customHeight="1" x14ac:dyDescent="0.2">
      <c r="A177" s="9">
        <v>8918557482</v>
      </c>
      <c r="B177" s="9">
        <v>891855748</v>
      </c>
      <c r="C177" s="9"/>
      <c r="D177" s="27">
        <v>211515215</v>
      </c>
      <c r="E177" s="21" t="s">
        <v>300</v>
      </c>
      <c r="F177" s="20" t="s">
        <v>1448</v>
      </c>
      <c r="G177" s="22">
        <f>VLOOKUP(A177,[1]SGP!$A$4:$G$1137,7,0)</f>
        <v>0</v>
      </c>
      <c r="H177" s="23"/>
      <c r="I177" s="23">
        <v>0</v>
      </c>
      <c r="J177" s="23">
        <v>0</v>
      </c>
      <c r="K177" s="24">
        <v>0</v>
      </c>
      <c r="L177" s="23">
        <v>0</v>
      </c>
      <c r="M177" s="23">
        <v>0</v>
      </c>
      <c r="N177" s="25">
        <f t="shared" si="20"/>
        <v>0</v>
      </c>
      <c r="O177" s="25">
        <v>0</v>
      </c>
      <c r="P177" s="22">
        <v>0</v>
      </c>
      <c r="Q177" s="23">
        <v>0</v>
      </c>
      <c r="R177" s="23">
        <v>0</v>
      </c>
      <c r="S177" s="31">
        <v>20768886</v>
      </c>
      <c r="T177" s="23">
        <v>0</v>
      </c>
      <c r="U177" s="24">
        <v>0</v>
      </c>
      <c r="V177" s="23">
        <v>0</v>
      </c>
      <c r="W177" s="23">
        <v>0</v>
      </c>
      <c r="X177" s="25">
        <f t="shared" si="21"/>
        <v>20768886</v>
      </c>
      <c r="Y177" s="25">
        <v>0</v>
      </c>
      <c r="Z177" s="22">
        <v>0</v>
      </c>
      <c r="AA177" s="23">
        <v>0</v>
      </c>
      <c r="AB177" s="22">
        <v>0</v>
      </c>
      <c r="AC177" s="23">
        <v>0</v>
      </c>
      <c r="AD177" s="23">
        <v>0</v>
      </c>
      <c r="AE177" s="23">
        <v>0</v>
      </c>
      <c r="AF177" s="24">
        <v>0</v>
      </c>
      <c r="AG177" s="23">
        <v>0</v>
      </c>
      <c r="AH177" s="23">
        <v>0</v>
      </c>
      <c r="AI177" s="25">
        <f t="shared" si="22"/>
        <v>20768886</v>
      </c>
      <c r="AJ177" s="25">
        <v>0</v>
      </c>
      <c r="AK177" s="24">
        <v>0</v>
      </c>
      <c r="AL177" s="23">
        <v>0</v>
      </c>
      <c r="AM177" s="23">
        <v>0</v>
      </c>
      <c r="AN177" s="24">
        <v>0</v>
      </c>
      <c r="AO177" s="24">
        <v>0</v>
      </c>
      <c r="AP177" s="23">
        <v>0</v>
      </c>
      <c r="AQ177" s="23">
        <v>0</v>
      </c>
      <c r="AR177" s="23">
        <v>0</v>
      </c>
      <c r="AS177" s="41" t="s">
        <v>2304</v>
      </c>
      <c r="AT177" s="23">
        <v>0</v>
      </c>
      <c r="AU177" s="23">
        <v>0</v>
      </c>
      <c r="AV177" s="25">
        <v>20768886</v>
      </c>
      <c r="AW177" s="22">
        <v>0</v>
      </c>
      <c r="AX177" s="23">
        <v>0</v>
      </c>
      <c r="AY177" s="41">
        <v>0</v>
      </c>
      <c r="AZ177" s="23">
        <v>0</v>
      </c>
      <c r="BA177" s="24">
        <v>0</v>
      </c>
      <c r="BB177" s="23">
        <v>0</v>
      </c>
      <c r="BC177" s="23"/>
      <c r="BD177" s="23">
        <v>0</v>
      </c>
      <c r="BE177" s="41">
        <v>0</v>
      </c>
      <c r="BF177" s="23">
        <v>10153460</v>
      </c>
      <c r="BG177" s="23">
        <v>18709885</v>
      </c>
      <c r="BH177" s="25">
        <v>49632231</v>
      </c>
      <c r="BI177" s="23">
        <v>0</v>
      </c>
      <c r="BJ177" s="23">
        <v>3272201</v>
      </c>
      <c r="BK177" s="23">
        <v>0</v>
      </c>
      <c r="BL177" s="23">
        <v>0</v>
      </c>
      <c r="BM177" s="23">
        <v>0</v>
      </c>
      <c r="BN177" s="24">
        <v>0</v>
      </c>
      <c r="BO177" s="23">
        <v>0</v>
      </c>
      <c r="BP177" s="23">
        <v>0</v>
      </c>
      <c r="BQ177" s="23">
        <v>0</v>
      </c>
      <c r="BR177" s="25">
        <v>52904432</v>
      </c>
      <c r="BS177" s="22">
        <v>0</v>
      </c>
      <c r="BT177" s="23">
        <v>0</v>
      </c>
      <c r="BU177" s="23">
        <v>0</v>
      </c>
      <c r="BV177" s="23">
        <v>0</v>
      </c>
      <c r="BW177" s="24">
        <v>0</v>
      </c>
      <c r="BX177" s="23">
        <v>0</v>
      </c>
      <c r="BY177" s="23">
        <v>0</v>
      </c>
      <c r="BZ177" s="23">
        <v>0</v>
      </c>
      <c r="CA177" s="25">
        <f t="shared" si="23"/>
        <v>52904432</v>
      </c>
      <c r="CB177" s="22">
        <v>0</v>
      </c>
      <c r="CC177" s="23">
        <v>0</v>
      </c>
      <c r="CD177" s="23">
        <v>0</v>
      </c>
      <c r="CE177" s="23">
        <v>0</v>
      </c>
      <c r="CF177" s="24">
        <v>0</v>
      </c>
      <c r="CG177" s="23">
        <v>0</v>
      </c>
      <c r="CH177" s="23">
        <v>0</v>
      </c>
      <c r="CI177" s="23">
        <v>0</v>
      </c>
      <c r="CJ177" s="25">
        <f t="shared" si="24"/>
        <v>52904432</v>
      </c>
      <c r="CK177" s="22">
        <v>0</v>
      </c>
      <c r="CL177" s="23">
        <v>0</v>
      </c>
      <c r="CM177" s="23">
        <v>0</v>
      </c>
      <c r="CN177" s="23">
        <v>0</v>
      </c>
      <c r="CO177" s="23">
        <v>0</v>
      </c>
      <c r="CP177" s="24">
        <v>0</v>
      </c>
      <c r="CQ177" s="23">
        <v>0</v>
      </c>
      <c r="CR177" s="23">
        <v>0</v>
      </c>
      <c r="CS177" s="25">
        <f t="shared" si="25"/>
        <v>52904432</v>
      </c>
      <c r="CT177" s="22">
        <v>0</v>
      </c>
      <c r="CU177" s="23">
        <v>0</v>
      </c>
      <c r="CV177" s="23">
        <v>0</v>
      </c>
      <c r="CW177" s="23"/>
      <c r="CX177" s="23">
        <v>0</v>
      </c>
      <c r="CY177" s="24">
        <v>0</v>
      </c>
      <c r="CZ177" s="23">
        <v>0</v>
      </c>
      <c r="DA177" s="23">
        <v>0</v>
      </c>
      <c r="DB177" s="25">
        <f t="shared" si="26"/>
        <v>52904432</v>
      </c>
      <c r="DC177" s="22">
        <v>0</v>
      </c>
      <c r="DD177" s="23">
        <v>0</v>
      </c>
      <c r="DE177" s="23">
        <v>0</v>
      </c>
      <c r="DF177" s="23">
        <v>0</v>
      </c>
      <c r="DG177" s="23">
        <v>0</v>
      </c>
      <c r="DH177" s="24">
        <v>0</v>
      </c>
      <c r="DI177" s="23">
        <v>0</v>
      </c>
      <c r="DJ177" s="23">
        <v>0</v>
      </c>
      <c r="DK177" s="25">
        <f t="shared" si="29"/>
        <v>52904432</v>
      </c>
      <c r="DL177" s="28">
        <v>0</v>
      </c>
      <c r="DM177" s="23">
        <v>0</v>
      </c>
      <c r="DN177" s="23">
        <v>0</v>
      </c>
      <c r="DO177" s="23">
        <v>0</v>
      </c>
      <c r="DP177" s="23"/>
      <c r="DQ177" s="23"/>
      <c r="DR177" s="23">
        <v>0</v>
      </c>
      <c r="DS177" s="23">
        <v>0</v>
      </c>
      <c r="DT177" s="24">
        <v>0</v>
      </c>
      <c r="DU177" s="23">
        <v>0</v>
      </c>
      <c r="DV177" s="23">
        <v>0</v>
      </c>
      <c r="DW177" s="26">
        <f t="shared" si="28"/>
        <v>52904432</v>
      </c>
      <c r="DX177" s="26">
        <f>VLOOKUP(B177,[2]RPTNCT049_ConsultaSaldosContabl!$I$4:$K$7914,3,0)</f>
        <v>13425661</v>
      </c>
      <c r="DY177" s="13" t="e">
        <f>+S177+AD177+AU177+#REF!+BG177+#REF!+BQ177+#REF!</f>
        <v>#REF!</v>
      </c>
    </row>
    <row r="178" spans="1:129" ht="15" customHeight="1" x14ac:dyDescent="0.2">
      <c r="A178" s="9">
        <v>8918557357</v>
      </c>
      <c r="B178" s="9">
        <v>891855735</v>
      </c>
      <c r="C178" s="9"/>
      <c r="D178" s="27">
        <v>216415464</v>
      </c>
      <c r="E178" s="21" t="s">
        <v>329</v>
      </c>
      <c r="F178" s="20" t="s">
        <v>1476</v>
      </c>
      <c r="G178" s="22">
        <f>VLOOKUP(A178,[1]SGP!$A$4:$G$1137,7,0)</f>
        <v>0</v>
      </c>
      <c r="H178" s="23"/>
      <c r="I178" s="23">
        <v>0</v>
      </c>
      <c r="J178" s="23">
        <v>0</v>
      </c>
      <c r="K178" s="24">
        <v>0</v>
      </c>
      <c r="L178" s="23">
        <v>0</v>
      </c>
      <c r="M178" s="23">
        <v>0</v>
      </c>
      <c r="N178" s="25">
        <f t="shared" si="20"/>
        <v>0</v>
      </c>
      <c r="O178" s="25">
        <v>0</v>
      </c>
      <c r="P178" s="22">
        <v>0</v>
      </c>
      <c r="Q178" s="23">
        <v>0</v>
      </c>
      <c r="R178" s="23">
        <v>0</v>
      </c>
      <c r="S178" s="31">
        <v>43343861</v>
      </c>
      <c r="T178" s="23">
        <v>0</v>
      </c>
      <c r="U178" s="24">
        <v>0</v>
      </c>
      <c r="V178" s="23">
        <v>0</v>
      </c>
      <c r="W178" s="23">
        <v>0</v>
      </c>
      <c r="X178" s="25">
        <f t="shared" si="21"/>
        <v>43343861</v>
      </c>
      <c r="Y178" s="25">
        <v>0</v>
      </c>
      <c r="Z178" s="22">
        <v>0</v>
      </c>
      <c r="AA178" s="23">
        <v>0</v>
      </c>
      <c r="AB178" s="22">
        <v>0</v>
      </c>
      <c r="AC178" s="23">
        <v>0</v>
      </c>
      <c r="AD178" s="23">
        <v>0</v>
      </c>
      <c r="AE178" s="23">
        <v>0</v>
      </c>
      <c r="AF178" s="24">
        <v>0</v>
      </c>
      <c r="AG178" s="23">
        <v>0</v>
      </c>
      <c r="AH178" s="23">
        <v>0</v>
      </c>
      <c r="AI178" s="25">
        <f t="shared" si="22"/>
        <v>43343861</v>
      </c>
      <c r="AJ178" s="25">
        <v>0</v>
      </c>
      <c r="AK178" s="24">
        <v>0</v>
      </c>
      <c r="AL178" s="23">
        <v>0</v>
      </c>
      <c r="AM178" s="23">
        <v>0</v>
      </c>
      <c r="AN178" s="24">
        <v>0</v>
      </c>
      <c r="AO178" s="24">
        <v>0</v>
      </c>
      <c r="AP178" s="23">
        <v>0</v>
      </c>
      <c r="AQ178" s="23">
        <v>0</v>
      </c>
      <c r="AR178" s="23">
        <v>0</v>
      </c>
      <c r="AS178" s="41" t="s">
        <v>2304</v>
      </c>
      <c r="AT178" s="23">
        <v>0</v>
      </c>
      <c r="AU178" s="23">
        <v>0</v>
      </c>
      <c r="AV178" s="25">
        <v>43343861</v>
      </c>
      <c r="AW178" s="22">
        <v>0</v>
      </c>
      <c r="AX178" s="23">
        <v>0</v>
      </c>
      <c r="AY178" s="41">
        <v>0</v>
      </c>
      <c r="AZ178" s="23">
        <v>0</v>
      </c>
      <c r="BA178" s="24">
        <v>0</v>
      </c>
      <c r="BB178" s="23">
        <v>0</v>
      </c>
      <c r="BC178" s="23"/>
      <c r="BD178" s="23">
        <v>0</v>
      </c>
      <c r="BE178" s="41">
        <v>0</v>
      </c>
      <c r="BF178" s="23">
        <v>28895595</v>
      </c>
      <c r="BG178" s="23">
        <v>42631922</v>
      </c>
      <c r="BH178" s="25">
        <v>114871378</v>
      </c>
      <c r="BI178" s="23">
        <v>0</v>
      </c>
      <c r="BJ178" s="23">
        <v>8962946</v>
      </c>
      <c r="BK178" s="23">
        <v>0</v>
      </c>
      <c r="BL178" s="23">
        <v>0</v>
      </c>
      <c r="BM178" s="23">
        <v>0</v>
      </c>
      <c r="BN178" s="24">
        <v>0</v>
      </c>
      <c r="BO178" s="23">
        <v>0</v>
      </c>
      <c r="BP178" s="23">
        <v>0</v>
      </c>
      <c r="BQ178" s="23">
        <v>0</v>
      </c>
      <c r="BR178" s="25">
        <v>123834324</v>
      </c>
      <c r="BS178" s="22">
        <v>0</v>
      </c>
      <c r="BT178" s="23">
        <v>0</v>
      </c>
      <c r="BU178" s="23">
        <v>0</v>
      </c>
      <c r="BV178" s="23">
        <v>0</v>
      </c>
      <c r="BW178" s="24">
        <v>0</v>
      </c>
      <c r="BX178" s="23">
        <v>0</v>
      </c>
      <c r="BY178" s="23">
        <v>0</v>
      </c>
      <c r="BZ178" s="23">
        <v>0</v>
      </c>
      <c r="CA178" s="25">
        <f t="shared" si="23"/>
        <v>123834324</v>
      </c>
      <c r="CB178" s="22">
        <v>0</v>
      </c>
      <c r="CC178" s="23">
        <v>0</v>
      </c>
      <c r="CD178" s="23">
        <v>0</v>
      </c>
      <c r="CE178" s="23">
        <v>0</v>
      </c>
      <c r="CF178" s="24">
        <v>0</v>
      </c>
      <c r="CG178" s="23">
        <v>0</v>
      </c>
      <c r="CH178" s="23">
        <v>0</v>
      </c>
      <c r="CI178" s="23">
        <v>0</v>
      </c>
      <c r="CJ178" s="25">
        <f t="shared" si="24"/>
        <v>123834324</v>
      </c>
      <c r="CK178" s="22">
        <v>0</v>
      </c>
      <c r="CL178" s="23">
        <v>0</v>
      </c>
      <c r="CM178" s="23">
        <v>0</v>
      </c>
      <c r="CN178" s="23">
        <v>0</v>
      </c>
      <c r="CO178" s="23">
        <v>0</v>
      </c>
      <c r="CP178" s="24">
        <v>0</v>
      </c>
      <c r="CQ178" s="23">
        <v>0</v>
      </c>
      <c r="CR178" s="23">
        <v>0</v>
      </c>
      <c r="CS178" s="25">
        <f t="shared" si="25"/>
        <v>123834324</v>
      </c>
      <c r="CT178" s="22">
        <v>0</v>
      </c>
      <c r="CU178" s="23">
        <v>0</v>
      </c>
      <c r="CV178" s="23">
        <v>0</v>
      </c>
      <c r="CW178" s="23"/>
      <c r="CX178" s="23">
        <v>0</v>
      </c>
      <c r="CY178" s="24">
        <v>0</v>
      </c>
      <c r="CZ178" s="23">
        <v>0</v>
      </c>
      <c r="DA178" s="23">
        <v>0</v>
      </c>
      <c r="DB178" s="25">
        <f t="shared" si="26"/>
        <v>123834324</v>
      </c>
      <c r="DC178" s="22">
        <v>0</v>
      </c>
      <c r="DD178" s="23">
        <v>0</v>
      </c>
      <c r="DE178" s="23">
        <v>0</v>
      </c>
      <c r="DF178" s="23">
        <v>0</v>
      </c>
      <c r="DG178" s="23">
        <v>0</v>
      </c>
      <c r="DH178" s="24">
        <v>0</v>
      </c>
      <c r="DI178" s="23">
        <v>0</v>
      </c>
      <c r="DJ178" s="23">
        <v>0</v>
      </c>
      <c r="DK178" s="25">
        <f t="shared" si="29"/>
        <v>123834324</v>
      </c>
      <c r="DL178" s="28">
        <v>0</v>
      </c>
      <c r="DM178" s="23">
        <v>0</v>
      </c>
      <c r="DN178" s="23">
        <v>0</v>
      </c>
      <c r="DO178" s="23">
        <v>0</v>
      </c>
      <c r="DP178" s="23"/>
      <c r="DQ178" s="23"/>
      <c r="DR178" s="23">
        <v>0</v>
      </c>
      <c r="DS178" s="23">
        <v>0</v>
      </c>
      <c r="DT178" s="24">
        <v>0</v>
      </c>
      <c r="DU178" s="23">
        <v>0</v>
      </c>
      <c r="DV178" s="23">
        <v>0</v>
      </c>
      <c r="DW178" s="26">
        <f t="shared" si="28"/>
        <v>123834324</v>
      </c>
      <c r="DX178" s="26">
        <f>VLOOKUP(B178,[2]RPTNCT049_ConsultaSaldosContabl!$I$4:$K$7914,3,0)</f>
        <v>37858541</v>
      </c>
      <c r="DY178" s="13" t="e">
        <f>+S178+AD178+AU178+#REF!+BG178+#REF!+BQ178+#REF!</f>
        <v>#REF!</v>
      </c>
    </row>
    <row r="179" spans="1:129" ht="15" customHeight="1" x14ac:dyDescent="0.2">
      <c r="A179" s="9">
        <v>8918553616</v>
      </c>
      <c r="B179" s="9">
        <v>891855361</v>
      </c>
      <c r="C179" s="9"/>
      <c r="D179" s="27">
        <v>210615806</v>
      </c>
      <c r="E179" s="21" t="s">
        <v>382</v>
      </c>
      <c r="F179" s="20" t="s">
        <v>1527</v>
      </c>
      <c r="G179" s="22">
        <f>VLOOKUP(A179,[1]SGP!$A$4:$G$1137,7,0)</f>
        <v>0</v>
      </c>
      <c r="H179" s="23"/>
      <c r="I179" s="23">
        <v>0</v>
      </c>
      <c r="J179" s="23">
        <v>0</v>
      </c>
      <c r="K179" s="24">
        <v>0</v>
      </c>
      <c r="L179" s="23">
        <v>0</v>
      </c>
      <c r="M179" s="23">
        <v>0</v>
      </c>
      <c r="N179" s="25">
        <f t="shared" si="20"/>
        <v>0</v>
      </c>
      <c r="O179" s="25">
        <v>0</v>
      </c>
      <c r="P179" s="22">
        <v>0</v>
      </c>
      <c r="Q179" s="23">
        <v>0</v>
      </c>
      <c r="R179" s="23">
        <v>0</v>
      </c>
      <c r="S179" s="31">
        <v>61434300</v>
      </c>
      <c r="T179" s="23">
        <v>0</v>
      </c>
      <c r="U179" s="24">
        <v>0</v>
      </c>
      <c r="V179" s="23">
        <v>0</v>
      </c>
      <c r="W179" s="23">
        <v>0</v>
      </c>
      <c r="X179" s="25">
        <f t="shared" si="21"/>
        <v>61434300</v>
      </c>
      <c r="Y179" s="25">
        <v>0</v>
      </c>
      <c r="Z179" s="22">
        <v>0</v>
      </c>
      <c r="AA179" s="23">
        <v>0</v>
      </c>
      <c r="AB179" s="22">
        <v>0</v>
      </c>
      <c r="AC179" s="23">
        <v>0</v>
      </c>
      <c r="AD179" s="23">
        <v>36970619</v>
      </c>
      <c r="AE179" s="23">
        <v>0</v>
      </c>
      <c r="AF179" s="24">
        <v>0</v>
      </c>
      <c r="AG179" s="23">
        <v>0</v>
      </c>
      <c r="AH179" s="23">
        <v>0</v>
      </c>
      <c r="AI179" s="25">
        <f t="shared" si="22"/>
        <v>98404919</v>
      </c>
      <c r="AJ179" s="25">
        <v>0</v>
      </c>
      <c r="AK179" s="24">
        <v>0</v>
      </c>
      <c r="AL179" s="23">
        <v>0</v>
      </c>
      <c r="AM179" s="23">
        <v>0</v>
      </c>
      <c r="AN179" s="24">
        <v>0</v>
      </c>
      <c r="AO179" s="24">
        <v>0</v>
      </c>
      <c r="AP179" s="23">
        <v>0</v>
      </c>
      <c r="AQ179" s="23">
        <v>0</v>
      </c>
      <c r="AR179" s="23">
        <v>0</v>
      </c>
      <c r="AS179" s="41" t="s">
        <v>2304</v>
      </c>
      <c r="AT179" s="23">
        <v>0</v>
      </c>
      <c r="AU179" s="23">
        <v>0</v>
      </c>
      <c r="AV179" s="25">
        <v>98404919</v>
      </c>
      <c r="AW179" s="22">
        <v>0</v>
      </c>
      <c r="AX179" s="23">
        <v>0</v>
      </c>
      <c r="AY179" s="41">
        <v>0</v>
      </c>
      <c r="AZ179" s="23">
        <v>0</v>
      </c>
      <c r="BA179" s="24">
        <v>0</v>
      </c>
      <c r="BB179" s="23">
        <v>0</v>
      </c>
      <c r="BC179" s="23"/>
      <c r="BD179" s="23">
        <v>0</v>
      </c>
      <c r="BE179" s="41">
        <v>0</v>
      </c>
      <c r="BF179" s="23">
        <v>41183060</v>
      </c>
      <c r="BG179" s="23">
        <v>92864038</v>
      </c>
      <c r="BH179" s="25">
        <v>232452017</v>
      </c>
      <c r="BI179" s="23">
        <v>0</v>
      </c>
      <c r="BJ179" s="23">
        <v>14025772</v>
      </c>
      <c r="BK179" s="23">
        <v>0</v>
      </c>
      <c r="BL179" s="23">
        <v>0</v>
      </c>
      <c r="BM179" s="23">
        <v>0</v>
      </c>
      <c r="BN179" s="24">
        <v>0</v>
      </c>
      <c r="BO179" s="23">
        <v>0</v>
      </c>
      <c r="BP179" s="23">
        <v>0</v>
      </c>
      <c r="BQ179" s="23">
        <v>0</v>
      </c>
      <c r="BR179" s="25">
        <v>246477789</v>
      </c>
      <c r="BS179" s="22">
        <v>0</v>
      </c>
      <c r="BT179" s="23">
        <v>0</v>
      </c>
      <c r="BU179" s="23">
        <v>0</v>
      </c>
      <c r="BV179" s="23">
        <v>0</v>
      </c>
      <c r="BW179" s="24">
        <v>0</v>
      </c>
      <c r="BX179" s="23">
        <v>0</v>
      </c>
      <c r="BY179" s="23">
        <v>0</v>
      </c>
      <c r="BZ179" s="23">
        <v>0</v>
      </c>
      <c r="CA179" s="25">
        <f t="shared" si="23"/>
        <v>246477789</v>
      </c>
      <c r="CB179" s="22">
        <v>0</v>
      </c>
      <c r="CC179" s="23">
        <v>0</v>
      </c>
      <c r="CD179" s="23">
        <v>0</v>
      </c>
      <c r="CE179" s="23">
        <v>0</v>
      </c>
      <c r="CF179" s="24">
        <v>0</v>
      </c>
      <c r="CG179" s="23">
        <v>0</v>
      </c>
      <c r="CH179" s="23">
        <v>0</v>
      </c>
      <c r="CI179" s="23">
        <v>0</v>
      </c>
      <c r="CJ179" s="25">
        <f t="shared" si="24"/>
        <v>246477789</v>
      </c>
      <c r="CK179" s="22">
        <v>0</v>
      </c>
      <c r="CL179" s="23">
        <v>0</v>
      </c>
      <c r="CM179" s="23">
        <v>0</v>
      </c>
      <c r="CN179" s="23">
        <v>0</v>
      </c>
      <c r="CO179" s="23">
        <v>0</v>
      </c>
      <c r="CP179" s="24">
        <v>0</v>
      </c>
      <c r="CQ179" s="23">
        <v>0</v>
      </c>
      <c r="CR179" s="23">
        <v>0</v>
      </c>
      <c r="CS179" s="25">
        <f t="shared" si="25"/>
        <v>246477789</v>
      </c>
      <c r="CT179" s="22">
        <v>0</v>
      </c>
      <c r="CU179" s="23">
        <v>0</v>
      </c>
      <c r="CV179" s="23">
        <v>0</v>
      </c>
      <c r="CW179" s="23"/>
      <c r="CX179" s="23">
        <v>0</v>
      </c>
      <c r="CY179" s="24">
        <v>0</v>
      </c>
      <c r="CZ179" s="23">
        <v>0</v>
      </c>
      <c r="DA179" s="23">
        <v>0</v>
      </c>
      <c r="DB179" s="25">
        <f t="shared" si="26"/>
        <v>246477789</v>
      </c>
      <c r="DC179" s="22">
        <v>0</v>
      </c>
      <c r="DD179" s="23">
        <v>0</v>
      </c>
      <c r="DE179" s="23">
        <v>0</v>
      </c>
      <c r="DF179" s="23">
        <v>0</v>
      </c>
      <c r="DG179" s="23">
        <v>0</v>
      </c>
      <c r="DH179" s="24">
        <v>0</v>
      </c>
      <c r="DI179" s="23">
        <v>0</v>
      </c>
      <c r="DJ179" s="23">
        <v>0</v>
      </c>
      <c r="DK179" s="25">
        <f t="shared" si="29"/>
        <v>246477789</v>
      </c>
      <c r="DL179" s="28">
        <v>0</v>
      </c>
      <c r="DM179" s="23">
        <v>0</v>
      </c>
      <c r="DN179" s="23">
        <v>0</v>
      </c>
      <c r="DO179" s="23">
        <v>0</v>
      </c>
      <c r="DP179" s="23"/>
      <c r="DQ179" s="23"/>
      <c r="DR179" s="23">
        <v>0</v>
      </c>
      <c r="DS179" s="23">
        <v>0</v>
      </c>
      <c r="DT179" s="24">
        <v>0</v>
      </c>
      <c r="DU179" s="23">
        <v>0</v>
      </c>
      <c r="DV179" s="23">
        <v>0</v>
      </c>
      <c r="DW179" s="26">
        <f t="shared" si="28"/>
        <v>246477789</v>
      </c>
      <c r="DX179" s="26">
        <f>VLOOKUP(B179,[2]RPTNCT049_ConsultaSaldosContabl!$I$4:$K$7914,3,0)</f>
        <v>55208832</v>
      </c>
      <c r="DY179" s="13" t="e">
        <f>+S179+AD179+AU179+#REF!+BG179+#REF!+BQ179+#REF!</f>
        <v>#REF!</v>
      </c>
    </row>
    <row r="180" spans="1:129" ht="15" customHeight="1" x14ac:dyDescent="0.2">
      <c r="A180" s="9">
        <v>8918552220</v>
      </c>
      <c r="B180" s="9">
        <v>891855222</v>
      </c>
      <c r="C180" s="9"/>
      <c r="D180" s="27">
        <v>219115491</v>
      </c>
      <c r="E180" s="21" t="s">
        <v>334</v>
      </c>
      <c r="F180" s="20" t="s">
        <v>1481</v>
      </c>
      <c r="G180" s="22">
        <f>VLOOKUP(A180,[1]SGP!$A$4:$G$1137,7,0)</f>
        <v>0</v>
      </c>
      <c r="H180" s="23"/>
      <c r="I180" s="23">
        <v>0</v>
      </c>
      <c r="J180" s="23">
        <v>0</v>
      </c>
      <c r="K180" s="24">
        <v>0</v>
      </c>
      <c r="L180" s="23">
        <v>0</v>
      </c>
      <c r="M180" s="23">
        <v>0</v>
      </c>
      <c r="N180" s="25">
        <f t="shared" si="20"/>
        <v>0</v>
      </c>
      <c r="O180" s="25">
        <v>0</v>
      </c>
      <c r="P180" s="22">
        <v>0</v>
      </c>
      <c r="Q180" s="23">
        <v>0</v>
      </c>
      <c r="R180" s="23">
        <v>0</v>
      </c>
      <c r="S180" s="31">
        <v>105181328</v>
      </c>
      <c r="T180" s="23">
        <v>0</v>
      </c>
      <c r="U180" s="24">
        <v>0</v>
      </c>
      <c r="V180" s="23">
        <v>0</v>
      </c>
      <c r="W180" s="23">
        <v>0</v>
      </c>
      <c r="X180" s="25">
        <f t="shared" si="21"/>
        <v>105181328</v>
      </c>
      <c r="Y180" s="25">
        <v>0</v>
      </c>
      <c r="Z180" s="22">
        <v>0</v>
      </c>
      <c r="AA180" s="23">
        <v>0</v>
      </c>
      <c r="AB180" s="22">
        <v>0</v>
      </c>
      <c r="AC180" s="23">
        <v>0</v>
      </c>
      <c r="AD180" s="23">
        <v>0</v>
      </c>
      <c r="AE180" s="23">
        <v>0</v>
      </c>
      <c r="AF180" s="24">
        <v>0</v>
      </c>
      <c r="AG180" s="23">
        <v>0</v>
      </c>
      <c r="AH180" s="23">
        <v>0</v>
      </c>
      <c r="AI180" s="25">
        <f t="shared" si="22"/>
        <v>105181328</v>
      </c>
      <c r="AJ180" s="25">
        <v>0</v>
      </c>
      <c r="AK180" s="24">
        <v>0</v>
      </c>
      <c r="AL180" s="23">
        <v>0</v>
      </c>
      <c r="AM180" s="23">
        <v>0</v>
      </c>
      <c r="AN180" s="24">
        <v>0</v>
      </c>
      <c r="AO180" s="24">
        <v>0</v>
      </c>
      <c r="AP180" s="23">
        <v>0</v>
      </c>
      <c r="AQ180" s="23">
        <v>0</v>
      </c>
      <c r="AR180" s="23">
        <v>0</v>
      </c>
      <c r="AS180" s="41" t="s">
        <v>2304</v>
      </c>
      <c r="AT180" s="23">
        <v>0</v>
      </c>
      <c r="AU180" s="23">
        <v>0</v>
      </c>
      <c r="AV180" s="25">
        <v>105181328</v>
      </c>
      <c r="AW180" s="22">
        <v>0</v>
      </c>
      <c r="AX180" s="23">
        <v>0</v>
      </c>
      <c r="AY180" s="41">
        <v>0</v>
      </c>
      <c r="AZ180" s="23">
        <v>0</v>
      </c>
      <c r="BA180" s="24">
        <v>0</v>
      </c>
      <c r="BB180" s="23">
        <v>0</v>
      </c>
      <c r="BC180" s="23"/>
      <c r="BD180" s="23">
        <v>0</v>
      </c>
      <c r="BE180" s="41">
        <v>0</v>
      </c>
      <c r="BF180" s="23">
        <v>45931390</v>
      </c>
      <c r="BG180" s="23">
        <v>96908195</v>
      </c>
      <c r="BH180" s="25">
        <v>248020913</v>
      </c>
      <c r="BI180" s="23">
        <v>0</v>
      </c>
      <c r="BJ180" s="23">
        <v>15801260</v>
      </c>
      <c r="BK180" s="23">
        <v>0</v>
      </c>
      <c r="BL180" s="23">
        <v>0</v>
      </c>
      <c r="BM180" s="23">
        <v>0</v>
      </c>
      <c r="BN180" s="24">
        <v>0</v>
      </c>
      <c r="BO180" s="23">
        <v>0</v>
      </c>
      <c r="BP180" s="23">
        <v>0</v>
      </c>
      <c r="BQ180" s="23">
        <v>0</v>
      </c>
      <c r="BR180" s="25">
        <v>263822173</v>
      </c>
      <c r="BS180" s="22">
        <v>0</v>
      </c>
      <c r="BT180" s="23">
        <v>0</v>
      </c>
      <c r="BU180" s="23">
        <v>0</v>
      </c>
      <c r="BV180" s="23">
        <v>0</v>
      </c>
      <c r="BW180" s="24">
        <v>0</v>
      </c>
      <c r="BX180" s="23">
        <v>0</v>
      </c>
      <c r="BY180" s="23">
        <v>0</v>
      </c>
      <c r="BZ180" s="23">
        <v>0</v>
      </c>
      <c r="CA180" s="25">
        <f t="shared" si="23"/>
        <v>263822173</v>
      </c>
      <c r="CB180" s="22">
        <v>0</v>
      </c>
      <c r="CC180" s="23">
        <v>0</v>
      </c>
      <c r="CD180" s="23">
        <v>0</v>
      </c>
      <c r="CE180" s="23">
        <v>0</v>
      </c>
      <c r="CF180" s="24">
        <v>0</v>
      </c>
      <c r="CG180" s="23">
        <v>0</v>
      </c>
      <c r="CH180" s="23">
        <v>0</v>
      </c>
      <c r="CI180" s="23">
        <v>0</v>
      </c>
      <c r="CJ180" s="25">
        <f t="shared" si="24"/>
        <v>263822173</v>
      </c>
      <c r="CK180" s="22">
        <v>0</v>
      </c>
      <c r="CL180" s="23">
        <v>0</v>
      </c>
      <c r="CM180" s="23">
        <v>0</v>
      </c>
      <c r="CN180" s="23">
        <v>0</v>
      </c>
      <c r="CO180" s="23">
        <v>0</v>
      </c>
      <c r="CP180" s="24">
        <v>0</v>
      </c>
      <c r="CQ180" s="23">
        <v>0</v>
      </c>
      <c r="CR180" s="23">
        <v>0</v>
      </c>
      <c r="CS180" s="25">
        <f t="shared" si="25"/>
        <v>263822173</v>
      </c>
      <c r="CT180" s="22">
        <v>0</v>
      </c>
      <c r="CU180" s="23">
        <v>0</v>
      </c>
      <c r="CV180" s="23">
        <v>0</v>
      </c>
      <c r="CW180" s="23"/>
      <c r="CX180" s="23">
        <v>0</v>
      </c>
      <c r="CY180" s="24">
        <v>0</v>
      </c>
      <c r="CZ180" s="23">
        <v>0</v>
      </c>
      <c r="DA180" s="23">
        <v>0</v>
      </c>
      <c r="DB180" s="25">
        <f t="shared" si="26"/>
        <v>263822173</v>
      </c>
      <c r="DC180" s="22">
        <v>0</v>
      </c>
      <c r="DD180" s="23">
        <v>0</v>
      </c>
      <c r="DE180" s="23">
        <v>0</v>
      </c>
      <c r="DF180" s="23">
        <v>0</v>
      </c>
      <c r="DG180" s="23">
        <v>0</v>
      </c>
      <c r="DH180" s="24">
        <v>0</v>
      </c>
      <c r="DI180" s="23">
        <v>0</v>
      </c>
      <c r="DJ180" s="23">
        <v>0</v>
      </c>
      <c r="DK180" s="25">
        <f t="shared" si="29"/>
        <v>263822173</v>
      </c>
      <c r="DL180" s="28">
        <v>0</v>
      </c>
      <c r="DM180" s="23">
        <v>0</v>
      </c>
      <c r="DN180" s="23">
        <v>0</v>
      </c>
      <c r="DO180" s="23">
        <v>0</v>
      </c>
      <c r="DP180" s="23"/>
      <c r="DQ180" s="23"/>
      <c r="DR180" s="23">
        <v>0</v>
      </c>
      <c r="DS180" s="23">
        <v>0</v>
      </c>
      <c r="DT180" s="24">
        <v>0</v>
      </c>
      <c r="DU180" s="23">
        <v>0</v>
      </c>
      <c r="DV180" s="23">
        <v>0</v>
      </c>
      <c r="DW180" s="26">
        <f t="shared" si="28"/>
        <v>263822173</v>
      </c>
      <c r="DX180" s="26">
        <f>VLOOKUP(B180,[2]RPTNCT049_ConsultaSaldosContabl!$I$4:$K$7914,3,0)</f>
        <v>61732650</v>
      </c>
      <c r="DY180" s="13" t="e">
        <f>+S180+AD180+AU180+#REF!+BG180+#REF!+BQ180+#REF!</f>
        <v>#REF!</v>
      </c>
    </row>
    <row r="181" spans="1:129" ht="15" customHeight="1" x14ac:dyDescent="0.2">
      <c r="A181" s="9">
        <v>8918552009</v>
      </c>
      <c r="B181" s="9">
        <v>891855200</v>
      </c>
      <c r="C181" s="9"/>
      <c r="D181" s="27">
        <v>211085010</v>
      </c>
      <c r="E181" s="21" t="s">
        <v>1094</v>
      </c>
      <c r="F181" s="20" t="s">
        <v>2218</v>
      </c>
      <c r="G181" s="22">
        <f>VLOOKUP(A181,[1]SGP!$A$4:$G$1137,7,0)</f>
        <v>0</v>
      </c>
      <c r="H181" s="23"/>
      <c r="I181" s="23">
        <v>0</v>
      </c>
      <c r="J181" s="23">
        <v>0</v>
      </c>
      <c r="K181" s="24">
        <v>0</v>
      </c>
      <c r="L181" s="23">
        <v>0</v>
      </c>
      <c r="M181" s="23">
        <v>0</v>
      </c>
      <c r="N181" s="25">
        <f t="shared" si="20"/>
        <v>0</v>
      </c>
      <c r="O181" s="25">
        <v>0</v>
      </c>
      <c r="P181" s="22">
        <v>0</v>
      </c>
      <c r="Q181" s="23"/>
      <c r="R181" s="23">
        <v>0</v>
      </c>
      <c r="S181" s="31">
        <v>349612525</v>
      </c>
      <c r="T181" s="23">
        <v>0</v>
      </c>
      <c r="U181" s="24">
        <v>0</v>
      </c>
      <c r="V181" s="23">
        <v>0</v>
      </c>
      <c r="W181" s="23">
        <v>0</v>
      </c>
      <c r="X181" s="25">
        <f t="shared" si="21"/>
        <v>349612525</v>
      </c>
      <c r="Y181" s="25">
        <v>0</v>
      </c>
      <c r="Z181" s="22">
        <v>0</v>
      </c>
      <c r="AA181" s="23"/>
      <c r="AB181" s="22">
        <v>0</v>
      </c>
      <c r="AC181" s="23">
        <v>0</v>
      </c>
      <c r="AD181" s="23">
        <v>0</v>
      </c>
      <c r="AE181" s="23">
        <v>0</v>
      </c>
      <c r="AF181" s="24">
        <v>0</v>
      </c>
      <c r="AG181" s="23">
        <v>0</v>
      </c>
      <c r="AH181" s="23">
        <v>0</v>
      </c>
      <c r="AI181" s="25">
        <f t="shared" si="22"/>
        <v>349612525</v>
      </c>
      <c r="AJ181" s="25">
        <v>0</v>
      </c>
      <c r="AK181" s="24">
        <v>0</v>
      </c>
      <c r="AL181" s="23">
        <v>0</v>
      </c>
      <c r="AM181" s="23">
        <v>0</v>
      </c>
      <c r="AN181" s="24">
        <v>0</v>
      </c>
      <c r="AO181" s="24">
        <v>0</v>
      </c>
      <c r="AP181" s="23">
        <v>0</v>
      </c>
      <c r="AQ181" s="23">
        <v>0</v>
      </c>
      <c r="AR181" s="23">
        <v>0</v>
      </c>
      <c r="AS181" s="41" t="s">
        <v>2304</v>
      </c>
      <c r="AT181" s="23">
        <v>0</v>
      </c>
      <c r="AU181" s="23">
        <v>0</v>
      </c>
      <c r="AV181" s="25">
        <v>349612525</v>
      </c>
      <c r="AW181" s="22">
        <v>0</v>
      </c>
      <c r="AX181" s="23">
        <v>0</v>
      </c>
      <c r="AY181" s="41">
        <v>0</v>
      </c>
      <c r="AZ181" s="23">
        <v>0</v>
      </c>
      <c r="BA181" s="24">
        <v>0</v>
      </c>
      <c r="BB181" s="23">
        <v>0</v>
      </c>
      <c r="BC181" s="23"/>
      <c r="BD181" s="23">
        <v>0</v>
      </c>
      <c r="BE181" s="41">
        <v>0</v>
      </c>
      <c r="BF181" s="23">
        <v>190456520</v>
      </c>
      <c r="BG181" s="23">
        <v>317796347</v>
      </c>
      <c r="BH181" s="25">
        <v>857865392</v>
      </c>
      <c r="BI181" s="23">
        <v>0</v>
      </c>
      <c r="BJ181" s="23">
        <v>54398069</v>
      </c>
      <c r="BK181" s="23">
        <v>0</v>
      </c>
      <c r="BL181" s="23">
        <v>0</v>
      </c>
      <c r="BM181" s="23">
        <v>0</v>
      </c>
      <c r="BN181" s="24">
        <v>0</v>
      </c>
      <c r="BO181" s="23">
        <v>0</v>
      </c>
      <c r="BP181" s="23">
        <v>0</v>
      </c>
      <c r="BQ181" s="23">
        <v>0</v>
      </c>
      <c r="BR181" s="25">
        <v>912263461</v>
      </c>
      <c r="BS181" s="22">
        <v>0</v>
      </c>
      <c r="BT181" s="23">
        <v>0</v>
      </c>
      <c r="BU181" s="23">
        <v>0</v>
      </c>
      <c r="BV181" s="23">
        <v>0</v>
      </c>
      <c r="BW181" s="24">
        <v>0</v>
      </c>
      <c r="BX181" s="23">
        <v>0</v>
      </c>
      <c r="BY181" s="23">
        <v>0</v>
      </c>
      <c r="BZ181" s="23">
        <v>0</v>
      </c>
      <c r="CA181" s="25">
        <f t="shared" si="23"/>
        <v>912263461</v>
      </c>
      <c r="CB181" s="22">
        <v>0</v>
      </c>
      <c r="CC181" s="23">
        <v>0</v>
      </c>
      <c r="CD181" s="23">
        <v>0</v>
      </c>
      <c r="CE181" s="23">
        <v>0</v>
      </c>
      <c r="CF181" s="24">
        <v>0</v>
      </c>
      <c r="CG181" s="23">
        <v>0</v>
      </c>
      <c r="CH181" s="23">
        <v>0</v>
      </c>
      <c r="CI181" s="23">
        <v>0</v>
      </c>
      <c r="CJ181" s="25">
        <f t="shared" si="24"/>
        <v>912263461</v>
      </c>
      <c r="CK181" s="22">
        <v>0</v>
      </c>
      <c r="CL181" s="23">
        <v>0</v>
      </c>
      <c r="CM181" s="23">
        <v>0</v>
      </c>
      <c r="CN181" s="23">
        <v>0</v>
      </c>
      <c r="CO181" s="23">
        <v>0</v>
      </c>
      <c r="CP181" s="24">
        <v>0</v>
      </c>
      <c r="CQ181" s="23">
        <v>0</v>
      </c>
      <c r="CR181" s="23">
        <v>0</v>
      </c>
      <c r="CS181" s="25">
        <f t="shared" si="25"/>
        <v>912263461</v>
      </c>
      <c r="CT181" s="22">
        <v>0</v>
      </c>
      <c r="CU181" s="23">
        <v>0</v>
      </c>
      <c r="CV181" s="23">
        <v>0</v>
      </c>
      <c r="CW181" s="23"/>
      <c r="CX181" s="23">
        <v>0</v>
      </c>
      <c r="CY181" s="24">
        <v>0</v>
      </c>
      <c r="CZ181" s="23">
        <v>0</v>
      </c>
      <c r="DA181" s="23">
        <v>0</v>
      </c>
      <c r="DB181" s="25">
        <f t="shared" si="26"/>
        <v>912263461</v>
      </c>
      <c r="DC181" s="22">
        <v>0</v>
      </c>
      <c r="DD181" s="23">
        <v>0</v>
      </c>
      <c r="DE181" s="23">
        <v>0</v>
      </c>
      <c r="DF181" s="23">
        <v>0</v>
      </c>
      <c r="DG181" s="23">
        <v>0</v>
      </c>
      <c r="DH181" s="24">
        <v>0</v>
      </c>
      <c r="DI181" s="23">
        <v>0</v>
      </c>
      <c r="DJ181" s="23">
        <v>0</v>
      </c>
      <c r="DK181" s="25">
        <f t="shared" si="29"/>
        <v>912263461</v>
      </c>
      <c r="DL181" s="28">
        <v>0</v>
      </c>
      <c r="DM181" s="23">
        <v>0</v>
      </c>
      <c r="DN181" s="23">
        <v>0</v>
      </c>
      <c r="DO181" s="23">
        <v>0</v>
      </c>
      <c r="DP181" s="23"/>
      <c r="DQ181" s="23"/>
      <c r="DR181" s="23">
        <v>0</v>
      </c>
      <c r="DS181" s="23">
        <v>0</v>
      </c>
      <c r="DT181" s="24">
        <v>0</v>
      </c>
      <c r="DU181" s="23">
        <v>0</v>
      </c>
      <c r="DV181" s="23">
        <v>0</v>
      </c>
      <c r="DW181" s="26">
        <f t="shared" si="28"/>
        <v>912263461</v>
      </c>
      <c r="DX181" s="26">
        <f>VLOOKUP(B181,[2]RPTNCT049_ConsultaSaldosContabl!$I$4:$K$7914,3,0)</f>
        <v>244854589</v>
      </c>
      <c r="DY181" s="13" t="e">
        <f>+S181+AD181+AU181+#REF!+BG181+#REF!+BQ181+#REF!</f>
        <v>#REF!</v>
      </c>
    </row>
    <row r="182" spans="1:129" ht="15" customHeight="1" x14ac:dyDescent="0.2">
      <c r="A182" s="9">
        <v>8918551381</v>
      </c>
      <c r="B182" s="9">
        <v>891855138</v>
      </c>
      <c r="C182" s="9"/>
      <c r="D182" s="27">
        <v>213815238</v>
      </c>
      <c r="E182" s="21" t="s">
        <v>79</v>
      </c>
      <c r="F182" s="20" t="s">
        <v>1231</v>
      </c>
      <c r="G182" s="22">
        <f>VLOOKUP(A182,[1]SGP!$A$4:$G$1137,7,0)</f>
        <v>2534099927</v>
      </c>
      <c r="H182" s="23"/>
      <c r="I182" s="23">
        <v>0</v>
      </c>
      <c r="J182" s="23">
        <v>0</v>
      </c>
      <c r="K182" s="24">
        <v>141280384</v>
      </c>
      <c r="L182" s="23">
        <v>358956105</v>
      </c>
      <c r="M182" s="23">
        <v>0</v>
      </c>
      <c r="N182" s="25">
        <f t="shared" si="20"/>
        <v>3034336416</v>
      </c>
      <c r="O182" s="25">
        <v>0</v>
      </c>
      <c r="P182" s="22">
        <v>2485400341</v>
      </c>
      <c r="Q182" s="23">
        <v>0</v>
      </c>
      <c r="R182" s="23">
        <v>0</v>
      </c>
      <c r="S182" s="31">
        <v>737580894</v>
      </c>
      <c r="T182" s="23">
        <v>0</v>
      </c>
      <c r="U182" s="24">
        <v>165957160</v>
      </c>
      <c r="V182" s="23">
        <v>292401709</v>
      </c>
      <c r="W182" s="23">
        <v>0</v>
      </c>
      <c r="X182" s="25">
        <f t="shared" si="21"/>
        <v>6715676520</v>
      </c>
      <c r="Y182" s="25">
        <v>0</v>
      </c>
      <c r="Z182" s="22">
        <v>0</v>
      </c>
      <c r="AA182" s="23">
        <v>0</v>
      </c>
      <c r="AB182" s="22">
        <v>0</v>
      </c>
      <c r="AC182" s="31">
        <v>182778348</v>
      </c>
      <c r="AD182" s="23">
        <v>0</v>
      </c>
      <c r="AE182" s="23">
        <v>2676412194</v>
      </c>
      <c r="AF182" s="24">
        <v>153618772</v>
      </c>
      <c r="AG182" s="23">
        <v>325678907</v>
      </c>
      <c r="AH182" s="23">
        <v>0</v>
      </c>
      <c r="AI182" s="25">
        <f t="shared" si="22"/>
        <v>10054164741</v>
      </c>
      <c r="AJ182" s="25">
        <v>0</v>
      </c>
      <c r="AK182" s="24">
        <v>0</v>
      </c>
      <c r="AL182" s="23">
        <v>0</v>
      </c>
      <c r="AM182" s="23">
        <v>0</v>
      </c>
      <c r="AN182" s="24">
        <v>0</v>
      </c>
      <c r="AO182" s="23">
        <v>2815272192</v>
      </c>
      <c r="AP182" s="23">
        <v>158119666</v>
      </c>
      <c r="AQ182" s="23">
        <v>333807312</v>
      </c>
      <c r="AR182" s="23">
        <v>0</v>
      </c>
      <c r="AS182" s="23">
        <v>1266872486</v>
      </c>
      <c r="AT182" s="23">
        <v>0</v>
      </c>
      <c r="AU182" s="23">
        <v>0</v>
      </c>
      <c r="AV182" s="25">
        <v>14628236397</v>
      </c>
      <c r="AW182" s="22">
        <v>1472991256</v>
      </c>
      <c r="AX182" s="23">
        <v>0</v>
      </c>
      <c r="AY182" s="41">
        <v>0</v>
      </c>
      <c r="AZ182" s="23">
        <v>0</v>
      </c>
      <c r="BA182" s="24">
        <v>158119666</v>
      </c>
      <c r="BB182" s="23">
        <v>333807312</v>
      </c>
      <c r="BC182" s="23"/>
      <c r="BD182" s="23">
        <v>0</v>
      </c>
      <c r="BE182" s="41">
        <v>0</v>
      </c>
      <c r="BF182" s="23">
        <v>282619895</v>
      </c>
      <c r="BG182" s="23">
        <v>661881615</v>
      </c>
      <c r="BH182" s="25">
        <v>17537656141</v>
      </c>
      <c r="BI182" s="23">
        <v>2867908565</v>
      </c>
      <c r="BJ182" s="23">
        <v>169121323</v>
      </c>
      <c r="BK182" s="23">
        <v>0</v>
      </c>
      <c r="BL182" s="23">
        <v>0</v>
      </c>
      <c r="BM182" s="23">
        <v>0</v>
      </c>
      <c r="BN182" s="24">
        <v>158119666</v>
      </c>
      <c r="BO182" s="23">
        <v>333807312</v>
      </c>
      <c r="BP182" s="23">
        <v>0</v>
      </c>
      <c r="BQ182" s="23">
        <v>32949008</v>
      </c>
      <c r="BR182" s="25">
        <v>21099562015</v>
      </c>
      <c r="BS182" s="22">
        <v>0</v>
      </c>
      <c r="BT182" s="23">
        <v>0</v>
      </c>
      <c r="BU182" s="23">
        <v>0</v>
      </c>
      <c r="BV182" s="23">
        <v>0</v>
      </c>
      <c r="BW182" s="24">
        <v>0</v>
      </c>
      <c r="BX182" s="23">
        <v>0</v>
      </c>
      <c r="BY182" s="23">
        <v>0</v>
      </c>
      <c r="BZ182" s="23">
        <v>0</v>
      </c>
      <c r="CA182" s="25">
        <f t="shared" si="23"/>
        <v>21099562015</v>
      </c>
      <c r="CB182" s="22">
        <v>0</v>
      </c>
      <c r="CC182" s="23">
        <v>0</v>
      </c>
      <c r="CD182" s="23">
        <v>0</v>
      </c>
      <c r="CE182" s="23">
        <v>0</v>
      </c>
      <c r="CF182" s="24">
        <v>0</v>
      </c>
      <c r="CG182" s="23">
        <v>0</v>
      </c>
      <c r="CH182" s="23">
        <v>0</v>
      </c>
      <c r="CI182" s="23">
        <v>0</v>
      </c>
      <c r="CJ182" s="25">
        <f t="shared" si="24"/>
        <v>21099562015</v>
      </c>
      <c r="CK182" s="22">
        <v>0</v>
      </c>
      <c r="CL182" s="23">
        <v>0</v>
      </c>
      <c r="CM182" s="23">
        <v>0</v>
      </c>
      <c r="CN182" s="23">
        <v>0</v>
      </c>
      <c r="CO182" s="23">
        <v>0</v>
      </c>
      <c r="CP182" s="24">
        <v>0</v>
      </c>
      <c r="CQ182" s="23">
        <v>0</v>
      </c>
      <c r="CR182" s="23">
        <v>0</v>
      </c>
      <c r="CS182" s="25">
        <f t="shared" si="25"/>
        <v>21099562015</v>
      </c>
      <c r="CT182" s="22">
        <v>0</v>
      </c>
      <c r="CU182" s="23">
        <v>0</v>
      </c>
      <c r="CV182" s="23">
        <v>0</v>
      </c>
      <c r="CW182" s="23"/>
      <c r="CX182" s="23">
        <v>0</v>
      </c>
      <c r="CY182" s="24">
        <v>0</v>
      </c>
      <c r="CZ182" s="23">
        <v>0</v>
      </c>
      <c r="DA182" s="23">
        <v>0</v>
      </c>
      <c r="DB182" s="25">
        <f t="shared" si="26"/>
        <v>21099562015</v>
      </c>
      <c r="DC182" s="22">
        <v>0</v>
      </c>
      <c r="DD182" s="23">
        <v>0</v>
      </c>
      <c r="DE182" s="23">
        <v>0</v>
      </c>
      <c r="DF182" s="23">
        <v>0</v>
      </c>
      <c r="DG182" s="23">
        <v>0</v>
      </c>
      <c r="DH182" s="24">
        <v>0</v>
      </c>
      <c r="DI182" s="23">
        <v>0</v>
      </c>
      <c r="DJ182" s="23">
        <v>0</v>
      </c>
      <c r="DK182" s="25">
        <f t="shared" si="29"/>
        <v>21099562015</v>
      </c>
      <c r="DL182" s="28">
        <v>0</v>
      </c>
      <c r="DM182" s="23">
        <v>0</v>
      </c>
      <c r="DN182" s="23">
        <v>0</v>
      </c>
      <c r="DO182" s="23">
        <v>0</v>
      </c>
      <c r="DP182" s="23"/>
      <c r="DQ182" s="23"/>
      <c r="DR182" s="23">
        <v>0</v>
      </c>
      <c r="DS182" s="23">
        <v>0</v>
      </c>
      <c r="DT182" s="24">
        <v>0</v>
      </c>
      <c r="DU182" s="23">
        <v>0</v>
      </c>
      <c r="DV182" s="23">
        <v>0</v>
      </c>
      <c r="DW182" s="26">
        <f t="shared" si="28"/>
        <v>21099562015</v>
      </c>
      <c r="DX182" s="26">
        <f>VLOOKUP(B182,[2]RPTNCT049_ConsultaSaldosContabl!$I$4:$K$7914,3,0)</f>
        <v>19667150498</v>
      </c>
      <c r="DY182" s="13" t="e">
        <f>+S182+AD182+AU182+#REF!+BG182+#REF!+BQ182+#REF!</f>
        <v>#REF!</v>
      </c>
    </row>
    <row r="183" spans="1:129" ht="15" customHeight="1" x14ac:dyDescent="0.2">
      <c r="A183" s="9">
        <v>8918551301</v>
      </c>
      <c r="B183" s="9">
        <v>891855130</v>
      </c>
      <c r="C183" s="9"/>
      <c r="D183" s="27">
        <v>215915759</v>
      </c>
      <c r="E183" s="21" t="s">
        <v>78</v>
      </c>
      <c r="F183" s="20" t="s">
        <v>1230</v>
      </c>
      <c r="G183" s="22">
        <f>VLOOKUP(A183,[1]SGP!$A$4:$G$1137,7,0)</f>
        <v>2648288768</v>
      </c>
      <c r="H183" s="23"/>
      <c r="I183" s="23">
        <v>0</v>
      </c>
      <c r="J183" s="23">
        <v>0</v>
      </c>
      <c r="K183" s="24">
        <v>163615667</v>
      </c>
      <c r="L183" s="23">
        <v>426975341</v>
      </c>
      <c r="M183" s="23">
        <v>0</v>
      </c>
      <c r="N183" s="25">
        <f t="shared" si="20"/>
        <v>3238879776</v>
      </c>
      <c r="O183" s="25">
        <v>0</v>
      </c>
      <c r="P183" s="22">
        <v>2663479733</v>
      </c>
      <c r="Q183" s="23">
        <v>0</v>
      </c>
      <c r="R183" s="23">
        <v>0</v>
      </c>
      <c r="S183" s="31">
        <v>684806777</v>
      </c>
      <c r="T183" s="23">
        <v>0</v>
      </c>
      <c r="U183" s="24">
        <v>179165059</v>
      </c>
      <c r="V183" s="23">
        <v>299552005</v>
      </c>
      <c r="W183" s="23">
        <v>0</v>
      </c>
      <c r="X183" s="25">
        <f t="shared" si="21"/>
        <v>7065883350</v>
      </c>
      <c r="Y183" s="25">
        <v>0</v>
      </c>
      <c r="Z183" s="22">
        <v>0</v>
      </c>
      <c r="AA183" s="23">
        <v>0</v>
      </c>
      <c r="AB183" s="22">
        <v>0</v>
      </c>
      <c r="AC183" s="31">
        <v>325815198</v>
      </c>
      <c r="AD183" s="23">
        <v>0</v>
      </c>
      <c r="AE183" s="23">
        <v>2833780931</v>
      </c>
      <c r="AF183" s="24">
        <v>171390363</v>
      </c>
      <c r="AG183" s="23">
        <v>363263673</v>
      </c>
      <c r="AH183" s="23">
        <v>0</v>
      </c>
      <c r="AI183" s="25">
        <f t="shared" si="22"/>
        <v>10760133515</v>
      </c>
      <c r="AJ183" s="25">
        <v>0</v>
      </c>
      <c r="AK183" s="24">
        <v>0</v>
      </c>
      <c r="AL183" s="23">
        <v>0</v>
      </c>
      <c r="AM183" s="23">
        <v>0</v>
      </c>
      <c r="AN183" s="24">
        <v>0</v>
      </c>
      <c r="AO183" s="23">
        <v>2987887469</v>
      </c>
      <c r="AP183" s="23">
        <v>173454427</v>
      </c>
      <c r="AQ183" s="23">
        <v>366404209</v>
      </c>
      <c r="AR183" s="23">
        <v>0</v>
      </c>
      <c r="AS183" s="23">
        <v>1344549361</v>
      </c>
      <c r="AT183" s="23">
        <v>0</v>
      </c>
      <c r="AU183" s="23">
        <v>0</v>
      </c>
      <c r="AV183" s="25">
        <v>15632428981</v>
      </c>
      <c r="AW183" s="22">
        <v>1562900900</v>
      </c>
      <c r="AX183" s="23">
        <v>0</v>
      </c>
      <c r="AY183" s="41">
        <v>0</v>
      </c>
      <c r="AZ183" s="23">
        <v>0</v>
      </c>
      <c r="BA183" s="24">
        <v>173454427</v>
      </c>
      <c r="BB183" s="23">
        <v>366404209</v>
      </c>
      <c r="BC183" s="23"/>
      <c r="BD183" s="23">
        <v>0</v>
      </c>
      <c r="BE183" s="41">
        <v>0</v>
      </c>
      <c r="BF183" s="23">
        <v>396637705</v>
      </c>
      <c r="BG183" s="23">
        <v>688363151</v>
      </c>
      <c r="BH183" s="25">
        <v>18820189373</v>
      </c>
      <c r="BI183" s="23">
        <v>2915892650</v>
      </c>
      <c r="BJ183" s="23">
        <v>283063481</v>
      </c>
      <c r="BK183" s="23">
        <v>0</v>
      </c>
      <c r="BL183" s="23">
        <v>0</v>
      </c>
      <c r="BM183" s="23">
        <v>0</v>
      </c>
      <c r="BN183" s="24">
        <v>173454427</v>
      </c>
      <c r="BO183" s="23">
        <v>366404209</v>
      </c>
      <c r="BP183" s="23">
        <v>0</v>
      </c>
      <c r="BQ183" s="23">
        <v>308345391</v>
      </c>
      <c r="BR183" s="25">
        <v>22867349531</v>
      </c>
      <c r="BS183" s="22">
        <v>0</v>
      </c>
      <c r="BT183" s="23">
        <v>0</v>
      </c>
      <c r="BU183" s="23">
        <v>0</v>
      </c>
      <c r="BV183" s="23">
        <v>0</v>
      </c>
      <c r="BW183" s="24">
        <v>0</v>
      </c>
      <c r="BX183" s="23">
        <v>0</v>
      </c>
      <c r="BY183" s="23">
        <v>0</v>
      </c>
      <c r="BZ183" s="23">
        <v>0</v>
      </c>
      <c r="CA183" s="25">
        <f t="shared" si="23"/>
        <v>22867349531</v>
      </c>
      <c r="CB183" s="22">
        <v>0</v>
      </c>
      <c r="CC183" s="23">
        <v>0</v>
      </c>
      <c r="CD183" s="23">
        <v>0</v>
      </c>
      <c r="CE183" s="23">
        <v>0</v>
      </c>
      <c r="CF183" s="24">
        <v>0</v>
      </c>
      <c r="CG183" s="23">
        <v>0</v>
      </c>
      <c r="CH183" s="23">
        <v>0</v>
      </c>
      <c r="CI183" s="23">
        <v>0</v>
      </c>
      <c r="CJ183" s="25">
        <f t="shared" si="24"/>
        <v>22867349531</v>
      </c>
      <c r="CK183" s="22">
        <v>0</v>
      </c>
      <c r="CL183" s="23">
        <v>0</v>
      </c>
      <c r="CM183" s="23">
        <v>0</v>
      </c>
      <c r="CN183" s="23">
        <v>0</v>
      </c>
      <c r="CO183" s="23">
        <v>0</v>
      </c>
      <c r="CP183" s="24">
        <v>0</v>
      </c>
      <c r="CQ183" s="23">
        <v>0</v>
      </c>
      <c r="CR183" s="23">
        <v>0</v>
      </c>
      <c r="CS183" s="25">
        <f t="shared" si="25"/>
        <v>22867349531</v>
      </c>
      <c r="CT183" s="22">
        <v>0</v>
      </c>
      <c r="CU183" s="23">
        <v>0</v>
      </c>
      <c r="CV183" s="23">
        <v>0</v>
      </c>
      <c r="CW183" s="23"/>
      <c r="CX183" s="23">
        <v>0</v>
      </c>
      <c r="CY183" s="24">
        <v>0</v>
      </c>
      <c r="CZ183" s="23">
        <v>0</v>
      </c>
      <c r="DA183" s="23">
        <v>0</v>
      </c>
      <c r="DB183" s="25">
        <f t="shared" si="26"/>
        <v>22867349531</v>
      </c>
      <c r="DC183" s="22">
        <v>0</v>
      </c>
      <c r="DD183" s="23">
        <v>0</v>
      </c>
      <c r="DE183" s="23">
        <v>0</v>
      </c>
      <c r="DF183" s="23">
        <v>0</v>
      </c>
      <c r="DG183" s="23">
        <v>0</v>
      </c>
      <c r="DH183" s="24">
        <v>0</v>
      </c>
      <c r="DI183" s="23">
        <v>0</v>
      </c>
      <c r="DJ183" s="23">
        <v>0</v>
      </c>
      <c r="DK183" s="25">
        <f t="shared" si="29"/>
        <v>22867349531</v>
      </c>
      <c r="DL183" s="28">
        <v>0</v>
      </c>
      <c r="DM183" s="23">
        <v>0</v>
      </c>
      <c r="DN183" s="23">
        <v>0</v>
      </c>
      <c r="DO183" s="23">
        <v>0</v>
      </c>
      <c r="DP183" s="23"/>
      <c r="DQ183" s="23"/>
      <c r="DR183" s="23">
        <v>0</v>
      </c>
      <c r="DS183" s="23">
        <v>0</v>
      </c>
      <c r="DT183" s="24">
        <v>0</v>
      </c>
      <c r="DU183" s="23">
        <v>0</v>
      </c>
      <c r="DV183" s="23">
        <v>0</v>
      </c>
      <c r="DW183" s="26">
        <f t="shared" si="28"/>
        <v>22867349531</v>
      </c>
      <c r="DX183" s="26">
        <f>VLOOKUP(B183,[2]RPTNCT049_ConsultaSaldosContabl!$I$4:$K$7914,3,0)</f>
        <v>21185834212</v>
      </c>
      <c r="DY183" s="13" t="e">
        <f>+S183+AD183+AU183+#REF!+BG183+#REF!+BQ183+#REF!</f>
        <v>#REF!</v>
      </c>
    </row>
    <row r="184" spans="1:129" ht="15" customHeight="1" x14ac:dyDescent="0.2">
      <c r="A184" s="9">
        <v>8918550177</v>
      </c>
      <c r="B184" s="9">
        <v>891855017</v>
      </c>
      <c r="C184" s="9"/>
      <c r="D184" s="27">
        <v>210185001</v>
      </c>
      <c r="E184" s="21" t="s">
        <v>1093</v>
      </c>
      <c r="F184" s="20" t="s">
        <v>2217</v>
      </c>
      <c r="G184" s="22">
        <f>VLOOKUP(A184,[1]SGP!$A$4:$G$1137,7,0)</f>
        <v>4262170969</v>
      </c>
      <c r="H184" s="23"/>
      <c r="I184" s="23">
        <v>0</v>
      </c>
      <c r="J184" s="23">
        <v>0</v>
      </c>
      <c r="K184" s="24">
        <v>250002319</v>
      </c>
      <c r="L184" s="23">
        <v>678588344</v>
      </c>
      <c r="M184" s="23">
        <v>0</v>
      </c>
      <c r="N184" s="25">
        <f t="shared" si="20"/>
        <v>5190761632</v>
      </c>
      <c r="O184" s="25">
        <v>0</v>
      </c>
      <c r="P184" s="22">
        <v>4293709345</v>
      </c>
      <c r="Q184" s="23"/>
      <c r="R184" s="23">
        <v>0</v>
      </c>
      <c r="S184" s="31">
        <v>1403317548</v>
      </c>
      <c r="T184" s="23">
        <v>0</v>
      </c>
      <c r="U184" s="24">
        <v>276415123</v>
      </c>
      <c r="V184" s="23">
        <v>465689056</v>
      </c>
      <c r="W184" s="23">
        <v>0</v>
      </c>
      <c r="X184" s="25">
        <f t="shared" si="21"/>
        <v>11629892704</v>
      </c>
      <c r="Y184" s="25">
        <v>0</v>
      </c>
      <c r="Z184" s="22">
        <v>0</v>
      </c>
      <c r="AA184" s="23"/>
      <c r="AB184" s="22">
        <v>0</v>
      </c>
      <c r="AC184" s="31">
        <v>444807094</v>
      </c>
      <c r="AD184" s="23">
        <v>19616693</v>
      </c>
      <c r="AE184" s="23">
        <v>4563044676</v>
      </c>
      <c r="AF184" s="24">
        <v>263208721</v>
      </c>
      <c r="AG184" s="23">
        <v>572138700</v>
      </c>
      <c r="AH184" s="23">
        <v>0</v>
      </c>
      <c r="AI184" s="25">
        <f t="shared" si="22"/>
        <v>17492708588</v>
      </c>
      <c r="AJ184" s="25">
        <v>0</v>
      </c>
      <c r="AK184" s="24">
        <v>0</v>
      </c>
      <c r="AL184" s="23">
        <v>0</v>
      </c>
      <c r="AM184" s="23">
        <v>0</v>
      </c>
      <c r="AN184" s="24">
        <v>0</v>
      </c>
      <c r="AO184" s="23">
        <v>4852742200</v>
      </c>
      <c r="AP184" s="23">
        <v>260343413</v>
      </c>
      <c r="AQ184" s="23">
        <v>567943937</v>
      </c>
      <c r="AR184" s="23">
        <v>0</v>
      </c>
      <c r="AS184" s="23">
        <v>2183733990</v>
      </c>
      <c r="AT184" s="23">
        <v>0</v>
      </c>
      <c r="AU184" s="23">
        <v>0</v>
      </c>
      <c r="AV184" s="25">
        <v>25357472128</v>
      </c>
      <c r="AW184" s="22">
        <v>2539473334</v>
      </c>
      <c r="AX184" s="23">
        <v>0</v>
      </c>
      <c r="AY184" s="41">
        <v>0</v>
      </c>
      <c r="AZ184" s="23">
        <v>0</v>
      </c>
      <c r="BA184" s="24">
        <v>260343413</v>
      </c>
      <c r="BB184" s="23">
        <v>567943937</v>
      </c>
      <c r="BC184" s="23"/>
      <c r="BD184" s="23">
        <v>0</v>
      </c>
      <c r="BE184" s="41">
        <v>0</v>
      </c>
      <c r="BF184" s="23">
        <v>782869600</v>
      </c>
      <c r="BG184" s="23">
        <v>1300538112</v>
      </c>
      <c r="BH184" s="25">
        <v>30808640524</v>
      </c>
      <c r="BI184" s="23">
        <v>4736802821</v>
      </c>
      <c r="BJ184" s="23">
        <v>473345054</v>
      </c>
      <c r="BK184" s="23">
        <v>0</v>
      </c>
      <c r="BL184" s="23">
        <v>0</v>
      </c>
      <c r="BM184" s="23">
        <v>0</v>
      </c>
      <c r="BN184" s="24">
        <v>260343413</v>
      </c>
      <c r="BO184" s="23">
        <v>567943937</v>
      </c>
      <c r="BP184" s="23">
        <v>0</v>
      </c>
      <c r="BQ184" s="23">
        <v>0</v>
      </c>
      <c r="BR184" s="25">
        <v>36847075749</v>
      </c>
      <c r="BS184" s="22">
        <v>0</v>
      </c>
      <c r="BT184" s="23">
        <v>0</v>
      </c>
      <c r="BU184" s="23">
        <v>0</v>
      </c>
      <c r="BV184" s="23">
        <v>0</v>
      </c>
      <c r="BW184" s="24">
        <v>0</v>
      </c>
      <c r="BX184" s="23">
        <v>0</v>
      </c>
      <c r="BY184" s="23">
        <v>0</v>
      </c>
      <c r="BZ184" s="23">
        <v>0</v>
      </c>
      <c r="CA184" s="25">
        <f t="shared" si="23"/>
        <v>36847075749</v>
      </c>
      <c r="CB184" s="22">
        <v>0</v>
      </c>
      <c r="CC184" s="23">
        <v>0</v>
      </c>
      <c r="CD184" s="23">
        <v>0</v>
      </c>
      <c r="CE184" s="23">
        <v>0</v>
      </c>
      <c r="CF184" s="24">
        <v>0</v>
      </c>
      <c r="CG184" s="23">
        <v>0</v>
      </c>
      <c r="CH184" s="23">
        <v>0</v>
      </c>
      <c r="CI184" s="23">
        <v>0</v>
      </c>
      <c r="CJ184" s="25">
        <f t="shared" si="24"/>
        <v>36847075749</v>
      </c>
      <c r="CK184" s="22">
        <v>0</v>
      </c>
      <c r="CL184" s="23">
        <v>0</v>
      </c>
      <c r="CM184" s="23">
        <v>0</v>
      </c>
      <c r="CN184" s="23">
        <v>0</v>
      </c>
      <c r="CO184" s="23">
        <v>0</v>
      </c>
      <c r="CP184" s="24">
        <v>0</v>
      </c>
      <c r="CQ184" s="23">
        <v>0</v>
      </c>
      <c r="CR184" s="23">
        <v>0</v>
      </c>
      <c r="CS184" s="25">
        <f t="shared" si="25"/>
        <v>36847075749</v>
      </c>
      <c r="CT184" s="22">
        <v>0</v>
      </c>
      <c r="CU184" s="23">
        <v>0</v>
      </c>
      <c r="CV184" s="23">
        <v>0</v>
      </c>
      <c r="CW184" s="23">
        <v>0</v>
      </c>
      <c r="CX184" s="23">
        <v>0</v>
      </c>
      <c r="CY184" s="24">
        <v>0</v>
      </c>
      <c r="CZ184" s="23">
        <v>0</v>
      </c>
      <c r="DA184" s="23">
        <v>0</v>
      </c>
      <c r="DB184" s="25">
        <f t="shared" si="26"/>
        <v>36847075749</v>
      </c>
      <c r="DC184" s="22"/>
      <c r="DD184" s="23">
        <v>0</v>
      </c>
      <c r="DE184" s="23">
        <v>0</v>
      </c>
      <c r="DF184" s="23">
        <v>0</v>
      </c>
      <c r="DG184" s="23">
        <v>0</v>
      </c>
      <c r="DH184" s="24">
        <v>0</v>
      </c>
      <c r="DI184" s="23">
        <v>0</v>
      </c>
      <c r="DJ184" s="23">
        <v>0</v>
      </c>
      <c r="DK184" s="25">
        <f t="shared" si="29"/>
        <v>36847075749</v>
      </c>
      <c r="DL184" s="28">
        <v>0</v>
      </c>
      <c r="DM184" s="23">
        <v>0</v>
      </c>
      <c r="DN184" s="23">
        <v>0</v>
      </c>
      <c r="DO184" s="23">
        <v>0</v>
      </c>
      <c r="DP184" s="23">
        <v>0</v>
      </c>
      <c r="DQ184" s="23"/>
      <c r="DR184" s="23">
        <v>0</v>
      </c>
      <c r="DS184" s="23">
        <v>0</v>
      </c>
      <c r="DT184" s="24">
        <v>0</v>
      </c>
      <c r="DU184" s="23">
        <v>0</v>
      </c>
      <c r="DV184" s="23">
        <v>0</v>
      </c>
      <c r="DW184" s="26">
        <f t="shared" si="28"/>
        <v>36847075749</v>
      </c>
      <c r="DX184" s="26">
        <f>VLOOKUP(B184,[2]RPTNCT049_ConsultaSaldosContabl!$I$4:$K$7914,3,0)</f>
        <v>34123603396</v>
      </c>
      <c r="DY184" s="13" t="e">
        <f>+S184+AD184+AU184+#REF!+BG184+#REF!+BQ184+#REF!</f>
        <v>#REF!</v>
      </c>
    </row>
    <row r="185" spans="1:129" ht="15" customHeight="1" x14ac:dyDescent="0.2">
      <c r="A185" s="9">
        <v>8918550161</v>
      </c>
      <c r="B185" s="9">
        <v>891855016</v>
      </c>
      <c r="C185" s="9"/>
      <c r="D185" s="27">
        <v>215315753</v>
      </c>
      <c r="E185" s="21" t="s">
        <v>369</v>
      </c>
      <c r="F185" s="20" t="s">
        <v>1514</v>
      </c>
      <c r="G185" s="22">
        <f>VLOOKUP(A185,[1]SGP!$A$4:$G$1137,7,0)</f>
        <v>0</v>
      </c>
      <c r="H185" s="23"/>
      <c r="I185" s="23">
        <v>0</v>
      </c>
      <c r="J185" s="23">
        <v>0</v>
      </c>
      <c r="K185" s="24">
        <v>0</v>
      </c>
      <c r="L185" s="23">
        <v>0</v>
      </c>
      <c r="M185" s="23">
        <v>0</v>
      </c>
      <c r="N185" s="25">
        <f t="shared" si="20"/>
        <v>0</v>
      </c>
      <c r="O185" s="25">
        <v>0</v>
      </c>
      <c r="P185" s="22">
        <v>0</v>
      </c>
      <c r="Q185" s="23">
        <v>0</v>
      </c>
      <c r="R185" s="23">
        <v>0</v>
      </c>
      <c r="S185" s="29">
        <v>0</v>
      </c>
      <c r="T185" s="23">
        <v>0</v>
      </c>
      <c r="U185" s="24">
        <v>0</v>
      </c>
      <c r="V185" s="23">
        <v>0</v>
      </c>
      <c r="W185" s="23">
        <v>0</v>
      </c>
      <c r="X185" s="25">
        <f t="shared" si="21"/>
        <v>0</v>
      </c>
      <c r="Y185" s="25">
        <v>0</v>
      </c>
      <c r="Z185" s="22">
        <v>0</v>
      </c>
      <c r="AA185" s="23">
        <v>0</v>
      </c>
      <c r="AB185" s="22">
        <v>0</v>
      </c>
      <c r="AC185" s="23">
        <v>0</v>
      </c>
      <c r="AD185" s="23">
        <v>41185023</v>
      </c>
      <c r="AE185" s="23">
        <v>0</v>
      </c>
      <c r="AF185" s="24">
        <v>0</v>
      </c>
      <c r="AG185" s="23">
        <v>0</v>
      </c>
      <c r="AH185" s="23">
        <v>0</v>
      </c>
      <c r="AI185" s="25">
        <f t="shared" si="22"/>
        <v>41185023</v>
      </c>
      <c r="AJ185" s="25">
        <v>0</v>
      </c>
      <c r="AK185" s="24">
        <v>0</v>
      </c>
      <c r="AL185" s="23">
        <v>0</v>
      </c>
      <c r="AM185" s="23">
        <v>0</v>
      </c>
      <c r="AN185" s="24">
        <v>0</v>
      </c>
      <c r="AO185" s="24">
        <v>0</v>
      </c>
      <c r="AP185" s="23">
        <v>0</v>
      </c>
      <c r="AQ185" s="23">
        <v>0</v>
      </c>
      <c r="AR185" s="23">
        <v>0</v>
      </c>
      <c r="AS185" s="41" t="s">
        <v>2304</v>
      </c>
      <c r="AT185" s="23">
        <v>0</v>
      </c>
      <c r="AU185" s="23">
        <v>0</v>
      </c>
      <c r="AV185" s="25">
        <v>41185023</v>
      </c>
      <c r="AW185" s="22">
        <v>0</v>
      </c>
      <c r="AX185" s="23">
        <v>0</v>
      </c>
      <c r="AY185" s="41">
        <v>0</v>
      </c>
      <c r="AZ185" s="23">
        <v>0</v>
      </c>
      <c r="BA185" s="24">
        <v>0</v>
      </c>
      <c r="BB185" s="23">
        <v>0</v>
      </c>
      <c r="BC185" s="23"/>
      <c r="BD185" s="23">
        <v>0</v>
      </c>
      <c r="BE185" s="41">
        <v>0</v>
      </c>
      <c r="BF185" s="23">
        <v>59704425</v>
      </c>
      <c r="BG185" s="23">
        <v>35471567</v>
      </c>
      <c r="BH185" s="25">
        <v>136361015</v>
      </c>
      <c r="BI185" s="23">
        <v>0</v>
      </c>
      <c r="BJ185" s="23">
        <v>17051407</v>
      </c>
      <c r="BK185" s="23">
        <v>0</v>
      </c>
      <c r="BL185" s="23">
        <v>0</v>
      </c>
      <c r="BM185" s="23">
        <v>0</v>
      </c>
      <c r="BN185" s="24">
        <v>0</v>
      </c>
      <c r="BO185" s="23">
        <v>0</v>
      </c>
      <c r="BP185" s="23">
        <v>0</v>
      </c>
      <c r="BQ185" s="23">
        <v>68465210</v>
      </c>
      <c r="BR185" s="25">
        <v>221877632</v>
      </c>
      <c r="BS185" s="22">
        <v>0</v>
      </c>
      <c r="BT185" s="23">
        <v>0</v>
      </c>
      <c r="BU185" s="23">
        <v>0</v>
      </c>
      <c r="BV185" s="23">
        <v>0</v>
      </c>
      <c r="BW185" s="24">
        <v>0</v>
      </c>
      <c r="BX185" s="23">
        <v>0</v>
      </c>
      <c r="BY185" s="23">
        <v>0</v>
      </c>
      <c r="BZ185" s="23">
        <v>0</v>
      </c>
      <c r="CA185" s="25">
        <f t="shared" si="23"/>
        <v>221877632</v>
      </c>
      <c r="CB185" s="22">
        <v>0</v>
      </c>
      <c r="CC185" s="23">
        <v>0</v>
      </c>
      <c r="CD185" s="23">
        <v>0</v>
      </c>
      <c r="CE185" s="23">
        <v>0</v>
      </c>
      <c r="CF185" s="24">
        <v>0</v>
      </c>
      <c r="CG185" s="23">
        <v>0</v>
      </c>
      <c r="CH185" s="23">
        <v>0</v>
      </c>
      <c r="CI185" s="23">
        <v>0</v>
      </c>
      <c r="CJ185" s="25">
        <f t="shared" si="24"/>
        <v>221877632</v>
      </c>
      <c r="CK185" s="22">
        <v>0</v>
      </c>
      <c r="CL185" s="23">
        <v>0</v>
      </c>
      <c r="CM185" s="23">
        <v>0</v>
      </c>
      <c r="CN185" s="23">
        <v>0</v>
      </c>
      <c r="CO185" s="23">
        <v>0</v>
      </c>
      <c r="CP185" s="24">
        <v>0</v>
      </c>
      <c r="CQ185" s="23">
        <v>0</v>
      </c>
      <c r="CR185" s="23">
        <v>0</v>
      </c>
      <c r="CS185" s="25">
        <f t="shared" si="25"/>
        <v>221877632</v>
      </c>
      <c r="CT185" s="22">
        <v>0</v>
      </c>
      <c r="CU185" s="23">
        <v>0</v>
      </c>
      <c r="CV185" s="23">
        <v>0</v>
      </c>
      <c r="CW185" s="23"/>
      <c r="CX185" s="23">
        <v>0</v>
      </c>
      <c r="CY185" s="24">
        <v>0</v>
      </c>
      <c r="CZ185" s="23">
        <v>0</v>
      </c>
      <c r="DA185" s="23">
        <v>0</v>
      </c>
      <c r="DB185" s="25">
        <f t="shared" si="26"/>
        <v>221877632</v>
      </c>
      <c r="DC185" s="22">
        <v>0</v>
      </c>
      <c r="DD185" s="23">
        <v>0</v>
      </c>
      <c r="DE185" s="23">
        <v>0</v>
      </c>
      <c r="DF185" s="23">
        <v>0</v>
      </c>
      <c r="DG185" s="23">
        <v>0</v>
      </c>
      <c r="DH185" s="24">
        <v>0</v>
      </c>
      <c r="DI185" s="23">
        <v>0</v>
      </c>
      <c r="DJ185" s="23">
        <v>0</v>
      </c>
      <c r="DK185" s="25">
        <f t="shared" si="29"/>
        <v>221877632</v>
      </c>
      <c r="DL185" s="28">
        <v>0</v>
      </c>
      <c r="DM185" s="23">
        <v>0</v>
      </c>
      <c r="DN185" s="23">
        <v>0</v>
      </c>
      <c r="DO185" s="23">
        <v>0</v>
      </c>
      <c r="DP185" s="23"/>
      <c r="DQ185" s="23"/>
      <c r="DR185" s="23">
        <v>0</v>
      </c>
      <c r="DS185" s="23">
        <v>0</v>
      </c>
      <c r="DT185" s="24">
        <v>0</v>
      </c>
      <c r="DU185" s="23">
        <v>0</v>
      </c>
      <c r="DV185" s="23">
        <v>0</v>
      </c>
      <c r="DW185" s="26">
        <f t="shared" si="28"/>
        <v>221877632</v>
      </c>
      <c r="DX185" s="26">
        <f>VLOOKUP(B185,[2]RPTNCT049_ConsultaSaldosContabl!$I$4:$K$7914,3,0)</f>
        <v>76755832</v>
      </c>
      <c r="DY185" s="13" t="e">
        <f>+S185+AD185+AU185+#REF!+BG185+#REF!+BQ185+#REF!</f>
        <v>#REF!</v>
      </c>
    </row>
    <row r="186" spans="1:129" ht="15" customHeight="1" x14ac:dyDescent="0.2">
      <c r="A186" s="9">
        <v>8918550152</v>
      </c>
      <c r="B186" s="9">
        <v>891855015</v>
      </c>
      <c r="C186" s="9"/>
      <c r="D186" s="27">
        <v>213715537</v>
      </c>
      <c r="E186" s="21" t="s">
        <v>345</v>
      </c>
      <c r="F186" s="20" t="s">
        <v>1491</v>
      </c>
      <c r="G186" s="22">
        <f>VLOOKUP(A186,[1]SGP!$A$4:$G$1137,7,0)</f>
        <v>0</v>
      </c>
      <c r="H186" s="23"/>
      <c r="I186" s="23">
        <v>0</v>
      </c>
      <c r="J186" s="23">
        <v>0</v>
      </c>
      <c r="K186" s="24">
        <v>0</v>
      </c>
      <c r="L186" s="23">
        <v>0</v>
      </c>
      <c r="M186" s="23">
        <v>0</v>
      </c>
      <c r="N186" s="25">
        <f t="shared" si="20"/>
        <v>0</v>
      </c>
      <c r="O186" s="25">
        <v>0</v>
      </c>
      <c r="P186" s="22">
        <v>0</v>
      </c>
      <c r="Q186" s="23">
        <v>0</v>
      </c>
      <c r="R186" s="23">
        <v>0</v>
      </c>
      <c r="S186" s="31">
        <v>33359173</v>
      </c>
      <c r="T186" s="23">
        <v>0</v>
      </c>
      <c r="U186" s="24">
        <v>0</v>
      </c>
      <c r="V186" s="23">
        <v>0</v>
      </c>
      <c r="W186" s="23">
        <v>0</v>
      </c>
      <c r="X186" s="25">
        <f t="shared" si="21"/>
        <v>33359173</v>
      </c>
      <c r="Y186" s="25">
        <v>0</v>
      </c>
      <c r="Z186" s="22">
        <v>0</v>
      </c>
      <c r="AA186" s="23">
        <v>0</v>
      </c>
      <c r="AB186" s="22">
        <v>0</v>
      </c>
      <c r="AC186" s="23">
        <v>0</v>
      </c>
      <c r="AD186" s="23">
        <v>0</v>
      </c>
      <c r="AE186" s="23">
        <v>0</v>
      </c>
      <c r="AF186" s="24">
        <v>0</v>
      </c>
      <c r="AG186" s="23">
        <v>0</v>
      </c>
      <c r="AH186" s="23">
        <v>0</v>
      </c>
      <c r="AI186" s="25">
        <f t="shared" si="22"/>
        <v>33359173</v>
      </c>
      <c r="AJ186" s="25">
        <v>0</v>
      </c>
      <c r="AK186" s="52">
        <v>0</v>
      </c>
      <c r="AL186" s="23">
        <v>0</v>
      </c>
      <c r="AM186" s="23">
        <v>0</v>
      </c>
      <c r="AN186" s="24">
        <v>0</v>
      </c>
      <c r="AO186" s="24">
        <v>0</v>
      </c>
      <c r="AP186" s="23">
        <v>0</v>
      </c>
      <c r="AQ186" s="23">
        <v>0</v>
      </c>
      <c r="AR186" s="23">
        <v>0</v>
      </c>
      <c r="AS186" s="41" t="s">
        <v>2304</v>
      </c>
      <c r="AT186" s="23">
        <v>0</v>
      </c>
      <c r="AU186" s="23">
        <v>0</v>
      </c>
      <c r="AV186" s="25">
        <v>33359173</v>
      </c>
      <c r="AW186" s="22">
        <v>0</v>
      </c>
      <c r="AX186" s="23">
        <v>0</v>
      </c>
      <c r="AY186" s="41">
        <v>0</v>
      </c>
      <c r="AZ186" s="23">
        <v>0</v>
      </c>
      <c r="BA186" s="24">
        <v>0</v>
      </c>
      <c r="BB186" s="23">
        <v>0</v>
      </c>
      <c r="BC186" s="23"/>
      <c r="BD186" s="23">
        <v>0</v>
      </c>
      <c r="BE186" s="41">
        <v>0</v>
      </c>
      <c r="BF186" s="23">
        <v>18877135</v>
      </c>
      <c r="BG186" s="23">
        <v>32288592</v>
      </c>
      <c r="BH186" s="25">
        <v>84524900</v>
      </c>
      <c r="BI186" s="23">
        <v>0</v>
      </c>
      <c r="BJ186" s="23">
        <v>6358968</v>
      </c>
      <c r="BK186" s="23">
        <v>0</v>
      </c>
      <c r="BL186" s="23">
        <v>0</v>
      </c>
      <c r="BM186" s="23">
        <v>0</v>
      </c>
      <c r="BN186" s="24">
        <v>0</v>
      </c>
      <c r="BO186" s="23">
        <v>0</v>
      </c>
      <c r="BP186" s="23">
        <v>0</v>
      </c>
      <c r="BQ186" s="23">
        <v>0</v>
      </c>
      <c r="BR186" s="25">
        <v>90883868</v>
      </c>
      <c r="BS186" s="22">
        <v>0</v>
      </c>
      <c r="BT186" s="23">
        <v>0</v>
      </c>
      <c r="BU186" s="23">
        <v>0</v>
      </c>
      <c r="BV186" s="23">
        <v>0</v>
      </c>
      <c r="BW186" s="24">
        <v>0</v>
      </c>
      <c r="BX186" s="23">
        <v>0</v>
      </c>
      <c r="BY186" s="23">
        <v>0</v>
      </c>
      <c r="BZ186" s="23">
        <v>0</v>
      </c>
      <c r="CA186" s="25">
        <f t="shared" si="23"/>
        <v>90883868</v>
      </c>
      <c r="CB186" s="22">
        <v>0</v>
      </c>
      <c r="CC186" s="23">
        <v>0</v>
      </c>
      <c r="CD186" s="23">
        <v>0</v>
      </c>
      <c r="CE186" s="23">
        <v>0</v>
      </c>
      <c r="CF186" s="24">
        <v>0</v>
      </c>
      <c r="CG186" s="23">
        <v>0</v>
      </c>
      <c r="CH186" s="23">
        <v>0</v>
      </c>
      <c r="CI186" s="23">
        <v>0</v>
      </c>
      <c r="CJ186" s="25">
        <f t="shared" si="24"/>
        <v>90883868</v>
      </c>
      <c r="CK186" s="22">
        <v>0</v>
      </c>
      <c r="CL186" s="23">
        <v>0</v>
      </c>
      <c r="CM186" s="23">
        <v>0</v>
      </c>
      <c r="CN186" s="23">
        <v>0</v>
      </c>
      <c r="CO186" s="23">
        <v>0</v>
      </c>
      <c r="CP186" s="24">
        <v>0</v>
      </c>
      <c r="CQ186" s="23">
        <v>0</v>
      </c>
      <c r="CR186" s="23">
        <v>0</v>
      </c>
      <c r="CS186" s="25">
        <f t="shared" si="25"/>
        <v>90883868</v>
      </c>
      <c r="CT186" s="22">
        <v>0</v>
      </c>
      <c r="CU186" s="23">
        <v>0</v>
      </c>
      <c r="CV186" s="23">
        <v>0</v>
      </c>
      <c r="CW186" s="23"/>
      <c r="CX186" s="23">
        <v>0</v>
      </c>
      <c r="CY186" s="24">
        <v>0</v>
      </c>
      <c r="CZ186" s="23">
        <v>0</v>
      </c>
      <c r="DA186" s="23">
        <v>0</v>
      </c>
      <c r="DB186" s="25">
        <f t="shared" si="26"/>
        <v>90883868</v>
      </c>
      <c r="DC186" s="22">
        <v>0</v>
      </c>
      <c r="DD186" s="23">
        <v>0</v>
      </c>
      <c r="DE186" s="23">
        <v>0</v>
      </c>
      <c r="DF186" s="23">
        <v>0</v>
      </c>
      <c r="DG186" s="23">
        <v>0</v>
      </c>
      <c r="DH186" s="24">
        <v>0</v>
      </c>
      <c r="DI186" s="23">
        <v>0</v>
      </c>
      <c r="DJ186" s="23">
        <v>0</v>
      </c>
      <c r="DK186" s="25">
        <f t="shared" si="29"/>
        <v>90883868</v>
      </c>
      <c r="DL186" s="28">
        <v>0</v>
      </c>
      <c r="DM186" s="23">
        <v>0</v>
      </c>
      <c r="DN186" s="23">
        <v>0</v>
      </c>
      <c r="DO186" s="23">
        <v>0</v>
      </c>
      <c r="DP186" s="23"/>
      <c r="DQ186" s="23"/>
      <c r="DR186" s="23">
        <v>0</v>
      </c>
      <c r="DS186" s="23">
        <v>0</v>
      </c>
      <c r="DT186" s="24">
        <v>0</v>
      </c>
      <c r="DU186" s="23">
        <v>0</v>
      </c>
      <c r="DV186" s="23">
        <v>0</v>
      </c>
      <c r="DW186" s="26">
        <f t="shared" si="28"/>
        <v>90883868</v>
      </c>
      <c r="DX186" s="26">
        <f>VLOOKUP(B186,[2]RPTNCT049_ConsultaSaldosContabl!$I$4:$K$7914,3,0)</f>
        <v>25236103</v>
      </c>
      <c r="DY186" s="13" t="e">
        <f>+S186+AD186+AU186+#REF!+BG186+#REF!+BQ186+#REF!</f>
        <v>#REF!</v>
      </c>
    </row>
    <row r="187" spans="1:129" ht="15" customHeight="1" x14ac:dyDescent="0.2">
      <c r="A187" s="9">
        <v>8918082600</v>
      </c>
      <c r="B187" s="9">
        <v>891808260</v>
      </c>
      <c r="C187" s="9"/>
      <c r="D187" s="27">
        <v>210915109</v>
      </c>
      <c r="E187" s="21" t="s">
        <v>286</v>
      </c>
      <c r="F187" s="20" t="s">
        <v>1435</v>
      </c>
      <c r="G187" s="22">
        <f>VLOOKUP(A187,[1]SGP!$A$4:$G$1137,7,0)</f>
        <v>0</v>
      </c>
      <c r="H187" s="23"/>
      <c r="I187" s="23">
        <v>0</v>
      </c>
      <c r="J187" s="23">
        <v>0</v>
      </c>
      <c r="K187" s="24">
        <v>0</v>
      </c>
      <c r="L187" s="23">
        <v>0</v>
      </c>
      <c r="M187" s="23">
        <v>0</v>
      </c>
      <c r="N187" s="25">
        <f t="shared" si="20"/>
        <v>0</v>
      </c>
      <c r="O187" s="25">
        <v>0</v>
      </c>
      <c r="P187" s="22">
        <v>0</v>
      </c>
      <c r="Q187" s="23">
        <v>0</v>
      </c>
      <c r="R187" s="23">
        <v>0</v>
      </c>
      <c r="S187" s="31">
        <v>45575810</v>
      </c>
      <c r="T187" s="23">
        <v>0</v>
      </c>
      <c r="U187" s="24">
        <v>0</v>
      </c>
      <c r="V187" s="23">
        <v>0</v>
      </c>
      <c r="W187" s="23">
        <v>0</v>
      </c>
      <c r="X187" s="25">
        <f t="shared" si="21"/>
        <v>45575810</v>
      </c>
      <c r="Y187" s="25">
        <v>0</v>
      </c>
      <c r="Z187" s="22">
        <v>0</v>
      </c>
      <c r="AA187" s="23">
        <v>0</v>
      </c>
      <c r="AB187" s="22">
        <v>0</v>
      </c>
      <c r="AC187" s="23">
        <v>0</v>
      </c>
      <c r="AD187" s="23">
        <v>0</v>
      </c>
      <c r="AE187" s="23">
        <v>0</v>
      </c>
      <c r="AF187" s="24">
        <v>0</v>
      </c>
      <c r="AG187" s="23">
        <v>0</v>
      </c>
      <c r="AH187" s="23">
        <v>0</v>
      </c>
      <c r="AI187" s="25">
        <f t="shared" si="22"/>
        <v>45575810</v>
      </c>
      <c r="AJ187" s="25">
        <v>0</v>
      </c>
      <c r="AK187" s="24">
        <v>0</v>
      </c>
      <c r="AL187" s="23">
        <v>0</v>
      </c>
      <c r="AM187" s="23">
        <v>0</v>
      </c>
      <c r="AN187" s="24">
        <v>0</v>
      </c>
      <c r="AO187" s="24">
        <v>0</v>
      </c>
      <c r="AP187" s="23">
        <v>0</v>
      </c>
      <c r="AQ187" s="23">
        <v>0</v>
      </c>
      <c r="AR187" s="23">
        <v>0</v>
      </c>
      <c r="AS187" s="41" t="s">
        <v>2304</v>
      </c>
      <c r="AT187" s="23">
        <v>0</v>
      </c>
      <c r="AU187" s="23">
        <v>0</v>
      </c>
      <c r="AV187" s="25">
        <v>45575810</v>
      </c>
      <c r="AW187" s="22">
        <v>0</v>
      </c>
      <c r="AX187" s="23">
        <v>0</v>
      </c>
      <c r="AY187" s="41">
        <v>0</v>
      </c>
      <c r="AZ187" s="23">
        <v>0</v>
      </c>
      <c r="BA187" s="24">
        <v>0</v>
      </c>
      <c r="BB187" s="23">
        <v>0</v>
      </c>
      <c r="BC187" s="23"/>
      <c r="BD187" s="23">
        <v>0</v>
      </c>
      <c r="BE187" s="41">
        <v>0</v>
      </c>
      <c r="BF187" s="23">
        <v>30033290</v>
      </c>
      <c r="BG187" s="23">
        <v>43062466</v>
      </c>
      <c r="BH187" s="25">
        <v>118671566</v>
      </c>
      <c r="BI187" s="23">
        <v>0</v>
      </c>
      <c r="BJ187" s="23">
        <v>8761726</v>
      </c>
      <c r="BK187" s="23">
        <v>0</v>
      </c>
      <c r="BL187" s="23">
        <v>0</v>
      </c>
      <c r="BM187" s="23">
        <v>0</v>
      </c>
      <c r="BN187" s="24">
        <v>0</v>
      </c>
      <c r="BO187" s="23">
        <v>0</v>
      </c>
      <c r="BP187" s="23">
        <v>0</v>
      </c>
      <c r="BQ187" s="23">
        <v>0</v>
      </c>
      <c r="BR187" s="25">
        <v>127433292</v>
      </c>
      <c r="BS187" s="22">
        <v>0</v>
      </c>
      <c r="BT187" s="23">
        <v>0</v>
      </c>
      <c r="BU187" s="23">
        <v>0</v>
      </c>
      <c r="BV187" s="23">
        <v>0</v>
      </c>
      <c r="BW187" s="24">
        <v>0</v>
      </c>
      <c r="BX187" s="23">
        <v>0</v>
      </c>
      <c r="BY187" s="23">
        <v>0</v>
      </c>
      <c r="BZ187" s="23">
        <v>0</v>
      </c>
      <c r="CA187" s="25">
        <f t="shared" si="23"/>
        <v>127433292</v>
      </c>
      <c r="CB187" s="22">
        <v>0</v>
      </c>
      <c r="CC187" s="23">
        <v>0</v>
      </c>
      <c r="CD187" s="23">
        <v>0</v>
      </c>
      <c r="CE187" s="23">
        <v>0</v>
      </c>
      <c r="CF187" s="24">
        <v>0</v>
      </c>
      <c r="CG187" s="23">
        <v>0</v>
      </c>
      <c r="CH187" s="23">
        <v>0</v>
      </c>
      <c r="CI187" s="23">
        <v>0</v>
      </c>
      <c r="CJ187" s="25">
        <f t="shared" si="24"/>
        <v>127433292</v>
      </c>
      <c r="CK187" s="22">
        <v>0</v>
      </c>
      <c r="CL187" s="23">
        <v>0</v>
      </c>
      <c r="CM187" s="23">
        <v>0</v>
      </c>
      <c r="CN187" s="23">
        <v>0</v>
      </c>
      <c r="CO187" s="23">
        <v>0</v>
      </c>
      <c r="CP187" s="24">
        <v>0</v>
      </c>
      <c r="CQ187" s="23">
        <v>0</v>
      </c>
      <c r="CR187" s="23">
        <v>0</v>
      </c>
      <c r="CS187" s="25">
        <f t="shared" si="25"/>
        <v>127433292</v>
      </c>
      <c r="CT187" s="22">
        <v>0</v>
      </c>
      <c r="CU187" s="23">
        <v>0</v>
      </c>
      <c r="CV187" s="23">
        <v>0</v>
      </c>
      <c r="CW187" s="23">
        <v>0</v>
      </c>
      <c r="CX187" s="23">
        <v>0</v>
      </c>
      <c r="CY187" s="24">
        <v>0</v>
      </c>
      <c r="CZ187" s="23">
        <v>0</v>
      </c>
      <c r="DA187" s="23">
        <v>0</v>
      </c>
      <c r="DB187" s="25">
        <f t="shared" si="26"/>
        <v>127433292</v>
      </c>
      <c r="DC187" s="22">
        <v>0</v>
      </c>
      <c r="DD187" s="23">
        <v>0</v>
      </c>
      <c r="DE187" s="23">
        <v>0</v>
      </c>
      <c r="DF187" s="23">
        <v>0</v>
      </c>
      <c r="DG187" s="23">
        <v>0</v>
      </c>
      <c r="DH187" s="24">
        <v>0</v>
      </c>
      <c r="DI187" s="23">
        <v>0</v>
      </c>
      <c r="DJ187" s="23">
        <v>0</v>
      </c>
      <c r="DK187" s="25">
        <f t="shared" si="29"/>
        <v>127433292</v>
      </c>
      <c r="DL187" s="28">
        <v>0</v>
      </c>
      <c r="DM187" s="23">
        <v>0</v>
      </c>
      <c r="DN187" s="23">
        <v>0</v>
      </c>
      <c r="DO187" s="23">
        <v>0</v>
      </c>
      <c r="DP187" s="23"/>
      <c r="DQ187" s="23"/>
      <c r="DR187" s="23">
        <v>0</v>
      </c>
      <c r="DS187" s="23">
        <v>0</v>
      </c>
      <c r="DT187" s="24">
        <v>0</v>
      </c>
      <c r="DU187" s="23">
        <v>0</v>
      </c>
      <c r="DV187" s="23">
        <v>0</v>
      </c>
      <c r="DW187" s="26">
        <f t="shared" si="28"/>
        <v>127433292</v>
      </c>
      <c r="DX187" s="26">
        <f>VLOOKUP(B187,[2]RPTNCT049_ConsultaSaldosContabl!$I$4:$K$7914,3,0)</f>
        <v>38795016</v>
      </c>
      <c r="DY187" s="13" t="e">
        <f>+S187+AD187+AU187+#REF!+BG187+#REF!+BQ187+#REF!</f>
        <v>#REF!</v>
      </c>
    </row>
    <row r="188" spans="1:129" ht="15" customHeight="1" x14ac:dyDescent="0.2">
      <c r="A188" s="9">
        <v>8918021519</v>
      </c>
      <c r="B188" s="9">
        <v>891802151</v>
      </c>
      <c r="C188" s="9"/>
      <c r="D188" s="27">
        <v>216715667</v>
      </c>
      <c r="E188" s="21" t="s">
        <v>358</v>
      </c>
      <c r="F188" s="20" t="s">
        <v>1503</v>
      </c>
      <c r="G188" s="22">
        <f>VLOOKUP(A188,[1]SGP!$A$4:$G$1137,7,0)</f>
        <v>0</v>
      </c>
      <c r="H188" s="23"/>
      <c r="I188" s="23">
        <v>0</v>
      </c>
      <c r="J188" s="23">
        <v>0</v>
      </c>
      <c r="K188" s="24">
        <v>0</v>
      </c>
      <c r="L188" s="23">
        <v>0</v>
      </c>
      <c r="M188" s="23">
        <v>0</v>
      </c>
      <c r="N188" s="25">
        <f t="shared" si="20"/>
        <v>0</v>
      </c>
      <c r="O188" s="25">
        <v>0</v>
      </c>
      <c r="P188" s="22">
        <v>0</v>
      </c>
      <c r="Q188" s="23">
        <v>0</v>
      </c>
      <c r="R188" s="23">
        <v>0</v>
      </c>
      <c r="S188" s="31">
        <v>41899064</v>
      </c>
      <c r="T188" s="23">
        <v>0</v>
      </c>
      <c r="U188" s="24">
        <v>0</v>
      </c>
      <c r="V188" s="23">
        <v>0</v>
      </c>
      <c r="W188" s="23">
        <v>0</v>
      </c>
      <c r="X188" s="25">
        <f t="shared" si="21"/>
        <v>41899064</v>
      </c>
      <c r="Y188" s="25">
        <v>0</v>
      </c>
      <c r="Z188" s="22">
        <v>0</v>
      </c>
      <c r="AA188" s="23">
        <v>0</v>
      </c>
      <c r="AB188" s="22">
        <v>0</v>
      </c>
      <c r="AC188" s="23">
        <v>0</v>
      </c>
      <c r="AD188" s="23">
        <v>8298823</v>
      </c>
      <c r="AE188" s="23">
        <v>0</v>
      </c>
      <c r="AF188" s="24">
        <v>0</v>
      </c>
      <c r="AG188" s="23">
        <v>0</v>
      </c>
      <c r="AH188" s="23">
        <v>0</v>
      </c>
      <c r="AI188" s="25">
        <f t="shared" si="22"/>
        <v>50197887</v>
      </c>
      <c r="AJ188" s="25">
        <v>0</v>
      </c>
      <c r="AK188" s="52">
        <v>0</v>
      </c>
      <c r="AL188" s="23">
        <v>0</v>
      </c>
      <c r="AM188" s="23">
        <v>0</v>
      </c>
      <c r="AN188" s="24">
        <v>0</v>
      </c>
      <c r="AO188" s="24">
        <v>0</v>
      </c>
      <c r="AP188" s="23">
        <v>0</v>
      </c>
      <c r="AQ188" s="23">
        <v>0</v>
      </c>
      <c r="AR188" s="23">
        <v>0</v>
      </c>
      <c r="AS188" s="41" t="s">
        <v>2304</v>
      </c>
      <c r="AT188" s="23">
        <v>0</v>
      </c>
      <c r="AU188" s="23">
        <v>0</v>
      </c>
      <c r="AV188" s="25">
        <v>50197887</v>
      </c>
      <c r="AW188" s="22">
        <v>0</v>
      </c>
      <c r="AX188" s="23">
        <v>0</v>
      </c>
      <c r="AY188" s="41">
        <v>0</v>
      </c>
      <c r="AZ188" s="23">
        <v>0</v>
      </c>
      <c r="BA188" s="24">
        <v>0</v>
      </c>
      <c r="BB188" s="23">
        <v>0</v>
      </c>
      <c r="BC188" s="23"/>
      <c r="BD188" s="23">
        <v>0</v>
      </c>
      <c r="BE188" s="41">
        <v>0</v>
      </c>
      <c r="BF188" s="23">
        <v>28001660</v>
      </c>
      <c r="BG188" s="23">
        <v>47991913</v>
      </c>
      <c r="BH188" s="25">
        <v>126191460</v>
      </c>
      <c r="BI188" s="23">
        <v>0</v>
      </c>
      <c r="BJ188" s="23">
        <v>8269954</v>
      </c>
      <c r="BK188" s="23">
        <v>0</v>
      </c>
      <c r="BL188" s="23">
        <v>0</v>
      </c>
      <c r="BM188" s="23">
        <v>0</v>
      </c>
      <c r="BN188" s="24">
        <v>0</v>
      </c>
      <c r="BO188" s="23">
        <v>0</v>
      </c>
      <c r="BP188" s="23">
        <v>0</v>
      </c>
      <c r="BQ188" s="23">
        <v>0</v>
      </c>
      <c r="BR188" s="25">
        <v>134461414</v>
      </c>
      <c r="BS188" s="22">
        <v>0</v>
      </c>
      <c r="BT188" s="23">
        <v>0</v>
      </c>
      <c r="BU188" s="23">
        <v>0</v>
      </c>
      <c r="BV188" s="23">
        <v>0</v>
      </c>
      <c r="BW188" s="24">
        <v>0</v>
      </c>
      <c r="BX188" s="23">
        <v>0</v>
      </c>
      <c r="BY188" s="23">
        <v>0</v>
      </c>
      <c r="BZ188" s="23">
        <v>0</v>
      </c>
      <c r="CA188" s="25">
        <f t="shared" si="23"/>
        <v>134461414</v>
      </c>
      <c r="CB188" s="22">
        <v>0</v>
      </c>
      <c r="CC188" s="23">
        <v>0</v>
      </c>
      <c r="CD188" s="23">
        <v>0</v>
      </c>
      <c r="CE188" s="23">
        <v>0</v>
      </c>
      <c r="CF188" s="24">
        <v>0</v>
      </c>
      <c r="CG188" s="23">
        <v>0</v>
      </c>
      <c r="CH188" s="23">
        <v>0</v>
      </c>
      <c r="CI188" s="23">
        <v>0</v>
      </c>
      <c r="CJ188" s="25">
        <f t="shared" si="24"/>
        <v>134461414</v>
      </c>
      <c r="CK188" s="22">
        <v>0</v>
      </c>
      <c r="CL188" s="23">
        <v>0</v>
      </c>
      <c r="CM188" s="23">
        <v>0</v>
      </c>
      <c r="CN188" s="23">
        <v>0</v>
      </c>
      <c r="CO188" s="23">
        <v>0</v>
      </c>
      <c r="CP188" s="24">
        <v>0</v>
      </c>
      <c r="CQ188" s="23">
        <v>0</v>
      </c>
      <c r="CR188" s="23">
        <v>0</v>
      </c>
      <c r="CS188" s="25">
        <f t="shared" si="25"/>
        <v>134461414</v>
      </c>
      <c r="CT188" s="22">
        <v>0</v>
      </c>
      <c r="CU188" s="23">
        <v>0</v>
      </c>
      <c r="CV188" s="23">
        <v>0</v>
      </c>
      <c r="CW188" s="23"/>
      <c r="CX188" s="23">
        <v>0</v>
      </c>
      <c r="CY188" s="24">
        <v>0</v>
      </c>
      <c r="CZ188" s="23">
        <v>0</v>
      </c>
      <c r="DA188" s="23">
        <v>0</v>
      </c>
      <c r="DB188" s="25">
        <f t="shared" si="26"/>
        <v>134461414</v>
      </c>
      <c r="DC188" s="22">
        <v>0</v>
      </c>
      <c r="DD188" s="23">
        <v>0</v>
      </c>
      <c r="DE188" s="23">
        <v>0</v>
      </c>
      <c r="DF188" s="23">
        <v>0</v>
      </c>
      <c r="DG188" s="23">
        <v>0</v>
      </c>
      <c r="DH188" s="24">
        <v>0</v>
      </c>
      <c r="DI188" s="23">
        <v>0</v>
      </c>
      <c r="DJ188" s="23">
        <v>0</v>
      </c>
      <c r="DK188" s="25">
        <f t="shared" si="29"/>
        <v>134461414</v>
      </c>
      <c r="DL188" s="28">
        <v>0</v>
      </c>
      <c r="DM188" s="23">
        <v>0</v>
      </c>
      <c r="DN188" s="23">
        <v>0</v>
      </c>
      <c r="DO188" s="23">
        <v>0</v>
      </c>
      <c r="DP188" s="23"/>
      <c r="DQ188" s="23"/>
      <c r="DR188" s="23">
        <v>0</v>
      </c>
      <c r="DS188" s="23">
        <v>0</v>
      </c>
      <c r="DT188" s="24">
        <v>0</v>
      </c>
      <c r="DU188" s="23">
        <v>0</v>
      </c>
      <c r="DV188" s="23">
        <v>0</v>
      </c>
      <c r="DW188" s="26">
        <f t="shared" si="28"/>
        <v>134461414</v>
      </c>
      <c r="DX188" s="26">
        <f>VLOOKUP(B188,[2]RPTNCT049_ConsultaSaldosContabl!$I$4:$K$7914,3,0)</f>
        <v>36271614</v>
      </c>
      <c r="DY188" s="13" t="e">
        <f>+S188+AD188+AU188+#REF!+BG188+#REF!+BQ188+#REF!</f>
        <v>#REF!</v>
      </c>
    </row>
    <row r="189" spans="1:129" ht="15" customHeight="1" x14ac:dyDescent="0.2">
      <c r="A189" s="9">
        <v>8918021067</v>
      </c>
      <c r="B189" s="9">
        <v>891802106</v>
      </c>
      <c r="C189" s="9"/>
      <c r="D189" s="27">
        <v>219715897</v>
      </c>
      <c r="E189" s="21" t="s">
        <v>396</v>
      </c>
      <c r="F189" s="20" t="s">
        <v>1540</v>
      </c>
      <c r="G189" s="22">
        <f>VLOOKUP(A189,[1]SGP!$A$4:$G$1137,7,0)</f>
        <v>0</v>
      </c>
      <c r="H189" s="23"/>
      <c r="I189" s="23">
        <v>0</v>
      </c>
      <c r="J189" s="23">
        <v>0</v>
      </c>
      <c r="K189" s="24">
        <v>0</v>
      </c>
      <c r="L189" s="23">
        <v>0</v>
      </c>
      <c r="M189" s="23">
        <v>0</v>
      </c>
      <c r="N189" s="25">
        <f t="shared" si="20"/>
        <v>0</v>
      </c>
      <c r="O189" s="25">
        <v>0</v>
      </c>
      <c r="P189" s="22">
        <v>0</v>
      </c>
      <c r="Q189" s="23">
        <v>0</v>
      </c>
      <c r="R189" s="23">
        <v>0</v>
      </c>
      <c r="S189" s="31">
        <v>31198905</v>
      </c>
      <c r="T189" s="23">
        <v>0</v>
      </c>
      <c r="U189" s="24">
        <v>0</v>
      </c>
      <c r="V189" s="23">
        <v>0</v>
      </c>
      <c r="W189" s="23">
        <v>0</v>
      </c>
      <c r="X189" s="25">
        <f t="shared" si="21"/>
        <v>31198905</v>
      </c>
      <c r="Y189" s="25">
        <v>0</v>
      </c>
      <c r="Z189" s="22">
        <v>0</v>
      </c>
      <c r="AA189" s="23">
        <v>0</v>
      </c>
      <c r="AB189" s="22">
        <v>0</v>
      </c>
      <c r="AC189" s="23">
        <v>0</v>
      </c>
      <c r="AD189" s="23">
        <v>0</v>
      </c>
      <c r="AE189" s="23">
        <v>0</v>
      </c>
      <c r="AF189" s="24">
        <v>0</v>
      </c>
      <c r="AG189" s="23">
        <v>0</v>
      </c>
      <c r="AH189" s="23">
        <v>0</v>
      </c>
      <c r="AI189" s="25">
        <f t="shared" si="22"/>
        <v>31198905</v>
      </c>
      <c r="AJ189" s="25">
        <v>0</v>
      </c>
      <c r="AK189" s="24">
        <v>0</v>
      </c>
      <c r="AL189" s="23">
        <v>0</v>
      </c>
      <c r="AM189" s="23">
        <v>0</v>
      </c>
      <c r="AN189" s="24">
        <v>0</v>
      </c>
      <c r="AO189" s="24">
        <v>0</v>
      </c>
      <c r="AP189" s="23">
        <v>0</v>
      </c>
      <c r="AQ189" s="23">
        <v>0</v>
      </c>
      <c r="AR189" s="23">
        <v>0</v>
      </c>
      <c r="AS189" s="41" t="s">
        <v>2304</v>
      </c>
      <c r="AT189" s="23">
        <v>0</v>
      </c>
      <c r="AU189" s="23">
        <v>18585439</v>
      </c>
      <c r="AV189" s="25">
        <v>49784344</v>
      </c>
      <c r="AW189" s="22">
        <v>0</v>
      </c>
      <c r="AX189" s="23">
        <v>0</v>
      </c>
      <c r="AY189" s="41">
        <v>0</v>
      </c>
      <c r="AZ189" s="23">
        <v>0</v>
      </c>
      <c r="BA189" s="24">
        <v>0</v>
      </c>
      <c r="BB189" s="23">
        <v>0</v>
      </c>
      <c r="BC189" s="23"/>
      <c r="BD189" s="23">
        <v>0</v>
      </c>
      <c r="BE189" s="41">
        <v>0</v>
      </c>
      <c r="BF189" s="23">
        <v>30024875</v>
      </c>
      <c r="BG189" s="23">
        <v>47769452</v>
      </c>
      <c r="BH189" s="25">
        <v>127578671</v>
      </c>
      <c r="BI189" s="23">
        <v>0</v>
      </c>
      <c r="BJ189" s="23">
        <v>8668424</v>
      </c>
      <c r="BK189" s="23">
        <v>0</v>
      </c>
      <c r="BL189" s="23">
        <v>0</v>
      </c>
      <c r="BM189" s="23">
        <v>0</v>
      </c>
      <c r="BN189" s="24">
        <v>0</v>
      </c>
      <c r="BO189" s="23">
        <v>0</v>
      </c>
      <c r="BP189" s="23">
        <v>0</v>
      </c>
      <c r="BQ189" s="23">
        <v>0</v>
      </c>
      <c r="BR189" s="25">
        <v>136247095</v>
      </c>
      <c r="BS189" s="22">
        <v>0</v>
      </c>
      <c r="BT189" s="23">
        <v>0</v>
      </c>
      <c r="BU189" s="23">
        <v>0</v>
      </c>
      <c r="BV189" s="23">
        <v>0</v>
      </c>
      <c r="BW189" s="24">
        <v>0</v>
      </c>
      <c r="BX189" s="23">
        <v>0</v>
      </c>
      <c r="BY189" s="23">
        <v>0</v>
      </c>
      <c r="BZ189" s="23">
        <v>0</v>
      </c>
      <c r="CA189" s="25">
        <f t="shared" si="23"/>
        <v>136247095</v>
      </c>
      <c r="CB189" s="22">
        <v>0</v>
      </c>
      <c r="CC189" s="23">
        <v>0</v>
      </c>
      <c r="CD189" s="23">
        <v>0</v>
      </c>
      <c r="CE189" s="23">
        <v>0</v>
      </c>
      <c r="CF189" s="24">
        <v>0</v>
      </c>
      <c r="CG189" s="23">
        <v>0</v>
      </c>
      <c r="CH189" s="23">
        <v>0</v>
      </c>
      <c r="CI189" s="23">
        <v>0</v>
      </c>
      <c r="CJ189" s="25">
        <f t="shared" si="24"/>
        <v>136247095</v>
      </c>
      <c r="CK189" s="22">
        <v>0</v>
      </c>
      <c r="CL189" s="23">
        <v>0</v>
      </c>
      <c r="CM189" s="23">
        <v>0</v>
      </c>
      <c r="CN189" s="23">
        <v>0</v>
      </c>
      <c r="CO189" s="23">
        <v>0</v>
      </c>
      <c r="CP189" s="24">
        <v>0</v>
      </c>
      <c r="CQ189" s="23">
        <v>0</v>
      </c>
      <c r="CR189" s="23">
        <v>0</v>
      </c>
      <c r="CS189" s="25">
        <f t="shared" si="25"/>
        <v>136247095</v>
      </c>
      <c r="CT189" s="22">
        <v>0</v>
      </c>
      <c r="CU189" s="23">
        <v>0</v>
      </c>
      <c r="CV189" s="23">
        <v>0</v>
      </c>
      <c r="CW189" s="23"/>
      <c r="CX189" s="23">
        <v>0</v>
      </c>
      <c r="CY189" s="24">
        <v>0</v>
      </c>
      <c r="CZ189" s="23">
        <v>0</v>
      </c>
      <c r="DA189" s="23">
        <v>0</v>
      </c>
      <c r="DB189" s="25">
        <f t="shared" si="26"/>
        <v>136247095</v>
      </c>
      <c r="DC189" s="22">
        <v>0</v>
      </c>
      <c r="DD189" s="23">
        <v>0</v>
      </c>
      <c r="DE189" s="23">
        <v>0</v>
      </c>
      <c r="DF189" s="23">
        <v>0</v>
      </c>
      <c r="DG189" s="23">
        <v>0</v>
      </c>
      <c r="DH189" s="24">
        <v>0</v>
      </c>
      <c r="DI189" s="23">
        <v>0</v>
      </c>
      <c r="DJ189" s="23">
        <v>0</v>
      </c>
      <c r="DK189" s="25">
        <f t="shared" si="29"/>
        <v>136247095</v>
      </c>
      <c r="DL189" s="28">
        <v>0</v>
      </c>
      <c r="DM189" s="23">
        <v>0</v>
      </c>
      <c r="DN189" s="23">
        <v>0</v>
      </c>
      <c r="DO189" s="23">
        <v>0</v>
      </c>
      <c r="DP189" s="23">
        <v>0</v>
      </c>
      <c r="DQ189" s="23"/>
      <c r="DR189" s="23">
        <v>0</v>
      </c>
      <c r="DS189" s="23">
        <v>0</v>
      </c>
      <c r="DT189" s="24">
        <v>0</v>
      </c>
      <c r="DU189" s="23">
        <v>0</v>
      </c>
      <c r="DV189" s="23">
        <v>0</v>
      </c>
      <c r="DW189" s="26">
        <f t="shared" si="28"/>
        <v>136247095</v>
      </c>
      <c r="DX189" s="26">
        <f>VLOOKUP(B189,[2]RPTNCT049_ConsultaSaldosContabl!$I$4:$K$7914,3,0)</f>
        <v>38693299</v>
      </c>
      <c r="DY189" s="13" t="e">
        <f>+S189+AD189+AU189+#REF!+BG189+#REF!+BQ189+#REF!</f>
        <v>#REF!</v>
      </c>
    </row>
    <row r="190" spans="1:129" ht="15" customHeight="1" x14ac:dyDescent="0.2">
      <c r="A190" s="9">
        <v>8918020891</v>
      </c>
      <c r="B190" s="9">
        <v>891802089</v>
      </c>
      <c r="C190" s="9"/>
      <c r="D190" s="27">
        <v>212415224</v>
      </c>
      <c r="E190" s="21" t="s">
        <v>303</v>
      </c>
      <c r="F190" s="20" t="s">
        <v>1451</v>
      </c>
      <c r="G190" s="22">
        <f>VLOOKUP(A190,[1]SGP!$A$4:$G$1137,7,0)</f>
        <v>0</v>
      </c>
      <c r="H190" s="23"/>
      <c r="I190" s="23">
        <v>0</v>
      </c>
      <c r="J190" s="23">
        <v>0</v>
      </c>
      <c r="K190" s="24">
        <v>0</v>
      </c>
      <c r="L190" s="23">
        <v>0</v>
      </c>
      <c r="M190" s="23">
        <v>0</v>
      </c>
      <c r="N190" s="25">
        <f t="shared" si="20"/>
        <v>0</v>
      </c>
      <c r="O190" s="25">
        <v>0</v>
      </c>
      <c r="P190" s="22">
        <v>0</v>
      </c>
      <c r="Q190" s="23">
        <v>0</v>
      </c>
      <c r="R190" s="23">
        <v>0</v>
      </c>
      <c r="S190" s="31">
        <v>39647381</v>
      </c>
      <c r="T190" s="23">
        <v>0</v>
      </c>
      <c r="U190" s="24">
        <v>0</v>
      </c>
      <c r="V190" s="23">
        <v>0</v>
      </c>
      <c r="W190" s="23">
        <v>0</v>
      </c>
      <c r="X190" s="25">
        <f t="shared" si="21"/>
        <v>39647381</v>
      </c>
      <c r="Y190" s="25">
        <v>0</v>
      </c>
      <c r="Z190" s="22">
        <v>0</v>
      </c>
      <c r="AA190" s="23">
        <v>0</v>
      </c>
      <c r="AB190" s="22">
        <v>0</v>
      </c>
      <c r="AC190" s="23">
        <v>0</v>
      </c>
      <c r="AD190" s="23">
        <v>0</v>
      </c>
      <c r="AE190" s="23">
        <v>0</v>
      </c>
      <c r="AF190" s="24">
        <v>0</v>
      </c>
      <c r="AG190" s="23">
        <v>0</v>
      </c>
      <c r="AH190" s="23">
        <v>0</v>
      </c>
      <c r="AI190" s="25">
        <f t="shared" si="22"/>
        <v>39647381</v>
      </c>
      <c r="AJ190" s="25">
        <v>0</v>
      </c>
      <c r="AK190" s="24">
        <v>0</v>
      </c>
      <c r="AL190" s="23">
        <v>0</v>
      </c>
      <c r="AM190" s="23">
        <v>0</v>
      </c>
      <c r="AN190" s="24">
        <v>0</v>
      </c>
      <c r="AO190" s="24">
        <v>0</v>
      </c>
      <c r="AP190" s="23">
        <v>0</v>
      </c>
      <c r="AQ190" s="23">
        <v>0</v>
      </c>
      <c r="AR190" s="23">
        <v>0</v>
      </c>
      <c r="AS190" s="41" t="s">
        <v>2304</v>
      </c>
      <c r="AT190" s="23">
        <v>0</v>
      </c>
      <c r="AU190" s="23">
        <v>0</v>
      </c>
      <c r="AV190" s="25">
        <v>39647381</v>
      </c>
      <c r="AW190" s="22">
        <v>0</v>
      </c>
      <c r="AX190" s="23">
        <v>0</v>
      </c>
      <c r="AY190" s="41">
        <v>0</v>
      </c>
      <c r="AZ190" s="23">
        <v>0</v>
      </c>
      <c r="BA190" s="24">
        <v>0</v>
      </c>
      <c r="BB190" s="23">
        <v>0</v>
      </c>
      <c r="BC190" s="23"/>
      <c r="BD190" s="23">
        <v>0</v>
      </c>
      <c r="BE190" s="41">
        <v>0</v>
      </c>
      <c r="BF190" s="23">
        <v>26903225</v>
      </c>
      <c r="BG190" s="23">
        <v>37700696</v>
      </c>
      <c r="BH190" s="25">
        <v>104251302</v>
      </c>
      <c r="BI190" s="23">
        <v>0</v>
      </c>
      <c r="BJ190" s="23">
        <v>7280748</v>
      </c>
      <c r="BK190" s="23">
        <v>0</v>
      </c>
      <c r="BL190" s="23">
        <v>0</v>
      </c>
      <c r="BM190" s="23">
        <v>0</v>
      </c>
      <c r="BN190" s="24">
        <v>0</v>
      </c>
      <c r="BO190" s="23">
        <v>0</v>
      </c>
      <c r="BP190" s="23">
        <v>0</v>
      </c>
      <c r="BQ190" s="23">
        <v>0</v>
      </c>
      <c r="BR190" s="25">
        <v>111532050</v>
      </c>
      <c r="BS190" s="22">
        <v>0</v>
      </c>
      <c r="BT190" s="23">
        <v>0</v>
      </c>
      <c r="BU190" s="23">
        <v>0</v>
      </c>
      <c r="BV190" s="23">
        <v>0</v>
      </c>
      <c r="BW190" s="24">
        <v>0</v>
      </c>
      <c r="BX190" s="23">
        <v>0</v>
      </c>
      <c r="BY190" s="23">
        <v>0</v>
      </c>
      <c r="BZ190" s="23">
        <v>0</v>
      </c>
      <c r="CA190" s="25">
        <f t="shared" si="23"/>
        <v>111532050</v>
      </c>
      <c r="CB190" s="22">
        <v>0</v>
      </c>
      <c r="CC190" s="23">
        <v>0</v>
      </c>
      <c r="CD190" s="23">
        <v>0</v>
      </c>
      <c r="CE190" s="23">
        <v>0</v>
      </c>
      <c r="CF190" s="24">
        <v>0</v>
      </c>
      <c r="CG190" s="23">
        <v>0</v>
      </c>
      <c r="CH190" s="23">
        <v>0</v>
      </c>
      <c r="CI190" s="23">
        <v>0</v>
      </c>
      <c r="CJ190" s="25">
        <f t="shared" si="24"/>
        <v>111532050</v>
      </c>
      <c r="CK190" s="22">
        <v>0</v>
      </c>
      <c r="CL190" s="23">
        <v>0</v>
      </c>
      <c r="CM190" s="23">
        <v>0</v>
      </c>
      <c r="CN190" s="23">
        <v>0</v>
      </c>
      <c r="CO190" s="23">
        <v>0</v>
      </c>
      <c r="CP190" s="24">
        <v>0</v>
      </c>
      <c r="CQ190" s="23">
        <v>0</v>
      </c>
      <c r="CR190" s="23">
        <v>0</v>
      </c>
      <c r="CS190" s="25">
        <f t="shared" si="25"/>
        <v>111532050</v>
      </c>
      <c r="CT190" s="22">
        <v>0</v>
      </c>
      <c r="CU190" s="23">
        <v>0</v>
      </c>
      <c r="CV190" s="23">
        <v>0</v>
      </c>
      <c r="CW190" s="23"/>
      <c r="CX190" s="23">
        <v>0</v>
      </c>
      <c r="CY190" s="24">
        <v>0</v>
      </c>
      <c r="CZ190" s="23">
        <v>0</v>
      </c>
      <c r="DA190" s="23">
        <v>0</v>
      </c>
      <c r="DB190" s="25">
        <f t="shared" si="26"/>
        <v>111532050</v>
      </c>
      <c r="DC190" s="22">
        <v>0</v>
      </c>
      <c r="DD190" s="23">
        <v>0</v>
      </c>
      <c r="DE190" s="23">
        <v>0</v>
      </c>
      <c r="DF190" s="23">
        <v>0</v>
      </c>
      <c r="DG190" s="23">
        <v>0</v>
      </c>
      <c r="DH190" s="24">
        <v>0</v>
      </c>
      <c r="DI190" s="23">
        <v>0</v>
      </c>
      <c r="DJ190" s="23">
        <v>0</v>
      </c>
      <c r="DK190" s="25">
        <f t="shared" si="29"/>
        <v>111532050</v>
      </c>
      <c r="DL190" s="28">
        <v>0</v>
      </c>
      <c r="DM190" s="23">
        <v>0</v>
      </c>
      <c r="DN190" s="23">
        <v>0</v>
      </c>
      <c r="DO190" s="23">
        <v>0</v>
      </c>
      <c r="DP190" s="23">
        <v>0</v>
      </c>
      <c r="DQ190" s="23"/>
      <c r="DR190" s="23">
        <v>0</v>
      </c>
      <c r="DS190" s="23">
        <v>0</v>
      </c>
      <c r="DT190" s="24">
        <v>0</v>
      </c>
      <c r="DU190" s="23">
        <v>0</v>
      </c>
      <c r="DV190" s="23">
        <v>0</v>
      </c>
      <c r="DW190" s="26">
        <f t="shared" si="28"/>
        <v>111532050</v>
      </c>
      <c r="DX190" s="26">
        <f>VLOOKUP(B190,[2]RPTNCT049_ConsultaSaldosContabl!$I$4:$K$7914,3,0)</f>
        <v>34183973</v>
      </c>
      <c r="DY190" s="13" t="e">
        <f>+S190+AD190+AU190+#REF!+BG190+#REF!+BQ190+#REF!</f>
        <v>#REF!</v>
      </c>
    </row>
    <row r="191" spans="1:129" ht="15" customHeight="1" x14ac:dyDescent="0.2">
      <c r="A191" s="9">
        <v>8918019946</v>
      </c>
      <c r="B191" s="9">
        <v>891801994</v>
      </c>
      <c r="C191" s="9"/>
      <c r="D191" s="27">
        <v>217615476</v>
      </c>
      <c r="E191" s="21" t="s">
        <v>332</v>
      </c>
      <c r="F191" s="20" t="s">
        <v>1479</v>
      </c>
      <c r="G191" s="22">
        <f>VLOOKUP(A191,[1]SGP!$A$4:$G$1137,7,0)</f>
        <v>0</v>
      </c>
      <c r="H191" s="23"/>
      <c r="I191" s="23">
        <v>0</v>
      </c>
      <c r="J191" s="23">
        <v>0</v>
      </c>
      <c r="K191" s="24">
        <v>0</v>
      </c>
      <c r="L191" s="23">
        <v>0</v>
      </c>
      <c r="M191" s="23">
        <v>0</v>
      </c>
      <c r="N191" s="25">
        <f t="shared" si="20"/>
        <v>0</v>
      </c>
      <c r="O191" s="25">
        <v>0</v>
      </c>
      <c r="P191" s="22">
        <v>0</v>
      </c>
      <c r="Q191" s="23">
        <v>0</v>
      </c>
      <c r="R191" s="23">
        <v>0</v>
      </c>
      <c r="S191" s="31">
        <v>49006432</v>
      </c>
      <c r="T191" s="23">
        <v>0</v>
      </c>
      <c r="U191" s="24">
        <v>0</v>
      </c>
      <c r="V191" s="23">
        <v>0</v>
      </c>
      <c r="W191" s="23">
        <v>0</v>
      </c>
      <c r="X191" s="25">
        <f t="shared" si="21"/>
        <v>49006432</v>
      </c>
      <c r="Y191" s="25">
        <v>0</v>
      </c>
      <c r="Z191" s="22">
        <v>0</v>
      </c>
      <c r="AA191" s="23">
        <v>0</v>
      </c>
      <c r="AB191" s="22">
        <v>0</v>
      </c>
      <c r="AC191" s="23">
        <v>0</v>
      </c>
      <c r="AD191" s="23">
        <v>0</v>
      </c>
      <c r="AE191" s="23">
        <v>0</v>
      </c>
      <c r="AF191" s="24">
        <v>0</v>
      </c>
      <c r="AG191" s="23">
        <v>0</v>
      </c>
      <c r="AH191" s="23">
        <v>0</v>
      </c>
      <c r="AI191" s="25">
        <f t="shared" si="22"/>
        <v>49006432</v>
      </c>
      <c r="AJ191" s="25">
        <v>0</v>
      </c>
      <c r="AK191" s="24">
        <v>0</v>
      </c>
      <c r="AL191" s="23">
        <v>0</v>
      </c>
      <c r="AM191" s="23">
        <v>0</v>
      </c>
      <c r="AN191" s="24">
        <v>0</v>
      </c>
      <c r="AO191" s="24">
        <v>0</v>
      </c>
      <c r="AP191" s="23">
        <v>0</v>
      </c>
      <c r="AQ191" s="23">
        <v>0</v>
      </c>
      <c r="AR191" s="23">
        <v>0</v>
      </c>
      <c r="AS191" s="41" t="s">
        <v>2304</v>
      </c>
      <c r="AT191" s="23">
        <v>0</v>
      </c>
      <c r="AU191" s="23">
        <v>0</v>
      </c>
      <c r="AV191" s="25">
        <v>49006432</v>
      </c>
      <c r="AW191" s="22">
        <v>0</v>
      </c>
      <c r="AX191" s="23">
        <v>0</v>
      </c>
      <c r="AY191" s="41">
        <v>0</v>
      </c>
      <c r="AZ191" s="23">
        <v>0</v>
      </c>
      <c r="BA191" s="24">
        <v>0</v>
      </c>
      <c r="BB191" s="23">
        <v>0</v>
      </c>
      <c r="BC191" s="23"/>
      <c r="BD191" s="23">
        <v>0</v>
      </c>
      <c r="BE191" s="41">
        <v>0</v>
      </c>
      <c r="BF191" s="23">
        <v>39971355</v>
      </c>
      <c r="BG191" s="23">
        <v>46178868</v>
      </c>
      <c r="BH191" s="25">
        <v>135156655</v>
      </c>
      <c r="BI191" s="23">
        <v>0</v>
      </c>
      <c r="BJ191" s="23">
        <v>11952383</v>
      </c>
      <c r="BK191" s="23">
        <v>0</v>
      </c>
      <c r="BL191" s="23">
        <v>0</v>
      </c>
      <c r="BM191" s="23">
        <v>0</v>
      </c>
      <c r="BN191" s="24">
        <v>0</v>
      </c>
      <c r="BO191" s="23">
        <v>0</v>
      </c>
      <c r="BP191" s="23">
        <v>0</v>
      </c>
      <c r="BQ191" s="23">
        <v>0</v>
      </c>
      <c r="BR191" s="25">
        <v>147109038</v>
      </c>
      <c r="BS191" s="22">
        <v>0</v>
      </c>
      <c r="BT191" s="23">
        <v>0</v>
      </c>
      <c r="BU191" s="23">
        <v>0</v>
      </c>
      <c r="BV191" s="23">
        <v>0</v>
      </c>
      <c r="BW191" s="24">
        <v>0</v>
      </c>
      <c r="BX191" s="23">
        <v>0</v>
      </c>
      <c r="BY191" s="23">
        <v>0</v>
      </c>
      <c r="BZ191" s="23">
        <v>0</v>
      </c>
      <c r="CA191" s="25">
        <f t="shared" si="23"/>
        <v>147109038</v>
      </c>
      <c r="CB191" s="22">
        <v>0</v>
      </c>
      <c r="CC191" s="23">
        <v>0</v>
      </c>
      <c r="CD191" s="23">
        <v>0</v>
      </c>
      <c r="CE191" s="23">
        <v>0</v>
      </c>
      <c r="CF191" s="24">
        <v>0</v>
      </c>
      <c r="CG191" s="23">
        <v>0</v>
      </c>
      <c r="CH191" s="23">
        <v>0</v>
      </c>
      <c r="CI191" s="23">
        <v>0</v>
      </c>
      <c r="CJ191" s="25">
        <f t="shared" si="24"/>
        <v>147109038</v>
      </c>
      <c r="CK191" s="22">
        <v>0</v>
      </c>
      <c r="CL191" s="23">
        <v>0</v>
      </c>
      <c r="CM191" s="23">
        <v>0</v>
      </c>
      <c r="CN191" s="23">
        <v>0</v>
      </c>
      <c r="CO191" s="23">
        <v>0</v>
      </c>
      <c r="CP191" s="24">
        <v>0</v>
      </c>
      <c r="CQ191" s="23">
        <v>0</v>
      </c>
      <c r="CR191" s="23">
        <v>0</v>
      </c>
      <c r="CS191" s="25">
        <f t="shared" si="25"/>
        <v>147109038</v>
      </c>
      <c r="CT191" s="22">
        <v>0</v>
      </c>
      <c r="CU191" s="23">
        <v>0</v>
      </c>
      <c r="CV191" s="23">
        <v>0</v>
      </c>
      <c r="CW191" s="23"/>
      <c r="CX191" s="23">
        <v>0</v>
      </c>
      <c r="CY191" s="24">
        <v>0</v>
      </c>
      <c r="CZ191" s="23">
        <v>0</v>
      </c>
      <c r="DA191" s="23">
        <v>0</v>
      </c>
      <c r="DB191" s="25">
        <f t="shared" si="26"/>
        <v>147109038</v>
      </c>
      <c r="DC191" s="22">
        <v>0</v>
      </c>
      <c r="DD191" s="23">
        <v>0</v>
      </c>
      <c r="DE191" s="23">
        <v>0</v>
      </c>
      <c r="DF191" s="23">
        <v>0</v>
      </c>
      <c r="DG191" s="23">
        <v>0</v>
      </c>
      <c r="DH191" s="24">
        <v>0</v>
      </c>
      <c r="DI191" s="23">
        <v>0</v>
      </c>
      <c r="DJ191" s="23">
        <v>0</v>
      </c>
      <c r="DK191" s="25">
        <f t="shared" si="29"/>
        <v>147109038</v>
      </c>
      <c r="DL191" s="28">
        <v>0</v>
      </c>
      <c r="DM191" s="23">
        <v>0</v>
      </c>
      <c r="DN191" s="23">
        <v>0</v>
      </c>
      <c r="DO191" s="23">
        <v>0</v>
      </c>
      <c r="DP191" s="23"/>
      <c r="DQ191" s="23"/>
      <c r="DR191" s="23">
        <v>0</v>
      </c>
      <c r="DS191" s="23">
        <v>0</v>
      </c>
      <c r="DT191" s="24">
        <v>0</v>
      </c>
      <c r="DU191" s="23">
        <v>0</v>
      </c>
      <c r="DV191" s="23">
        <v>0</v>
      </c>
      <c r="DW191" s="26">
        <f t="shared" si="28"/>
        <v>147109038</v>
      </c>
      <c r="DX191" s="26">
        <f>VLOOKUP(B191,[2]RPTNCT049_ConsultaSaldosContabl!$I$4:$K$7914,3,0)</f>
        <v>51923738</v>
      </c>
      <c r="DY191" s="13" t="e">
        <f>+S191+AD191+AU191+#REF!+BG191+#REF!+BQ191+#REF!</f>
        <v>#REF!</v>
      </c>
    </row>
    <row r="192" spans="1:129" ht="15" customHeight="1" x14ac:dyDescent="0.2">
      <c r="A192" s="9">
        <v>8918019881</v>
      </c>
      <c r="B192" s="9">
        <v>891801988</v>
      </c>
      <c r="C192" s="9"/>
      <c r="D192" s="27">
        <v>218915189</v>
      </c>
      <c r="E192" s="21" t="s">
        <v>297</v>
      </c>
      <c r="F192" s="20" t="s">
        <v>1433</v>
      </c>
      <c r="G192" s="22">
        <f>VLOOKUP(A192,[1]SGP!$A$4:$G$1137,7,0)</f>
        <v>0</v>
      </c>
      <c r="H192" s="23"/>
      <c r="I192" s="23">
        <v>0</v>
      </c>
      <c r="J192" s="23">
        <v>0</v>
      </c>
      <c r="K192" s="24">
        <v>0</v>
      </c>
      <c r="L192" s="23">
        <v>0</v>
      </c>
      <c r="M192" s="23">
        <v>0</v>
      </c>
      <c r="N192" s="25">
        <f t="shared" si="20"/>
        <v>0</v>
      </c>
      <c r="O192" s="25">
        <v>0</v>
      </c>
      <c r="P192" s="22">
        <v>0</v>
      </c>
      <c r="Q192" s="23">
        <v>0</v>
      </c>
      <c r="R192" s="23">
        <v>0</v>
      </c>
      <c r="S192" s="31">
        <v>47090215</v>
      </c>
      <c r="T192" s="23">
        <v>0</v>
      </c>
      <c r="U192" s="24">
        <v>0</v>
      </c>
      <c r="V192" s="23">
        <v>0</v>
      </c>
      <c r="W192" s="23">
        <v>0</v>
      </c>
      <c r="X192" s="25">
        <f t="shared" si="21"/>
        <v>47090215</v>
      </c>
      <c r="Y192" s="25">
        <v>0</v>
      </c>
      <c r="Z192" s="22">
        <v>0</v>
      </c>
      <c r="AA192" s="23">
        <v>0</v>
      </c>
      <c r="AB192" s="22">
        <v>0</v>
      </c>
      <c r="AC192" s="23">
        <v>0</v>
      </c>
      <c r="AD192" s="23">
        <v>0</v>
      </c>
      <c r="AE192" s="23">
        <v>0</v>
      </c>
      <c r="AF192" s="24">
        <v>0</v>
      </c>
      <c r="AG192" s="23">
        <v>0</v>
      </c>
      <c r="AH192" s="23">
        <v>0</v>
      </c>
      <c r="AI192" s="25">
        <f t="shared" si="22"/>
        <v>47090215</v>
      </c>
      <c r="AJ192" s="25">
        <v>0</v>
      </c>
      <c r="AK192" s="24">
        <v>0</v>
      </c>
      <c r="AL192" s="23">
        <v>0</v>
      </c>
      <c r="AM192" s="23">
        <v>0</v>
      </c>
      <c r="AN192" s="24">
        <v>0</v>
      </c>
      <c r="AO192" s="24">
        <v>0</v>
      </c>
      <c r="AP192" s="23">
        <v>0</v>
      </c>
      <c r="AQ192" s="23">
        <v>0</v>
      </c>
      <c r="AR192" s="23">
        <v>0</v>
      </c>
      <c r="AS192" s="41" t="s">
        <v>2304</v>
      </c>
      <c r="AT192" s="23">
        <v>0</v>
      </c>
      <c r="AU192" s="23">
        <v>0</v>
      </c>
      <c r="AV192" s="25">
        <v>47090215</v>
      </c>
      <c r="AW192" s="22">
        <v>0</v>
      </c>
      <c r="AX192" s="23">
        <v>0</v>
      </c>
      <c r="AY192" s="41">
        <v>0</v>
      </c>
      <c r="AZ192" s="23">
        <v>0</v>
      </c>
      <c r="BA192" s="24">
        <v>0</v>
      </c>
      <c r="BB192" s="23">
        <v>0</v>
      </c>
      <c r="BC192" s="23"/>
      <c r="BD192" s="23">
        <v>0</v>
      </c>
      <c r="BE192" s="41">
        <v>0</v>
      </c>
      <c r="BF192" s="23">
        <v>23079955</v>
      </c>
      <c r="BG192" s="23">
        <v>45677330</v>
      </c>
      <c r="BH192" s="25">
        <v>115847500</v>
      </c>
      <c r="BI192" s="23">
        <v>0</v>
      </c>
      <c r="BJ192" s="23">
        <v>6811361</v>
      </c>
      <c r="BK192" s="23">
        <v>0</v>
      </c>
      <c r="BL192" s="23">
        <v>0</v>
      </c>
      <c r="BM192" s="23">
        <v>0</v>
      </c>
      <c r="BN192" s="24">
        <v>0</v>
      </c>
      <c r="BO192" s="23">
        <v>0</v>
      </c>
      <c r="BP192" s="23">
        <v>0</v>
      </c>
      <c r="BQ192" s="23">
        <v>0</v>
      </c>
      <c r="BR192" s="25">
        <v>122658861</v>
      </c>
      <c r="BS192" s="22">
        <v>0</v>
      </c>
      <c r="BT192" s="23">
        <v>0</v>
      </c>
      <c r="BU192" s="23">
        <v>0</v>
      </c>
      <c r="BV192" s="23">
        <v>0</v>
      </c>
      <c r="BW192" s="24">
        <v>0</v>
      </c>
      <c r="BX192" s="23">
        <v>0</v>
      </c>
      <c r="BY192" s="23">
        <v>0</v>
      </c>
      <c r="BZ192" s="23">
        <v>0</v>
      </c>
      <c r="CA192" s="25">
        <f t="shared" si="23"/>
        <v>122658861</v>
      </c>
      <c r="CB192" s="22">
        <v>0</v>
      </c>
      <c r="CC192" s="23">
        <v>0</v>
      </c>
      <c r="CD192" s="23">
        <v>0</v>
      </c>
      <c r="CE192" s="23">
        <v>0</v>
      </c>
      <c r="CF192" s="24">
        <v>0</v>
      </c>
      <c r="CG192" s="23">
        <v>0</v>
      </c>
      <c r="CH192" s="23">
        <v>0</v>
      </c>
      <c r="CI192" s="23">
        <v>0</v>
      </c>
      <c r="CJ192" s="25">
        <f t="shared" si="24"/>
        <v>122658861</v>
      </c>
      <c r="CK192" s="22">
        <v>0</v>
      </c>
      <c r="CL192" s="23">
        <v>0</v>
      </c>
      <c r="CM192" s="23">
        <v>0</v>
      </c>
      <c r="CN192" s="23">
        <v>0</v>
      </c>
      <c r="CO192" s="23">
        <v>0</v>
      </c>
      <c r="CP192" s="24">
        <v>0</v>
      </c>
      <c r="CQ192" s="23">
        <v>0</v>
      </c>
      <c r="CR192" s="23">
        <v>0</v>
      </c>
      <c r="CS192" s="25">
        <f t="shared" si="25"/>
        <v>122658861</v>
      </c>
      <c r="CT192" s="22">
        <v>0</v>
      </c>
      <c r="CU192" s="23">
        <v>0</v>
      </c>
      <c r="CV192" s="23">
        <v>0</v>
      </c>
      <c r="CW192" s="23"/>
      <c r="CX192" s="23">
        <v>0</v>
      </c>
      <c r="CY192" s="24">
        <v>0</v>
      </c>
      <c r="CZ192" s="23">
        <v>0</v>
      </c>
      <c r="DA192" s="23">
        <v>0</v>
      </c>
      <c r="DB192" s="25">
        <f t="shared" si="26"/>
        <v>122658861</v>
      </c>
      <c r="DC192" s="22">
        <v>0</v>
      </c>
      <c r="DD192" s="23">
        <v>0</v>
      </c>
      <c r="DE192" s="23">
        <v>0</v>
      </c>
      <c r="DF192" s="23">
        <v>0</v>
      </c>
      <c r="DG192" s="23">
        <v>0</v>
      </c>
      <c r="DH192" s="24">
        <v>0</v>
      </c>
      <c r="DI192" s="23">
        <v>0</v>
      </c>
      <c r="DJ192" s="23">
        <v>0</v>
      </c>
      <c r="DK192" s="25">
        <f t="shared" si="29"/>
        <v>122658861</v>
      </c>
      <c r="DL192" s="28">
        <v>0</v>
      </c>
      <c r="DM192" s="23">
        <v>0</v>
      </c>
      <c r="DN192" s="23">
        <v>0</v>
      </c>
      <c r="DO192" s="23">
        <v>0</v>
      </c>
      <c r="DP192" s="23"/>
      <c r="DQ192" s="23"/>
      <c r="DR192" s="23">
        <v>0</v>
      </c>
      <c r="DS192" s="23">
        <v>0</v>
      </c>
      <c r="DT192" s="24">
        <v>0</v>
      </c>
      <c r="DU192" s="23">
        <v>0</v>
      </c>
      <c r="DV192" s="23">
        <v>0</v>
      </c>
      <c r="DW192" s="26">
        <f t="shared" si="28"/>
        <v>122658861</v>
      </c>
      <c r="DX192" s="26">
        <f>VLOOKUP(B192,[2]RPTNCT049_ConsultaSaldosContabl!$I$4:$K$7914,3,0)</f>
        <v>29891316</v>
      </c>
      <c r="DY192" s="13" t="e">
        <f>+S192+AD192+AU192+#REF!+BG192+#REF!+BQ192+#REF!</f>
        <v>#REF!</v>
      </c>
    </row>
    <row r="193" spans="1:129" ht="15" customHeight="1" x14ac:dyDescent="0.2">
      <c r="A193" s="9">
        <v>8918019620</v>
      </c>
      <c r="B193" s="9">
        <v>891801962</v>
      </c>
      <c r="C193" s="9"/>
      <c r="D193" s="27">
        <v>218315183</v>
      </c>
      <c r="E193" s="21" t="s">
        <v>294</v>
      </c>
      <c r="F193" s="20" t="s">
        <v>1443</v>
      </c>
      <c r="G193" s="22">
        <f>VLOOKUP(A193,[1]SGP!$A$4:$G$1137,7,0)</f>
        <v>0</v>
      </c>
      <c r="H193" s="23"/>
      <c r="I193" s="23">
        <v>0</v>
      </c>
      <c r="J193" s="23">
        <v>0</v>
      </c>
      <c r="K193" s="24">
        <v>0</v>
      </c>
      <c r="L193" s="23">
        <v>0</v>
      </c>
      <c r="M193" s="23">
        <v>0</v>
      </c>
      <c r="N193" s="25">
        <f t="shared" si="20"/>
        <v>0</v>
      </c>
      <c r="O193" s="25">
        <v>0</v>
      </c>
      <c r="P193" s="22">
        <v>0</v>
      </c>
      <c r="Q193" s="23">
        <v>0</v>
      </c>
      <c r="R193" s="23">
        <v>0</v>
      </c>
      <c r="S193" s="31">
        <v>92372589</v>
      </c>
      <c r="T193" s="23">
        <v>0</v>
      </c>
      <c r="U193" s="24">
        <v>0</v>
      </c>
      <c r="V193" s="23">
        <v>0</v>
      </c>
      <c r="W193" s="23">
        <v>0</v>
      </c>
      <c r="X193" s="25">
        <f t="shared" si="21"/>
        <v>92372589</v>
      </c>
      <c r="Y193" s="25">
        <v>0</v>
      </c>
      <c r="Z193" s="22">
        <v>0</v>
      </c>
      <c r="AA193" s="23">
        <v>0</v>
      </c>
      <c r="AB193" s="22">
        <v>0</v>
      </c>
      <c r="AC193" s="23">
        <v>0</v>
      </c>
      <c r="AD193" s="23">
        <v>0</v>
      </c>
      <c r="AE193" s="23">
        <v>0</v>
      </c>
      <c r="AF193" s="24">
        <v>0</v>
      </c>
      <c r="AG193" s="23">
        <v>0</v>
      </c>
      <c r="AH193" s="23">
        <v>0</v>
      </c>
      <c r="AI193" s="25">
        <f t="shared" si="22"/>
        <v>92372589</v>
      </c>
      <c r="AJ193" s="25">
        <v>0</v>
      </c>
      <c r="AK193" s="24">
        <v>0</v>
      </c>
      <c r="AL193" s="23">
        <v>0</v>
      </c>
      <c r="AM193" s="23">
        <v>0</v>
      </c>
      <c r="AN193" s="24">
        <v>0</v>
      </c>
      <c r="AO193" s="24">
        <v>0</v>
      </c>
      <c r="AP193" s="23">
        <v>0</v>
      </c>
      <c r="AQ193" s="23">
        <v>0</v>
      </c>
      <c r="AR193" s="23">
        <v>0</v>
      </c>
      <c r="AS193" s="41" t="s">
        <v>2304</v>
      </c>
      <c r="AT193" s="23">
        <v>0</v>
      </c>
      <c r="AU193" s="23">
        <v>9305028</v>
      </c>
      <c r="AV193" s="25">
        <v>101677617</v>
      </c>
      <c r="AW193" s="22">
        <v>0</v>
      </c>
      <c r="AX193" s="23">
        <v>0</v>
      </c>
      <c r="AY193" s="41">
        <v>0</v>
      </c>
      <c r="AZ193" s="23">
        <v>0</v>
      </c>
      <c r="BA193" s="24">
        <v>0</v>
      </c>
      <c r="BB193" s="23">
        <v>0</v>
      </c>
      <c r="BC193" s="23"/>
      <c r="BD193" s="23">
        <v>0</v>
      </c>
      <c r="BE193" s="41">
        <v>0</v>
      </c>
      <c r="BF193" s="23">
        <v>108680735</v>
      </c>
      <c r="BG193" s="23">
        <v>95787999</v>
      </c>
      <c r="BH193" s="25">
        <v>306146351</v>
      </c>
      <c r="BI193" s="23">
        <v>0</v>
      </c>
      <c r="BJ193" s="23">
        <v>31038544</v>
      </c>
      <c r="BK193" s="23">
        <v>0</v>
      </c>
      <c r="BL193" s="23">
        <v>0</v>
      </c>
      <c r="BM193" s="23">
        <v>0</v>
      </c>
      <c r="BN193" s="24">
        <v>0</v>
      </c>
      <c r="BO193" s="23">
        <v>0</v>
      </c>
      <c r="BP193" s="23">
        <v>0</v>
      </c>
      <c r="BQ193" s="23">
        <v>0</v>
      </c>
      <c r="BR193" s="25">
        <v>337184895</v>
      </c>
      <c r="BS193" s="22">
        <v>0</v>
      </c>
      <c r="BT193" s="23">
        <v>0</v>
      </c>
      <c r="BU193" s="23">
        <v>0</v>
      </c>
      <c r="BV193" s="23">
        <v>0</v>
      </c>
      <c r="BW193" s="24">
        <v>0</v>
      </c>
      <c r="BX193" s="23">
        <v>0</v>
      </c>
      <c r="BY193" s="23">
        <v>0</v>
      </c>
      <c r="BZ193" s="23">
        <v>0</v>
      </c>
      <c r="CA193" s="25">
        <f t="shared" si="23"/>
        <v>337184895</v>
      </c>
      <c r="CB193" s="22">
        <v>0</v>
      </c>
      <c r="CC193" s="23">
        <v>0</v>
      </c>
      <c r="CD193" s="23">
        <v>0</v>
      </c>
      <c r="CE193" s="23">
        <v>0</v>
      </c>
      <c r="CF193" s="24">
        <v>0</v>
      </c>
      <c r="CG193" s="23">
        <v>0</v>
      </c>
      <c r="CH193" s="23">
        <v>0</v>
      </c>
      <c r="CI193" s="23">
        <v>0</v>
      </c>
      <c r="CJ193" s="25">
        <f t="shared" si="24"/>
        <v>337184895</v>
      </c>
      <c r="CK193" s="22">
        <v>0</v>
      </c>
      <c r="CL193" s="23">
        <v>0</v>
      </c>
      <c r="CM193" s="23">
        <v>0</v>
      </c>
      <c r="CN193" s="23">
        <v>0</v>
      </c>
      <c r="CO193" s="23">
        <v>0</v>
      </c>
      <c r="CP193" s="24">
        <v>0</v>
      </c>
      <c r="CQ193" s="23">
        <v>0</v>
      </c>
      <c r="CR193" s="23">
        <v>0</v>
      </c>
      <c r="CS193" s="25">
        <f t="shared" si="25"/>
        <v>337184895</v>
      </c>
      <c r="CT193" s="22">
        <v>0</v>
      </c>
      <c r="CU193" s="23">
        <v>0</v>
      </c>
      <c r="CV193" s="23">
        <v>0</v>
      </c>
      <c r="CW193" s="23"/>
      <c r="CX193" s="23">
        <v>0</v>
      </c>
      <c r="CY193" s="24">
        <v>0</v>
      </c>
      <c r="CZ193" s="23">
        <v>0</v>
      </c>
      <c r="DA193" s="23">
        <v>0</v>
      </c>
      <c r="DB193" s="25">
        <f t="shared" si="26"/>
        <v>337184895</v>
      </c>
      <c r="DC193" s="22">
        <v>0</v>
      </c>
      <c r="DD193" s="23">
        <v>0</v>
      </c>
      <c r="DE193" s="23">
        <v>0</v>
      </c>
      <c r="DF193" s="23">
        <v>0</v>
      </c>
      <c r="DG193" s="23">
        <v>0</v>
      </c>
      <c r="DH193" s="24">
        <v>0</v>
      </c>
      <c r="DI193" s="23">
        <v>0</v>
      </c>
      <c r="DJ193" s="23">
        <v>0</v>
      </c>
      <c r="DK193" s="25">
        <f t="shared" si="29"/>
        <v>337184895</v>
      </c>
      <c r="DL193" s="28">
        <v>0</v>
      </c>
      <c r="DM193" s="23">
        <v>0</v>
      </c>
      <c r="DN193" s="23">
        <v>0</v>
      </c>
      <c r="DO193" s="23">
        <v>0</v>
      </c>
      <c r="DP193" s="23"/>
      <c r="DQ193" s="23"/>
      <c r="DR193" s="23">
        <v>0</v>
      </c>
      <c r="DS193" s="23">
        <v>0</v>
      </c>
      <c r="DT193" s="24">
        <v>0</v>
      </c>
      <c r="DU193" s="23">
        <v>0</v>
      </c>
      <c r="DV193" s="23">
        <v>0</v>
      </c>
      <c r="DW193" s="26">
        <f t="shared" si="28"/>
        <v>337184895</v>
      </c>
      <c r="DX193" s="26">
        <f>VLOOKUP(B193,[2]RPTNCT049_ConsultaSaldosContabl!$I$4:$K$7914,3,0)</f>
        <v>139719279</v>
      </c>
      <c r="DY193" s="13" t="e">
        <f>+S193+AD193+AU193+#REF!+BG193+#REF!+BQ193+#REF!</f>
        <v>#REF!</v>
      </c>
    </row>
    <row r="194" spans="1:129" s="44" customFormat="1" ht="15" customHeight="1" x14ac:dyDescent="0.2">
      <c r="A194" s="9">
        <v>8918019321</v>
      </c>
      <c r="B194" s="9">
        <v>891801932</v>
      </c>
      <c r="C194" s="9"/>
      <c r="D194" s="27">
        <v>210415204</v>
      </c>
      <c r="E194" s="21" t="s">
        <v>298</v>
      </c>
      <c r="F194" s="20" t="s">
        <v>1446</v>
      </c>
      <c r="G194" s="22">
        <f>VLOOKUP(A194,[1]SGP!$A$4:$G$1137,7,0)</f>
        <v>0</v>
      </c>
      <c r="H194" s="23"/>
      <c r="I194" s="23">
        <v>0</v>
      </c>
      <c r="J194" s="23">
        <v>0</v>
      </c>
      <c r="K194" s="24">
        <v>0</v>
      </c>
      <c r="L194" s="23">
        <v>0</v>
      </c>
      <c r="M194" s="23">
        <v>0</v>
      </c>
      <c r="N194" s="25">
        <f t="shared" si="20"/>
        <v>0</v>
      </c>
      <c r="O194" s="25">
        <v>0</v>
      </c>
      <c r="P194" s="22">
        <v>0</v>
      </c>
      <c r="Q194" s="23">
        <v>0</v>
      </c>
      <c r="R194" s="23">
        <v>0</v>
      </c>
      <c r="S194" s="31">
        <v>73100447</v>
      </c>
      <c r="T194" s="23">
        <v>0</v>
      </c>
      <c r="U194" s="24">
        <v>0</v>
      </c>
      <c r="V194" s="23">
        <v>0</v>
      </c>
      <c r="W194" s="23">
        <v>0</v>
      </c>
      <c r="X194" s="25">
        <f t="shared" si="21"/>
        <v>73100447</v>
      </c>
      <c r="Y194" s="25">
        <v>0</v>
      </c>
      <c r="Z194" s="22">
        <v>0</v>
      </c>
      <c r="AA194" s="23">
        <v>0</v>
      </c>
      <c r="AB194" s="22">
        <v>0</v>
      </c>
      <c r="AC194" s="23">
        <v>0</v>
      </c>
      <c r="AD194" s="23">
        <v>0</v>
      </c>
      <c r="AE194" s="23">
        <v>0</v>
      </c>
      <c r="AF194" s="24">
        <v>0</v>
      </c>
      <c r="AG194" s="23">
        <v>0</v>
      </c>
      <c r="AH194" s="23">
        <v>0</v>
      </c>
      <c r="AI194" s="25">
        <f t="shared" si="22"/>
        <v>73100447</v>
      </c>
      <c r="AJ194" s="25">
        <v>0</v>
      </c>
      <c r="AK194" s="24">
        <v>0</v>
      </c>
      <c r="AL194" s="23">
        <v>0</v>
      </c>
      <c r="AM194" s="23">
        <v>0</v>
      </c>
      <c r="AN194" s="24">
        <v>0</v>
      </c>
      <c r="AO194" s="24">
        <v>0</v>
      </c>
      <c r="AP194" s="23">
        <v>0</v>
      </c>
      <c r="AQ194" s="23">
        <v>0</v>
      </c>
      <c r="AR194" s="23">
        <v>0</v>
      </c>
      <c r="AS194" s="41" t="s">
        <v>2304</v>
      </c>
      <c r="AT194" s="23">
        <v>0</v>
      </c>
      <c r="AU194" s="23">
        <v>0</v>
      </c>
      <c r="AV194" s="25">
        <v>73100447</v>
      </c>
      <c r="AW194" s="22">
        <v>0</v>
      </c>
      <c r="AX194" s="23">
        <v>0</v>
      </c>
      <c r="AY194" s="41">
        <v>0</v>
      </c>
      <c r="AZ194" s="23">
        <v>0</v>
      </c>
      <c r="BA194" s="24">
        <v>0</v>
      </c>
      <c r="BB194" s="23">
        <v>0</v>
      </c>
      <c r="BC194" s="23"/>
      <c r="BD194" s="23">
        <v>0</v>
      </c>
      <c r="BE194" s="41">
        <v>0</v>
      </c>
      <c r="BF194" s="23">
        <v>42109340</v>
      </c>
      <c r="BG194" s="23">
        <v>67786046</v>
      </c>
      <c r="BH194" s="25">
        <v>182995833</v>
      </c>
      <c r="BI194" s="23">
        <v>0</v>
      </c>
      <c r="BJ194" s="23">
        <v>12569603</v>
      </c>
      <c r="BK194" s="23">
        <v>0</v>
      </c>
      <c r="BL194" s="23">
        <v>0</v>
      </c>
      <c r="BM194" s="23">
        <v>0</v>
      </c>
      <c r="BN194" s="24">
        <v>0</v>
      </c>
      <c r="BO194" s="23">
        <v>0</v>
      </c>
      <c r="BP194" s="23">
        <v>0</v>
      </c>
      <c r="BQ194" s="23">
        <v>0</v>
      </c>
      <c r="BR194" s="25">
        <v>195565436</v>
      </c>
      <c r="BS194" s="22">
        <v>0</v>
      </c>
      <c r="BT194" s="23">
        <v>0</v>
      </c>
      <c r="BU194" s="23">
        <v>0</v>
      </c>
      <c r="BV194" s="23">
        <v>0</v>
      </c>
      <c r="BW194" s="24">
        <v>0</v>
      </c>
      <c r="BX194" s="23">
        <v>0</v>
      </c>
      <c r="BY194" s="23">
        <v>0</v>
      </c>
      <c r="BZ194" s="23">
        <v>0</v>
      </c>
      <c r="CA194" s="25">
        <f t="shared" si="23"/>
        <v>195565436</v>
      </c>
      <c r="CB194" s="22">
        <v>0</v>
      </c>
      <c r="CC194" s="23">
        <v>0</v>
      </c>
      <c r="CD194" s="23">
        <v>0</v>
      </c>
      <c r="CE194" s="23">
        <v>0</v>
      </c>
      <c r="CF194" s="24">
        <v>0</v>
      </c>
      <c r="CG194" s="23">
        <v>0</v>
      </c>
      <c r="CH194" s="23">
        <v>0</v>
      </c>
      <c r="CI194" s="23">
        <v>0</v>
      </c>
      <c r="CJ194" s="25">
        <f t="shared" si="24"/>
        <v>195565436</v>
      </c>
      <c r="CK194" s="22">
        <v>0</v>
      </c>
      <c r="CL194" s="23">
        <v>0</v>
      </c>
      <c r="CM194" s="23">
        <v>0</v>
      </c>
      <c r="CN194" s="23">
        <v>0</v>
      </c>
      <c r="CO194" s="23">
        <v>0</v>
      </c>
      <c r="CP194" s="24">
        <v>0</v>
      </c>
      <c r="CQ194" s="23">
        <v>0</v>
      </c>
      <c r="CR194" s="23">
        <v>0</v>
      </c>
      <c r="CS194" s="25">
        <f t="shared" si="25"/>
        <v>195565436</v>
      </c>
      <c r="CT194" s="22">
        <v>0</v>
      </c>
      <c r="CU194" s="23">
        <v>0</v>
      </c>
      <c r="CV194" s="23">
        <v>0</v>
      </c>
      <c r="CW194" s="23"/>
      <c r="CX194" s="23">
        <v>0</v>
      </c>
      <c r="CY194" s="24">
        <v>0</v>
      </c>
      <c r="CZ194" s="23">
        <v>0</v>
      </c>
      <c r="DA194" s="23">
        <v>0</v>
      </c>
      <c r="DB194" s="25">
        <f t="shared" si="26"/>
        <v>195565436</v>
      </c>
      <c r="DC194" s="22">
        <v>0</v>
      </c>
      <c r="DD194" s="23">
        <v>0</v>
      </c>
      <c r="DE194" s="23">
        <v>0</v>
      </c>
      <c r="DF194" s="23">
        <v>0</v>
      </c>
      <c r="DG194" s="23">
        <v>0</v>
      </c>
      <c r="DH194" s="24">
        <v>0</v>
      </c>
      <c r="DI194" s="23">
        <v>0</v>
      </c>
      <c r="DJ194" s="23">
        <v>0</v>
      </c>
      <c r="DK194" s="25">
        <f t="shared" si="29"/>
        <v>195565436</v>
      </c>
      <c r="DL194" s="28">
        <v>0</v>
      </c>
      <c r="DM194" s="23">
        <v>0</v>
      </c>
      <c r="DN194" s="23">
        <v>0</v>
      </c>
      <c r="DO194" s="23">
        <v>0</v>
      </c>
      <c r="DP194" s="23"/>
      <c r="DQ194" s="23"/>
      <c r="DR194" s="23">
        <v>0</v>
      </c>
      <c r="DS194" s="23">
        <v>0</v>
      </c>
      <c r="DT194" s="24">
        <v>0</v>
      </c>
      <c r="DU194" s="23">
        <v>0</v>
      </c>
      <c r="DV194" s="23">
        <v>0</v>
      </c>
      <c r="DW194" s="26">
        <f t="shared" si="28"/>
        <v>195565436</v>
      </c>
      <c r="DX194" s="26">
        <f>VLOOKUP(B194,[2]RPTNCT049_ConsultaSaldosContabl!$I$4:$K$7914,3,0)</f>
        <v>54678943</v>
      </c>
      <c r="DY194" s="13" t="e">
        <f>+S194+AD194+AU194+#REF!+BG194+#REF!+BQ194+#REF!</f>
        <v>#REF!</v>
      </c>
    </row>
    <row r="195" spans="1:129" ht="15" customHeight="1" x14ac:dyDescent="0.2">
      <c r="A195" s="9">
        <v>8918019115</v>
      </c>
      <c r="B195" s="9">
        <v>891801911</v>
      </c>
      <c r="C195" s="9"/>
      <c r="D195" s="27">
        <v>214015740</v>
      </c>
      <c r="E195" s="21" t="s">
        <v>368</v>
      </c>
      <c r="F195" s="20" t="s">
        <v>1513</v>
      </c>
      <c r="G195" s="22">
        <f>VLOOKUP(A195,[1]SGP!$A$4:$G$1137,7,0)</f>
        <v>0</v>
      </c>
      <c r="H195" s="23"/>
      <c r="I195" s="23">
        <v>0</v>
      </c>
      <c r="J195" s="23">
        <v>0</v>
      </c>
      <c r="K195" s="24">
        <v>0</v>
      </c>
      <c r="L195" s="23">
        <v>0</v>
      </c>
      <c r="M195" s="23">
        <v>0</v>
      </c>
      <c r="N195" s="25">
        <f t="shared" si="20"/>
        <v>0</v>
      </c>
      <c r="O195" s="25">
        <v>0</v>
      </c>
      <c r="P195" s="22">
        <v>0</v>
      </c>
      <c r="Q195" s="23">
        <v>0</v>
      </c>
      <c r="R195" s="23">
        <v>0</v>
      </c>
      <c r="S195" s="31">
        <v>87589504</v>
      </c>
      <c r="T195" s="23">
        <v>0</v>
      </c>
      <c r="U195" s="24">
        <v>0</v>
      </c>
      <c r="V195" s="23">
        <v>0</v>
      </c>
      <c r="W195" s="23">
        <v>0</v>
      </c>
      <c r="X195" s="25">
        <f t="shared" si="21"/>
        <v>87589504</v>
      </c>
      <c r="Y195" s="25">
        <v>0</v>
      </c>
      <c r="Z195" s="22">
        <v>0</v>
      </c>
      <c r="AA195" s="23">
        <v>0</v>
      </c>
      <c r="AB195" s="22">
        <v>0</v>
      </c>
      <c r="AC195" s="23">
        <v>0</v>
      </c>
      <c r="AD195" s="23">
        <v>0</v>
      </c>
      <c r="AE195" s="23">
        <v>0</v>
      </c>
      <c r="AF195" s="24">
        <v>0</v>
      </c>
      <c r="AG195" s="23">
        <v>0</v>
      </c>
      <c r="AH195" s="23">
        <v>0</v>
      </c>
      <c r="AI195" s="25">
        <f t="shared" si="22"/>
        <v>87589504</v>
      </c>
      <c r="AJ195" s="25">
        <v>0</v>
      </c>
      <c r="AK195" s="24">
        <v>0</v>
      </c>
      <c r="AL195" s="23">
        <v>0</v>
      </c>
      <c r="AM195" s="23">
        <v>0</v>
      </c>
      <c r="AN195" s="24">
        <v>0</v>
      </c>
      <c r="AO195" s="24">
        <v>0</v>
      </c>
      <c r="AP195" s="23">
        <v>0</v>
      </c>
      <c r="AQ195" s="23">
        <v>0</v>
      </c>
      <c r="AR195" s="23">
        <v>0</v>
      </c>
      <c r="AS195" s="41" t="s">
        <v>2304</v>
      </c>
      <c r="AT195" s="23">
        <v>0</v>
      </c>
      <c r="AU195" s="23">
        <v>0</v>
      </c>
      <c r="AV195" s="25">
        <v>87589504</v>
      </c>
      <c r="AW195" s="22">
        <v>0</v>
      </c>
      <c r="AX195" s="23">
        <v>0</v>
      </c>
      <c r="AY195" s="41">
        <v>0</v>
      </c>
      <c r="AZ195" s="23">
        <v>0</v>
      </c>
      <c r="BA195" s="24">
        <v>0</v>
      </c>
      <c r="BB195" s="23">
        <v>0</v>
      </c>
      <c r="BC195" s="23"/>
      <c r="BD195" s="23">
        <v>0</v>
      </c>
      <c r="BE195" s="41">
        <v>0</v>
      </c>
      <c r="BF195" s="23">
        <v>66941240</v>
      </c>
      <c r="BG195" s="23">
        <v>79531525</v>
      </c>
      <c r="BH195" s="25">
        <v>234062269</v>
      </c>
      <c r="BI195" s="23">
        <v>0</v>
      </c>
      <c r="BJ195" s="23">
        <v>19328603</v>
      </c>
      <c r="BK195" s="23">
        <v>0</v>
      </c>
      <c r="BL195" s="23">
        <v>0</v>
      </c>
      <c r="BM195" s="23">
        <v>0</v>
      </c>
      <c r="BN195" s="24">
        <v>0</v>
      </c>
      <c r="BO195" s="23">
        <v>0</v>
      </c>
      <c r="BP195" s="23">
        <v>0</v>
      </c>
      <c r="BQ195" s="23">
        <v>0</v>
      </c>
      <c r="BR195" s="25">
        <v>253390872</v>
      </c>
      <c r="BS195" s="22">
        <v>0</v>
      </c>
      <c r="BT195" s="23">
        <v>0</v>
      </c>
      <c r="BU195" s="23">
        <v>0</v>
      </c>
      <c r="BV195" s="23">
        <v>0</v>
      </c>
      <c r="BW195" s="24">
        <v>0</v>
      </c>
      <c r="BX195" s="23">
        <v>0</v>
      </c>
      <c r="BY195" s="23">
        <v>0</v>
      </c>
      <c r="BZ195" s="23">
        <v>0</v>
      </c>
      <c r="CA195" s="25">
        <f t="shared" si="23"/>
        <v>253390872</v>
      </c>
      <c r="CB195" s="22">
        <v>0</v>
      </c>
      <c r="CC195" s="23">
        <v>0</v>
      </c>
      <c r="CD195" s="23">
        <v>0</v>
      </c>
      <c r="CE195" s="23">
        <v>0</v>
      </c>
      <c r="CF195" s="24">
        <v>0</v>
      </c>
      <c r="CG195" s="23">
        <v>0</v>
      </c>
      <c r="CH195" s="23">
        <v>0</v>
      </c>
      <c r="CI195" s="23">
        <v>0</v>
      </c>
      <c r="CJ195" s="25">
        <f t="shared" si="24"/>
        <v>253390872</v>
      </c>
      <c r="CK195" s="22">
        <v>0</v>
      </c>
      <c r="CL195" s="23">
        <v>0</v>
      </c>
      <c r="CM195" s="23">
        <v>0</v>
      </c>
      <c r="CN195" s="23">
        <v>0</v>
      </c>
      <c r="CO195" s="23">
        <v>0</v>
      </c>
      <c r="CP195" s="24">
        <v>0</v>
      </c>
      <c r="CQ195" s="23">
        <v>0</v>
      </c>
      <c r="CR195" s="23">
        <v>0</v>
      </c>
      <c r="CS195" s="25">
        <f t="shared" si="25"/>
        <v>253390872</v>
      </c>
      <c r="CT195" s="22">
        <v>0</v>
      </c>
      <c r="CU195" s="23">
        <v>0</v>
      </c>
      <c r="CV195" s="23">
        <v>0</v>
      </c>
      <c r="CW195" s="23"/>
      <c r="CX195" s="23">
        <v>0</v>
      </c>
      <c r="CY195" s="24">
        <v>0</v>
      </c>
      <c r="CZ195" s="23">
        <v>0</v>
      </c>
      <c r="DA195" s="23">
        <v>0</v>
      </c>
      <c r="DB195" s="25">
        <f t="shared" si="26"/>
        <v>253390872</v>
      </c>
      <c r="DC195" s="22">
        <v>0</v>
      </c>
      <c r="DD195" s="23">
        <v>0</v>
      </c>
      <c r="DE195" s="23">
        <v>0</v>
      </c>
      <c r="DF195" s="23">
        <v>0</v>
      </c>
      <c r="DG195" s="23">
        <v>0</v>
      </c>
      <c r="DH195" s="24">
        <v>0</v>
      </c>
      <c r="DI195" s="23">
        <v>0</v>
      </c>
      <c r="DJ195" s="23">
        <v>0</v>
      </c>
      <c r="DK195" s="25">
        <f t="shared" si="29"/>
        <v>253390872</v>
      </c>
      <c r="DL195" s="28">
        <v>0</v>
      </c>
      <c r="DM195" s="23">
        <v>0</v>
      </c>
      <c r="DN195" s="23">
        <v>0</v>
      </c>
      <c r="DO195" s="23">
        <v>0</v>
      </c>
      <c r="DP195" s="23"/>
      <c r="DQ195" s="23"/>
      <c r="DR195" s="23">
        <v>0</v>
      </c>
      <c r="DS195" s="23">
        <v>0</v>
      </c>
      <c r="DT195" s="24">
        <v>0</v>
      </c>
      <c r="DU195" s="23">
        <v>0</v>
      </c>
      <c r="DV195" s="23">
        <v>0</v>
      </c>
      <c r="DW195" s="26">
        <f t="shared" si="28"/>
        <v>253390872</v>
      </c>
      <c r="DX195" s="26">
        <f>VLOOKUP(B195,[2]RPTNCT049_ConsultaSaldosContabl!$I$4:$K$7914,3,0)</f>
        <v>86269843</v>
      </c>
      <c r="DY195" s="13" t="e">
        <f>+S195+AD195+AU195+#REF!+BG195+#REF!+BQ195+#REF!</f>
        <v>#REF!</v>
      </c>
    </row>
    <row r="196" spans="1:129" ht="15" customHeight="1" x14ac:dyDescent="0.2">
      <c r="A196" s="9">
        <v>8918017964</v>
      </c>
      <c r="B196" s="9">
        <v>891801796</v>
      </c>
      <c r="C196" s="9"/>
      <c r="D196" s="27">
        <v>213115131</v>
      </c>
      <c r="E196" s="21" t="s">
        <v>288</v>
      </c>
      <c r="F196" s="20" t="s">
        <v>1437</v>
      </c>
      <c r="G196" s="22">
        <f>VLOOKUP(A196,[1]SGP!$A$4:$G$1137,7,0)</f>
        <v>0</v>
      </c>
      <c r="H196" s="23"/>
      <c r="I196" s="23">
        <v>0</v>
      </c>
      <c r="J196" s="23">
        <v>0</v>
      </c>
      <c r="K196" s="24">
        <v>0</v>
      </c>
      <c r="L196" s="23">
        <v>0</v>
      </c>
      <c r="M196" s="23">
        <v>0</v>
      </c>
      <c r="N196" s="25">
        <f t="shared" ref="N196:N259" si="30">SUM(G196:M196)</f>
        <v>0</v>
      </c>
      <c r="O196" s="25">
        <v>0</v>
      </c>
      <c r="P196" s="22">
        <v>0</v>
      </c>
      <c r="Q196" s="23">
        <v>0</v>
      </c>
      <c r="R196" s="23">
        <v>0</v>
      </c>
      <c r="S196" s="31">
        <v>34362952</v>
      </c>
      <c r="T196" s="23">
        <v>0</v>
      </c>
      <c r="U196" s="24">
        <v>0</v>
      </c>
      <c r="V196" s="23">
        <v>0</v>
      </c>
      <c r="W196" s="23">
        <v>0</v>
      </c>
      <c r="X196" s="25">
        <f t="shared" ref="X196:X259" si="31">SUM(N196:W196)</f>
        <v>34362952</v>
      </c>
      <c r="Y196" s="25">
        <v>0</v>
      </c>
      <c r="Z196" s="22">
        <v>0</v>
      </c>
      <c r="AA196" s="23">
        <v>0</v>
      </c>
      <c r="AB196" s="22">
        <v>0</v>
      </c>
      <c r="AC196" s="23">
        <v>0</v>
      </c>
      <c r="AD196" s="23">
        <v>0</v>
      </c>
      <c r="AE196" s="23">
        <v>0</v>
      </c>
      <c r="AF196" s="24">
        <v>0</v>
      </c>
      <c r="AG196" s="23">
        <v>0</v>
      </c>
      <c r="AH196" s="23">
        <v>0</v>
      </c>
      <c r="AI196" s="25">
        <f t="shared" ref="AI196:AI259" si="32">SUM(X196:AH196)</f>
        <v>34362952</v>
      </c>
      <c r="AJ196" s="25">
        <v>0</v>
      </c>
      <c r="AK196" s="24">
        <v>0</v>
      </c>
      <c r="AL196" s="23">
        <v>0</v>
      </c>
      <c r="AM196" s="23">
        <v>0</v>
      </c>
      <c r="AN196" s="24">
        <v>0</v>
      </c>
      <c r="AO196" s="24">
        <v>0</v>
      </c>
      <c r="AP196" s="23">
        <v>0</v>
      </c>
      <c r="AQ196" s="23">
        <v>0</v>
      </c>
      <c r="AR196" s="23">
        <v>0</v>
      </c>
      <c r="AS196" s="41" t="s">
        <v>2304</v>
      </c>
      <c r="AT196" s="23">
        <v>0</v>
      </c>
      <c r="AU196" s="23">
        <v>0</v>
      </c>
      <c r="AV196" s="25">
        <v>34362952</v>
      </c>
      <c r="AW196" s="22">
        <v>0</v>
      </c>
      <c r="AX196" s="23">
        <v>0</v>
      </c>
      <c r="AY196" s="41">
        <v>0</v>
      </c>
      <c r="AZ196" s="23">
        <v>0</v>
      </c>
      <c r="BA196" s="24">
        <v>0</v>
      </c>
      <c r="BB196" s="23">
        <v>0</v>
      </c>
      <c r="BC196" s="23"/>
      <c r="BD196" s="23">
        <v>0</v>
      </c>
      <c r="BE196" s="41">
        <v>0</v>
      </c>
      <c r="BF196" s="23">
        <v>19816185</v>
      </c>
      <c r="BG196" s="23">
        <v>31571834</v>
      </c>
      <c r="BH196" s="25">
        <v>85750971</v>
      </c>
      <c r="BI196" s="23">
        <v>0</v>
      </c>
      <c r="BJ196" s="23">
        <v>5597241</v>
      </c>
      <c r="BK196" s="23">
        <v>0</v>
      </c>
      <c r="BL196" s="23">
        <v>0</v>
      </c>
      <c r="BM196" s="23">
        <v>0</v>
      </c>
      <c r="BN196" s="24">
        <v>0</v>
      </c>
      <c r="BO196" s="23">
        <v>0</v>
      </c>
      <c r="BP196" s="23">
        <v>0</v>
      </c>
      <c r="BQ196" s="23">
        <v>0</v>
      </c>
      <c r="BR196" s="25">
        <v>91348212</v>
      </c>
      <c r="BS196" s="22">
        <v>0</v>
      </c>
      <c r="BT196" s="23">
        <v>0</v>
      </c>
      <c r="BU196" s="23">
        <v>0</v>
      </c>
      <c r="BV196" s="23">
        <v>0</v>
      </c>
      <c r="BW196" s="24">
        <v>0</v>
      </c>
      <c r="BX196" s="23">
        <v>0</v>
      </c>
      <c r="BY196" s="23">
        <v>0</v>
      </c>
      <c r="BZ196" s="23">
        <v>0</v>
      </c>
      <c r="CA196" s="25">
        <f t="shared" ref="CA196:CA259" si="33">SUM(BR196:BZ196)</f>
        <v>91348212</v>
      </c>
      <c r="CB196" s="22">
        <v>0</v>
      </c>
      <c r="CC196" s="23">
        <v>0</v>
      </c>
      <c r="CD196" s="23">
        <v>0</v>
      </c>
      <c r="CE196" s="23">
        <v>0</v>
      </c>
      <c r="CF196" s="24">
        <v>0</v>
      </c>
      <c r="CG196" s="23">
        <v>0</v>
      </c>
      <c r="CH196" s="23">
        <v>0</v>
      </c>
      <c r="CI196" s="23">
        <v>0</v>
      </c>
      <c r="CJ196" s="25">
        <f t="shared" ref="CJ196:CJ259" si="34">SUM(CA196:CI196)</f>
        <v>91348212</v>
      </c>
      <c r="CK196" s="22">
        <v>0</v>
      </c>
      <c r="CL196" s="23">
        <v>0</v>
      </c>
      <c r="CM196" s="23">
        <v>0</v>
      </c>
      <c r="CN196" s="23">
        <v>0</v>
      </c>
      <c r="CO196" s="23">
        <v>0</v>
      </c>
      <c r="CP196" s="24">
        <v>0</v>
      </c>
      <c r="CQ196" s="23">
        <v>0</v>
      </c>
      <c r="CR196" s="23">
        <v>0</v>
      </c>
      <c r="CS196" s="25">
        <f t="shared" ref="CS196:CS259" si="35">SUM(CJ196:CR196)</f>
        <v>91348212</v>
      </c>
      <c r="CT196" s="22">
        <v>0</v>
      </c>
      <c r="CU196" s="23">
        <v>0</v>
      </c>
      <c r="CV196" s="23">
        <v>0</v>
      </c>
      <c r="CW196" s="23"/>
      <c r="CX196" s="23">
        <v>0</v>
      </c>
      <c r="CY196" s="24">
        <v>0</v>
      </c>
      <c r="CZ196" s="23">
        <v>0</v>
      </c>
      <c r="DA196" s="23">
        <v>0</v>
      </c>
      <c r="DB196" s="25">
        <f t="shared" ref="DB196:DB259" si="36">SUM(CS196:DA196)</f>
        <v>91348212</v>
      </c>
      <c r="DC196" s="22">
        <v>0</v>
      </c>
      <c r="DD196" s="23">
        <v>0</v>
      </c>
      <c r="DE196" s="23">
        <v>0</v>
      </c>
      <c r="DF196" s="23">
        <v>0</v>
      </c>
      <c r="DG196" s="23">
        <v>0</v>
      </c>
      <c r="DH196" s="24">
        <v>0</v>
      </c>
      <c r="DI196" s="23">
        <v>0</v>
      </c>
      <c r="DJ196" s="23">
        <v>0</v>
      </c>
      <c r="DK196" s="25">
        <f t="shared" si="29"/>
        <v>91348212</v>
      </c>
      <c r="DL196" s="28">
        <v>0</v>
      </c>
      <c r="DM196" s="23">
        <v>0</v>
      </c>
      <c r="DN196" s="23">
        <v>0</v>
      </c>
      <c r="DO196" s="23">
        <v>0</v>
      </c>
      <c r="DP196" s="23"/>
      <c r="DQ196" s="23"/>
      <c r="DR196" s="23">
        <v>0</v>
      </c>
      <c r="DS196" s="23">
        <v>0</v>
      </c>
      <c r="DT196" s="24">
        <v>0</v>
      </c>
      <c r="DU196" s="23">
        <v>0</v>
      </c>
      <c r="DV196" s="23">
        <v>0</v>
      </c>
      <c r="DW196" s="26">
        <f t="shared" si="28"/>
        <v>91348212</v>
      </c>
      <c r="DX196" s="26">
        <f>VLOOKUP(B196,[2]RPTNCT049_ConsultaSaldosContabl!$I$4:$K$7914,3,0)</f>
        <v>25413426</v>
      </c>
      <c r="DY196" s="13" t="e">
        <f>+S196+AD196+AU196+#REF!+BG196+#REF!+BQ196+#REF!</f>
        <v>#REF!</v>
      </c>
    </row>
    <row r="197" spans="1:129" ht="15" customHeight="1" x14ac:dyDescent="0.2">
      <c r="A197" s="9">
        <v>8918017878</v>
      </c>
      <c r="B197" s="9">
        <v>891801787</v>
      </c>
      <c r="C197" s="9"/>
      <c r="D197" s="27">
        <v>213515835</v>
      </c>
      <c r="E197" s="21" t="s">
        <v>390</v>
      </c>
      <c r="F197" s="20" t="s">
        <v>1534</v>
      </c>
      <c r="G197" s="22">
        <f>VLOOKUP(A197,[1]SGP!$A$4:$G$1137,7,0)</f>
        <v>0</v>
      </c>
      <c r="H197" s="23"/>
      <c r="I197" s="23">
        <v>0</v>
      </c>
      <c r="J197" s="23">
        <v>0</v>
      </c>
      <c r="K197" s="24">
        <v>0</v>
      </c>
      <c r="L197" s="23">
        <v>0</v>
      </c>
      <c r="M197" s="23">
        <v>0</v>
      </c>
      <c r="N197" s="25">
        <f t="shared" si="30"/>
        <v>0</v>
      </c>
      <c r="O197" s="25">
        <v>0</v>
      </c>
      <c r="P197" s="22">
        <v>0</v>
      </c>
      <c r="Q197" s="23">
        <v>0</v>
      </c>
      <c r="R197" s="23">
        <v>0</v>
      </c>
      <c r="S197" s="31">
        <v>77810266</v>
      </c>
      <c r="T197" s="23">
        <v>0</v>
      </c>
      <c r="U197" s="24">
        <v>0</v>
      </c>
      <c r="V197" s="23">
        <v>0</v>
      </c>
      <c r="W197" s="23">
        <v>0</v>
      </c>
      <c r="X197" s="25">
        <f t="shared" si="31"/>
        <v>77810266</v>
      </c>
      <c r="Y197" s="25">
        <v>0</v>
      </c>
      <c r="Z197" s="22">
        <v>0</v>
      </c>
      <c r="AA197" s="23">
        <v>0</v>
      </c>
      <c r="AB197" s="22">
        <v>0</v>
      </c>
      <c r="AC197" s="23">
        <v>0</v>
      </c>
      <c r="AD197" s="23">
        <v>0</v>
      </c>
      <c r="AE197" s="23">
        <v>0</v>
      </c>
      <c r="AF197" s="24">
        <v>0</v>
      </c>
      <c r="AG197" s="23">
        <v>0</v>
      </c>
      <c r="AH197" s="23">
        <v>0</v>
      </c>
      <c r="AI197" s="25">
        <f t="shared" si="32"/>
        <v>77810266</v>
      </c>
      <c r="AJ197" s="25">
        <v>0</v>
      </c>
      <c r="AK197" s="24">
        <v>0</v>
      </c>
      <c r="AL197" s="23">
        <v>0</v>
      </c>
      <c r="AM197" s="23">
        <v>0</v>
      </c>
      <c r="AN197" s="24">
        <v>0</v>
      </c>
      <c r="AO197" s="24">
        <v>0</v>
      </c>
      <c r="AP197" s="23">
        <v>0</v>
      </c>
      <c r="AQ197" s="23">
        <v>0</v>
      </c>
      <c r="AR197" s="23">
        <v>0</v>
      </c>
      <c r="AS197" s="41" t="s">
        <v>2304</v>
      </c>
      <c r="AT197" s="23">
        <v>0</v>
      </c>
      <c r="AU197" s="23">
        <v>0</v>
      </c>
      <c r="AV197" s="25">
        <v>77810266</v>
      </c>
      <c r="AW197" s="22">
        <v>0</v>
      </c>
      <c r="AX197" s="23">
        <v>0</v>
      </c>
      <c r="AY197" s="41">
        <v>0</v>
      </c>
      <c r="AZ197" s="23">
        <v>0</v>
      </c>
      <c r="BA197" s="24">
        <v>0</v>
      </c>
      <c r="BB197" s="23">
        <v>0</v>
      </c>
      <c r="BC197" s="23"/>
      <c r="BD197" s="23">
        <v>0</v>
      </c>
      <c r="BE197" s="41">
        <v>0</v>
      </c>
      <c r="BF197" s="23">
        <v>48623035</v>
      </c>
      <c r="BG197" s="23">
        <v>73045307</v>
      </c>
      <c r="BH197" s="25">
        <v>199478608</v>
      </c>
      <c r="BI197" s="23">
        <v>0</v>
      </c>
      <c r="BJ197" s="23">
        <v>14316435</v>
      </c>
      <c r="BK197" s="23">
        <v>0</v>
      </c>
      <c r="BL197" s="23">
        <v>0</v>
      </c>
      <c r="BM197" s="23">
        <v>0</v>
      </c>
      <c r="BN197" s="24">
        <v>0</v>
      </c>
      <c r="BO197" s="23">
        <v>0</v>
      </c>
      <c r="BP197" s="23">
        <v>0</v>
      </c>
      <c r="BQ197" s="23">
        <v>0</v>
      </c>
      <c r="BR197" s="25">
        <v>213795043</v>
      </c>
      <c r="BS197" s="22">
        <v>0</v>
      </c>
      <c r="BT197" s="23">
        <v>0</v>
      </c>
      <c r="BU197" s="23">
        <v>0</v>
      </c>
      <c r="BV197" s="23">
        <v>0</v>
      </c>
      <c r="BW197" s="24">
        <v>0</v>
      </c>
      <c r="BX197" s="23">
        <v>0</v>
      </c>
      <c r="BY197" s="23">
        <v>0</v>
      </c>
      <c r="BZ197" s="23">
        <v>0</v>
      </c>
      <c r="CA197" s="25">
        <f t="shared" si="33"/>
        <v>213795043</v>
      </c>
      <c r="CB197" s="22">
        <v>0</v>
      </c>
      <c r="CC197" s="23">
        <v>0</v>
      </c>
      <c r="CD197" s="23">
        <v>0</v>
      </c>
      <c r="CE197" s="23">
        <v>0</v>
      </c>
      <c r="CF197" s="24">
        <v>0</v>
      </c>
      <c r="CG197" s="23">
        <v>0</v>
      </c>
      <c r="CH197" s="23">
        <v>0</v>
      </c>
      <c r="CI197" s="23">
        <v>0</v>
      </c>
      <c r="CJ197" s="25">
        <f t="shared" si="34"/>
        <v>213795043</v>
      </c>
      <c r="CK197" s="22">
        <v>0</v>
      </c>
      <c r="CL197" s="23">
        <v>0</v>
      </c>
      <c r="CM197" s="23">
        <v>0</v>
      </c>
      <c r="CN197" s="23">
        <v>0</v>
      </c>
      <c r="CO197" s="23">
        <v>0</v>
      </c>
      <c r="CP197" s="24">
        <v>0</v>
      </c>
      <c r="CQ197" s="23">
        <v>0</v>
      </c>
      <c r="CR197" s="23">
        <v>0</v>
      </c>
      <c r="CS197" s="25">
        <f t="shared" si="35"/>
        <v>213795043</v>
      </c>
      <c r="CT197" s="22">
        <v>0</v>
      </c>
      <c r="CU197" s="23">
        <v>0</v>
      </c>
      <c r="CV197" s="23">
        <v>0</v>
      </c>
      <c r="CW197" s="23"/>
      <c r="CX197" s="23">
        <v>0</v>
      </c>
      <c r="CY197" s="24">
        <v>0</v>
      </c>
      <c r="CZ197" s="23">
        <v>0</v>
      </c>
      <c r="DA197" s="23">
        <v>0</v>
      </c>
      <c r="DB197" s="25">
        <f t="shared" si="36"/>
        <v>213795043</v>
      </c>
      <c r="DC197" s="22">
        <v>0</v>
      </c>
      <c r="DD197" s="23">
        <v>0</v>
      </c>
      <c r="DE197" s="23">
        <v>0</v>
      </c>
      <c r="DF197" s="23">
        <v>0</v>
      </c>
      <c r="DG197" s="23">
        <v>0</v>
      </c>
      <c r="DH197" s="24">
        <v>0</v>
      </c>
      <c r="DI197" s="23">
        <v>0</v>
      </c>
      <c r="DJ197" s="23">
        <v>0</v>
      </c>
      <c r="DK197" s="25">
        <f t="shared" si="29"/>
        <v>213795043</v>
      </c>
      <c r="DL197" s="28">
        <v>0</v>
      </c>
      <c r="DM197" s="23">
        <v>0</v>
      </c>
      <c r="DN197" s="23">
        <v>0</v>
      </c>
      <c r="DO197" s="23">
        <v>0</v>
      </c>
      <c r="DP197" s="23"/>
      <c r="DQ197" s="23"/>
      <c r="DR197" s="23">
        <v>0</v>
      </c>
      <c r="DS197" s="23">
        <v>0</v>
      </c>
      <c r="DT197" s="24">
        <v>0</v>
      </c>
      <c r="DU197" s="23">
        <v>0</v>
      </c>
      <c r="DV197" s="23">
        <v>0</v>
      </c>
      <c r="DW197" s="26">
        <f t="shared" ref="DW197:DW260" si="37">SUM(DK197:DV197)</f>
        <v>213795043</v>
      </c>
      <c r="DX197" s="26">
        <f>VLOOKUP(B197,[2]RPTNCT049_ConsultaSaldosContabl!$I$4:$K$7914,3,0)</f>
        <v>62939470</v>
      </c>
      <c r="DY197" s="13" t="e">
        <f>+S197+AD197+AU197+#REF!+BG197+#REF!+BQ197+#REF!</f>
        <v>#REF!</v>
      </c>
    </row>
    <row r="198" spans="1:129" ht="15" customHeight="1" x14ac:dyDescent="0.2">
      <c r="A198" s="9">
        <v>8918017703</v>
      </c>
      <c r="B198" s="9">
        <v>891801770</v>
      </c>
      <c r="C198" s="9"/>
      <c r="D198" s="27">
        <v>212115621</v>
      </c>
      <c r="E198" s="21" t="s">
        <v>352</v>
      </c>
      <c r="F198" s="20" t="s">
        <v>1497</v>
      </c>
      <c r="G198" s="22">
        <f>VLOOKUP(A198,[1]SGP!$A$4:$G$1137,7,0)</f>
        <v>0</v>
      </c>
      <c r="H198" s="23"/>
      <c r="I198" s="23">
        <v>0</v>
      </c>
      <c r="J198" s="23">
        <v>0</v>
      </c>
      <c r="K198" s="24">
        <v>0</v>
      </c>
      <c r="L198" s="23">
        <v>0</v>
      </c>
      <c r="M198" s="23">
        <v>0</v>
      </c>
      <c r="N198" s="25">
        <f t="shared" si="30"/>
        <v>0</v>
      </c>
      <c r="O198" s="25">
        <v>0</v>
      </c>
      <c r="P198" s="22">
        <v>0</v>
      </c>
      <c r="Q198" s="23">
        <v>0</v>
      </c>
      <c r="R198" s="23">
        <v>0</v>
      </c>
      <c r="S198" s="31">
        <v>24841767</v>
      </c>
      <c r="T198" s="23">
        <v>0</v>
      </c>
      <c r="U198" s="24">
        <v>0</v>
      </c>
      <c r="V198" s="23">
        <v>0</v>
      </c>
      <c r="W198" s="23">
        <v>0</v>
      </c>
      <c r="X198" s="25">
        <f t="shared" si="31"/>
        <v>24841767</v>
      </c>
      <c r="Y198" s="25">
        <v>0</v>
      </c>
      <c r="Z198" s="22">
        <v>0</v>
      </c>
      <c r="AA198" s="23">
        <v>0</v>
      </c>
      <c r="AB198" s="22">
        <v>0</v>
      </c>
      <c r="AC198" s="23">
        <v>0</v>
      </c>
      <c r="AD198" s="23">
        <v>0</v>
      </c>
      <c r="AE198" s="23">
        <v>0</v>
      </c>
      <c r="AF198" s="24">
        <v>0</v>
      </c>
      <c r="AG198" s="23">
        <v>0</v>
      </c>
      <c r="AH198" s="23">
        <v>0</v>
      </c>
      <c r="AI198" s="25">
        <f t="shared" si="32"/>
        <v>24841767</v>
      </c>
      <c r="AJ198" s="25">
        <v>0</v>
      </c>
      <c r="AK198" s="24">
        <v>0</v>
      </c>
      <c r="AL198" s="23">
        <v>0</v>
      </c>
      <c r="AM198" s="23">
        <v>0</v>
      </c>
      <c r="AN198" s="24">
        <v>0</v>
      </c>
      <c r="AO198" s="24">
        <v>0</v>
      </c>
      <c r="AP198" s="23">
        <v>0</v>
      </c>
      <c r="AQ198" s="23">
        <v>0</v>
      </c>
      <c r="AR198" s="23">
        <v>0</v>
      </c>
      <c r="AS198" s="41" t="s">
        <v>2304</v>
      </c>
      <c r="AT198" s="23">
        <v>0</v>
      </c>
      <c r="AU198" s="23">
        <v>0</v>
      </c>
      <c r="AV198" s="25">
        <v>24841767</v>
      </c>
      <c r="AW198" s="22">
        <v>0</v>
      </c>
      <c r="AX198" s="23">
        <v>0</v>
      </c>
      <c r="AY198" s="41">
        <v>0</v>
      </c>
      <c r="AZ198" s="23">
        <v>0</v>
      </c>
      <c r="BA198" s="24">
        <v>0</v>
      </c>
      <c r="BB198" s="23">
        <v>0</v>
      </c>
      <c r="BC198" s="23"/>
      <c r="BD198" s="23">
        <v>0</v>
      </c>
      <c r="BE198" s="41">
        <v>0</v>
      </c>
      <c r="BF198" s="23">
        <v>17142345</v>
      </c>
      <c r="BG198" s="23">
        <v>24043801</v>
      </c>
      <c r="BH198" s="25">
        <v>66027913</v>
      </c>
      <c r="BI198" s="23">
        <v>0</v>
      </c>
      <c r="BJ198" s="23">
        <v>5042753</v>
      </c>
      <c r="BK198" s="23">
        <v>0</v>
      </c>
      <c r="BL198" s="23">
        <v>0</v>
      </c>
      <c r="BM198" s="23">
        <v>0</v>
      </c>
      <c r="BN198" s="24">
        <v>0</v>
      </c>
      <c r="BO198" s="23">
        <v>0</v>
      </c>
      <c r="BP198" s="23">
        <v>0</v>
      </c>
      <c r="BQ198" s="23">
        <v>0</v>
      </c>
      <c r="BR198" s="25">
        <v>71070666</v>
      </c>
      <c r="BS198" s="22">
        <v>0</v>
      </c>
      <c r="BT198" s="23">
        <v>0</v>
      </c>
      <c r="BU198" s="23">
        <v>0</v>
      </c>
      <c r="BV198" s="23">
        <v>0</v>
      </c>
      <c r="BW198" s="24">
        <v>0</v>
      </c>
      <c r="BX198" s="23">
        <v>0</v>
      </c>
      <c r="BY198" s="23">
        <v>0</v>
      </c>
      <c r="BZ198" s="23">
        <v>0</v>
      </c>
      <c r="CA198" s="25">
        <f t="shared" si="33"/>
        <v>71070666</v>
      </c>
      <c r="CB198" s="22">
        <v>0</v>
      </c>
      <c r="CC198" s="23">
        <v>0</v>
      </c>
      <c r="CD198" s="23">
        <v>0</v>
      </c>
      <c r="CE198" s="23">
        <v>0</v>
      </c>
      <c r="CF198" s="24">
        <v>0</v>
      </c>
      <c r="CG198" s="23">
        <v>0</v>
      </c>
      <c r="CH198" s="23">
        <v>0</v>
      </c>
      <c r="CI198" s="23">
        <v>0</v>
      </c>
      <c r="CJ198" s="25">
        <f t="shared" si="34"/>
        <v>71070666</v>
      </c>
      <c r="CK198" s="22">
        <v>0</v>
      </c>
      <c r="CL198" s="23">
        <v>0</v>
      </c>
      <c r="CM198" s="23">
        <v>0</v>
      </c>
      <c r="CN198" s="23">
        <v>0</v>
      </c>
      <c r="CO198" s="23">
        <v>0</v>
      </c>
      <c r="CP198" s="24">
        <v>0</v>
      </c>
      <c r="CQ198" s="23">
        <v>0</v>
      </c>
      <c r="CR198" s="23">
        <v>0</v>
      </c>
      <c r="CS198" s="25">
        <f t="shared" si="35"/>
        <v>71070666</v>
      </c>
      <c r="CT198" s="22">
        <v>0</v>
      </c>
      <c r="CU198" s="23">
        <v>0</v>
      </c>
      <c r="CV198" s="23">
        <v>0</v>
      </c>
      <c r="CW198" s="23"/>
      <c r="CX198" s="23">
        <v>0</v>
      </c>
      <c r="CY198" s="24">
        <v>0</v>
      </c>
      <c r="CZ198" s="23">
        <v>0</v>
      </c>
      <c r="DA198" s="23">
        <v>0</v>
      </c>
      <c r="DB198" s="25">
        <f t="shared" si="36"/>
        <v>71070666</v>
      </c>
      <c r="DC198" s="22">
        <v>0</v>
      </c>
      <c r="DD198" s="23">
        <v>0</v>
      </c>
      <c r="DE198" s="23">
        <v>0</v>
      </c>
      <c r="DF198" s="23">
        <v>0</v>
      </c>
      <c r="DG198" s="23">
        <v>0</v>
      </c>
      <c r="DH198" s="24">
        <v>0</v>
      </c>
      <c r="DI198" s="23">
        <v>0</v>
      </c>
      <c r="DJ198" s="23">
        <v>0</v>
      </c>
      <c r="DK198" s="25">
        <f t="shared" si="29"/>
        <v>71070666</v>
      </c>
      <c r="DL198" s="28">
        <v>0</v>
      </c>
      <c r="DM198" s="23">
        <v>0</v>
      </c>
      <c r="DN198" s="23">
        <v>0</v>
      </c>
      <c r="DO198" s="23">
        <v>0</v>
      </c>
      <c r="DP198" s="23"/>
      <c r="DQ198" s="23"/>
      <c r="DR198" s="23">
        <v>0</v>
      </c>
      <c r="DS198" s="23">
        <v>0</v>
      </c>
      <c r="DT198" s="24">
        <v>0</v>
      </c>
      <c r="DU198" s="23">
        <v>0</v>
      </c>
      <c r="DV198" s="23">
        <v>0</v>
      </c>
      <c r="DW198" s="26">
        <f t="shared" si="37"/>
        <v>71070666</v>
      </c>
      <c r="DX198" s="26">
        <f>VLOOKUP(B198,[2]RPTNCT049_ConsultaSaldosContabl!$I$4:$K$7914,3,0)</f>
        <v>22185098</v>
      </c>
      <c r="DY198" s="13" t="e">
        <f>+S198+AD198+AU198+#REF!+BG198+#REF!+BQ198+#REF!</f>
        <v>#REF!</v>
      </c>
    </row>
    <row r="199" spans="1:129" ht="15" customHeight="1" x14ac:dyDescent="0.2">
      <c r="A199" s="9">
        <v>8918013764</v>
      </c>
      <c r="B199" s="9">
        <v>891801376</v>
      </c>
      <c r="C199" s="9"/>
      <c r="D199" s="27">
        <v>216715367</v>
      </c>
      <c r="E199" s="21" t="s">
        <v>319</v>
      </c>
      <c r="F199" s="20" t="s">
        <v>1433</v>
      </c>
      <c r="G199" s="22">
        <f>VLOOKUP(A199,[1]SGP!$A$4:$G$1137,7,0)</f>
        <v>0</v>
      </c>
      <c r="H199" s="23"/>
      <c r="I199" s="23">
        <v>0</v>
      </c>
      <c r="J199" s="23">
        <v>0</v>
      </c>
      <c r="K199" s="24">
        <v>0</v>
      </c>
      <c r="L199" s="23">
        <v>0</v>
      </c>
      <c r="M199" s="23">
        <v>0</v>
      </c>
      <c r="N199" s="25">
        <f t="shared" si="30"/>
        <v>0</v>
      </c>
      <c r="O199" s="25">
        <v>0</v>
      </c>
      <c r="P199" s="22">
        <v>0</v>
      </c>
      <c r="Q199" s="23">
        <v>0</v>
      </c>
      <c r="R199" s="23">
        <v>0</v>
      </c>
      <c r="S199" s="31">
        <v>61171390</v>
      </c>
      <c r="T199" s="23">
        <v>0</v>
      </c>
      <c r="U199" s="24">
        <v>0</v>
      </c>
      <c r="V199" s="23">
        <v>0</v>
      </c>
      <c r="W199" s="23">
        <v>0</v>
      </c>
      <c r="X199" s="25">
        <f t="shared" si="31"/>
        <v>61171390</v>
      </c>
      <c r="Y199" s="25">
        <v>0</v>
      </c>
      <c r="Z199" s="22">
        <v>0</v>
      </c>
      <c r="AA199" s="23">
        <v>0</v>
      </c>
      <c r="AB199" s="22">
        <v>0</v>
      </c>
      <c r="AC199" s="23">
        <v>0</v>
      </c>
      <c r="AD199" s="23">
        <v>0</v>
      </c>
      <c r="AE199" s="23">
        <v>0</v>
      </c>
      <c r="AF199" s="24">
        <v>0</v>
      </c>
      <c r="AG199" s="23">
        <v>0</v>
      </c>
      <c r="AH199" s="23">
        <v>0</v>
      </c>
      <c r="AI199" s="25">
        <f t="shared" si="32"/>
        <v>61171390</v>
      </c>
      <c r="AJ199" s="25">
        <v>0</v>
      </c>
      <c r="AK199" s="24">
        <v>0</v>
      </c>
      <c r="AL199" s="23">
        <v>0</v>
      </c>
      <c r="AM199" s="23">
        <v>0</v>
      </c>
      <c r="AN199" s="24">
        <v>0</v>
      </c>
      <c r="AO199" s="24">
        <v>0</v>
      </c>
      <c r="AP199" s="23">
        <v>0</v>
      </c>
      <c r="AQ199" s="23">
        <v>0</v>
      </c>
      <c r="AR199" s="23">
        <v>0</v>
      </c>
      <c r="AS199" s="41" t="s">
        <v>2304</v>
      </c>
      <c r="AT199" s="23">
        <v>0</v>
      </c>
      <c r="AU199" s="23">
        <v>0</v>
      </c>
      <c r="AV199" s="25">
        <v>61171390</v>
      </c>
      <c r="AW199" s="22">
        <v>0</v>
      </c>
      <c r="AX199" s="23">
        <v>0</v>
      </c>
      <c r="AY199" s="41">
        <v>0</v>
      </c>
      <c r="AZ199" s="23">
        <v>0</v>
      </c>
      <c r="BA199" s="24">
        <v>0</v>
      </c>
      <c r="BB199" s="23">
        <v>0</v>
      </c>
      <c r="BC199" s="23"/>
      <c r="BD199" s="23">
        <v>0</v>
      </c>
      <c r="BE199" s="41">
        <v>0</v>
      </c>
      <c r="BF199" s="23">
        <v>40719415</v>
      </c>
      <c r="BG199" s="23">
        <v>56460524</v>
      </c>
      <c r="BH199" s="25">
        <v>158351329</v>
      </c>
      <c r="BI199" s="23">
        <v>0</v>
      </c>
      <c r="BJ199" s="23">
        <v>11492679</v>
      </c>
      <c r="BK199" s="23">
        <v>0</v>
      </c>
      <c r="BL199" s="23">
        <v>0</v>
      </c>
      <c r="BM199" s="23">
        <v>0</v>
      </c>
      <c r="BN199" s="24">
        <v>0</v>
      </c>
      <c r="BO199" s="23">
        <v>0</v>
      </c>
      <c r="BP199" s="23">
        <v>0</v>
      </c>
      <c r="BQ199" s="23">
        <v>0</v>
      </c>
      <c r="BR199" s="25">
        <v>169844008</v>
      </c>
      <c r="BS199" s="22">
        <v>0</v>
      </c>
      <c r="BT199" s="23">
        <v>0</v>
      </c>
      <c r="BU199" s="23">
        <v>0</v>
      </c>
      <c r="BV199" s="23">
        <v>0</v>
      </c>
      <c r="BW199" s="24">
        <v>0</v>
      </c>
      <c r="BX199" s="23">
        <v>0</v>
      </c>
      <c r="BY199" s="23">
        <v>0</v>
      </c>
      <c r="BZ199" s="23">
        <v>0</v>
      </c>
      <c r="CA199" s="25">
        <f t="shared" si="33"/>
        <v>169844008</v>
      </c>
      <c r="CB199" s="22">
        <v>0</v>
      </c>
      <c r="CC199" s="23">
        <v>0</v>
      </c>
      <c r="CD199" s="23">
        <v>0</v>
      </c>
      <c r="CE199" s="23">
        <v>0</v>
      </c>
      <c r="CF199" s="24">
        <v>0</v>
      </c>
      <c r="CG199" s="23">
        <v>0</v>
      </c>
      <c r="CH199" s="23">
        <v>0</v>
      </c>
      <c r="CI199" s="23">
        <v>0</v>
      </c>
      <c r="CJ199" s="25">
        <f t="shared" si="34"/>
        <v>169844008</v>
      </c>
      <c r="CK199" s="22">
        <v>0</v>
      </c>
      <c r="CL199" s="23">
        <v>0</v>
      </c>
      <c r="CM199" s="23">
        <v>0</v>
      </c>
      <c r="CN199" s="23">
        <v>0</v>
      </c>
      <c r="CO199" s="23">
        <v>0</v>
      </c>
      <c r="CP199" s="24">
        <v>0</v>
      </c>
      <c r="CQ199" s="23">
        <v>0</v>
      </c>
      <c r="CR199" s="23">
        <v>0</v>
      </c>
      <c r="CS199" s="25">
        <f t="shared" si="35"/>
        <v>169844008</v>
      </c>
      <c r="CT199" s="22">
        <v>0</v>
      </c>
      <c r="CU199" s="23">
        <v>0</v>
      </c>
      <c r="CV199" s="23">
        <v>0</v>
      </c>
      <c r="CW199" s="23"/>
      <c r="CX199" s="23">
        <v>0</v>
      </c>
      <c r="CY199" s="24">
        <v>0</v>
      </c>
      <c r="CZ199" s="23">
        <v>0</v>
      </c>
      <c r="DA199" s="23">
        <v>0</v>
      </c>
      <c r="DB199" s="25">
        <f t="shared" si="36"/>
        <v>169844008</v>
      </c>
      <c r="DC199" s="22">
        <v>0</v>
      </c>
      <c r="DD199" s="23">
        <v>0</v>
      </c>
      <c r="DE199" s="23">
        <v>0</v>
      </c>
      <c r="DF199" s="23">
        <v>0</v>
      </c>
      <c r="DG199" s="23">
        <v>0</v>
      </c>
      <c r="DH199" s="24">
        <v>0</v>
      </c>
      <c r="DI199" s="23">
        <v>0</v>
      </c>
      <c r="DJ199" s="23">
        <v>0</v>
      </c>
      <c r="DK199" s="25">
        <f t="shared" si="29"/>
        <v>169844008</v>
      </c>
      <c r="DL199" s="28">
        <v>0</v>
      </c>
      <c r="DM199" s="23">
        <v>0</v>
      </c>
      <c r="DN199" s="23">
        <v>0</v>
      </c>
      <c r="DO199" s="23">
        <v>0</v>
      </c>
      <c r="DP199" s="23"/>
      <c r="DQ199" s="23"/>
      <c r="DR199" s="23">
        <v>0</v>
      </c>
      <c r="DS199" s="23">
        <v>0</v>
      </c>
      <c r="DT199" s="24">
        <v>0</v>
      </c>
      <c r="DU199" s="23">
        <v>0</v>
      </c>
      <c r="DV199" s="23">
        <v>0</v>
      </c>
      <c r="DW199" s="26">
        <f t="shared" si="37"/>
        <v>169844008</v>
      </c>
      <c r="DX199" s="26">
        <f>VLOOKUP(B199,[2]RPTNCT049_ConsultaSaldosContabl!$I$4:$K$7914,3,0)</f>
        <v>52212094</v>
      </c>
      <c r="DY199" s="13" t="e">
        <f>+S199+AD199+AU199+#REF!+BG199+#REF!+BQ199+#REF!</f>
        <v>#REF!</v>
      </c>
    </row>
    <row r="200" spans="1:129" ht="15" customHeight="1" x14ac:dyDescent="0.2">
      <c r="A200" s="9">
        <v>8918013692</v>
      </c>
      <c r="B200" s="9">
        <v>891801369</v>
      </c>
      <c r="C200" s="9"/>
      <c r="D200" s="27">
        <v>218115681</v>
      </c>
      <c r="E200" s="21" t="s">
        <v>361</v>
      </c>
      <c r="F200" s="20" t="s">
        <v>1506</v>
      </c>
      <c r="G200" s="22">
        <f>VLOOKUP(A200,[1]SGP!$A$4:$G$1137,7,0)</f>
        <v>0</v>
      </c>
      <c r="H200" s="23"/>
      <c r="I200" s="23">
        <v>0</v>
      </c>
      <c r="J200" s="23">
        <v>0</v>
      </c>
      <c r="K200" s="24">
        <v>0</v>
      </c>
      <c r="L200" s="23">
        <v>0</v>
      </c>
      <c r="M200" s="23">
        <v>0</v>
      </c>
      <c r="N200" s="25">
        <f t="shared" si="30"/>
        <v>0</v>
      </c>
      <c r="O200" s="25">
        <v>0</v>
      </c>
      <c r="P200" s="22">
        <v>0</v>
      </c>
      <c r="Q200" s="23">
        <v>0</v>
      </c>
      <c r="R200" s="23">
        <v>0</v>
      </c>
      <c r="S200" s="31">
        <v>34713054</v>
      </c>
      <c r="T200" s="23">
        <v>0</v>
      </c>
      <c r="U200" s="24">
        <v>0</v>
      </c>
      <c r="V200" s="23">
        <v>0</v>
      </c>
      <c r="W200" s="23">
        <v>0</v>
      </c>
      <c r="X200" s="25">
        <f t="shared" si="31"/>
        <v>34713054</v>
      </c>
      <c r="Y200" s="25">
        <v>0</v>
      </c>
      <c r="Z200" s="22">
        <v>0</v>
      </c>
      <c r="AA200" s="23">
        <v>0</v>
      </c>
      <c r="AB200" s="22">
        <v>0</v>
      </c>
      <c r="AC200" s="23">
        <v>0</v>
      </c>
      <c r="AD200" s="23">
        <v>39999167</v>
      </c>
      <c r="AE200" s="23">
        <v>0</v>
      </c>
      <c r="AF200" s="24">
        <v>0</v>
      </c>
      <c r="AG200" s="23">
        <v>0</v>
      </c>
      <c r="AH200" s="23">
        <v>0</v>
      </c>
      <c r="AI200" s="25">
        <f t="shared" si="32"/>
        <v>74712221</v>
      </c>
      <c r="AJ200" s="25">
        <v>0</v>
      </c>
      <c r="AK200" s="24">
        <v>0</v>
      </c>
      <c r="AL200" s="23">
        <v>0</v>
      </c>
      <c r="AM200" s="23">
        <v>0</v>
      </c>
      <c r="AN200" s="24">
        <v>0</v>
      </c>
      <c r="AO200" s="24">
        <v>0</v>
      </c>
      <c r="AP200" s="23">
        <v>0</v>
      </c>
      <c r="AQ200" s="23">
        <v>0</v>
      </c>
      <c r="AR200" s="23">
        <v>0</v>
      </c>
      <c r="AS200" s="41" t="s">
        <v>2304</v>
      </c>
      <c r="AT200" s="23">
        <v>0</v>
      </c>
      <c r="AU200" s="23">
        <v>0</v>
      </c>
      <c r="AV200" s="25">
        <v>74712221</v>
      </c>
      <c r="AW200" s="22">
        <v>0</v>
      </c>
      <c r="AX200" s="23">
        <v>0</v>
      </c>
      <c r="AY200" s="41">
        <v>0</v>
      </c>
      <c r="AZ200" s="23">
        <v>0</v>
      </c>
      <c r="BA200" s="24">
        <v>0</v>
      </c>
      <c r="BB200" s="23">
        <v>0</v>
      </c>
      <c r="BC200" s="23"/>
      <c r="BD200" s="23">
        <v>0</v>
      </c>
      <c r="BE200" s="41">
        <v>0</v>
      </c>
      <c r="BF200" s="23">
        <v>49648475</v>
      </c>
      <c r="BG200" s="23">
        <v>73172849</v>
      </c>
      <c r="BH200" s="25">
        <v>197533545</v>
      </c>
      <c r="BI200" s="23">
        <v>0</v>
      </c>
      <c r="BJ200" s="23">
        <v>14627139</v>
      </c>
      <c r="BK200" s="23">
        <v>0</v>
      </c>
      <c r="BL200" s="23">
        <v>0</v>
      </c>
      <c r="BM200" s="23">
        <v>0</v>
      </c>
      <c r="BN200" s="24">
        <v>0</v>
      </c>
      <c r="BO200" s="23">
        <v>0</v>
      </c>
      <c r="BP200" s="23">
        <v>0</v>
      </c>
      <c r="BQ200" s="23">
        <v>0</v>
      </c>
      <c r="BR200" s="25">
        <v>212160684</v>
      </c>
      <c r="BS200" s="22">
        <v>0</v>
      </c>
      <c r="BT200" s="23">
        <v>0</v>
      </c>
      <c r="BU200" s="23">
        <v>0</v>
      </c>
      <c r="BV200" s="23">
        <v>0</v>
      </c>
      <c r="BW200" s="24">
        <v>0</v>
      </c>
      <c r="BX200" s="23">
        <v>0</v>
      </c>
      <c r="BY200" s="23">
        <v>0</v>
      </c>
      <c r="BZ200" s="23">
        <v>0</v>
      </c>
      <c r="CA200" s="25">
        <f t="shared" si="33"/>
        <v>212160684</v>
      </c>
      <c r="CB200" s="22">
        <v>0</v>
      </c>
      <c r="CC200" s="23">
        <v>0</v>
      </c>
      <c r="CD200" s="23">
        <v>0</v>
      </c>
      <c r="CE200" s="23">
        <v>0</v>
      </c>
      <c r="CF200" s="24">
        <v>0</v>
      </c>
      <c r="CG200" s="23">
        <v>0</v>
      </c>
      <c r="CH200" s="23">
        <v>0</v>
      </c>
      <c r="CI200" s="23">
        <v>0</v>
      </c>
      <c r="CJ200" s="25">
        <f t="shared" si="34"/>
        <v>212160684</v>
      </c>
      <c r="CK200" s="22">
        <v>0</v>
      </c>
      <c r="CL200" s="23">
        <v>0</v>
      </c>
      <c r="CM200" s="23">
        <v>0</v>
      </c>
      <c r="CN200" s="23">
        <v>0</v>
      </c>
      <c r="CO200" s="23">
        <v>0</v>
      </c>
      <c r="CP200" s="24">
        <v>0</v>
      </c>
      <c r="CQ200" s="23">
        <v>0</v>
      </c>
      <c r="CR200" s="23">
        <v>0</v>
      </c>
      <c r="CS200" s="25">
        <f t="shared" si="35"/>
        <v>212160684</v>
      </c>
      <c r="CT200" s="22">
        <v>0</v>
      </c>
      <c r="CU200" s="23">
        <v>0</v>
      </c>
      <c r="CV200" s="23">
        <v>0</v>
      </c>
      <c r="CW200" s="23"/>
      <c r="CX200" s="23">
        <v>0</v>
      </c>
      <c r="CY200" s="24">
        <v>0</v>
      </c>
      <c r="CZ200" s="23">
        <v>0</v>
      </c>
      <c r="DA200" s="23">
        <v>0</v>
      </c>
      <c r="DB200" s="25">
        <f t="shared" si="36"/>
        <v>212160684</v>
      </c>
      <c r="DC200" s="22">
        <v>0</v>
      </c>
      <c r="DD200" s="23">
        <v>0</v>
      </c>
      <c r="DE200" s="23">
        <v>0</v>
      </c>
      <c r="DF200" s="23">
        <v>0</v>
      </c>
      <c r="DG200" s="23">
        <v>0</v>
      </c>
      <c r="DH200" s="24">
        <v>0</v>
      </c>
      <c r="DI200" s="23">
        <v>0</v>
      </c>
      <c r="DJ200" s="23">
        <v>0</v>
      </c>
      <c r="DK200" s="25">
        <f t="shared" si="29"/>
        <v>212160684</v>
      </c>
      <c r="DL200" s="28">
        <v>0</v>
      </c>
      <c r="DM200" s="23">
        <v>0</v>
      </c>
      <c r="DN200" s="23">
        <v>0</v>
      </c>
      <c r="DO200" s="23">
        <v>0</v>
      </c>
      <c r="DP200" s="23"/>
      <c r="DQ200" s="23"/>
      <c r="DR200" s="23">
        <v>0</v>
      </c>
      <c r="DS200" s="23">
        <v>0</v>
      </c>
      <c r="DT200" s="24">
        <v>0</v>
      </c>
      <c r="DU200" s="23">
        <v>0</v>
      </c>
      <c r="DV200" s="23">
        <v>0</v>
      </c>
      <c r="DW200" s="26">
        <f t="shared" si="37"/>
        <v>212160684</v>
      </c>
      <c r="DX200" s="26">
        <f>VLOOKUP(B200,[2]RPTNCT049_ConsultaSaldosContabl!$I$4:$K$7914,3,0)</f>
        <v>64275614</v>
      </c>
      <c r="DY200" s="13" t="e">
        <f>+S200+AD200+AU200+#REF!+BG200+#REF!+BQ200+#REF!</f>
        <v>#REF!</v>
      </c>
    </row>
    <row r="201" spans="1:129" ht="15" customHeight="1" x14ac:dyDescent="0.2">
      <c r="A201" s="9">
        <v>8918013685</v>
      </c>
      <c r="B201" s="9">
        <v>891801368</v>
      </c>
      <c r="C201" s="9"/>
      <c r="D201" s="27">
        <v>213115531</v>
      </c>
      <c r="E201" s="21" t="s">
        <v>343</v>
      </c>
      <c r="F201" s="20" t="s">
        <v>1427</v>
      </c>
      <c r="G201" s="22">
        <f>VLOOKUP(A201,[1]SGP!$A$4:$G$1137,7,0)</f>
        <v>0</v>
      </c>
      <c r="H201" s="23"/>
      <c r="I201" s="23">
        <v>0</v>
      </c>
      <c r="J201" s="23">
        <v>0</v>
      </c>
      <c r="K201" s="24">
        <v>0</v>
      </c>
      <c r="L201" s="23">
        <v>0</v>
      </c>
      <c r="M201" s="23">
        <v>0</v>
      </c>
      <c r="N201" s="25">
        <f t="shared" si="30"/>
        <v>0</v>
      </c>
      <c r="O201" s="25">
        <v>0</v>
      </c>
      <c r="P201" s="22">
        <v>0</v>
      </c>
      <c r="Q201" s="23">
        <v>0</v>
      </c>
      <c r="R201" s="23">
        <v>0</v>
      </c>
      <c r="S201" s="31">
        <v>43840880</v>
      </c>
      <c r="T201" s="23">
        <v>0</v>
      </c>
      <c r="U201" s="24">
        <v>0</v>
      </c>
      <c r="V201" s="23">
        <v>0</v>
      </c>
      <c r="W201" s="23">
        <v>0</v>
      </c>
      <c r="X201" s="25">
        <f t="shared" si="31"/>
        <v>43840880</v>
      </c>
      <c r="Y201" s="25">
        <v>0</v>
      </c>
      <c r="Z201" s="22">
        <v>0</v>
      </c>
      <c r="AA201" s="23">
        <v>0</v>
      </c>
      <c r="AB201" s="22">
        <v>0</v>
      </c>
      <c r="AC201" s="23">
        <v>0</v>
      </c>
      <c r="AD201" s="23">
        <v>39576254</v>
      </c>
      <c r="AE201" s="23">
        <v>0</v>
      </c>
      <c r="AF201" s="24">
        <v>0</v>
      </c>
      <c r="AG201" s="23">
        <v>0</v>
      </c>
      <c r="AH201" s="23">
        <v>0</v>
      </c>
      <c r="AI201" s="25">
        <f t="shared" si="32"/>
        <v>83417134</v>
      </c>
      <c r="AJ201" s="25">
        <v>0</v>
      </c>
      <c r="AK201" s="24">
        <v>0</v>
      </c>
      <c r="AL201" s="23">
        <v>0</v>
      </c>
      <c r="AM201" s="23">
        <v>0</v>
      </c>
      <c r="AN201" s="24">
        <v>0</v>
      </c>
      <c r="AO201" s="24">
        <v>0</v>
      </c>
      <c r="AP201" s="23">
        <v>0</v>
      </c>
      <c r="AQ201" s="23">
        <v>0</v>
      </c>
      <c r="AR201" s="23">
        <v>0</v>
      </c>
      <c r="AS201" s="41" t="s">
        <v>2304</v>
      </c>
      <c r="AT201" s="23">
        <v>0</v>
      </c>
      <c r="AU201" s="23">
        <v>0</v>
      </c>
      <c r="AV201" s="25">
        <v>83417134</v>
      </c>
      <c r="AW201" s="22">
        <v>0</v>
      </c>
      <c r="AX201" s="23">
        <v>0</v>
      </c>
      <c r="AY201" s="41">
        <v>0</v>
      </c>
      <c r="AZ201" s="23">
        <v>0</v>
      </c>
      <c r="BA201" s="24">
        <v>0</v>
      </c>
      <c r="BB201" s="23">
        <v>0</v>
      </c>
      <c r="BC201" s="23"/>
      <c r="BD201" s="23">
        <v>0</v>
      </c>
      <c r="BE201" s="41">
        <v>0</v>
      </c>
      <c r="BF201" s="23">
        <v>70174480</v>
      </c>
      <c r="BG201" s="23">
        <v>79754965</v>
      </c>
      <c r="BH201" s="25">
        <v>233346579</v>
      </c>
      <c r="BI201" s="23">
        <v>0</v>
      </c>
      <c r="BJ201" s="23">
        <v>20660457</v>
      </c>
      <c r="BK201" s="23">
        <v>0</v>
      </c>
      <c r="BL201" s="23">
        <v>0</v>
      </c>
      <c r="BM201" s="23">
        <v>0</v>
      </c>
      <c r="BN201" s="24">
        <v>0</v>
      </c>
      <c r="BO201" s="23">
        <v>0</v>
      </c>
      <c r="BP201" s="23">
        <v>0</v>
      </c>
      <c r="BQ201" s="23">
        <v>0</v>
      </c>
      <c r="BR201" s="25">
        <v>254007036</v>
      </c>
      <c r="BS201" s="22">
        <v>0</v>
      </c>
      <c r="BT201" s="23">
        <v>0</v>
      </c>
      <c r="BU201" s="23">
        <v>0</v>
      </c>
      <c r="BV201" s="23">
        <v>0</v>
      </c>
      <c r="BW201" s="24">
        <v>0</v>
      </c>
      <c r="BX201" s="23">
        <v>0</v>
      </c>
      <c r="BY201" s="23">
        <v>0</v>
      </c>
      <c r="BZ201" s="23">
        <v>0</v>
      </c>
      <c r="CA201" s="25">
        <f t="shared" si="33"/>
        <v>254007036</v>
      </c>
      <c r="CB201" s="22">
        <v>0</v>
      </c>
      <c r="CC201" s="23">
        <v>0</v>
      </c>
      <c r="CD201" s="23">
        <v>0</v>
      </c>
      <c r="CE201" s="23">
        <v>0</v>
      </c>
      <c r="CF201" s="24">
        <v>0</v>
      </c>
      <c r="CG201" s="23">
        <v>0</v>
      </c>
      <c r="CH201" s="23">
        <v>0</v>
      </c>
      <c r="CI201" s="23">
        <v>0</v>
      </c>
      <c r="CJ201" s="25">
        <f t="shared" si="34"/>
        <v>254007036</v>
      </c>
      <c r="CK201" s="22">
        <v>0</v>
      </c>
      <c r="CL201" s="23">
        <v>0</v>
      </c>
      <c r="CM201" s="23">
        <v>0</v>
      </c>
      <c r="CN201" s="23">
        <v>0</v>
      </c>
      <c r="CO201" s="23">
        <v>0</v>
      </c>
      <c r="CP201" s="24">
        <v>0</v>
      </c>
      <c r="CQ201" s="23">
        <v>0</v>
      </c>
      <c r="CR201" s="23">
        <v>0</v>
      </c>
      <c r="CS201" s="25">
        <f t="shared" si="35"/>
        <v>254007036</v>
      </c>
      <c r="CT201" s="22">
        <v>0</v>
      </c>
      <c r="CU201" s="23">
        <v>0</v>
      </c>
      <c r="CV201" s="23">
        <v>0</v>
      </c>
      <c r="CW201" s="23"/>
      <c r="CX201" s="23">
        <v>0</v>
      </c>
      <c r="CY201" s="24">
        <v>0</v>
      </c>
      <c r="CZ201" s="23">
        <v>0</v>
      </c>
      <c r="DA201" s="23">
        <v>0</v>
      </c>
      <c r="DB201" s="25">
        <f t="shared" si="36"/>
        <v>254007036</v>
      </c>
      <c r="DC201" s="22">
        <v>0</v>
      </c>
      <c r="DD201" s="23">
        <v>0</v>
      </c>
      <c r="DE201" s="23">
        <v>0</v>
      </c>
      <c r="DF201" s="23">
        <v>0</v>
      </c>
      <c r="DG201" s="23">
        <v>0</v>
      </c>
      <c r="DH201" s="24">
        <v>0</v>
      </c>
      <c r="DI201" s="23">
        <v>0</v>
      </c>
      <c r="DJ201" s="23">
        <v>0</v>
      </c>
      <c r="DK201" s="25">
        <f t="shared" si="29"/>
        <v>254007036</v>
      </c>
      <c r="DL201" s="28">
        <v>0</v>
      </c>
      <c r="DM201" s="23">
        <v>0</v>
      </c>
      <c r="DN201" s="23">
        <v>0</v>
      </c>
      <c r="DO201" s="23">
        <v>0</v>
      </c>
      <c r="DP201" s="23"/>
      <c r="DQ201" s="23"/>
      <c r="DR201" s="23">
        <v>0</v>
      </c>
      <c r="DS201" s="23">
        <v>0</v>
      </c>
      <c r="DT201" s="24">
        <v>0</v>
      </c>
      <c r="DU201" s="23">
        <v>0</v>
      </c>
      <c r="DV201" s="23">
        <v>0</v>
      </c>
      <c r="DW201" s="26">
        <f t="shared" si="37"/>
        <v>254007036</v>
      </c>
      <c r="DX201" s="26">
        <f>VLOOKUP(B201,[2]RPTNCT049_ConsultaSaldosContabl!$I$4:$K$7914,3,0)</f>
        <v>90834937</v>
      </c>
      <c r="DY201" s="13" t="e">
        <f>+S201+AD201+AU201+#REF!+BG201+#REF!+BQ201+#REF!</f>
        <v>#REF!</v>
      </c>
    </row>
    <row r="202" spans="1:129" ht="15" customHeight="1" x14ac:dyDescent="0.2">
      <c r="A202" s="9">
        <v>8918013639</v>
      </c>
      <c r="B202" s="9">
        <v>891801363</v>
      </c>
      <c r="C202" s="9"/>
      <c r="D202" s="27">
        <v>211215212</v>
      </c>
      <c r="E202" s="21" t="s">
        <v>299</v>
      </c>
      <c r="F202" s="20" t="s">
        <v>1447</v>
      </c>
      <c r="G202" s="22">
        <f>VLOOKUP(A202,[1]SGP!$A$4:$G$1137,7,0)</f>
        <v>0</v>
      </c>
      <c r="H202" s="23"/>
      <c r="I202" s="23">
        <v>0</v>
      </c>
      <c r="J202" s="23">
        <v>0</v>
      </c>
      <c r="K202" s="24">
        <v>0</v>
      </c>
      <c r="L202" s="23">
        <v>0</v>
      </c>
      <c r="M202" s="23">
        <v>0</v>
      </c>
      <c r="N202" s="25">
        <f t="shared" si="30"/>
        <v>0</v>
      </c>
      <c r="O202" s="25">
        <v>0</v>
      </c>
      <c r="P202" s="22">
        <v>0</v>
      </c>
      <c r="Q202" s="23">
        <v>0</v>
      </c>
      <c r="R202" s="23">
        <v>0</v>
      </c>
      <c r="S202" s="31">
        <v>31135225</v>
      </c>
      <c r="T202" s="23">
        <v>0</v>
      </c>
      <c r="U202" s="24">
        <v>0</v>
      </c>
      <c r="V202" s="23">
        <v>0</v>
      </c>
      <c r="W202" s="23">
        <v>0</v>
      </c>
      <c r="X202" s="25">
        <f t="shared" si="31"/>
        <v>31135225</v>
      </c>
      <c r="Y202" s="25">
        <v>0</v>
      </c>
      <c r="Z202" s="22">
        <v>0</v>
      </c>
      <c r="AA202" s="23">
        <v>0</v>
      </c>
      <c r="AB202" s="22">
        <v>0</v>
      </c>
      <c r="AC202" s="23">
        <v>0</v>
      </c>
      <c r="AD202" s="23">
        <v>0</v>
      </c>
      <c r="AE202" s="23">
        <v>0</v>
      </c>
      <c r="AF202" s="24">
        <v>0</v>
      </c>
      <c r="AG202" s="23">
        <v>0</v>
      </c>
      <c r="AH202" s="23">
        <v>0</v>
      </c>
      <c r="AI202" s="25">
        <f t="shared" si="32"/>
        <v>31135225</v>
      </c>
      <c r="AJ202" s="25">
        <v>0</v>
      </c>
      <c r="AK202" s="24">
        <v>0</v>
      </c>
      <c r="AL202" s="23">
        <v>0</v>
      </c>
      <c r="AM202" s="23">
        <v>0</v>
      </c>
      <c r="AN202" s="24">
        <v>0</v>
      </c>
      <c r="AO202" s="24">
        <v>0</v>
      </c>
      <c r="AP202" s="23">
        <v>0</v>
      </c>
      <c r="AQ202" s="23">
        <v>0</v>
      </c>
      <c r="AR202" s="23">
        <v>0</v>
      </c>
      <c r="AS202" s="41" t="s">
        <v>2304</v>
      </c>
      <c r="AT202" s="23">
        <v>0</v>
      </c>
      <c r="AU202" s="23">
        <v>0</v>
      </c>
      <c r="AV202" s="25">
        <v>31135225</v>
      </c>
      <c r="AW202" s="22">
        <v>0</v>
      </c>
      <c r="AX202" s="23">
        <v>0</v>
      </c>
      <c r="AY202" s="41">
        <v>0</v>
      </c>
      <c r="AZ202" s="23">
        <v>0</v>
      </c>
      <c r="BA202" s="24">
        <v>0</v>
      </c>
      <c r="BB202" s="23">
        <v>0</v>
      </c>
      <c r="BC202" s="23"/>
      <c r="BD202" s="23">
        <v>0</v>
      </c>
      <c r="BE202" s="41">
        <v>0</v>
      </c>
      <c r="BF202" s="23">
        <v>24542755</v>
      </c>
      <c r="BG202" s="23">
        <v>28346287</v>
      </c>
      <c r="BH202" s="25">
        <v>84024267</v>
      </c>
      <c r="BI202" s="23">
        <v>0</v>
      </c>
      <c r="BJ202" s="23">
        <v>7329889</v>
      </c>
      <c r="BK202" s="23">
        <v>0</v>
      </c>
      <c r="BL202" s="23">
        <v>0</v>
      </c>
      <c r="BM202" s="23">
        <v>0</v>
      </c>
      <c r="BN202" s="24">
        <v>0</v>
      </c>
      <c r="BO202" s="23">
        <v>0</v>
      </c>
      <c r="BP202" s="23">
        <v>0</v>
      </c>
      <c r="BQ202" s="23">
        <v>0</v>
      </c>
      <c r="BR202" s="25">
        <v>91354156</v>
      </c>
      <c r="BS202" s="22">
        <v>0</v>
      </c>
      <c r="BT202" s="23">
        <v>0</v>
      </c>
      <c r="BU202" s="23">
        <v>0</v>
      </c>
      <c r="BV202" s="23">
        <v>0</v>
      </c>
      <c r="BW202" s="24">
        <v>0</v>
      </c>
      <c r="BX202" s="23">
        <v>0</v>
      </c>
      <c r="BY202" s="23">
        <v>0</v>
      </c>
      <c r="BZ202" s="23">
        <v>0</v>
      </c>
      <c r="CA202" s="25">
        <f t="shared" si="33"/>
        <v>91354156</v>
      </c>
      <c r="CB202" s="22">
        <v>0</v>
      </c>
      <c r="CC202" s="23">
        <v>0</v>
      </c>
      <c r="CD202" s="23">
        <v>0</v>
      </c>
      <c r="CE202" s="23">
        <v>0</v>
      </c>
      <c r="CF202" s="24">
        <v>0</v>
      </c>
      <c r="CG202" s="23">
        <v>0</v>
      </c>
      <c r="CH202" s="23">
        <v>0</v>
      </c>
      <c r="CI202" s="23">
        <v>0</v>
      </c>
      <c r="CJ202" s="25">
        <f t="shared" si="34"/>
        <v>91354156</v>
      </c>
      <c r="CK202" s="22">
        <v>0</v>
      </c>
      <c r="CL202" s="23">
        <v>0</v>
      </c>
      <c r="CM202" s="23">
        <v>0</v>
      </c>
      <c r="CN202" s="23">
        <v>0</v>
      </c>
      <c r="CO202" s="23">
        <v>0</v>
      </c>
      <c r="CP202" s="24">
        <v>0</v>
      </c>
      <c r="CQ202" s="23">
        <v>0</v>
      </c>
      <c r="CR202" s="23">
        <v>0</v>
      </c>
      <c r="CS202" s="25">
        <f t="shared" si="35"/>
        <v>91354156</v>
      </c>
      <c r="CT202" s="22">
        <v>0</v>
      </c>
      <c r="CU202" s="23">
        <v>0</v>
      </c>
      <c r="CV202" s="23">
        <v>0</v>
      </c>
      <c r="CW202" s="23"/>
      <c r="CX202" s="23">
        <v>0</v>
      </c>
      <c r="CY202" s="24">
        <v>0</v>
      </c>
      <c r="CZ202" s="23">
        <v>0</v>
      </c>
      <c r="DA202" s="23">
        <v>0</v>
      </c>
      <c r="DB202" s="25">
        <f t="shared" si="36"/>
        <v>91354156</v>
      </c>
      <c r="DC202" s="22">
        <v>0</v>
      </c>
      <c r="DD202" s="23">
        <v>0</v>
      </c>
      <c r="DE202" s="23">
        <v>0</v>
      </c>
      <c r="DF202" s="23">
        <v>0</v>
      </c>
      <c r="DG202" s="23">
        <v>0</v>
      </c>
      <c r="DH202" s="24">
        <v>0</v>
      </c>
      <c r="DI202" s="23">
        <v>0</v>
      </c>
      <c r="DJ202" s="23">
        <v>0</v>
      </c>
      <c r="DK202" s="25">
        <f t="shared" si="29"/>
        <v>91354156</v>
      </c>
      <c r="DL202" s="28">
        <v>0</v>
      </c>
      <c r="DM202" s="23">
        <v>0</v>
      </c>
      <c r="DN202" s="23">
        <v>0</v>
      </c>
      <c r="DO202" s="23">
        <v>0</v>
      </c>
      <c r="DP202" s="23"/>
      <c r="DQ202" s="23"/>
      <c r="DR202" s="23">
        <v>0</v>
      </c>
      <c r="DS202" s="23">
        <v>0</v>
      </c>
      <c r="DT202" s="24">
        <v>0</v>
      </c>
      <c r="DU202" s="23">
        <v>0</v>
      </c>
      <c r="DV202" s="23">
        <v>0</v>
      </c>
      <c r="DW202" s="26">
        <f t="shared" si="37"/>
        <v>91354156</v>
      </c>
      <c r="DX202" s="26">
        <f>VLOOKUP(B202,[2]RPTNCT049_ConsultaSaldosContabl!$I$4:$K$7914,3,0)</f>
        <v>31872644</v>
      </c>
      <c r="DY202" s="13" t="e">
        <f>+S202+AD202+AU202+#REF!+BG202+#REF!+BQ202+#REF!</f>
        <v>#REF!</v>
      </c>
    </row>
    <row r="203" spans="1:129" ht="15" customHeight="1" x14ac:dyDescent="0.2">
      <c r="A203" s="9">
        <v>8918013621</v>
      </c>
      <c r="B203" s="9">
        <v>891801362</v>
      </c>
      <c r="C203" s="9"/>
      <c r="D203" s="27">
        <v>210715507</v>
      </c>
      <c r="E203" s="21" t="s">
        <v>337</v>
      </c>
      <c r="F203" s="20" t="s">
        <v>1484</v>
      </c>
      <c r="G203" s="22">
        <f>VLOOKUP(A203,[1]SGP!$A$4:$G$1137,7,0)</f>
        <v>0</v>
      </c>
      <c r="H203" s="23"/>
      <c r="I203" s="23">
        <v>0</v>
      </c>
      <c r="J203" s="23">
        <v>0</v>
      </c>
      <c r="K203" s="24">
        <v>0</v>
      </c>
      <c r="L203" s="23">
        <v>0</v>
      </c>
      <c r="M203" s="23">
        <v>0</v>
      </c>
      <c r="N203" s="25">
        <f t="shared" si="30"/>
        <v>0</v>
      </c>
      <c r="O203" s="25">
        <v>0</v>
      </c>
      <c r="P203" s="22">
        <v>0</v>
      </c>
      <c r="Q203" s="23">
        <v>0</v>
      </c>
      <c r="R203" s="23">
        <v>0</v>
      </c>
      <c r="S203" s="31">
        <v>55899456</v>
      </c>
      <c r="T203" s="23">
        <v>0</v>
      </c>
      <c r="U203" s="24">
        <v>0</v>
      </c>
      <c r="V203" s="23">
        <v>0</v>
      </c>
      <c r="W203" s="23">
        <v>0</v>
      </c>
      <c r="X203" s="25">
        <f t="shared" si="31"/>
        <v>55899456</v>
      </c>
      <c r="Y203" s="25">
        <v>0</v>
      </c>
      <c r="Z203" s="22">
        <v>0</v>
      </c>
      <c r="AA203" s="23">
        <v>0</v>
      </c>
      <c r="AB203" s="22">
        <v>0</v>
      </c>
      <c r="AC203" s="23">
        <v>0</v>
      </c>
      <c r="AD203" s="23">
        <v>17240437</v>
      </c>
      <c r="AE203" s="23">
        <v>0</v>
      </c>
      <c r="AF203" s="24">
        <v>0</v>
      </c>
      <c r="AG203" s="23">
        <v>0</v>
      </c>
      <c r="AH203" s="23">
        <v>0</v>
      </c>
      <c r="AI203" s="25">
        <f t="shared" si="32"/>
        <v>73139893</v>
      </c>
      <c r="AJ203" s="25">
        <v>0</v>
      </c>
      <c r="AK203" s="24">
        <v>0</v>
      </c>
      <c r="AL203" s="23">
        <v>0</v>
      </c>
      <c r="AM203" s="23">
        <v>0</v>
      </c>
      <c r="AN203" s="24">
        <v>0</v>
      </c>
      <c r="AO203" s="24">
        <v>0</v>
      </c>
      <c r="AP203" s="23">
        <v>0</v>
      </c>
      <c r="AQ203" s="23">
        <v>0</v>
      </c>
      <c r="AR203" s="23">
        <v>0</v>
      </c>
      <c r="AS203" s="41" t="s">
        <v>2304</v>
      </c>
      <c r="AT203" s="23">
        <v>0</v>
      </c>
      <c r="AU203" s="23">
        <v>0</v>
      </c>
      <c r="AV203" s="25">
        <v>73139893</v>
      </c>
      <c r="AW203" s="22">
        <v>0</v>
      </c>
      <c r="AX203" s="23">
        <v>0</v>
      </c>
      <c r="AY203" s="41">
        <v>0</v>
      </c>
      <c r="AZ203" s="23">
        <v>0</v>
      </c>
      <c r="BA203" s="24">
        <v>0</v>
      </c>
      <c r="BB203" s="23">
        <v>0</v>
      </c>
      <c r="BC203" s="23"/>
      <c r="BD203" s="23">
        <v>0</v>
      </c>
      <c r="BE203" s="41">
        <v>0</v>
      </c>
      <c r="BF203" s="23">
        <v>60337515</v>
      </c>
      <c r="BG203" s="23">
        <v>68205289</v>
      </c>
      <c r="BH203" s="25">
        <v>201682697</v>
      </c>
      <c r="BI203" s="23">
        <v>0</v>
      </c>
      <c r="BJ203" s="23">
        <v>17788075</v>
      </c>
      <c r="BK203" s="23">
        <v>0</v>
      </c>
      <c r="BL203" s="23">
        <v>0</v>
      </c>
      <c r="BM203" s="23">
        <v>0</v>
      </c>
      <c r="BN203" s="24">
        <v>0</v>
      </c>
      <c r="BO203" s="23">
        <v>0</v>
      </c>
      <c r="BP203" s="23">
        <v>0</v>
      </c>
      <c r="BQ203" s="23">
        <v>0</v>
      </c>
      <c r="BR203" s="25">
        <v>219470772</v>
      </c>
      <c r="BS203" s="22">
        <v>0</v>
      </c>
      <c r="BT203" s="23">
        <v>0</v>
      </c>
      <c r="BU203" s="23">
        <v>0</v>
      </c>
      <c r="BV203" s="23">
        <v>0</v>
      </c>
      <c r="BW203" s="24">
        <v>0</v>
      </c>
      <c r="BX203" s="23">
        <v>0</v>
      </c>
      <c r="BY203" s="23">
        <v>0</v>
      </c>
      <c r="BZ203" s="23">
        <v>0</v>
      </c>
      <c r="CA203" s="25">
        <f t="shared" si="33"/>
        <v>219470772</v>
      </c>
      <c r="CB203" s="22">
        <v>0</v>
      </c>
      <c r="CC203" s="23">
        <v>0</v>
      </c>
      <c r="CD203" s="23">
        <v>0</v>
      </c>
      <c r="CE203" s="23">
        <v>0</v>
      </c>
      <c r="CF203" s="24">
        <v>0</v>
      </c>
      <c r="CG203" s="23">
        <v>0</v>
      </c>
      <c r="CH203" s="23">
        <v>0</v>
      </c>
      <c r="CI203" s="23">
        <v>0</v>
      </c>
      <c r="CJ203" s="25">
        <f t="shared" si="34"/>
        <v>219470772</v>
      </c>
      <c r="CK203" s="22">
        <v>0</v>
      </c>
      <c r="CL203" s="23">
        <v>0</v>
      </c>
      <c r="CM203" s="23">
        <v>0</v>
      </c>
      <c r="CN203" s="23">
        <v>0</v>
      </c>
      <c r="CO203" s="23">
        <v>0</v>
      </c>
      <c r="CP203" s="24">
        <v>0</v>
      </c>
      <c r="CQ203" s="23">
        <v>0</v>
      </c>
      <c r="CR203" s="23">
        <v>0</v>
      </c>
      <c r="CS203" s="25">
        <f t="shared" si="35"/>
        <v>219470772</v>
      </c>
      <c r="CT203" s="22">
        <v>0</v>
      </c>
      <c r="CU203" s="23">
        <v>0</v>
      </c>
      <c r="CV203" s="23">
        <v>0</v>
      </c>
      <c r="CW203" s="23"/>
      <c r="CX203" s="23">
        <v>0</v>
      </c>
      <c r="CY203" s="24">
        <v>0</v>
      </c>
      <c r="CZ203" s="23">
        <v>0</v>
      </c>
      <c r="DA203" s="23">
        <v>0</v>
      </c>
      <c r="DB203" s="25">
        <f t="shared" si="36"/>
        <v>219470772</v>
      </c>
      <c r="DC203" s="22">
        <v>0</v>
      </c>
      <c r="DD203" s="23">
        <v>0</v>
      </c>
      <c r="DE203" s="23">
        <v>0</v>
      </c>
      <c r="DF203" s="23">
        <v>0</v>
      </c>
      <c r="DG203" s="23">
        <v>0</v>
      </c>
      <c r="DH203" s="24">
        <v>0</v>
      </c>
      <c r="DI203" s="23">
        <v>0</v>
      </c>
      <c r="DJ203" s="23">
        <v>0</v>
      </c>
      <c r="DK203" s="25">
        <f t="shared" ref="DK203:DK266" si="38">+DB203+DC203+DD203+DE203+DF203+DG203+DH203+DI203+DJ203</f>
        <v>219470772</v>
      </c>
      <c r="DL203" s="28">
        <v>0</v>
      </c>
      <c r="DM203" s="23">
        <v>0</v>
      </c>
      <c r="DN203" s="23">
        <v>0</v>
      </c>
      <c r="DO203" s="23">
        <v>0</v>
      </c>
      <c r="DP203" s="23"/>
      <c r="DQ203" s="23"/>
      <c r="DR203" s="23">
        <v>0</v>
      </c>
      <c r="DS203" s="23">
        <v>0</v>
      </c>
      <c r="DT203" s="24">
        <v>0</v>
      </c>
      <c r="DU203" s="23">
        <v>0</v>
      </c>
      <c r="DV203" s="23">
        <v>0</v>
      </c>
      <c r="DW203" s="26">
        <f t="shared" si="37"/>
        <v>219470772</v>
      </c>
      <c r="DX203" s="26">
        <f>VLOOKUP(B203,[2]RPTNCT049_ConsultaSaldosContabl!$I$4:$K$7914,3,0)</f>
        <v>78125590</v>
      </c>
      <c r="DY203" s="13" t="e">
        <f>+S203+AD203+AU203+#REF!+BG203+#REF!+BQ203+#REF!</f>
        <v>#REF!</v>
      </c>
    </row>
    <row r="204" spans="1:129" ht="15" customHeight="1" x14ac:dyDescent="0.2">
      <c r="A204" s="9">
        <v>8918013574</v>
      </c>
      <c r="B204" s="9">
        <v>891801357</v>
      </c>
      <c r="C204" s="9"/>
      <c r="D204" s="27">
        <v>217215172</v>
      </c>
      <c r="E204" s="21" t="s">
        <v>291</v>
      </c>
      <c r="F204" s="20" t="s">
        <v>1440</v>
      </c>
      <c r="G204" s="22">
        <f>VLOOKUP(A204,[1]SGP!$A$4:$G$1137,7,0)</f>
        <v>0</v>
      </c>
      <c r="H204" s="23"/>
      <c r="I204" s="23">
        <v>0</v>
      </c>
      <c r="J204" s="23">
        <v>0</v>
      </c>
      <c r="K204" s="24">
        <v>0</v>
      </c>
      <c r="L204" s="23">
        <v>0</v>
      </c>
      <c r="M204" s="23">
        <v>0</v>
      </c>
      <c r="N204" s="25">
        <f t="shared" si="30"/>
        <v>0</v>
      </c>
      <c r="O204" s="25">
        <v>0</v>
      </c>
      <c r="P204" s="22">
        <v>0</v>
      </c>
      <c r="Q204" s="23">
        <v>0</v>
      </c>
      <c r="R204" s="23">
        <v>0</v>
      </c>
      <c r="S204" s="31">
        <v>27329312</v>
      </c>
      <c r="T204" s="23">
        <v>0</v>
      </c>
      <c r="U204" s="24">
        <v>0</v>
      </c>
      <c r="V204" s="23">
        <v>0</v>
      </c>
      <c r="W204" s="23">
        <v>0</v>
      </c>
      <c r="X204" s="25">
        <f t="shared" si="31"/>
        <v>27329312</v>
      </c>
      <c r="Y204" s="25">
        <v>0</v>
      </c>
      <c r="Z204" s="22">
        <v>0</v>
      </c>
      <c r="AA204" s="23">
        <v>0</v>
      </c>
      <c r="AB204" s="22">
        <v>0</v>
      </c>
      <c r="AC204" s="23">
        <v>0</v>
      </c>
      <c r="AD204" s="23">
        <v>0</v>
      </c>
      <c r="AE204" s="23">
        <v>0</v>
      </c>
      <c r="AF204" s="24">
        <v>0</v>
      </c>
      <c r="AG204" s="23">
        <v>0</v>
      </c>
      <c r="AH204" s="23">
        <v>0</v>
      </c>
      <c r="AI204" s="25">
        <f t="shared" si="32"/>
        <v>27329312</v>
      </c>
      <c r="AJ204" s="25">
        <v>0</v>
      </c>
      <c r="AK204" s="24">
        <v>0</v>
      </c>
      <c r="AL204" s="23">
        <v>0</v>
      </c>
      <c r="AM204" s="23">
        <v>0</v>
      </c>
      <c r="AN204" s="24">
        <v>0</v>
      </c>
      <c r="AO204" s="24">
        <v>0</v>
      </c>
      <c r="AP204" s="23">
        <v>0</v>
      </c>
      <c r="AQ204" s="23">
        <v>0</v>
      </c>
      <c r="AR204" s="23">
        <v>0</v>
      </c>
      <c r="AS204" s="41" t="s">
        <v>2304</v>
      </c>
      <c r="AT204" s="23">
        <v>0</v>
      </c>
      <c r="AU204" s="23">
        <v>0</v>
      </c>
      <c r="AV204" s="25">
        <v>27329312</v>
      </c>
      <c r="AW204" s="22">
        <v>0</v>
      </c>
      <c r="AX204" s="23">
        <v>0</v>
      </c>
      <c r="AY204" s="41">
        <v>0</v>
      </c>
      <c r="AZ204" s="23">
        <v>0</v>
      </c>
      <c r="BA204" s="24">
        <v>0</v>
      </c>
      <c r="BB204" s="23">
        <v>0</v>
      </c>
      <c r="BC204" s="23"/>
      <c r="BD204" s="23">
        <v>0</v>
      </c>
      <c r="BE204" s="41">
        <v>0</v>
      </c>
      <c r="BF204" s="23">
        <v>17697510</v>
      </c>
      <c r="BG204" s="23">
        <v>26388934</v>
      </c>
      <c r="BH204" s="25">
        <v>71415756</v>
      </c>
      <c r="BI204" s="23">
        <v>0</v>
      </c>
      <c r="BJ204" s="23">
        <v>4901985</v>
      </c>
      <c r="BK204" s="23">
        <v>0</v>
      </c>
      <c r="BL204" s="23">
        <v>0</v>
      </c>
      <c r="BM204" s="23">
        <v>0</v>
      </c>
      <c r="BN204" s="24">
        <v>0</v>
      </c>
      <c r="BO204" s="23">
        <v>0</v>
      </c>
      <c r="BP204" s="23">
        <v>0</v>
      </c>
      <c r="BQ204" s="23">
        <v>0</v>
      </c>
      <c r="BR204" s="25">
        <v>76317741</v>
      </c>
      <c r="BS204" s="22">
        <v>0</v>
      </c>
      <c r="BT204" s="23">
        <v>0</v>
      </c>
      <c r="BU204" s="23">
        <v>0</v>
      </c>
      <c r="BV204" s="23">
        <v>0</v>
      </c>
      <c r="BW204" s="24">
        <v>0</v>
      </c>
      <c r="BX204" s="23">
        <v>0</v>
      </c>
      <c r="BY204" s="23">
        <v>0</v>
      </c>
      <c r="BZ204" s="23">
        <v>0</v>
      </c>
      <c r="CA204" s="25">
        <f t="shared" si="33"/>
        <v>76317741</v>
      </c>
      <c r="CB204" s="22">
        <v>0</v>
      </c>
      <c r="CC204" s="23">
        <v>0</v>
      </c>
      <c r="CD204" s="23">
        <v>0</v>
      </c>
      <c r="CE204" s="23">
        <v>0</v>
      </c>
      <c r="CF204" s="24">
        <v>0</v>
      </c>
      <c r="CG204" s="23">
        <v>0</v>
      </c>
      <c r="CH204" s="23">
        <v>0</v>
      </c>
      <c r="CI204" s="23">
        <v>0</v>
      </c>
      <c r="CJ204" s="25">
        <f t="shared" si="34"/>
        <v>76317741</v>
      </c>
      <c r="CK204" s="22">
        <v>0</v>
      </c>
      <c r="CL204" s="23">
        <v>0</v>
      </c>
      <c r="CM204" s="23">
        <v>0</v>
      </c>
      <c r="CN204" s="23">
        <v>0</v>
      </c>
      <c r="CO204" s="23">
        <v>0</v>
      </c>
      <c r="CP204" s="24">
        <v>0</v>
      </c>
      <c r="CQ204" s="23">
        <v>0</v>
      </c>
      <c r="CR204" s="23">
        <v>0</v>
      </c>
      <c r="CS204" s="25">
        <f t="shared" si="35"/>
        <v>76317741</v>
      </c>
      <c r="CT204" s="22">
        <v>0</v>
      </c>
      <c r="CU204" s="23">
        <v>0</v>
      </c>
      <c r="CV204" s="23">
        <v>0</v>
      </c>
      <c r="CW204" s="23"/>
      <c r="CX204" s="23">
        <v>0</v>
      </c>
      <c r="CY204" s="24">
        <v>0</v>
      </c>
      <c r="CZ204" s="23">
        <v>0</v>
      </c>
      <c r="DA204" s="23">
        <v>0</v>
      </c>
      <c r="DB204" s="25">
        <f t="shared" si="36"/>
        <v>76317741</v>
      </c>
      <c r="DC204" s="22">
        <v>0</v>
      </c>
      <c r="DD204" s="23">
        <v>0</v>
      </c>
      <c r="DE204" s="23">
        <v>0</v>
      </c>
      <c r="DF204" s="23">
        <v>0</v>
      </c>
      <c r="DG204" s="23">
        <v>0</v>
      </c>
      <c r="DH204" s="24">
        <v>0</v>
      </c>
      <c r="DI204" s="23">
        <v>0</v>
      </c>
      <c r="DJ204" s="23">
        <v>0</v>
      </c>
      <c r="DK204" s="25">
        <f t="shared" si="38"/>
        <v>76317741</v>
      </c>
      <c r="DL204" s="28">
        <v>0</v>
      </c>
      <c r="DM204" s="23">
        <v>0</v>
      </c>
      <c r="DN204" s="23">
        <v>0</v>
      </c>
      <c r="DO204" s="23">
        <v>0</v>
      </c>
      <c r="DP204" s="23"/>
      <c r="DQ204" s="23"/>
      <c r="DR204" s="23">
        <v>0</v>
      </c>
      <c r="DS204" s="23">
        <v>0</v>
      </c>
      <c r="DT204" s="24">
        <v>0</v>
      </c>
      <c r="DU204" s="23">
        <v>0</v>
      </c>
      <c r="DV204" s="23">
        <v>0</v>
      </c>
      <c r="DW204" s="26">
        <f t="shared" si="37"/>
        <v>76317741</v>
      </c>
      <c r="DX204" s="26">
        <f>VLOOKUP(B204,[2]RPTNCT049_ConsultaSaldosContabl!$I$4:$K$7914,3,0)</f>
        <v>22599495</v>
      </c>
      <c r="DY204" s="13" t="e">
        <f>+S204+AD204+AU204+#REF!+BG204+#REF!+BQ204+#REF!</f>
        <v>#REF!</v>
      </c>
    </row>
    <row r="205" spans="1:129" ht="15" customHeight="1" x14ac:dyDescent="0.2">
      <c r="A205" s="9">
        <v>8918013470</v>
      </c>
      <c r="B205" s="9">
        <v>891801347</v>
      </c>
      <c r="C205" s="9"/>
      <c r="D205" s="27">
        <v>217915879</v>
      </c>
      <c r="E205" s="21" t="s">
        <v>395</v>
      </c>
      <c r="F205" s="20" t="s">
        <v>1539</v>
      </c>
      <c r="G205" s="22">
        <f>VLOOKUP(A205,[1]SGP!$A$4:$G$1137,7,0)</f>
        <v>0</v>
      </c>
      <c r="H205" s="23"/>
      <c r="I205" s="23">
        <v>0</v>
      </c>
      <c r="J205" s="23">
        <v>0</v>
      </c>
      <c r="K205" s="24">
        <v>0</v>
      </c>
      <c r="L205" s="23">
        <v>0</v>
      </c>
      <c r="M205" s="23">
        <v>0</v>
      </c>
      <c r="N205" s="25">
        <f t="shared" si="30"/>
        <v>0</v>
      </c>
      <c r="O205" s="25">
        <v>0</v>
      </c>
      <c r="P205" s="22">
        <v>0</v>
      </c>
      <c r="Q205" s="23">
        <v>0</v>
      </c>
      <c r="R205" s="23">
        <v>0</v>
      </c>
      <c r="S205" s="31">
        <v>26357073</v>
      </c>
      <c r="T205" s="23">
        <v>0</v>
      </c>
      <c r="U205" s="24">
        <v>0</v>
      </c>
      <c r="V205" s="23">
        <v>0</v>
      </c>
      <c r="W205" s="23">
        <v>0</v>
      </c>
      <c r="X205" s="25">
        <f t="shared" si="31"/>
        <v>26357073</v>
      </c>
      <c r="Y205" s="25">
        <v>0</v>
      </c>
      <c r="Z205" s="22">
        <v>0</v>
      </c>
      <c r="AA205" s="23">
        <v>0</v>
      </c>
      <c r="AB205" s="22">
        <v>0</v>
      </c>
      <c r="AC205" s="23">
        <v>0</v>
      </c>
      <c r="AD205" s="23">
        <v>0</v>
      </c>
      <c r="AE205" s="23">
        <v>0</v>
      </c>
      <c r="AF205" s="24">
        <v>0</v>
      </c>
      <c r="AG205" s="23">
        <v>0</v>
      </c>
      <c r="AH205" s="23">
        <v>0</v>
      </c>
      <c r="AI205" s="25">
        <f t="shared" si="32"/>
        <v>26357073</v>
      </c>
      <c r="AJ205" s="25">
        <v>0</v>
      </c>
      <c r="AK205" s="24">
        <v>0</v>
      </c>
      <c r="AL205" s="23">
        <v>0</v>
      </c>
      <c r="AM205" s="23">
        <v>0</v>
      </c>
      <c r="AN205" s="24">
        <v>0</v>
      </c>
      <c r="AO205" s="24">
        <v>0</v>
      </c>
      <c r="AP205" s="23">
        <v>0</v>
      </c>
      <c r="AQ205" s="23">
        <v>0</v>
      </c>
      <c r="AR205" s="23">
        <v>0</v>
      </c>
      <c r="AS205" s="41" t="s">
        <v>2304</v>
      </c>
      <c r="AT205" s="23">
        <v>0</v>
      </c>
      <c r="AU205" s="23">
        <v>0</v>
      </c>
      <c r="AV205" s="25">
        <v>26357073</v>
      </c>
      <c r="AW205" s="22">
        <v>0</v>
      </c>
      <c r="AX205" s="23">
        <v>0</v>
      </c>
      <c r="AY205" s="41">
        <v>0</v>
      </c>
      <c r="AZ205" s="23">
        <v>0</v>
      </c>
      <c r="BA205" s="24">
        <v>0</v>
      </c>
      <c r="BB205" s="23">
        <v>0</v>
      </c>
      <c r="BC205" s="23"/>
      <c r="BD205" s="23">
        <v>0</v>
      </c>
      <c r="BE205" s="41">
        <v>0</v>
      </c>
      <c r="BF205" s="23">
        <v>15798470</v>
      </c>
      <c r="BG205" s="23">
        <v>23908690</v>
      </c>
      <c r="BH205" s="25">
        <v>66064233</v>
      </c>
      <c r="BI205" s="23">
        <v>0</v>
      </c>
      <c r="BJ205" s="23">
        <v>4751443</v>
      </c>
      <c r="BK205" s="23">
        <v>0</v>
      </c>
      <c r="BL205" s="23">
        <v>0</v>
      </c>
      <c r="BM205" s="23">
        <v>0</v>
      </c>
      <c r="BN205" s="24">
        <v>0</v>
      </c>
      <c r="BO205" s="23">
        <v>0</v>
      </c>
      <c r="BP205" s="23">
        <v>0</v>
      </c>
      <c r="BQ205" s="23">
        <v>0</v>
      </c>
      <c r="BR205" s="25">
        <v>70815676</v>
      </c>
      <c r="BS205" s="22">
        <v>0</v>
      </c>
      <c r="BT205" s="23">
        <v>0</v>
      </c>
      <c r="BU205" s="23">
        <v>0</v>
      </c>
      <c r="BV205" s="23">
        <v>0</v>
      </c>
      <c r="BW205" s="24">
        <v>0</v>
      </c>
      <c r="BX205" s="23">
        <v>0</v>
      </c>
      <c r="BY205" s="23">
        <v>0</v>
      </c>
      <c r="BZ205" s="23">
        <v>0</v>
      </c>
      <c r="CA205" s="25">
        <f t="shared" si="33"/>
        <v>70815676</v>
      </c>
      <c r="CB205" s="22">
        <v>0</v>
      </c>
      <c r="CC205" s="23">
        <v>0</v>
      </c>
      <c r="CD205" s="23">
        <v>0</v>
      </c>
      <c r="CE205" s="23">
        <v>0</v>
      </c>
      <c r="CF205" s="24">
        <v>0</v>
      </c>
      <c r="CG205" s="23">
        <v>0</v>
      </c>
      <c r="CH205" s="23">
        <v>0</v>
      </c>
      <c r="CI205" s="23">
        <v>0</v>
      </c>
      <c r="CJ205" s="25">
        <f t="shared" si="34"/>
        <v>70815676</v>
      </c>
      <c r="CK205" s="22">
        <v>0</v>
      </c>
      <c r="CL205" s="23">
        <v>0</v>
      </c>
      <c r="CM205" s="23">
        <v>0</v>
      </c>
      <c r="CN205" s="23">
        <v>0</v>
      </c>
      <c r="CO205" s="23">
        <v>0</v>
      </c>
      <c r="CP205" s="24">
        <v>0</v>
      </c>
      <c r="CQ205" s="23">
        <v>0</v>
      </c>
      <c r="CR205" s="23">
        <v>0</v>
      </c>
      <c r="CS205" s="25">
        <f t="shared" si="35"/>
        <v>70815676</v>
      </c>
      <c r="CT205" s="22">
        <v>0</v>
      </c>
      <c r="CU205" s="23">
        <v>0</v>
      </c>
      <c r="CV205" s="23">
        <v>0</v>
      </c>
      <c r="CW205" s="23"/>
      <c r="CX205" s="23">
        <v>0</v>
      </c>
      <c r="CY205" s="24">
        <v>0</v>
      </c>
      <c r="CZ205" s="23">
        <v>0</v>
      </c>
      <c r="DA205" s="23">
        <v>0</v>
      </c>
      <c r="DB205" s="25">
        <f t="shared" si="36"/>
        <v>70815676</v>
      </c>
      <c r="DC205" s="22">
        <v>0</v>
      </c>
      <c r="DD205" s="23">
        <v>0</v>
      </c>
      <c r="DE205" s="23">
        <v>0</v>
      </c>
      <c r="DF205" s="23">
        <v>0</v>
      </c>
      <c r="DG205" s="23">
        <v>0</v>
      </c>
      <c r="DH205" s="24">
        <v>0</v>
      </c>
      <c r="DI205" s="23">
        <v>0</v>
      </c>
      <c r="DJ205" s="23">
        <v>0</v>
      </c>
      <c r="DK205" s="25">
        <f t="shared" si="38"/>
        <v>70815676</v>
      </c>
      <c r="DL205" s="28">
        <v>0</v>
      </c>
      <c r="DM205" s="23">
        <v>0</v>
      </c>
      <c r="DN205" s="23">
        <v>0</v>
      </c>
      <c r="DO205" s="23">
        <v>0</v>
      </c>
      <c r="DP205" s="23"/>
      <c r="DQ205" s="23"/>
      <c r="DR205" s="23">
        <v>0</v>
      </c>
      <c r="DS205" s="23">
        <v>0</v>
      </c>
      <c r="DT205" s="24">
        <v>0</v>
      </c>
      <c r="DU205" s="23">
        <v>0</v>
      </c>
      <c r="DV205" s="23">
        <v>0</v>
      </c>
      <c r="DW205" s="26">
        <f t="shared" si="37"/>
        <v>70815676</v>
      </c>
      <c r="DX205" s="26">
        <f>VLOOKUP(B205,[2]RPTNCT049_ConsultaSaldosContabl!$I$4:$K$7914,3,0)</f>
        <v>20549913</v>
      </c>
      <c r="DY205" s="13" t="e">
        <f>+S205+AD205+AU205+#REF!+BG205+#REF!+BQ205+#REF!</f>
        <v>#REF!</v>
      </c>
    </row>
    <row r="206" spans="1:129" ht="15" customHeight="1" x14ac:dyDescent="0.2">
      <c r="A206" s="9">
        <v>8918012861</v>
      </c>
      <c r="B206" s="9">
        <v>891801286</v>
      </c>
      <c r="C206" s="9"/>
      <c r="D206" s="27">
        <v>217615676</v>
      </c>
      <c r="E206" s="21" t="s">
        <v>360</v>
      </c>
      <c r="F206" s="20" t="s">
        <v>1505</v>
      </c>
      <c r="G206" s="22">
        <f>VLOOKUP(A206,[1]SGP!$A$4:$G$1137,7,0)</f>
        <v>0</v>
      </c>
      <c r="H206" s="23"/>
      <c r="I206" s="23">
        <v>0</v>
      </c>
      <c r="J206" s="23">
        <v>0</v>
      </c>
      <c r="K206" s="24">
        <v>0</v>
      </c>
      <c r="L206" s="23">
        <v>0</v>
      </c>
      <c r="M206" s="23">
        <v>0</v>
      </c>
      <c r="N206" s="25">
        <f t="shared" si="30"/>
        <v>0</v>
      </c>
      <c r="O206" s="25">
        <v>0</v>
      </c>
      <c r="P206" s="22">
        <v>0</v>
      </c>
      <c r="Q206" s="23">
        <v>0</v>
      </c>
      <c r="R206" s="23">
        <v>0</v>
      </c>
      <c r="S206" s="31">
        <v>36042145</v>
      </c>
      <c r="T206" s="23">
        <v>0</v>
      </c>
      <c r="U206" s="24">
        <v>0</v>
      </c>
      <c r="V206" s="23">
        <v>0</v>
      </c>
      <c r="W206" s="23">
        <v>0</v>
      </c>
      <c r="X206" s="25">
        <f t="shared" si="31"/>
        <v>36042145</v>
      </c>
      <c r="Y206" s="25">
        <v>0</v>
      </c>
      <c r="Z206" s="22">
        <v>0</v>
      </c>
      <c r="AA206" s="23">
        <v>0</v>
      </c>
      <c r="AB206" s="22">
        <v>0</v>
      </c>
      <c r="AC206" s="23">
        <v>0</v>
      </c>
      <c r="AD206" s="23">
        <v>0</v>
      </c>
      <c r="AE206" s="23">
        <v>0</v>
      </c>
      <c r="AF206" s="24">
        <v>0</v>
      </c>
      <c r="AG206" s="23">
        <v>0</v>
      </c>
      <c r="AH206" s="23">
        <v>0</v>
      </c>
      <c r="AI206" s="25">
        <f t="shared" si="32"/>
        <v>36042145</v>
      </c>
      <c r="AJ206" s="25">
        <v>0</v>
      </c>
      <c r="AK206" s="24">
        <v>0</v>
      </c>
      <c r="AL206" s="23">
        <v>0</v>
      </c>
      <c r="AM206" s="23">
        <v>0</v>
      </c>
      <c r="AN206" s="24">
        <v>0</v>
      </c>
      <c r="AO206" s="24">
        <v>0</v>
      </c>
      <c r="AP206" s="23">
        <v>0</v>
      </c>
      <c r="AQ206" s="23">
        <v>0</v>
      </c>
      <c r="AR206" s="23">
        <v>0</v>
      </c>
      <c r="AS206" s="41" t="s">
        <v>2304</v>
      </c>
      <c r="AT206" s="23">
        <v>0</v>
      </c>
      <c r="AU206" s="23">
        <v>0</v>
      </c>
      <c r="AV206" s="25">
        <v>36042145</v>
      </c>
      <c r="AW206" s="22">
        <v>0</v>
      </c>
      <c r="AX206" s="23">
        <v>0</v>
      </c>
      <c r="AY206" s="41">
        <v>0</v>
      </c>
      <c r="AZ206" s="23">
        <v>0</v>
      </c>
      <c r="BA206" s="24">
        <v>0</v>
      </c>
      <c r="BB206" s="23">
        <v>0</v>
      </c>
      <c r="BC206" s="23"/>
      <c r="BD206" s="23">
        <v>0</v>
      </c>
      <c r="BE206" s="41">
        <v>0</v>
      </c>
      <c r="BF206" s="23">
        <v>23570980</v>
      </c>
      <c r="BG206" s="23">
        <v>34053864</v>
      </c>
      <c r="BH206" s="25">
        <v>93666989</v>
      </c>
      <c r="BI206" s="23">
        <v>0</v>
      </c>
      <c r="BJ206" s="23">
        <v>6732263</v>
      </c>
      <c r="BK206" s="23">
        <v>0</v>
      </c>
      <c r="BL206" s="23">
        <v>0</v>
      </c>
      <c r="BM206" s="23">
        <v>0</v>
      </c>
      <c r="BN206" s="24">
        <v>0</v>
      </c>
      <c r="BO206" s="23">
        <v>0</v>
      </c>
      <c r="BP206" s="23">
        <v>0</v>
      </c>
      <c r="BQ206" s="23">
        <v>0</v>
      </c>
      <c r="BR206" s="25">
        <v>100399252</v>
      </c>
      <c r="BS206" s="22">
        <v>0</v>
      </c>
      <c r="BT206" s="23">
        <v>0</v>
      </c>
      <c r="BU206" s="23">
        <v>0</v>
      </c>
      <c r="BV206" s="23">
        <v>0</v>
      </c>
      <c r="BW206" s="24">
        <v>0</v>
      </c>
      <c r="BX206" s="23">
        <v>0</v>
      </c>
      <c r="BY206" s="23">
        <v>0</v>
      </c>
      <c r="BZ206" s="23">
        <v>0</v>
      </c>
      <c r="CA206" s="25">
        <f t="shared" si="33"/>
        <v>100399252</v>
      </c>
      <c r="CB206" s="22">
        <v>0</v>
      </c>
      <c r="CC206" s="23">
        <v>0</v>
      </c>
      <c r="CD206" s="23">
        <v>0</v>
      </c>
      <c r="CE206" s="23">
        <v>0</v>
      </c>
      <c r="CF206" s="24">
        <v>0</v>
      </c>
      <c r="CG206" s="23">
        <v>0</v>
      </c>
      <c r="CH206" s="23">
        <v>0</v>
      </c>
      <c r="CI206" s="23">
        <v>0</v>
      </c>
      <c r="CJ206" s="25">
        <f t="shared" si="34"/>
        <v>100399252</v>
      </c>
      <c r="CK206" s="22">
        <v>0</v>
      </c>
      <c r="CL206" s="23">
        <v>0</v>
      </c>
      <c r="CM206" s="23">
        <v>0</v>
      </c>
      <c r="CN206" s="23">
        <v>0</v>
      </c>
      <c r="CO206" s="23">
        <v>0</v>
      </c>
      <c r="CP206" s="24">
        <v>0</v>
      </c>
      <c r="CQ206" s="23">
        <v>0</v>
      </c>
      <c r="CR206" s="23">
        <v>0</v>
      </c>
      <c r="CS206" s="25">
        <f t="shared" si="35"/>
        <v>100399252</v>
      </c>
      <c r="CT206" s="22">
        <v>0</v>
      </c>
      <c r="CU206" s="23">
        <v>0</v>
      </c>
      <c r="CV206" s="23">
        <v>0</v>
      </c>
      <c r="CW206" s="23"/>
      <c r="CX206" s="23">
        <v>0</v>
      </c>
      <c r="CY206" s="24">
        <v>0</v>
      </c>
      <c r="CZ206" s="23">
        <v>0</v>
      </c>
      <c r="DA206" s="23">
        <v>0</v>
      </c>
      <c r="DB206" s="25">
        <f t="shared" si="36"/>
        <v>100399252</v>
      </c>
      <c r="DC206" s="22">
        <v>0</v>
      </c>
      <c r="DD206" s="23">
        <v>0</v>
      </c>
      <c r="DE206" s="23">
        <v>0</v>
      </c>
      <c r="DF206" s="23">
        <v>0</v>
      </c>
      <c r="DG206" s="23">
        <v>0</v>
      </c>
      <c r="DH206" s="24">
        <v>0</v>
      </c>
      <c r="DI206" s="23">
        <v>0</v>
      </c>
      <c r="DJ206" s="23">
        <v>0</v>
      </c>
      <c r="DK206" s="25">
        <f t="shared" si="38"/>
        <v>100399252</v>
      </c>
      <c r="DL206" s="28">
        <v>0</v>
      </c>
      <c r="DM206" s="23">
        <v>0</v>
      </c>
      <c r="DN206" s="23">
        <v>0</v>
      </c>
      <c r="DO206" s="23">
        <v>0</v>
      </c>
      <c r="DP206" s="23">
        <v>0</v>
      </c>
      <c r="DQ206" s="23"/>
      <c r="DR206" s="23">
        <v>0</v>
      </c>
      <c r="DS206" s="23">
        <v>0</v>
      </c>
      <c r="DT206" s="24">
        <v>0</v>
      </c>
      <c r="DU206" s="23">
        <v>0</v>
      </c>
      <c r="DV206" s="23">
        <v>0</v>
      </c>
      <c r="DW206" s="26">
        <f t="shared" si="37"/>
        <v>100399252</v>
      </c>
      <c r="DX206" s="26">
        <f>VLOOKUP(B206,[2]RPTNCT049_ConsultaSaldosContabl!$I$4:$K$7914,3,0)</f>
        <v>30303243</v>
      </c>
      <c r="DY206" s="13" t="e">
        <f>+S206+AD206+AU206+#REF!+BG206+#REF!+BQ206+#REF!</f>
        <v>#REF!</v>
      </c>
    </row>
    <row r="207" spans="1:129" ht="15" customHeight="1" x14ac:dyDescent="0.2">
      <c r="A207" s="9">
        <v>8918012820</v>
      </c>
      <c r="B207" s="9">
        <v>891801282</v>
      </c>
      <c r="C207" s="9"/>
      <c r="D207" s="27">
        <v>216015660</v>
      </c>
      <c r="E207" s="21" t="s">
        <v>356</v>
      </c>
      <c r="F207" s="20" t="s">
        <v>1501</v>
      </c>
      <c r="G207" s="22">
        <f>VLOOKUP(A207,[1]SGP!$A$4:$G$1137,7,0)</f>
        <v>0</v>
      </c>
      <c r="H207" s="23"/>
      <c r="I207" s="23">
        <v>0</v>
      </c>
      <c r="J207" s="23">
        <v>0</v>
      </c>
      <c r="K207" s="24">
        <v>0</v>
      </c>
      <c r="L207" s="23">
        <v>0</v>
      </c>
      <c r="M207" s="23">
        <v>0</v>
      </c>
      <c r="N207" s="25">
        <f t="shared" si="30"/>
        <v>0</v>
      </c>
      <c r="O207" s="25">
        <v>0</v>
      </c>
      <c r="P207" s="22">
        <v>0</v>
      </c>
      <c r="Q207" s="23">
        <v>0</v>
      </c>
      <c r="R207" s="23">
        <v>0</v>
      </c>
      <c r="S207" s="31">
        <v>14127015</v>
      </c>
      <c r="T207" s="23">
        <v>0</v>
      </c>
      <c r="U207" s="24">
        <v>0</v>
      </c>
      <c r="V207" s="23">
        <v>0</v>
      </c>
      <c r="W207" s="23">
        <v>0</v>
      </c>
      <c r="X207" s="25">
        <f t="shared" si="31"/>
        <v>14127015</v>
      </c>
      <c r="Y207" s="25">
        <v>0</v>
      </c>
      <c r="Z207" s="22">
        <v>0</v>
      </c>
      <c r="AA207" s="23">
        <v>0</v>
      </c>
      <c r="AB207" s="22">
        <v>0</v>
      </c>
      <c r="AC207" s="23">
        <v>0</v>
      </c>
      <c r="AD207" s="23">
        <v>0</v>
      </c>
      <c r="AE207" s="23">
        <v>0</v>
      </c>
      <c r="AF207" s="24">
        <v>0</v>
      </c>
      <c r="AG207" s="23">
        <v>0</v>
      </c>
      <c r="AH207" s="23">
        <v>0</v>
      </c>
      <c r="AI207" s="25">
        <f t="shared" si="32"/>
        <v>14127015</v>
      </c>
      <c r="AJ207" s="25">
        <v>0</v>
      </c>
      <c r="AK207" s="24">
        <v>0</v>
      </c>
      <c r="AL207" s="23">
        <v>0</v>
      </c>
      <c r="AM207" s="23">
        <v>0</v>
      </c>
      <c r="AN207" s="24">
        <v>0</v>
      </c>
      <c r="AO207" s="24">
        <v>0</v>
      </c>
      <c r="AP207" s="23">
        <v>0</v>
      </c>
      <c r="AQ207" s="23">
        <v>0</v>
      </c>
      <c r="AR207" s="23">
        <v>0</v>
      </c>
      <c r="AS207" s="41" t="s">
        <v>2304</v>
      </c>
      <c r="AT207" s="23">
        <v>0</v>
      </c>
      <c r="AU207" s="23">
        <v>0</v>
      </c>
      <c r="AV207" s="25">
        <v>14127015</v>
      </c>
      <c r="AW207" s="22">
        <v>0</v>
      </c>
      <c r="AX207" s="23">
        <v>0</v>
      </c>
      <c r="AY207" s="41">
        <v>0</v>
      </c>
      <c r="AZ207" s="23">
        <v>0</v>
      </c>
      <c r="BA207" s="24">
        <v>0</v>
      </c>
      <c r="BB207" s="23">
        <v>0</v>
      </c>
      <c r="BC207" s="23"/>
      <c r="BD207" s="23">
        <v>0</v>
      </c>
      <c r="BE207" s="41">
        <v>0</v>
      </c>
      <c r="BF207" s="23">
        <v>8644110</v>
      </c>
      <c r="BG207" s="23">
        <v>13390451</v>
      </c>
      <c r="BH207" s="25">
        <v>36161576</v>
      </c>
      <c r="BI207" s="23">
        <v>0</v>
      </c>
      <c r="BJ207" s="23">
        <v>2755592</v>
      </c>
      <c r="BK207" s="23">
        <v>0</v>
      </c>
      <c r="BL207" s="23">
        <v>0</v>
      </c>
      <c r="BM207" s="23">
        <v>0</v>
      </c>
      <c r="BN207" s="24">
        <v>0</v>
      </c>
      <c r="BO207" s="23">
        <v>0</v>
      </c>
      <c r="BP207" s="23">
        <v>0</v>
      </c>
      <c r="BQ207" s="23">
        <v>0</v>
      </c>
      <c r="BR207" s="25">
        <v>38917168</v>
      </c>
      <c r="BS207" s="22">
        <v>0</v>
      </c>
      <c r="BT207" s="23">
        <v>0</v>
      </c>
      <c r="BU207" s="23">
        <v>0</v>
      </c>
      <c r="BV207" s="23">
        <v>0</v>
      </c>
      <c r="BW207" s="24">
        <v>0</v>
      </c>
      <c r="BX207" s="23">
        <v>0</v>
      </c>
      <c r="BY207" s="23">
        <v>0</v>
      </c>
      <c r="BZ207" s="23">
        <v>0</v>
      </c>
      <c r="CA207" s="25">
        <f t="shared" si="33"/>
        <v>38917168</v>
      </c>
      <c r="CB207" s="22">
        <v>0</v>
      </c>
      <c r="CC207" s="23">
        <v>0</v>
      </c>
      <c r="CD207" s="23">
        <v>0</v>
      </c>
      <c r="CE207" s="23">
        <v>0</v>
      </c>
      <c r="CF207" s="24">
        <v>0</v>
      </c>
      <c r="CG207" s="23">
        <v>0</v>
      </c>
      <c r="CH207" s="23">
        <v>0</v>
      </c>
      <c r="CI207" s="23">
        <v>0</v>
      </c>
      <c r="CJ207" s="25">
        <f t="shared" si="34"/>
        <v>38917168</v>
      </c>
      <c r="CK207" s="22">
        <v>0</v>
      </c>
      <c r="CL207" s="23">
        <v>0</v>
      </c>
      <c r="CM207" s="23">
        <v>0</v>
      </c>
      <c r="CN207" s="23">
        <v>0</v>
      </c>
      <c r="CO207" s="23">
        <v>0</v>
      </c>
      <c r="CP207" s="24">
        <v>0</v>
      </c>
      <c r="CQ207" s="23">
        <v>0</v>
      </c>
      <c r="CR207" s="23">
        <v>0</v>
      </c>
      <c r="CS207" s="25">
        <f t="shared" si="35"/>
        <v>38917168</v>
      </c>
      <c r="CT207" s="22">
        <v>0</v>
      </c>
      <c r="CU207" s="23">
        <v>0</v>
      </c>
      <c r="CV207" s="23">
        <v>0</v>
      </c>
      <c r="CW207" s="23"/>
      <c r="CX207" s="23">
        <v>0</v>
      </c>
      <c r="CY207" s="24">
        <v>0</v>
      </c>
      <c r="CZ207" s="23">
        <v>0</v>
      </c>
      <c r="DA207" s="23">
        <v>0</v>
      </c>
      <c r="DB207" s="25">
        <f t="shared" si="36"/>
        <v>38917168</v>
      </c>
      <c r="DC207" s="22">
        <v>0</v>
      </c>
      <c r="DD207" s="23">
        <v>0</v>
      </c>
      <c r="DE207" s="23">
        <v>0</v>
      </c>
      <c r="DF207" s="23">
        <v>0</v>
      </c>
      <c r="DG207" s="23">
        <v>0</v>
      </c>
      <c r="DH207" s="24">
        <v>0</v>
      </c>
      <c r="DI207" s="23">
        <v>0</v>
      </c>
      <c r="DJ207" s="23">
        <v>0</v>
      </c>
      <c r="DK207" s="25">
        <f t="shared" si="38"/>
        <v>38917168</v>
      </c>
      <c r="DL207" s="28">
        <v>0</v>
      </c>
      <c r="DM207" s="23">
        <v>0</v>
      </c>
      <c r="DN207" s="23">
        <v>0</v>
      </c>
      <c r="DO207" s="23">
        <v>0</v>
      </c>
      <c r="DP207" s="23"/>
      <c r="DQ207" s="23"/>
      <c r="DR207" s="23">
        <v>0</v>
      </c>
      <c r="DS207" s="23">
        <v>0</v>
      </c>
      <c r="DT207" s="24">
        <v>0</v>
      </c>
      <c r="DU207" s="23">
        <v>0</v>
      </c>
      <c r="DV207" s="23">
        <v>0</v>
      </c>
      <c r="DW207" s="26">
        <f t="shared" si="37"/>
        <v>38917168</v>
      </c>
      <c r="DX207" s="26">
        <f>VLOOKUP(B207,[2]RPTNCT049_ConsultaSaldosContabl!$I$4:$K$7914,3,0)</f>
        <v>11399702</v>
      </c>
      <c r="DY207" s="13" t="e">
        <f>+S207+AD207+AU207+#REF!+BG207+#REF!+BQ207+#REF!</f>
        <v>#REF!</v>
      </c>
    </row>
    <row r="208" spans="1:129" ht="15" customHeight="1" x14ac:dyDescent="0.2">
      <c r="A208" s="9">
        <v>8918012813</v>
      </c>
      <c r="B208" s="9">
        <v>891801281</v>
      </c>
      <c r="C208" s="9"/>
      <c r="D208" s="27">
        <v>212215022</v>
      </c>
      <c r="E208" s="21" t="s">
        <v>277</v>
      </c>
      <c r="F208" s="20" t="s">
        <v>1426</v>
      </c>
      <c r="G208" s="22">
        <f>VLOOKUP(A208,[1]SGP!$A$4:$G$1137,7,0)</f>
        <v>0</v>
      </c>
      <c r="H208" s="23"/>
      <c r="I208" s="23">
        <v>0</v>
      </c>
      <c r="J208" s="23">
        <v>0</v>
      </c>
      <c r="K208" s="24">
        <v>0</v>
      </c>
      <c r="L208" s="23">
        <v>0</v>
      </c>
      <c r="M208" s="23">
        <v>0</v>
      </c>
      <c r="N208" s="25">
        <f t="shared" si="30"/>
        <v>0</v>
      </c>
      <c r="O208" s="25">
        <v>0</v>
      </c>
      <c r="P208" s="22">
        <v>0</v>
      </c>
      <c r="Q208" s="23">
        <v>0</v>
      </c>
      <c r="R208" s="23">
        <v>0</v>
      </c>
      <c r="S208" s="31">
        <v>14278714</v>
      </c>
      <c r="T208" s="23">
        <v>0</v>
      </c>
      <c r="U208" s="24">
        <v>0</v>
      </c>
      <c r="V208" s="23">
        <v>0</v>
      </c>
      <c r="W208" s="23">
        <v>0</v>
      </c>
      <c r="X208" s="25">
        <f t="shared" si="31"/>
        <v>14278714</v>
      </c>
      <c r="Y208" s="25">
        <v>0</v>
      </c>
      <c r="Z208" s="22">
        <v>0</v>
      </c>
      <c r="AA208" s="23">
        <v>0</v>
      </c>
      <c r="AB208" s="22">
        <v>0</v>
      </c>
      <c r="AC208" s="23">
        <v>0</v>
      </c>
      <c r="AD208" s="23">
        <v>0</v>
      </c>
      <c r="AE208" s="23">
        <v>0</v>
      </c>
      <c r="AF208" s="24">
        <v>0</v>
      </c>
      <c r="AG208" s="23">
        <v>0</v>
      </c>
      <c r="AH208" s="23">
        <v>0</v>
      </c>
      <c r="AI208" s="25">
        <f t="shared" si="32"/>
        <v>14278714</v>
      </c>
      <c r="AJ208" s="25">
        <v>0</v>
      </c>
      <c r="AK208" s="24">
        <v>0</v>
      </c>
      <c r="AL208" s="23">
        <v>0</v>
      </c>
      <c r="AM208" s="23">
        <v>0</v>
      </c>
      <c r="AN208" s="24">
        <v>0</v>
      </c>
      <c r="AO208" s="24">
        <v>0</v>
      </c>
      <c r="AP208" s="23">
        <v>0</v>
      </c>
      <c r="AQ208" s="23">
        <v>0</v>
      </c>
      <c r="AR208" s="23">
        <v>0</v>
      </c>
      <c r="AS208" s="41" t="s">
        <v>2304</v>
      </c>
      <c r="AT208" s="23">
        <v>0</v>
      </c>
      <c r="AU208" s="23">
        <v>0</v>
      </c>
      <c r="AV208" s="25">
        <v>14278714</v>
      </c>
      <c r="AW208" s="22">
        <v>0</v>
      </c>
      <c r="AX208" s="23">
        <v>0</v>
      </c>
      <c r="AY208" s="41">
        <v>0</v>
      </c>
      <c r="AZ208" s="23">
        <v>0</v>
      </c>
      <c r="BA208" s="24">
        <v>0</v>
      </c>
      <c r="BB208" s="23">
        <v>0</v>
      </c>
      <c r="BC208" s="23"/>
      <c r="BD208" s="23">
        <v>0</v>
      </c>
      <c r="BE208" s="41">
        <v>0</v>
      </c>
      <c r="BF208" s="23">
        <v>8659305</v>
      </c>
      <c r="BG208" s="23">
        <v>13068185</v>
      </c>
      <c r="BH208" s="25">
        <v>36006204</v>
      </c>
      <c r="BI208" s="23">
        <v>0</v>
      </c>
      <c r="BJ208" s="23">
        <v>2473121</v>
      </c>
      <c r="BK208" s="23">
        <v>0</v>
      </c>
      <c r="BL208" s="23">
        <v>0</v>
      </c>
      <c r="BM208" s="23">
        <v>0</v>
      </c>
      <c r="BN208" s="24">
        <v>0</v>
      </c>
      <c r="BO208" s="23">
        <v>0</v>
      </c>
      <c r="BP208" s="23">
        <v>0</v>
      </c>
      <c r="BQ208" s="23">
        <v>0</v>
      </c>
      <c r="BR208" s="25">
        <v>38479325</v>
      </c>
      <c r="BS208" s="22">
        <v>0</v>
      </c>
      <c r="BT208" s="23">
        <v>0</v>
      </c>
      <c r="BU208" s="23">
        <v>0</v>
      </c>
      <c r="BV208" s="23">
        <v>0</v>
      </c>
      <c r="BW208" s="24">
        <v>0</v>
      </c>
      <c r="BX208" s="23">
        <v>0</v>
      </c>
      <c r="BY208" s="23">
        <v>0</v>
      </c>
      <c r="BZ208" s="23">
        <v>0</v>
      </c>
      <c r="CA208" s="25">
        <f t="shared" si="33"/>
        <v>38479325</v>
      </c>
      <c r="CB208" s="22">
        <v>0</v>
      </c>
      <c r="CC208" s="23">
        <v>0</v>
      </c>
      <c r="CD208" s="23">
        <v>0</v>
      </c>
      <c r="CE208" s="23">
        <v>0</v>
      </c>
      <c r="CF208" s="24">
        <v>0</v>
      </c>
      <c r="CG208" s="23">
        <v>0</v>
      </c>
      <c r="CH208" s="23">
        <v>0</v>
      </c>
      <c r="CI208" s="23">
        <v>0</v>
      </c>
      <c r="CJ208" s="25">
        <f t="shared" si="34"/>
        <v>38479325</v>
      </c>
      <c r="CK208" s="22">
        <v>0</v>
      </c>
      <c r="CL208" s="23">
        <v>0</v>
      </c>
      <c r="CM208" s="23">
        <v>0</v>
      </c>
      <c r="CN208" s="23">
        <v>0</v>
      </c>
      <c r="CO208" s="23">
        <v>0</v>
      </c>
      <c r="CP208" s="24">
        <v>0</v>
      </c>
      <c r="CQ208" s="23">
        <v>0</v>
      </c>
      <c r="CR208" s="23">
        <v>0</v>
      </c>
      <c r="CS208" s="25">
        <f t="shared" si="35"/>
        <v>38479325</v>
      </c>
      <c r="CT208" s="22">
        <v>0</v>
      </c>
      <c r="CU208" s="23">
        <v>0</v>
      </c>
      <c r="CV208" s="23">
        <v>0</v>
      </c>
      <c r="CW208" s="23"/>
      <c r="CX208" s="23">
        <v>0</v>
      </c>
      <c r="CY208" s="24">
        <v>0</v>
      </c>
      <c r="CZ208" s="23">
        <v>0</v>
      </c>
      <c r="DA208" s="23">
        <v>0</v>
      </c>
      <c r="DB208" s="25">
        <f t="shared" si="36"/>
        <v>38479325</v>
      </c>
      <c r="DC208" s="22">
        <v>0</v>
      </c>
      <c r="DD208" s="23">
        <v>0</v>
      </c>
      <c r="DE208" s="23">
        <v>0</v>
      </c>
      <c r="DF208" s="23">
        <v>0</v>
      </c>
      <c r="DG208" s="23">
        <v>0</v>
      </c>
      <c r="DH208" s="24">
        <v>0</v>
      </c>
      <c r="DI208" s="23">
        <v>0</v>
      </c>
      <c r="DJ208" s="23">
        <v>0</v>
      </c>
      <c r="DK208" s="25">
        <f t="shared" si="38"/>
        <v>38479325</v>
      </c>
      <c r="DL208" s="28">
        <v>0</v>
      </c>
      <c r="DM208" s="23">
        <v>0</v>
      </c>
      <c r="DN208" s="23">
        <v>0</v>
      </c>
      <c r="DO208" s="23">
        <v>0</v>
      </c>
      <c r="DP208" s="23"/>
      <c r="DQ208" s="23"/>
      <c r="DR208" s="23">
        <v>0</v>
      </c>
      <c r="DS208" s="23">
        <v>0</v>
      </c>
      <c r="DT208" s="24">
        <v>0</v>
      </c>
      <c r="DU208" s="23">
        <v>0</v>
      </c>
      <c r="DV208" s="23">
        <v>0</v>
      </c>
      <c r="DW208" s="26">
        <f t="shared" si="37"/>
        <v>38479325</v>
      </c>
      <c r="DX208" s="26">
        <f>VLOOKUP(B208,[2]RPTNCT049_ConsultaSaldosContabl!$I$4:$K$7914,3,0)</f>
        <v>11132426</v>
      </c>
      <c r="DY208" s="13" t="e">
        <f>+S208+AD208+AU208+#REF!+BG208+#REF!+BQ208+#REF!</f>
        <v>#REF!</v>
      </c>
    </row>
    <row r="209" spans="1:129" ht="15" customHeight="1" x14ac:dyDescent="0.2">
      <c r="A209" s="9">
        <v>8918012806</v>
      </c>
      <c r="B209" s="9">
        <v>891801280</v>
      </c>
      <c r="C209" s="9"/>
      <c r="D209" s="27">
        <v>219915599</v>
      </c>
      <c r="E209" s="21" t="s">
        <v>350</v>
      </c>
      <c r="F209" s="20" t="s">
        <v>1433</v>
      </c>
      <c r="G209" s="22">
        <f>VLOOKUP(A209,[1]SGP!$A$4:$G$1137,7,0)</f>
        <v>0</v>
      </c>
      <c r="H209" s="23"/>
      <c r="I209" s="23">
        <v>0</v>
      </c>
      <c r="J209" s="23">
        <v>0</v>
      </c>
      <c r="K209" s="24">
        <v>0</v>
      </c>
      <c r="L209" s="23">
        <v>0</v>
      </c>
      <c r="M209" s="23">
        <v>0</v>
      </c>
      <c r="N209" s="25">
        <f t="shared" si="30"/>
        <v>0</v>
      </c>
      <c r="O209" s="25">
        <v>0</v>
      </c>
      <c r="P209" s="22">
        <v>0</v>
      </c>
      <c r="Q209" s="23">
        <v>0</v>
      </c>
      <c r="R209" s="23">
        <v>0</v>
      </c>
      <c r="S209" s="31">
        <v>97587097</v>
      </c>
      <c r="T209" s="23">
        <v>0</v>
      </c>
      <c r="U209" s="24">
        <v>0</v>
      </c>
      <c r="V209" s="23">
        <v>0</v>
      </c>
      <c r="W209" s="23">
        <v>0</v>
      </c>
      <c r="X209" s="25">
        <f t="shared" si="31"/>
        <v>97587097</v>
      </c>
      <c r="Y209" s="25">
        <v>0</v>
      </c>
      <c r="Z209" s="22">
        <v>0</v>
      </c>
      <c r="AA209" s="23">
        <v>0</v>
      </c>
      <c r="AB209" s="22">
        <v>0</v>
      </c>
      <c r="AC209" s="23">
        <v>0</v>
      </c>
      <c r="AD209" s="23">
        <v>0</v>
      </c>
      <c r="AE209" s="23">
        <v>0</v>
      </c>
      <c r="AF209" s="24">
        <v>0</v>
      </c>
      <c r="AG209" s="23">
        <v>0</v>
      </c>
      <c r="AH209" s="23">
        <v>0</v>
      </c>
      <c r="AI209" s="25">
        <f t="shared" si="32"/>
        <v>97587097</v>
      </c>
      <c r="AJ209" s="25">
        <v>0</v>
      </c>
      <c r="AK209" s="24">
        <v>0</v>
      </c>
      <c r="AL209" s="23">
        <v>0</v>
      </c>
      <c r="AM209" s="23">
        <v>0</v>
      </c>
      <c r="AN209" s="24">
        <v>0</v>
      </c>
      <c r="AO209" s="24">
        <v>0</v>
      </c>
      <c r="AP209" s="23">
        <v>0</v>
      </c>
      <c r="AQ209" s="23">
        <v>0</v>
      </c>
      <c r="AR209" s="23">
        <v>0</v>
      </c>
      <c r="AS209" s="41" t="s">
        <v>2304</v>
      </c>
      <c r="AT209" s="23">
        <v>0</v>
      </c>
      <c r="AU209" s="23">
        <v>0</v>
      </c>
      <c r="AV209" s="25">
        <v>97587097</v>
      </c>
      <c r="AW209" s="22">
        <v>0</v>
      </c>
      <c r="AX209" s="23">
        <v>0</v>
      </c>
      <c r="AY209" s="41">
        <v>0</v>
      </c>
      <c r="AZ209" s="23">
        <v>0</v>
      </c>
      <c r="BA209" s="24">
        <v>0</v>
      </c>
      <c r="BB209" s="23">
        <v>0</v>
      </c>
      <c r="BC209" s="23"/>
      <c r="BD209" s="23">
        <v>0</v>
      </c>
      <c r="BE209" s="41">
        <v>0</v>
      </c>
      <c r="BF209" s="23">
        <v>72361705</v>
      </c>
      <c r="BG209" s="23">
        <v>95057640</v>
      </c>
      <c r="BH209" s="25">
        <v>265006442</v>
      </c>
      <c r="BI209" s="23">
        <v>0</v>
      </c>
      <c r="BJ209" s="23">
        <v>20666808</v>
      </c>
      <c r="BK209" s="23">
        <v>0</v>
      </c>
      <c r="BL209" s="23">
        <v>0</v>
      </c>
      <c r="BM209" s="23">
        <v>0</v>
      </c>
      <c r="BN209" s="24">
        <v>0</v>
      </c>
      <c r="BO209" s="23">
        <v>0</v>
      </c>
      <c r="BP209" s="23">
        <v>0</v>
      </c>
      <c r="BQ209" s="23">
        <v>0</v>
      </c>
      <c r="BR209" s="25">
        <v>285673250</v>
      </c>
      <c r="BS209" s="22">
        <v>0</v>
      </c>
      <c r="BT209" s="23">
        <v>0</v>
      </c>
      <c r="BU209" s="23">
        <v>0</v>
      </c>
      <c r="BV209" s="23">
        <v>0</v>
      </c>
      <c r="BW209" s="24">
        <v>0</v>
      </c>
      <c r="BX209" s="23">
        <v>0</v>
      </c>
      <c r="BY209" s="23">
        <v>0</v>
      </c>
      <c r="BZ209" s="23">
        <v>0</v>
      </c>
      <c r="CA209" s="25">
        <f t="shared" si="33"/>
        <v>285673250</v>
      </c>
      <c r="CB209" s="22">
        <v>0</v>
      </c>
      <c r="CC209" s="23">
        <v>0</v>
      </c>
      <c r="CD209" s="23">
        <v>0</v>
      </c>
      <c r="CE209" s="23">
        <v>0</v>
      </c>
      <c r="CF209" s="24">
        <v>0</v>
      </c>
      <c r="CG209" s="23">
        <v>0</v>
      </c>
      <c r="CH209" s="23">
        <v>0</v>
      </c>
      <c r="CI209" s="23">
        <v>0</v>
      </c>
      <c r="CJ209" s="25">
        <f t="shared" si="34"/>
        <v>285673250</v>
      </c>
      <c r="CK209" s="22">
        <v>0</v>
      </c>
      <c r="CL209" s="23">
        <v>0</v>
      </c>
      <c r="CM209" s="23">
        <v>0</v>
      </c>
      <c r="CN209" s="23">
        <v>0</v>
      </c>
      <c r="CO209" s="23">
        <v>0</v>
      </c>
      <c r="CP209" s="24">
        <v>0</v>
      </c>
      <c r="CQ209" s="23">
        <v>0</v>
      </c>
      <c r="CR209" s="23">
        <v>0</v>
      </c>
      <c r="CS209" s="25">
        <f t="shared" si="35"/>
        <v>285673250</v>
      </c>
      <c r="CT209" s="22">
        <v>0</v>
      </c>
      <c r="CU209" s="23">
        <v>0</v>
      </c>
      <c r="CV209" s="23">
        <v>0</v>
      </c>
      <c r="CW209" s="23"/>
      <c r="CX209" s="23">
        <v>0</v>
      </c>
      <c r="CY209" s="24">
        <v>0</v>
      </c>
      <c r="CZ209" s="23">
        <v>0</v>
      </c>
      <c r="DA209" s="23">
        <v>0</v>
      </c>
      <c r="DB209" s="25">
        <f t="shared" si="36"/>
        <v>285673250</v>
      </c>
      <c r="DC209" s="22">
        <v>0</v>
      </c>
      <c r="DD209" s="23">
        <v>0</v>
      </c>
      <c r="DE209" s="23">
        <v>0</v>
      </c>
      <c r="DF209" s="23">
        <v>0</v>
      </c>
      <c r="DG209" s="23">
        <v>0</v>
      </c>
      <c r="DH209" s="24">
        <v>0</v>
      </c>
      <c r="DI209" s="23">
        <v>0</v>
      </c>
      <c r="DJ209" s="23">
        <v>0</v>
      </c>
      <c r="DK209" s="25">
        <f t="shared" si="38"/>
        <v>285673250</v>
      </c>
      <c r="DL209" s="28">
        <v>0</v>
      </c>
      <c r="DM209" s="23">
        <v>0</v>
      </c>
      <c r="DN209" s="23">
        <v>0</v>
      </c>
      <c r="DO209" s="23">
        <v>0</v>
      </c>
      <c r="DP209" s="23"/>
      <c r="DQ209" s="23"/>
      <c r="DR209" s="23">
        <v>0</v>
      </c>
      <c r="DS209" s="23">
        <v>0</v>
      </c>
      <c r="DT209" s="24">
        <v>0</v>
      </c>
      <c r="DU209" s="23">
        <v>0</v>
      </c>
      <c r="DV209" s="23">
        <v>0</v>
      </c>
      <c r="DW209" s="26">
        <f t="shared" si="37"/>
        <v>285673250</v>
      </c>
      <c r="DX209" s="26">
        <f>VLOOKUP(B209,[2]RPTNCT049_ConsultaSaldosContabl!$I$4:$K$7914,3,0)</f>
        <v>93028513</v>
      </c>
      <c r="DY209" s="13" t="e">
        <f>+S209+AD209+AU209+#REF!+BG209+#REF!+BQ209+#REF!</f>
        <v>#REF!</v>
      </c>
    </row>
    <row r="210" spans="1:129" ht="15" customHeight="1" x14ac:dyDescent="0.2">
      <c r="A210" s="9">
        <v>8918012687</v>
      </c>
      <c r="B210" s="9">
        <v>891801268</v>
      </c>
      <c r="C210" s="9"/>
      <c r="D210" s="27">
        <v>210715407</v>
      </c>
      <c r="E210" s="21" t="s">
        <v>325</v>
      </c>
      <c r="F210" s="20" t="s">
        <v>1472</v>
      </c>
      <c r="G210" s="22">
        <f>VLOOKUP(A210,[1]SGP!$A$4:$G$1137,7,0)</f>
        <v>0</v>
      </c>
      <c r="H210" s="23"/>
      <c r="I210" s="23">
        <v>0</v>
      </c>
      <c r="J210" s="23">
        <v>0</v>
      </c>
      <c r="K210" s="24">
        <v>0</v>
      </c>
      <c r="L210" s="23">
        <v>0</v>
      </c>
      <c r="M210" s="23">
        <v>0</v>
      </c>
      <c r="N210" s="25">
        <f t="shared" si="30"/>
        <v>0</v>
      </c>
      <c r="O210" s="25">
        <v>0</v>
      </c>
      <c r="P210" s="22">
        <v>0</v>
      </c>
      <c r="Q210" s="23">
        <v>0</v>
      </c>
      <c r="R210" s="23">
        <v>0</v>
      </c>
      <c r="S210" s="31">
        <v>64408508</v>
      </c>
      <c r="T210" s="23">
        <v>0</v>
      </c>
      <c r="U210" s="24">
        <v>0</v>
      </c>
      <c r="V210" s="23">
        <v>0</v>
      </c>
      <c r="W210" s="23">
        <v>0</v>
      </c>
      <c r="X210" s="25">
        <f t="shared" si="31"/>
        <v>64408508</v>
      </c>
      <c r="Y210" s="25">
        <v>0</v>
      </c>
      <c r="Z210" s="22">
        <v>0</v>
      </c>
      <c r="AA210" s="23">
        <v>0</v>
      </c>
      <c r="AB210" s="22">
        <v>0</v>
      </c>
      <c r="AC210" s="23">
        <v>0</v>
      </c>
      <c r="AD210" s="23">
        <v>57912558</v>
      </c>
      <c r="AE210" s="23">
        <v>0</v>
      </c>
      <c r="AF210" s="24">
        <v>0</v>
      </c>
      <c r="AG210" s="23">
        <v>0</v>
      </c>
      <c r="AH210" s="23">
        <v>0</v>
      </c>
      <c r="AI210" s="25">
        <f t="shared" si="32"/>
        <v>122321066</v>
      </c>
      <c r="AJ210" s="25">
        <v>0</v>
      </c>
      <c r="AK210" s="24">
        <v>0</v>
      </c>
      <c r="AL210" s="23">
        <v>0</v>
      </c>
      <c r="AM210" s="23">
        <v>0</v>
      </c>
      <c r="AN210" s="24">
        <v>0</v>
      </c>
      <c r="AO210" s="24">
        <v>0</v>
      </c>
      <c r="AP210" s="23">
        <v>0</v>
      </c>
      <c r="AQ210" s="23">
        <v>0</v>
      </c>
      <c r="AR210" s="23">
        <v>0</v>
      </c>
      <c r="AS210" s="41" t="s">
        <v>2304</v>
      </c>
      <c r="AT210" s="23">
        <v>0</v>
      </c>
      <c r="AU210" s="23">
        <v>0</v>
      </c>
      <c r="AV210" s="25">
        <v>122321066</v>
      </c>
      <c r="AW210" s="22">
        <v>0</v>
      </c>
      <c r="AX210" s="23">
        <v>0</v>
      </c>
      <c r="AY210" s="41">
        <v>0</v>
      </c>
      <c r="AZ210" s="23">
        <v>0</v>
      </c>
      <c r="BA210" s="24">
        <v>0</v>
      </c>
      <c r="BB210" s="23">
        <v>0</v>
      </c>
      <c r="BC210" s="23"/>
      <c r="BD210" s="23">
        <v>0</v>
      </c>
      <c r="BE210" s="41">
        <v>0</v>
      </c>
      <c r="BF210" s="23">
        <v>62142115</v>
      </c>
      <c r="BG210" s="23">
        <v>113859131</v>
      </c>
      <c r="BH210" s="25">
        <v>298322312</v>
      </c>
      <c r="BI210" s="23">
        <v>0</v>
      </c>
      <c r="BJ210" s="23">
        <v>18359233</v>
      </c>
      <c r="BK210" s="23">
        <v>0</v>
      </c>
      <c r="BL210" s="23">
        <v>0</v>
      </c>
      <c r="BM210" s="23">
        <v>0</v>
      </c>
      <c r="BN210" s="24">
        <v>0</v>
      </c>
      <c r="BO210" s="23">
        <v>0</v>
      </c>
      <c r="BP210" s="23">
        <v>0</v>
      </c>
      <c r="BQ210" s="23">
        <v>0</v>
      </c>
      <c r="BR210" s="25">
        <v>316681545</v>
      </c>
      <c r="BS210" s="22">
        <v>0</v>
      </c>
      <c r="BT210" s="23">
        <v>0</v>
      </c>
      <c r="BU210" s="23">
        <v>0</v>
      </c>
      <c r="BV210" s="23">
        <v>0</v>
      </c>
      <c r="BW210" s="24">
        <v>0</v>
      </c>
      <c r="BX210" s="23">
        <v>0</v>
      </c>
      <c r="BY210" s="23">
        <v>0</v>
      </c>
      <c r="BZ210" s="23">
        <v>0</v>
      </c>
      <c r="CA210" s="25">
        <f t="shared" si="33"/>
        <v>316681545</v>
      </c>
      <c r="CB210" s="22">
        <v>0</v>
      </c>
      <c r="CC210" s="23">
        <v>0</v>
      </c>
      <c r="CD210" s="23">
        <v>0</v>
      </c>
      <c r="CE210" s="23">
        <v>0</v>
      </c>
      <c r="CF210" s="24">
        <v>0</v>
      </c>
      <c r="CG210" s="23">
        <v>0</v>
      </c>
      <c r="CH210" s="23">
        <v>0</v>
      </c>
      <c r="CI210" s="23">
        <v>0</v>
      </c>
      <c r="CJ210" s="25">
        <f t="shared" si="34"/>
        <v>316681545</v>
      </c>
      <c r="CK210" s="22">
        <v>0</v>
      </c>
      <c r="CL210" s="23">
        <v>0</v>
      </c>
      <c r="CM210" s="23">
        <v>0</v>
      </c>
      <c r="CN210" s="23">
        <v>0</v>
      </c>
      <c r="CO210" s="23">
        <v>0</v>
      </c>
      <c r="CP210" s="24">
        <v>0</v>
      </c>
      <c r="CQ210" s="23">
        <v>0</v>
      </c>
      <c r="CR210" s="23">
        <v>0</v>
      </c>
      <c r="CS210" s="25">
        <f t="shared" si="35"/>
        <v>316681545</v>
      </c>
      <c r="CT210" s="22">
        <v>0</v>
      </c>
      <c r="CU210" s="23">
        <v>0</v>
      </c>
      <c r="CV210" s="23">
        <v>0</v>
      </c>
      <c r="CW210" s="23"/>
      <c r="CX210" s="23">
        <v>0</v>
      </c>
      <c r="CY210" s="24">
        <v>0</v>
      </c>
      <c r="CZ210" s="23">
        <v>0</v>
      </c>
      <c r="DA210" s="23">
        <v>0</v>
      </c>
      <c r="DB210" s="25">
        <f t="shared" si="36"/>
        <v>316681545</v>
      </c>
      <c r="DC210" s="22">
        <v>0</v>
      </c>
      <c r="DD210" s="23">
        <v>0</v>
      </c>
      <c r="DE210" s="23">
        <v>0</v>
      </c>
      <c r="DF210" s="23">
        <v>0</v>
      </c>
      <c r="DG210" s="23">
        <v>0</v>
      </c>
      <c r="DH210" s="24">
        <v>0</v>
      </c>
      <c r="DI210" s="23">
        <v>0</v>
      </c>
      <c r="DJ210" s="23">
        <v>0</v>
      </c>
      <c r="DK210" s="25">
        <f t="shared" si="38"/>
        <v>316681545</v>
      </c>
      <c r="DL210" s="28">
        <v>0</v>
      </c>
      <c r="DM210" s="23">
        <v>0</v>
      </c>
      <c r="DN210" s="23">
        <v>0</v>
      </c>
      <c r="DO210" s="23">
        <v>0</v>
      </c>
      <c r="DP210" s="23"/>
      <c r="DQ210" s="23"/>
      <c r="DR210" s="23">
        <v>0</v>
      </c>
      <c r="DS210" s="23">
        <v>0</v>
      </c>
      <c r="DT210" s="24">
        <v>0</v>
      </c>
      <c r="DU210" s="23">
        <v>0</v>
      </c>
      <c r="DV210" s="23">
        <v>0</v>
      </c>
      <c r="DW210" s="26">
        <f t="shared" si="37"/>
        <v>316681545</v>
      </c>
      <c r="DX210" s="26">
        <f>VLOOKUP(B210,[2]RPTNCT049_ConsultaSaldosContabl!$I$4:$K$7914,3,0)</f>
        <v>80501348</v>
      </c>
      <c r="DY210" s="13" t="e">
        <f>+S210+AD210+AU210+#REF!+BG210+#REF!+BQ210+#REF!</f>
        <v>#REF!</v>
      </c>
    </row>
    <row r="211" spans="1:129" ht="15" customHeight="1" x14ac:dyDescent="0.2">
      <c r="A211" s="9">
        <v>8918012440</v>
      </c>
      <c r="B211" s="9">
        <v>891801244</v>
      </c>
      <c r="C211" s="9"/>
      <c r="D211" s="27">
        <v>210015600</v>
      </c>
      <c r="E211" s="21" t="s">
        <v>351</v>
      </c>
      <c r="F211" s="20" t="s">
        <v>1496</v>
      </c>
      <c r="G211" s="22">
        <f>VLOOKUP(A211,[1]SGP!$A$4:$G$1137,7,0)</f>
        <v>0</v>
      </c>
      <c r="H211" s="23"/>
      <c r="I211" s="23">
        <v>0</v>
      </c>
      <c r="J211" s="23">
        <v>0</v>
      </c>
      <c r="K211" s="24">
        <v>0</v>
      </c>
      <c r="L211" s="23">
        <v>0</v>
      </c>
      <c r="M211" s="23">
        <v>0</v>
      </c>
      <c r="N211" s="25">
        <f t="shared" si="30"/>
        <v>0</v>
      </c>
      <c r="O211" s="25">
        <v>0</v>
      </c>
      <c r="P211" s="22">
        <v>0</v>
      </c>
      <c r="Q211" s="23">
        <v>0</v>
      </c>
      <c r="R211" s="23">
        <v>0</v>
      </c>
      <c r="S211" s="31">
        <v>58565088</v>
      </c>
      <c r="T211" s="23">
        <v>0</v>
      </c>
      <c r="U211" s="24">
        <v>0</v>
      </c>
      <c r="V211" s="23">
        <v>0</v>
      </c>
      <c r="W211" s="23">
        <v>0</v>
      </c>
      <c r="X211" s="25">
        <f t="shared" si="31"/>
        <v>58565088</v>
      </c>
      <c r="Y211" s="25">
        <v>0</v>
      </c>
      <c r="Z211" s="22">
        <v>0</v>
      </c>
      <c r="AA211" s="23">
        <v>0</v>
      </c>
      <c r="AB211" s="22">
        <v>0</v>
      </c>
      <c r="AC211" s="23">
        <v>0</v>
      </c>
      <c r="AD211" s="23">
        <v>0</v>
      </c>
      <c r="AE211" s="23">
        <v>0</v>
      </c>
      <c r="AF211" s="24">
        <v>0</v>
      </c>
      <c r="AG211" s="23">
        <v>0</v>
      </c>
      <c r="AH211" s="23">
        <v>0</v>
      </c>
      <c r="AI211" s="25">
        <f t="shared" si="32"/>
        <v>58565088</v>
      </c>
      <c r="AJ211" s="25">
        <v>0</v>
      </c>
      <c r="AK211" s="24">
        <v>0</v>
      </c>
      <c r="AL211" s="23">
        <v>0</v>
      </c>
      <c r="AM211" s="23">
        <v>0</v>
      </c>
      <c r="AN211" s="24">
        <v>0</v>
      </c>
      <c r="AO211" s="24">
        <v>0</v>
      </c>
      <c r="AP211" s="23">
        <v>0</v>
      </c>
      <c r="AQ211" s="23">
        <v>0</v>
      </c>
      <c r="AR211" s="23">
        <v>0</v>
      </c>
      <c r="AS211" s="41" t="s">
        <v>2304</v>
      </c>
      <c r="AT211" s="23">
        <v>0</v>
      </c>
      <c r="AU211" s="23">
        <v>0</v>
      </c>
      <c r="AV211" s="25">
        <v>58565088</v>
      </c>
      <c r="AW211" s="22">
        <v>0</v>
      </c>
      <c r="AX211" s="23">
        <v>0</v>
      </c>
      <c r="AY211" s="41">
        <v>0</v>
      </c>
      <c r="AZ211" s="23">
        <v>0</v>
      </c>
      <c r="BA211" s="24">
        <v>0</v>
      </c>
      <c r="BB211" s="23">
        <v>0</v>
      </c>
      <c r="BC211" s="23"/>
      <c r="BD211" s="23">
        <v>0</v>
      </c>
      <c r="BE211" s="41">
        <v>0</v>
      </c>
      <c r="BF211" s="23">
        <v>55315190</v>
      </c>
      <c r="BG211" s="23">
        <v>53190028</v>
      </c>
      <c r="BH211" s="25">
        <v>167070306</v>
      </c>
      <c r="BI211" s="23">
        <v>0</v>
      </c>
      <c r="BJ211" s="23">
        <v>15062756</v>
      </c>
      <c r="BK211" s="23">
        <v>0</v>
      </c>
      <c r="BL211" s="23">
        <v>0</v>
      </c>
      <c r="BM211" s="23">
        <v>0</v>
      </c>
      <c r="BN211" s="24">
        <v>0</v>
      </c>
      <c r="BO211" s="23">
        <v>0</v>
      </c>
      <c r="BP211" s="23">
        <v>0</v>
      </c>
      <c r="BQ211" s="23">
        <v>0</v>
      </c>
      <c r="BR211" s="25">
        <v>182133062</v>
      </c>
      <c r="BS211" s="22">
        <v>0</v>
      </c>
      <c r="BT211" s="23">
        <v>0</v>
      </c>
      <c r="BU211" s="23">
        <v>0</v>
      </c>
      <c r="BV211" s="23">
        <v>0</v>
      </c>
      <c r="BW211" s="24">
        <v>0</v>
      </c>
      <c r="BX211" s="23">
        <v>0</v>
      </c>
      <c r="BY211" s="23">
        <v>0</v>
      </c>
      <c r="BZ211" s="23">
        <v>0</v>
      </c>
      <c r="CA211" s="25">
        <f t="shared" si="33"/>
        <v>182133062</v>
      </c>
      <c r="CB211" s="22">
        <v>0</v>
      </c>
      <c r="CC211" s="23">
        <v>0</v>
      </c>
      <c r="CD211" s="23">
        <v>0</v>
      </c>
      <c r="CE211" s="23">
        <v>0</v>
      </c>
      <c r="CF211" s="24">
        <v>0</v>
      </c>
      <c r="CG211" s="23">
        <v>0</v>
      </c>
      <c r="CH211" s="23">
        <v>0</v>
      </c>
      <c r="CI211" s="23">
        <v>0</v>
      </c>
      <c r="CJ211" s="25">
        <f t="shared" si="34"/>
        <v>182133062</v>
      </c>
      <c r="CK211" s="22">
        <v>0</v>
      </c>
      <c r="CL211" s="23">
        <v>0</v>
      </c>
      <c r="CM211" s="23">
        <v>0</v>
      </c>
      <c r="CN211" s="23">
        <v>0</v>
      </c>
      <c r="CO211" s="23">
        <v>0</v>
      </c>
      <c r="CP211" s="24">
        <v>0</v>
      </c>
      <c r="CQ211" s="23">
        <v>0</v>
      </c>
      <c r="CR211" s="23">
        <v>0</v>
      </c>
      <c r="CS211" s="25">
        <f t="shared" si="35"/>
        <v>182133062</v>
      </c>
      <c r="CT211" s="22">
        <v>0</v>
      </c>
      <c r="CU211" s="23">
        <v>0</v>
      </c>
      <c r="CV211" s="23">
        <v>0</v>
      </c>
      <c r="CW211" s="23"/>
      <c r="CX211" s="23">
        <v>0</v>
      </c>
      <c r="CY211" s="24">
        <v>0</v>
      </c>
      <c r="CZ211" s="23">
        <v>0</v>
      </c>
      <c r="DA211" s="23">
        <v>0</v>
      </c>
      <c r="DB211" s="25">
        <f t="shared" si="36"/>
        <v>182133062</v>
      </c>
      <c r="DC211" s="22">
        <v>0</v>
      </c>
      <c r="DD211" s="23">
        <v>0</v>
      </c>
      <c r="DE211" s="23">
        <v>0</v>
      </c>
      <c r="DF211" s="23">
        <v>0</v>
      </c>
      <c r="DG211" s="23">
        <v>0</v>
      </c>
      <c r="DH211" s="24">
        <v>0</v>
      </c>
      <c r="DI211" s="23">
        <v>0</v>
      </c>
      <c r="DJ211" s="23">
        <v>0</v>
      </c>
      <c r="DK211" s="25">
        <f t="shared" si="38"/>
        <v>182133062</v>
      </c>
      <c r="DL211" s="28">
        <v>0</v>
      </c>
      <c r="DM211" s="23">
        <v>0</v>
      </c>
      <c r="DN211" s="23">
        <v>0</v>
      </c>
      <c r="DO211" s="23">
        <v>0</v>
      </c>
      <c r="DP211" s="23"/>
      <c r="DQ211" s="23"/>
      <c r="DR211" s="23">
        <v>0</v>
      </c>
      <c r="DS211" s="23">
        <v>0</v>
      </c>
      <c r="DT211" s="24">
        <v>0</v>
      </c>
      <c r="DU211" s="23">
        <v>0</v>
      </c>
      <c r="DV211" s="23">
        <v>0</v>
      </c>
      <c r="DW211" s="26">
        <f t="shared" si="37"/>
        <v>182133062</v>
      </c>
      <c r="DX211" s="26">
        <f>VLOOKUP(B211,[2]RPTNCT049_ConsultaSaldosContabl!$I$4:$K$7914,3,0)</f>
        <v>70377946</v>
      </c>
      <c r="DY211" s="13" t="e">
        <f>+S211+AD211+AU211+#REF!+BG211+#REF!+BQ211+#REF!</f>
        <v>#REF!</v>
      </c>
    </row>
    <row r="212" spans="1:129" ht="15" customHeight="1" x14ac:dyDescent="0.2">
      <c r="A212" s="9">
        <v>8918012401</v>
      </c>
      <c r="B212" s="9">
        <v>891801240</v>
      </c>
      <c r="C212" s="9"/>
      <c r="D212" s="27">
        <v>211615516</v>
      </c>
      <c r="E212" s="21" t="s">
        <v>340</v>
      </c>
      <c r="F212" s="20" t="s">
        <v>1487</v>
      </c>
      <c r="G212" s="22">
        <f>VLOOKUP(A212,[1]SGP!$A$4:$G$1137,7,0)</f>
        <v>0</v>
      </c>
      <c r="H212" s="23"/>
      <c r="I212" s="23">
        <v>0</v>
      </c>
      <c r="J212" s="23">
        <v>0</v>
      </c>
      <c r="K212" s="24">
        <v>0</v>
      </c>
      <c r="L212" s="23">
        <v>0</v>
      </c>
      <c r="M212" s="23">
        <v>0</v>
      </c>
      <c r="N212" s="25">
        <f t="shared" si="30"/>
        <v>0</v>
      </c>
      <c r="O212" s="25">
        <v>0</v>
      </c>
      <c r="P212" s="22">
        <v>0</v>
      </c>
      <c r="Q212" s="23">
        <v>0</v>
      </c>
      <c r="R212" s="23">
        <v>0</v>
      </c>
      <c r="S212" s="31">
        <v>245958445</v>
      </c>
      <c r="T212" s="23">
        <v>0</v>
      </c>
      <c r="U212" s="24">
        <v>0</v>
      </c>
      <c r="V212" s="23">
        <v>0</v>
      </c>
      <c r="W212" s="23">
        <v>0</v>
      </c>
      <c r="X212" s="25">
        <f t="shared" si="31"/>
        <v>245958445</v>
      </c>
      <c r="Y212" s="25">
        <v>0</v>
      </c>
      <c r="Z212" s="22">
        <v>0</v>
      </c>
      <c r="AA212" s="23">
        <v>0</v>
      </c>
      <c r="AB212" s="22">
        <v>0</v>
      </c>
      <c r="AC212" s="23">
        <v>0</v>
      </c>
      <c r="AD212" s="23">
        <v>0</v>
      </c>
      <c r="AE212" s="23">
        <v>0</v>
      </c>
      <c r="AF212" s="24">
        <v>0</v>
      </c>
      <c r="AG212" s="23">
        <v>0</v>
      </c>
      <c r="AH212" s="23">
        <v>0</v>
      </c>
      <c r="AI212" s="25">
        <f t="shared" si="32"/>
        <v>245958445</v>
      </c>
      <c r="AJ212" s="25">
        <v>0</v>
      </c>
      <c r="AK212" s="24">
        <v>0</v>
      </c>
      <c r="AL212" s="23">
        <v>0</v>
      </c>
      <c r="AM212" s="23">
        <v>0</v>
      </c>
      <c r="AN212" s="24">
        <v>0</v>
      </c>
      <c r="AO212" s="24">
        <v>0</v>
      </c>
      <c r="AP212" s="23">
        <v>0</v>
      </c>
      <c r="AQ212" s="23">
        <v>0</v>
      </c>
      <c r="AR212" s="23">
        <v>0</v>
      </c>
      <c r="AS212" s="41" t="s">
        <v>2304</v>
      </c>
      <c r="AT212" s="23">
        <v>0</v>
      </c>
      <c r="AU212" s="23">
        <v>9662242</v>
      </c>
      <c r="AV212" s="25">
        <v>255620687</v>
      </c>
      <c r="AW212" s="22">
        <v>0</v>
      </c>
      <c r="AX212" s="23">
        <v>0</v>
      </c>
      <c r="AY212" s="41">
        <v>0</v>
      </c>
      <c r="AZ212" s="23">
        <v>0</v>
      </c>
      <c r="BA212" s="24">
        <v>0</v>
      </c>
      <c r="BB212" s="23">
        <v>0</v>
      </c>
      <c r="BC212" s="23"/>
      <c r="BD212" s="23">
        <v>0</v>
      </c>
      <c r="BE212" s="41">
        <v>0</v>
      </c>
      <c r="BF212" s="23">
        <v>114967535</v>
      </c>
      <c r="BG212" s="23">
        <v>235481085</v>
      </c>
      <c r="BH212" s="25">
        <v>606069307</v>
      </c>
      <c r="BI212" s="23">
        <v>0</v>
      </c>
      <c r="BJ212" s="23">
        <v>34579312</v>
      </c>
      <c r="BK212" s="23">
        <v>0</v>
      </c>
      <c r="BL212" s="23">
        <v>0</v>
      </c>
      <c r="BM212" s="23">
        <v>0</v>
      </c>
      <c r="BN212" s="24">
        <v>0</v>
      </c>
      <c r="BO212" s="23">
        <v>0</v>
      </c>
      <c r="BP212" s="23">
        <v>0</v>
      </c>
      <c r="BQ212" s="23">
        <v>0</v>
      </c>
      <c r="BR212" s="25">
        <v>640648619</v>
      </c>
      <c r="BS212" s="22">
        <v>0</v>
      </c>
      <c r="BT212" s="23">
        <v>0</v>
      </c>
      <c r="BU212" s="23">
        <v>0</v>
      </c>
      <c r="BV212" s="23">
        <v>0</v>
      </c>
      <c r="BW212" s="24">
        <v>0</v>
      </c>
      <c r="BX212" s="23">
        <v>0</v>
      </c>
      <c r="BY212" s="23">
        <v>0</v>
      </c>
      <c r="BZ212" s="23">
        <v>0</v>
      </c>
      <c r="CA212" s="25">
        <f t="shared" si="33"/>
        <v>640648619</v>
      </c>
      <c r="CB212" s="22">
        <v>0</v>
      </c>
      <c r="CC212" s="23">
        <v>0</v>
      </c>
      <c r="CD212" s="23">
        <v>0</v>
      </c>
      <c r="CE212" s="23">
        <v>0</v>
      </c>
      <c r="CF212" s="24">
        <v>0</v>
      </c>
      <c r="CG212" s="23">
        <v>0</v>
      </c>
      <c r="CH212" s="23">
        <v>0</v>
      </c>
      <c r="CI212" s="23">
        <v>0</v>
      </c>
      <c r="CJ212" s="25">
        <f t="shared" si="34"/>
        <v>640648619</v>
      </c>
      <c r="CK212" s="22">
        <v>0</v>
      </c>
      <c r="CL212" s="23">
        <v>0</v>
      </c>
      <c r="CM212" s="23">
        <v>0</v>
      </c>
      <c r="CN212" s="23">
        <v>0</v>
      </c>
      <c r="CO212" s="23">
        <v>0</v>
      </c>
      <c r="CP212" s="24">
        <v>0</v>
      </c>
      <c r="CQ212" s="23">
        <v>0</v>
      </c>
      <c r="CR212" s="23">
        <v>0</v>
      </c>
      <c r="CS212" s="25">
        <f t="shared" si="35"/>
        <v>640648619</v>
      </c>
      <c r="CT212" s="22">
        <v>0</v>
      </c>
      <c r="CU212" s="23">
        <v>0</v>
      </c>
      <c r="CV212" s="23">
        <v>0</v>
      </c>
      <c r="CW212" s="23"/>
      <c r="CX212" s="23">
        <v>0</v>
      </c>
      <c r="CY212" s="24">
        <v>0</v>
      </c>
      <c r="CZ212" s="23">
        <v>0</v>
      </c>
      <c r="DA212" s="23">
        <v>0</v>
      </c>
      <c r="DB212" s="25">
        <f t="shared" si="36"/>
        <v>640648619</v>
      </c>
      <c r="DC212" s="22">
        <v>0</v>
      </c>
      <c r="DD212" s="23">
        <v>0</v>
      </c>
      <c r="DE212" s="23">
        <v>0</v>
      </c>
      <c r="DF212" s="23">
        <v>0</v>
      </c>
      <c r="DG212" s="23">
        <v>0</v>
      </c>
      <c r="DH212" s="24">
        <v>0</v>
      </c>
      <c r="DI212" s="23">
        <v>0</v>
      </c>
      <c r="DJ212" s="23">
        <v>0</v>
      </c>
      <c r="DK212" s="25">
        <f t="shared" si="38"/>
        <v>640648619</v>
      </c>
      <c r="DL212" s="28">
        <v>0</v>
      </c>
      <c r="DM212" s="23">
        <v>0</v>
      </c>
      <c r="DN212" s="23">
        <v>0</v>
      </c>
      <c r="DO212" s="23">
        <v>0</v>
      </c>
      <c r="DP212" s="23"/>
      <c r="DQ212" s="23"/>
      <c r="DR212" s="23">
        <v>0</v>
      </c>
      <c r="DS212" s="23">
        <v>0</v>
      </c>
      <c r="DT212" s="24">
        <v>0</v>
      </c>
      <c r="DU212" s="23">
        <v>0</v>
      </c>
      <c r="DV212" s="23">
        <v>0</v>
      </c>
      <c r="DW212" s="26">
        <f t="shared" si="37"/>
        <v>640648619</v>
      </c>
      <c r="DX212" s="26">
        <f>VLOOKUP(B212,[2]RPTNCT049_ConsultaSaldosContabl!$I$4:$K$7914,3,0)</f>
        <v>149546847</v>
      </c>
      <c r="DY212" s="13" t="e">
        <f>+S212+AD212+AU212+#REF!+BG212+#REF!+BQ212+#REF!</f>
        <v>#REF!</v>
      </c>
    </row>
    <row r="213" spans="1:129" ht="15" customHeight="1" x14ac:dyDescent="0.2">
      <c r="A213" s="9">
        <v>8918011291</v>
      </c>
      <c r="B213" s="9">
        <v>891801129</v>
      </c>
      <c r="C213" s="9"/>
      <c r="D213" s="27">
        <v>212515425</v>
      </c>
      <c r="E213" s="21" t="s">
        <v>326</v>
      </c>
      <c r="F213" s="20" t="s">
        <v>1473</v>
      </c>
      <c r="G213" s="22">
        <f>VLOOKUP(A213,[1]SGP!$A$4:$G$1137,7,0)</f>
        <v>0</v>
      </c>
      <c r="H213" s="23"/>
      <c r="I213" s="23">
        <v>0</v>
      </c>
      <c r="J213" s="23">
        <v>0</v>
      </c>
      <c r="K213" s="24">
        <v>0</v>
      </c>
      <c r="L213" s="23">
        <v>0</v>
      </c>
      <c r="M213" s="23">
        <v>0</v>
      </c>
      <c r="N213" s="25">
        <f t="shared" si="30"/>
        <v>0</v>
      </c>
      <c r="O213" s="25">
        <v>0</v>
      </c>
      <c r="P213" s="22">
        <v>0</v>
      </c>
      <c r="Q213" s="23">
        <v>0</v>
      </c>
      <c r="R213" s="23">
        <v>0</v>
      </c>
      <c r="S213" s="31">
        <v>34193483</v>
      </c>
      <c r="T213" s="23">
        <v>0</v>
      </c>
      <c r="U213" s="24">
        <v>0</v>
      </c>
      <c r="V213" s="23">
        <v>0</v>
      </c>
      <c r="W213" s="23">
        <v>0</v>
      </c>
      <c r="X213" s="25">
        <f t="shared" si="31"/>
        <v>34193483</v>
      </c>
      <c r="Y213" s="25">
        <v>0</v>
      </c>
      <c r="Z213" s="22">
        <v>0</v>
      </c>
      <c r="AA213" s="23">
        <v>0</v>
      </c>
      <c r="AB213" s="22">
        <v>0</v>
      </c>
      <c r="AC213" s="23">
        <v>0</v>
      </c>
      <c r="AD213" s="23">
        <v>0</v>
      </c>
      <c r="AE213" s="23">
        <v>0</v>
      </c>
      <c r="AF213" s="24">
        <v>0</v>
      </c>
      <c r="AG213" s="23">
        <v>0</v>
      </c>
      <c r="AH213" s="23">
        <v>0</v>
      </c>
      <c r="AI213" s="25">
        <f t="shared" si="32"/>
        <v>34193483</v>
      </c>
      <c r="AJ213" s="25">
        <v>0</v>
      </c>
      <c r="AK213" s="24">
        <v>0</v>
      </c>
      <c r="AL213" s="23">
        <v>0</v>
      </c>
      <c r="AM213" s="23">
        <v>0</v>
      </c>
      <c r="AN213" s="24">
        <v>0</v>
      </c>
      <c r="AO213" s="24">
        <v>0</v>
      </c>
      <c r="AP213" s="23">
        <v>0</v>
      </c>
      <c r="AQ213" s="23">
        <v>0</v>
      </c>
      <c r="AR213" s="23">
        <v>0</v>
      </c>
      <c r="AS213" s="41" t="s">
        <v>2304</v>
      </c>
      <c r="AT213" s="23">
        <v>0</v>
      </c>
      <c r="AU213" s="23">
        <v>0</v>
      </c>
      <c r="AV213" s="25">
        <v>34193483</v>
      </c>
      <c r="AW213" s="22">
        <v>0</v>
      </c>
      <c r="AX213" s="23">
        <v>0</v>
      </c>
      <c r="AY213" s="41">
        <v>0</v>
      </c>
      <c r="AZ213" s="23">
        <v>0</v>
      </c>
      <c r="BA213" s="24">
        <v>0</v>
      </c>
      <c r="BB213" s="23">
        <v>0</v>
      </c>
      <c r="BC213" s="23"/>
      <c r="BD213" s="23">
        <v>0</v>
      </c>
      <c r="BE213" s="41">
        <v>0</v>
      </c>
      <c r="BF213" s="23">
        <v>20455160</v>
      </c>
      <c r="BG213" s="23">
        <v>30938668</v>
      </c>
      <c r="BH213" s="25">
        <v>85587311</v>
      </c>
      <c r="BI213" s="23">
        <v>0</v>
      </c>
      <c r="BJ213" s="23">
        <v>6030620</v>
      </c>
      <c r="BK213" s="23">
        <v>0</v>
      </c>
      <c r="BL213" s="23">
        <v>0</v>
      </c>
      <c r="BM213" s="23">
        <v>0</v>
      </c>
      <c r="BN213" s="24">
        <v>0</v>
      </c>
      <c r="BO213" s="23">
        <v>0</v>
      </c>
      <c r="BP213" s="23">
        <v>0</v>
      </c>
      <c r="BQ213" s="23">
        <v>0</v>
      </c>
      <c r="BR213" s="25">
        <v>91617931</v>
      </c>
      <c r="BS213" s="22">
        <v>0</v>
      </c>
      <c r="BT213" s="23">
        <v>0</v>
      </c>
      <c r="BU213" s="23">
        <v>0</v>
      </c>
      <c r="BV213" s="23">
        <v>0</v>
      </c>
      <c r="BW213" s="24">
        <v>0</v>
      </c>
      <c r="BX213" s="23">
        <v>0</v>
      </c>
      <c r="BY213" s="23">
        <v>0</v>
      </c>
      <c r="BZ213" s="23">
        <v>0</v>
      </c>
      <c r="CA213" s="25">
        <f t="shared" si="33"/>
        <v>91617931</v>
      </c>
      <c r="CB213" s="22">
        <v>0</v>
      </c>
      <c r="CC213" s="23">
        <v>0</v>
      </c>
      <c r="CD213" s="23">
        <v>0</v>
      </c>
      <c r="CE213" s="23">
        <v>0</v>
      </c>
      <c r="CF213" s="24">
        <v>0</v>
      </c>
      <c r="CG213" s="23">
        <v>0</v>
      </c>
      <c r="CH213" s="23">
        <v>0</v>
      </c>
      <c r="CI213" s="23">
        <v>0</v>
      </c>
      <c r="CJ213" s="25">
        <f t="shared" si="34"/>
        <v>91617931</v>
      </c>
      <c r="CK213" s="22">
        <v>0</v>
      </c>
      <c r="CL213" s="23">
        <v>0</v>
      </c>
      <c r="CM213" s="23">
        <v>0</v>
      </c>
      <c r="CN213" s="23">
        <v>0</v>
      </c>
      <c r="CO213" s="23">
        <v>0</v>
      </c>
      <c r="CP213" s="24">
        <v>0</v>
      </c>
      <c r="CQ213" s="23">
        <v>0</v>
      </c>
      <c r="CR213" s="23">
        <v>0</v>
      </c>
      <c r="CS213" s="25">
        <f t="shared" si="35"/>
        <v>91617931</v>
      </c>
      <c r="CT213" s="22">
        <v>0</v>
      </c>
      <c r="CU213" s="23">
        <v>0</v>
      </c>
      <c r="CV213" s="23">
        <v>0</v>
      </c>
      <c r="CW213" s="23"/>
      <c r="CX213" s="23">
        <v>0</v>
      </c>
      <c r="CY213" s="24">
        <v>0</v>
      </c>
      <c r="CZ213" s="23">
        <v>0</v>
      </c>
      <c r="DA213" s="23">
        <v>0</v>
      </c>
      <c r="DB213" s="25">
        <f t="shared" si="36"/>
        <v>91617931</v>
      </c>
      <c r="DC213" s="22">
        <v>0</v>
      </c>
      <c r="DD213" s="23">
        <v>0</v>
      </c>
      <c r="DE213" s="23">
        <v>0</v>
      </c>
      <c r="DF213" s="23">
        <v>0</v>
      </c>
      <c r="DG213" s="23">
        <v>0</v>
      </c>
      <c r="DH213" s="24">
        <v>0</v>
      </c>
      <c r="DI213" s="23">
        <v>0</v>
      </c>
      <c r="DJ213" s="23">
        <v>0</v>
      </c>
      <c r="DK213" s="25">
        <f t="shared" si="38"/>
        <v>91617931</v>
      </c>
      <c r="DL213" s="28">
        <v>0</v>
      </c>
      <c r="DM213" s="23">
        <v>0</v>
      </c>
      <c r="DN213" s="23">
        <v>0</v>
      </c>
      <c r="DO213" s="23">
        <v>0</v>
      </c>
      <c r="DP213" s="23"/>
      <c r="DQ213" s="23"/>
      <c r="DR213" s="23">
        <v>0</v>
      </c>
      <c r="DS213" s="23">
        <v>0</v>
      </c>
      <c r="DT213" s="24">
        <v>0</v>
      </c>
      <c r="DU213" s="23">
        <v>0</v>
      </c>
      <c r="DV213" s="23">
        <v>0</v>
      </c>
      <c r="DW213" s="26">
        <f t="shared" si="37"/>
        <v>91617931</v>
      </c>
      <c r="DX213" s="26">
        <f>VLOOKUP(B213,[2]RPTNCT049_ConsultaSaldosContabl!$I$4:$K$7914,3,0)</f>
        <v>26485780</v>
      </c>
      <c r="DY213" s="13" t="e">
        <f>+S213+AD213+AU213+#REF!+BG213+#REF!+BQ213+#REF!</f>
        <v>#REF!</v>
      </c>
    </row>
    <row r="214" spans="1:129" ht="15" customHeight="1" x14ac:dyDescent="0.2">
      <c r="A214" s="9">
        <v>8918010611</v>
      </c>
      <c r="B214" s="9">
        <v>891801061</v>
      </c>
      <c r="C214" s="9"/>
      <c r="D214" s="27">
        <v>216315763</v>
      </c>
      <c r="E214" s="21" t="s">
        <v>374</v>
      </c>
      <c r="F214" s="20" t="s">
        <v>1519</v>
      </c>
      <c r="G214" s="22">
        <f>VLOOKUP(A214,[1]SGP!$A$4:$G$1137,7,0)</f>
        <v>0</v>
      </c>
      <c r="H214" s="23"/>
      <c r="I214" s="23">
        <v>0</v>
      </c>
      <c r="J214" s="23">
        <v>0</v>
      </c>
      <c r="K214" s="24">
        <v>0</v>
      </c>
      <c r="L214" s="23">
        <v>0</v>
      </c>
      <c r="M214" s="23">
        <v>0</v>
      </c>
      <c r="N214" s="25">
        <f t="shared" si="30"/>
        <v>0</v>
      </c>
      <c r="O214" s="25">
        <v>0</v>
      </c>
      <c r="P214" s="22">
        <v>0</v>
      </c>
      <c r="Q214" s="23">
        <v>0</v>
      </c>
      <c r="R214" s="23">
        <v>0</v>
      </c>
      <c r="S214" s="31">
        <v>25776704</v>
      </c>
      <c r="T214" s="23">
        <v>0</v>
      </c>
      <c r="U214" s="24">
        <v>0</v>
      </c>
      <c r="V214" s="23">
        <v>0</v>
      </c>
      <c r="W214" s="23">
        <v>0</v>
      </c>
      <c r="X214" s="25">
        <f t="shared" si="31"/>
        <v>25776704</v>
      </c>
      <c r="Y214" s="25">
        <v>0</v>
      </c>
      <c r="Z214" s="22">
        <v>0</v>
      </c>
      <c r="AA214" s="23">
        <v>0</v>
      </c>
      <c r="AB214" s="22">
        <v>0</v>
      </c>
      <c r="AC214" s="23">
        <v>0</v>
      </c>
      <c r="AD214" s="23">
        <v>0</v>
      </c>
      <c r="AE214" s="23">
        <v>0</v>
      </c>
      <c r="AF214" s="24">
        <v>0</v>
      </c>
      <c r="AG214" s="23">
        <v>0</v>
      </c>
      <c r="AH214" s="23">
        <v>0</v>
      </c>
      <c r="AI214" s="25">
        <f t="shared" si="32"/>
        <v>25776704</v>
      </c>
      <c r="AJ214" s="25">
        <v>0</v>
      </c>
      <c r="AK214" s="25">
        <v>0</v>
      </c>
      <c r="AL214" s="23">
        <v>0</v>
      </c>
      <c r="AM214" s="23">
        <v>0</v>
      </c>
      <c r="AN214" s="24">
        <v>0</v>
      </c>
      <c r="AO214" s="24">
        <v>0</v>
      </c>
      <c r="AP214" s="23">
        <v>0</v>
      </c>
      <c r="AQ214" s="23">
        <v>0</v>
      </c>
      <c r="AR214" s="23">
        <v>0</v>
      </c>
      <c r="AS214" s="41" t="s">
        <v>2304</v>
      </c>
      <c r="AT214" s="23">
        <v>0</v>
      </c>
      <c r="AU214" s="23">
        <v>48793713</v>
      </c>
      <c r="AV214" s="25">
        <v>74570417</v>
      </c>
      <c r="AW214" s="22">
        <v>0</v>
      </c>
      <c r="AX214" s="23">
        <v>0</v>
      </c>
      <c r="AY214" s="41">
        <v>0</v>
      </c>
      <c r="AZ214" s="23">
        <v>0</v>
      </c>
      <c r="BA214" s="24">
        <v>0</v>
      </c>
      <c r="BB214" s="23">
        <v>0</v>
      </c>
      <c r="BC214" s="23"/>
      <c r="BD214" s="23">
        <v>0</v>
      </c>
      <c r="BE214" s="41">
        <v>0</v>
      </c>
      <c r="BF214" s="23">
        <v>44338555</v>
      </c>
      <c r="BG214" s="23">
        <v>69761813</v>
      </c>
      <c r="BH214" s="25">
        <v>188670785</v>
      </c>
      <c r="BI214" s="23">
        <v>0</v>
      </c>
      <c r="BJ214" s="23">
        <v>13071957</v>
      </c>
      <c r="BK214" s="23">
        <v>0</v>
      </c>
      <c r="BL214" s="23">
        <v>0</v>
      </c>
      <c r="BM214" s="23">
        <v>0</v>
      </c>
      <c r="BN214" s="24">
        <v>0</v>
      </c>
      <c r="BO214" s="23">
        <v>0</v>
      </c>
      <c r="BP214" s="23">
        <v>0</v>
      </c>
      <c r="BQ214" s="23">
        <v>0</v>
      </c>
      <c r="BR214" s="25">
        <v>201742742</v>
      </c>
      <c r="BS214" s="22">
        <v>0</v>
      </c>
      <c r="BT214" s="23">
        <v>0</v>
      </c>
      <c r="BU214" s="23">
        <v>0</v>
      </c>
      <c r="BV214" s="23">
        <v>0</v>
      </c>
      <c r="BW214" s="24">
        <v>0</v>
      </c>
      <c r="BX214" s="23">
        <v>0</v>
      </c>
      <c r="BY214" s="23">
        <v>0</v>
      </c>
      <c r="BZ214" s="23">
        <v>0</v>
      </c>
      <c r="CA214" s="25">
        <f t="shared" si="33"/>
        <v>201742742</v>
      </c>
      <c r="CB214" s="22">
        <v>0</v>
      </c>
      <c r="CC214" s="23">
        <v>0</v>
      </c>
      <c r="CD214" s="23">
        <v>0</v>
      </c>
      <c r="CE214" s="23">
        <v>0</v>
      </c>
      <c r="CF214" s="24">
        <v>0</v>
      </c>
      <c r="CG214" s="23">
        <v>0</v>
      </c>
      <c r="CH214" s="23">
        <v>0</v>
      </c>
      <c r="CI214" s="23">
        <v>0</v>
      </c>
      <c r="CJ214" s="25">
        <f t="shared" si="34"/>
        <v>201742742</v>
      </c>
      <c r="CK214" s="22">
        <v>0</v>
      </c>
      <c r="CL214" s="23">
        <v>0</v>
      </c>
      <c r="CM214" s="23">
        <v>0</v>
      </c>
      <c r="CN214" s="23">
        <v>0</v>
      </c>
      <c r="CO214" s="23">
        <v>0</v>
      </c>
      <c r="CP214" s="24">
        <v>0</v>
      </c>
      <c r="CQ214" s="23">
        <v>0</v>
      </c>
      <c r="CR214" s="23">
        <v>0</v>
      </c>
      <c r="CS214" s="25">
        <f t="shared" si="35"/>
        <v>201742742</v>
      </c>
      <c r="CT214" s="22">
        <v>0</v>
      </c>
      <c r="CU214" s="23">
        <v>0</v>
      </c>
      <c r="CV214" s="23">
        <v>0</v>
      </c>
      <c r="CW214" s="23"/>
      <c r="CX214" s="23">
        <v>0</v>
      </c>
      <c r="CY214" s="24">
        <v>0</v>
      </c>
      <c r="CZ214" s="23">
        <v>0</v>
      </c>
      <c r="DA214" s="23">
        <v>0</v>
      </c>
      <c r="DB214" s="25">
        <f t="shared" si="36"/>
        <v>201742742</v>
      </c>
      <c r="DC214" s="22">
        <v>0</v>
      </c>
      <c r="DD214" s="23">
        <v>0</v>
      </c>
      <c r="DE214" s="23">
        <v>0</v>
      </c>
      <c r="DF214" s="23">
        <v>0</v>
      </c>
      <c r="DG214" s="23">
        <v>0</v>
      </c>
      <c r="DH214" s="24">
        <v>0</v>
      </c>
      <c r="DI214" s="23">
        <v>0</v>
      </c>
      <c r="DJ214" s="23">
        <v>0</v>
      </c>
      <c r="DK214" s="25">
        <f t="shared" si="38"/>
        <v>201742742</v>
      </c>
      <c r="DL214" s="28">
        <v>0</v>
      </c>
      <c r="DM214" s="23">
        <v>0</v>
      </c>
      <c r="DN214" s="23">
        <v>0</v>
      </c>
      <c r="DO214" s="23">
        <v>0</v>
      </c>
      <c r="DP214" s="23"/>
      <c r="DQ214" s="23"/>
      <c r="DR214" s="23">
        <v>0</v>
      </c>
      <c r="DS214" s="23">
        <v>0</v>
      </c>
      <c r="DT214" s="24">
        <v>0</v>
      </c>
      <c r="DU214" s="23">
        <v>0</v>
      </c>
      <c r="DV214" s="23">
        <v>0</v>
      </c>
      <c r="DW214" s="26">
        <f t="shared" si="37"/>
        <v>201742742</v>
      </c>
      <c r="DX214" s="26">
        <f>VLOOKUP(B214,[2]RPTNCT049_ConsultaSaldosContabl!$I$4:$K$7914,3,0)</f>
        <v>57410512</v>
      </c>
      <c r="DY214" s="13" t="e">
        <f>+S214+AD214+AU214+#REF!+BG214+#REF!+BQ214+#REF!</f>
        <v>#REF!</v>
      </c>
    </row>
    <row r="215" spans="1:129" ht="15" customHeight="1" x14ac:dyDescent="0.2">
      <c r="A215" s="9">
        <v>8918009862</v>
      </c>
      <c r="B215" s="9">
        <v>891800986</v>
      </c>
      <c r="C215" s="9"/>
      <c r="D215" s="27">
        <v>216115861</v>
      </c>
      <c r="E215" s="21" t="s">
        <v>394</v>
      </c>
      <c r="F215" s="20" t="s">
        <v>1538</v>
      </c>
      <c r="G215" s="22">
        <f>VLOOKUP(A215,[1]SGP!$A$4:$G$1137,7,0)</f>
        <v>0</v>
      </c>
      <c r="H215" s="23"/>
      <c r="I215" s="23">
        <v>0</v>
      </c>
      <c r="J215" s="23">
        <v>0</v>
      </c>
      <c r="K215" s="24">
        <v>0</v>
      </c>
      <c r="L215" s="23">
        <v>0</v>
      </c>
      <c r="M215" s="23">
        <v>0</v>
      </c>
      <c r="N215" s="25">
        <f t="shared" si="30"/>
        <v>0</v>
      </c>
      <c r="O215" s="25">
        <v>0</v>
      </c>
      <c r="P215" s="22">
        <v>0</v>
      </c>
      <c r="Q215" s="23">
        <v>0</v>
      </c>
      <c r="R215" s="23">
        <v>0</v>
      </c>
      <c r="S215" s="31">
        <v>147638192</v>
      </c>
      <c r="T215" s="23">
        <v>0</v>
      </c>
      <c r="U215" s="24">
        <v>0</v>
      </c>
      <c r="V215" s="23">
        <v>0</v>
      </c>
      <c r="W215" s="23">
        <v>0</v>
      </c>
      <c r="X215" s="25">
        <f t="shared" si="31"/>
        <v>147638192</v>
      </c>
      <c r="Y215" s="25">
        <v>0</v>
      </c>
      <c r="Z215" s="22">
        <v>0</v>
      </c>
      <c r="AA215" s="23">
        <v>0</v>
      </c>
      <c r="AB215" s="22">
        <v>0</v>
      </c>
      <c r="AC215" s="23">
        <v>0</v>
      </c>
      <c r="AD215" s="23">
        <v>0</v>
      </c>
      <c r="AE215" s="23">
        <v>0</v>
      </c>
      <c r="AF215" s="24">
        <v>0</v>
      </c>
      <c r="AG215" s="23">
        <v>0</v>
      </c>
      <c r="AH215" s="23">
        <v>0</v>
      </c>
      <c r="AI215" s="25">
        <f t="shared" si="32"/>
        <v>147638192</v>
      </c>
      <c r="AJ215" s="25">
        <v>0</v>
      </c>
      <c r="AK215" s="24">
        <v>0</v>
      </c>
      <c r="AL215" s="23">
        <v>0</v>
      </c>
      <c r="AM215" s="23">
        <v>0</v>
      </c>
      <c r="AN215" s="24">
        <v>0</v>
      </c>
      <c r="AO215" s="24">
        <v>0</v>
      </c>
      <c r="AP215" s="23">
        <v>0</v>
      </c>
      <c r="AQ215" s="23">
        <v>0</v>
      </c>
      <c r="AR215" s="23">
        <v>0</v>
      </c>
      <c r="AS215" s="41" t="s">
        <v>2304</v>
      </c>
      <c r="AT215" s="23">
        <v>0</v>
      </c>
      <c r="AU215" s="23">
        <v>0</v>
      </c>
      <c r="AV215" s="25">
        <v>147638192</v>
      </c>
      <c r="AW215" s="22">
        <v>0</v>
      </c>
      <c r="AX215" s="23">
        <v>0</v>
      </c>
      <c r="AY215" s="41">
        <v>0</v>
      </c>
      <c r="AZ215" s="23">
        <v>0</v>
      </c>
      <c r="BA215" s="24">
        <v>0</v>
      </c>
      <c r="BB215" s="23">
        <v>0</v>
      </c>
      <c r="BC215" s="23"/>
      <c r="BD215" s="23">
        <v>0</v>
      </c>
      <c r="BE215" s="41">
        <v>0</v>
      </c>
      <c r="BF215" s="23">
        <v>69719840</v>
      </c>
      <c r="BG215" s="23">
        <v>140833061</v>
      </c>
      <c r="BH215" s="25">
        <v>358191093</v>
      </c>
      <c r="BI215" s="23">
        <v>0</v>
      </c>
      <c r="BJ215" s="23">
        <v>21283716</v>
      </c>
      <c r="BK215" s="23">
        <v>0</v>
      </c>
      <c r="BL215" s="23">
        <v>0</v>
      </c>
      <c r="BM215" s="23">
        <v>0</v>
      </c>
      <c r="BN215" s="24">
        <v>0</v>
      </c>
      <c r="BO215" s="23">
        <v>0</v>
      </c>
      <c r="BP215" s="23">
        <v>0</v>
      </c>
      <c r="BQ215" s="23">
        <v>0</v>
      </c>
      <c r="BR215" s="25">
        <v>379474809</v>
      </c>
      <c r="BS215" s="22">
        <v>0</v>
      </c>
      <c r="BT215" s="23">
        <v>0</v>
      </c>
      <c r="BU215" s="23">
        <v>0</v>
      </c>
      <c r="BV215" s="23">
        <v>0</v>
      </c>
      <c r="BW215" s="24">
        <v>0</v>
      </c>
      <c r="BX215" s="23">
        <v>0</v>
      </c>
      <c r="BY215" s="23">
        <v>0</v>
      </c>
      <c r="BZ215" s="23">
        <v>0</v>
      </c>
      <c r="CA215" s="25">
        <f t="shared" si="33"/>
        <v>379474809</v>
      </c>
      <c r="CB215" s="22">
        <v>0</v>
      </c>
      <c r="CC215" s="23">
        <v>0</v>
      </c>
      <c r="CD215" s="23">
        <v>0</v>
      </c>
      <c r="CE215" s="23">
        <v>0</v>
      </c>
      <c r="CF215" s="24">
        <v>0</v>
      </c>
      <c r="CG215" s="23">
        <v>0</v>
      </c>
      <c r="CH215" s="23">
        <v>0</v>
      </c>
      <c r="CI215" s="23">
        <v>0</v>
      </c>
      <c r="CJ215" s="25">
        <f t="shared" si="34"/>
        <v>379474809</v>
      </c>
      <c r="CK215" s="22">
        <v>0</v>
      </c>
      <c r="CL215" s="23">
        <v>0</v>
      </c>
      <c r="CM215" s="23">
        <v>0</v>
      </c>
      <c r="CN215" s="23">
        <v>0</v>
      </c>
      <c r="CO215" s="23">
        <v>0</v>
      </c>
      <c r="CP215" s="24">
        <v>0</v>
      </c>
      <c r="CQ215" s="23">
        <v>0</v>
      </c>
      <c r="CR215" s="23">
        <v>0</v>
      </c>
      <c r="CS215" s="25">
        <f t="shared" si="35"/>
        <v>379474809</v>
      </c>
      <c r="CT215" s="22">
        <v>0</v>
      </c>
      <c r="CU215" s="23">
        <v>0</v>
      </c>
      <c r="CV215" s="23">
        <v>0</v>
      </c>
      <c r="CW215" s="23"/>
      <c r="CX215" s="23">
        <v>0</v>
      </c>
      <c r="CY215" s="24">
        <v>0</v>
      </c>
      <c r="CZ215" s="23">
        <v>0</v>
      </c>
      <c r="DA215" s="23">
        <v>0</v>
      </c>
      <c r="DB215" s="25">
        <f t="shared" si="36"/>
        <v>379474809</v>
      </c>
      <c r="DC215" s="22">
        <v>0</v>
      </c>
      <c r="DD215" s="23">
        <v>0</v>
      </c>
      <c r="DE215" s="23">
        <v>0</v>
      </c>
      <c r="DF215" s="23">
        <v>0</v>
      </c>
      <c r="DG215" s="23">
        <v>0</v>
      </c>
      <c r="DH215" s="24">
        <v>0</v>
      </c>
      <c r="DI215" s="23">
        <v>0</v>
      </c>
      <c r="DJ215" s="23">
        <v>0</v>
      </c>
      <c r="DK215" s="25">
        <f t="shared" si="38"/>
        <v>379474809</v>
      </c>
      <c r="DL215" s="28">
        <v>0</v>
      </c>
      <c r="DM215" s="23">
        <v>0</v>
      </c>
      <c r="DN215" s="23">
        <v>0</v>
      </c>
      <c r="DO215" s="23">
        <v>0</v>
      </c>
      <c r="DP215" s="23"/>
      <c r="DQ215" s="23"/>
      <c r="DR215" s="23">
        <v>0</v>
      </c>
      <c r="DS215" s="23">
        <v>0</v>
      </c>
      <c r="DT215" s="24">
        <v>0</v>
      </c>
      <c r="DU215" s="23">
        <v>0</v>
      </c>
      <c r="DV215" s="23">
        <v>0</v>
      </c>
      <c r="DW215" s="26">
        <f t="shared" si="37"/>
        <v>379474809</v>
      </c>
      <c r="DX215" s="26">
        <f>VLOOKUP(B215,[2]RPTNCT049_ConsultaSaldosContabl!$I$4:$K$7914,3,0)</f>
        <v>91003556</v>
      </c>
      <c r="DY215" s="13" t="e">
        <f>+S215+AD215+AU215+#REF!+BG215+#REF!+BQ215+#REF!</f>
        <v>#REF!</v>
      </c>
    </row>
    <row r="216" spans="1:129" ht="15" customHeight="1" x14ac:dyDescent="0.2">
      <c r="A216" s="9">
        <v>8918008968</v>
      </c>
      <c r="B216" s="9">
        <v>891800896</v>
      </c>
      <c r="C216" s="9"/>
      <c r="D216" s="27">
        <v>212515325</v>
      </c>
      <c r="E216" s="21" t="s">
        <v>316</v>
      </c>
      <c r="F216" s="40" t="s">
        <v>1464</v>
      </c>
      <c r="G216" s="22">
        <f>VLOOKUP(A216,[1]SGP!$A$4:$G$1137,7,0)</f>
        <v>0</v>
      </c>
      <c r="H216" s="23"/>
      <c r="I216" s="23">
        <v>0</v>
      </c>
      <c r="J216" s="23">
        <v>0</v>
      </c>
      <c r="K216" s="24">
        <v>0</v>
      </c>
      <c r="L216" s="23">
        <v>0</v>
      </c>
      <c r="M216" s="23">
        <v>0</v>
      </c>
      <c r="N216" s="25">
        <f t="shared" si="30"/>
        <v>0</v>
      </c>
      <c r="O216" s="25">
        <v>0</v>
      </c>
      <c r="P216" s="22">
        <v>0</v>
      </c>
      <c r="Q216" s="23">
        <v>0</v>
      </c>
      <c r="R216" s="23">
        <v>0</v>
      </c>
      <c r="S216" s="31">
        <v>27518098</v>
      </c>
      <c r="T216" s="23">
        <v>0</v>
      </c>
      <c r="U216" s="24">
        <v>0</v>
      </c>
      <c r="V216" s="23">
        <v>0</v>
      </c>
      <c r="W216" s="23">
        <v>0</v>
      </c>
      <c r="X216" s="25">
        <f t="shared" si="31"/>
        <v>27518098</v>
      </c>
      <c r="Y216" s="25">
        <v>0</v>
      </c>
      <c r="Z216" s="22">
        <v>0</v>
      </c>
      <c r="AA216" s="23">
        <v>0</v>
      </c>
      <c r="AB216" s="22">
        <v>0</v>
      </c>
      <c r="AC216" s="23">
        <v>0</v>
      </c>
      <c r="AD216" s="23">
        <v>0</v>
      </c>
      <c r="AE216" s="23">
        <v>0</v>
      </c>
      <c r="AF216" s="24">
        <v>0</v>
      </c>
      <c r="AG216" s="23">
        <v>0</v>
      </c>
      <c r="AH216" s="23">
        <v>0</v>
      </c>
      <c r="AI216" s="25">
        <f t="shared" si="32"/>
        <v>27518098</v>
      </c>
      <c r="AJ216" s="25">
        <v>0</v>
      </c>
      <c r="AK216" s="24">
        <v>0</v>
      </c>
      <c r="AL216" s="23">
        <v>0</v>
      </c>
      <c r="AM216" s="23">
        <v>0</v>
      </c>
      <c r="AN216" s="24">
        <v>0</v>
      </c>
      <c r="AO216" s="24">
        <v>0</v>
      </c>
      <c r="AP216" s="23">
        <v>0</v>
      </c>
      <c r="AQ216" s="23">
        <v>0</v>
      </c>
      <c r="AR216" s="23">
        <v>0</v>
      </c>
      <c r="AS216" s="41" t="s">
        <v>2304</v>
      </c>
      <c r="AT216" s="23">
        <v>0</v>
      </c>
      <c r="AU216" s="23">
        <v>0</v>
      </c>
      <c r="AV216" s="25">
        <v>27518098</v>
      </c>
      <c r="AW216" s="22">
        <v>0</v>
      </c>
      <c r="AX216" s="23">
        <v>0</v>
      </c>
      <c r="AY216" s="41">
        <v>0</v>
      </c>
      <c r="AZ216" s="23">
        <v>0</v>
      </c>
      <c r="BA216" s="24">
        <v>0</v>
      </c>
      <c r="BB216" s="23">
        <v>0</v>
      </c>
      <c r="BC216" s="23"/>
      <c r="BD216" s="23">
        <v>0</v>
      </c>
      <c r="BE216" s="41">
        <v>0</v>
      </c>
      <c r="BF216" s="23">
        <v>19627915</v>
      </c>
      <c r="BG216" s="23">
        <v>25616219</v>
      </c>
      <c r="BH216" s="25">
        <v>72762232</v>
      </c>
      <c r="BI216" s="23">
        <v>0</v>
      </c>
      <c r="BJ216" s="23">
        <v>5775437</v>
      </c>
      <c r="BK216" s="23">
        <v>0</v>
      </c>
      <c r="BL216" s="23">
        <v>0</v>
      </c>
      <c r="BM216" s="23">
        <v>0</v>
      </c>
      <c r="BN216" s="24">
        <v>0</v>
      </c>
      <c r="BO216" s="23">
        <v>0</v>
      </c>
      <c r="BP216" s="23">
        <v>0</v>
      </c>
      <c r="BQ216" s="23">
        <v>0</v>
      </c>
      <c r="BR216" s="25">
        <v>78537669</v>
      </c>
      <c r="BS216" s="22">
        <v>0</v>
      </c>
      <c r="BT216" s="23">
        <v>0</v>
      </c>
      <c r="BU216" s="23">
        <v>0</v>
      </c>
      <c r="BV216" s="23">
        <v>0</v>
      </c>
      <c r="BW216" s="24">
        <v>0</v>
      </c>
      <c r="BX216" s="23">
        <v>0</v>
      </c>
      <c r="BY216" s="23">
        <v>0</v>
      </c>
      <c r="BZ216" s="23">
        <v>0</v>
      </c>
      <c r="CA216" s="25">
        <f t="shared" si="33"/>
        <v>78537669</v>
      </c>
      <c r="CB216" s="22">
        <v>0</v>
      </c>
      <c r="CC216" s="23">
        <v>0</v>
      </c>
      <c r="CD216" s="23">
        <v>0</v>
      </c>
      <c r="CE216" s="23">
        <v>0</v>
      </c>
      <c r="CF216" s="24">
        <v>0</v>
      </c>
      <c r="CG216" s="23">
        <v>0</v>
      </c>
      <c r="CH216" s="23">
        <v>0</v>
      </c>
      <c r="CI216" s="23">
        <v>0</v>
      </c>
      <c r="CJ216" s="25">
        <f t="shared" si="34"/>
        <v>78537669</v>
      </c>
      <c r="CK216" s="22">
        <v>0</v>
      </c>
      <c r="CL216" s="23">
        <v>0</v>
      </c>
      <c r="CM216" s="23">
        <v>0</v>
      </c>
      <c r="CN216" s="23">
        <v>0</v>
      </c>
      <c r="CO216" s="23">
        <v>0</v>
      </c>
      <c r="CP216" s="24">
        <v>0</v>
      </c>
      <c r="CQ216" s="23">
        <v>0</v>
      </c>
      <c r="CR216" s="23">
        <v>0</v>
      </c>
      <c r="CS216" s="25">
        <f t="shared" si="35"/>
        <v>78537669</v>
      </c>
      <c r="CT216" s="22">
        <v>0</v>
      </c>
      <c r="CU216" s="23">
        <v>0</v>
      </c>
      <c r="CV216" s="23">
        <v>0</v>
      </c>
      <c r="CW216" s="23"/>
      <c r="CX216" s="23">
        <v>0</v>
      </c>
      <c r="CY216" s="24">
        <v>0</v>
      </c>
      <c r="CZ216" s="23">
        <v>0</v>
      </c>
      <c r="DA216" s="23">
        <v>0</v>
      </c>
      <c r="DB216" s="25">
        <f t="shared" si="36"/>
        <v>78537669</v>
      </c>
      <c r="DC216" s="22">
        <v>0</v>
      </c>
      <c r="DD216" s="23">
        <v>0</v>
      </c>
      <c r="DE216" s="23">
        <v>0</v>
      </c>
      <c r="DF216" s="23">
        <v>0</v>
      </c>
      <c r="DG216" s="23">
        <v>0</v>
      </c>
      <c r="DH216" s="24">
        <v>0</v>
      </c>
      <c r="DI216" s="23">
        <v>0</v>
      </c>
      <c r="DJ216" s="23">
        <v>0</v>
      </c>
      <c r="DK216" s="25">
        <f t="shared" si="38"/>
        <v>78537669</v>
      </c>
      <c r="DL216" s="28">
        <v>0</v>
      </c>
      <c r="DM216" s="23">
        <v>0</v>
      </c>
      <c r="DN216" s="23">
        <v>0</v>
      </c>
      <c r="DO216" s="23">
        <v>0</v>
      </c>
      <c r="DP216" s="23"/>
      <c r="DQ216" s="23"/>
      <c r="DR216" s="23">
        <v>0</v>
      </c>
      <c r="DS216" s="23">
        <v>0</v>
      </c>
      <c r="DT216" s="24">
        <v>0</v>
      </c>
      <c r="DU216" s="23">
        <v>0</v>
      </c>
      <c r="DV216" s="23">
        <v>0</v>
      </c>
      <c r="DW216" s="26">
        <f t="shared" si="37"/>
        <v>78537669</v>
      </c>
      <c r="DX216" s="26">
        <f>VLOOKUP(B216,[2]RPTNCT049_ConsultaSaldosContabl!$I$4:$K$7914,3,0)</f>
        <v>25403352</v>
      </c>
      <c r="DY216" s="13" t="e">
        <f>+S216+AD216+AU216+#REF!+BG216+#REF!+BQ216+#REF!</f>
        <v>#REF!</v>
      </c>
    </row>
    <row r="217" spans="1:129" ht="15" customHeight="1" x14ac:dyDescent="0.2">
      <c r="A217" s="9">
        <v>8918008603</v>
      </c>
      <c r="B217" s="9">
        <v>891800860</v>
      </c>
      <c r="C217" s="9"/>
      <c r="D217" s="27">
        <v>210415804</v>
      </c>
      <c r="E217" s="21" t="s">
        <v>381</v>
      </c>
      <c r="F217" s="20" t="s">
        <v>1526</v>
      </c>
      <c r="G217" s="22">
        <f>VLOOKUP(A217,[1]SGP!$A$4:$G$1137,7,0)</f>
        <v>0</v>
      </c>
      <c r="H217" s="23"/>
      <c r="I217" s="23">
        <v>0</v>
      </c>
      <c r="J217" s="23">
        <v>0</v>
      </c>
      <c r="K217" s="24">
        <v>0</v>
      </c>
      <c r="L217" s="23">
        <v>0</v>
      </c>
      <c r="M217" s="23">
        <v>0</v>
      </c>
      <c r="N217" s="25">
        <f t="shared" si="30"/>
        <v>0</v>
      </c>
      <c r="O217" s="25">
        <v>0</v>
      </c>
      <c r="P217" s="22">
        <v>0</v>
      </c>
      <c r="Q217" s="23">
        <v>0</v>
      </c>
      <c r="R217" s="23">
        <v>0</v>
      </c>
      <c r="S217" s="31">
        <v>79701222</v>
      </c>
      <c r="T217" s="23">
        <v>0</v>
      </c>
      <c r="U217" s="24">
        <v>0</v>
      </c>
      <c r="V217" s="23">
        <v>0</v>
      </c>
      <c r="W217" s="23">
        <v>0</v>
      </c>
      <c r="X217" s="25">
        <f t="shared" si="31"/>
        <v>79701222</v>
      </c>
      <c r="Y217" s="25">
        <v>0</v>
      </c>
      <c r="Z217" s="22">
        <v>0</v>
      </c>
      <c r="AA217" s="23">
        <v>0</v>
      </c>
      <c r="AB217" s="22">
        <v>0</v>
      </c>
      <c r="AC217" s="23">
        <v>0</v>
      </c>
      <c r="AD217" s="23">
        <v>0</v>
      </c>
      <c r="AE217" s="23">
        <v>0</v>
      </c>
      <c r="AF217" s="24">
        <v>0</v>
      </c>
      <c r="AG217" s="23">
        <v>0</v>
      </c>
      <c r="AH217" s="23">
        <v>0</v>
      </c>
      <c r="AI217" s="25">
        <f t="shared" si="32"/>
        <v>79701222</v>
      </c>
      <c r="AJ217" s="25">
        <v>0</v>
      </c>
      <c r="AK217" s="24">
        <v>0</v>
      </c>
      <c r="AL217" s="23">
        <v>0</v>
      </c>
      <c r="AM217" s="23">
        <v>0</v>
      </c>
      <c r="AN217" s="24">
        <v>0</v>
      </c>
      <c r="AO217" s="24">
        <v>0</v>
      </c>
      <c r="AP217" s="23">
        <v>0</v>
      </c>
      <c r="AQ217" s="23">
        <v>0</v>
      </c>
      <c r="AR217" s="23">
        <v>0</v>
      </c>
      <c r="AS217" s="41" t="s">
        <v>2304</v>
      </c>
      <c r="AT217" s="23">
        <v>0</v>
      </c>
      <c r="AU217" s="23">
        <v>0</v>
      </c>
      <c r="AV217" s="25">
        <v>79701222</v>
      </c>
      <c r="AW217" s="22">
        <v>0</v>
      </c>
      <c r="AX217" s="23">
        <v>0</v>
      </c>
      <c r="AY217" s="41">
        <v>0</v>
      </c>
      <c r="AZ217" s="23">
        <v>0</v>
      </c>
      <c r="BA217" s="24">
        <v>0</v>
      </c>
      <c r="BB217" s="23">
        <v>0</v>
      </c>
      <c r="BC217" s="23"/>
      <c r="BD217" s="23">
        <v>0</v>
      </c>
      <c r="BE217" s="41">
        <v>0</v>
      </c>
      <c r="BF217" s="23">
        <v>56900435</v>
      </c>
      <c r="BG217" s="23">
        <v>75624536</v>
      </c>
      <c r="BH217" s="25">
        <v>212226193</v>
      </c>
      <c r="BI217" s="23">
        <v>0</v>
      </c>
      <c r="BJ217" s="23">
        <v>16250595</v>
      </c>
      <c r="BK217" s="23">
        <v>0</v>
      </c>
      <c r="BL217" s="23">
        <v>0</v>
      </c>
      <c r="BM217" s="23">
        <v>0</v>
      </c>
      <c r="BN217" s="24">
        <v>0</v>
      </c>
      <c r="BO217" s="23">
        <v>0</v>
      </c>
      <c r="BP217" s="23">
        <v>0</v>
      </c>
      <c r="BQ217" s="23">
        <v>0</v>
      </c>
      <c r="BR217" s="25">
        <v>228476788</v>
      </c>
      <c r="BS217" s="22">
        <v>0</v>
      </c>
      <c r="BT217" s="23">
        <v>0</v>
      </c>
      <c r="BU217" s="23">
        <v>0</v>
      </c>
      <c r="BV217" s="23">
        <v>0</v>
      </c>
      <c r="BW217" s="24">
        <v>0</v>
      </c>
      <c r="BX217" s="23">
        <v>0</v>
      </c>
      <c r="BY217" s="23">
        <v>0</v>
      </c>
      <c r="BZ217" s="23">
        <v>0</v>
      </c>
      <c r="CA217" s="25">
        <f t="shared" si="33"/>
        <v>228476788</v>
      </c>
      <c r="CB217" s="22">
        <v>0</v>
      </c>
      <c r="CC217" s="23">
        <v>0</v>
      </c>
      <c r="CD217" s="23">
        <v>0</v>
      </c>
      <c r="CE217" s="23">
        <v>0</v>
      </c>
      <c r="CF217" s="24">
        <v>0</v>
      </c>
      <c r="CG217" s="23">
        <v>0</v>
      </c>
      <c r="CH217" s="23">
        <v>0</v>
      </c>
      <c r="CI217" s="23">
        <v>0</v>
      </c>
      <c r="CJ217" s="25">
        <f t="shared" si="34"/>
        <v>228476788</v>
      </c>
      <c r="CK217" s="22">
        <v>0</v>
      </c>
      <c r="CL217" s="23">
        <v>0</v>
      </c>
      <c r="CM217" s="23">
        <v>0</v>
      </c>
      <c r="CN217" s="23">
        <v>0</v>
      </c>
      <c r="CO217" s="23">
        <v>0</v>
      </c>
      <c r="CP217" s="24">
        <v>0</v>
      </c>
      <c r="CQ217" s="23">
        <v>0</v>
      </c>
      <c r="CR217" s="23">
        <v>0</v>
      </c>
      <c r="CS217" s="25">
        <f t="shared" si="35"/>
        <v>228476788</v>
      </c>
      <c r="CT217" s="22">
        <v>0</v>
      </c>
      <c r="CU217" s="23">
        <v>0</v>
      </c>
      <c r="CV217" s="23">
        <v>0</v>
      </c>
      <c r="CW217" s="23"/>
      <c r="CX217" s="23">
        <v>0</v>
      </c>
      <c r="CY217" s="24">
        <v>0</v>
      </c>
      <c r="CZ217" s="23">
        <v>0</v>
      </c>
      <c r="DA217" s="23">
        <v>0</v>
      </c>
      <c r="DB217" s="25">
        <f t="shared" si="36"/>
        <v>228476788</v>
      </c>
      <c r="DC217" s="22">
        <v>0</v>
      </c>
      <c r="DD217" s="23">
        <v>0</v>
      </c>
      <c r="DE217" s="23">
        <v>0</v>
      </c>
      <c r="DF217" s="23">
        <v>0</v>
      </c>
      <c r="DG217" s="23">
        <v>0</v>
      </c>
      <c r="DH217" s="24">
        <v>0</v>
      </c>
      <c r="DI217" s="23">
        <v>0</v>
      </c>
      <c r="DJ217" s="23">
        <v>0</v>
      </c>
      <c r="DK217" s="25">
        <f t="shared" si="38"/>
        <v>228476788</v>
      </c>
      <c r="DL217" s="28">
        <v>0</v>
      </c>
      <c r="DM217" s="23">
        <v>0</v>
      </c>
      <c r="DN217" s="23">
        <v>0</v>
      </c>
      <c r="DO217" s="23">
        <v>0</v>
      </c>
      <c r="DP217" s="23">
        <v>0</v>
      </c>
      <c r="DQ217" s="23"/>
      <c r="DR217" s="23">
        <v>0</v>
      </c>
      <c r="DS217" s="23">
        <v>0</v>
      </c>
      <c r="DT217" s="24">
        <v>0</v>
      </c>
      <c r="DU217" s="23">
        <v>0</v>
      </c>
      <c r="DV217" s="23">
        <v>0</v>
      </c>
      <c r="DW217" s="26">
        <f t="shared" si="37"/>
        <v>228476788</v>
      </c>
      <c r="DX217" s="26">
        <f>VLOOKUP(B217,[2]RPTNCT049_ConsultaSaldosContabl!$I$4:$K$7914,3,0)</f>
        <v>73151030</v>
      </c>
      <c r="DY217" s="13" t="e">
        <f>+S217+AD217+AU217+#REF!+BG217+#REF!+BQ217+#REF!</f>
        <v>#REF!</v>
      </c>
    </row>
    <row r="218" spans="1:129" ht="15" customHeight="1" x14ac:dyDescent="0.2">
      <c r="A218" s="9">
        <v>8918008461</v>
      </c>
      <c r="B218" s="9">
        <v>891800846</v>
      </c>
      <c r="C218" s="9"/>
      <c r="D218" s="27">
        <v>210115001</v>
      </c>
      <c r="E218" s="21" t="s">
        <v>77</v>
      </c>
      <c r="F218" s="20" t="s">
        <v>1229</v>
      </c>
      <c r="G218" s="22">
        <f>VLOOKUP(A218,[1]SGP!$A$4:$G$1137,7,0)</f>
        <v>3625769407</v>
      </c>
      <c r="H218" s="23"/>
      <c r="I218" s="23">
        <v>0</v>
      </c>
      <c r="J218" s="23">
        <v>0</v>
      </c>
      <c r="K218" s="24">
        <v>178909284</v>
      </c>
      <c r="L218" s="23">
        <v>490375863</v>
      </c>
      <c r="M218" s="23">
        <v>0</v>
      </c>
      <c r="N218" s="25">
        <f t="shared" si="30"/>
        <v>4295054554</v>
      </c>
      <c r="O218" s="25">
        <v>0</v>
      </c>
      <c r="P218" s="22">
        <v>3226997930</v>
      </c>
      <c r="Q218" s="23">
        <v>0</v>
      </c>
      <c r="R218" s="23">
        <v>0</v>
      </c>
      <c r="S218" s="31">
        <v>790605491</v>
      </c>
      <c r="T218" s="23">
        <v>0</v>
      </c>
      <c r="U218" s="24">
        <v>263325410</v>
      </c>
      <c r="V218" s="23">
        <v>447854029</v>
      </c>
      <c r="W218" s="23">
        <v>0</v>
      </c>
      <c r="X218" s="25">
        <f t="shared" si="31"/>
        <v>9023837414</v>
      </c>
      <c r="Y218" s="25">
        <v>0</v>
      </c>
      <c r="Z218" s="22">
        <v>0</v>
      </c>
      <c r="AA218" s="23">
        <v>0</v>
      </c>
      <c r="AB218" s="22">
        <v>0</v>
      </c>
      <c r="AC218" s="31">
        <v>345431863</v>
      </c>
      <c r="AD218" s="23">
        <v>0</v>
      </c>
      <c r="AE218" s="23">
        <v>3531493847</v>
      </c>
      <c r="AF218" s="24">
        <v>221117347</v>
      </c>
      <c r="AG218" s="23">
        <v>469114946</v>
      </c>
      <c r="AH218" s="23">
        <v>0</v>
      </c>
      <c r="AI218" s="25">
        <f t="shared" si="32"/>
        <v>13590995417</v>
      </c>
      <c r="AJ218" s="25">
        <v>0</v>
      </c>
      <c r="AK218" s="24">
        <v>0</v>
      </c>
      <c r="AL218" s="23">
        <v>0</v>
      </c>
      <c r="AM218" s="23">
        <v>0</v>
      </c>
      <c r="AN218" s="24">
        <v>0</v>
      </c>
      <c r="AO218" s="23">
        <v>3776585915</v>
      </c>
      <c r="AP218" s="23">
        <v>205214208</v>
      </c>
      <c r="AQ218" s="23">
        <v>433974508</v>
      </c>
      <c r="AR218" s="23">
        <v>0</v>
      </c>
      <c r="AS218" s="23">
        <v>1699463662</v>
      </c>
      <c r="AT218" s="23">
        <v>0</v>
      </c>
      <c r="AU218" s="23">
        <v>0</v>
      </c>
      <c r="AV218" s="25">
        <v>19706233710</v>
      </c>
      <c r="AW218" s="22">
        <v>1976436838</v>
      </c>
      <c r="AX218" s="23">
        <v>0</v>
      </c>
      <c r="AY218" s="41">
        <v>0</v>
      </c>
      <c r="AZ218" s="23">
        <v>0</v>
      </c>
      <c r="BA218" s="24">
        <v>205214208</v>
      </c>
      <c r="BB218" s="23">
        <v>433974508</v>
      </c>
      <c r="BC218" s="23"/>
      <c r="BD218" s="23">
        <v>0</v>
      </c>
      <c r="BE218" s="41">
        <v>0</v>
      </c>
      <c r="BF218" s="23">
        <v>0</v>
      </c>
      <c r="BG218" s="23">
        <v>742092956</v>
      </c>
      <c r="BH218" s="25">
        <v>23063952220</v>
      </c>
      <c r="BI218" s="23">
        <v>3686468065</v>
      </c>
      <c r="BJ218" s="23">
        <v>0</v>
      </c>
      <c r="BK218" s="23">
        <v>0</v>
      </c>
      <c r="BL218" s="23">
        <v>0</v>
      </c>
      <c r="BM218" s="23">
        <v>0</v>
      </c>
      <c r="BN218" s="24">
        <v>205214208</v>
      </c>
      <c r="BO218" s="23">
        <v>433974508</v>
      </c>
      <c r="BP218" s="23">
        <v>0</v>
      </c>
      <c r="BQ218" s="23">
        <v>51675552</v>
      </c>
      <c r="BR218" s="25">
        <v>27441284553</v>
      </c>
      <c r="BS218" s="22">
        <v>0</v>
      </c>
      <c r="BT218" s="23">
        <v>0</v>
      </c>
      <c r="BU218" s="23">
        <v>0</v>
      </c>
      <c r="BV218" s="23">
        <v>0</v>
      </c>
      <c r="BW218" s="24">
        <v>0</v>
      </c>
      <c r="BX218" s="23">
        <v>0</v>
      </c>
      <c r="BY218" s="23">
        <v>0</v>
      </c>
      <c r="BZ218" s="23">
        <v>0</v>
      </c>
      <c r="CA218" s="25">
        <f t="shared" si="33"/>
        <v>27441284553</v>
      </c>
      <c r="CB218" s="22">
        <v>0</v>
      </c>
      <c r="CC218" s="23">
        <v>0</v>
      </c>
      <c r="CD218" s="23">
        <v>0</v>
      </c>
      <c r="CE218" s="23">
        <v>0</v>
      </c>
      <c r="CF218" s="24">
        <v>0</v>
      </c>
      <c r="CG218" s="23">
        <v>0</v>
      </c>
      <c r="CH218" s="23">
        <v>0</v>
      </c>
      <c r="CI218" s="23">
        <v>0</v>
      </c>
      <c r="CJ218" s="25">
        <f t="shared" si="34"/>
        <v>27441284553</v>
      </c>
      <c r="CK218" s="22">
        <v>0</v>
      </c>
      <c r="CL218" s="23">
        <v>0</v>
      </c>
      <c r="CM218" s="23">
        <v>0</v>
      </c>
      <c r="CN218" s="23">
        <v>0</v>
      </c>
      <c r="CO218" s="23">
        <v>0</v>
      </c>
      <c r="CP218" s="24">
        <v>0</v>
      </c>
      <c r="CQ218" s="23">
        <v>0</v>
      </c>
      <c r="CR218" s="23">
        <v>0</v>
      </c>
      <c r="CS218" s="25">
        <f t="shared" si="35"/>
        <v>27441284553</v>
      </c>
      <c r="CT218" s="22">
        <v>0</v>
      </c>
      <c r="CU218" s="23">
        <v>0</v>
      </c>
      <c r="CV218" s="23">
        <v>0</v>
      </c>
      <c r="CW218" s="23"/>
      <c r="CX218" s="23">
        <v>0</v>
      </c>
      <c r="CY218" s="24">
        <v>0</v>
      </c>
      <c r="CZ218" s="23">
        <v>0</v>
      </c>
      <c r="DA218" s="23">
        <v>0</v>
      </c>
      <c r="DB218" s="25">
        <f t="shared" si="36"/>
        <v>27441284553</v>
      </c>
      <c r="DC218" s="22">
        <v>0</v>
      </c>
      <c r="DD218" s="23">
        <v>0</v>
      </c>
      <c r="DE218" s="23">
        <v>0</v>
      </c>
      <c r="DF218" s="23">
        <v>0</v>
      </c>
      <c r="DG218" s="23">
        <v>0</v>
      </c>
      <c r="DH218" s="24">
        <v>0</v>
      </c>
      <c r="DI218" s="23">
        <v>0</v>
      </c>
      <c r="DJ218" s="23">
        <v>0</v>
      </c>
      <c r="DK218" s="25">
        <f t="shared" si="38"/>
        <v>27441284553</v>
      </c>
      <c r="DL218" s="28">
        <v>0</v>
      </c>
      <c r="DM218" s="23">
        <v>0</v>
      </c>
      <c r="DN218" s="23">
        <v>0</v>
      </c>
      <c r="DO218" s="23">
        <v>0</v>
      </c>
      <c r="DP218" s="23">
        <v>0</v>
      </c>
      <c r="DQ218" s="23"/>
      <c r="DR218" s="23">
        <v>0</v>
      </c>
      <c r="DS218" s="23">
        <v>0</v>
      </c>
      <c r="DT218" s="24">
        <v>0</v>
      </c>
      <c r="DU218" s="23">
        <v>0</v>
      </c>
      <c r="DV218" s="23">
        <v>0</v>
      </c>
      <c r="DW218" s="26">
        <f t="shared" si="37"/>
        <v>27441284553</v>
      </c>
      <c r="DX218" s="26">
        <f>VLOOKUP(B218,[2]RPTNCT049_ConsultaSaldosContabl!$I$4:$K$7914,3,0)</f>
        <v>25856910554</v>
      </c>
      <c r="DY218" s="13" t="e">
        <f>+S218+AD218+AU218+#REF!+BG218+#REF!+BQ218+#REF!</f>
        <v>#REF!</v>
      </c>
    </row>
    <row r="219" spans="1:129" ht="15" customHeight="1" x14ac:dyDescent="0.2">
      <c r="A219" s="9">
        <v>8918004981</v>
      </c>
      <c r="B219" s="9">
        <v>891800498</v>
      </c>
      <c r="C219" s="9"/>
      <c r="D219" s="27">
        <v>111515000</v>
      </c>
      <c r="E219" s="21" t="s">
        <v>76</v>
      </c>
      <c r="F219" s="20" t="s">
        <v>1228</v>
      </c>
      <c r="G219" s="22">
        <f>VLOOKUP(A219,[1]SGP!$A$4:$G$1137,7,0)</f>
        <v>27850910969</v>
      </c>
      <c r="H219" s="23"/>
      <c r="I219" s="23">
        <v>1646871419</v>
      </c>
      <c r="J219" s="23">
        <v>0</v>
      </c>
      <c r="K219" s="24">
        <v>1749706075</v>
      </c>
      <c r="L219" s="23">
        <v>3461934131</v>
      </c>
      <c r="M219" s="23">
        <v>0</v>
      </c>
      <c r="N219" s="25">
        <f t="shared" si="30"/>
        <v>34709422594</v>
      </c>
      <c r="O219" s="25">
        <v>0</v>
      </c>
      <c r="P219" s="22">
        <v>26332808371</v>
      </c>
      <c r="Q219" s="23">
        <v>0</v>
      </c>
      <c r="R219" s="23">
        <v>1646871419</v>
      </c>
      <c r="S219" s="29">
        <v>0</v>
      </c>
      <c r="T219" s="23">
        <v>0</v>
      </c>
      <c r="U219" s="24">
        <v>1749706075</v>
      </c>
      <c r="V219" s="23">
        <v>3993094903</v>
      </c>
      <c r="W219" s="23">
        <v>0</v>
      </c>
      <c r="X219" s="25">
        <f t="shared" si="31"/>
        <v>68431903362</v>
      </c>
      <c r="Y219" s="25">
        <v>0</v>
      </c>
      <c r="Z219" s="22">
        <v>28907832630</v>
      </c>
      <c r="AA219" s="23">
        <v>0</v>
      </c>
      <c r="AB219" s="22">
        <v>1646871419</v>
      </c>
      <c r="AC219" s="31">
        <v>2912089380</v>
      </c>
      <c r="AD219" s="23">
        <v>0</v>
      </c>
      <c r="AE219" s="23">
        <v>0</v>
      </c>
      <c r="AF219" s="24">
        <v>1749706075</v>
      </c>
      <c r="AG219" s="23">
        <v>3727514517</v>
      </c>
      <c r="AH219" s="23">
        <v>0</v>
      </c>
      <c r="AI219" s="25">
        <f t="shared" si="32"/>
        <v>107375917383</v>
      </c>
      <c r="AJ219" s="25">
        <v>0</v>
      </c>
      <c r="AK219" s="50">
        <v>30700891396</v>
      </c>
      <c r="AL219" s="23">
        <v>0</v>
      </c>
      <c r="AM219" s="23">
        <v>1646871419</v>
      </c>
      <c r="AN219" s="23">
        <v>13815401128</v>
      </c>
      <c r="AO219" s="23">
        <v>0</v>
      </c>
      <c r="AP219" s="23">
        <v>1681648052</v>
      </c>
      <c r="AQ219" s="23">
        <v>3543040063</v>
      </c>
      <c r="AR219" s="23">
        <v>0</v>
      </c>
      <c r="AS219" s="41" t="s">
        <v>2304</v>
      </c>
      <c r="AT219" s="23">
        <v>0</v>
      </c>
      <c r="AU219" s="23">
        <v>0</v>
      </c>
      <c r="AV219" s="25">
        <v>158763769441</v>
      </c>
      <c r="AW219" s="22">
        <v>16066340247</v>
      </c>
      <c r="AX219" s="23">
        <v>0</v>
      </c>
      <c r="AY219" s="41">
        <v>1646871419</v>
      </c>
      <c r="AZ219" s="23">
        <v>0</v>
      </c>
      <c r="BA219" s="24">
        <v>1681648052</v>
      </c>
      <c r="BB219" s="23">
        <v>3543040063</v>
      </c>
      <c r="BC219" s="23"/>
      <c r="BD219" s="23">
        <v>0</v>
      </c>
      <c r="BE219" s="41">
        <v>0</v>
      </c>
      <c r="BF219" s="23">
        <v>0</v>
      </c>
      <c r="BG219" s="23">
        <v>0</v>
      </c>
      <c r="BH219" s="25">
        <v>181701669222</v>
      </c>
      <c r="BI219" s="23">
        <v>31009919458</v>
      </c>
      <c r="BJ219" s="23">
        <v>0</v>
      </c>
      <c r="BK219" s="23">
        <v>3293742838</v>
      </c>
      <c r="BL219" s="23">
        <v>0</v>
      </c>
      <c r="BM219" s="23">
        <v>0</v>
      </c>
      <c r="BN219" s="24">
        <v>1681648052</v>
      </c>
      <c r="BO219" s="23">
        <v>3543040063</v>
      </c>
      <c r="BP219" s="23">
        <v>0</v>
      </c>
      <c r="BQ219" s="23">
        <v>0</v>
      </c>
      <c r="BR219" s="25">
        <v>221230019633</v>
      </c>
      <c r="BS219" s="22">
        <v>0</v>
      </c>
      <c r="BT219" s="23">
        <v>0</v>
      </c>
      <c r="BU219" s="23">
        <v>0</v>
      </c>
      <c r="BV219" s="23">
        <v>0</v>
      </c>
      <c r="BW219" s="24">
        <v>0</v>
      </c>
      <c r="BX219" s="23">
        <v>0</v>
      </c>
      <c r="BY219" s="23">
        <v>0</v>
      </c>
      <c r="BZ219" s="23">
        <v>0</v>
      </c>
      <c r="CA219" s="25">
        <f t="shared" si="33"/>
        <v>221230019633</v>
      </c>
      <c r="CB219" s="22">
        <v>0</v>
      </c>
      <c r="CC219" s="23">
        <v>0</v>
      </c>
      <c r="CD219" s="23">
        <v>0</v>
      </c>
      <c r="CE219" s="23">
        <v>0</v>
      </c>
      <c r="CF219" s="24">
        <v>0</v>
      </c>
      <c r="CG219" s="23">
        <v>0</v>
      </c>
      <c r="CH219" s="23">
        <v>0</v>
      </c>
      <c r="CI219" s="23">
        <v>0</v>
      </c>
      <c r="CJ219" s="25">
        <f t="shared" si="34"/>
        <v>221230019633</v>
      </c>
      <c r="CK219" s="22">
        <v>0</v>
      </c>
      <c r="CL219" s="23">
        <v>0</v>
      </c>
      <c r="CM219" s="23">
        <v>0</v>
      </c>
      <c r="CN219" s="23">
        <v>0</v>
      </c>
      <c r="CO219" s="23">
        <v>0</v>
      </c>
      <c r="CP219" s="24">
        <v>0</v>
      </c>
      <c r="CQ219" s="23">
        <v>0</v>
      </c>
      <c r="CR219" s="23">
        <v>0</v>
      </c>
      <c r="CS219" s="25">
        <f t="shared" si="35"/>
        <v>221230019633</v>
      </c>
      <c r="CT219" s="22">
        <v>0</v>
      </c>
      <c r="CU219" s="23">
        <v>0</v>
      </c>
      <c r="CV219" s="23">
        <v>0</v>
      </c>
      <c r="CW219" s="23"/>
      <c r="CX219" s="23">
        <v>0</v>
      </c>
      <c r="CY219" s="24">
        <v>0</v>
      </c>
      <c r="CZ219" s="23">
        <v>0</v>
      </c>
      <c r="DA219" s="23">
        <v>0</v>
      </c>
      <c r="DB219" s="25">
        <f t="shared" si="36"/>
        <v>221230019633</v>
      </c>
      <c r="DC219" s="22">
        <v>0</v>
      </c>
      <c r="DD219" s="23">
        <v>0</v>
      </c>
      <c r="DE219" s="23">
        <v>0</v>
      </c>
      <c r="DF219" s="23">
        <v>0</v>
      </c>
      <c r="DG219" s="23">
        <v>0</v>
      </c>
      <c r="DH219" s="24">
        <v>0</v>
      </c>
      <c r="DI219" s="23">
        <v>0</v>
      </c>
      <c r="DJ219" s="23">
        <v>0</v>
      </c>
      <c r="DK219" s="25">
        <f t="shared" si="38"/>
        <v>221230019633</v>
      </c>
      <c r="DL219" s="28">
        <v>0</v>
      </c>
      <c r="DM219" s="23">
        <v>0</v>
      </c>
      <c r="DN219" s="23">
        <v>0</v>
      </c>
      <c r="DO219" s="23">
        <v>0</v>
      </c>
      <c r="DP219" s="23"/>
      <c r="DQ219" s="23"/>
      <c r="DR219" s="23">
        <v>0</v>
      </c>
      <c r="DS219" s="23">
        <v>0</v>
      </c>
      <c r="DT219" s="24">
        <v>0</v>
      </c>
      <c r="DU219" s="23">
        <v>0</v>
      </c>
      <c r="DV219" s="23">
        <v>0</v>
      </c>
      <c r="DW219" s="26">
        <f t="shared" si="37"/>
        <v>221230019633</v>
      </c>
      <c r="DX219" s="26">
        <f>VLOOKUP(B219,[2]RPTNCT049_ConsultaSaldosContabl!$I$4:$K$7914,3,0)</f>
        <v>221230019633</v>
      </c>
      <c r="DY219" s="13" t="e">
        <f>+S219+AD219+AU219+#REF!+BG219+#REF!+BQ219+#REF!</f>
        <v>#REF!</v>
      </c>
    </row>
    <row r="220" spans="1:129" ht="15" customHeight="1" x14ac:dyDescent="0.2">
      <c r="A220" s="9">
        <v>8918004750</v>
      </c>
      <c r="B220" s="9">
        <v>891800475</v>
      </c>
      <c r="C220" s="9"/>
      <c r="D220" s="27">
        <v>217615176</v>
      </c>
      <c r="E220" s="21" t="s">
        <v>292</v>
      </c>
      <c r="F220" s="20" t="s">
        <v>1441</v>
      </c>
      <c r="G220" s="22">
        <f>VLOOKUP(A220,[1]SGP!$A$4:$G$1137,7,0)</f>
        <v>0</v>
      </c>
      <c r="H220" s="23"/>
      <c r="I220" s="23">
        <v>0</v>
      </c>
      <c r="J220" s="23">
        <v>0</v>
      </c>
      <c r="K220" s="24">
        <v>0</v>
      </c>
      <c r="L220" s="23">
        <v>0</v>
      </c>
      <c r="M220" s="23">
        <v>0</v>
      </c>
      <c r="N220" s="25">
        <f t="shared" si="30"/>
        <v>0</v>
      </c>
      <c r="O220" s="25">
        <v>0</v>
      </c>
      <c r="P220" s="22">
        <v>0</v>
      </c>
      <c r="Q220" s="23">
        <v>0</v>
      </c>
      <c r="R220" s="23">
        <v>0</v>
      </c>
      <c r="S220" s="31">
        <v>494812366</v>
      </c>
      <c r="T220" s="23">
        <v>0</v>
      </c>
      <c r="U220" s="24">
        <v>0</v>
      </c>
      <c r="V220" s="23">
        <v>0</v>
      </c>
      <c r="W220" s="23">
        <v>0</v>
      </c>
      <c r="X220" s="25">
        <f t="shared" si="31"/>
        <v>494812366</v>
      </c>
      <c r="Y220" s="25">
        <v>0</v>
      </c>
      <c r="Z220" s="22">
        <v>0</v>
      </c>
      <c r="AA220" s="23">
        <v>0</v>
      </c>
      <c r="AB220" s="22">
        <v>0</v>
      </c>
      <c r="AC220" s="23">
        <v>0</v>
      </c>
      <c r="AD220" s="23">
        <v>0</v>
      </c>
      <c r="AE220" s="23">
        <v>0</v>
      </c>
      <c r="AF220" s="24">
        <v>0</v>
      </c>
      <c r="AG220" s="23">
        <v>0</v>
      </c>
      <c r="AH220" s="23">
        <v>0</v>
      </c>
      <c r="AI220" s="25">
        <f t="shared" si="32"/>
        <v>494812366</v>
      </c>
      <c r="AJ220" s="25">
        <v>0</v>
      </c>
      <c r="AK220" s="24">
        <v>0</v>
      </c>
      <c r="AL220" s="23">
        <v>0</v>
      </c>
      <c r="AM220" s="23">
        <v>0</v>
      </c>
      <c r="AN220" s="24">
        <v>0</v>
      </c>
      <c r="AO220" s="24">
        <v>0</v>
      </c>
      <c r="AP220" s="23">
        <v>0</v>
      </c>
      <c r="AQ220" s="23">
        <v>0</v>
      </c>
      <c r="AR220" s="23">
        <v>0</v>
      </c>
      <c r="AS220" s="41" t="s">
        <v>2304</v>
      </c>
      <c r="AT220" s="23">
        <v>0</v>
      </c>
      <c r="AU220" s="23">
        <v>0</v>
      </c>
      <c r="AV220" s="25">
        <v>494812366</v>
      </c>
      <c r="AW220" s="22">
        <v>0</v>
      </c>
      <c r="AX220" s="23">
        <v>0</v>
      </c>
      <c r="AY220" s="41">
        <v>0</v>
      </c>
      <c r="AZ220" s="23">
        <v>0</v>
      </c>
      <c r="BA220" s="24">
        <v>0</v>
      </c>
      <c r="BB220" s="23">
        <v>0</v>
      </c>
      <c r="BC220" s="23"/>
      <c r="BD220" s="23">
        <v>0</v>
      </c>
      <c r="BE220" s="41">
        <v>0</v>
      </c>
      <c r="BF220" s="23">
        <v>240883495</v>
      </c>
      <c r="BG220" s="23">
        <v>446408641</v>
      </c>
      <c r="BH220" s="25">
        <v>1182104502</v>
      </c>
      <c r="BI220" s="23">
        <v>0</v>
      </c>
      <c r="BJ220" s="23">
        <v>70973168</v>
      </c>
      <c r="BK220" s="23">
        <v>0</v>
      </c>
      <c r="BL220" s="23">
        <v>0</v>
      </c>
      <c r="BM220" s="23">
        <v>0</v>
      </c>
      <c r="BN220" s="24">
        <v>0</v>
      </c>
      <c r="BO220" s="23">
        <v>0</v>
      </c>
      <c r="BP220" s="23">
        <v>0</v>
      </c>
      <c r="BQ220" s="23">
        <v>0</v>
      </c>
      <c r="BR220" s="25">
        <v>1253077670</v>
      </c>
      <c r="BS220" s="22">
        <v>0</v>
      </c>
      <c r="BT220" s="23">
        <v>0</v>
      </c>
      <c r="BU220" s="23">
        <v>0</v>
      </c>
      <c r="BV220" s="23">
        <v>0</v>
      </c>
      <c r="BW220" s="24">
        <v>0</v>
      </c>
      <c r="BX220" s="23">
        <v>0</v>
      </c>
      <c r="BY220" s="23">
        <v>0</v>
      </c>
      <c r="BZ220" s="23">
        <v>0</v>
      </c>
      <c r="CA220" s="25">
        <f t="shared" si="33"/>
        <v>1253077670</v>
      </c>
      <c r="CB220" s="22">
        <v>0</v>
      </c>
      <c r="CC220" s="23">
        <v>0</v>
      </c>
      <c r="CD220" s="23">
        <v>0</v>
      </c>
      <c r="CE220" s="23">
        <v>0</v>
      </c>
      <c r="CF220" s="24">
        <v>0</v>
      </c>
      <c r="CG220" s="23">
        <v>0</v>
      </c>
      <c r="CH220" s="23">
        <v>0</v>
      </c>
      <c r="CI220" s="23">
        <v>0</v>
      </c>
      <c r="CJ220" s="25">
        <f t="shared" si="34"/>
        <v>1253077670</v>
      </c>
      <c r="CK220" s="22">
        <v>0</v>
      </c>
      <c r="CL220" s="23">
        <v>0</v>
      </c>
      <c r="CM220" s="23">
        <v>0</v>
      </c>
      <c r="CN220" s="23">
        <v>0</v>
      </c>
      <c r="CO220" s="23">
        <v>0</v>
      </c>
      <c r="CP220" s="24">
        <v>0</v>
      </c>
      <c r="CQ220" s="23">
        <v>0</v>
      </c>
      <c r="CR220" s="23">
        <v>0</v>
      </c>
      <c r="CS220" s="25">
        <f t="shared" si="35"/>
        <v>1253077670</v>
      </c>
      <c r="CT220" s="22">
        <v>0</v>
      </c>
      <c r="CU220" s="23">
        <v>0</v>
      </c>
      <c r="CV220" s="23">
        <v>0</v>
      </c>
      <c r="CW220" s="23"/>
      <c r="CX220" s="23">
        <v>0</v>
      </c>
      <c r="CY220" s="24">
        <v>0</v>
      </c>
      <c r="CZ220" s="23">
        <v>0</v>
      </c>
      <c r="DA220" s="23">
        <v>0</v>
      </c>
      <c r="DB220" s="25">
        <f t="shared" si="36"/>
        <v>1253077670</v>
      </c>
      <c r="DC220" s="22">
        <v>0</v>
      </c>
      <c r="DD220" s="23">
        <v>0</v>
      </c>
      <c r="DE220" s="23">
        <v>0</v>
      </c>
      <c r="DF220" s="23">
        <v>0</v>
      </c>
      <c r="DG220" s="23">
        <v>0</v>
      </c>
      <c r="DH220" s="24">
        <v>0</v>
      </c>
      <c r="DI220" s="23">
        <v>0</v>
      </c>
      <c r="DJ220" s="23">
        <v>0</v>
      </c>
      <c r="DK220" s="25">
        <f t="shared" si="38"/>
        <v>1253077670</v>
      </c>
      <c r="DL220" s="28">
        <v>0</v>
      </c>
      <c r="DM220" s="23">
        <v>0</v>
      </c>
      <c r="DN220" s="23">
        <v>0</v>
      </c>
      <c r="DO220" s="23">
        <v>0</v>
      </c>
      <c r="DP220" s="23"/>
      <c r="DQ220" s="23"/>
      <c r="DR220" s="23">
        <v>0</v>
      </c>
      <c r="DS220" s="23">
        <v>0</v>
      </c>
      <c r="DT220" s="24">
        <v>0</v>
      </c>
      <c r="DU220" s="23">
        <v>0</v>
      </c>
      <c r="DV220" s="23">
        <v>0</v>
      </c>
      <c r="DW220" s="26">
        <f t="shared" si="37"/>
        <v>1253077670</v>
      </c>
      <c r="DX220" s="26">
        <f>VLOOKUP(B220,[2]RPTNCT049_ConsultaSaldosContabl!$I$4:$K$7914,3,0)</f>
        <v>311856663</v>
      </c>
      <c r="DY220" s="13" t="e">
        <f>+S220+AD220+AU220+#REF!+BG220+#REF!+BQ220+#REF!</f>
        <v>#REF!</v>
      </c>
    </row>
    <row r="221" spans="1:129" ht="15" customHeight="1" x14ac:dyDescent="0.2">
      <c r="A221" s="9">
        <v>8918004664</v>
      </c>
      <c r="B221" s="9">
        <v>891800466</v>
      </c>
      <c r="C221" s="9"/>
      <c r="D221" s="27">
        <v>217215572</v>
      </c>
      <c r="E221" s="21" t="s">
        <v>348</v>
      </c>
      <c r="F221" s="20" t="s">
        <v>1494</v>
      </c>
      <c r="G221" s="22">
        <f>VLOOKUP(A221,[1]SGP!$A$4:$G$1137,7,0)</f>
        <v>0</v>
      </c>
      <c r="H221" s="23"/>
      <c r="I221" s="23">
        <v>0</v>
      </c>
      <c r="J221" s="23">
        <v>0</v>
      </c>
      <c r="K221" s="24">
        <v>0</v>
      </c>
      <c r="L221" s="23">
        <v>0</v>
      </c>
      <c r="M221" s="23">
        <v>0</v>
      </c>
      <c r="N221" s="25">
        <f t="shared" si="30"/>
        <v>0</v>
      </c>
      <c r="O221" s="25">
        <v>0</v>
      </c>
      <c r="P221" s="22">
        <v>0</v>
      </c>
      <c r="Q221" s="23">
        <v>0</v>
      </c>
      <c r="R221" s="23">
        <v>0</v>
      </c>
      <c r="S221" s="31">
        <v>409226203</v>
      </c>
      <c r="T221" s="23">
        <v>0</v>
      </c>
      <c r="U221" s="24">
        <v>0</v>
      </c>
      <c r="V221" s="23">
        <v>0</v>
      </c>
      <c r="W221" s="23">
        <v>0</v>
      </c>
      <c r="X221" s="25">
        <f t="shared" si="31"/>
        <v>409226203</v>
      </c>
      <c r="Y221" s="25">
        <v>0</v>
      </c>
      <c r="Z221" s="22">
        <v>0</v>
      </c>
      <c r="AA221" s="23">
        <v>0</v>
      </c>
      <c r="AB221" s="22">
        <v>0</v>
      </c>
      <c r="AC221" s="23">
        <v>0</v>
      </c>
      <c r="AD221" s="23">
        <v>80591088</v>
      </c>
      <c r="AE221" s="23">
        <v>0</v>
      </c>
      <c r="AF221" s="24">
        <v>0</v>
      </c>
      <c r="AG221" s="23">
        <v>0</v>
      </c>
      <c r="AH221" s="23">
        <v>0</v>
      </c>
      <c r="AI221" s="25">
        <f t="shared" si="32"/>
        <v>489817291</v>
      </c>
      <c r="AJ221" s="25">
        <v>0</v>
      </c>
      <c r="AK221" s="24">
        <v>0</v>
      </c>
      <c r="AL221" s="23">
        <v>0</v>
      </c>
      <c r="AM221" s="23">
        <v>0</v>
      </c>
      <c r="AN221" s="24">
        <v>0</v>
      </c>
      <c r="AO221" s="24">
        <v>0</v>
      </c>
      <c r="AP221" s="23">
        <v>0</v>
      </c>
      <c r="AQ221" s="23">
        <v>0</v>
      </c>
      <c r="AR221" s="23">
        <v>0</v>
      </c>
      <c r="AS221" s="41" t="s">
        <v>2304</v>
      </c>
      <c r="AT221" s="23">
        <v>0</v>
      </c>
      <c r="AU221" s="23">
        <v>0</v>
      </c>
      <c r="AV221" s="25">
        <v>489817291</v>
      </c>
      <c r="AW221" s="22">
        <v>0</v>
      </c>
      <c r="AX221" s="23">
        <v>0</v>
      </c>
      <c r="AY221" s="41">
        <v>0</v>
      </c>
      <c r="AZ221" s="23">
        <v>0</v>
      </c>
      <c r="BA221" s="24">
        <v>0</v>
      </c>
      <c r="BB221" s="23">
        <v>0</v>
      </c>
      <c r="BC221" s="23"/>
      <c r="BD221" s="23">
        <v>0</v>
      </c>
      <c r="BE221" s="41">
        <v>0</v>
      </c>
      <c r="BF221" s="23">
        <v>322094105</v>
      </c>
      <c r="BG221" s="23">
        <v>450599085</v>
      </c>
      <c r="BH221" s="25">
        <v>1262510481</v>
      </c>
      <c r="BI221" s="23">
        <v>0</v>
      </c>
      <c r="BJ221" s="23">
        <v>99439893</v>
      </c>
      <c r="BK221" s="23">
        <v>0</v>
      </c>
      <c r="BL221" s="23">
        <v>0</v>
      </c>
      <c r="BM221" s="23">
        <v>0</v>
      </c>
      <c r="BN221" s="24">
        <v>0</v>
      </c>
      <c r="BO221" s="23">
        <v>0</v>
      </c>
      <c r="BP221" s="23">
        <v>0</v>
      </c>
      <c r="BQ221" s="23">
        <v>0</v>
      </c>
      <c r="BR221" s="25">
        <v>1361950374</v>
      </c>
      <c r="BS221" s="22">
        <v>0</v>
      </c>
      <c r="BT221" s="23">
        <v>0</v>
      </c>
      <c r="BU221" s="23">
        <v>0</v>
      </c>
      <c r="BV221" s="23">
        <v>0</v>
      </c>
      <c r="BW221" s="24">
        <v>0</v>
      </c>
      <c r="BX221" s="23">
        <v>0</v>
      </c>
      <c r="BY221" s="23">
        <v>0</v>
      </c>
      <c r="BZ221" s="23">
        <v>0</v>
      </c>
      <c r="CA221" s="25">
        <f t="shared" si="33"/>
        <v>1361950374</v>
      </c>
      <c r="CB221" s="22">
        <v>0</v>
      </c>
      <c r="CC221" s="23">
        <v>0</v>
      </c>
      <c r="CD221" s="23">
        <v>0</v>
      </c>
      <c r="CE221" s="23">
        <v>0</v>
      </c>
      <c r="CF221" s="24">
        <v>0</v>
      </c>
      <c r="CG221" s="23">
        <v>0</v>
      </c>
      <c r="CH221" s="23">
        <v>0</v>
      </c>
      <c r="CI221" s="23">
        <v>0</v>
      </c>
      <c r="CJ221" s="25">
        <f t="shared" si="34"/>
        <v>1361950374</v>
      </c>
      <c r="CK221" s="22">
        <v>0</v>
      </c>
      <c r="CL221" s="23">
        <v>0</v>
      </c>
      <c r="CM221" s="23">
        <v>0</v>
      </c>
      <c r="CN221" s="23">
        <v>0</v>
      </c>
      <c r="CO221" s="23">
        <v>0</v>
      </c>
      <c r="CP221" s="24">
        <v>0</v>
      </c>
      <c r="CQ221" s="23">
        <v>0</v>
      </c>
      <c r="CR221" s="23">
        <v>0</v>
      </c>
      <c r="CS221" s="25">
        <f t="shared" si="35"/>
        <v>1361950374</v>
      </c>
      <c r="CT221" s="22">
        <v>0</v>
      </c>
      <c r="CU221" s="23">
        <v>0</v>
      </c>
      <c r="CV221" s="23">
        <v>0</v>
      </c>
      <c r="CW221" s="23"/>
      <c r="CX221" s="23">
        <v>0</v>
      </c>
      <c r="CY221" s="24">
        <v>0</v>
      </c>
      <c r="CZ221" s="23">
        <v>0</v>
      </c>
      <c r="DA221" s="23">
        <v>0</v>
      </c>
      <c r="DB221" s="25">
        <f t="shared" si="36"/>
        <v>1361950374</v>
      </c>
      <c r="DC221" s="22">
        <v>0</v>
      </c>
      <c r="DD221" s="23">
        <v>0</v>
      </c>
      <c r="DE221" s="23">
        <v>0</v>
      </c>
      <c r="DF221" s="23">
        <v>0</v>
      </c>
      <c r="DG221" s="23">
        <v>0</v>
      </c>
      <c r="DH221" s="24">
        <v>0</v>
      </c>
      <c r="DI221" s="23">
        <v>0</v>
      </c>
      <c r="DJ221" s="23">
        <v>0</v>
      </c>
      <c r="DK221" s="25">
        <f t="shared" si="38"/>
        <v>1361950374</v>
      </c>
      <c r="DL221" s="28">
        <v>0</v>
      </c>
      <c r="DM221" s="23">
        <v>0</v>
      </c>
      <c r="DN221" s="23">
        <v>0</v>
      </c>
      <c r="DO221" s="23">
        <v>0</v>
      </c>
      <c r="DP221" s="23"/>
      <c r="DQ221" s="23"/>
      <c r="DR221" s="23">
        <v>0</v>
      </c>
      <c r="DS221" s="23">
        <v>0</v>
      </c>
      <c r="DT221" s="24">
        <v>0</v>
      </c>
      <c r="DU221" s="23">
        <v>0</v>
      </c>
      <c r="DV221" s="23">
        <v>0</v>
      </c>
      <c r="DW221" s="26">
        <f t="shared" si="37"/>
        <v>1361950374</v>
      </c>
      <c r="DX221" s="26">
        <f>VLOOKUP(B221,[2]RPTNCT049_ConsultaSaldosContabl!$I$4:$K$7914,3,0)</f>
        <v>421533998</v>
      </c>
      <c r="DY221" s="13" t="e">
        <f>+S221+AD221+AU221+#REF!+BG221+#REF!+BQ221+#REF!</f>
        <v>#REF!</v>
      </c>
    </row>
    <row r="222" spans="1:129" ht="15" customHeight="1" x14ac:dyDescent="0.2">
      <c r="A222" s="9">
        <v>8917801039</v>
      </c>
      <c r="B222" s="9">
        <v>891780103</v>
      </c>
      <c r="C222" s="9"/>
      <c r="D222" s="27">
        <v>214547745</v>
      </c>
      <c r="E222" s="21" t="s">
        <v>742</v>
      </c>
      <c r="F222" s="20" t="s">
        <v>1877</v>
      </c>
      <c r="G222" s="22">
        <f>VLOOKUP(A222,[1]SGP!$A$4:$G$1137,7,0)</f>
        <v>0</v>
      </c>
      <c r="H222" s="23"/>
      <c r="I222" s="23">
        <v>0</v>
      </c>
      <c r="J222" s="23">
        <v>0</v>
      </c>
      <c r="K222" s="24">
        <v>0</v>
      </c>
      <c r="L222" s="23">
        <v>0</v>
      </c>
      <c r="M222" s="23">
        <v>0</v>
      </c>
      <c r="N222" s="25">
        <f t="shared" si="30"/>
        <v>0</v>
      </c>
      <c r="O222" s="25">
        <v>0</v>
      </c>
      <c r="P222" s="22">
        <v>0</v>
      </c>
      <c r="Q222" s="23">
        <v>0</v>
      </c>
      <c r="R222" s="23">
        <v>0</v>
      </c>
      <c r="S222" s="31">
        <v>231085117</v>
      </c>
      <c r="T222" s="23">
        <v>0</v>
      </c>
      <c r="U222" s="24">
        <v>0</v>
      </c>
      <c r="V222" s="23">
        <v>0</v>
      </c>
      <c r="W222" s="23">
        <v>0</v>
      </c>
      <c r="X222" s="25">
        <f t="shared" si="31"/>
        <v>231085117</v>
      </c>
      <c r="Y222" s="25">
        <v>0</v>
      </c>
      <c r="Z222" s="22">
        <v>0</v>
      </c>
      <c r="AA222" s="23">
        <v>0</v>
      </c>
      <c r="AB222" s="22">
        <v>0</v>
      </c>
      <c r="AC222" s="23">
        <v>0</v>
      </c>
      <c r="AD222" s="23">
        <v>0</v>
      </c>
      <c r="AE222" s="23">
        <v>0</v>
      </c>
      <c r="AF222" s="24">
        <v>0</v>
      </c>
      <c r="AG222" s="23">
        <v>0</v>
      </c>
      <c r="AH222" s="23">
        <v>0</v>
      </c>
      <c r="AI222" s="25">
        <f t="shared" si="32"/>
        <v>231085117</v>
      </c>
      <c r="AJ222" s="25">
        <v>0</v>
      </c>
      <c r="AK222" s="24">
        <v>0</v>
      </c>
      <c r="AL222" s="23">
        <v>0</v>
      </c>
      <c r="AM222" s="23">
        <v>0</v>
      </c>
      <c r="AN222" s="24">
        <v>0</v>
      </c>
      <c r="AO222" s="24">
        <v>0</v>
      </c>
      <c r="AP222" s="23">
        <v>0</v>
      </c>
      <c r="AQ222" s="23">
        <v>0</v>
      </c>
      <c r="AR222" s="23">
        <v>0</v>
      </c>
      <c r="AS222" s="41" t="s">
        <v>2304</v>
      </c>
      <c r="AT222" s="23">
        <v>0</v>
      </c>
      <c r="AU222" s="23">
        <v>0</v>
      </c>
      <c r="AV222" s="25">
        <v>231085117</v>
      </c>
      <c r="AW222" s="22">
        <v>0</v>
      </c>
      <c r="AX222" s="23">
        <v>0</v>
      </c>
      <c r="AY222" s="41">
        <v>0</v>
      </c>
      <c r="AZ222" s="23">
        <v>0</v>
      </c>
      <c r="BA222" s="24">
        <v>0</v>
      </c>
      <c r="BB222" s="23">
        <v>0</v>
      </c>
      <c r="BC222" s="23"/>
      <c r="BD222" s="23">
        <v>0</v>
      </c>
      <c r="BE222" s="41">
        <v>0</v>
      </c>
      <c r="BF222" s="23">
        <v>252396535</v>
      </c>
      <c r="BG222" s="23">
        <v>220595154</v>
      </c>
      <c r="BH222" s="25">
        <v>704076806</v>
      </c>
      <c r="BI222" s="23">
        <v>0</v>
      </c>
      <c r="BJ222" s="23">
        <v>66593899</v>
      </c>
      <c r="BK222" s="23">
        <v>0</v>
      </c>
      <c r="BL222" s="23">
        <v>0</v>
      </c>
      <c r="BM222" s="23">
        <v>0</v>
      </c>
      <c r="BN222" s="24">
        <v>0</v>
      </c>
      <c r="BO222" s="23">
        <v>0</v>
      </c>
      <c r="BP222" s="23">
        <v>0</v>
      </c>
      <c r="BQ222" s="23">
        <v>0</v>
      </c>
      <c r="BR222" s="25">
        <v>770670705</v>
      </c>
      <c r="BS222" s="22">
        <v>0</v>
      </c>
      <c r="BT222" s="23">
        <v>0</v>
      </c>
      <c r="BU222" s="23">
        <v>0</v>
      </c>
      <c r="BV222" s="23">
        <v>0</v>
      </c>
      <c r="BW222" s="24">
        <v>0</v>
      </c>
      <c r="BX222" s="23">
        <v>0</v>
      </c>
      <c r="BY222" s="23">
        <v>0</v>
      </c>
      <c r="BZ222" s="23">
        <v>0</v>
      </c>
      <c r="CA222" s="25">
        <f t="shared" si="33"/>
        <v>770670705</v>
      </c>
      <c r="CB222" s="22">
        <v>0</v>
      </c>
      <c r="CC222" s="23">
        <v>0</v>
      </c>
      <c r="CD222" s="23">
        <v>0</v>
      </c>
      <c r="CE222" s="23">
        <v>0</v>
      </c>
      <c r="CF222" s="24">
        <v>0</v>
      </c>
      <c r="CG222" s="23">
        <v>0</v>
      </c>
      <c r="CH222" s="23">
        <v>0</v>
      </c>
      <c r="CI222" s="23">
        <v>0</v>
      </c>
      <c r="CJ222" s="25">
        <f t="shared" si="34"/>
        <v>770670705</v>
      </c>
      <c r="CK222" s="22">
        <v>0</v>
      </c>
      <c r="CL222" s="23">
        <v>0</v>
      </c>
      <c r="CM222" s="23">
        <v>0</v>
      </c>
      <c r="CN222" s="23">
        <v>0</v>
      </c>
      <c r="CO222" s="23">
        <v>0</v>
      </c>
      <c r="CP222" s="24">
        <v>0</v>
      </c>
      <c r="CQ222" s="23">
        <v>0</v>
      </c>
      <c r="CR222" s="23">
        <v>0</v>
      </c>
      <c r="CS222" s="25">
        <f t="shared" si="35"/>
        <v>770670705</v>
      </c>
      <c r="CT222" s="22">
        <v>0</v>
      </c>
      <c r="CU222" s="23">
        <v>0</v>
      </c>
      <c r="CV222" s="23">
        <v>0</v>
      </c>
      <c r="CW222" s="23"/>
      <c r="CX222" s="23">
        <v>0</v>
      </c>
      <c r="CY222" s="24">
        <v>0</v>
      </c>
      <c r="CZ222" s="23">
        <v>0</v>
      </c>
      <c r="DA222" s="23">
        <v>0</v>
      </c>
      <c r="DB222" s="25">
        <f t="shared" si="36"/>
        <v>770670705</v>
      </c>
      <c r="DC222" s="22">
        <v>0</v>
      </c>
      <c r="DD222" s="23">
        <v>0</v>
      </c>
      <c r="DE222" s="23">
        <v>0</v>
      </c>
      <c r="DF222" s="23">
        <v>0</v>
      </c>
      <c r="DG222" s="23">
        <v>0</v>
      </c>
      <c r="DH222" s="24">
        <v>0</v>
      </c>
      <c r="DI222" s="23">
        <v>0</v>
      </c>
      <c r="DJ222" s="23">
        <v>0</v>
      </c>
      <c r="DK222" s="25">
        <f t="shared" si="38"/>
        <v>770670705</v>
      </c>
      <c r="DL222" s="28">
        <v>0</v>
      </c>
      <c r="DM222" s="23">
        <v>0</v>
      </c>
      <c r="DN222" s="23">
        <v>0</v>
      </c>
      <c r="DO222" s="23">
        <v>0</v>
      </c>
      <c r="DP222" s="23"/>
      <c r="DQ222" s="23"/>
      <c r="DR222" s="23">
        <v>0</v>
      </c>
      <c r="DS222" s="23">
        <v>0</v>
      </c>
      <c r="DT222" s="24">
        <v>0</v>
      </c>
      <c r="DU222" s="23">
        <v>0</v>
      </c>
      <c r="DV222" s="23">
        <v>0</v>
      </c>
      <c r="DW222" s="26">
        <f t="shared" si="37"/>
        <v>770670705</v>
      </c>
      <c r="DX222" s="26">
        <f>VLOOKUP(B222,[2]RPTNCT049_ConsultaSaldosContabl!$I$4:$K$7914,3,0)</f>
        <v>318990434</v>
      </c>
      <c r="DY222" s="13" t="e">
        <f>+S222+AD222+AU222+#REF!+BG222+#REF!+BQ222+#REF!</f>
        <v>#REF!</v>
      </c>
    </row>
    <row r="223" spans="1:129" ht="15" customHeight="1" x14ac:dyDescent="0.2">
      <c r="A223" s="9">
        <v>8917800578</v>
      </c>
      <c r="B223" s="9">
        <v>891780057</v>
      </c>
      <c r="C223" s="9"/>
      <c r="D223" s="27">
        <v>219847798</v>
      </c>
      <c r="E223" s="21" t="s">
        <v>743</v>
      </c>
      <c r="F223" s="20" t="s">
        <v>1878</v>
      </c>
      <c r="G223" s="22">
        <f>VLOOKUP(A223,[1]SGP!$A$4:$G$1137,7,0)</f>
        <v>0</v>
      </c>
      <c r="H223" s="23"/>
      <c r="I223" s="23">
        <v>0</v>
      </c>
      <c r="J223" s="23">
        <v>0</v>
      </c>
      <c r="K223" s="24">
        <v>0</v>
      </c>
      <c r="L223" s="23">
        <v>0</v>
      </c>
      <c r="M223" s="23">
        <v>0</v>
      </c>
      <c r="N223" s="25">
        <f t="shared" si="30"/>
        <v>0</v>
      </c>
      <c r="O223" s="25">
        <v>0</v>
      </c>
      <c r="P223" s="22">
        <v>0</v>
      </c>
      <c r="Q223" s="23">
        <v>0</v>
      </c>
      <c r="R223" s="23">
        <v>0</v>
      </c>
      <c r="S223" s="31">
        <v>175756324</v>
      </c>
      <c r="T223" s="23">
        <v>0</v>
      </c>
      <c r="U223" s="24">
        <v>0</v>
      </c>
      <c r="V223" s="23">
        <v>0</v>
      </c>
      <c r="W223" s="23">
        <v>0</v>
      </c>
      <c r="X223" s="25">
        <f t="shared" si="31"/>
        <v>175756324</v>
      </c>
      <c r="Y223" s="25">
        <v>0</v>
      </c>
      <c r="Z223" s="22">
        <v>0</v>
      </c>
      <c r="AA223" s="23">
        <v>0</v>
      </c>
      <c r="AB223" s="22">
        <v>0</v>
      </c>
      <c r="AC223" s="23">
        <v>0</v>
      </c>
      <c r="AD223" s="23">
        <v>0</v>
      </c>
      <c r="AE223" s="23">
        <v>0</v>
      </c>
      <c r="AF223" s="24">
        <v>0</v>
      </c>
      <c r="AG223" s="23">
        <v>0</v>
      </c>
      <c r="AH223" s="23">
        <v>0</v>
      </c>
      <c r="AI223" s="25">
        <f t="shared" si="32"/>
        <v>175756324</v>
      </c>
      <c r="AJ223" s="25">
        <v>0</v>
      </c>
      <c r="AK223" s="24">
        <v>0</v>
      </c>
      <c r="AL223" s="23">
        <v>0</v>
      </c>
      <c r="AM223" s="23">
        <v>0</v>
      </c>
      <c r="AN223" s="24">
        <v>0</v>
      </c>
      <c r="AO223" s="24">
        <v>0</v>
      </c>
      <c r="AP223" s="23">
        <v>0</v>
      </c>
      <c r="AQ223" s="23">
        <v>0</v>
      </c>
      <c r="AR223" s="23">
        <v>0</v>
      </c>
      <c r="AS223" s="41" t="s">
        <v>2304</v>
      </c>
      <c r="AT223" s="23">
        <v>0</v>
      </c>
      <c r="AU223" s="23">
        <v>0</v>
      </c>
      <c r="AV223" s="25">
        <v>175756324</v>
      </c>
      <c r="AW223" s="22">
        <v>0</v>
      </c>
      <c r="AX223" s="23">
        <v>0</v>
      </c>
      <c r="AY223" s="41">
        <v>0</v>
      </c>
      <c r="AZ223" s="23">
        <v>0</v>
      </c>
      <c r="BA223" s="24">
        <v>0</v>
      </c>
      <c r="BB223" s="23">
        <v>0</v>
      </c>
      <c r="BC223" s="23"/>
      <c r="BD223" s="23">
        <v>0</v>
      </c>
      <c r="BE223" s="41">
        <v>0</v>
      </c>
      <c r="BF223" s="23">
        <v>166263040</v>
      </c>
      <c r="BG223" s="23">
        <v>159071683</v>
      </c>
      <c r="BH223" s="25">
        <v>501091047</v>
      </c>
      <c r="BI223" s="23">
        <v>0</v>
      </c>
      <c r="BJ223" s="23">
        <v>48790475</v>
      </c>
      <c r="BK223" s="23">
        <v>0</v>
      </c>
      <c r="BL223" s="23">
        <v>0</v>
      </c>
      <c r="BM223" s="23">
        <v>0</v>
      </c>
      <c r="BN223" s="24">
        <v>0</v>
      </c>
      <c r="BO223" s="23">
        <v>0</v>
      </c>
      <c r="BP223" s="23">
        <v>0</v>
      </c>
      <c r="BQ223" s="23">
        <v>0</v>
      </c>
      <c r="BR223" s="25">
        <v>549881522</v>
      </c>
      <c r="BS223" s="22">
        <v>0</v>
      </c>
      <c r="BT223" s="23">
        <v>0</v>
      </c>
      <c r="BU223" s="23">
        <v>0</v>
      </c>
      <c r="BV223" s="23">
        <v>0</v>
      </c>
      <c r="BW223" s="24">
        <v>0</v>
      </c>
      <c r="BX223" s="23">
        <v>0</v>
      </c>
      <c r="BY223" s="23">
        <v>0</v>
      </c>
      <c r="BZ223" s="23">
        <v>0</v>
      </c>
      <c r="CA223" s="25">
        <f t="shared" si="33"/>
        <v>549881522</v>
      </c>
      <c r="CB223" s="22">
        <v>0</v>
      </c>
      <c r="CC223" s="23">
        <v>0</v>
      </c>
      <c r="CD223" s="23">
        <v>0</v>
      </c>
      <c r="CE223" s="23">
        <v>0</v>
      </c>
      <c r="CF223" s="24">
        <v>0</v>
      </c>
      <c r="CG223" s="23">
        <v>0</v>
      </c>
      <c r="CH223" s="23">
        <v>0</v>
      </c>
      <c r="CI223" s="23">
        <v>0</v>
      </c>
      <c r="CJ223" s="25">
        <f t="shared" si="34"/>
        <v>549881522</v>
      </c>
      <c r="CK223" s="22">
        <v>0</v>
      </c>
      <c r="CL223" s="23">
        <v>0</v>
      </c>
      <c r="CM223" s="23">
        <v>0</v>
      </c>
      <c r="CN223" s="23">
        <v>0</v>
      </c>
      <c r="CO223" s="23">
        <v>0</v>
      </c>
      <c r="CP223" s="24">
        <v>0</v>
      </c>
      <c r="CQ223" s="23">
        <v>0</v>
      </c>
      <c r="CR223" s="23">
        <v>0</v>
      </c>
      <c r="CS223" s="25">
        <f t="shared" si="35"/>
        <v>549881522</v>
      </c>
      <c r="CT223" s="22">
        <v>0</v>
      </c>
      <c r="CU223" s="23">
        <v>0</v>
      </c>
      <c r="CV223" s="23">
        <v>0</v>
      </c>
      <c r="CW223" s="23"/>
      <c r="CX223" s="23">
        <v>0</v>
      </c>
      <c r="CY223" s="24">
        <v>0</v>
      </c>
      <c r="CZ223" s="23">
        <v>0</v>
      </c>
      <c r="DA223" s="23">
        <v>0</v>
      </c>
      <c r="DB223" s="25">
        <f t="shared" si="36"/>
        <v>549881522</v>
      </c>
      <c r="DC223" s="22">
        <v>0</v>
      </c>
      <c r="DD223" s="23">
        <v>0</v>
      </c>
      <c r="DE223" s="23">
        <v>0</v>
      </c>
      <c r="DF223" s="23">
        <v>0</v>
      </c>
      <c r="DG223" s="23">
        <v>0</v>
      </c>
      <c r="DH223" s="24">
        <v>0</v>
      </c>
      <c r="DI223" s="23">
        <v>0</v>
      </c>
      <c r="DJ223" s="23">
        <v>0</v>
      </c>
      <c r="DK223" s="25">
        <f t="shared" si="38"/>
        <v>549881522</v>
      </c>
      <c r="DL223" s="28">
        <v>0</v>
      </c>
      <c r="DM223" s="23">
        <v>0</v>
      </c>
      <c r="DN223" s="23">
        <v>0</v>
      </c>
      <c r="DO223" s="23">
        <v>0</v>
      </c>
      <c r="DP223" s="23"/>
      <c r="DQ223" s="23"/>
      <c r="DR223" s="23">
        <v>0</v>
      </c>
      <c r="DS223" s="23">
        <v>0</v>
      </c>
      <c r="DT223" s="24">
        <v>0</v>
      </c>
      <c r="DU223" s="23">
        <v>0</v>
      </c>
      <c r="DV223" s="23">
        <v>0</v>
      </c>
      <c r="DW223" s="26">
        <f t="shared" si="37"/>
        <v>549881522</v>
      </c>
      <c r="DX223" s="26">
        <f>VLOOKUP(B223,[2]RPTNCT049_ConsultaSaldosContabl!$I$4:$K$7914,3,0)</f>
        <v>215053515</v>
      </c>
      <c r="DY223" s="13" t="e">
        <f>+S223+AD223+AU223+#REF!+BG223+#REF!+BQ223+#REF!</f>
        <v>#REF!</v>
      </c>
    </row>
    <row r="224" spans="1:129" ht="15" customHeight="1" x14ac:dyDescent="0.2">
      <c r="A224" s="9">
        <v>8917800560</v>
      </c>
      <c r="B224" s="9">
        <v>891780056</v>
      </c>
      <c r="C224" s="9"/>
      <c r="D224" s="27">
        <v>210747707</v>
      </c>
      <c r="E224" s="21" t="s">
        <v>740</v>
      </c>
      <c r="F224" s="20" t="s">
        <v>1875</v>
      </c>
      <c r="G224" s="22">
        <f>VLOOKUP(A224,[1]SGP!$A$4:$G$1137,7,0)</f>
        <v>0</v>
      </c>
      <c r="H224" s="23"/>
      <c r="I224" s="23">
        <v>0</v>
      </c>
      <c r="J224" s="23">
        <v>0</v>
      </c>
      <c r="K224" s="24">
        <v>0</v>
      </c>
      <c r="L224" s="23">
        <v>0</v>
      </c>
      <c r="M224" s="23">
        <v>0</v>
      </c>
      <c r="N224" s="25">
        <f t="shared" si="30"/>
        <v>0</v>
      </c>
      <c r="O224" s="25">
        <v>0</v>
      </c>
      <c r="P224" s="22">
        <v>0</v>
      </c>
      <c r="Q224" s="23">
        <v>0</v>
      </c>
      <c r="R224" s="23">
        <v>0</v>
      </c>
      <c r="S224" s="31">
        <v>285138739</v>
      </c>
      <c r="T224" s="23">
        <v>0</v>
      </c>
      <c r="U224" s="24">
        <v>0</v>
      </c>
      <c r="V224" s="23">
        <v>0</v>
      </c>
      <c r="W224" s="23">
        <v>0</v>
      </c>
      <c r="X224" s="25">
        <f t="shared" si="31"/>
        <v>285138739</v>
      </c>
      <c r="Y224" s="25">
        <v>0</v>
      </c>
      <c r="Z224" s="22">
        <v>0</v>
      </c>
      <c r="AA224" s="23">
        <v>0</v>
      </c>
      <c r="AB224" s="22">
        <v>0</v>
      </c>
      <c r="AC224" s="23">
        <v>0</v>
      </c>
      <c r="AD224" s="23">
        <v>0</v>
      </c>
      <c r="AE224" s="23">
        <v>0</v>
      </c>
      <c r="AF224" s="24">
        <v>0</v>
      </c>
      <c r="AG224" s="23">
        <v>0</v>
      </c>
      <c r="AH224" s="23">
        <v>0</v>
      </c>
      <c r="AI224" s="25">
        <f t="shared" si="32"/>
        <v>285138739</v>
      </c>
      <c r="AJ224" s="25">
        <v>0</v>
      </c>
      <c r="AK224" s="24">
        <v>0</v>
      </c>
      <c r="AL224" s="23">
        <v>0</v>
      </c>
      <c r="AM224" s="23">
        <v>0</v>
      </c>
      <c r="AN224" s="24">
        <v>0</v>
      </c>
      <c r="AO224" s="24">
        <v>0</v>
      </c>
      <c r="AP224" s="23">
        <v>0</v>
      </c>
      <c r="AQ224" s="23">
        <v>0</v>
      </c>
      <c r="AR224" s="23">
        <v>0</v>
      </c>
      <c r="AS224" s="41" t="s">
        <v>2304</v>
      </c>
      <c r="AT224" s="23">
        <v>0</v>
      </c>
      <c r="AU224" s="23">
        <v>0</v>
      </c>
      <c r="AV224" s="25">
        <v>285138739</v>
      </c>
      <c r="AW224" s="22">
        <v>0</v>
      </c>
      <c r="AX224" s="23">
        <v>0</v>
      </c>
      <c r="AY224" s="41">
        <v>0</v>
      </c>
      <c r="AZ224" s="23">
        <v>0</v>
      </c>
      <c r="BA224" s="24">
        <v>0</v>
      </c>
      <c r="BB224" s="23">
        <v>0</v>
      </c>
      <c r="BC224" s="23"/>
      <c r="BD224" s="23">
        <v>0</v>
      </c>
      <c r="BE224" s="41">
        <v>0</v>
      </c>
      <c r="BF224" s="23">
        <v>248647465</v>
      </c>
      <c r="BG224" s="23">
        <v>261697432</v>
      </c>
      <c r="BH224" s="25">
        <v>795483636</v>
      </c>
      <c r="BI224" s="23">
        <v>0</v>
      </c>
      <c r="BJ224" s="23">
        <v>73205675</v>
      </c>
      <c r="BK224" s="23">
        <v>0</v>
      </c>
      <c r="BL224" s="23">
        <v>0</v>
      </c>
      <c r="BM224" s="23">
        <v>0</v>
      </c>
      <c r="BN224" s="24">
        <v>0</v>
      </c>
      <c r="BO224" s="23">
        <v>0</v>
      </c>
      <c r="BP224" s="23">
        <v>0</v>
      </c>
      <c r="BQ224" s="23">
        <v>0</v>
      </c>
      <c r="BR224" s="25">
        <v>868689311</v>
      </c>
      <c r="BS224" s="22">
        <v>0</v>
      </c>
      <c r="BT224" s="23">
        <v>0</v>
      </c>
      <c r="BU224" s="23">
        <v>0</v>
      </c>
      <c r="BV224" s="23">
        <v>0</v>
      </c>
      <c r="BW224" s="24">
        <v>0</v>
      </c>
      <c r="BX224" s="23">
        <v>0</v>
      </c>
      <c r="BY224" s="23">
        <v>0</v>
      </c>
      <c r="BZ224" s="23">
        <v>0</v>
      </c>
      <c r="CA224" s="25">
        <f t="shared" si="33"/>
        <v>868689311</v>
      </c>
      <c r="CB224" s="22">
        <v>0</v>
      </c>
      <c r="CC224" s="23">
        <v>0</v>
      </c>
      <c r="CD224" s="23">
        <v>0</v>
      </c>
      <c r="CE224" s="23">
        <v>0</v>
      </c>
      <c r="CF224" s="24">
        <v>0</v>
      </c>
      <c r="CG224" s="23">
        <v>0</v>
      </c>
      <c r="CH224" s="23">
        <v>0</v>
      </c>
      <c r="CI224" s="23">
        <v>0</v>
      </c>
      <c r="CJ224" s="25">
        <f t="shared" si="34"/>
        <v>868689311</v>
      </c>
      <c r="CK224" s="22">
        <v>0</v>
      </c>
      <c r="CL224" s="23">
        <v>0</v>
      </c>
      <c r="CM224" s="23">
        <v>0</v>
      </c>
      <c r="CN224" s="23">
        <v>0</v>
      </c>
      <c r="CO224" s="23">
        <v>0</v>
      </c>
      <c r="CP224" s="24">
        <v>0</v>
      </c>
      <c r="CQ224" s="23">
        <v>0</v>
      </c>
      <c r="CR224" s="23">
        <v>0</v>
      </c>
      <c r="CS224" s="25">
        <f t="shared" si="35"/>
        <v>868689311</v>
      </c>
      <c r="CT224" s="22">
        <v>0</v>
      </c>
      <c r="CU224" s="23">
        <v>0</v>
      </c>
      <c r="CV224" s="23">
        <v>0</v>
      </c>
      <c r="CW224" s="23"/>
      <c r="CX224" s="23">
        <v>0</v>
      </c>
      <c r="CY224" s="24">
        <v>0</v>
      </c>
      <c r="CZ224" s="23">
        <v>0</v>
      </c>
      <c r="DA224" s="23">
        <v>0</v>
      </c>
      <c r="DB224" s="25">
        <f t="shared" si="36"/>
        <v>868689311</v>
      </c>
      <c r="DC224" s="22">
        <v>0</v>
      </c>
      <c r="DD224" s="23">
        <v>0</v>
      </c>
      <c r="DE224" s="23">
        <v>0</v>
      </c>
      <c r="DF224" s="23">
        <v>0</v>
      </c>
      <c r="DG224" s="23">
        <v>0</v>
      </c>
      <c r="DH224" s="24">
        <v>0</v>
      </c>
      <c r="DI224" s="23">
        <v>0</v>
      </c>
      <c r="DJ224" s="23">
        <v>0</v>
      </c>
      <c r="DK224" s="25">
        <f t="shared" si="38"/>
        <v>868689311</v>
      </c>
      <c r="DL224" s="28">
        <v>0</v>
      </c>
      <c r="DM224" s="23">
        <v>0</v>
      </c>
      <c r="DN224" s="23">
        <v>0</v>
      </c>
      <c r="DO224" s="23">
        <v>0</v>
      </c>
      <c r="DP224" s="23"/>
      <c r="DQ224" s="23"/>
      <c r="DR224" s="23">
        <v>0</v>
      </c>
      <c r="DS224" s="23">
        <v>0</v>
      </c>
      <c r="DT224" s="24">
        <v>0</v>
      </c>
      <c r="DU224" s="23">
        <v>0</v>
      </c>
      <c r="DV224" s="23">
        <v>0</v>
      </c>
      <c r="DW224" s="26">
        <f t="shared" si="37"/>
        <v>868689311</v>
      </c>
      <c r="DX224" s="26">
        <f>VLOOKUP(B224,[2]RPTNCT049_ConsultaSaldosContabl!$I$4:$K$7914,3,0)</f>
        <v>321853140</v>
      </c>
      <c r="DY224" s="13" t="e">
        <f>+S224+AD224+AU224+#REF!+BG224+#REF!+BQ224+#REF!</f>
        <v>#REF!</v>
      </c>
    </row>
    <row r="225" spans="1:129" ht="15" customHeight="1" x14ac:dyDescent="0.2">
      <c r="A225" s="9">
        <v>8917800553</v>
      </c>
      <c r="B225" s="9">
        <v>891780055</v>
      </c>
      <c r="C225" s="9"/>
      <c r="D225" s="27">
        <v>210347703</v>
      </c>
      <c r="E225" s="21" t="s">
        <v>739</v>
      </c>
      <c r="F225" s="20" t="s">
        <v>1874</v>
      </c>
      <c r="G225" s="22">
        <f>VLOOKUP(A225,[1]SGP!$A$4:$G$1137,7,0)</f>
        <v>0</v>
      </c>
      <c r="H225" s="23"/>
      <c r="I225" s="23">
        <v>0</v>
      </c>
      <c r="J225" s="23">
        <v>0</v>
      </c>
      <c r="K225" s="24">
        <v>0</v>
      </c>
      <c r="L225" s="23">
        <v>0</v>
      </c>
      <c r="M225" s="23">
        <v>0</v>
      </c>
      <c r="N225" s="25">
        <f t="shared" si="30"/>
        <v>0</v>
      </c>
      <c r="O225" s="25">
        <v>0</v>
      </c>
      <c r="P225" s="22">
        <v>0</v>
      </c>
      <c r="Q225" s="23">
        <v>0</v>
      </c>
      <c r="R225" s="23">
        <v>0</v>
      </c>
      <c r="S225" s="31">
        <v>151341812</v>
      </c>
      <c r="T225" s="23">
        <v>0</v>
      </c>
      <c r="U225" s="24">
        <v>0</v>
      </c>
      <c r="V225" s="23">
        <v>0</v>
      </c>
      <c r="W225" s="23">
        <v>0</v>
      </c>
      <c r="X225" s="25">
        <f t="shared" si="31"/>
        <v>151341812</v>
      </c>
      <c r="Y225" s="25">
        <v>0</v>
      </c>
      <c r="Z225" s="22">
        <v>0</v>
      </c>
      <c r="AA225" s="23">
        <v>0</v>
      </c>
      <c r="AB225" s="22">
        <v>0</v>
      </c>
      <c r="AC225" s="23">
        <v>0</v>
      </c>
      <c r="AD225" s="23">
        <v>0</v>
      </c>
      <c r="AE225" s="23">
        <v>0</v>
      </c>
      <c r="AF225" s="24">
        <v>0</v>
      </c>
      <c r="AG225" s="23">
        <v>0</v>
      </c>
      <c r="AH225" s="23">
        <v>0</v>
      </c>
      <c r="AI225" s="25">
        <f t="shared" si="32"/>
        <v>151341812</v>
      </c>
      <c r="AJ225" s="25">
        <v>0</v>
      </c>
      <c r="AK225" s="24">
        <v>0</v>
      </c>
      <c r="AL225" s="23">
        <v>0</v>
      </c>
      <c r="AM225" s="23">
        <v>0</v>
      </c>
      <c r="AN225" s="24">
        <v>0</v>
      </c>
      <c r="AO225" s="24">
        <v>0</v>
      </c>
      <c r="AP225" s="23">
        <v>0</v>
      </c>
      <c r="AQ225" s="23">
        <v>0</v>
      </c>
      <c r="AR225" s="23">
        <v>0</v>
      </c>
      <c r="AS225" s="41" t="s">
        <v>2304</v>
      </c>
      <c r="AT225" s="23">
        <v>0</v>
      </c>
      <c r="AU225" s="23">
        <v>0</v>
      </c>
      <c r="AV225" s="25">
        <v>151341812</v>
      </c>
      <c r="AW225" s="22">
        <v>0</v>
      </c>
      <c r="AX225" s="23">
        <v>0</v>
      </c>
      <c r="AY225" s="41">
        <v>0</v>
      </c>
      <c r="AZ225" s="23">
        <v>0</v>
      </c>
      <c r="BA225" s="24">
        <v>0</v>
      </c>
      <c r="BB225" s="23">
        <v>0</v>
      </c>
      <c r="BC225" s="23"/>
      <c r="BD225" s="23">
        <v>0</v>
      </c>
      <c r="BE225" s="41">
        <v>0</v>
      </c>
      <c r="BF225" s="23">
        <v>144433440</v>
      </c>
      <c r="BG225" s="23">
        <v>149182365</v>
      </c>
      <c r="BH225" s="25">
        <v>444957617</v>
      </c>
      <c r="BI225" s="23">
        <v>0</v>
      </c>
      <c r="BJ225" s="23">
        <v>40075755</v>
      </c>
      <c r="BK225" s="23">
        <v>0</v>
      </c>
      <c r="BL225" s="23">
        <v>0</v>
      </c>
      <c r="BM225" s="23">
        <v>0</v>
      </c>
      <c r="BN225" s="24">
        <v>0</v>
      </c>
      <c r="BO225" s="23">
        <v>0</v>
      </c>
      <c r="BP225" s="23">
        <v>0</v>
      </c>
      <c r="BQ225" s="23">
        <v>0</v>
      </c>
      <c r="BR225" s="25">
        <v>485033372</v>
      </c>
      <c r="BS225" s="22">
        <v>0</v>
      </c>
      <c r="BT225" s="23">
        <v>0</v>
      </c>
      <c r="BU225" s="23">
        <v>0</v>
      </c>
      <c r="BV225" s="23">
        <v>0</v>
      </c>
      <c r="BW225" s="24">
        <v>0</v>
      </c>
      <c r="BX225" s="23">
        <v>0</v>
      </c>
      <c r="BY225" s="23">
        <v>0</v>
      </c>
      <c r="BZ225" s="23">
        <v>0</v>
      </c>
      <c r="CA225" s="25">
        <f t="shared" si="33"/>
        <v>485033372</v>
      </c>
      <c r="CB225" s="22">
        <v>0</v>
      </c>
      <c r="CC225" s="23">
        <v>0</v>
      </c>
      <c r="CD225" s="23">
        <v>0</v>
      </c>
      <c r="CE225" s="23">
        <v>0</v>
      </c>
      <c r="CF225" s="24">
        <v>0</v>
      </c>
      <c r="CG225" s="23">
        <v>0</v>
      </c>
      <c r="CH225" s="23">
        <v>0</v>
      </c>
      <c r="CI225" s="23">
        <v>0</v>
      </c>
      <c r="CJ225" s="25">
        <f t="shared" si="34"/>
        <v>485033372</v>
      </c>
      <c r="CK225" s="22">
        <v>0</v>
      </c>
      <c r="CL225" s="23">
        <v>0</v>
      </c>
      <c r="CM225" s="23">
        <v>0</v>
      </c>
      <c r="CN225" s="23">
        <v>0</v>
      </c>
      <c r="CO225" s="23">
        <v>0</v>
      </c>
      <c r="CP225" s="24">
        <v>0</v>
      </c>
      <c r="CQ225" s="23">
        <v>0</v>
      </c>
      <c r="CR225" s="23">
        <v>0</v>
      </c>
      <c r="CS225" s="25">
        <f t="shared" si="35"/>
        <v>485033372</v>
      </c>
      <c r="CT225" s="22">
        <v>0</v>
      </c>
      <c r="CU225" s="23">
        <v>0</v>
      </c>
      <c r="CV225" s="23">
        <v>0</v>
      </c>
      <c r="CW225" s="23"/>
      <c r="CX225" s="23">
        <v>0</v>
      </c>
      <c r="CY225" s="24">
        <v>0</v>
      </c>
      <c r="CZ225" s="23">
        <v>0</v>
      </c>
      <c r="DA225" s="23">
        <v>0</v>
      </c>
      <c r="DB225" s="25">
        <f t="shared" si="36"/>
        <v>485033372</v>
      </c>
      <c r="DC225" s="22">
        <v>0</v>
      </c>
      <c r="DD225" s="23">
        <v>0</v>
      </c>
      <c r="DE225" s="23">
        <v>0</v>
      </c>
      <c r="DF225" s="23">
        <v>0</v>
      </c>
      <c r="DG225" s="23">
        <v>0</v>
      </c>
      <c r="DH225" s="24">
        <v>0</v>
      </c>
      <c r="DI225" s="23">
        <v>0</v>
      </c>
      <c r="DJ225" s="23">
        <v>0</v>
      </c>
      <c r="DK225" s="25">
        <f t="shared" si="38"/>
        <v>485033372</v>
      </c>
      <c r="DL225" s="28">
        <v>0</v>
      </c>
      <c r="DM225" s="23">
        <v>0</v>
      </c>
      <c r="DN225" s="23">
        <v>0</v>
      </c>
      <c r="DO225" s="23">
        <v>0</v>
      </c>
      <c r="DP225" s="23"/>
      <c r="DQ225" s="23"/>
      <c r="DR225" s="23">
        <v>0</v>
      </c>
      <c r="DS225" s="23">
        <v>0</v>
      </c>
      <c r="DT225" s="24">
        <v>0</v>
      </c>
      <c r="DU225" s="23">
        <v>0</v>
      </c>
      <c r="DV225" s="23">
        <v>0</v>
      </c>
      <c r="DW225" s="26">
        <f t="shared" si="37"/>
        <v>485033372</v>
      </c>
      <c r="DX225" s="26">
        <f>VLOOKUP(B225,[2]RPTNCT049_ConsultaSaldosContabl!$I$4:$K$7914,3,0)</f>
        <v>184509195</v>
      </c>
      <c r="DY225" s="13" t="e">
        <f>+S225+AD225+AU225+#REF!+BG225+#REF!+BQ225+#REF!</f>
        <v>#REF!</v>
      </c>
    </row>
    <row r="226" spans="1:129" ht="15" customHeight="1" x14ac:dyDescent="0.2">
      <c r="A226" s="9">
        <v>8917800546</v>
      </c>
      <c r="B226" s="9">
        <v>891780054</v>
      </c>
      <c r="C226" s="9"/>
      <c r="D226" s="27">
        <v>219247692</v>
      </c>
      <c r="E226" s="21" t="s">
        <v>738</v>
      </c>
      <c r="F226" s="20" t="s">
        <v>1873</v>
      </c>
      <c r="G226" s="22">
        <f>VLOOKUP(A226,[1]SGP!$A$4:$G$1137,7,0)</f>
        <v>0</v>
      </c>
      <c r="H226" s="23"/>
      <c r="I226" s="23">
        <v>0</v>
      </c>
      <c r="J226" s="23">
        <v>0</v>
      </c>
      <c r="K226" s="24">
        <v>0</v>
      </c>
      <c r="L226" s="23">
        <v>0</v>
      </c>
      <c r="M226" s="23">
        <v>0</v>
      </c>
      <c r="N226" s="25">
        <f t="shared" si="30"/>
        <v>0</v>
      </c>
      <c r="O226" s="25">
        <v>0</v>
      </c>
      <c r="P226" s="22">
        <v>0</v>
      </c>
      <c r="Q226" s="23">
        <v>0</v>
      </c>
      <c r="R226" s="23">
        <v>0</v>
      </c>
      <c r="S226" s="31">
        <v>270226033</v>
      </c>
      <c r="T226" s="23">
        <v>0</v>
      </c>
      <c r="U226" s="24">
        <v>0</v>
      </c>
      <c r="V226" s="23">
        <v>0</v>
      </c>
      <c r="W226" s="23">
        <v>0</v>
      </c>
      <c r="X226" s="25">
        <f t="shared" si="31"/>
        <v>270226033</v>
      </c>
      <c r="Y226" s="25">
        <v>0</v>
      </c>
      <c r="Z226" s="22">
        <v>0</v>
      </c>
      <c r="AA226" s="23">
        <v>0</v>
      </c>
      <c r="AB226" s="22">
        <v>0</v>
      </c>
      <c r="AC226" s="23">
        <v>0</v>
      </c>
      <c r="AD226" s="23">
        <v>0</v>
      </c>
      <c r="AE226" s="23">
        <v>0</v>
      </c>
      <c r="AF226" s="24">
        <v>0</v>
      </c>
      <c r="AG226" s="23">
        <v>0</v>
      </c>
      <c r="AH226" s="23">
        <v>0</v>
      </c>
      <c r="AI226" s="25">
        <f t="shared" si="32"/>
        <v>270226033</v>
      </c>
      <c r="AJ226" s="25">
        <v>0</v>
      </c>
      <c r="AK226" s="24">
        <v>0</v>
      </c>
      <c r="AL226" s="23">
        <v>0</v>
      </c>
      <c r="AM226" s="23">
        <v>0</v>
      </c>
      <c r="AN226" s="24">
        <v>0</v>
      </c>
      <c r="AO226" s="24">
        <v>0</v>
      </c>
      <c r="AP226" s="23">
        <v>0</v>
      </c>
      <c r="AQ226" s="23">
        <v>0</v>
      </c>
      <c r="AR226" s="23">
        <v>0</v>
      </c>
      <c r="AS226" s="41" t="s">
        <v>2304</v>
      </c>
      <c r="AT226" s="23">
        <v>0</v>
      </c>
      <c r="AU226" s="23">
        <v>0</v>
      </c>
      <c r="AV226" s="25">
        <v>270226033</v>
      </c>
      <c r="AW226" s="22">
        <v>0</v>
      </c>
      <c r="AX226" s="23">
        <v>0</v>
      </c>
      <c r="AY226" s="41">
        <v>0</v>
      </c>
      <c r="AZ226" s="23">
        <v>0</v>
      </c>
      <c r="BA226" s="24">
        <v>0</v>
      </c>
      <c r="BB226" s="23">
        <v>0</v>
      </c>
      <c r="BC226" s="23"/>
      <c r="BD226" s="23">
        <v>0</v>
      </c>
      <c r="BE226" s="41">
        <v>0</v>
      </c>
      <c r="BF226" s="23">
        <v>233970720</v>
      </c>
      <c r="BG226" s="23">
        <v>232013173</v>
      </c>
      <c r="BH226" s="25">
        <v>736209926</v>
      </c>
      <c r="BI226" s="23">
        <v>0</v>
      </c>
      <c r="BJ226" s="23">
        <v>68709867</v>
      </c>
      <c r="BK226" s="23">
        <v>0</v>
      </c>
      <c r="BL226" s="23">
        <v>0</v>
      </c>
      <c r="BM226" s="23">
        <v>0</v>
      </c>
      <c r="BN226" s="24">
        <v>0</v>
      </c>
      <c r="BO226" s="23">
        <v>0</v>
      </c>
      <c r="BP226" s="23">
        <v>0</v>
      </c>
      <c r="BQ226" s="23">
        <v>0</v>
      </c>
      <c r="BR226" s="25">
        <v>804919793</v>
      </c>
      <c r="BS226" s="22">
        <v>0</v>
      </c>
      <c r="BT226" s="23">
        <v>0</v>
      </c>
      <c r="BU226" s="23">
        <v>0</v>
      </c>
      <c r="BV226" s="23">
        <v>0</v>
      </c>
      <c r="BW226" s="24">
        <v>0</v>
      </c>
      <c r="BX226" s="23">
        <v>0</v>
      </c>
      <c r="BY226" s="23">
        <v>0</v>
      </c>
      <c r="BZ226" s="23">
        <v>0</v>
      </c>
      <c r="CA226" s="25">
        <f t="shared" si="33"/>
        <v>804919793</v>
      </c>
      <c r="CB226" s="22">
        <v>0</v>
      </c>
      <c r="CC226" s="23">
        <v>0</v>
      </c>
      <c r="CD226" s="23">
        <v>0</v>
      </c>
      <c r="CE226" s="23">
        <v>0</v>
      </c>
      <c r="CF226" s="24">
        <v>0</v>
      </c>
      <c r="CG226" s="23">
        <v>0</v>
      </c>
      <c r="CH226" s="23">
        <v>0</v>
      </c>
      <c r="CI226" s="23">
        <v>0</v>
      </c>
      <c r="CJ226" s="25">
        <f t="shared" si="34"/>
        <v>804919793</v>
      </c>
      <c r="CK226" s="22">
        <v>0</v>
      </c>
      <c r="CL226" s="23">
        <v>0</v>
      </c>
      <c r="CM226" s="23">
        <v>0</v>
      </c>
      <c r="CN226" s="23">
        <v>0</v>
      </c>
      <c r="CO226" s="23">
        <v>0</v>
      </c>
      <c r="CP226" s="24">
        <v>0</v>
      </c>
      <c r="CQ226" s="23">
        <v>0</v>
      </c>
      <c r="CR226" s="23">
        <v>0</v>
      </c>
      <c r="CS226" s="25">
        <f t="shared" si="35"/>
        <v>804919793</v>
      </c>
      <c r="CT226" s="22">
        <v>0</v>
      </c>
      <c r="CU226" s="23">
        <v>0</v>
      </c>
      <c r="CV226" s="23">
        <v>0</v>
      </c>
      <c r="CW226" s="23"/>
      <c r="CX226" s="23">
        <v>0</v>
      </c>
      <c r="CY226" s="24">
        <v>0</v>
      </c>
      <c r="CZ226" s="23">
        <v>0</v>
      </c>
      <c r="DA226" s="23">
        <v>0</v>
      </c>
      <c r="DB226" s="25">
        <f t="shared" si="36"/>
        <v>804919793</v>
      </c>
      <c r="DC226" s="22">
        <v>0</v>
      </c>
      <c r="DD226" s="23">
        <v>0</v>
      </c>
      <c r="DE226" s="23">
        <v>0</v>
      </c>
      <c r="DF226" s="23">
        <v>0</v>
      </c>
      <c r="DG226" s="23">
        <v>0</v>
      </c>
      <c r="DH226" s="24">
        <v>0</v>
      </c>
      <c r="DI226" s="23">
        <v>0</v>
      </c>
      <c r="DJ226" s="23">
        <v>0</v>
      </c>
      <c r="DK226" s="25">
        <f t="shared" si="38"/>
        <v>804919793</v>
      </c>
      <c r="DL226" s="28">
        <v>0</v>
      </c>
      <c r="DM226" s="23">
        <v>0</v>
      </c>
      <c r="DN226" s="23">
        <v>0</v>
      </c>
      <c r="DO226" s="23">
        <v>0</v>
      </c>
      <c r="DP226" s="23"/>
      <c r="DQ226" s="23"/>
      <c r="DR226" s="23">
        <v>0</v>
      </c>
      <c r="DS226" s="23">
        <v>0</v>
      </c>
      <c r="DT226" s="24">
        <v>0</v>
      </c>
      <c r="DU226" s="23">
        <v>0</v>
      </c>
      <c r="DV226" s="23">
        <v>0</v>
      </c>
      <c r="DW226" s="26">
        <f t="shared" si="37"/>
        <v>804919793</v>
      </c>
      <c r="DX226" s="26">
        <f>VLOOKUP(B226,[2]RPTNCT049_ConsultaSaldosContabl!$I$4:$K$7914,3,0)</f>
        <v>302680587</v>
      </c>
      <c r="DY226" s="13" t="e">
        <f>+S226+AD226+AU226+#REF!+BG226+#REF!+BQ226+#REF!</f>
        <v>#REF!</v>
      </c>
    </row>
    <row r="227" spans="1:129" ht="15" customHeight="1" x14ac:dyDescent="0.2">
      <c r="A227" s="9">
        <v>8917800539</v>
      </c>
      <c r="B227" s="9">
        <v>891780053</v>
      </c>
      <c r="C227" s="9"/>
      <c r="D227" s="27">
        <v>217547675</v>
      </c>
      <c r="E227" s="21" t="s">
        <v>737</v>
      </c>
      <c r="F227" s="20" t="s">
        <v>1872</v>
      </c>
      <c r="G227" s="22">
        <f>VLOOKUP(A227,[1]SGP!$A$4:$G$1137,7,0)</f>
        <v>0</v>
      </c>
      <c r="H227" s="23"/>
      <c r="I227" s="23">
        <v>0</v>
      </c>
      <c r="J227" s="23">
        <v>0</v>
      </c>
      <c r="K227" s="24">
        <v>0</v>
      </c>
      <c r="L227" s="23">
        <v>0</v>
      </c>
      <c r="M227" s="23">
        <v>0</v>
      </c>
      <c r="N227" s="25">
        <f t="shared" si="30"/>
        <v>0</v>
      </c>
      <c r="O227" s="25">
        <v>0</v>
      </c>
      <c r="P227" s="22">
        <v>0</v>
      </c>
      <c r="Q227" s="23">
        <v>0</v>
      </c>
      <c r="R227" s="23">
        <v>0</v>
      </c>
      <c r="S227" s="29">
        <v>0</v>
      </c>
      <c r="T227" s="23">
        <v>0</v>
      </c>
      <c r="U227" s="24">
        <v>0</v>
      </c>
      <c r="V227" s="23">
        <v>0</v>
      </c>
      <c r="W227" s="23">
        <v>0</v>
      </c>
      <c r="X227" s="25">
        <f t="shared" si="31"/>
        <v>0</v>
      </c>
      <c r="Y227" s="25">
        <v>0</v>
      </c>
      <c r="Z227" s="22">
        <v>0</v>
      </c>
      <c r="AA227" s="23">
        <v>0</v>
      </c>
      <c r="AB227" s="22">
        <v>0</v>
      </c>
      <c r="AC227" s="23">
        <v>0</v>
      </c>
      <c r="AD227" s="23">
        <v>0</v>
      </c>
      <c r="AE227" s="23">
        <v>0</v>
      </c>
      <c r="AF227" s="24">
        <v>0</v>
      </c>
      <c r="AG227" s="23">
        <v>0</v>
      </c>
      <c r="AH227" s="23">
        <v>0</v>
      </c>
      <c r="AI227" s="25">
        <f t="shared" si="32"/>
        <v>0</v>
      </c>
      <c r="AJ227" s="25">
        <v>0</v>
      </c>
      <c r="AK227" s="24">
        <v>0</v>
      </c>
      <c r="AL227" s="23">
        <v>0</v>
      </c>
      <c r="AM227" s="23">
        <v>0</v>
      </c>
      <c r="AN227" s="24">
        <v>0</v>
      </c>
      <c r="AO227" s="24">
        <v>0</v>
      </c>
      <c r="AP227" s="23">
        <v>0</v>
      </c>
      <c r="AQ227" s="23">
        <v>0</v>
      </c>
      <c r="AR227" s="23">
        <v>0</v>
      </c>
      <c r="AS227" s="41" t="s">
        <v>2304</v>
      </c>
      <c r="AT227" s="23">
        <v>0</v>
      </c>
      <c r="AU227" s="23">
        <v>0</v>
      </c>
      <c r="AV227" s="25">
        <v>0</v>
      </c>
      <c r="AW227" s="22">
        <v>0</v>
      </c>
      <c r="AX227" s="23">
        <v>0</v>
      </c>
      <c r="AY227" s="41">
        <v>0</v>
      </c>
      <c r="AZ227" s="23">
        <v>0</v>
      </c>
      <c r="BA227" s="24">
        <v>0</v>
      </c>
      <c r="BB227" s="23">
        <v>0</v>
      </c>
      <c r="BC227" s="23"/>
      <c r="BD227" s="23">
        <v>0</v>
      </c>
      <c r="BE227" s="41">
        <v>0</v>
      </c>
      <c r="BF227" s="23">
        <v>78138260</v>
      </c>
      <c r="BG227" s="23">
        <v>0</v>
      </c>
      <c r="BH227" s="25">
        <v>78138260</v>
      </c>
      <c r="BI227" s="23">
        <v>0</v>
      </c>
      <c r="BJ227" s="23">
        <v>22959789</v>
      </c>
      <c r="BK227" s="23">
        <v>0</v>
      </c>
      <c r="BL227" s="23">
        <v>0</v>
      </c>
      <c r="BM227" s="23">
        <v>0</v>
      </c>
      <c r="BN227" s="24">
        <v>0</v>
      </c>
      <c r="BO227" s="23">
        <v>0</v>
      </c>
      <c r="BP227" s="23">
        <v>0</v>
      </c>
      <c r="BQ227" s="23">
        <v>0</v>
      </c>
      <c r="BR227" s="25">
        <v>101098049</v>
      </c>
      <c r="BS227" s="22">
        <v>0</v>
      </c>
      <c r="BT227" s="23">
        <v>0</v>
      </c>
      <c r="BU227" s="23">
        <v>0</v>
      </c>
      <c r="BV227" s="23">
        <v>0</v>
      </c>
      <c r="BW227" s="24">
        <v>0</v>
      </c>
      <c r="BX227" s="23">
        <v>0</v>
      </c>
      <c r="BY227" s="23">
        <v>0</v>
      </c>
      <c r="BZ227" s="23">
        <v>0</v>
      </c>
      <c r="CA227" s="25">
        <f t="shared" si="33"/>
        <v>101098049</v>
      </c>
      <c r="CB227" s="22">
        <v>0</v>
      </c>
      <c r="CC227" s="23">
        <v>0</v>
      </c>
      <c r="CD227" s="23">
        <v>0</v>
      </c>
      <c r="CE227" s="23">
        <v>0</v>
      </c>
      <c r="CF227" s="24">
        <v>0</v>
      </c>
      <c r="CG227" s="23">
        <v>0</v>
      </c>
      <c r="CH227" s="23">
        <v>0</v>
      </c>
      <c r="CI227" s="23">
        <v>0</v>
      </c>
      <c r="CJ227" s="25">
        <f t="shared" si="34"/>
        <v>101098049</v>
      </c>
      <c r="CK227" s="22">
        <v>0</v>
      </c>
      <c r="CL227" s="23">
        <v>0</v>
      </c>
      <c r="CM227" s="23">
        <v>0</v>
      </c>
      <c r="CN227" s="23">
        <v>0</v>
      </c>
      <c r="CO227" s="23">
        <v>0</v>
      </c>
      <c r="CP227" s="24">
        <v>0</v>
      </c>
      <c r="CQ227" s="23">
        <v>0</v>
      </c>
      <c r="CR227" s="23">
        <v>0</v>
      </c>
      <c r="CS227" s="25">
        <f t="shared" si="35"/>
        <v>101098049</v>
      </c>
      <c r="CT227" s="22">
        <v>0</v>
      </c>
      <c r="CU227" s="23">
        <v>0</v>
      </c>
      <c r="CV227" s="23">
        <v>0</v>
      </c>
      <c r="CW227" s="23"/>
      <c r="CX227" s="23">
        <v>0</v>
      </c>
      <c r="CY227" s="24">
        <v>0</v>
      </c>
      <c r="CZ227" s="23">
        <v>0</v>
      </c>
      <c r="DA227" s="23">
        <v>0</v>
      </c>
      <c r="DB227" s="25">
        <f t="shared" si="36"/>
        <v>101098049</v>
      </c>
      <c r="DC227" s="22">
        <v>0</v>
      </c>
      <c r="DD227" s="23">
        <v>0</v>
      </c>
      <c r="DE227" s="23">
        <v>0</v>
      </c>
      <c r="DF227" s="23">
        <v>0</v>
      </c>
      <c r="DG227" s="23">
        <v>0</v>
      </c>
      <c r="DH227" s="24">
        <v>0</v>
      </c>
      <c r="DI227" s="23">
        <v>0</v>
      </c>
      <c r="DJ227" s="23">
        <v>0</v>
      </c>
      <c r="DK227" s="25">
        <f t="shared" si="38"/>
        <v>101098049</v>
      </c>
      <c r="DL227" s="28">
        <v>0</v>
      </c>
      <c r="DM227" s="23">
        <v>0</v>
      </c>
      <c r="DN227" s="23">
        <v>0</v>
      </c>
      <c r="DO227" s="23">
        <v>0</v>
      </c>
      <c r="DP227" s="23"/>
      <c r="DQ227" s="23"/>
      <c r="DR227" s="23">
        <v>0</v>
      </c>
      <c r="DS227" s="23">
        <v>0</v>
      </c>
      <c r="DT227" s="24">
        <v>0</v>
      </c>
      <c r="DU227" s="23">
        <v>0</v>
      </c>
      <c r="DV227" s="23">
        <v>0</v>
      </c>
      <c r="DW227" s="26">
        <f t="shared" si="37"/>
        <v>101098049</v>
      </c>
      <c r="DX227" s="26">
        <f>VLOOKUP(B227,[2]RPTNCT049_ConsultaSaldosContabl!$I$4:$K$7914,3,0)</f>
        <v>101098049</v>
      </c>
      <c r="DY227" s="13" t="e">
        <f>+S227+AD227+AU227+#REF!+BG227+#REF!+BQ227+#REF!</f>
        <v>#REF!</v>
      </c>
    </row>
    <row r="228" spans="1:129" ht="15" customHeight="1" x14ac:dyDescent="0.2">
      <c r="A228" s="9">
        <v>8917800521</v>
      </c>
      <c r="B228" s="9">
        <v>891780052</v>
      </c>
      <c r="C228" s="9"/>
      <c r="D228" s="27">
        <v>210547605</v>
      </c>
      <c r="E228" s="21" t="s">
        <v>735</v>
      </c>
      <c r="F228" s="20" t="s">
        <v>1870</v>
      </c>
      <c r="G228" s="22">
        <f>VLOOKUP(A228,[1]SGP!$A$4:$G$1137,7,0)</f>
        <v>0</v>
      </c>
      <c r="H228" s="23"/>
      <c r="I228" s="23">
        <v>0</v>
      </c>
      <c r="J228" s="23">
        <v>0</v>
      </c>
      <c r="K228" s="24">
        <v>0</v>
      </c>
      <c r="L228" s="23">
        <v>0</v>
      </c>
      <c r="M228" s="23">
        <v>0</v>
      </c>
      <c r="N228" s="25">
        <f t="shared" si="30"/>
        <v>0</v>
      </c>
      <c r="O228" s="25">
        <v>0</v>
      </c>
      <c r="P228" s="22">
        <v>0</v>
      </c>
      <c r="Q228" s="23">
        <v>0</v>
      </c>
      <c r="R228" s="23">
        <v>0</v>
      </c>
      <c r="S228" s="31">
        <v>77162433</v>
      </c>
      <c r="T228" s="23">
        <v>0</v>
      </c>
      <c r="U228" s="24">
        <v>0</v>
      </c>
      <c r="V228" s="23">
        <v>0</v>
      </c>
      <c r="W228" s="23">
        <v>0</v>
      </c>
      <c r="X228" s="25">
        <f t="shared" si="31"/>
        <v>77162433</v>
      </c>
      <c r="Y228" s="25">
        <v>0</v>
      </c>
      <c r="Z228" s="22">
        <v>0</v>
      </c>
      <c r="AA228" s="23">
        <v>0</v>
      </c>
      <c r="AB228" s="22">
        <v>0</v>
      </c>
      <c r="AC228" s="23">
        <v>0</v>
      </c>
      <c r="AD228" s="23">
        <v>0</v>
      </c>
      <c r="AE228" s="23">
        <v>0</v>
      </c>
      <c r="AF228" s="24">
        <v>0</v>
      </c>
      <c r="AG228" s="23">
        <v>0</v>
      </c>
      <c r="AH228" s="23">
        <v>0</v>
      </c>
      <c r="AI228" s="25">
        <f t="shared" si="32"/>
        <v>77162433</v>
      </c>
      <c r="AJ228" s="25">
        <v>0</v>
      </c>
      <c r="AK228" s="24">
        <v>0</v>
      </c>
      <c r="AL228" s="23">
        <v>0</v>
      </c>
      <c r="AM228" s="23">
        <v>0</v>
      </c>
      <c r="AN228" s="24">
        <v>0</v>
      </c>
      <c r="AO228" s="24">
        <v>0</v>
      </c>
      <c r="AP228" s="23">
        <v>0</v>
      </c>
      <c r="AQ228" s="23">
        <v>0</v>
      </c>
      <c r="AR228" s="23">
        <v>0</v>
      </c>
      <c r="AS228" s="41" t="s">
        <v>2304</v>
      </c>
      <c r="AT228" s="23">
        <v>0</v>
      </c>
      <c r="AU228" s="23">
        <v>0</v>
      </c>
      <c r="AV228" s="25">
        <v>77162433</v>
      </c>
      <c r="AW228" s="22">
        <v>0</v>
      </c>
      <c r="AX228" s="23">
        <v>0</v>
      </c>
      <c r="AY228" s="41">
        <v>0</v>
      </c>
      <c r="AZ228" s="23">
        <v>0</v>
      </c>
      <c r="BA228" s="24">
        <v>0</v>
      </c>
      <c r="BB228" s="23">
        <v>0</v>
      </c>
      <c r="BC228" s="23"/>
      <c r="BD228" s="23">
        <v>0</v>
      </c>
      <c r="BE228" s="41">
        <v>0</v>
      </c>
      <c r="BF228" s="23">
        <v>80475000</v>
      </c>
      <c r="BG228" s="23">
        <v>73168633</v>
      </c>
      <c r="BH228" s="25">
        <v>230806066</v>
      </c>
      <c r="BI228" s="23">
        <v>0</v>
      </c>
      <c r="BJ228" s="23">
        <v>22368820</v>
      </c>
      <c r="BK228" s="23">
        <v>0</v>
      </c>
      <c r="BL228" s="23">
        <v>0</v>
      </c>
      <c r="BM228" s="23">
        <v>0</v>
      </c>
      <c r="BN228" s="24">
        <v>0</v>
      </c>
      <c r="BO228" s="23">
        <v>0</v>
      </c>
      <c r="BP228" s="23">
        <v>0</v>
      </c>
      <c r="BQ228" s="23">
        <v>0</v>
      </c>
      <c r="BR228" s="25">
        <v>253174886</v>
      </c>
      <c r="BS228" s="22">
        <v>0</v>
      </c>
      <c r="BT228" s="23">
        <v>0</v>
      </c>
      <c r="BU228" s="23">
        <v>0</v>
      </c>
      <c r="BV228" s="23">
        <v>0</v>
      </c>
      <c r="BW228" s="24">
        <v>0</v>
      </c>
      <c r="BX228" s="23">
        <v>0</v>
      </c>
      <c r="BY228" s="23">
        <v>0</v>
      </c>
      <c r="BZ228" s="23">
        <v>0</v>
      </c>
      <c r="CA228" s="25">
        <f t="shared" si="33"/>
        <v>253174886</v>
      </c>
      <c r="CB228" s="22">
        <v>0</v>
      </c>
      <c r="CC228" s="23">
        <v>0</v>
      </c>
      <c r="CD228" s="23">
        <v>0</v>
      </c>
      <c r="CE228" s="23">
        <v>0</v>
      </c>
      <c r="CF228" s="24">
        <v>0</v>
      </c>
      <c r="CG228" s="23">
        <v>0</v>
      </c>
      <c r="CH228" s="23">
        <v>0</v>
      </c>
      <c r="CI228" s="23">
        <v>0</v>
      </c>
      <c r="CJ228" s="25">
        <f t="shared" si="34"/>
        <v>253174886</v>
      </c>
      <c r="CK228" s="22">
        <v>0</v>
      </c>
      <c r="CL228" s="23">
        <v>0</v>
      </c>
      <c r="CM228" s="23">
        <v>0</v>
      </c>
      <c r="CN228" s="23">
        <v>0</v>
      </c>
      <c r="CO228" s="23">
        <v>0</v>
      </c>
      <c r="CP228" s="24">
        <v>0</v>
      </c>
      <c r="CQ228" s="23">
        <v>0</v>
      </c>
      <c r="CR228" s="23">
        <v>0</v>
      </c>
      <c r="CS228" s="25">
        <f t="shared" si="35"/>
        <v>253174886</v>
      </c>
      <c r="CT228" s="22">
        <v>0</v>
      </c>
      <c r="CU228" s="23">
        <v>0</v>
      </c>
      <c r="CV228" s="23">
        <v>0</v>
      </c>
      <c r="CW228" s="23"/>
      <c r="CX228" s="23">
        <v>0</v>
      </c>
      <c r="CY228" s="24">
        <v>0</v>
      </c>
      <c r="CZ228" s="23">
        <v>0</v>
      </c>
      <c r="DA228" s="23">
        <v>0</v>
      </c>
      <c r="DB228" s="25">
        <f t="shared" si="36"/>
        <v>253174886</v>
      </c>
      <c r="DC228" s="22">
        <v>0</v>
      </c>
      <c r="DD228" s="23">
        <v>0</v>
      </c>
      <c r="DE228" s="23">
        <v>0</v>
      </c>
      <c r="DF228" s="23">
        <v>0</v>
      </c>
      <c r="DG228" s="23">
        <v>0</v>
      </c>
      <c r="DH228" s="24">
        <v>0</v>
      </c>
      <c r="DI228" s="23">
        <v>0</v>
      </c>
      <c r="DJ228" s="23">
        <v>0</v>
      </c>
      <c r="DK228" s="25">
        <f t="shared" si="38"/>
        <v>253174886</v>
      </c>
      <c r="DL228" s="28">
        <v>0</v>
      </c>
      <c r="DM228" s="23">
        <v>0</v>
      </c>
      <c r="DN228" s="23">
        <v>0</v>
      </c>
      <c r="DO228" s="23">
        <v>0</v>
      </c>
      <c r="DP228" s="23"/>
      <c r="DQ228" s="23"/>
      <c r="DR228" s="23">
        <v>0</v>
      </c>
      <c r="DS228" s="23">
        <v>0</v>
      </c>
      <c r="DT228" s="24">
        <v>0</v>
      </c>
      <c r="DU228" s="23">
        <v>0</v>
      </c>
      <c r="DV228" s="23">
        <v>0</v>
      </c>
      <c r="DW228" s="26">
        <f t="shared" si="37"/>
        <v>253174886</v>
      </c>
      <c r="DX228" s="26">
        <f>VLOOKUP(B228,[2]RPTNCT049_ConsultaSaldosContabl!$I$4:$K$7914,3,0)</f>
        <v>102843820</v>
      </c>
      <c r="DY228" s="13" t="e">
        <f>+S228+AD228+AU228+#REF!+BG228+#REF!+BQ228+#REF!</f>
        <v>#REF!</v>
      </c>
    </row>
    <row r="229" spans="1:129" ht="15" customHeight="1" x14ac:dyDescent="0.2">
      <c r="A229" s="9">
        <v>8917800514</v>
      </c>
      <c r="B229" s="9">
        <v>891780051</v>
      </c>
      <c r="C229" s="9"/>
      <c r="D229" s="27">
        <v>215547555</v>
      </c>
      <c r="E229" s="21" t="s">
        <v>733</v>
      </c>
      <c r="F229" s="20" t="s">
        <v>1868</v>
      </c>
      <c r="G229" s="22">
        <f>VLOOKUP(A229,[1]SGP!$A$4:$G$1137,7,0)</f>
        <v>0</v>
      </c>
      <c r="H229" s="23"/>
      <c r="I229" s="23">
        <v>0</v>
      </c>
      <c r="J229" s="23">
        <v>0</v>
      </c>
      <c r="K229" s="24">
        <v>0</v>
      </c>
      <c r="L229" s="23">
        <v>0</v>
      </c>
      <c r="M229" s="23">
        <v>0</v>
      </c>
      <c r="N229" s="25">
        <f t="shared" si="30"/>
        <v>0</v>
      </c>
      <c r="O229" s="25">
        <v>0</v>
      </c>
      <c r="P229" s="22">
        <v>0</v>
      </c>
      <c r="Q229" s="23">
        <v>0</v>
      </c>
      <c r="R229" s="23">
        <v>0</v>
      </c>
      <c r="S229" s="31">
        <v>595004939</v>
      </c>
      <c r="T229" s="23">
        <v>0</v>
      </c>
      <c r="U229" s="24">
        <v>0</v>
      </c>
      <c r="V229" s="23">
        <v>0</v>
      </c>
      <c r="W229" s="23">
        <v>0</v>
      </c>
      <c r="X229" s="25">
        <f t="shared" si="31"/>
        <v>595004939</v>
      </c>
      <c r="Y229" s="25">
        <v>0</v>
      </c>
      <c r="Z229" s="22">
        <v>0</v>
      </c>
      <c r="AA229" s="23">
        <v>0</v>
      </c>
      <c r="AB229" s="22">
        <v>0</v>
      </c>
      <c r="AC229" s="23">
        <v>0</v>
      </c>
      <c r="AD229" s="23">
        <v>0</v>
      </c>
      <c r="AE229" s="23">
        <v>0</v>
      </c>
      <c r="AF229" s="24">
        <v>0</v>
      </c>
      <c r="AG229" s="23">
        <v>0</v>
      </c>
      <c r="AH229" s="23">
        <v>0</v>
      </c>
      <c r="AI229" s="25">
        <f t="shared" si="32"/>
        <v>595004939</v>
      </c>
      <c r="AJ229" s="25">
        <v>0</v>
      </c>
      <c r="AK229" s="24">
        <v>0</v>
      </c>
      <c r="AL229" s="23">
        <v>0</v>
      </c>
      <c r="AM229" s="23">
        <v>0</v>
      </c>
      <c r="AN229" s="24">
        <v>0</v>
      </c>
      <c r="AO229" s="24">
        <v>0</v>
      </c>
      <c r="AP229" s="23">
        <v>0</v>
      </c>
      <c r="AQ229" s="23">
        <v>0</v>
      </c>
      <c r="AR229" s="23">
        <v>0</v>
      </c>
      <c r="AS229" s="41" t="s">
        <v>2304</v>
      </c>
      <c r="AT229" s="23">
        <v>0</v>
      </c>
      <c r="AU229" s="23">
        <v>0</v>
      </c>
      <c r="AV229" s="25">
        <v>595004939</v>
      </c>
      <c r="AW229" s="22">
        <v>0</v>
      </c>
      <c r="AX229" s="23">
        <v>0</v>
      </c>
      <c r="AY229" s="41">
        <v>0</v>
      </c>
      <c r="AZ229" s="23">
        <v>0</v>
      </c>
      <c r="BA229" s="24">
        <v>0</v>
      </c>
      <c r="BB229" s="23">
        <v>0</v>
      </c>
      <c r="BC229" s="23"/>
      <c r="BD229" s="23">
        <v>0</v>
      </c>
      <c r="BE229" s="41">
        <v>0</v>
      </c>
      <c r="BF229" s="23">
        <v>530822720</v>
      </c>
      <c r="BG229" s="23">
        <v>522050509</v>
      </c>
      <c r="BH229" s="25">
        <v>1647878168</v>
      </c>
      <c r="BI229" s="23">
        <v>0</v>
      </c>
      <c r="BJ229" s="23">
        <v>161107477</v>
      </c>
      <c r="BK229" s="23">
        <v>0</v>
      </c>
      <c r="BL229" s="23">
        <v>0</v>
      </c>
      <c r="BM229" s="23">
        <v>0</v>
      </c>
      <c r="BN229" s="24">
        <v>0</v>
      </c>
      <c r="BO229" s="23">
        <v>0</v>
      </c>
      <c r="BP229" s="23">
        <v>0</v>
      </c>
      <c r="BQ229" s="23">
        <v>0</v>
      </c>
      <c r="BR229" s="25">
        <v>1808985645</v>
      </c>
      <c r="BS229" s="22">
        <v>0</v>
      </c>
      <c r="BT229" s="23">
        <v>0</v>
      </c>
      <c r="BU229" s="23">
        <v>0</v>
      </c>
      <c r="BV229" s="23">
        <v>0</v>
      </c>
      <c r="BW229" s="24">
        <v>0</v>
      </c>
      <c r="BX229" s="23">
        <v>0</v>
      </c>
      <c r="BY229" s="23">
        <v>0</v>
      </c>
      <c r="BZ229" s="23">
        <v>0</v>
      </c>
      <c r="CA229" s="25">
        <f t="shared" si="33"/>
        <v>1808985645</v>
      </c>
      <c r="CB229" s="22">
        <v>0</v>
      </c>
      <c r="CC229" s="23">
        <v>0</v>
      </c>
      <c r="CD229" s="23">
        <v>0</v>
      </c>
      <c r="CE229" s="23">
        <v>0</v>
      </c>
      <c r="CF229" s="24">
        <v>0</v>
      </c>
      <c r="CG229" s="23">
        <v>0</v>
      </c>
      <c r="CH229" s="23">
        <v>0</v>
      </c>
      <c r="CI229" s="23">
        <v>0</v>
      </c>
      <c r="CJ229" s="25">
        <f t="shared" si="34"/>
        <v>1808985645</v>
      </c>
      <c r="CK229" s="22">
        <v>0</v>
      </c>
      <c r="CL229" s="23">
        <v>0</v>
      </c>
      <c r="CM229" s="23">
        <v>0</v>
      </c>
      <c r="CN229" s="23">
        <v>0</v>
      </c>
      <c r="CO229" s="23">
        <v>0</v>
      </c>
      <c r="CP229" s="24">
        <v>0</v>
      </c>
      <c r="CQ229" s="23">
        <v>0</v>
      </c>
      <c r="CR229" s="23">
        <v>0</v>
      </c>
      <c r="CS229" s="25">
        <f t="shared" si="35"/>
        <v>1808985645</v>
      </c>
      <c r="CT229" s="22">
        <v>0</v>
      </c>
      <c r="CU229" s="23">
        <v>0</v>
      </c>
      <c r="CV229" s="23">
        <v>0</v>
      </c>
      <c r="CW229" s="23"/>
      <c r="CX229" s="23">
        <v>0</v>
      </c>
      <c r="CY229" s="24">
        <v>0</v>
      </c>
      <c r="CZ229" s="23">
        <v>0</v>
      </c>
      <c r="DA229" s="23">
        <v>0</v>
      </c>
      <c r="DB229" s="25">
        <f t="shared" si="36"/>
        <v>1808985645</v>
      </c>
      <c r="DC229" s="22">
        <v>0</v>
      </c>
      <c r="DD229" s="23">
        <v>0</v>
      </c>
      <c r="DE229" s="23">
        <v>0</v>
      </c>
      <c r="DF229" s="23">
        <v>0</v>
      </c>
      <c r="DG229" s="23">
        <v>0</v>
      </c>
      <c r="DH229" s="24">
        <v>0</v>
      </c>
      <c r="DI229" s="23">
        <v>0</v>
      </c>
      <c r="DJ229" s="23">
        <v>0</v>
      </c>
      <c r="DK229" s="25">
        <f t="shared" si="38"/>
        <v>1808985645</v>
      </c>
      <c r="DL229" s="28">
        <v>0</v>
      </c>
      <c r="DM229" s="23">
        <v>0</v>
      </c>
      <c r="DN229" s="23">
        <v>0</v>
      </c>
      <c r="DO229" s="23">
        <v>0</v>
      </c>
      <c r="DP229" s="23"/>
      <c r="DQ229" s="23"/>
      <c r="DR229" s="23">
        <v>0</v>
      </c>
      <c r="DS229" s="23">
        <v>0</v>
      </c>
      <c r="DT229" s="24">
        <v>0</v>
      </c>
      <c r="DU229" s="23">
        <v>0</v>
      </c>
      <c r="DV229" s="23">
        <v>0</v>
      </c>
      <c r="DW229" s="26">
        <f t="shared" si="37"/>
        <v>1808985645</v>
      </c>
      <c r="DX229" s="26">
        <f>VLOOKUP(B229,[2]RPTNCT049_ConsultaSaldosContabl!$I$4:$K$7914,3,0)</f>
        <v>691930197</v>
      </c>
      <c r="DY229" s="13" t="e">
        <f>+S229+AD229+AU229+#REF!+BG229+#REF!+BQ229+#REF!</f>
        <v>#REF!</v>
      </c>
    </row>
    <row r="230" spans="1:129" ht="15" customHeight="1" x14ac:dyDescent="0.2">
      <c r="A230" s="9">
        <v>8917800507</v>
      </c>
      <c r="B230" s="9">
        <v>891780050</v>
      </c>
      <c r="C230" s="9"/>
      <c r="D230" s="27">
        <v>215147551</v>
      </c>
      <c r="E230" s="21" t="s">
        <v>732</v>
      </c>
      <c r="F230" s="20" t="s">
        <v>1867</v>
      </c>
      <c r="G230" s="22">
        <f>VLOOKUP(A230,[1]SGP!$A$4:$G$1137,7,0)</f>
        <v>0</v>
      </c>
      <c r="H230" s="23"/>
      <c r="I230" s="23">
        <v>0</v>
      </c>
      <c r="J230" s="23">
        <v>0</v>
      </c>
      <c r="K230" s="24">
        <v>0</v>
      </c>
      <c r="L230" s="23">
        <v>0</v>
      </c>
      <c r="M230" s="23">
        <v>0</v>
      </c>
      <c r="N230" s="25">
        <f t="shared" si="30"/>
        <v>0</v>
      </c>
      <c r="O230" s="25">
        <v>0</v>
      </c>
      <c r="P230" s="22">
        <v>0</v>
      </c>
      <c r="Q230" s="23">
        <v>0</v>
      </c>
      <c r="R230" s="23">
        <v>0</v>
      </c>
      <c r="S230" s="31">
        <v>371060585</v>
      </c>
      <c r="T230" s="23">
        <v>0</v>
      </c>
      <c r="U230" s="24">
        <v>0</v>
      </c>
      <c r="V230" s="23">
        <v>0</v>
      </c>
      <c r="W230" s="23">
        <v>0</v>
      </c>
      <c r="X230" s="25">
        <f t="shared" si="31"/>
        <v>371060585</v>
      </c>
      <c r="Y230" s="25">
        <v>0</v>
      </c>
      <c r="Z230" s="22">
        <v>0</v>
      </c>
      <c r="AA230" s="23">
        <v>0</v>
      </c>
      <c r="AB230" s="22">
        <v>0</v>
      </c>
      <c r="AC230" s="23">
        <v>0</v>
      </c>
      <c r="AD230" s="23">
        <v>0</v>
      </c>
      <c r="AE230" s="23">
        <v>0</v>
      </c>
      <c r="AF230" s="24">
        <v>0</v>
      </c>
      <c r="AG230" s="23">
        <v>0</v>
      </c>
      <c r="AH230" s="23">
        <v>0</v>
      </c>
      <c r="AI230" s="25">
        <f t="shared" si="32"/>
        <v>371060585</v>
      </c>
      <c r="AJ230" s="25">
        <v>0</v>
      </c>
      <c r="AK230" s="24">
        <v>0</v>
      </c>
      <c r="AL230" s="23">
        <v>0</v>
      </c>
      <c r="AM230" s="23">
        <v>0</v>
      </c>
      <c r="AN230" s="24">
        <v>0</v>
      </c>
      <c r="AO230" s="24">
        <v>0</v>
      </c>
      <c r="AP230" s="23">
        <v>0</v>
      </c>
      <c r="AQ230" s="23">
        <v>0</v>
      </c>
      <c r="AR230" s="23">
        <v>0</v>
      </c>
      <c r="AS230" s="41" t="s">
        <v>2304</v>
      </c>
      <c r="AT230" s="23">
        <v>0</v>
      </c>
      <c r="AU230" s="23">
        <v>0</v>
      </c>
      <c r="AV230" s="25">
        <v>371060585</v>
      </c>
      <c r="AW230" s="22">
        <v>0</v>
      </c>
      <c r="AX230" s="23">
        <v>0</v>
      </c>
      <c r="AY230" s="41">
        <v>0</v>
      </c>
      <c r="AZ230" s="23">
        <v>0</v>
      </c>
      <c r="BA230" s="24">
        <v>0</v>
      </c>
      <c r="BB230" s="23">
        <v>0</v>
      </c>
      <c r="BC230" s="23"/>
      <c r="BD230" s="23">
        <v>0</v>
      </c>
      <c r="BE230" s="41">
        <v>0</v>
      </c>
      <c r="BF230" s="23">
        <v>299709760</v>
      </c>
      <c r="BG230" s="23">
        <v>355181529</v>
      </c>
      <c r="BH230" s="25">
        <v>1025951874</v>
      </c>
      <c r="BI230" s="23">
        <v>0</v>
      </c>
      <c r="BJ230" s="23">
        <v>86451083</v>
      </c>
      <c r="BK230" s="23">
        <v>0</v>
      </c>
      <c r="BL230" s="23">
        <v>0</v>
      </c>
      <c r="BM230" s="23">
        <v>0</v>
      </c>
      <c r="BN230" s="24">
        <v>0</v>
      </c>
      <c r="BO230" s="23">
        <v>0</v>
      </c>
      <c r="BP230" s="23">
        <v>0</v>
      </c>
      <c r="BQ230" s="23">
        <v>0</v>
      </c>
      <c r="BR230" s="25">
        <v>1112402957</v>
      </c>
      <c r="BS230" s="22">
        <v>0</v>
      </c>
      <c r="BT230" s="23">
        <v>0</v>
      </c>
      <c r="BU230" s="23">
        <v>0</v>
      </c>
      <c r="BV230" s="23">
        <v>0</v>
      </c>
      <c r="BW230" s="24">
        <v>0</v>
      </c>
      <c r="BX230" s="23">
        <v>0</v>
      </c>
      <c r="BY230" s="23">
        <v>0</v>
      </c>
      <c r="BZ230" s="23">
        <v>0</v>
      </c>
      <c r="CA230" s="25">
        <f t="shared" si="33"/>
        <v>1112402957</v>
      </c>
      <c r="CB230" s="22">
        <v>0</v>
      </c>
      <c r="CC230" s="23">
        <v>0</v>
      </c>
      <c r="CD230" s="23">
        <v>0</v>
      </c>
      <c r="CE230" s="23">
        <v>0</v>
      </c>
      <c r="CF230" s="24">
        <v>0</v>
      </c>
      <c r="CG230" s="23">
        <v>0</v>
      </c>
      <c r="CH230" s="23">
        <v>0</v>
      </c>
      <c r="CI230" s="23">
        <v>0</v>
      </c>
      <c r="CJ230" s="25">
        <f t="shared" si="34"/>
        <v>1112402957</v>
      </c>
      <c r="CK230" s="22">
        <v>0</v>
      </c>
      <c r="CL230" s="23">
        <v>0</v>
      </c>
      <c r="CM230" s="23">
        <v>0</v>
      </c>
      <c r="CN230" s="23">
        <v>0</v>
      </c>
      <c r="CO230" s="23">
        <v>0</v>
      </c>
      <c r="CP230" s="24">
        <v>0</v>
      </c>
      <c r="CQ230" s="23">
        <v>0</v>
      </c>
      <c r="CR230" s="23">
        <v>0</v>
      </c>
      <c r="CS230" s="25">
        <f t="shared" si="35"/>
        <v>1112402957</v>
      </c>
      <c r="CT230" s="22">
        <v>0</v>
      </c>
      <c r="CU230" s="23">
        <v>0</v>
      </c>
      <c r="CV230" s="23">
        <v>0</v>
      </c>
      <c r="CW230" s="23"/>
      <c r="CX230" s="23">
        <v>0</v>
      </c>
      <c r="CY230" s="24">
        <v>0</v>
      </c>
      <c r="CZ230" s="23">
        <v>0</v>
      </c>
      <c r="DA230" s="23">
        <v>0</v>
      </c>
      <c r="DB230" s="25">
        <f t="shared" si="36"/>
        <v>1112402957</v>
      </c>
      <c r="DC230" s="22">
        <v>0</v>
      </c>
      <c r="DD230" s="23">
        <v>0</v>
      </c>
      <c r="DE230" s="23">
        <v>0</v>
      </c>
      <c r="DF230" s="23">
        <v>0</v>
      </c>
      <c r="DG230" s="23">
        <v>0</v>
      </c>
      <c r="DH230" s="24">
        <v>0</v>
      </c>
      <c r="DI230" s="23">
        <v>0</v>
      </c>
      <c r="DJ230" s="23">
        <v>0</v>
      </c>
      <c r="DK230" s="25">
        <f t="shared" si="38"/>
        <v>1112402957</v>
      </c>
      <c r="DL230" s="28">
        <v>0</v>
      </c>
      <c r="DM230" s="23">
        <v>0</v>
      </c>
      <c r="DN230" s="23">
        <v>0</v>
      </c>
      <c r="DO230" s="23">
        <v>0</v>
      </c>
      <c r="DP230" s="23"/>
      <c r="DQ230" s="23"/>
      <c r="DR230" s="23">
        <v>0</v>
      </c>
      <c r="DS230" s="23">
        <v>0</v>
      </c>
      <c r="DT230" s="24">
        <v>0</v>
      </c>
      <c r="DU230" s="23">
        <v>0</v>
      </c>
      <c r="DV230" s="23">
        <v>0</v>
      </c>
      <c r="DW230" s="26">
        <f t="shared" si="37"/>
        <v>1112402957</v>
      </c>
      <c r="DX230" s="26">
        <f>VLOOKUP(B230,[2]RPTNCT049_ConsultaSaldosContabl!$I$4:$K$7914,3,0)</f>
        <v>386160843</v>
      </c>
      <c r="DY230" s="13" t="e">
        <f>+S230+AD230+AU230+#REF!+BG230+#REF!+BQ230+#REF!</f>
        <v>#REF!</v>
      </c>
    </row>
    <row r="231" spans="1:129" ht="15" customHeight="1" x14ac:dyDescent="0.2">
      <c r="A231" s="9">
        <v>8917800499</v>
      </c>
      <c r="B231" s="9">
        <v>891780049</v>
      </c>
      <c r="C231" s="9"/>
      <c r="D231" s="27">
        <v>215847258</v>
      </c>
      <c r="E231" s="21" t="s">
        <v>725</v>
      </c>
      <c r="F231" s="20" t="s">
        <v>1860</v>
      </c>
      <c r="G231" s="22">
        <f>VLOOKUP(A231,[1]SGP!$A$4:$G$1137,7,0)</f>
        <v>0</v>
      </c>
      <c r="H231" s="23"/>
      <c r="I231" s="23">
        <v>0</v>
      </c>
      <c r="J231" s="23">
        <v>0</v>
      </c>
      <c r="K231" s="24">
        <v>0</v>
      </c>
      <c r="L231" s="23">
        <v>0</v>
      </c>
      <c r="M231" s="23">
        <v>0</v>
      </c>
      <c r="N231" s="25">
        <f t="shared" si="30"/>
        <v>0</v>
      </c>
      <c r="O231" s="25">
        <v>0</v>
      </c>
      <c r="P231" s="22">
        <v>0</v>
      </c>
      <c r="Q231" s="23">
        <v>0</v>
      </c>
      <c r="R231" s="23">
        <v>0</v>
      </c>
      <c r="S231" s="31">
        <v>199923703</v>
      </c>
      <c r="T231" s="23">
        <v>0</v>
      </c>
      <c r="U231" s="24">
        <v>0</v>
      </c>
      <c r="V231" s="23">
        <v>0</v>
      </c>
      <c r="W231" s="23">
        <v>0</v>
      </c>
      <c r="X231" s="25">
        <f t="shared" si="31"/>
        <v>199923703</v>
      </c>
      <c r="Y231" s="25">
        <v>0</v>
      </c>
      <c r="Z231" s="22">
        <v>0</v>
      </c>
      <c r="AA231" s="23">
        <v>0</v>
      </c>
      <c r="AB231" s="22">
        <v>0</v>
      </c>
      <c r="AC231" s="23">
        <v>0</v>
      </c>
      <c r="AD231" s="23">
        <v>0</v>
      </c>
      <c r="AE231" s="23">
        <v>0</v>
      </c>
      <c r="AF231" s="24">
        <v>0</v>
      </c>
      <c r="AG231" s="23">
        <v>0</v>
      </c>
      <c r="AH231" s="23">
        <v>0</v>
      </c>
      <c r="AI231" s="25">
        <f t="shared" si="32"/>
        <v>199923703</v>
      </c>
      <c r="AJ231" s="25">
        <v>0</v>
      </c>
      <c r="AK231" s="24">
        <v>0</v>
      </c>
      <c r="AL231" s="23">
        <v>0</v>
      </c>
      <c r="AM231" s="23">
        <v>0</v>
      </c>
      <c r="AN231" s="24">
        <v>0</v>
      </c>
      <c r="AO231" s="24">
        <v>0</v>
      </c>
      <c r="AP231" s="23">
        <v>0</v>
      </c>
      <c r="AQ231" s="23">
        <v>0</v>
      </c>
      <c r="AR231" s="23">
        <v>0</v>
      </c>
      <c r="AS231" s="41" t="s">
        <v>2304</v>
      </c>
      <c r="AT231" s="23">
        <v>0</v>
      </c>
      <c r="AU231" s="23">
        <v>0</v>
      </c>
      <c r="AV231" s="25">
        <v>199923703</v>
      </c>
      <c r="AW231" s="22">
        <v>0</v>
      </c>
      <c r="AX231" s="23">
        <v>0</v>
      </c>
      <c r="AY231" s="41">
        <v>0</v>
      </c>
      <c r="AZ231" s="23">
        <v>0</v>
      </c>
      <c r="BA231" s="24">
        <v>0</v>
      </c>
      <c r="BB231" s="23">
        <v>0</v>
      </c>
      <c r="BC231" s="23"/>
      <c r="BD231" s="23">
        <v>0</v>
      </c>
      <c r="BE231" s="41">
        <v>0</v>
      </c>
      <c r="BF231" s="23">
        <v>182728080</v>
      </c>
      <c r="BG231" s="23">
        <v>188133305</v>
      </c>
      <c r="BH231" s="25">
        <v>570785088</v>
      </c>
      <c r="BI231" s="23">
        <v>0</v>
      </c>
      <c r="BJ231" s="23">
        <v>52185600</v>
      </c>
      <c r="BK231" s="23">
        <v>0</v>
      </c>
      <c r="BL231" s="23">
        <v>0</v>
      </c>
      <c r="BM231" s="23">
        <v>0</v>
      </c>
      <c r="BN231" s="24">
        <v>0</v>
      </c>
      <c r="BO231" s="23">
        <v>0</v>
      </c>
      <c r="BP231" s="23">
        <v>0</v>
      </c>
      <c r="BQ231" s="23">
        <v>0</v>
      </c>
      <c r="BR231" s="25">
        <v>622970688</v>
      </c>
      <c r="BS231" s="22">
        <v>0</v>
      </c>
      <c r="BT231" s="23">
        <v>0</v>
      </c>
      <c r="BU231" s="23">
        <v>0</v>
      </c>
      <c r="BV231" s="23">
        <v>0</v>
      </c>
      <c r="BW231" s="24">
        <v>0</v>
      </c>
      <c r="BX231" s="23">
        <v>0</v>
      </c>
      <c r="BY231" s="23">
        <v>0</v>
      </c>
      <c r="BZ231" s="23">
        <v>0</v>
      </c>
      <c r="CA231" s="25">
        <f t="shared" si="33"/>
        <v>622970688</v>
      </c>
      <c r="CB231" s="22">
        <v>0</v>
      </c>
      <c r="CC231" s="23">
        <v>0</v>
      </c>
      <c r="CD231" s="23">
        <v>0</v>
      </c>
      <c r="CE231" s="23">
        <v>0</v>
      </c>
      <c r="CF231" s="24">
        <v>0</v>
      </c>
      <c r="CG231" s="23">
        <v>0</v>
      </c>
      <c r="CH231" s="23">
        <v>0</v>
      </c>
      <c r="CI231" s="23">
        <v>0</v>
      </c>
      <c r="CJ231" s="25">
        <f t="shared" si="34"/>
        <v>622970688</v>
      </c>
      <c r="CK231" s="22">
        <v>0</v>
      </c>
      <c r="CL231" s="23">
        <v>0</v>
      </c>
      <c r="CM231" s="23">
        <v>0</v>
      </c>
      <c r="CN231" s="23">
        <v>0</v>
      </c>
      <c r="CO231" s="23">
        <v>0</v>
      </c>
      <c r="CP231" s="24">
        <v>0</v>
      </c>
      <c r="CQ231" s="23">
        <v>0</v>
      </c>
      <c r="CR231" s="23">
        <v>0</v>
      </c>
      <c r="CS231" s="25">
        <f t="shared" si="35"/>
        <v>622970688</v>
      </c>
      <c r="CT231" s="22">
        <v>0</v>
      </c>
      <c r="CU231" s="23">
        <v>0</v>
      </c>
      <c r="CV231" s="23">
        <v>0</v>
      </c>
      <c r="CW231" s="23"/>
      <c r="CX231" s="23">
        <v>0</v>
      </c>
      <c r="CY231" s="24">
        <v>0</v>
      </c>
      <c r="CZ231" s="23">
        <v>0</v>
      </c>
      <c r="DA231" s="23">
        <v>0</v>
      </c>
      <c r="DB231" s="25">
        <f t="shared" si="36"/>
        <v>622970688</v>
      </c>
      <c r="DC231" s="22">
        <v>0</v>
      </c>
      <c r="DD231" s="23">
        <v>0</v>
      </c>
      <c r="DE231" s="23">
        <v>0</v>
      </c>
      <c r="DF231" s="23">
        <v>0</v>
      </c>
      <c r="DG231" s="23">
        <v>0</v>
      </c>
      <c r="DH231" s="24">
        <v>0</v>
      </c>
      <c r="DI231" s="23">
        <v>0</v>
      </c>
      <c r="DJ231" s="23">
        <v>0</v>
      </c>
      <c r="DK231" s="25">
        <f t="shared" si="38"/>
        <v>622970688</v>
      </c>
      <c r="DL231" s="28">
        <v>0</v>
      </c>
      <c r="DM231" s="23">
        <v>0</v>
      </c>
      <c r="DN231" s="23">
        <v>0</v>
      </c>
      <c r="DO231" s="23">
        <v>0</v>
      </c>
      <c r="DP231" s="23"/>
      <c r="DQ231" s="23"/>
      <c r="DR231" s="23">
        <v>0</v>
      </c>
      <c r="DS231" s="23">
        <v>0</v>
      </c>
      <c r="DT231" s="24">
        <v>0</v>
      </c>
      <c r="DU231" s="23">
        <v>0</v>
      </c>
      <c r="DV231" s="23">
        <v>0</v>
      </c>
      <c r="DW231" s="26">
        <f t="shared" si="37"/>
        <v>622970688</v>
      </c>
      <c r="DX231" s="26">
        <f>VLOOKUP(B231,[2]RPTNCT049_ConsultaSaldosContabl!$I$4:$K$7914,3,0)</f>
        <v>234913680</v>
      </c>
      <c r="DY231" s="13" t="e">
        <f>+S231+AD231+AU231+#REF!+BG231+#REF!+BQ231+#REF!</f>
        <v>#REF!</v>
      </c>
    </row>
    <row r="232" spans="1:129" ht="15" customHeight="1" x14ac:dyDescent="0.2">
      <c r="A232" s="9">
        <v>8917800481</v>
      </c>
      <c r="B232" s="9">
        <v>891780048</v>
      </c>
      <c r="C232" s="9"/>
      <c r="D232" s="27">
        <v>214147541</v>
      </c>
      <c r="E232" s="21" t="s">
        <v>730</v>
      </c>
      <c r="F232" s="20" t="s">
        <v>1865</v>
      </c>
      <c r="G232" s="22">
        <f>VLOOKUP(A232,[1]SGP!$A$4:$G$1137,7,0)</f>
        <v>0</v>
      </c>
      <c r="H232" s="23"/>
      <c r="I232" s="23">
        <v>0</v>
      </c>
      <c r="J232" s="23">
        <v>0</v>
      </c>
      <c r="K232" s="24">
        <v>0</v>
      </c>
      <c r="L232" s="23">
        <v>0</v>
      </c>
      <c r="M232" s="23">
        <v>0</v>
      </c>
      <c r="N232" s="25">
        <f t="shared" si="30"/>
        <v>0</v>
      </c>
      <c r="O232" s="25">
        <v>0</v>
      </c>
      <c r="P232" s="22">
        <v>0</v>
      </c>
      <c r="Q232" s="23">
        <v>0</v>
      </c>
      <c r="R232" s="23">
        <v>0</v>
      </c>
      <c r="S232" s="31">
        <v>112704979</v>
      </c>
      <c r="T232" s="23">
        <v>0</v>
      </c>
      <c r="U232" s="24">
        <v>0</v>
      </c>
      <c r="V232" s="23">
        <v>0</v>
      </c>
      <c r="W232" s="23">
        <v>0</v>
      </c>
      <c r="X232" s="25">
        <f t="shared" si="31"/>
        <v>112704979</v>
      </c>
      <c r="Y232" s="25">
        <v>0</v>
      </c>
      <c r="Z232" s="22">
        <v>0</v>
      </c>
      <c r="AA232" s="23">
        <v>0</v>
      </c>
      <c r="AB232" s="22">
        <v>0</v>
      </c>
      <c r="AC232" s="23">
        <v>0</v>
      </c>
      <c r="AD232" s="23">
        <v>0</v>
      </c>
      <c r="AE232" s="23">
        <v>0</v>
      </c>
      <c r="AF232" s="24">
        <v>0</v>
      </c>
      <c r="AG232" s="23">
        <v>0</v>
      </c>
      <c r="AH232" s="23">
        <v>0</v>
      </c>
      <c r="AI232" s="25">
        <f t="shared" si="32"/>
        <v>112704979</v>
      </c>
      <c r="AJ232" s="25">
        <v>0</v>
      </c>
      <c r="AK232" s="24">
        <v>0</v>
      </c>
      <c r="AL232" s="23">
        <v>0</v>
      </c>
      <c r="AM232" s="23">
        <v>0</v>
      </c>
      <c r="AN232" s="24">
        <v>0</v>
      </c>
      <c r="AO232" s="24">
        <v>0</v>
      </c>
      <c r="AP232" s="23">
        <v>0</v>
      </c>
      <c r="AQ232" s="23">
        <v>0</v>
      </c>
      <c r="AR232" s="23">
        <v>0</v>
      </c>
      <c r="AS232" s="41" t="s">
        <v>2304</v>
      </c>
      <c r="AT232" s="23">
        <v>0</v>
      </c>
      <c r="AU232" s="23">
        <v>0</v>
      </c>
      <c r="AV232" s="25">
        <v>112704979</v>
      </c>
      <c r="AW232" s="22">
        <v>0</v>
      </c>
      <c r="AX232" s="23">
        <v>0</v>
      </c>
      <c r="AY232" s="41">
        <v>0</v>
      </c>
      <c r="AZ232" s="23">
        <v>0</v>
      </c>
      <c r="BA232" s="24">
        <v>0</v>
      </c>
      <c r="BB232" s="23">
        <v>0</v>
      </c>
      <c r="BC232" s="23"/>
      <c r="BD232" s="23">
        <v>0</v>
      </c>
      <c r="BE232" s="41">
        <v>0</v>
      </c>
      <c r="BF232" s="23">
        <v>109101195</v>
      </c>
      <c r="BG232" s="23">
        <v>109983315</v>
      </c>
      <c r="BH232" s="25">
        <v>331789489</v>
      </c>
      <c r="BI232" s="23">
        <v>0</v>
      </c>
      <c r="BJ232" s="23">
        <v>32009355</v>
      </c>
      <c r="BK232" s="23">
        <v>0</v>
      </c>
      <c r="BL232" s="23">
        <v>0</v>
      </c>
      <c r="BM232" s="23">
        <v>0</v>
      </c>
      <c r="BN232" s="24">
        <v>0</v>
      </c>
      <c r="BO232" s="23">
        <v>0</v>
      </c>
      <c r="BP232" s="23">
        <v>0</v>
      </c>
      <c r="BQ232" s="23">
        <v>0</v>
      </c>
      <c r="BR232" s="25">
        <v>363798844</v>
      </c>
      <c r="BS232" s="22">
        <v>0</v>
      </c>
      <c r="BT232" s="23">
        <v>0</v>
      </c>
      <c r="BU232" s="23">
        <v>0</v>
      </c>
      <c r="BV232" s="23">
        <v>0</v>
      </c>
      <c r="BW232" s="24">
        <v>0</v>
      </c>
      <c r="BX232" s="23">
        <v>0</v>
      </c>
      <c r="BY232" s="23">
        <v>0</v>
      </c>
      <c r="BZ232" s="23">
        <v>0</v>
      </c>
      <c r="CA232" s="25">
        <f t="shared" si="33"/>
        <v>363798844</v>
      </c>
      <c r="CB232" s="22">
        <v>0</v>
      </c>
      <c r="CC232" s="23">
        <v>0</v>
      </c>
      <c r="CD232" s="23">
        <v>0</v>
      </c>
      <c r="CE232" s="23">
        <v>0</v>
      </c>
      <c r="CF232" s="24">
        <v>0</v>
      </c>
      <c r="CG232" s="23">
        <v>0</v>
      </c>
      <c r="CH232" s="23">
        <v>0</v>
      </c>
      <c r="CI232" s="23">
        <v>0</v>
      </c>
      <c r="CJ232" s="25">
        <f t="shared" si="34"/>
        <v>363798844</v>
      </c>
      <c r="CK232" s="22">
        <v>0</v>
      </c>
      <c r="CL232" s="23">
        <v>0</v>
      </c>
      <c r="CM232" s="23">
        <v>0</v>
      </c>
      <c r="CN232" s="23">
        <v>0</v>
      </c>
      <c r="CO232" s="23">
        <v>0</v>
      </c>
      <c r="CP232" s="24">
        <v>0</v>
      </c>
      <c r="CQ232" s="23">
        <v>0</v>
      </c>
      <c r="CR232" s="23">
        <v>0</v>
      </c>
      <c r="CS232" s="25">
        <f t="shared" si="35"/>
        <v>363798844</v>
      </c>
      <c r="CT232" s="22">
        <v>0</v>
      </c>
      <c r="CU232" s="23">
        <v>0</v>
      </c>
      <c r="CV232" s="23">
        <v>0</v>
      </c>
      <c r="CW232" s="23"/>
      <c r="CX232" s="23">
        <v>0</v>
      </c>
      <c r="CY232" s="24">
        <v>0</v>
      </c>
      <c r="CZ232" s="23">
        <v>0</v>
      </c>
      <c r="DA232" s="23">
        <v>0</v>
      </c>
      <c r="DB232" s="25">
        <f t="shared" si="36"/>
        <v>363798844</v>
      </c>
      <c r="DC232" s="22">
        <v>0</v>
      </c>
      <c r="DD232" s="23">
        <v>0</v>
      </c>
      <c r="DE232" s="23">
        <v>0</v>
      </c>
      <c r="DF232" s="23">
        <v>0</v>
      </c>
      <c r="DG232" s="23">
        <v>0</v>
      </c>
      <c r="DH232" s="24">
        <v>0</v>
      </c>
      <c r="DI232" s="23">
        <v>0</v>
      </c>
      <c r="DJ232" s="23">
        <v>0</v>
      </c>
      <c r="DK232" s="25">
        <f t="shared" si="38"/>
        <v>363798844</v>
      </c>
      <c r="DL232" s="28">
        <v>0</v>
      </c>
      <c r="DM232" s="23">
        <v>0</v>
      </c>
      <c r="DN232" s="23">
        <v>0</v>
      </c>
      <c r="DO232" s="23">
        <v>0</v>
      </c>
      <c r="DP232" s="23"/>
      <c r="DQ232" s="23"/>
      <c r="DR232" s="23">
        <v>0</v>
      </c>
      <c r="DS232" s="23">
        <v>0</v>
      </c>
      <c r="DT232" s="24">
        <v>0</v>
      </c>
      <c r="DU232" s="23">
        <v>0</v>
      </c>
      <c r="DV232" s="23">
        <v>0</v>
      </c>
      <c r="DW232" s="26">
        <f t="shared" si="37"/>
        <v>363798844</v>
      </c>
      <c r="DX232" s="26">
        <f>VLOOKUP(B232,[2]RPTNCT049_ConsultaSaldosContabl!$I$4:$K$7914,3,0)</f>
        <v>141110550</v>
      </c>
      <c r="DY232" s="13" t="e">
        <f>+S232+AD232+AU232+#REF!+BG232+#REF!+BQ232+#REF!</f>
        <v>#REF!</v>
      </c>
    </row>
    <row r="233" spans="1:129" ht="15" customHeight="1" x14ac:dyDescent="0.2">
      <c r="A233" s="9">
        <v>8917800474</v>
      </c>
      <c r="B233" s="9">
        <v>891780047</v>
      </c>
      <c r="C233" s="9"/>
      <c r="D233" s="27">
        <v>211847318</v>
      </c>
      <c r="E233" s="21" t="s">
        <v>728</v>
      </c>
      <c r="F233" s="20" t="s">
        <v>1863</v>
      </c>
      <c r="G233" s="22">
        <f>VLOOKUP(A233,[1]SGP!$A$4:$G$1137,7,0)</f>
        <v>0</v>
      </c>
      <c r="H233" s="23"/>
      <c r="I233" s="23">
        <v>0</v>
      </c>
      <c r="J233" s="23">
        <v>0</v>
      </c>
      <c r="K233" s="24">
        <v>0</v>
      </c>
      <c r="L233" s="23">
        <v>0</v>
      </c>
      <c r="M233" s="23">
        <v>0</v>
      </c>
      <c r="N233" s="25">
        <f t="shared" si="30"/>
        <v>0</v>
      </c>
      <c r="O233" s="25">
        <v>0</v>
      </c>
      <c r="P233" s="22">
        <v>0</v>
      </c>
      <c r="Q233" s="23">
        <v>0</v>
      </c>
      <c r="R233" s="23">
        <v>0</v>
      </c>
      <c r="S233" s="31">
        <v>366349952</v>
      </c>
      <c r="T233" s="23">
        <v>0</v>
      </c>
      <c r="U233" s="24">
        <v>0</v>
      </c>
      <c r="V233" s="23">
        <v>0</v>
      </c>
      <c r="W233" s="23">
        <v>0</v>
      </c>
      <c r="X233" s="25">
        <f t="shared" si="31"/>
        <v>366349952</v>
      </c>
      <c r="Y233" s="25">
        <v>0</v>
      </c>
      <c r="Z233" s="22">
        <v>0</v>
      </c>
      <c r="AA233" s="23">
        <v>0</v>
      </c>
      <c r="AB233" s="22">
        <v>0</v>
      </c>
      <c r="AC233" s="23">
        <v>0</v>
      </c>
      <c r="AD233" s="23">
        <v>0</v>
      </c>
      <c r="AE233" s="23">
        <v>0</v>
      </c>
      <c r="AF233" s="24">
        <v>0</v>
      </c>
      <c r="AG233" s="23">
        <v>0</v>
      </c>
      <c r="AH233" s="23">
        <v>0</v>
      </c>
      <c r="AI233" s="25">
        <f t="shared" si="32"/>
        <v>366349952</v>
      </c>
      <c r="AJ233" s="25">
        <v>0</v>
      </c>
      <c r="AK233" s="24">
        <v>0</v>
      </c>
      <c r="AL233" s="23">
        <v>0</v>
      </c>
      <c r="AM233" s="23">
        <v>0</v>
      </c>
      <c r="AN233" s="24">
        <v>0</v>
      </c>
      <c r="AO233" s="24">
        <v>0</v>
      </c>
      <c r="AP233" s="23">
        <v>0</v>
      </c>
      <c r="AQ233" s="23">
        <v>0</v>
      </c>
      <c r="AR233" s="23">
        <v>0</v>
      </c>
      <c r="AS233" s="41" t="s">
        <v>2304</v>
      </c>
      <c r="AT233" s="23">
        <v>0</v>
      </c>
      <c r="AU233" s="23">
        <v>0</v>
      </c>
      <c r="AV233" s="25">
        <v>366349952</v>
      </c>
      <c r="AW233" s="22">
        <v>0</v>
      </c>
      <c r="AX233" s="23">
        <v>0</v>
      </c>
      <c r="AY233" s="41">
        <v>0</v>
      </c>
      <c r="AZ233" s="23">
        <v>0</v>
      </c>
      <c r="BA233" s="24">
        <v>0</v>
      </c>
      <c r="BB233" s="23">
        <v>0</v>
      </c>
      <c r="BC233" s="23"/>
      <c r="BD233" s="23">
        <v>0</v>
      </c>
      <c r="BE233" s="41">
        <v>0</v>
      </c>
      <c r="BF233" s="23">
        <v>295757920</v>
      </c>
      <c r="BG233" s="23">
        <v>340503204</v>
      </c>
      <c r="BH233" s="25">
        <v>1002611076</v>
      </c>
      <c r="BI233" s="23">
        <v>0</v>
      </c>
      <c r="BJ233" s="23">
        <v>82850944</v>
      </c>
      <c r="BK233" s="23">
        <v>0</v>
      </c>
      <c r="BL233" s="23">
        <v>0</v>
      </c>
      <c r="BM233" s="23">
        <v>0</v>
      </c>
      <c r="BN233" s="24">
        <v>0</v>
      </c>
      <c r="BO233" s="23">
        <v>0</v>
      </c>
      <c r="BP233" s="23">
        <v>0</v>
      </c>
      <c r="BQ233" s="23">
        <v>0</v>
      </c>
      <c r="BR233" s="25">
        <v>1085462020</v>
      </c>
      <c r="BS233" s="22">
        <v>0</v>
      </c>
      <c r="BT233" s="23">
        <v>0</v>
      </c>
      <c r="BU233" s="23">
        <v>0</v>
      </c>
      <c r="BV233" s="23">
        <v>0</v>
      </c>
      <c r="BW233" s="24">
        <v>0</v>
      </c>
      <c r="BX233" s="23">
        <v>0</v>
      </c>
      <c r="BY233" s="23">
        <v>0</v>
      </c>
      <c r="BZ233" s="23">
        <v>0</v>
      </c>
      <c r="CA233" s="25">
        <f t="shared" si="33"/>
        <v>1085462020</v>
      </c>
      <c r="CB233" s="22">
        <v>0</v>
      </c>
      <c r="CC233" s="23">
        <v>0</v>
      </c>
      <c r="CD233" s="23">
        <v>0</v>
      </c>
      <c r="CE233" s="23">
        <v>0</v>
      </c>
      <c r="CF233" s="24">
        <v>0</v>
      </c>
      <c r="CG233" s="23">
        <v>0</v>
      </c>
      <c r="CH233" s="23">
        <v>0</v>
      </c>
      <c r="CI233" s="23">
        <v>0</v>
      </c>
      <c r="CJ233" s="25">
        <f t="shared" si="34"/>
        <v>1085462020</v>
      </c>
      <c r="CK233" s="22">
        <v>0</v>
      </c>
      <c r="CL233" s="23">
        <v>0</v>
      </c>
      <c r="CM233" s="23">
        <v>0</v>
      </c>
      <c r="CN233" s="23">
        <v>0</v>
      </c>
      <c r="CO233" s="23">
        <v>0</v>
      </c>
      <c r="CP233" s="24">
        <v>0</v>
      </c>
      <c r="CQ233" s="23">
        <v>0</v>
      </c>
      <c r="CR233" s="23">
        <v>0</v>
      </c>
      <c r="CS233" s="25">
        <f t="shared" si="35"/>
        <v>1085462020</v>
      </c>
      <c r="CT233" s="22">
        <v>0</v>
      </c>
      <c r="CU233" s="23">
        <v>0</v>
      </c>
      <c r="CV233" s="23">
        <v>0</v>
      </c>
      <c r="CW233" s="23"/>
      <c r="CX233" s="23">
        <v>0</v>
      </c>
      <c r="CY233" s="24">
        <v>0</v>
      </c>
      <c r="CZ233" s="23">
        <v>0</v>
      </c>
      <c r="DA233" s="23">
        <v>0</v>
      </c>
      <c r="DB233" s="25">
        <f t="shared" si="36"/>
        <v>1085462020</v>
      </c>
      <c r="DC233" s="22">
        <v>0</v>
      </c>
      <c r="DD233" s="23">
        <v>0</v>
      </c>
      <c r="DE233" s="23">
        <v>0</v>
      </c>
      <c r="DF233" s="23">
        <v>0</v>
      </c>
      <c r="DG233" s="23">
        <v>0</v>
      </c>
      <c r="DH233" s="24">
        <v>0</v>
      </c>
      <c r="DI233" s="23">
        <v>0</v>
      </c>
      <c r="DJ233" s="23">
        <v>0</v>
      </c>
      <c r="DK233" s="25">
        <f t="shared" si="38"/>
        <v>1085462020</v>
      </c>
      <c r="DL233" s="28">
        <v>0</v>
      </c>
      <c r="DM233" s="23">
        <v>0</v>
      </c>
      <c r="DN233" s="23">
        <v>0</v>
      </c>
      <c r="DO233" s="23">
        <v>0</v>
      </c>
      <c r="DP233" s="23"/>
      <c r="DQ233" s="23"/>
      <c r="DR233" s="23">
        <v>0</v>
      </c>
      <c r="DS233" s="23">
        <v>0</v>
      </c>
      <c r="DT233" s="24">
        <v>0</v>
      </c>
      <c r="DU233" s="23">
        <v>0</v>
      </c>
      <c r="DV233" s="23">
        <v>0</v>
      </c>
      <c r="DW233" s="26">
        <f t="shared" si="37"/>
        <v>1085462020</v>
      </c>
      <c r="DX233" s="26">
        <f>VLOOKUP(B233,[2]RPTNCT049_ConsultaSaldosContabl!$I$4:$K$7914,3,0)</f>
        <v>378608864</v>
      </c>
      <c r="DY233" s="13" t="e">
        <f>+S233+AD233+AU233+#REF!+BG233+#REF!+BQ233+#REF!</f>
        <v>#REF!</v>
      </c>
    </row>
    <row r="234" spans="1:129" ht="15" customHeight="1" x14ac:dyDescent="0.2">
      <c r="A234" s="9">
        <v>8917800451</v>
      </c>
      <c r="B234" s="9">
        <v>891780045</v>
      </c>
      <c r="C234" s="9"/>
      <c r="D234" s="27">
        <v>218847288</v>
      </c>
      <c r="E234" s="21" t="s">
        <v>727</v>
      </c>
      <c r="F234" s="20" t="s">
        <v>1862</v>
      </c>
      <c r="G234" s="22">
        <f>VLOOKUP(A234,[1]SGP!$A$4:$G$1137,7,0)</f>
        <v>0</v>
      </c>
      <c r="H234" s="23"/>
      <c r="I234" s="23">
        <v>0</v>
      </c>
      <c r="J234" s="23">
        <v>0</v>
      </c>
      <c r="K234" s="24">
        <v>0</v>
      </c>
      <c r="L234" s="23">
        <v>0</v>
      </c>
      <c r="M234" s="23">
        <v>0</v>
      </c>
      <c r="N234" s="25">
        <f t="shared" si="30"/>
        <v>0</v>
      </c>
      <c r="O234" s="25">
        <v>0</v>
      </c>
      <c r="P234" s="22">
        <v>0</v>
      </c>
      <c r="Q234" s="23">
        <v>0</v>
      </c>
      <c r="R234" s="23">
        <v>0</v>
      </c>
      <c r="S234" s="31">
        <v>677496312</v>
      </c>
      <c r="T234" s="23">
        <v>0</v>
      </c>
      <c r="U234" s="24">
        <v>0</v>
      </c>
      <c r="V234" s="23">
        <v>0</v>
      </c>
      <c r="W234" s="23">
        <v>0</v>
      </c>
      <c r="X234" s="25">
        <f t="shared" si="31"/>
        <v>677496312</v>
      </c>
      <c r="Y234" s="25">
        <v>0</v>
      </c>
      <c r="Z234" s="22">
        <v>0</v>
      </c>
      <c r="AA234" s="23">
        <v>0</v>
      </c>
      <c r="AB234" s="22">
        <v>0</v>
      </c>
      <c r="AC234" s="23">
        <v>0</v>
      </c>
      <c r="AD234" s="23">
        <v>0</v>
      </c>
      <c r="AE234" s="23">
        <v>0</v>
      </c>
      <c r="AF234" s="24">
        <v>0</v>
      </c>
      <c r="AG234" s="23">
        <v>0</v>
      </c>
      <c r="AH234" s="23">
        <v>0</v>
      </c>
      <c r="AI234" s="25">
        <f t="shared" si="32"/>
        <v>677496312</v>
      </c>
      <c r="AJ234" s="25">
        <v>0</v>
      </c>
      <c r="AK234" s="24">
        <v>0</v>
      </c>
      <c r="AL234" s="23">
        <v>0</v>
      </c>
      <c r="AM234" s="23">
        <v>0</v>
      </c>
      <c r="AN234" s="24">
        <v>0</v>
      </c>
      <c r="AO234" s="24">
        <v>0</v>
      </c>
      <c r="AP234" s="23">
        <v>0</v>
      </c>
      <c r="AQ234" s="23">
        <v>0</v>
      </c>
      <c r="AR234" s="23">
        <v>0</v>
      </c>
      <c r="AS234" s="41" t="s">
        <v>2304</v>
      </c>
      <c r="AT234" s="23">
        <v>0</v>
      </c>
      <c r="AU234" s="23">
        <v>0</v>
      </c>
      <c r="AV234" s="25">
        <v>677496312</v>
      </c>
      <c r="AW234" s="22">
        <v>0</v>
      </c>
      <c r="AX234" s="23">
        <v>0</v>
      </c>
      <c r="AY234" s="41">
        <v>0</v>
      </c>
      <c r="AZ234" s="23">
        <v>0</v>
      </c>
      <c r="BA234" s="24">
        <v>0</v>
      </c>
      <c r="BB234" s="23">
        <v>0</v>
      </c>
      <c r="BC234" s="23"/>
      <c r="BD234" s="23">
        <v>0</v>
      </c>
      <c r="BE234" s="41">
        <v>0</v>
      </c>
      <c r="BF234" s="23">
        <v>527092535</v>
      </c>
      <c r="BG234" s="23">
        <v>622574281</v>
      </c>
      <c r="BH234" s="25">
        <v>1827163128</v>
      </c>
      <c r="BI234" s="23">
        <v>0</v>
      </c>
      <c r="BJ234" s="23">
        <v>159585941</v>
      </c>
      <c r="BK234" s="23">
        <v>0</v>
      </c>
      <c r="BL234" s="23">
        <v>0</v>
      </c>
      <c r="BM234" s="23">
        <v>0</v>
      </c>
      <c r="BN234" s="24">
        <v>0</v>
      </c>
      <c r="BO234" s="23">
        <v>0</v>
      </c>
      <c r="BP234" s="23">
        <v>0</v>
      </c>
      <c r="BQ234" s="23">
        <v>0</v>
      </c>
      <c r="BR234" s="25">
        <v>1986749069</v>
      </c>
      <c r="BS234" s="22">
        <v>0</v>
      </c>
      <c r="BT234" s="23">
        <v>0</v>
      </c>
      <c r="BU234" s="23">
        <v>0</v>
      </c>
      <c r="BV234" s="23">
        <v>0</v>
      </c>
      <c r="BW234" s="24">
        <v>0</v>
      </c>
      <c r="BX234" s="23">
        <v>0</v>
      </c>
      <c r="BY234" s="23">
        <v>0</v>
      </c>
      <c r="BZ234" s="23">
        <v>0</v>
      </c>
      <c r="CA234" s="25">
        <f t="shared" si="33"/>
        <v>1986749069</v>
      </c>
      <c r="CB234" s="22">
        <v>0</v>
      </c>
      <c r="CC234" s="23">
        <v>0</v>
      </c>
      <c r="CD234" s="23">
        <v>0</v>
      </c>
      <c r="CE234" s="23">
        <v>0</v>
      </c>
      <c r="CF234" s="24">
        <v>0</v>
      </c>
      <c r="CG234" s="23">
        <v>0</v>
      </c>
      <c r="CH234" s="23">
        <v>0</v>
      </c>
      <c r="CI234" s="23">
        <v>0</v>
      </c>
      <c r="CJ234" s="25">
        <f t="shared" si="34"/>
        <v>1986749069</v>
      </c>
      <c r="CK234" s="22">
        <v>0</v>
      </c>
      <c r="CL234" s="23">
        <v>0</v>
      </c>
      <c r="CM234" s="23">
        <v>0</v>
      </c>
      <c r="CN234" s="23">
        <v>0</v>
      </c>
      <c r="CO234" s="23">
        <v>0</v>
      </c>
      <c r="CP234" s="24">
        <v>0</v>
      </c>
      <c r="CQ234" s="23">
        <v>0</v>
      </c>
      <c r="CR234" s="23">
        <v>0</v>
      </c>
      <c r="CS234" s="25">
        <f t="shared" si="35"/>
        <v>1986749069</v>
      </c>
      <c r="CT234" s="22">
        <v>0</v>
      </c>
      <c r="CU234" s="23">
        <v>0</v>
      </c>
      <c r="CV234" s="23">
        <v>0</v>
      </c>
      <c r="CW234" s="23"/>
      <c r="CX234" s="23">
        <v>0</v>
      </c>
      <c r="CY234" s="24">
        <v>0</v>
      </c>
      <c r="CZ234" s="23">
        <v>0</v>
      </c>
      <c r="DA234" s="23">
        <v>0</v>
      </c>
      <c r="DB234" s="25">
        <f t="shared" si="36"/>
        <v>1986749069</v>
      </c>
      <c r="DC234" s="22">
        <v>0</v>
      </c>
      <c r="DD234" s="23">
        <v>0</v>
      </c>
      <c r="DE234" s="23">
        <v>0</v>
      </c>
      <c r="DF234" s="23">
        <v>0</v>
      </c>
      <c r="DG234" s="23">
        <v>0</v>
      </c>
      <c r="DH234" s="24">
        <v>0</v>
      </c>
      <c r="DI234" s="23">
        <v>0</v>
      </c>
      <c r="DJ234" s="23">
        <v>0</v>
      </c>
      <c r="DK234" s="25">
        <f t="shared" si="38"/>
        <v>1986749069</v>
      </c>
      <c r="DL234" s="28">
        <v>0</v>
      </c>
      <c r="DM234" s="23">
        <v>0</v>
      </c>
      <c r="DN234" s="23">
        <v>0</v>
      </c>
      <c r="DO234" s="23">
        <v>0</v>
      </c>
      <c r="DP234" s="23"/>
      <c r="DQ234" s="23"/>
      <c r="DR234" s="23">
        <v>0</v>
      </c>
      <c r="DS234" s="23">
        <v>0</v>
      </c>
      <c r="DT234" s="24">
        <v>0</v>
      </c>
      <c r="DU234" s="23">
        <v>0</v>
      </c>
      <c r="DV234" s="23">
        <v>0</v>
      </c>
      <c r="DW234" s="26">
        <f t="shared" si="37"/>
        <v>1986749069</v>
      </c>
      <c r="DX234" s="26">
        <f>VLOOKUP(B234,[2]RPTNCT049_ConsultaSaldosContabl!$I$4:$K$7914,3,0)</f>
        <v>686678476</v>
      </c>
      <c r="DY234" s="13" t="e">
        <f>+S234+AD234+AU234+#REF!+BG234+#REF!+BQ234+#REF!</f>
        <v>#REF!</v>
      </c>
    </row>
    <row r="235" spans="1:129" ht="15" customHeight="1" x14ac:dyDescent="0.2">
      <c r="A235" s="9">
        <v>8917800442</v>
      </c>
      <c r="B235" s="9">
        <v>891780044</v>
      </c>
      <c r="C235" s="9"/>
      <c r="D235" s="27">
        <v>214547245</v>
      </c>
      <c r="E235" s="21" t="s">
        <v>724</v>
      </c>
      <c r="F235" s="20" t="s">
        <v>1859</v>
      </c>
      <c r="G235" s="22">
        <f>VLOOKUP(A235,[1]SGP!$A$4:$G$1137,7,0)</f>
        <v>0</v>
      </c>
      <c r="H235" s="23"/>
      <c r="I235" s="23">
        <v>0</v>
      </c>
      <c r="J235" s="23">
        <v>0</v>
      </c>
      <c r="K235" s="24">
        <v>0</v>
      </c>
      <c r="L235" s="23">
        <v>0</v>
      </c>
      <c r="M235" s="23">
        <v>0</v>
      </c>
      <c r="N235" s="25">
        <f t="shared" si="30"/>
        <v>0</v>
      </c>
      <c r="O235" s="25">
        <v>0</v>
      </c>
      <c r="P235" s="22">
        <v>0</v>
      </c>
      <c r="Q235" s="23">
        <v>0</v>
      </c>
      <c r="R235" s="23">
        <v>0</v>
      </c>
      <c r="S235" s="31">
        <v>695948128</v>
      </c>
      <c r="T235" s="23">
        <v>0</v>
      </c>
      <c r="U235" s="24">
        <v>0</v>
      </c>
      <c r="V235" s="23">
        <v>0</v>
      </c>
      <c r="W235" s="23">
        <v>0</v>
      </c>
      <c r="X235" s="25">
        <f t="shared" si="31"/>
        <v>695948128</v>
      </c>
      <c r="Y235" s="25">
        <v>0</v>
      </c>
      <c r="Z235" s="22">
        <v>0</v>
      </c>
      <c r="AA235" s="23">
        <v>0</v>
      </c>
      <c r="AB235" s="22">
        <v>0</v>
      </c>
      <c r="AC235" s="23">
        <v>0</v>
      </c>
      <c r="AD235" s="23">
        <v>0</v>
      </c>
      <c r="AE235" s="23">
        <v>0</v>
      </c>
      <c r="AF235" s="24">
        <v>0</v>
      </c>
      <c r="AG235" s="23">
        <v>0</v>
      </c>
      <c r="AH235" s="23">
        <v>0</v>
      </c>
      <c r="AI235" s="25">
        <f t="shared" si="32"/>
        <v>695948128</v>
      </c>
      <c r="AJ235" s="25">
        <v>0</v>
      </c>
      <c r="AK235" s="24">
        <v>0</v>
      </c>
      <c r="AL235" s="23">
        <v>0</v>
      </c>
      <c r="AM235" s="23">
        <v>0</v>
      </c>
      <c r="AN235" s="24">
        <v>0</v>
      </c>
      <c r="AO235" s="24">
        <v>0</v>
      </c>
      <c r="AP235" s="23">
        <v>0</v>
      </c>
      <c r="AQ235" s="23">
        <v>0</v>
      </c>
      <c r="AR235" s="23">
        <v>0</v>
      </c>
      <c r="AS235" s="41" t="s">
        <v>2304</v>
      </c>
      <c r="AT235" s="23">
        <v>0</v>
      </c>
      <c r="AU235" s="23">
        <v>0</v>
      </c>
      <c r="AV235" s="25">
        <v>695948128</v>
      </c>
      <c r="AW235" s="22">
        <v>0</v>
      </c>
      <c r="AX235" s="23">
        <v>0</v>
      </c>
      <c r="AY235" s="41">
        <v>0</v>
      </c>
      <c r="AZ235" s="23">
        <v>0</v>
      </c>
      <c r="BA235" s="24">
        <v>0</v>
      </c>
      <c r="BB235" s="23">
        <v>0</v>
      </c>
      <c r="BC235" s="23"/>
      <c r="BD235" s="23">
        <v>0</v>
      </c>
      <c r="BE235" s="41">
        <v>0</v>
      </c>
      <c r="BF235" s="23">
        <v>628950985</v>
      </c>
      <c r="BG235" s="23">
        <v>654489889</v>
      </c>
      <c r="BH235" s="25">
        <v>1979389002</v>
      </c>
      <c r="BI235" s="23">
        <v>0</v>
      </c>
      <c r="BJ235" s="23">
        <v>188561387</v>
      </c>
      <c r="BK235" s="23">
        <v>0</v>
      </c>
      <c r="BL235" s="23">
        <v>0</v>
      </c>
      <c r="BM235" s="23">
        <v>0</v>
      </c>
      <c r="BN235" s="24">
        <v>0</v>
      </c>
      <c r="BO235" s="23">
        <v>0</v>
      </c>
      <c r="BP235" s="23">
        <v>0</v>
      </c>
      <c r="BQ235" s="23">
        <v>0</v>
      </c>
      <c r="BR235" s="25">
        <v>2167950389</v>
      </c>
      <c r="BS235" s="22">
        <v>0</v>
      </c>
      <c r="BT235" s="23">
        <v>0</v>
      </c>
      <c r="BU235" s="23">
        <v>0</v>
      </c>
      <c r="BV235" s="23">
        <v>0</v>
      </c>
      <c r="BW235" s="24">
        <v>0</v>
      </c>
      <c r="BX235" s="23">
        <v>0</v>
      </c>
      <c r="BY235" s="23">
        <v>0</v>
      </c>
      <c r="BZ235" s="23">
        <v>0</v>
      </c>
      <c r="CA235" s="25">
        <f t="shared" si="33"/>
        <v>2167950389</v>
      </c>
      <c r="CB235" s="22">
        <v>0</v>
      </c>
      <c r="CC235" s="23">
        <v>0</v>
      </c>
      <c r="CD235" s="23">
        <v>0</v>
      </c>
      <c r="CE235" s="23">
        <v>0</v>
      </c>
      <c r="CF235" s="24">
        <v>0</v>
      </c>
      <c r="CG235" s="23">
        <v>0</v>
      </c>
      <c r="CH235" s="23">
        <v>0</v>
      </c>
      <c r="CI235" s="23">
        <v>0</v>
      </c>
      <c r="CJ235" s="25">
        <f t="shared" si="34"/>
        <v>2167950389</v>
      </c>
      <c r="CK235" s="22">
        <v>0</v>
      </c>
      <c r="CL235" s="23">
        <v>0</v>
      </c>
      <c r="CM235" s="23">
        <v>0</v>
      </c>
      <c r="CN235" s="23">
        <v>0</v>
      </c>
      <c r="CO235" s="23">
        <v>0</v>
      </c>
      <c r="CP235" s="24">
        <v>0</v>
      </c>
      <c r="CQ235" s="23">
        <v>0</v>
      </c>
      <c r="CR235" s="23">
        <v>0</v>
      </c>
      <c r="CS235" s="25">
        <f t="shared" si="35"/>
        <v>2167950389</v>
      </c>
      <c r="CT235" s="22">
        <v>0</v>
      </c>
      <c r="CU235" s="23">
        <v>0</v>
      </c>
      <c r="CV235" s="23">
        <v>0</v>
      </c>
      <c r="CW235" s="23"/>
      <c r="CX235" s="23">
        <v>0</v>
      </c>
      <c r="CY235" s="24">
        <v>0</v>
      </c>
      <c r="CZ235" s="23">
        <v>0</v>
      </c>
      <c r="DA235" s="23">
        <v>0</v>
      </c>
      <c r="DB235" s="25">
        <f t="shared" si="36"/>
        <v>2167950389</v>
      </c>
      <c r="DC235" s="22">
        <v>0</v>
      </c>
      <c r="DD235" s="23">
        <v>0</v>
      </c>
      <c r="DE235" s="23">
        <v>0</v>
      </c>
      <c r="DF235" s="23">
        <v>0</v>
      </c>
      <c r="DG235" s="23">
        <v>0</v>
      </c>
      <c r="DH235" s="24">
        <v>0</v>
      </c>
      <c r="DI235" s="23">
        <v>0</v>
      </c>
      <c r="DJ235" s="23">
        <v>0</v>
      </c>
      <c r="DK235" s="25">
        <f t="shared" si="38"/>
        <v>2167950389</v>
      </c>
      <c r="DL235" s="28">
        <v>0</v>
      </c>
      <c r="DM235" s="23">
        <v>0</v>
      </c>
      <c r="DN235" s="23">
        <v>0</v>
      </c>
      <c r="DO235" s="23">
        <v>0</v>
      </c>
      <c r="DP235" s="23"/>
      <c r="DQ235" s="23"/>
      <c r="DR235" s="23">
        <v>0</v>
      </c>
      <c r="DS235" s="23">
        <v>0</v>
      </c>
      <c r="DT235" s="24">
        <v>0</v>
      </c>
      <c r="DU235" s="23">
        <v>0</v>
      </c>
      <c r="DV235" s="23">
        <v>0</v>
      </c>
      <c r="DW235" s="26">
        <f t="shared" si="37"/>
        <v>2167950389</v>
      </c>
      <c r="DX235" s="26">
        <f>VLOOKUP(B235,[2]RPTNCT049_ConsultaSaldosContabl!$I$4:$K$7914,3,0)</f>
        <v>817512372</v>
      </c>
      <c r="DY235" s="13" t="e">
        <f>+S235+AD235+AU235+#REF!+BG235+#REF!+BQ235+#REF!</f>
        <v>#REF!</v>
      </c>
    </row>
    <row r="236" spans="1:129" ht="15" customHeight="1" x14ac:dyDescent="0.2">
      <c r="A236" s="9">
        <v>8917800435</v>
      </c>
      <c r="B236" s="9">
        <v>891780043</v>
      </c>
      <c r="C236" s="9"/>
      <c r="D236" s="27">
        <v>218947189</v>
      </c>
      <c r="E236" s="21" t="s">
        <v>75</v>
      </c>
      <c r="F236" s="20" t="s">
        <v>1227</v>
      </c>
      <c r="G236" s="22">
        <f>VLOOKUP(A236,[1]SGP!$A$4:$G$1137,7,0)</f>
        <v>4165920522</v>
      </c>
      <c r="H236" s="23"/>
      <c r="I236" s="23">
        <v>0</v>
      </c>
      <c r="J236" s="23">
        <v>0</v>
      </c>
      <c r="K236" s="24">
        <v>0</v>
      </c>
      <c r="L236" s="23">
        <v>0</v>
      </c>
      <c r="M236" s="23">
        <v>0</v>
      </c>
      <c r="N236" s="25">
        <f t="shared" si="30"/>
        <v>4165920522</v>
      </c>
      <c r="O236" s="25">
        <v>0</v>
      </c>
      <c r="P236" s="22">
        <v>2615041905</v>
      </c>
      <c r="Q236" s="23">
        <v>0</v>
      </c>
      <c r="R236" s="23">
        <v>0</v>
      </c>
      <c r="S236" s="31">
        <v>569191915</v>
      </c>
      <c r="T236" s="23">
        <v>0</v>
      </c>
      <c r="U236" s="24">
        <v>413849004</v>
      </c>
      <c r="V236" s="23">
        <v>878860868</v>
      </c>
      <c r="W236" s="23">
        <v>0</v>
      </c>
      <c r="X236" s="25">
        <f t="shared" si="31"/>
        <v>8642864214</v>
      </c>
      <c r="Y236" s="25">
        <v>0</v>
      </c>
      <c r="Z236" s="22">
        <v>0</v>
      </c>
      <c r="AA236" s="23">
        <v>0</v>
      </c>
      <c r="AB236" s="22">
        <v>0</v>
      </c>
      <c r="AC236" s="31">
        <v>2881494499</v>
      </c>
      <c r="AD236" s="23">
        <v>0</v>
      </c>
      <c r="AE236" s="23">
        <v>3542754969</v>
      </c>
      <c r="AF236" s="24">
        <v>206924502</v>
      </c>
      <c r="AG236" s="23">
        <v>439430434</v>
      </c>
      <c r="AH236" s="23">
        <v>0</v>
      </c>
      <c r="AI236" s="25">
        <f t="shared" si="32"/>
        <v>15713468618</v>
      </c>
      <c r="AJ236" s="25">
        <v>0</v>
      </c>
      <c r="AK236" s="24">
        <v>0</v>
      </c>
      <c r="AL236" s="23">
        <v>0</v>
      </c>
      <c r="AM236" s="23">
        <v>0</v>
      </c>
      <c r="AN236" s="24">
        <v>0</v>
      </c>
      <c r="AO236" s="23">
        <v>3731465050</v>
      </c>
      <c r="AP236" s="23">
        <v>212115936</v>
      </c>
      <c r="AQ236" s="23">
        <v>448538435</v>
      </c>
      <c r="AR236" s="23">
        <v>0</v>
      </c>
      <c r="AS236" s="23">
        <v>1679159273</v>
      </c>
      <c r="AT236" s="23">
        <v>0</v>
      </c>
      <c r="AU236" s="23">
        <v>0</v>
      </c>
      <c r="AV236" s="25">
        <v>21784747312</v>
      </c>
      <c r="AW236" s="22">
        <v>1952159731</v>
      </c>
      <c r="AX236" s="23">
        <v>0</v>
      </c>
      <c r="AY236" s="41">
        <v>0</v>
      </c>
      <c r="AZ236" s="23">
        <v>0</v>
      </c>
      <c r="BA236" s="24">
        <v>212115936</v>
      </c>
      <c r="BB236" s="23">
        <v>448538435</v>
      </c>
      <c r="BC236" s="23"/>
      <c r="BD236" s="23">
        <v>0</v>
      </c>
      <c r="BE236" s="41">
        <v>0</v>
      </c>
      <c r="BF236" s="23">
        <v>750323040</v>
      </c>
      <c r="BG236" s="23">
        <f>1014633901+20206100+17522452</f>
        <v>1052362453</v>
      </c>
      <c r="BH236" s="25">
        <v>26200246907</v>
      </c>
      <c r="BI236" s="23">
        <v>4245308536</v>
      </c>
      <c r="BJ236" s="23">
        <v>534648354</v>
      </c>
      <c r="BK236" s="23">
        <v>0</v>
      </c>
      <c r="BL236" s="23">
        <v>0</v>
      </c>
      <c r="BM236" s="23">
        <v>0</v>
      </c>
      <c r="BN236" s="24">
        <v>212115936</v>
      </c>
      <c r="BO236" s="23">
        <v>448538435</v>
      </c>
      <c r="BP236" s="23">
        <v>0</v>
      </c>
      <c r="BQ236" s="23">
        <v>0</v>
      </c>
      <c r="BR236" s="25">
        <v>31603129616</v>
      </c>
      <c r="BS236" s="22">
        <v>0</v>
      </c>
      <c r="BT236" s="23">
        <v>0</v>
      </c>
      <c r="BU236" s="23">
        <v>0</v>
      </c>
      <c r="BV236" s="23">
        <v>0</v>
      </c>
      <c r="BW236" s="24">
        <v>0</v>
      </c>
      <c r="BX236" s="23">
        <v>0</v>
      </c>
      <c r="BY236" s="23">
        <v>0</v>
      </c>
      <c r="BZ236" s="23">
        <v>0</v>
      </c>
      <c r="CA236" s="25">
        <f t="shared" si="33"/>
        <v>31603129616</v>
      </c>
      <c r="CB236" s="22">
        <v>0</v>
      </c>
      <c r="CC236" s="23">
        <v>0</v>
      </c>
      <c r="CD236" s="23">
        <v>0</v>
      </c>
      <c r="CE236" s="23">
        <v>0</v>
      </c>
      <c r="CF236" s="24">
        <v>0</v>
      </c>
      <c r="CG236" s="23">
        <v>0</v>
      </c>
      <c r="CH236" s="23">
        <v>0</v>
      </c>
      <c r="CI236" s="23">
        <v>0</v>
      </c>
      <c r="CJ236" s="25">
        <f t="shared" si="34"/>
        <v>31603129616</v>
      </c>
      <c r="CK236" s="22">
        <v>0</v>
      </c>
      <c r="CL236" s="23">
        <v>0</v>
      </c>
      <c r="CM236" s="23">
        <v>0</v>
      </c>
      <c r="CN236" s="23">
        <v>0</v>
      </c>
      <c r="CO236" s="23">
        <v>0</v>
      </c>
      <c r="CP236" s="24">
        <v>0</v>
      </c>
      <c r="CQ236" s="23">
        <v>0</v>
      </c>
      <c r="CR236" s="23">
        <v>0</v>
      </c>
      <c r="CS236" s="25">
        <f t="shared" si="35"/>
        <v>31603129616</v>
      </c>
      <c r="CT236" s="22">
        <v>0</v>
      </c>
      <c r="CU236" s="23">
        <v>0</v>
      </c>
      <c r="CV236" s="23">
        <v>0</v>
      </c>
      <c r="CW236" s="23"/>
      <c r="CX236" s="23">
        <v>0</v>
      </c>
      <c r="CY236" s="24">
        <v>0</v>
      </c>
      <c r="CZ236" s="23">
        <v>0</v>
      </c>
      <c r="DA236" s="23">
        <v>0</v>
      </c>
      <c r="DB236" s="25">
        <f t="shared" si="36"/>
        <v>31603129616</v>
      </c>
      <c r="DC236" s="22">
        <v>0</v>
      </c>
      <c r="DD236" s="23">
        <v>0</v>
      </c>
      <c r="DE236" s="23">
        <v>0</v>
      </c>
      <c r="DF236" s="23">
        <v>0</v>
      </c>
      <c r="DG236" s="23">
        <v>0</v>
      </c>
      <c r="DH236" s="24">
        <v>0</v>
      </c>
      <c r="DI236" s="23">
        <v>0</v>
      </c>
      <c r="DJ236" s="23">
        <v>0</v>
      </c>
      <c r="DK236" s="25">
        <f t="shared" si="38"/>
        <v>31603129616</v>
      </c>
      <c r="DL236" s="28">
        <v>0</v>
      </c>
      <c r="DM236" s="23">
        <v>0</v>
      </c>
      <c r="DN236" s="23">
        <v>0</v>
      </c>
      <c r="DO236" s="23">
        <v>0</v>
      </c>
      <c r="DP236" s="23"/>
      <c r="DQ236" s="23"/>
      <c r="DR236" s="23">
        <v>0</v>
      </c>
      <c r="DS236" s="23">
        <v>0</v>
      </c>
      <c r="DT236" s="24">
        <v>0</v>
      </c>
      <c r="DU236" s="23">
        <v>0</v>
      </c>
      <c r="DV236" s="23">
        <v>0</v>
      </c>
      <c r="DW236" s="26">
        <f t="shared" si="37"/>
        <v>31603129616</v>
      </c>
      <c r="DX236" s="26">
        <f>VLOOKUP(B236,[2]RPTNCT049_ConsultaSaldosContabl!$I$4:$K$7914,3,0)</f>
        <v>30019303800</v>
      </c>
      <c r="DY236" s="13" t="e">
        <f>+S236+AD236+AU236+#REF!+BG236+#REF!+BQ236+#REF!</f>
        <v>#REF!</v>
      </c>
    </row>
    <row r="237" spans="1:129" ht="15" customHeight="1" x14ac:dyDescent="0.2">
      <c r="A237" s="9">
        <v>8917800428</v>
      </c>
      <c r="B237" s="9">
        <v>891780042</v>
      </c>
      <c r="C237" s="9"/>
      <c r="D237" s="27">
        <v>216147161</v>
      </c>
      <c r="E237" s="21" t="s">
        <v>721</v>
      </c>
      <c r="F237" s="20" t="s">
        <v>1856</v>
      </c>
      <c r="G237" s="22">
        <f>VLOOKUP(A237,[1]SGP!$A$4:$G$1137,7,0)</f>
        <v>0</v>
      </c>
      <c r="H237" s="23"/>
      <c r="I237" s="23">
        <v>0</v>
      </c>
      <c r="J237" s="23">
        <v>0</v>
      </c>
      <c r="K237" s="24">
        <v>0</v>
      </c>
      <c r="L237" s="23">
        <v>0</v>
      </c>
      <c r="M237" s="23">
        <v>0</v>
      </c>
      <c r="N237" s="25">
        <f t="shared" si="30"/>
        <v>0</v>
      </c>
      <c r="O237" s="25">
        <v>0</v>
      </c>
      <c r="P237" s="22">
        <v>0</v>
      </c>
      <c r="Q237" s="23">
        <v>0</v>
      </c>
      <c r="R237" s="23">
        <v>0</v>
      </c>
      <c r="S237" s="31">
        <v>88393268</v>
      </c>
      <c r="T237" s="23">
        <v>0</v>
      </c>
      <c r="U237" s="24">
        <v>0</v>
      </c>
      <c r="V237" s="23">
        <v>0</v>
      </c>
      <c r="W237" s="23">
        <v>0</v>
      </c>
      <c r="X237" s="25">
        <f t="shared" si="31"/>
        <v>88393268</v>
      </c>
      <c r="Y237" s="25">
        <v>0</v>
      </c>
      <c r="Z237" s="22">
        <v>0</v>
      </c>
      <c r="AA237" s="23">
        <v>0</v>
      </c>
      <c r="AB237" s="22">
        <v>0</v>
      </c>
      <c r="AC237" s="23">
        <v>0</v>
      </c>
      <c r="AD237" s="23">
        <v>0</v>
      </c>
      <c r="AE237" s="23">
        <v>0</v>
      </c>
      <c r="AF237" s="24">
        <v>0</v>
      </c>
      <c r="AG237" s="23">
        <v>0</v>
      </c>
      <c r="AH237" s="23">
        <v>0</v>
      </c>
      <c r="AI237" s="25">
        <f t="shared" si="32"/>
        <v>88393268</v>
      </c>
      <c r="AJ237" s="25">
        <v>0</v>
      </c>
      <c r="AK237" s="24">
        <v>0</v>
      </c>
      <c r="AL237" s="23">
        <v>0</v>
      </c>
      <c r="AM237" s="23">
        <v>0</v>
      </c>
      <c r="AN237" s="24">
        <v>0</v>
      </c>
      <c r="AO237" s="24">
        <v>0</v>
      </c>
      <c r="AP237" s="23">
        <v>0</v>
      </c>
      <c r="AQ237" s="23">
        <v>0</v>
      </c>
      <c r="AR237" s="23">
        <v>0</v>
      </c>
      <c r="AS237" s="41" t="s">
        <v>2304</v>
      </c>
      <c r="AT237" s="23">
        <v>0</v>
      </c>
      <c r="AU237" s="23">
        <v>0</v>
      </c>
      <c r="AV237" s="25">
        <v>88393268</v>
      </c>
      <c r="AW237" s="22">
        <v>0</v>
      </c>
      <c r="AX237" s="23">
        <v>0</v>
      </c>
      <c r="AY237" s="41">
        <v>0</v>
      </c>
      <c r="AZ237" s="23">
        <v>0</v>
      </c>
      <c r="BA237" s="24">
        <v>0</v>
      </c>
      <c r="BB237" s="23">
        <v>0</v>
      </c>
      <c r="BC237" s="23"/>
      <c r="BD237" s="23">
        <v>0</v>
      </c>
      <c r="BE237" s="41">
        <v>0</v>
      </c>
      <c r="BF237" s="23">
        <v>87761400</v>
      </c>
      <c r="BG237" s="23">
        <v>80637932</v>
      </c>
      <c r="BH237" s="25">
        <v>256792600</v>
      </c>
      <c r="BI237" s="23">
        <v>0</v>
      </c>
      <c r="BJ237" s="23">
        <v>25772773</v>
      </c>
      <c r="BK237" s="23">
        <v>0</v>
      </c>
      <c r="BL237" s="23">
        <v>0</v>
      </c>
      <c r="BM237" s="23">
        <v>0</v>
      </c>
      <c r="BN237" s="24">
        <v>0</v>
      </c>
      <c r="BO237" s="23">
        <v>0</v>
      </c>
      <c r="BP237" s="23">
        <v>0</v>
      </c>
      <c r="BQ237" s="23">
        <v>0</v>
      </c>
      <c r="BR237" s="25">
        <v>282565373</v>
      </c>
      <c r="BS237" s="22">
        <v>0</v>
      </c>
      <c r="BT237" s="23">
        <v>0</v>
      </c>
      <c r="BU237" s="23">
        <v>0</v>
      </c>
      <c r="BV237" s="23">
        <v>0</v>
      </c>
      <c r="BW237" s="24">
        <v>0</v>
      </c>
      <c r="BX237" s="23">
        <v>0</v>
      </c>
      <c r="BY237" s="23">
        <v>0</v>
      </c>
      <c r="BZ237" s="23">
        <v>0</v>
      </c>
      <c r="CA237" s="25">
        <f t="shared" si="33"/>
        <v>282565373</v>
      </c>
      <c r="CB237" s="22">
        <v>0</v>
      </c>
      <c r="CC237" s="23">
        <v>0</v>
      </c>
      <c r="CD237" s="23">
        <v>0</v>
      </c>
      <c r="CE237" s="23">
        <v>0</v>
      </c>
      <c r="CF237" s="24">
        <v>0</v>
      </c>
      <c r="CG237" s="23">
        <v>0</v>
      </c>
      <c r="CH237" s="23">
        <v>0</v>
      </c>
      <c r="CI237" s="23">
        <v>0</v>
      </c>
      <c r="CJ237" s="25">
        <f t="shared" si="34"/>
        <v>282565373</v>
      </c>
      <c r="CK237" s="22">
        <v>0</v>
      </c>
      <c r="CL237" s="23">
        <v>0</v>
      </c>
      <c r="CM237" s="23">
        <v>0</v>
      </c>
      <c r="CN237" s="23">
        <v>0</v>
      </c>
      <c r="CO237" s="23">
        <v>0</v>
      </c>
      <c r="CP237" s="24">
        <v>0</v>
      </c>
      <c r="CQ237" s="23">
        <v>0</v>
      </c>
      <c r="CR237" s="23">
        <v>0</v>
      </c>
      <c r="CS237" s="25">
        <f t="shared" si="35"/>
        <v>282565373</v>
      </c>
      <c r="CT237" s="22">
        <v>0</v>
      </c>
      <c r="CU237" s="23">
        <v>0</v>
      </c>
      <c r="CV237" s="23">
        <v>0</v>
      </c>
      <c r="CW237" s="23"/>
      <c r="CX237" s="23">
        <v>0</v>
      </c>
      <c r="CY237" s="24">
        <v>0</v>
      </c>
      <c r="CZ237" s="23">
        <v>0</v>
      </c>
      <c r="DA237" s="23">
        <v>0</v>
      </c>
      <c r="DB237" s="25">
        <f t="shared" si="36"/>
        <v>282565373</v>
      </c>
      <c r="DC237" s="22">
        <v>0</v>
      </c>
      <c r="DD237" s="23">
        <v>0</v>
      </c>
      <c r="DE237" s="23">
        <v>0</v>
      </c>
      <c r="DF237" s="23">
        <v>0</v>
      </c>
      <c r="DG237" s="23">
        <v>0</v>
      </c>
      <c r="DH237" s="24">
        <v>0</v>
      </c>
      <c r="DI237" s="23">
        <v>0</v>
      </c>
      <c r="DJ237" s="23">
        <v>0</v>
      </c>
      <c r="DK237" s="25">
        <f t="shared" si="38"/>
        <v>282565373</v>
      </c>
      <c r="DL237" s="28">
        <v>0</v>
      </c>
      <c r="DM237" s="23">
        <v>0</v>
      </c>
      <c r="DN237" s="23">
        <v>0</v>
      </c>
      <c r="DO237" s="23">
        <v>0</v>
      </c>
      <c r="DP237" s="23"/>
      <c r="DQ237" s="23"/>
      <c r="DR237" s="23">
        <v>0</v>
      </c>
      <c r="DS237" s="23">
        <v>0</v>
      </c>
      <c r="DT237" s="24">
        <v>0</v>
      </c>
      <c r="DU237" s="23">
        <v>0</v>
      </c>
      <c r="DV237" s="23">
        <v>0</v>
      </c>
      <c r="DW237" s="26">
        <f t="shared" si="37"/>
        <v>282565373</v>
      </c>
      <c r="DX237" s="26">
        <f>VLOOKUP(B237,[2]RPTNCT049_ConsultaSaldosContabl!$I$4:$K$7914,3,0)</f>
        <v>113534173</v>
      </c>
      <c r="DY237" s="13" t="e">
        <f>+S237+AD237+AU237+#REF!+BG237+#REF!+BQ237+#REF!</f>
        <v>#REF!</v>
      </c>
    </row>
    <row r="238" spans="1:129" ht="15" customHeight="1" x14ac:dyDescent="0.2">
      <c r="A238" s="9">
        <v>8917800410</v>
      </c>
      <c r="B238" s="9">
        <v>891780041</v>
      </c>
      <c r="C238" s="9"/>
      <c r="D238" s="27">
        <v>215347053</v>
      </c>
      <c r="E238" s="21" t="s">
        <v>719</v>
      </c>
      <c r="F238" s="20" t="s">
        <v>1854</v>
      </c>
      <c r="G238" s="22">
        <f>VLOOKUP(A238,[1]SGP!$A$4:$G$1137,7,0)</f>
        <v>0</v>
      </c>
      <c r="H238" s="23"/>
      <c r="I238" s="23">
        <v>0</v>
      </c>
      <c r="J238" s="23">
        <v>0</v>
      </c>
      <c r="K238" s="24">
        <v>0</v>
      </c>
      <c r="L238" s="23">
        <v>0</v>
      </c>
      <c r="M238" s="23">
        <v>0</v>
      </c>
      <c r="N238" s="25">
        <f t="shared" si="30"/>
        <v>0</v>
      </c>
      <c r="O238" s="25">
        <v>0</v>
      </c>
      <c r="P238" s="22">
        <v>0</v>
      </c>
      <c r="Q238" s="23">
        <v>0</v>
      </c>
      <c r="R238" s="23">
        <v>0</v>
      </c>
      <c r="S238" s="31">
        <v>390007745</v>
      </c>
      <c r="T238" s="23">
        <v>0</v>
      </c>
      <c r="U238" s="24">
        <v>0</v>
      </c>
      <c r="V238" s="23">
        <v>0</v>
      </c>
      <c r="W238" s="23">
        <v>0</v>
      </c>
      <c r="X238" s="25">
        <f t="shared" si="31"/>
        <v>390007745</v>
      </c>
      <c r="Y238" s="25">
        <v>0</v>
      </c>
      <c r="Z238" s="22">
        <v>0</v>
      </c>
      <c r="AA238" s="23">
        <v>0</v>
      </c>
      <c r="AB238" s="22">
        <v>0</v>
      </c>
      <c r="AC238" s="23">
        <v>0</v>
      </c>
      <c r="AD238" s="23">
        <v>0</v>
      </c>
      <c r="AE238" s="23">
        <v>0</v>
      </c>
      <c r="AF238" s="24">
        <v>0</v>
      </c>
      <c r="AG238" s="23">
        <v>0</v>
      </c>
      <c r="AH238" s="23">
        <v>0</v>
      </c>
      <c r="AI238" s="25">
        <f t="shared" si="32"/>
        <v>390007745</v>
      </c>
      <c r="AJ238" s="25">
        <v>0</v>
      </c>
      <c r="AK238" s="24">
        <v>0</v>
      </c>
      <c r="AL238" s="23">
        <v>0</v>
      </c>
      <c r="AM238" s="23">
        <v>0</v>
      </c>
      <c r="AN238" s="24">
        <v>0</v>
      </c>
      <c r="AO238" s="24">
        <v>0</v>
      </c>
      <c r="AP238" s="23">
        <v>0</v>
      </c>
      <c r="AQ238" s="23">
        <v>0</v>
      </c>
      <c r="AR238" s="23">
        <v>0</v>
      </c>
      <c r="AS238" s="41" t="s">
        <v>2304</v>
      </c>
      <c r="AT238" s="23">
        <v>0</v>
      </c>
      <c r="AU238" s="23">
        <v>0</v>
      </c>
      <c r="AV238" s="25">
        <v>390007745</v>
      </c>
      <c r="AW238" s="22">
        <v>0</v>
      </c>
      <c r="AX238" s="23">
        <v>0</v>
      </c>
      <c r="AY238" s="41">
        <v>0</v>
      </c>
      <c r="AZ238" s="23">
        <v>0</v>
      </c>
      <c r="BA238" s="24">
        <v>0</v>
      </c>
      <c r="BB238" s="23">
        <v>0</v>
      </c>
      <c r="BC238" s="23"/>
      <c r="BD238" s="23">
        <v>0</v>
      </c>
      <c r="BE238" s="41">
        <v>0</v>
      </c>
      <c r="BF238" s="23">
        <v>362667255</v>
      </c>
      <c r="BG238" s="23">
        <v>368029342</v>
      </c>
      <c r="BH238" s="25">
        <v>1120704342</v>
      </c>
      <c r="BI238" s="23">
        <v>0</v>
      </c>
      <c r="BJ238" s="23">
        <v>103574731</v>
      </c>
      <c r="BK238" s="23">
        <v>0</v>
      </c>
      <c r="BL238" s="23">
        <v>0</v>
      </c>
      <c r="BM238" s="23">
        <v>0</v>
      </c>
      <c r="BN238" s="24">
        <v>0</v>
      </c>
      <c r="BO238" s="23">
        <v>0</v>
      </c>
      <c r="BP238" s="23">
        <v>0</v>
      </c>
      <c r="BQ238" s="23">
        <v>0</v>
      </c>
      <c r="BR238" s="25">
        <v>1224279073</v>
      </c>
      <c r="BS238" s="22">
        <v>0</v>
      </c>
      <c r="BT238" s="23">
        <v>0</v>
      </c>
      <c r="BU238" s="23">
        <v>0</v>
      </c>
      <c r="BV238" s="23">
        <v>0</v>
      </c>
      <c r="BW238" s="24">
        <v>0</v>
      </c>
      <c r="BX238" s="23">
        <v>0</v>
      </c>
      <c r="BY238" s="23">
        <v>0</v>
      </c>
      <c r="BZ238" s="23">
        <v>0</v>
      </c>
      <c r="CA238" s="25">
        <f t="shared" si="33"/>
        <v>1224279073</v>
      </c>
      <c r="CB238" s="22">
        <v>0</v>
      </c>
      <c r="CC238" s="23">
        <v>0</v>
      </c>
      <c r="CD238" s="23">
        <v>0</v>
      </c>
      <c r="CE238" s="23">
        <v>0</v>
      </c>
      <c r="CF238" s="24">
        <v>0</v>
      </c>
      <c r="CG238" s="23">
        <v>0</v>
      </c>
      <c r="CH238" s="23">
        <v>0</v>
      </c>
      <c r="CI238" s="23">
        <v>0</v>
      </c>
      <c r="CJ238" s="25">
        <f t="shared" si="34"/>
        <v>1224279073</v>
      </c>
      <c r="CK238" s="22">
        <v>0</v>
      </c>
      <c r="CL238" s="23">
        <v>0</v>
      </c>
      <c r="CM238" s="23">
        <v>0</v>
      </c>
      <c r="CN238" s="23">
        <v>0</v>
      </c>
      <c r="CO238" s="23">
        <v>0</v>
      </c>
      <c r="CP238" s="24">
        <v>0</v>
      </c>
      <c r="CQ238" s="23">
        <v>0</v>
      </c>
      <c r="CR238" s="23">
        <v>0</v>
      </c>
      <c r="CS238" s="25">
        <f t="shared" si="35"/>
        <v>1224279073</v>
      </c>
      <c r="CT238" s="22">
        <v>0</v>
      </c>
      <c r="CU238" s="23">
        <v>0</v>
      </c>
      <c r="CV238" s="23">
        <v>0</v>
      </c>
      <c r="CW238" s="23"/>
      <c r="CX238" s="23">
        <v>0</v>
      </c>
      <c r="CY238" s="24">
        <v>0</v>
      </c>
      <c r="CZ238" s="23">
        <v>0</v>
      </c>
      <c r="DA238" s="23">
        <v>0</v>
      </c>
      <c r="DB238" s="25">
        <f t="shared" si="36"/>
        <v>1224279073</v>
      </c>
      <c r="DC238" s="22">
        <v>0</v>
      </c>
      <c r="DD238" s="23">
        <v>0</v>
      </c>
      <c r="DE238" s="23">
        <v>0</v>
      </c>
      <c r="DF238" s="23">
        <v>0</v>
      </c>
      <c r="DG238" s="23">
        <v>0</v>
      </c>
      <c r="DH238" s="24">
        <v>0</v>
      </c>
      <c r="DI238" s="23">
        <v>0</v>
      </c>
      <c r="DJ238" s="23">
        <v>0</v>
      </c>
      <c r="DK238" s="25">
        <f t="shared" si="38"/>
        <v>1224279073</v>
      </c>
      <c r="DL238" s="28">
        <v>0</v>
      </c>
      <c r="DM238" s="23">
        <v>0</v>
      </c>
      <c r="DN238" s="23">
        <v>0</v>
      </c>
      <c r="DO238" s="23">
        <v>0</v>
      </c>
      <c r="DP238" s="23"/>
      <c r="DQ238" s="23"/>
      <c r="DR238" s="23">
        <v>0</v>
      </c>
      <c r="DS238" s="23">
        <v>0</v>
      </c>
      <c r="DT238" s="24">
        <v>0</v>
      </c>
      <c r="DU238" s="23">
        <v>0</v>
      </c>
      <c r="DV238" s="23">
        <v>0</v>
      </c>
      <c r="DW238" s="26">
        <f t="shared" si="37"/>
        <v>1224279073</v>
      </c>
      <c r="DX238" s="26">
        <f>VLOOKUP(B238,[2]RPTNCT049_ConsultaSaldosContabl!$I$4:$K$7914,3,0)</f>
        <v>466241986</v>
      </c>
      <c r="DY238" s="13" t="e">
        <f>+S238+AD238+AU238+#REF!+BG238+#REF!+BQ238+#REF!</f>
        <v>#REF!</v>
      </c>
    </row>
    <row r="239" spans="1:129" ht="15" customHeight="1" x14ac:dyDescent="0.2">
      <c r="A239" s="9">
        <v>8917800094</v>
      </c>
      <c r="B239" s="9">
        <v>891780009</v>
      </c>
      <c r="C239" s="9"/>
      <c r="D239" s="27">
        <v>210147001</v>
      </c>
      <c r="E239" s="21" t="s">
        <v>74</v>
      </c>
      <c r="F239" s="20" t="s">
        <v>1226</v>
      </c>
      <c r="G239" s="22">
        <f>VLOOKUP(A239,[1]SGP!$A$4:$G$1137,7,0)</f>
        <v>11451289051</v>
      </c>
      <c r="H239" s="23"/>
      <c r="I239" s="23">
        <v>0</v>
      </c>
      <c r="J239" s="23">
        <v>0</v>
      </c>
      <c r="K239" s="24">
        <v>670527907</v>
      </c>
      <c r="L239" s="23">
        <v>1313306699</v>
      </c>
      <c r="M239" s="23">
        <v>0</v>
      </c>
      <c r="N239" s="25">
        <f t="shared" si="30"/>
        <v>13435123657</v>
      </c>
      <c r="O239" s="25">
        <v>0</v>
      </c>
      <c r="P239" s="22">
        <v>10846687466</v>
      </c>
      <c r="Q239" s="23">
        <v>0</v>
      </c>
      <c r="R239" s="23">
        <v>0</v>
      </c>
      <c r="S239" s="31">
        <v>3017690997</v>
      </c>
      <c r="T239" s="23">
        <v>0</v>
      </c>
      <c r="U239" s="24">
        <v>670527909</v>
      </c>
      <c r="V239" s="23">
        <v>1516859815</v>
      </c>
      <c r="W239" s="23">
        <v>0</v>
      </c>
      <c r="X239" s="25">
        <f t="shared" si="31"/>
        <v>29486889844</v>
      </c>
      <c r="Y239" s="25">
        <v>0</v>
      </c>
      <c r="Z239" s="22">
        <v>0</v>
      </c>
      <c r="AA239" s="23">
        <v>0</v>
      </c>
      <c r="AB239" s="22">
        <v>0</v>
      </c>
      <c r="AC239" s="31">
        <v>3158886760</v>
      </c>
      <c r="AD239" s="23">
        <v>7569212</v>
      </c>
      <c r="AE239" s="23">
        <v>11886917439</v>
      </c>
      <c r="AF239" s="24">
        <v>670527908</v>
      </c>
      <c r="AG239" s="23">
        <v>1415083257</v>
      </c>
      <c r="AH239" s="23">
        <v>0</v>
      </c>
      <c r="AI239" s="25">
        <f t="shared" si="32"/>
        <v>46625874420</v>
      </c>
      <c r="AJ239" s="25">
        <v>0</v>
      </c>
      <c r="AK239" s="24">
        <v>0</v>
      </c>
      <c r="AL239" s="23">
        <v>0</v>
      </c>
      <c r="AM239" s="23">
        <v>0</v>
      </c>
      <c r="AN239" s="24">
        <v>0</v>
      </c>
      <c r="AO239" s="23">
        <v>12503824965</v>
      </c>
      <c r="AP239" s="23">
        <v>686222845</v>
      </c>
      <c r="AQ239" s="23">
        <v>1448297025</v>
      </c>
      <c r="AR239" s="23">
        <v>0</v>
      </c>
      <c r="AS239" s="23">
        <v>5626721234</v>
      </c>
      <c r="AT239" s="23">
        <v>0</v>
      </c>
      <c r="AU239" s="23">
        <v>0</v>
      </c>
      <c r="AV239" s="25">
        <v>66864351884</v>
      </c>
      <c r="AW239" s="22">
        <v>6543330396</v>
      </c>
      <c r="AX239" s="23">
        <v>0</v>
      </c>
      <c r="AY239" s="41">
        <v>0</v>
      </c>
      <c r="AZ239" s="23">
        <v>0</v>
      </c>
      <c r="BA239" s="24">
        <v>686222845</v>
      </c>
      <c r="BB239" s="23">
        <v>1448297025</v>
      </c>
      <c r="BC239" s="23"/>
      <c r="BD239" s="23">
        <v>0</v>
      </c>
      <c r="BE239" s="41">
        <v>0</v>
      </c>
      <c r="BF239" s="23">
        <v>1893191465</v>
      </c>
      <c r="BG239" s="23">
        <v>2986388303</v>
      </c>
      <c r="BH239" s="25">
        <v>80421781918</v>
      </c>
      <c r="BI239" s="23">
        <v>14141034951</v>
      </c>
      <c r="BJ239" s="23">
        <v>1455729367</v>
      </c>
      <c r="BK239" s="23">
        <v>0</v>
      </c>
      <c r="BL239" s="23">
        <v>0</v>
      </c>
      <c r="BM239" s="23">
        <v>0</v>
      </c>
      <c r="BN239" s="24">
        <v>686222845</v>
      </c>
      <c r="BO239" s="23">
        <v>1448297025</v>
      </c>
      <c r="BP239" s="23">
        <v>0</v>
      </c>
      <c r="BQ239" s="23">
        <v>276860701</v>
      </c>
      <c r="BR239" s="25">
        <v>98429926807</v>
      </c>
      <c r="BS239" s="22">
        <v>0</v>
      </c>
      <c r="BT239" s="23">
        <v>0</v>
      </c>
      <c r="BU239" s="23">
        <v>0</v>
      </c>
      <c r="BV239" s="23">
        <v>0</v>
      </c>
      <c r="BW239" s="24">
        <v>0</v>
      </c>
      <c r="BX239" s="23">
        <v>0</v>
      </c>
      <c r="BY239" s="23">
        <v>0</v>
      </c>
      <c r="BZ239" s="23">
        <v>0</v>
      </c>
      <c r="CA239" s="25">
        <f t="shared" si="33"/>
        <v>98429926807</v>
      </c>
      <c r="CB239" s="22">
        <v>0</v>
      </c>
      <c r="CC239" s="23">
        <v>0</v>
      </c>
      <c r="CD239" s="23">
        <v>0</v>
      </c>
      <c r="CE239" s="23">
        <v>0</v>
      </c>
      <c r="CF239" s="24">
        <v>0</v>
      </c>
      <c r="CG239" s="23">
        <v>0</v>
      </c>
      <c r="CH239" s="23">
        <v>0</v>
      </c>
      <c r="CI239" s="23">
        <v>0</v>
      </c>
      <c r="CJ239" s="25">
        <f t="shared" si="34"/>
        <v>98429926807</v>
      </c>
      <c r="CK239" s="22">
        <v>0</v>
      </c>
      <c r="CL239" s="23">
        <v>0</v>
      </c>
      <c r="CM239" s="23">
        <v>0</v>
      </c>
      <c r="CN239" s="23">
        <v>0</v>
      </c>
      <c r="CO239" s="23">
        <v>0</v>
      </c>
      <c r="CP239" s="24">
        <v>0</v>
      </c>
      <c r="CQ239" s="23">
        <v>0</v>
      </c>
      <c r="CR239" s="23">
        <v>0</v>
      </c>
      <c r="CS239" s="25">
        <f t="shared" si="35"/>
        <v>98429926807</v>
      </c>
      <c r="CT239" s="22">
        <v>0</v>
      </c>
      <c r="CU239" s="23">
        <v>0</v>
      </c>
      <c r="CV239" s="23">
        <v>0</v>
      </c>
      <c r="CW239" s="23"/>
      <c r="CX239" s="23">
        <v>0</v>
      </c>
      <c r="CY239" s="24">
        <v>0</v>
      </c>
      <c r="CZ239" s="23">
        <v>0</v>
      </c>
      <c r="DA239" s="23">
        <v>0</v>
      </c>
      <c r="DB239" s="25">
        <f t="shared" si="36"/>
        <v>98429926807</v>
      </c>
      <c r="DC239" s="22">
        <v>0</v>
      </c>
      <c r="DD239" s="23">
        <v>0</v>
      </c>
      <c r="DE239" s="23">
        <v>0</v>
      </c>
      <c r="DF239" s="23">
        <v>0</v>
      </c>
      <c r="DG239" s="23">
        <v>0</v>
      </c>
      <c r="DH239" s="24">
        <v>0</v>
      </c>
      <c r="DI239" s="23">
        <v>0</v>
      </c>
      <c r="DJ239" s="23">
        <v>0</v>
      </c>
      <c r="DK239" s="25">
        <f t="shared" si="38"/>
        <v>98429926807</v>
      </c>
      <c r="DL239" s="28">
        <v>0</v>
      </c>
      <c r="DM239" s="23">
        <v>0</v>
      </c>
      <c r="DN239" s="23">
        <v>0</v>
      </c>
      <c r="DO239" s="23">
        <v>0</v>
      </c>
      <c r="DP239" s="23"/>
      <c r="DQ239" s="23"/>
      <c r="DR239" s="23">
        <v>0</v>
      </c>
      <c r="DS239" s="23">
        <v>0</v>
      </c>
      <c r="DT239" s="24">
        <v>0</v>
      </c>
      <c r="DU239" s="23">
        <v>0</v>
      </c>
      <c r="DV239" s="23">
        <v>0</v>
      </c>
      <c r="DW239" s="26">
        <f t="shared" si="37"/>
        <v>98429926807</v>
      </c>
      <c r="DX239" s="26">
        <f>VLOOKUP(B239,[2]RPTNCT049_ConsultaSaldosContabl!$I$4:$K$7914,3,0)</f>
        <v>92168006199</v>
      </c>
      <c r="DY239" s="13" t="e">
        <f>+S239+AD239+AU239+#REF!+BG239+#REF!+BQ239+#REF!</f>
        <v>#REF!</v>
      </c>
    </row>
    <row r="240" spans="1:129" ht="15" customHeight="1" x14ac:dyDescent="0.2">
      <c r="A240" s="9">
        <v>8917030451</v>
      </c>
      <c r="B240" s="9">
        <v>891703045</v>
      </c>
      <c r="C240" s="9"/>
      <c r="D240" s="27">
        <v>217047570</v>
      </c>
      <c r="E240" s="21" t="s">
        <v>734</v>
      </c>
      <c r="F240" s="20" t="s">
        <v>1869</v>
      </c>
      <c r="G240" s="22">
        <f>VLOOKUP(A240,[1]SGP!$A$4:$G$1137,7,0)</f>
        <v>0</v>
      </c>
      <c r="H240" s="23"/>
      <c r="I240" s="23">
        <v>0</v>
      </c>
      <c r="J240" s="23">
        <v>0</v>
      </c>
      <c r="K240" s="24">
        <v>0</v>
      </c>
      <c r="L240" s="23">
        <v>0</v>
      </c>
      <c r="M240" s="23">
        <v>0</v>
      </c>
      <c r="N240" s="25">
        <f t="shared" si="30"/>
        <v>0</v>
      </c>
      <c r="O240" s="25">
        <v>0</v>
      </c>
      <c r="P240" s="22">
        <v>0</v>
      </c>
      <c r="Q240" s="23">
        <v>0</v>
      </c>
      <c r="R240" s="23">
        <v>0</v>
      </c>
      <c r="S240" s="31">
        <v>309183363</v>
      </c>
      <c r="T240" s="23">
        <v>0</v>
      </c>
      <c r="U240" s="24">
        <v>0</v>
      </c>
      <c r="V240" s="23">
        <v>0</v>
      </c>
      <c r="W240" s="23">
        <v>0</v>
      </c>
      <c r="X240" s="25">
        <f t="shared" si="31"/>
        <v>309183363</v>
      </c>
      <c r="Y240" s="25">
        <v>0</v>
      </c>
      <c r="Z240" s="22">
        <v>0</v>
      </c>
      <c r="AA240" s="23">
        <v>0</v>
      </c>
      <c r="AB240" s="22">
        <v>0</v>
      </c>
      <c r="AC240" s="23">
        <v>0</v>
      </c>
      <c r="AD240" s="23">
        <v>0</v>
      </c>
      <c r="AE240" s="23">
        <v>0</v>
      </c>
      <c r="AF240" s="24">
        <v>0</v>
      </c>
      <c r="AG240" s="23">
        <v>0</v>
      </c>
      <c r="AH240" s="23">
        <v>0</v>
      </c>
      <c r="AI240" s="25">
        <f t="shared" si="32"/>
        <v>309183363</v>
      </c>
      <c r="AJ240" s="25">
        <v>0</v>
      </c>
      <c r="AK240" s="24">
        <v>0</v>
      </c>
      <c r="AL240" s="23">
        <v>0</v>
      </c>
      <c r="AM240" s="23">
        <v>0</v>
      </c>
      <c r="AN240" s="24">
        <v>0</v>
      </c>
      <c r="AO240" s="24">
        <v>0</v>
      </c>
      <c r="AP240" s="23">
        <v>0</v>
      </c>
      <c r="AQ240" s="23">
        <v>0</v>
      </c>
      <c r="AR240" s="23">
        <v>0</v>
      </c>
      <c r="AS240" s="41" t="s">
        <v>2304</v>
      </c>
      <c r="AT240" s="23">
        <v>0</v>
      </c>
      <c r="AU240" s="23">
        <v>0</v>
      </c>
      <c r="AV240" s="25">
        <v>309183363</v>
      </c>
      <c r="AW240" s="22">
        <v>0</v>
      </c>
      <c r="AX240" s="23">
        <v>0</v>
      </c>
      <c r="AY240" s="41">
        <v>0</v>
      </c>
      <c r="AZ240" s="23">
        <v>0</v>
      </c>
      <c r="BA240" s="24">
        <v>0</v>
      </c>
      <c r="BB240" s="23">
        <v>0</v>
      </c>
      <c r="BC240" s="23"/>
      <c r="BD240" s="23">
        <v>0</v>
      </c>
      <c r="BE240" s="41">
        <v>0</v>
      </c>
      <c r="BF240" s="23">
        <v>263125735</v>
      </c>
      <c r="BG240" s="23">
        <v>302662930</v>
      </c>
      <c r="BH240" s="25">
        <v>874972028</v>
      </c>
      <c r="BI240" s="23">
        <v>0</v>
      </c>
      <c r="BJ240" s="23">
        <v>73042565</v>
      </c>
      <c r="BK240" s="23">
        <v>0</v>
      </c>
      <c r="BL240" s="23">
        <v>0</v>
      </c>
      <c r="BM240" s="23">
        <v>0</v>
      </c>
      <c r="BN240" s="24">
        <v>0</v>
      </c>
      <c r="BO240" s="23">
        <v>0</v>
      </c>
      <c r="BP240" s="23">
        <v>0</v>
      </c>
      <c r="BQ240" s="23">
        <v>0</v>
      </c>
      <c r="BR240" s="25">
        <v>948014593</v>
      </c>
      <c r="BS240" s="22">
        <v>0</v>
      </c>
      <c r="BT240" s="23">
        <v>0</v>
      </c>
      <c r="BU240" s="23">
        <v>0</v>
      </c>
      <c r="BV240" s="23">
        <v>0</v>
      </c>
      <c r="BW240" s="24">
        <v>0</v>
      </c>
      <c r="BX240" s="23">
        <v>0</v>
      </c>
      <c r="BY240" s="23">
        <v>0</v>
      </c>
      <c r="BZ240" s="23">
        <v>0</v>
      </c>
      <c r="CA240" s="25">
        <f t="shared" si="33"/>
        <v>948014593</v>
      </c>
      <c r="CB240" s="22">
        <v>0</v>
      </c>
      <c r="CC240" s="23">
        <v>0</v>
      </c>
      <c r="CD240" s="23">
        <v>0</v>
      </c>
      <c r="CE240" s="23">
        <v>0</v>
      </c>
      <c r="CF240" s="24">
        <v>0</v>
      </c>
      <c r="CG240" s="23">
        <v>0</v>
      </c>
      <c r="CH240" s="23">
        <v>0</v>
      </c>
      <c r="CI240" s="23">
        <v>0</v>
      </c>
      <c r="CJ240" s="25">
        <f t="shared" si="34"/>
        <v>948014593</v>
      </c>
      <c r="CK240" s="22">
        <v>0</v>
      </c>
      <c r="CL240" s="23">
        <v>0</v>
      </c>
      <c r="CM240" s="23">
        <v>0</v>
      </c>
      <c r="CN240" s="23">
        <v>0</v>
      </c>
      <c r="CO240" s="23">
        <v>0</v>
      </c>
      <c r="CP240" s="24">
        <v>0</v>
      </c>
      <c r="CQ240" s="23">
        <v>0</v>
      </c>
      <c r="CR240" s="23">
        <v>0</v>
      </c>
      <c r="CS240" s="25">
        <f t="shared" si="35"/>
        <v>948014593</v>
      </c>
      <c r="CT240" s="22">
        <v>0</v>
      </c>
      <c r="CU240" s="23">
        <v>0</v>
      </c>
      <c r="CV240" s="23">
        <v>0</v>
      </c>
      <c r="CW240" s="23"/>
      <c r="CX240" s="23">
        <v>0</v>
      </c>
      <c r="CY240" s="24">
        <v>0</v>
      </c>
      <c r="CZ240" s="23">
        <v>0</v>
      </c>
      <c r="DA240" s="23">
        <v>0</v>
      </c>
      <c r="DB240" s="25">
        <f t="shared" si="36"/>
        <v>948014593</v>
      </c>
      <c r="DC240" s="22">
        <v>0</v>
      </c>
      <c r="DD240" s="23">
        <v>0</v>
      </c>
      <c r="DE240" s="23">
        <v>0</v>
      </c>
      <c r="DF240" s="23">
        <v>0</v>
      </c>
      <c r="DG240" s="23">
        <v>0</v>
      </c>
      <c r="DH240" s="24">
        <v>0</v>
      </c>
      <c r="DI240" s="23">
        <v>0</v>
      </c>
      <c r="DJ240" s="23">
        <v>0</v>
      </c>
      <c r="DK240" s="25">
        <f t="shared" si="38"/>
        <v>948014593</v>
      </c>
      <c r="DL240" s="28">
        <v>0</v>
      </c>
      <c r="DM240" s="23">
        <v>0</v>
      </c>
      <c r="DN240" s="23">
        <v>0</v>
      </c>
      <c r="DO240" s="23">
        <v>0</v>
      </c>
      <c r="DP240" s="23"/>
      <c r="DQ240" s="23"/>
      <c r="DR240" s="23">
        <v>0</v>
      </c>
      <c r="DS240" s="23">
        <v>0</v>
      </c>
      <c r="DT240" s="24">
        <v>0</v>
      </c>
      <c r="DU240" s="23">
        <v>0</v>
      </c>
      <c r="DV240" s="23">
        <v>0</v>
      </c>
      <c r="DW240" s="26">
        <f t="shared" si="37"/>
        <v>948014593</v>
      </c>
      <c r="DX240" s="26">
        <f>VLOOKUP(B240,[2]RPTNCT049_ConsultaSaldosContabl!$I$4:$K$7914,3,0)</f>
        <v>336168300</v>
      </c>
      <c r="DY240" s="13" t="e">
        <f>+S240+AD240+AU240+#REF!+BG240+#REF!+BQ240+#REF!</f>
        <v>#REF!</v>
      </c>
    </row>
    <row r="241" spans="1:129" ht="15" customHeight="1" x14ac:dyDescent="0.2">
      <c r="A241" s="9">
        <v>8917021867</v>
      </c>
      <c r="B241" s="9">
        <v>891702186</v>
      </c>
      <c r="C241" s="9"/>
      <c r="D241" s="27">
        <v>215847058</v>
      </c>
      <c r="E241" s="21" t="s">
        <v>720</v>
      </c>
      <c r="F241" s="20" t="s">
        <v>1855</v>
      </c>
      <c r="G241" s="22">
        <f>VLOOKUP(A241,[1]SGP!$A$4:$G$1137,7,0)</f>
        <v>0</v>
      </c>
      <c r="H241" s="23"/>
      <c r="I241" s="23">
        <v>0</v>
      </c>
      <c r="J241" s="23">
        <v>0</v>
      </c>
      <c r="K241" s="24">
        <v>0</v>
      </c>
      <c r="L241" s="23">
        <v>0</v>
      </c>
      <c r="M241" s="23">
        <v>0</v>
      </c>
      <c r="N241" s="25">
        <f t="shared" si="30"/>
        <v>0</v>
      </c>
      <c r="O241" s="25">
        <v>0</v>
      </c>
      <c r="P241" s="22">
        <v>0</v>
      </c>
      <c r="Q241" s="23">
        <v>0</v>
      </c>
      <c r="R241" s="23">
        <v>0</v>
      </c>
      <c r="S241" s="31">
        <v>339106313</v>
      </c>
      <c r="T241" s="23">
        <v>0</v>
      </c>
      <c r="U241" s="24">
        <v>0</v>
      </c>
      <c r="V241" s="23">
        <v>0</v>
      </c>
      <c r="W241" s="23">
        <v>0</v>
      </c>
      <c r="X241" s="25">
        <f t="shared" si="31"/>
        <v>339106313</v>
      </c>
      <c r="Y241" s="25">
        <v>0</v>
      </c>
      <c r="Z241" s="22">
        <v>0</v>
      </c>
      <c r="AA241" s="23">
        <v>0</v>
      </c>
      <c r="AB241" s="22">
        <v>0</v>
      </c>
      <c r="AC241" s="23">
        <v>0</v>
      </c>
      <c r="AD241" s="23">
        <v>0</v>
      </c>
      <c r="AE241" s="23">
        <v>0</v>
      </c>
      <c r="AF241" s="24">
        <v>0</v>
      </c>
      <c r="AG241" s="23">
        <v>0</v>
      </c>
      <c r="AH241" s="23">
        <v>0</v>
      </c>
      <c r="AI241" s="25">
        <f t="shared" si="32"/>
        <v>339106313</v>
      </c>
      <c r="AJ241" s="25">
        <v>0</v>
      </c>
      <c r="AK241" s="24">
        <v>0</v>
      </c>
      <c r="AL241" s="23">
        <v>0</v>
      </c>
      <c r="AM241" s="23">
        <v>0</v>
      </c>
      <c r="AN241" s="24">
        <v>0</v>
      </c>
      <c r="AO241" s="24">
        <v>0</v>
      </c>
      <c r="AP241" s="23">
        <v>0</v>
      </c>
      <c r="AQ241" s="23">
        <v>0</v>
      </c>
      <c r="AR241" s="23">
        <v>0</v>
      </c>
      <c r="AS241" s="41" t="s">
        <v>2304</v>
      </c>
      <c r="AT241" s="23">
        <v>0</v>
      </c>
      <c r="AU241" s="23">
        <v>0</v>
      </c>
      <c r="AV241" s="25">
        <v>339106313</v>
      </c>
      <c r="AW241" s="22">
        <v>0</v>
      </c>
      <c r="AX241" s="23">
        <v>0</v>
      </c>
      <c r="AY241" s="41">
        <v>0</v>
      </c>
      <c r="AZ241" s="23">
        <v>0</v>
      </c>
      <c r="BA241" s="24">
        <v>0</v>
      </c>
      <c r="BB241" s="23">
        <v>0</v>
      </c>
      <c r="BC241" s="23"/>
      <c r="BD241" s="23">
        <v>0</v>
      </c>
      <c r="BE241" s="41">
        <v>0</v>
      </c>
      <c r="BF241" s="23">
        <v>292835255</v>
      </c>
      <c r="BG241" s="23">
        <v>312144534</v>
      </c>
      <c r="BH241" s="25">
        <v>944086102</v>
      </c>
      <c r="BI241" s="23">
        <v>0</v>
      </c>
      <c r="BJ241" s="23">
        <v>83639200</v>
      </c>
      <c r="BK241" s="23">
        <v>0</v>
      </c>
      <c r="BL241" s="23">
        <v>0</v>
      </c>
      <c r="BM241" s="23">
        <v>0</v>
      </c>
      <c r="BN241" s="24">
        <v>0</v>
      </c>
      <c r="BO241" s="23">
        <v>0</v>
      </c>
      <c r="BP241" s="23">
        <v>0</v>
      </c>
      <c r="BQ241" s="23">
        <v>0</v>
      </c>
      <c r="BR241" s="25">
        <v>1027725302</v>
      </c>
      <c r="BS241" s="22">
        <v>0</v>
      </c>
      <c r="BT241" s="23">
        <v>0</v>
      </c>
      <c r="BU241" s="23">
        <v>0</v>
      </c>
      <c r="BV241" s="23">
        <v>0</v>
      </c>
      <c r="BW241" s="24">
        <v>0</v>
      </c>
      <c r="BX241" s="23">
        <v>0</v>
      </c>
      <c r="BY241" s="23">
        <v>0</v>
      </c>
      <c r="BZ241" s="23">
        <v>0</v>
      </c>
      <c r="CA241" s="25">
        <f t="shared" si="33"/>
        <v>1027725302</v>
      </c>
      <c r="CB241" s="22">
        <v>0</v>
      </c>
      <c r="CC241" s="23">
        <v>0</v>
      </c>
      <c r="CD241" s="23">
        <v>0</v>
      </c>
      <c r="CE241" s="23">
        <v>0</v>
      </c>
      <c r="CF241" s="24">
        <v>0</v>
      </c>
      <c r="CG241" s="23">
        <v>0</v>
      </c>
      <c r="CH241" s="23">
        <v>0</v>
      </c>
      <c r="CI241" s="23">
        <v>0</v>
      </c>
      <c r="CJ241" s="25">
        <f t="shared" si="34"/>
        <v>1027725302</v>
      </c>
      <c r="CK241" s="22">
        <v>0</v>
      </c>
      <c r="CL241" s="23">
        <v>0</v>
      </c>
      <c r="CM241" s="23">
        <v>0</v>
      </c>
      <c r="CN241" s="23">
        <v>0</v>
      </c>
      <c r="CO241" s="23">
        <v>0</v>
      </c>
      <c r="CP241" s="24">
        <v>0</v>
      </c>
      <c r="CQ241" s="23">
        <v>0</v>
      </c>
      <c r="CR241" s="23">
        <v>0</v>
      </c>
      <c r="CS241" s="25">
        <f t="shared" si="35"/>
        <v>1027725302</v>
      </c>
      <c r="CT241" s="22">
        <v>0</v>
      </c>
      <c r="CU241" s="23">
        <v>0</v>
      </c>
      <c r="CV241" s="23">
        <v>0</v>
      </c>
      <c r="CW241" s="23"/>
      <c r="CX241" s="23">
        <v>0</v>
      </c>
      <c r="CY241" s="24">
        <v>0</v>
      </c>
      <c r="CZ241" s="23">
        <v>0</v>
      </c>
      <c r="DA241" s="23">
        <v>0</v>
      </c>
      <c r="DB241" s="25">
        <f t="shared" si="36"/>
        <v>1027725302</v>
      </c>
      <c r="DC241" s="22">
        <v>0</v>
      </c>
      <c r="DD241" s="23">
        <v>0</v>
      </c>
      <c r="DE241" s="23">
        <v>0</v>
      </c>
      <c r="DF241" s="23">
        <v>0</v>
      </c>
      <c r="DG241" s="23">
        <v>0</v>
      </c>
      <c r="DH241" s="24">
        <v>0</v>
      </c>
      <c r="DI241" s="23">
        <v>0</v>
      </c>
      <c r="DJ241" s="23">
        <v>0</v>
      </c>
      <c r="DK241" s="25">
        <f t="shared" si="38"/>
        <v>1027725302</v>
      </c>
      <c r="DL241" s="28">
        <v>0</v>
      </c>
      <c r="DM241" s="23">
        <v>0</v>
      </c>
      <c r="DN241" s="23">
        <v>0</v>
      </c>
      <c r="DO241" s="23">
        <v>0</v>
      </c>
      <c r="DP241" s="23"/>
      <c r="DQ241" s="23"/>
      <c r="DR241" s="23">
        <v>0</v>
      </c>
      <c r="DS241" s="23">
        <v>0</v>
      </c>
      <c r="DT241" s="24">
        <v>0</v>
      </c>
      <c r="DU241" s="23">
        <v>0</v>
      </c>
      <c r="DV241" s="23">
        <v>0</v>
      </c>
      <c r="DW241" s="26">
        <f t="shared" si="37"/>
        <v>1027725302</v>
      </c>
      <c r="DX241" s="26">
        <f>VLOOKUP(B241,[2]RPTNCT049_ConsultaSaldosContabl!$I$4:$K$7914,3,0)</f>
        <v>376474455</v>
      </c>
      <c r="DY241" s="13" t="e">
        <f>+S241+AD241+AU241+#REF!+BG241+#REF!+BQ241+#REF!</f>
        <v>#REF!</v>
      </c>
    </row>
    <row r="242" spans="1:129" ht="15" customHeight="1" x14ac:dyDescent="0.2">
      <c r="A242" s="9">
        <v>8916804027</v>
      </c>
      <c r="B242" s="9">
        <v>891680402</v>
      </c>
      <c r="C242" s="9"/>
      <c r="D242" s="27">
        <v>217227372</v>
      </c>
      <c r="E242" s="21" t="s">
        <v>654</v>
      </c>
      <c r="F242" s="20" t="s">
        <v>1791</v>
      </c>
      <c r="G242" s="22">
        <f>VLOOKUP(A242,[1]SGP!$A$4:$G$1137,7,0)</f>
        <v>0</v>
      </c>
      <c r="H242" s="23"/>
      <c r="I242" s="23">
        <v>0</v>
      </c>
      <c r="J242" s="23">
        <v>0</v>
      </c>
      <c r="K242" s="24">
        <v>0</v>
      </c>
      <c r="L242" s="23">
        <v>0</v>
      </c>
      <c r="M242" s="23">
        <v>0</v>
      </c>
      <c r="N242" s="25">
        <f t="shared" si="30"/>
        <v>0</v>
      </c>
      <c r="O242" s="25">
        <v>0</v>
      </c>
      <c r="P242" s="22">
        <v>0</v>
      </c>
      <c r="Q242" s="23">
        <v>0</v>
      </c>
      <c r="R242" s="23">
        <v>0</v>
      </c>
      <c r="S242" s="31">
        <v>20812268</v>
      </c>
      <c r="T242" s="23">
        <v>0</v>
      </c>
      <c r="U242" s="24">
        <v>0</v>
      </c>
      <c r="V242" s="23">
        <v>0</v>
      </c>
      <c r="W242" s="23">
        <v>0</v>
      </c>
      <c r="X242" s="25">
        <f t="shared" si="31"/>
        <v>20812268</v>
      </c>
      <c r="Y242" s="25">
        <v>0</v>
      </c>
      <c r="Z242" s="22">
        <v>0</v>
      </c>
      <c r="AA242" s="23">
        <v>0</v>
      </c>
      <c r="AB242" s="22">
        <v>0</v>
      </c>
      <c r="AC242" s="23">
        <v>0</v>
      </c>
      <c r="AD242" s="23">
        <v>0</v>
      </c>
      <c r="AE242" s="23">
        <v>0</v>
      </c>
      <c r="AF242" s="24">
        <v>0</v>
      </c>
      <c r="AG242" s="23">
        <v>0</v>
      </c>
      <c r="AH242" s="23">
        <v>0</v>
      </c>
      <c r="AI242" s="25">
        <f t="shared" si="32"/>
        <v>20812268</v>
      </c>
      <c r="AJ242" s="25">
        <v>0</v>
      </c>
      <c r="AK242" s="24">
        <v>0</v>
      </c>
      <c r="AL242" s="23">
        <v>0</v>
      </c>
      <c r="AM242" s="23">
        <v>0</v>
      </c>
      <c r="AN242" s="24">
        <v>0</v>
      </c>
      <c r="AO242" s="24">
        <v>0</v>
      </c>
      <c r="AP242" s="23">
        <v>0</v>
      </c>
      <c r="AQ242" s="23">
        <v>0</v>
      </c>
      <c r="AR242" s="23">
        <v>0</v>
      </c>
      <c r="AS242" s="41" t="s">
        <v>2304</v>
      </c>
      <c r="AT242" s="23">
        <v>0</v>
      </c>
      <c r="AU242" s="23">
        <v>0</v>
      </c>
      <c r="AV242" s="25">
        <v>20812268</v>
      </c>
      <c r="AW242" s="22">
        <v>0</v>
      </c>
      <c r="AX242" s="23">
        <v>0</v>
      </c>
      <c r="AY242" s="41">
        <v>0</v>
      </c>
      <c r="AZ242" s="23">
        <v>0</v>
      </c>
      <c r="BA242" s="24">
        <v>0</v>
      </c>
      <c r="BB242" s="23">
        <v>0</v>
      </c>
      <c r="BC242" s="23"/>
      <c r="BD242" s="23">
        <v>0</v>
      </c>
      <c r="BE242" s="41">
        <v>0</v>
      </c>
      <c r="BF242" s="23">
        <v>56946900</v>
      </c>
      <c r="BG242" s="23">
        <v>19548970</v>
      </c>
      <c r="BH242" s="25">
        <v>97308138</v>
      </c>
      <c r="BI242" s="23">
        <v>0</v>
      </c>
      <c r="BJ242" s="23">
        <v>17752471</v>
      </c>
      <c r="BK242" s="23">
        <v>0</v>
      </c>
      <c r="BL242" s="23">
        <v>0</v>
      </c>
      <c r="BM242" s="23">
        <v>0</v>
      </c>
      <c r="BN242" s="24">
        <v>0</v>
      </c>
      <c r="BO242" s="23">
        <v>0</v>
      </c>
      <c r="BP242" s="23">
        <v>0</v>
      </c>
      <c r="BQ242" s="23">
        <v>0</v>
      </c>
      <c r="BR242" s="25">
        <v>115060609</v>
      </c>
      <c r="BS242" s="22">
        <v>0</v>
      </c>
      <c r="BT242" s="23">
        <v>0</v>
      </c>
      <c r="BU242" s="23">
        <v>0</v>
      </c>
      <c r="BV242" s="23">
        <v>0</v>
      </c>
      <c r="BW242" s="24">
        <v>0</v>
      </c>
      <c r="BX242" s="23">
        <v>0</v>
      </c>
      <c r="BY242" s="23">
        <v>0</v>
      </c>
      <c r="BZ242" s="23">
        <v>0</v>
      </c>
      <c r="CA242" s="25">
        <f t="shared" si="33"/>
        <v>115060609</v>
      </c>
      <c r="CB242" s="22">
        <v>0</v>
      </c>
      <c r="CC242" s="23">
        <v>0</v>
      </c>
      <c r="CD242" s="23">
        <v>0</v>
      </c>
      <c r="CE242" s="23">
        <v>0</v>
      </c>
      <c r="CF242" s="24">
        <v>0</v>
      </c>
      <c r="CG242" s="23">
        <v>0</v>
      </c>
      <c r="CH242" s="23">
        <v>0</v>
      </c>
      <c r="CI242" s="23">
        <v>0</v>
      </c>
      <c r="CJ242" s="25">
        <f t="shared" si="34"/>
        <v>115060609</v>
      </c>
      <c r="CK242" s="22">
        <v>0</v>
      </c>
      <c r="CL242" s="23">
        <v>0</v>
      </c>
      <c r="CM242" s="23">
        <v>0</v>
      </c>
      <c r="CN242" s="23">
        <v>0</v>
      </c>
      <c r="CO242" s="23">
        <v>0</v>
      </c>
      <c r="CP242" s="24">
        <v>0</v>
      </c>
      <c r="CQ242" s="23">
        <v>0</v>
      </c>
      <c r="CR242" s="23">
        <v>0</v>
      </c>
      <c r="CS242" s="25">
        <f t="shared" si="35"/>
        <v>115060609</v>
      </c>
      <c r="CT242" s="22">
        <v>0</v>
      </c>
      <c r="CU242" s="23">
        <v>0</v>
      </c>
      <c r="CV242" s="23">
        <v>0</v>
      </c>
      <c r="CW242" s="23"/>
      <c r="CX242" s="23">
        <v>0</v>
      </c>
      <c r="CY242" s="24">
        <v>0</v>
      </c>
      <c r="CZ242" s="23">
        <v>0</v>
      </c>
      <c r="DA242" s="23">
        <v>0</v>
      </c>
      <c r="DB242" s="25">
        <f t="shared" si="36"/>
        <v>115060609</v>
      </c>
      <c r="DC242" s="22">
        <v>0</v>
      </c>
      <c r="DD242" s="23">
        <v>0</v>
      </c>
      <c r="DE242" s="23">
        <v>0</v>
      </c>
      <c r="DF242" s="23">
        <v>0</v>
      </c>
      <c r="DG242" s="23">
        <v>0</v>
      </c>
      <c r="DH242" s="24">
        <v>0</v>
      </c>
      <c r="DI242" s="23">
        <v>0</v>
      </c>
      <c r="DJ242" s="23">
        <v>0</v>
      </c>
      <c r="DK242" s="25">
        <f t="shared" si="38"/>
        <v>115060609</v>
      </c>
      <c r="DL242" s="28">
        <v>0</v>
      </c>
      <c r="DM242" s="23">
        <v>0</v>
      </c>
      <c r="DN242" s="23">
        <v>0</v>
      </c>
      <c r="DO242" s="23">
        <v>0</v>
      </c>
      <c r="DP242" s="23"/>
      <c r="DQ242" s="23"/>
      <c r="DR242" s="23">
        <v>0</v>
      </c>
      <c r="DS242" s="23">
        <v>0</v>
      </c>
      <c r="DT242" s="24">
        <v>0</v>
      </c>
      <c r="DU242" s="23">
        <v>0</v>
      </c>
      <c r="DV242" s="23">
        <v>0</v>
      </c>
      <c r="DW242" s="26">
        <f t="shared" si="37"/>
        <v>115060609</v>
      </c>
      <c r="DX242" s="26">
        <f>VLOOKUP(B242,[2]RPTNCT049_ConsultaSaldosContabl!$I$4:$K$7914,3,0)</f>
        <v>74699371</v>
      </c>
      <c r="DY242" s="13" t="e">
        <f>+S242+AD242+AU242+#REF!+BG242+#REF!+BQ242+#REF!</f>
        <v>#REF!</v>
      </c>
    </row>
    <row r="243" spans="1:129" ht="15" customHeight="1" x14ac:dyDescent="0.2">
      <c r="A243" s="9">
        <v>8916803953</v>
      </c>
      <c r="B243" s="9">
        <v>891680395</v>
      </c>
      <c r="C243" s="9"/>
      <c r="D243" s="27">
        <v>217527075</v>
      </c>
      <c r="E243" s="21" t="s">
        <v>644</v>
      </c>
      <c r="F243" s="20" t="s">
        <v>1781</v>
      </c>
      <c r="G243" s="22">
        <f>VLOOKUP(A243,[1]SGP!$A$4:$G$1137,7,0)</f>
        <v>0</v>
      </c>
      <c r="H243" s="23"/>
      <c r="I243" s="23">
        <v>0</v>
      </c>
      <c r="J243" s="23">
        <v>0</v>
      </c>
      <c r="K243" s="24">
        <v>0</v>
      </c>
      <c r="L243" s="23">
        <v>0</v>
      </c>
      <c r="M243" s="23">
        <v>0</v>
      </c>
      <c r="N243" s="25">
        <f t="shared" si="30"/>
        <v>0</v>
      </c>
      <c r="O243" s="25">
        <v>0</v>
      </c>
      <c r="P243" s="22">
        <v>0</v>
      </c>
      <c r="Q243" s="23">
        <v>0</v>
      </c>
      <c r="R243" s="23">
        <v>0</v>
      </c>
      <c r="S243" s="31">
        <v>124805544</v>
      </c>
      <c r="T243" s="23">
        <v>0</v>
      </c>
      <c r="U243" s="24">
        <v>0</v>
      </c>
      <c r="V243" s="23">
        <v>0</v>
      </c>
      <c r="W243" s="23">
        <v>0</v>
      </c>
      <c r="X243" s="25">
        <f t="shared" si="31"/>
        <v>124805544</v>
      </c>
      <c r="Y243" s="25">
        <v>0</v>
      </c>
      <c r="Z243" s="22">
        <v>0</v>
      </c>
      <c r="AA243" s="23">
        <v>0</v>
      </c>
      <c r="AB243" s="22">
        <v>0</v>
      </c>
      <c r="AC243" s="23">
        <v>0</v>
      </c>
      <c r="AD243" s="23">
        <v>0</v>
      </c>
      <c r="AE243" s="23">
        <v>0</v>
      </c>
      <c r="AF243" s="24">
        <v>0</v>
      </c>
      <c r="AG243" s="23">
        <v>0</v>
      </c>
      <c r="AH243" s="23">
        <v>0</v>
      </c>
      <c r="AI243" s="25">
        <f t="shared" si="32"/>
        <v>124805544</v>
      </c>
      <c r="AJ243" s="25">
        <v>0</v>
      </c>
      <c r="AK243" s="24">
        <v>0</v>
      </c>
      <c r="AL243" s="23">
        <v>0</v>
      </c>
      <c r="AM243" s="23">
        <v>0</v>
      </c>
      <c r="AN243" s="24">
        <v>0</v>
      </c>
      <c r="AO243" s="24">
        <v>0</v>
      </c>
      <c r="AP243" s="23">
        <v>0</v>
      </c>
      <c r="AQ243" s="23">
        <v>0</v>
      </c>
      <c r="AR243" s="23">
        <v>0</v>
      </c>
      <c r="AS243" s="41" t="s">
        <v>2304</v>
      </c>
      <c r="AT243" s="23">
        <v>0</v>
      </c>
      <c r="AU243" s="23">
        <v>0</v>
      </c>
      <c r="AV243" s="25">
        <v>124805544</v>
      </c>
      <c r="AW243" s="22">
        <v>0</v>
      </c>
      <c r="AX243" s="23">
        <v>0</v>
      </c>
      <c r="AY243" s="41">
        <v>0</v>
      </c>
      <c r="AZ243" s="23">
        <v>0</v>
      </c>
      <c r="BA243" s="24">
        <v>0</v>
      </c>
      <c r="BB243" s="23">
        <v>0</v>
      </c>
      <c r="BC243" s="23"/>
      <c r="BD243" s="23">
        <v>0</v>
      </c>
      <c r="BE243" s="41">
        <v>0</v>
      </c>
      <c r="BF243" s="23">
        <v>84259065</v>
      </c>
      <c r="BG243" s="23">
        <v>115132452</v>
      </c>
      <c r="BH243" s="25">
        <v>324197061</v>
      </c>
      <c r="BI243" s="23">
        <v>0</v>
      </c>
      <c r="BJ243" s="23">
        <v>24858597</v>
      </c>
      <c r="BK243" s="23">
        <v>0</v>
      </c>
      <c r="BL243" s="23">
        <v>0</v>
      </c>
      <c r="BM243" s="23">
        <v>0</v>
      </c>
      <c r="BN243" s="24">
        <v>0</v>
      </c>
      <c r="BO243" s="23">
        <v>0</v>
      </c>
      <c r="BP243" s="23">
        <v>0</v>
      </c>
      <c r="BQ243" s="23">
        <v>0</v>
      </c>
      <c r="BR243" s="25">
        <v>349055658</v>
      </c>
      <c r="BS243" s="22">
        <v>0</v>
      </c>
      <c r="BT243" s="23">
        <v>0</v>
      </c>
      <c r="BU243" s="23">
        <v>0</v>
      </c>
      <c r="BV243" s="23">
        <v>0</v>
      </c>
      <c r="BW243" s="24">
        <v>0</v>
      </c>
      <c r="BX243" s="23">
        <v>0</v>
      </c>
      <c r="BY243" s="23">
        <v>0</v>
      </c>
      <c r="BZ243" s="23">
        <v>0</v>
      </c>
      <c r="CA243" s="25">
        <f t="shared" si="33"/>
        <v>349055658</v>
      </c>
      <c r="CB243" s="22">
        <v>0</v>
      </c>
      <c r="CC243" s="23">
        <v>0</v>
      </c>
      <c r="CD243" s="23">
        <v>0</v>
      </c>
      <c r="CE243" s="23">
        <v>0</v>
      </c>
      <c r="CF243" s="24">
        <v>0</v>
      </c>
      <c r="CG243" s="23">
        <v>0</v>
      </c>
      <c r="CH243" s="23">
        <v>0</v>
      </c>
      <c r="CI243" s="23">
        <v>0</v>
      </c>
      <c r="CJ243" s="25">
        <f t="shared" si="34"/>
        <v>349055658</v>
      </c>
      <c r="CK243" s="22">
        <v>0</v>
      </c>
      <c r="CL243" s="23">
        <v>0</v>
      </c>
      <c r="CM243" s="23">
        <v>0</v>
      </c>
      <c r="CN243" s="23">
        <v>0</v>
      </c>
      <c r="CO243" s="23">
        <v>0</v>
      </c>
      <c r="CP243" s="24">
        <v>0</v>
      </c>
      <c r="CQ243" s="23">
        <v>0</v>
      </c>
      <c r="CR243" s="23">
        <v>0</v>
      </c>
      <c r="CS243" s="25">
        <f t="shared" si="35"/>
        <v>349055658</v>
      </c>
      <c r="CT243" s="22">
        <v>0</v>
      </c>
      <c r="CU243" s="23">
        <v>0</v>
      </c>
      <c r="CV243" s="23">
        <v>0</v>
      </c>
      <c r="CW243" s="23"/>
      <c r="CX243" s="23">
        <v>0</v>
      </c>
      <c r="CY243" s="24">
        <v>0</v>
      </c>
      <c r="CZ243" s="23">
        <v>0</v>
      </c>
      <c r="DA243" s="23">
        <v>0</v>
      </c>
      <c r="DB243" s="25">
        <f t="shared" si="36"/>
        <v>349055658</v>
      </c>
      <c r="DC243" s="22">
        <v>0</v>
      </c>
      <c r="DD243" s="23">
        <v>0</v>
      </c>
      <c r="DE243" s="23">
        <v>0</v>
      </c>
      <c r="DF243" s="23">
        <v>0</v>
      </c>
      <c r="DG243" s="23">
        <v>0</v>
      </c>
      <c r="DH243" s="24">
        <v>0</v>
      </c>
      <c r="DI243" s="23">
        <v>0</v>
      </c>
      <c r="DJ243" s="23">
        <v>0</v>
      </c>
      <c r="DK243" s="25">
        <f t="shared" si="38"/>
        <v>349055658</v>
      </c>
      <c r="DL243" s="28">
        <v>0</v>
      </c>
      <c r="DM243" s="23">
        <v>0</v>
      </c>
      <c r="DN243" s="23">
        <v>0</v>
      </c>
      <c r="DO243" s="23">
        <v>0</v>
      </c>
      <c r="DP243" s="23"/>
      <c r="DQ243" s="23"/>
      <c r="DR243" s="23">
        <v>0</v>
      </c>
      <c r="DS243" s="23">
        <v>0</v>
      </c>
      <c r="DT243" s="24">
        <v>0</v>
      </c>
      <c r="DU243" s="23">
        <v>0</v>
      </c>
      <c r="DV243" s="23">
        <v>0</v>
      </c>
      <c r="DW243" s="26">
        <f t="shared" si="37"/>
        <v>349055658</v>
      </c>
      <c r="DX243" s="26">
        <f>VLOOKUP(B243,[2]RPTNCT049_ConsultaSaldosContabl!$I$4:$K$7914,3,0)</f>
        <v>109117662</v>
      </c>
      <c r="DY243" s="13" t="e">
        <f>+S243+AD243+AU243+#REF!+BG243+#REF!+BQ243+#REF!</f>
        <v>#REF!</v>
      </c>
    </row>
    <row r="244" spans="1:129" ht="15" customHeight="1" x14ac:dyDescent="0.2">
      <c r="A244" s="9">
        <v>8916802812</v>
      </c>
      <c r="B244" s="9">
        <v>891680281</v>
      </c>
      <c r="C244" s="9"/>
      <c r="D244" s="27">
        <v>211327413</v>
      </c>
      <c r="E244" s="21" t="s">
        <v>655</v>
      </c>
      <c r="F244" s="20" t="s">
        <v>1792</v>
      </c>
      <c r="G244" s="22">
        <f>VLOOKUP(A244,[1]SGP!$A$4:$G$1137,7,0)</f>
        <v>0</v>
      </c>
      <c r="H244" s="23"/>
      <c r="I244" s="23">
        <v>0</v>
      </c>
      <c r="J244" s="23">
        <v>0</v>
      </c>
      <c r="K244" s="24">
        <v>0</v>
      </c>
      <c r="L244" s="23">
        <v>0</v>
      </c>
      <c r="M244" s="23">
        <v>0</v>
      </c>
      <c r="N244" s="25">
        <f t="shared" si="30"/>
        <v>0</v>
      </c>
      <c r="O244" s="25">
        <v>0</v>
      </c>
      <c r="P244" s="22">
        <v>0</v>
      </c>
      <c r="Q244" s="23">
        <v>0</v>
      </c>
      <c r="R244" s="23">
        <v>0</v>
      </c>
      <c r="S244" s="31">
        <v>74675946</v>
      </c>
      <c r="T244" s="23">
        <v>0</v>
      </c>
      <c r="U244" s="24">
        <v>0</v>
      </c>
      <c r="V244" s="23">
        <v>0</v>
      </c>
      <c r="W244" s="23">
        <v>0</v>
      </c>
      <c r="X244" s="25">
        <f t="shared" si="31"/>
        <v>74675946</v>
      </c>
      <c r="Y244" s="25">
        <v>0</v>
      </c>
      <c r="Z244" s="22">
        <v>0</v>
      </c>
      <c r="AA244" s="23">
        <v>0</v>
      </c>
      <c r="AB244" s="22">
        <v>0</v>
      </c>
      <c r="AC244" s="23">
        <v>0</v>
      </c>
      <c r="AD244" s="23">
        <v>0</v>
      </c>
      <c r="AE244" s="23">
        <v>0</v>
      </c>
      <c r="AF244" s="24">
        <v>0</v>
      </c>
      <c r="AG244" s="23">
        <v>0</v>
      </c>
      <c r="AH244" s="23">
        <v>0</v>
      </c>
      <c r="AI244" s="25">
        <f t="shared" si="32"/>
        <v>74675946</v>
      </c>
      <c r="AJ244" s="25">
        <v>0</v>
      </c>
      <c r="AK244" s="24">
        <v>0</v>
      </c>
      <c r="AL244" s="23">
        <v>0</v>
      </c>
      <c r="AM244" s="23">
        <v>0</v>
      </c>
      <c r="AN244" s="24">
        <v>0</v>
      </c>
      <c r="AO244" s="24">
        <v>0</v>
      </c>
      <c r="AP244" s="23">
        <v>0</v>
      </c>
      <c r="AQ244" s="23">
        <v>0</v>
      </c>
      <c r="AR244" s="23">
        <v>0</v>
      </c>
      <c r="AS244" s="41" t="s">
        <v>2304</v>
      </c>
      <c r="AT244" s="23">
        <v>0</v>
      </c>
      <c r="AU244" s="23">
        <v>0</v>
      </c>
      <c r="AV244" s="25">
        <v>74675946</v>
      </c>
      <c r="AW244" s="22">
        <v>0</v>
      </c>
      <c r="AX244" s="23">
        <v>0</v>
      </c>
      <c r="AY244" s="41">
        <v>0</v>
      </c>
      <c r="AZ244" s="23">
        <v>0</v>
      </c>
      <c r="BA244" s="24">
        <v>0</v>
      </c>
      <c r="BB244" s="23">
        <v>0</v>
      </c>
      <c r="BC244" s="23"/>
      <c r="BD244" s="23">
        <v>0</v>
      </c>
      <c r="BE244" s="41">
        <v>0</v>
      </c>
      <c r="BF244" s="23">
        <v>132536985</v>
      </c>
      <c r="BG244" s="23">
        <v>68270001</v>
      </c>
      <c r="BH244" s="25">
        <v>275482932</v>
      </c>
      <c r="BI244" s="23">
        <v>0</v>
      </c>
      <c r="BJ244" s="23">
        <v>34859291</v>
      </c>
      <c r="BK244" s="23">
        <v>0</v>
      </c>
      <c r="BL244" s="23">
        <v>0</v>
      </c>
      <c r="BM244" s="23">
        <v>0</v>
      </c>
      <c r="BN244" s="24">
        <v>0</v>
      </c>
      <c r="BO244" s="23">
        <v>0</v>
      </c>
      <c r="BP244" s="23">
        <v>0</v>
      </c>
      <c r="BQ244" s="23">
        <v>0</v>
      </c>
      <c r="BR244" s="25">
        <v>310342223</v>
      </c>
      <c r="BS244" s="22">
        <v>0</v>
      </c>
      <c r="BT244" s="23">
        <v>0</v>
      </c>
      <c r="BU244" s="23">
        <v>0</v>
      </c>
      <c r="BV244" s="23">
        <v>0</v>
      </c>
      <c r="BW244" s="24">
        <v>0</v>
      </c>
      <c r="BX244" s="23">
        <v>0</v>
      </c>
      <c r="BY244" s="23">
        <v>0</v>
      </c>
      <c r="BZ244" s="23">
        <v>0</v>
      </c>
      <c r="CA244" s="25">
        <f t="shared" si="33"/>
        <v>310342223</v>
      </c>
      <c r="CB244" s="22">
        <v>0</v>
      </c>
      <c r="CC244" s="23">
        <v>0</v>
      </c>
      <c r="CD244" s="23">
        <v>0</v>
      </c>
      <c r="CE244" s="23">
        <v>0</v>
      </c>
      <c r="CF244" s="24">
        <v>0</v>
      </c>
      <c r="CG244" s="23">
        <v>0</v>
      </c>
      <c r="CH244" s="23">
        <v>0</v>
      </c>
      <c r="CI244" s="23">
        <v>0</v>
      </c>
      <c r="CJ244" s="25">
        <f t="shared" si="34"/>
        <v>310342223</v>
      </c>
      <c r="CK244" s="22">
        <v>0</v>
      </c>
      <c r="CL244" s="23">
        <v>0</v>
      </c>
      <c r="CM244" s="23">
        <v>0</v>
      </c>
      <c r="CN244" s="23">
        <v>0</v>
      </c>
      <c r="CO244" s="23">
        <v>0</v>
      </c>
      <c r="CP244" s="24">
        <v>0</v>
      </c>
      <c r="CQ244" s="23">
        <v>0</v>
      </c>
      <c r="CR244" s="23">
        <v>0</v>
      </c>
      <c r="CS244" s="25">
        <f t="shared" si="35"/>
        <v>310342223</v>
      </c>
      <c r="CT244" s="22">
        <v>0</v>
      </c>
      <c r="CU244" s="23">
        <v>0</v>
      </c>
      <c r="CV244" s="23">
        <v>0</v>
      </c>
      <c r="CW244" s="23"/>
      <c r="CX244" s="23">
        <v>0</v>
      </c>
      <c r="CY244" s="24">
        <v>0</v>
      </c>
      <c r="CZ244" s="23">
        <v>0</v>
      </c>
      <c r="DA244" s="23">
        <v>0</v>
      </c>
      <c r="DB244" s="25">
        <f t="shared" si="36"/>
        <v>310342223</v>
      </c>
      <c r="DC244" s="22">
        <v>0</v>
      </c>
      <c r="DD244" s="23">
        <v>0</v>
      </c>
      <c r="DE244" s="23">
        <v>0</v>
      </c>
      <c r="DF244" s="23">
        <v>0</v>
      </c>
      <c r="DG244" s="23">
        <v>0</v>
      </c>
      <c r="DH244" s="24">
        <v>0</v>
      </c>
      <c r="DI244" s="23">
        <v>0</v>
      </c>
      <c r="DJ244" s="23">
        <v>0</v>
      </c>
      <c r="DK244" s="25">
        <f t="shared" si="38"/>
        <v>310342223</v>
      </c>
      <c r="DL244" s="28">
        <v>0</v>
      </c>
      <c r="DM244" s="23">
        <v>0</v>
      </c>
      <c r="DN244" s="23">
        <v>0</v>
      </c>
      <c r="DO244" s="23">
        <v>0</v>
      </c>
      <c r="DP244" s="23"/>
      <c r="DQ244" s="23"/>
      <c r="DR244" s="23">
        <v>0</v>
      </c>
      <c r="DS244" s="23">
        <v>0</v>
      </c>
      <c r="DT244" s="24">
        <v>0</v>
      </c>
      <c r="DU244" s="23">
        <v>0</v>
      </c>
      <c r="DV244" s="23">
        <v>0</v>
      </c>
      <c r="DW244" s="26">
        <f t="shared" si="37"/>
        <v>310342223</v>
      </c>
      <c r="DX244" s="26">
        <f>VLOOKUP(B244,[2]RPTNCT049_ConsultaSaldosContabl!$I$4:$K$7914,3,0)</f>
        <v>167396276</v>
      </c>
      <c r="DY244" s="13" t="e">
        <f>+S244+AD244+AU244+#REF!+BG244+#REF!+BQ244+#REF!</f>
        <v>#REF!</v>
      </c>
    </row>
    <row r="245" spans="1:129" ht="15" customHeight="1" x14ac:dyDescent="0.2">
      <c r="A245" s="9">
        <v>8916801964</v>
      </c>
      <c r="B245" s="9">
        <v>891680196</v>
      </c>
      <c r="C245" s="9"/>
      <c r="D245" s="27">
        <v>210027800</v>
      </c>
      <c r="E245" s="21" t="s">
        <v>667</v>
      </c>
      <c r="F245" s="20" t="s">
        <v>1803</v>
      </c>
      <c r="G245" s="22">
        <f>VLOOKUP(A245,[1]SGP!$A$4:$G$1137,7,0)</f>
        <v>0</v>
      </c>
      <c r="H245" s="23"/>
      <c r="I245" s="23">
        <v>0</v>
      </c>
      <c r="J245" s="23">
        <v>0</v>
      </c>
      <c r="K245" s="24">
        <v>0</v>
      </c>
      <c r="L245" s="23">
        <v>0</v>
      </c>
      <c r="M245" s="23">
        <v>0</v>
      </c>
      <c r="N245" s="25">
        <f t="shared" si="30"/>
        <v>0</v>
      </c>
      <c r="O245" s="25">
        <v>0</v>
      </c>
      <c r="P245" s="22">
        <v>0</v>
      </c>
      <c r="Q245" s="23">
        <v>0</v>
      </c>
      <c r="R245" s="23">
        <v>0</v>
      </c>
      <c r="S245" s="31">
        <v>141877767</v>
      </c>
      <c r="T245" s="23">
        <v>0</v>
      </c>
      <c r="U245" s="24">
        <v>0</v>
      </c>
      <c r="V245" s="23">
        <v>0</v>
      </c>
      <c r="W245" s="23">
        <v>0</v>
      </c>
      <c r="X245" s="25">
        <f t="shared" si="31"/>
        <v>141877767</v>
      </c>
      <c r="Y245" s="25">
        <v>0</v>
      </c>
      <c r="Z245" s="22">
        <v>0</v>
      </c>
      <c r="AA245" s="23">
        <v>0</v>
      </c>
      <c r="AB245" s="22">
        <v>0</v>
      </c>
      <c r="AC245" s="23">
        <v>0</v>
      </c>
      <c r="AD245" s="23">
        <v>0</v>
      </c>
      <c r="AE245" s="23">
        <v>0</v>
      </c>
      <c r="AF245" s="24">
        <v>0</v>
      </c>
      <c r="AG245" s="23">
        <v>0</v>
      </c>
      <c r="AH245" s="23">
        <v>0</v>
      </c>
      <c r="AI245" s="25">
        <f t="shared" si="32"/>
        <v>141877767</v>
      </c>
      <c r="AJ245" s="25">
        <v>0</v>
      </c>
      <c r="AK245" s="24">
        <v>0</v>
      </c>
      <c r="AL245" s="23">
        <v>0</v>
      </c>
      <c r="AM245" s="23">
        <v>0</v>
      </c>
      <c r="AN245" s="24">
        <v>0</v>
      </c>
      <c r="AO245" s="24">
        <v>0</v>
      </c>
      <c r="AP245" s="23">
        <v>0</v>
      </c>
      <c r="AQ245" s="23">
        <v>0</v>
      </c>
      <c r="AR245" s="23">
        <v>0</v>
      </c>
      <c r="AS245" s="41" t="s">
        <v>2304</v>
      </c>
      <c r="AT245" s="23">
        <v>0</v>
      </c>
      <c r="AU245" s="23">
        <v>0</v>
      </c>
      <c r="AV245" s="25">
        <v>141877767</v>
      </c>
      <c r="AW245" s="22">
        <v>0</v>
      </c>
      <c r="AX245" s="23">
        <v>0</v>
      </c>
      <c r="AY245" s="41">
        <v>0</v>
      </c>
      <c r="AZ245" s="23">
        <v>0</v>
      </c>
      <c r="BA245" s="24">
        <v>0</v>
      </c>
      <c r="BB245" s="23">
        <v>0</v>
      </c>
      <c r="BC245" s="23"/>
      <c r="BD245" s="23">
        <v>0</v>
      </c>
      <c r="BE245" s="41">
        <v>0</v>
      </c>
      <c r="BF245" s="23">
        <v>133748560</v>
      </c>
      <c r="BG245" s="23">
        <v>134010746</v>
      </c>
      <c r="BH245" s="25">
        <v>409637073</v>
      </c>
      <c r="BI245" s="23">
        <v>0</v>
      </c>
      <c r="BJ245" s="23">
        <v>38201563</v>
      </c>
      <c r="BK245" s="23">
        <v>0</v>
      </c>
      <c r="BL245" s="23">
        <v>0</v>
      </c>
      <c r="BM245" s="23">
        <v>0</v>
      </c>
      <c r="BN245" s="24">
        <v>0</v>
      </c>
      <c r="BO245" s="23">
        <v>0</v>
      </c>
      <c r="BP245" s="23">
        <v>0</v>
      </c>
      <c r="BQ245" s="23">
        <v>0</v>
      </c>
      <c r="BR245" s="25">
        <v>447838636</v>
      </c>
      <c r="BS245" s="22">
        <v>0</v>
      </c>
      <c r="BT245" s="23">
        <v>0</v>
      </c>
      <c r="BU245" s="23">
        <v>0</v>
      </c>
      <c r="BV245" s="23">
        <v>0</v>
      </c>
      <c r="BW245" s="24">
        <v>0</v>
      </c>
      <c r="BX245" s="23">
        <v>0</v>
      </c>
      <c r="BY245" s="23">
        <v>0</v>
      </c>
      <c r="BZ245" s="23">
        <v>0</v>
      </c>
      <c r="CA245" s="25">
        <f t="shared" si="33"/>
        <v>447838636</v>
      </c>
      <c r="CB245" s="22">
        <v>0</v>
      </c>
      <c r="CC245" s="23">
        <v>0</v>
      </c>
      <c r="CD245" s="23">
        <v>0</v>
      </c>
      <c r="CE245" s="23">
        <v>0</v>
      </c>
      <c r="CF245" s="24">
        <v>0</v>
      </c>
      <c r="CG245" s="23">
        <v>0</v>
      </c>
      <c r="CH245" s="23">
        <v>0</v>
      </c>
      <c r="CI245" s="23">
        <v>0</v>
      </c>
      <c r="CJ245" s="25">
        <f t="shared" si="34"/>
        <v>447838636</v>
      </c>
      <c r="CK245" s="22">
        <v>0</v>
      </c>
      <c r="CL245" s="23">
        <v>0</v>
      </c>
      <c r="CM245" s="23">
        <v>0</v>
      </c>
      <c r="CN245" s="23">
        <v>0</v>
      </c>
      <c r="CO245" s="23">
        <v>0</v>
      </c>
      <c r="CP245" s="24">
        <v>0</v>
      </c>
      <c r="CQ245" s="23">
        <v>0</v>
      </c>
      <c r="CR245" s="23">
        <v>0</v>
      </c>
      <c r="CS245" s="25">
        <f t="shared" si="35"/>
        <v>447838636</v>
      </c>
      <c r="CT245" s="22">
        <v>0</v>
      </c>
      <c r="CU245" s="23">
        <v>0</v>
      </c>
      <c r="CV245" s="23">
        <v>0</v>
      </c>
      <c r="CW245" s="23"/>
      <c r="CX245" s="23">
        <v>0</v>
      </c>
      <c r="CY245" s="24">
        <v>0</v>
      </c>
      <c r="CZ245" s="23">
        <v>0</v>
      </c>
      <c r="DA245" s="23">
        <v>0</v>
      </c>
      <c r="DB245" s="25">
        <f t="shared" si="36"/>
        <v>447838636</v>
      </c>
      <c r="DC245" s="22">
        <v>0</v>
      </c>
      <c r="DD245" s="23">
        <v>0</v>
      </c>
      <c r="DE245" s="23">
        <v>0</v>
      </c>
      <c r="DF245" s="23">
        <v>0</v>
      </c>
      <c r="DG245" s="23">
        <v>0</v>
      </c>
      <c r="DH245" s="24">
        <v>0</v>
      </c>
      <c r="DI245" s="23">
        <v>0</v>
      </c>
      <c r="DJ245" s="23">
        <v>0</v>
      </c>
      <c r="DK245" s="25">
        <f t="shared" si="38"/>
        <v>447838636</v>
      </c>
      <c r="DL245" s="28">
        <v>0</v>
      </c>
      <c r="DM245" s="23">
        <v>0</v>
      </c>
      <c r="DN245" s="23">
        <v>0</v>
      </c>
      <c r="DO245" s="23">
        <v>0</v>
      </c>
      <c r="DP245" s="23"/>
      <c r="DQ245" s="23"/>
      <c r="DR245" s="23">
        <v>0</v>
      </c>
      <c r="DS245" s="23">
        <v>0</v>
      </c>
      <c r="DT245" s="24">
        <v>0</v>
      </c>
      <c r="DU245" s="23">
        <v>0</v>
      </c>
      <c r="DV245" s="23">
        <v>0</v>
      </c>
      <c r="DW245" s="26">
        <f t="shared" si="37"/>
        <v>447838636</v>
      </c>
      <c r="DX245" s="26">
        <f>VLOOKUP(B245,[2]RPTNCT049_ConsultaSaldosContabl!$I$4:$K$7914,3,0)</f>
        <v>171950123</v>
      </c>
      <c r="DY245" s="13" t="e">
        <f>+S245+AD245+AU245+#REF!+BG245+#REF!+BQ245+#REF!</f>
        <v>#REF!</v>
      </c>
    </row>
    <row r="246" spans="1:129" ht="15" customHeight="1" x14ac:dyDescent="0.2">
      <c r="A246" s="9">
        <v>8916800816</v>
      </c>
      <c r="B246" s="9">
        <v>891680081</v>
      </c>
      <c r="C246" s="9"/>
      <c r="D246" s="27">
        <v>218727787</v>
      </c>
      <c r="E246" s="21" t="s">
        <v>666</v>
      </c>
      <c r="F246" s="20" t="s">
        <v>1802</v>
      </c>
      <c r="G246" s="22">
        <f>VLOOKUP(A246,[1]SGP!$A$4:$G$1137,7,0)</f>
        <v>0</v>
      </c>
      <c r="H246" s="23"/>
      <c r="I246" s="23">
        <v>0</v>
      </c>
      <c r="J246" s="23">
        <v>0</v>
      </c>
      <c r="K246" s="24">
        <v>0</v>
      </c>
      <c r="L246" s="23">
        <v>0</v>
      </c>
      <c r="M246" s="23">
        <v>0</v>
      </c>
      <c r="N246" s="25">
        <f t="shared" si="30"/>
        <v>0</v>
      </c>
      <c r="O246" s="25">
        <v>0</v>
      </c>
      <c r="P246" s="22">
        <v>0</v>
      </c>
      <c r="Q246" s="23">
        <v>0</v>
      </c>
      <c r="R246" s="23">
        <v>0</v>
      </c>
      <c r="S246" s="31">
        <v>208133124</v>
      </c>
      <c r="T246" s="23">
        <v>0</v>
      </c>
      <c r="U246" s="24">
        <v>0</v>
      </c>
      <c r="V246" s="23">
        <v>0</v>
      </c>
      <c r="W246" s="23">
        <v>0</v>
      </c>
      <c r="X246" s="25">
        <f t="shared" si="31"/>
        <v>208133124</v>
      </c>
      <c r="Y246" s="25">
        <v>0</v>
      </c>
      <c r="Z246" s="22">
        <v>0</v>
      </c>
      <c r="AA246" s="23">
        <v>0</v>
      </c>
      <c r="AB246" s="22">
        <v>0</v>
      </c>
      <c r="AC246" s="23">
        <v>0</v>
      </c>
      <c r="AD246" s="23">
        <v>0</v>
      </c>
      <c r="AE246" s="23">
        <v>0</v>
      </c>
      <c r="AF246" s="24">
        <v>0</v>
      </c>
      <c r="AG246" s="23">
        <v>0</v>
      </c>
      <c r="AH246" s="23">
        <v>0</v>
      </c>
      <c r="AI246" s="25">
        <f t="shared" si="32"/>
        <v>208133124</v>
      </c>
      <c r="AJ246" s="25">
        <v>0</v>
      </c>
      <c r="AK246" s="24">
        <v>0</v>
      </c>
      <c r="AL246" s="23">
        <v>0</v>
      </c>
      <c r="AM246" s="23">
        <v>0</v>
      </c>
      <c r="AN246" s="24">
        <v>0</v>
      </c>
      <c r="AO246" s="24">
        <v>0</v>
      </c>
      <c r="AP246" s="23">
        <v>0</v>
      </c>
      <c r="AQ246" s="23">
        <v>0</v>
      </c>
      <c r="AR246" s="23">
        <v>0</v>
      </c>
      <c r="AS246" s="41" t="s">
        <v>2304</v>
      </c>
      <c r="AT246" s="23">
        <v>0</v>
      </c>
      <c r="AU246" s="23">
        <v>0</v>
      </c>
      <c r="AV246" s="25">
        <v>208133124</v>
      </c>
      <c r="AW246" s="22">
        <v>0</v>
      </c>
      <c r="AX246" s="23">
        <v>0</v>
      </c>
      <c r="AY246" s="41">
        <v>0</v>
      </c>
      <c r="AZ246" s="23">
        <v>0</v>
      </c>
      <c r="BA246" s="24">
        <v>0</v>
      </c>
      <c r="BB246" s="23">
        <v>0</v>
      </c>
      <c r="BC246" s="23"/>
      <c r="BD246" s="23">
        <v>0</v>
      </c>
      <c r="BE246" s="41">
        <v>0</v>
      </c>
      <c r="BF246" s="23">
        <v>278211705</v>
      </c>
      <c r="BG246" s="23">
        <v>190132801</v>
      </c>
      <c r="BH246" s="25">
        <v>676477630</v>
      </c>
      <c r="BI246" s="23">
        <v>0</v>
      </c>
      <c r="BJ246" s="23">
        <v>84403413</v>
      </c>
      <c r="BK246" s="23">
        <v>0</v>
      </c>
      <c r="BL246" s="23">
        <v>0</v>
      </c>
      <c r="BM246" s="23">
        <v>0</v>
      </c>
      <c r="BN246" s="24">
        <v>0</v>
      </c>
      <c r="BO246" s="23">
        <v>0</v>
      </c>
      <c r="BP246" s="23">
        <v>0</v>
      </c>
      <c r="BQ246" s="23">
        <v>0</v>
      </c>
      <c r="BR246" s="25">
        <v>760881043</v>
      </c>
      <c r="BS246" s="22">
        <v>0</v>
      </c>
      <c r="BT246" s="23">
        <v>0</v>
      </c>
      <c r="BU246" s="23">
        <v>0</v>
      </c>
      <c r="BV246" s="23">
        <v>0</v>
      </c>
      <c r="BW246" s="24">
        <v>0</v>
      </c>
      <c r="BX246" s="23">
        <v>0</v>
      </c>
      <c r="BY246" s="23">
        <v>0</v>
      </c>
      <c r="BZ246" s="23">
        <v>0</v>
      </c>
      <c r="CA246" s="25">
        <f t="shared" si="33"/>
        <v>760881043</v>
      </c>
      <c r="CB246" s="22">
        <v>0</v>
      </c>
      <c r="CC246" s="23">
        <v>0</v>
      </c>
      <c r="CD246" s="23">
        <v>0</v>
      </c>
      <c r="CE246" s="23">
        <v>0</v>
      </c>
      <c r="CF246" s="24">
        <v>0</v>
      </c>
      <c r="CG246" s="23">
        <v>0</v>
      </c>
      <c r="CH246" s="23">
        <v>0</v>
      </c>
      <c r="CI246" s="23">
        <v>0</v>
      </c>
      <c r="CJ246" s="25">
        <f t="shared" si="34"/>
        <v>760881043</v>
      </c>
      <c r="CK246" s="22">
        <v>0</v>
      </c>
      <c r="CL246" s="23">
        <v>0</v>
      </c>
      <c r="CM246" s="23">
        <v>0</v>
      </c>
      <c r="CN246" s="23">
        <v>0</v>
      </c>
      <c r="CO246" s="23">
        <v>0</v>
      </c>
      <c r="CP246" s="24">
        <v>0</v>
      </c>
      <c r="CQ246" s="23">
        <v>0</v>
      </c>
      <c r="CR246" s="23">
        <v>0</v>
      </c>
      <c r="CS246" s="25">
        <f t="shared" si="35"/>
        <v>760881043</v>
      </c>
      <c r="CT246" s="22">
        <v>0</v>
      </c>
      <c r="CU246" s="23">
        <v>0</v>
      </c>
      <c r="CV246" s="23">
        <v>0</v>
      </c>
      <c r="CW246" s="23"/>
      <c r="CX246" s="23">
        <v>0</v>
      </c>
      <c r="CY246" s="24">
        <v>0</v>
      </c>
      <c r="CZ246" s="23">
        <v>0</v>
      </c>
      <c r="DA246" s="23">
        <v>0</v>
      </c>
      <c r="DB246" s="25">
        <f t="shared" si="36"/>
        <v>760881043</v>
      </c>
      <c r="DC246" s="22">
        <v>0</v>
      </c>
      <c r="DD246" s="23">
        <v>0</v>
      </c>
      <c r="DE246" s="23">
        <v>0</v>
      </c>
      <c r="DF246" s="23">
        <v>0</v>
      </c>
      <c r="DG246" s="23">
        <v>0</v>
      </c>
      <c r="DH246" s="24">
        <v>0</v>
      </c>
      <c r="DI246" s="23">
        <v>0</v>
      </c>
      <c r="DJ246" s="23">
        <v>0</v>
      </c>
      <c r="DK246" s="25">
        <f t="shared" si="38"/>
        <v>760881043</v>
      </c>
      <c r="DL246" s="28">
        <v>0</v>
      </c>
      <c r="DM246" s="23">
        <v>0</v>
      </c>
      <c r="DN246" s="23">
        <v>0</v>
      </c>
      <c r="DO246" s="23">
        <v>0</v>
      </c>
      <c r="DP246" s="23"/>
      <c r="DQ246" s="23"/>
      <c r="DR246" s="23">
        <v>0</v>
      </c>
      <c r="DS246" s="23">
        <v>0</v>
      </c>
      <c r="DT246" s="24">
        <v>0</v>
      </c>
      <c r="DU246" s="23">
        <v>0</v>
      </c>
      <c r="DV246" s="23">
        <v>0</v>
      </c>
      <c r="DW246" s="26">
        <f t="shared" si="37"/>
        <v>760881043</v>
      </c>
      <c r="DX246" s="26">
        <f>VLOOKUP(B246,[2]RPTNCT049_ConsultaSaldosContabl!$I$4:$K$7914,3,0)</f>
        <v>362615118</v>
      </c>
      <c r="DY246" s="13" t="e">
        <f>+S246+AD246+AU246+#REF!+BG246+#REF!+BQ246+#REF!</f>
        <v>#REF!</v>
      </c>
    </row>
    <row r="247" spans="1:129" ht="15" customHeight="1" x14ac:dyDescent="0.2">
      <c r="A247" s="9">
        <v>8916800809</v>
      </c>
      <c r="B247" s="9">
        <v>891680080</v>
      </c>
      <c r="C247" s="9"/>
      <c r="D247" s="27">
        <v>216027660</v>
      </c>
      <c r="E247" s="21" t="s">
        <v>664</v>
      </c>
      <c r="F247" s="20" t="s">
        <v>1801</v>
      </c>
      <c r="G247" s="22">
        <f>VLOOKUP(A247,[1]SGP!$A$4:$G$1137,7,0)</f>
        <v>0</v>
      </c>
      <c r="H247" s="23"/>
      <c r="I247" s="23">
        <v>0</v>
      </c>
      <c r="J247" s="23">
        <v>0</v>
      </c>
      <c r="K247" s="24">
        <v>0</v>
      </c>
      <c r="L247" s="23">
        <v>0</v>
      </c>
      <c r="M247" s="23">
        <v>0</v>
      </c>
      <c r="N247" s="25">
        <f t="shared" si="30"/>
        <v>0</v>
      </c>
      <c r="O247" s="25">
        <v>0</v>
      </c>
      <c r="P247" s="22">
        <v>0</v>
      </c>
      <c r="Q247" s="23">
        <v>0</v>
      </c>
      <c r="R247" s="23">
        <v>0</v>
      </c>
      <c r="S247" s="31">
        <v>49449769</v>
      </c>
      <c r="T247" s="23">
        <v>0</v>
      </c>
      <c r="U247" s="24">
        <v>0</v>
      </c>
      <c r="V247" s="23">
        <v>0</v>
      </c>
      <c r="W247" s="23">
        <v>0</v>
      </c>
      <c r="X247" s="25">
        <f t="shared" si="31"/>
        <v>49449769</v>
      </c>
      <c r="Y247" s="25">
        <v>0</v>
      </c>
      <c r="Z247" s="22">
        <v>0</v>
      </c>
      <c r="AA247" s="23">
        <v>0</v>
      </c>
      <c r="AB247" s="22">
        <v>0</v>
      </c>
      <c r="AC247" s="23">
        <v>0</v>
      </c>
      <c r="AD247" s="23">
        <v>0</v>
      </c>
      <c r="AE247" s="23">
        <v>0</v>
      </c>
      <c r="AF247" s="24">
        <v>0</v>
      </c>
      <c r="AG247" s="23">
        <v>0</v>
      </c>
      <c r="AH247" s="23">
        <v>0</v>
      </c>
      <c r="AI247" s="25">
        <f t="shared" si="32"/>
        <v>49449769</v>
      </c>
      <c r="AJ247" s="25">
        <v>0</v>
      </c>
      <c r="AK247" s="24">
        <v>0</v>
      </c>
      <c r="AL247" s="23">
        <v>0</v>
      </c>
      <c r="AM247" s="23">
        <v>0</v>
      </c>
      <c r="AN247" s="24">
        <v>0</v>
      </c>
      <c r="AO247" s="24">
        <v>0</v>
      </c>
      <c r="AP247" s="23">
        <v>0</v>
      </c>
      <c r="AQ247" s="23">
        <v>0</v>
      </c>
      <c r="AR247" s="23">
        <v>0</v>
      </c>
      <c r="AS247" s="41" t="s">
        <v>2304</v>
      </c>
      <c r="AT247" s="23">
        <v>0</v>
      </c>
      <c r="AU247" s="23">
        <v>0</v>
      </c>
      <c r="AV247" s="25">
        <v>49449769</v>
      </c>
      <c r="AW247" s="22">
        <v>0</v>
      </c>
      <c r="AX247" s="23">
        <v>0</v>
      </c>
      <c r="AY247" s="41">
        <v>0</v>
      </c>
      <c r="AZ247" s="23">
        <v>0</v>
      </c>
      <c r="BA247" s="24">
        <v>0</v>
      </c>
      <c r="BB247" s="23">
        <v>0</v>
      </c>
      <c r="BC247" s="23"/>
      <c r="BD247" s="23">
        <v>0</v>
      </c>
      <c r="BE247" s="41">
        <v>0</v>
      </c>
      <c r="BF247" s="23">
        <v>38440435</v>
      </c>
      <c r="BG247" s="23">
        <v>46762243</v>
      </c>
      <c r="BH247" s="25">
        <v>134652447</v>
      </c>
      <c r="BI247" s="23">
        <v>0</v>
      </c>
      <c r="BJ247" s="23">
        <v>10979681</v>
      </c>
      <c r="BK247" s="23">
        <v>0</v>
      </c>
      <c r="BL247" s="23">
        <v>0</v>
      </c>
      <c r="BM247" s="23">
        <v>0</v>
      </c>
      <c r="BN247" s="24">
        <v>0</v>
      </c>
      <c r="BO247" s="23">
        <v>0</v>
      </c>
      <c r="BP247" s="23">
        <v>0</v>
      </c>
      <c r="BQ247" s="23">
        <v>0</v>
      </c>
      <c r="BR247" s="25">
        <v>145632128</v>
      </c>
      <c r="BS247" s="22">
        <v>0</v>
      </c>
      <c r="BT247" s="23">
        <v>0</v>
      </c>
      <c r="BU247" s="23">
        <v>0</v>
      </c>
      <c r="BV247" s="23">
        <v>0</v>
      </c>
      <c r="BW247" s="24">
        <v>0</v>
      </c>
      <c r="BX247" s="23">
        <v>0</v>
      </c>
      <c r="BY247" s="23">
        <v>0</v>
      </c>
      <c r="BZ247" s="23">
        <v>0</v>
      </c>
      <c r="CA247" s="25">
        <f t="shared" si="33"/>
        <v>145632128</v>
      </c>
      <c r="CB247" s="22">
        <v>0</v>
      </c>
      <c r="CC247" s="23">
        <v>0</v>
      </c>
      <c r="CD247" s="23">
        <v>0</v>
      </c>
      <c r="CE247" s="23">
        <v>0</v>
      </c>
      <c r="CF247" s="24">
        <v>0</v>
      </c>
      <c r="CG247" s="23">
        <v>0</v>
      </c>
      <c r="CH247" s="23">
        <v>0</v>
      </c>
      <c r="CI247" s="23">
        <v>0</v>
      </c>
      <c r="CJ247" s="25">
        <f t="shared" si="34"/>
        <v>145632128</v>
      </c>
      <c r="CK247" s="22">
        <v>0</v>
      </c>
      <c r="CL247" s="23">
        <v>0</v>
      </c>
      <c r="CM247" s="23">
        <v>0</v>
      </c>
      <c r="CN247" s="23">
        <v>0</v>
      </c>
      <c r="CO247" s="23">
        <v>0</v>
      </c>
      <c r="CP247" s="24">
        <v>0</v>
      </c>
      <c r="CQ247" s="23">
        <v>0</v>
      </c>
      <c r="CR247" s="23">
        <v>0</v>
      </c>
      <c r="CS247" s="25">
        <f t="shared" si="35"/>
        <v>145632128</v>
      </c>
      <c r="CT247" s="22">
        <v>0</v>
      </c>
      <c r="CU247" s="23">
        <v>0</v>
      </c>
      <c r="CV247" s="23">
        <v>0</v>
      </c>
      <c r="CW247" s="23"/>
      <c r="CX247" s="23">
        <v>0</v>
      </c>
      <c r="CY247" s="24">
        <v>0</v>
      </c>
      <c r="CZ247" s="23">
        <v>0</v>
      </c>
      <c r="DA247" s="23">
        <v>0</v>
      </c>
      <c r="DB247" s="25">
        <f t="shared" si="36"/>
        <v>145632128</v>
      </c>
      <c r="DC247" s="22">
        <v>0</v>
      </c>
      <c r="DD247" s="23">
        <v>0</v>
      </c>
      <c r="DE247" s="23">
        <v>0</v>
      </c>
      <c r="DF247" s="23">
        <v>0</v>
      </c>
      <c r="DG247" s="23">
        <v>0</v>
      </c>
      <c r="DH247" s="24">
        <v>0</v>
      </c>
      <c r="DI247" s="23">
        <v>0</v>
      </c>
      <c r="DJ247" s="23">
        <v>0</v>
      </c>
      <c r="DK247" s="25">
        <f t="shared" si="38"/>
        <v>145632128</v>
      </c>
      <c r="DL247" s="28">
        <v>0</v>
      </c>
      <c r="DM247" s="23">
        <v>0</v>
      </c>
      <c r="DN247" s="23">
        <v>0</v>
      </c>
      <c r="DO247" s="23">
        <v>0</v>
      </c>
      <c r="DP247" s="23"/>
      <c r="DQ247" s="23"/>
      <c r="DR247" s="23">
        <v>0</v>
      </c>
      <c r="DS247" s="23">
        <v>0</v>
      </c>
      <c r="DT247" s="24">
        <v>0</v>
      </c>
      <c r="DU247" s="23">
        <v>0</v>
      </c>
      <c r="DV247" s="23">
        <v>0</v>
      </c>
      <c r="DW247" s="26">
        <f t="shared" si="37"/>
        <v>145632128</v>
      </c>
      <c r="DX247" s="26">
        <f>VLOOKUP(B247,[2]RPTNCT049_ConsultaSaldosContabl!$I$4:$K$7914,3,0)</f>
        <v>49420116</v>
      </c>
      <c r="DY247" s="13" t="e">
        <f>+S247+AD247+AU247+#REF!+BG247+#REF!+BQ247+#REF!</f>
        <v>#REF!</v>
      </c>
    </row>
    <row r="248" spans="1:129" ht="15" customHeight="1" x14ac:dyDescent="0.2">
      <c r="A248" s="9">
        <v>8916800790</v>
      </c>
      <c r="B248" s="9">
        <v>891680079</v>
      </c>
      <c r="C248" s="9"/>
      <c r="D248" s="27">
        <v>211527615</v>
      </c>
      <c r="E248" s="21" t="s">
        <v>663</v>
      </c>
      <c r="F248" s="20" t="s">
        <v>1800</v>
      </c>
      <c r="G248" s="22">
        <f>VLOOKUP(A248,[1]SGP!$A$4:$G$1137,7,0)</f>
        <v>0</v>
      </c>
      <c r="H248" s="23"/>
      <c r="I248" s="23">
        <v>0</v>
      </c>
      <c r="J248" s="23">
        <v>0</v>
      </c>
      <c r="K248" s="24">
        <v>0</v>
      </c>
      <c r="L248" s="23">
        <v>0</v>
      </c>
      <c r="M248" s="23">
        <v>0</v>
      </c>
      <c r="N248" s="25">
        <f t="shared" si="30"/>
        <v>0</v>
      </c>
      <c r="O248" s="25">
        <v>0</v>
      </c>
      <c r="P248" s="22">
        <v>0</v>
      </c>
      <c r="Q248" s="23">
        <v>0</v>
      </c>
      <c r="R248" s="23">
        <v>0</v>
      </c>
      <c r="S248" s="31">
        <v>322229266</v>
      </c>
      <c r="T248" s="23">
        <v>0</v>
      </c>
      <c r="U248" s="24">
        <v>0</v>
      </c>
      <c r="V248" s="23">
        <v>0</v>
      </c>
      <c r="W248" s="23">
        <v>0</v>
      </c>
      <c r="X248" s="25">
        <f t="shared" si="31"/>
        <v>322229266</v>
      </c>
      <c r="Y248" s="25">
        <v>0</v>
      </c>
      <c r="Z248" s="22">
        <v>0</v>
      </c>
      <c r="AA248" s="23">
        <v>0</v>
      </c>
      <c r="AB248" s="22">
        <v>0</v>
      </c>
      <c r="AC248" s="23">
        <v>0</v>
      </c>
      <c r="AD248" s="23">
        <v>0</v>
      </c>
      <c r="AE248" s="23">
        <v>0</v>
      </c>
      <c r="AF248" s="24">
        <v>0</v>
      </c>
      <c r="AG248" s="23">
        <v>0</v>
      </c>
      <c r="AH248" s="23">
        <v>0</v>
      </c>
      <c r="AI248" s="25">
        <f t="shared" si="32"/>
        <v>322229266</v>
      </c>
      <c r="AJ248" s="25">
        <v>0</v>
      </c>
      <c r="AK248" s="24">
        <v>0</v>
      </c>
      <c r="AL248" s="23">
        <v>0</v>
      </c>
      <c r="AM248" s="23">
        <v>0</v>
      </c>
      <c r="AN248" s="24">
        <v>0</v>
      </c>
      <c r="AO248" s="24">
        <v>0</v>
      </c>
      <c r="AP248" s="23">
        <v>0</v>
      </c>
      <c r="AQ248" s="23">
        <v>0</v>
      </c>
      <c r="AR248" s="23">
        <v>0</v>
      </c>
      <c r="AS248" s="41" t="s">
        <v>2304</v>
      </c>
      <c r="AT248" s="23">
        <v>0</v>
      </c>
      <c r="AU248" s="23">
        <v>0</v>
      </c>
      <c r="AV248" s="25">
        <v>322229266</v>
      </c>
      <c r="AW248" s="22">
        <v>0</v>
      </c>
      <c r="AX248" s="23">
        <v>0</v>
      </c>
      <c r="AY248" s="41">
        <v>0</v>
      </c>
      <c r="AZ248" s="23">
        <v>0</v>
      </c>
      <c r="BA248" s="24">
        <v>0</v>
      </c>
      <c r="BB248" s="23">
        <v>0</v>
      </c>
      <c r="BC248" s="23"/>
      <c r="BD248" s="23">
        <v>0</v>
      </c>
      <c r="BE248" s="41">
        <v>0</v>
      </c>
      <c r="BF248" s="23">
        <v>454512745</v>
      </c>
      <c r="BG248" s="23">
        <v>287993718</v>
      </c>
      <c r="BH248" s="25">
        <v>1064735729</v>
      </c>
      <c r="BI248" s="23">
        <v>0</v>
      </c>
      <c r="BJ248" s="23">
        <v>129815168</v>
      </c>
      <c r="BK248" s="23">
        <v>0</v>
      </c>
      <c r="BL248" s="23">
        <v>0</v>
      </c>
      <c r="BM248" s="23">
        <v>0</v>
      </c>
      <c r="BN248" s="24">
        <v>0</v>
      </c>
      <c r="BO248" s="23">
        <v>0</v>
      </c>
      <c r="BP248" s="23">
        <v>0</v>
      </c>
      <c r="BQ248" s="23">
        <v>0</v>
      </c>
      <c r="BR248" s="25">
        <v>1194550897</v>
      </c>
      <c r="BS248" s="22">
        <v>0</v>
      </c>
      <c r="BT248" s="23">
        <v>0</v>
      </c>
      <c r="BU248" s="23">
        <v>0</v>
      </c>
      <c r="BV248" s="23">
        <v>0</v>
      </c>
      <c r="BW248" s="24">
        <v>0</v>
      </c>
      <c r="BX248" s="23">
        <v>0</v>
      </c>
      <c r="BY248" s="23">
        <v>0</v>
      </c>
      <c r="BZ248" s="23">
        <v>0</v>
      </c>
      <c r="CA248" s="25">
        <f t="shared" si="33"/>
        <v>1194550897</v>
      </c>
      <c r="CB248" s="22">
        <v>0</v>
      </c>
      <c r="CC248" s="23">
        <v>0</v>
      </c>
      <c r="CD248" s="23">
        <v>0</v>
      </c>
      <c r="CE248" s="23">
        <v>0</v>
      </c>
      <c r="CF248" s="24">
        <v>0</v>
      </c>
      <c r="CG248" s="23">
        <v>0</v>
      </c>
      <c r="CH248" s="23">
        <v>0</v>
      </c>
      <c r="CI248" s="23">
        <v>0</v>
      </c>
      <c r="CJ248" s="25">
        <f t="shared" si="34"/>
        <v>1194550897</v>
      </c>
      <c r="CK248" s="22">
        <v>0</v>
      </c>
      <c r="CL248" s="23">
        <v>0</v>
      </c>
      <c r="CM248" s="23">
        <v>0</v>
      </c>
      <c r="CN248" s="23">
        <v>0</v>
      </c>
      <c r="CO248" s="23">
        <v>0</v>
      </c>
      <c r="CP248" s="24">
        <v>0</v>
      </c>
      <c r="CQ248" s="23">
        <v>0</v>
      </c>
      <c r="CR248" s="23">
        <v>0</v>
      </c>
      <c r="CS248" s="25">
        <f t="shared" si="35"/>
        <v>1194550897</v>
      </c>
      <c r="CT248" s="22">
        <v>0</v>
      </c>
      <c r="CU248" s="23">
        <v>0</v>
      </c>
      <c r="CV248" s="23">
        <v>0</v>
      </c>
      <c r="CW248" s="23"/>
      <c r="CX248" s="23">
        <v>0</v>
      </c>
      <c r="CY248" s="24">
        <v>0</v>
      </c>
      <c r="CZ248" s="23">
        <v>0</v>
      </c>
      <c r="DA248" s="23">
        <v>0</v>
      </c>
      <c r="DB248" s="25">
        <f t="shared" si="36"/>
        <v>1194550897</v>
      </c>
      <c r="DC248" s="22">
        <v>0</v>
      </c>
      <c r="DD248" s="23">
        <v>0</v>
      </c>
      <c r="DE248" s="23">
        <v>0</v>
      </c>
      <c r="DF248" s="23">
        <v>0</v>
      </c>
      <c r="DG248" s="23">
        <v>0</v>
      </c>
      <c r="DH248" s="24">
        <v>0</v>
      </c>
      <c r="DI248" s="23">
        <v>0</v>
      </c>
      <c r="DJ248" s="23">
        <v>0</v>
      </c>
      <c r="DK248" s="25">
        <f t="shared" si="38"/>
        <v>1194550897</v>
      </c>
      <c r="DL248" s="28">
        <v>0</v>
      </c>
      <c r="DM248" s="23">
        <v>0</v>
      </c>
      <c r="DN248" s="23">
        <v>0</v>
      </c>
      <c r="DO248" s="23">
        <v>0</v>
      </c>
      <c r="DP248" s="23"/>
      <c r="DQ248" s="23"/>
      <c r="DR248" s="23">
        <v>0</v>
      </c>
      <c r="DS248" s="23">
        <v>0</v>
      </c>
      <c r="DT248" s="24">
        <v>0</v>
      </c>
      <c r="DU248" s="23">
        <v>0</v>
      </c>
      <c r="DV248" s="23">
        <v>0</v>
      </c>
      <c r="DW248" s="26">
        <f t="shared" si="37"/>
        <v>1194550897</v>
      </c>
      <c r="DX248" s="26">
        <f>VLOOKUP(B248,[2]RPTNCT049_ConsultaSaldosContabl!$I$4:$K$7914,3,0)</f>
        <v>584327913</v>
      </c>
      <c r="DY248" s="13" t="e">
        <f>+S248+AD248+AU248+#REF!+BG248+#REF!+BQ248+#REF!</f>
        <v>#REF!</v>
      </c>
    </row>
    <row r="249" spans="1:129" ht="15" customHeight="1" x14ac:dyDescent="0.2">
      <c r="A249" s="9">
        <v>8916800769</v>
      </c>
      <c r="B249" s="9">
        <v>891680076</v>
      </c>
      <c r="C249" s="9"/>
      <c r="D249" s="27">
        <v>219527495</v>
      </c>
      <c r="E249" s="21" t="s">
        <v>660</v>
      </c>
      <c r="F249" s="20" t="s">
        <v>1797</v>
      </c>
      <c r="G249" s="22">
        <f>VLOOKUP(A249,[1]SGP!$A$4:$G$1137,7,0)</f>
        <v>0</v>
      </c>
      <c r="H249" s="23"/>
      <c r="I249" s="23">
        <v>0</v>
      </c>
      <c r="J249" s="23">
        <v>0</v>
      </c>
      <c r="K249" s="24">
        <v>0</v>
      </c>
      <c r="L249" s="23">
        <v>0</v>
      </c>
      <c r="M249" s="23">
        <v>0</v>
      </c>
      <c r="N249" s="25">
        <f t="shared" si="30"/>
        <v>0</v>
      </c>
      <c r="O249" s="25">
        <v>0</v>
      </c>
      <c r="P249" s="22">
        <v>0</v>
      </c>
      <c r="Q249" s="23">
        <v>0</v>
      </c>
      <c r="R249" s="23">
        <v>0</v>
      </c>
      <c r="S249" s="31">
        <v>59343018</v>
      </c>
      <c r="T249" s="23">
        <v>0</v>
      </c>
      <c r="U249" s="24">
        <v>0</v>
      </c>
      <c r="V249" s="23">
        <v>0</v>
      </c>
      <c r="W249" s="23">
        <v>0</v>
      </c>
      <c r="X249" s="25">
        <f t="shared" si="31"/>
        <v>59343018</v>
      </c>
      <c r="Y249" s="25">
        <v>0</v>
      </c>
      <c r="Z249" s="22">
        <v>0</v>
      </c>
      <c r="AA249" s="23">
        <v>0</v>
      </c>
      <c r="AB249" s="22">
        <v>0</v>
      </c>
      <c r="AC249" s="23">
        <v>0</v>
      </c>
      <c r="AD249" s="23">
        <v>0</v>
      </c>
      <c r="AE249" s="23">
        <v>0</v>
      </c>
      <c r="AF249" s="24">
        <v>0</v>
      </c>
      <c r="AG249" s="23">
        <v>0</v>
      </c>
      <c r="AH249" s="23">
        <v>0</v>
      </c>
      <c r="AI249" s="25">
        <f t="shared" si="32"/>
        <v>59343018</v>
      </c>
      <c r="AJ249" s="25">
        <v>0</v>
      </c>
      <c r="AK249" s="24">
        <v>0</v>
      </c>
      <c r="AL249" s="23">
        <v>0</v>
      </c>
      <c r="AM249" s="23">
        <v>0</v>
      </c>
      <c r="AN249" s="24">
        <v>0</v>
      </c>
      <c r="AO249" s="24">
        <v>0</v>
      </c>
      <c r="AP249" s="23">
        <v>0</v>
      </c>
      <c r="AQ249" s="23">
        <v>0</v>
      </c>
      <c r="AR249" s="23">
        <v>0</v>
      </c>
      <c r="AS249" s="41" t="s">
        <v>2304</v>
      </c>
      <c r="AT249" s="23">
        <v>0</v>
      </c>
      <c r="AU249" s="23">
        <v>0</v>
      </c>
      <c r="AV249" s="25">
        <v>59343018</v>
      </c>
      <c r="AW249" s="22">
        <v>0</v>
      </c>
      <c r="AX249" s="23">
        <v>0</v>
      </c>
      <c r="AY249" s="41">
        <v>0</v>
      </c>
      <c r="AZ249" s="23">
        <v>0</v>
      </c>
      <c r="BA249" s="24">
        <v>0</v>
      </c>
      <c r="BB249" s="23">
        <v>0</v>
      </c>
      <c r="BC249" s="23"/>
      <c r="BD249" s="23">
        <v>0</v>
      </c>
      <c r="BE249" s="41">
        <v>0</v>
      </c>
      <c r="BF249" s="23">
        <v>68081825</v>
      </c>
      <c r="BG249" s="23">
        <v>54350384</v>
      </c>
      <c r="BH249" s="25">
        <v>181775227</v>
      </c>
      <c r="BI249" s="23">
        <v>0</v>
      </c>
      <c r="BJ249" s="23">
        <v>18832259</v>
      </c>
      <c r="BK249" s="23">
        <v>0</v>
      </c>
      <c r="BL249" s="23">
        <v>0</v>
      </c>
      <c r="BM249" s="23">
        <v>0</v>
      </c>
      <c r="BN249" s="24">
        <v>0</v>
      </c>
      <c r="BO249" s="23">
        <v>0</v>
      </c>
      <c r="BP249" s="23">
        <v>0</v>
      </c>
      <c r="BQ249" s="23">
        <v>0</v>
      </c>
      <c r="BR249" s="25">
        <v>200607486</v>
      </c>
      <c r="BS249" s="22">
        <v>0</v>
      </c>
      <c r="BT249" s="23">
        <v>0</v>
      </c>
      <c r="BU249" s="23">
        <v>0</v>
      </c>
      <c r="BV249" s="23">
        <v>0</v>
      </c>
      <c r="BW249" s="24">
        <v>0</v>
      </c>
      <c r="BX249" s="23">
        <v>0</v>
      </c>
      <c r="BY249" s="23">
        <v>0</v>
      </c>
      <c r="BZ249" s="23">
        <v>0</v>
      </c>
      <c r="CA249" s="25">
        <f t="shared" si="33"/>
        <v>200607486</v>
      </c>
      <c r="CB249" s="22">
        <v>0</v>
      </c>
      <c r="CC249" s="23">
        <v>0</v>
      </c>
      <c r="CD249" s="23">
        <v>0</v>
      </c>
      <c r="CE249" s="23">
        <v>0</v>
      </c>
      <c r="CF249" s="24">
        <v>0</v>
      </c>
      <c r="CG249" s="23">
        <v>0</v>
      </c>
      <c r="CH249" s="23">
        <v>0</v>
      </c>
      <c r="CI249" s="23">
        <v>0</v>
      </c>
      <c r="CJ249" s="25">
        <f t="shared" si="34"/>
        <v>200607486</v>
      </c>
      <c r="CK249" s="22">
        <v>0</v>
      </c>
      <c r="CL249" s="23">
        <v>0</v>
      </c>
      <c r="CM249" s="23">
        <v>0</v>
      </c>
      <c r="CN249" s="23">
        <v>0</v>
      </c>
      <c r="CO249" s="23">
        <v>0</v>
      </c>
      <c r="CP249" s="24">
        <v>0</v>
      </c>
      <c r="CQ249" s="23">
        <v>0</v>
      </c>
      <c r="CR249" s="23">
        <v>0</v>
      </c>
      <c r="CS249" s="25">
        <f t="shared" si="35"/>
        <v>200607486</v>
      </c>
      <c r="CT249" s="22">
        <v>0</v>
      </c>
      <c r="CU249" s="23">
        <v>0</v>
      </c>
      <c r="CV249" s="23">
        <v>0</v>
      </c>
      <c r="CW249" s="23"/>
      <c r="CX249" s="23">
        <v>0</v>
      </c>
      <c r="CY249" s="24">
        <v>0</v>
      </c>
      <c r="CZ249" s="23">
        <v>0</v>
      </c>
      <c r="DA249" s="23">
        <v>0</v>
      </c>
      <c r="DB249" s="25">
        <f t="shared" si="36"/>
        <v>200607486</v>
      </c>
      <c r="DC249" s="22">
        <v>0</v>
      </c>
      <c r="DD249" s="23">
        <v>0</v>
      </c>
      <c r="DE249" s="23">
        <v>0</v>
      </c>
      <c r="DF249" s="23">
        <v>0</v>
      </c>
      <c r="DG249" s="23">
        <v>0</v>
      </c>
      <c r="DH249" s="24">
        <v>0</v>
      </c>
      <c r="DI249" s="23">
        <v>0</v>
      </c>
      <c r="DJ249" s="23">
        <v>0</v>
      </c>
      <c r="DK249" s="25">
        <f t="shared" si="38"/>
        <v>200607486</v>
      </c>
      <c r="DL249" s="28">
        <v>0</v>
      </c>
      <c r="DM249" s="23">
        <v>0</v>
      </c>
      <c r="DN249" s="23">
        <v>0</v>
      </c>
      <c r="DO249" s="23">
        <v>0</v>
      </c>
      <c r="DP249" s="23"/>
      <c r="DQ249" s="23"/>
      <c r="DR249" s="23">
        <v>0</v>
      </c>
      <c r="DS249" s="23">
        <v>0</v>
      </c>
      <c r="DT249" s="24">
        <v>0</v>
      </c>
      <c r="DU249" s="23">
        <v>0</v>
      </c>
      <c r="DV249" s="23">
        <v>0</v>
      </c>
      <c r="DW249" s="26">
        <f t="shared" si="37"/>
        <v>200607486</v>
      </c>
      <c r="DX249" s="26">
        <f>VLOOKUP(B249,[2]RPTNCT049_ConsultaSaldosContabl!$I$4:$K$7914,3,0)</f>
        <v>86914084</v>
      </c>
      <c r="DY249" s="13" t="e">
        <f>+S249+AD249+AU249+#REF!+BG249+#REF!+BQ249+#REF!</f>
        <v>#REF!</v>
      </c>
    </row>
    <row r="250" spans="1:129" ht="15" customHeight="1" x14ac:dyDescent="0.2">
      <c r="A250" s="9">
        <v>8916800751</v>
      </c>
      <c r="B250" s="9">
        <v>891680075</v>
      </c>
      <c r="C250" s="9"/>
      <c r="D250" s="27">
        <v>219127491</v>
      </c>
      <c r="E250" s="21" t="s">
        <v>659</v>
      </c>
      <c r="F250" s="20" t="s">
        <v>1796</v>
      </c>
      <c r="G250" s="22">
        <f>VLOOKUP(A250,[1]SGP!$A$4:$G$1137,7,0)</f>
        <v>0</v>
      </c>
      <c r="H250" s="23"/>
      <c r="I250" s="23">
        <v>0</v>
      </c>
      <c r="J250" s="23">
        <v>0</v>
      </c>
      <c r="K250" s="24">
        <v>0</v>
      </c>
      <c r="L250" s="23">
        <v>0</v>
      </c>
      <c r="M250" s="23">
        <v>0</v>
      </c>
      <c r="N250" s="25">
        <f t="shared" si="30"/>
        <v>0</v>
      </c>
      <c r="O250" s="25">
        <v>0</v>
      </c>
      <c r="P250" s="22">
        <v>0</v>
      </c>
      <c r="Q250" s="23">
        <v>0</v>
      </c>
      <c r="R250" s="23">
        <v>0</v>
      </c>
      <c r="S250" s="31">
        <v>85855707</v>
      </c>
      <c r="T250" s="23">
        <v>0</v>
      </c>
      <c r="U250" s="24">
        <v>0</v>
      </c>
      <c r="V250" s="23">
        <v>0</v>
      </c>
      <c r="W250" s="23">
        <v>0</v>
      </c>
      <c r="X250" s="25">
        <f t="shared" si="31"/>
        <v>85855707</v>
      </c>
      <c r="Y250" s="25">
        <v>0</v>
      </c>
      <c r="Z250" s="22">
        <v>0</v>
      </c>
      <c r="AA250" s="23">
        <v>0</v>
      </c>
      <c r="AB250" s="22">
        <v>0</v>
      </c>
      <c r="AC250" s="23">
        <v>0</v>
      </c>
      <c r="AD250" s="23">
        <v>0</v>
      </c>
      <c r="AE250" s="23">
        <v>0</v>
      </c>
      <c r="AF250" s="24">
        <v>0</v>
      </c>
      <c r="AG250" s="23">
        <v>0</v>
      </c>
      <c r="AH250" s="23">
        <v>0</v>
      </c>
      <c r="AI250" s="25">
        <f t="shared" si="32"/>
        <v>85855707</v>
      </c>
      <c r="AJ250" s="25">
        <v>0</v>
      </c>
      <c r="AK250" s="52">
        <v>0</v>
      </c>
      <c r="AL250" s="23">
        <v>0</v>
      </c>
      <c r="AM250" s="23">
        <v>0</v>
      </c>
      <c r="AN250" s="24">
        <v>0</v>
      </c>
      <c r="AO250" s="24">
        <v>0</v>
      </c>
      <c r="AP250" s="23">
        <v>0</v>
      </c>
      <c r="AQ250" s="23">
        <v>0</v>
      </c>
      <c r="AR250" s="23">
        <v>0</v>
      </c>
      <c r="AS250" s="41" t="s">
        <v>2304</v>
      </c>
      <c r="AT250" s="23">
        <v>0</v>
      </c>
      <c r="AU250" s="23">
        <v>0</v>
      </c>
      <c r="AV250" s="25">
        <v>85855707</v>
      </c>
      <c r="AW250" s="22">
        <v>0</v>
      </c>
      <c r="AX250" s="23">
        <v>0</v>
      </c>
      <c r="AY250" s="41">
        <v>0</v>
      </c>
      <c r="AZ250" s="23">
        <v>0</v>
      </c>
      <c r="BA250" s="24">
        <v>0</v>
      </c>
      <c r="BB250" s="23">
        <v>0</v>
      </c>
      <c r="BC250" s="23"/>
      <c r="BD250" s="23">
        <v>0</v>
      </c>
      <c r="BE250" s="41">
        <v>0</v>
      </c>
      <c r="BF250" s="23">
        <v>76904655</v>
      </c>
      <c r="BG250" s="23">
        <v>81105605</v>
      </c>
      <c r="BH250" s="25">
        <v>243865967</v>
      </c>
      <c r="BI250" s="23">
        <v>0</v>
      </c>
      <c r="BJ250" s="23">
        <v>22641925</v>
      </c>
      <c r="BK250" s="23">
        <v>0</v>
      </c>
      <c r="BL250" s="23">
        <v>0</v>
      </c>
      <c r="BM250" s="23">
        <v>0</v>
      </c>
      <c r="BN250" s="24">
        <v>0</v>
      </c>
      <c r="BO250" s="23">
        <v>0</v>
      </c>
      <c r="BP250" s="23">
        <v>0</v>
      </c>
      <c r="BQ250" s="23">
        <v>0</v>
      </c>
      <c r="BR250" s="25">
        <v>266507892</v>
      </c>
      <c r="BS250" s="22">
        <v>0</v>
      </c>
      <c r="BT250" s="23">
        <v>0</v>
      </c>
      <c r="BU250" s="23">
        <v>0</v>
      </c>
      <c r="BV250" s="23">
        <v>0</v>
      </c>
      <c r="BW250" s="24">
        <v>0</v>
      </c>
      <c r="BX250" s="23">
        <v>0</v>
      </c>
      <c r="BY250" s="23">
        <v>0</v>
      </c>
      <c r="BZ250" s="23">
        <v>0</v>
      </c>
      <c r="CA250" s="25">
        <f t="shared" si="33"/>
        <v>266507892</v>
      </c>
      <c r="CB250" s="22">
        <v>0</v>
      </c>
      <c r="CC250" s="23">
        <v>0</v>
      </c>
      <c r="CD250" s="23">
        <v>0</v>
      </c>
      <c r="CE250" s="23">
        <v>0</v>
      </c>
      <c r="CF250" s="24">
        <v>0</v>
      </c>
      <c r="CG250" s="23">
        <v>0</v>
      </c>
      <c r="CH250" s="23">
        <v>0</v>
      </c>
      <c r="CI250" s="23">
        <v>0</v>
      </c>
      <c r="CJ250" s="25">
        <f t="shared" si="34"/>
        <v>266507892</v>
      </c>
      <c r="CK250" s="22">
        <v>0</v>
      </c>
      <c r="CL250" s="23">
        <v>0</v>
      </c>
      <c r="CM250" s="23">
        <v>0</v>
      </c>
      <c r="CN250" s="23">
        <v>0</v>
      </c>
      <c r="CO250" s="23">
        <v>0</v>
      </c>
      <c r="CP250" s="24">
        <v>0</v>
      </c>
      <c r="CQ250" s="23">
        <v>0</v>
      </c>
      <c r="CR250" s="23">
        <v>0</v>
      </c>
      <c r="CS250" s="25">
        <f t="shared" si="35"/>
        <v>266507892</v>
      </c>
      <c r="CT250" s="22">
        <v>0</v>
      </c>
      <c r="CU250" s="23">
        <v>0</v>
      </c>
      <c r="CV250" s="23">
        <v>0</v>
      </c>
      <c r="CW250" s="23"/>
      <c r="CX250" s="23">
        <v>0</v>
      </c>
      <c r="CY250" s="24">
        <v>0</v>
      </c>
      <c r="CZ250" s="23">
        <v>0</v>
      </c>
      <c r="DA250" s="23">
        <v>0</v>
      </c>
      <c r="DB250" s="25">
        <f t="shared" si="36"/>
        <v>266507892</v>
      </c>
      <c r="DC250" s="22">
        <v>0</v>
      </c>
      <c r="DD250" s="23">
        <v>0</v>
      </c>
      <c r="DE250" s="23">
        <v>0</v>
      </c>
      <c r="DF250" s="23">
        <v>0</v>
      </c>
      <c r="DG250" s="23">
        <v>0</v>
      </c>
      <c r="DH250" s="24">
        <v>0</v>
      </c>
      <c r="DI250" s="23">
        <v>0</v>
      </c>
      <c r="DJ250" s="23">
        <v>0</v>
      </c>
      <c r="DK250" s="25">
        <f t="shared" si="38"/>
        <v>266507892</v>
      </c>
      <c r="DL250" s="28">
        <v>0</v>
      </c>
      <c r="DM250" s="23">
        <v>0</v>
      </c>
      <c r="DN250" s="23">
        <v>0</v>
      </c>
      <c r="DO250" s="23">
        <v>0</v>
      </c>
      <c r="DP250" s="23"/>
      <c r="DQ250" s="23"/>
      <c r="DR250" s="23">
        <v>0</v>
      </c>
      <c r="DS250" s="23">
        <v>0</v>
      </c>
      <c r="DT250" s="24">
        <v>0</v>
      </c>
      <c r="DU250" s="23">
        <v>0</v>
      </c>
      <c r="DV250" s="23">
        <v>0</v>
      </c>
      <c r="DW250" s="26">
        <f t="shared" si="37"/>
        <v>266507892</v>
      </c>
      <c r="DX250" s="26">
        <f>VLOOKUP(B250,[2]RPTNCT049_ConsultaSaldosContabl!$I$4:$K$7914,3,0)</f>
        <v>99546580</v>
      </c>
      <c r="DY250" s="13" t="e">
        <f>+S250+AD250+AU250+#REF!+BG250+#REF!+BQ250+#REF!</f>
        <v>#REF!</v>
      </c>
    </row>
    <row r="251" spans="1:129" ht="15" customHeight="1" x14ac:dyDescent="0.2">
      <c r="A251" s="9">
        <v>8916800672</v>
      </c>
      <c r="B251" s="9">
        <v>891680067</v>
      </c>
      <c r="C251" s="9"/>
      <c r="D251" s="27">
        <v>216127361</v>
      </c>
      <c r="E251" s="21" t="s">
        <v>653</v>
      </c>
      <c r="F251" s="36" t="s">
        <v>1790</v>
      </c>
      <c r="G251" s="22">
        <f>VLOOKUP(A251,[1]SGP!$A$4:$G$1137,7,0)</f>
        <v>0</v>
      </c>
      <c r="H251" s="23"/>
      <c r="I251" s="23">
        <v>0</v>
      </c>
      <c r="J251" s="23">
        <v>0</v>
      </c>
      <c r="K251" s="24">
        <v>0</v>
      </c>
      <c r="L251" s="23">
        <v>0</v>
      </c>
      <c r="M251" s="23">
        <v>0</v>
      </c>
      <c r="N251" s="25">
        <f t="shared" si="30"/>
        <v>0</v>
      </c>
      <c r="O251" s="25">
        <v>0</v>
      </c>
      <c r="P251" s="22">
        <v>0</v>
      </c>
      <c r="Q251" s="23">
        <v>0</v>
      </c>
      <c r="R251" s="23">
        <v>0</v>
      </c>
      <c r="S251" s="31">
        <v>367351241</v>
      </c>
      <c r="T251" s="23">
        <v>0</v>
      </c>
      <c r="U251" s="24">
        <v>0</v>
      </c>
      <c r="V251" s="23">
        <v>0</v>
      </c>
      <c r="W251" s="23">
        <v>0</v>
      </c>
      <c r="X251" s="25">
        <f t="shared" si="31"/>
        <v>367351241</v>
      </c>
      <c r="Y251" s="25">
        <v>0</v>
      </c>
      <c r="Z251" s="22">
        <v>0</v>
      </c>
      <c r="AA251" s="23">
        <v>0</v>
      </c>
      <c r="AB251" s="22">
        <v>0</v>
      </c>
      <c r="AC251" s="23">
        <v>0</v>
      </c>
      <c r="AD251" s="23">
        <v>0</v>
      </c>
      <c r="AE251" s="23">
        <v>0</v>
      </c>
      <c r="AF251" s="24">
        <v>0</v>
      </c>
      <c r="AG251" s="23">
        <v>0</v>
      </c>
      <c r="AH251" s="23">
        <v>0</v>
      </c>
      <c r="AI251" s="25">
        <f t="shared" si="32"/>
        <v>367351241</v>
      </c>
      <c r="AJ251" s="25">
        <v>0</v>
      </c>
      <c r="AK251" s="24">
        <v>0</v>
      </c>
      <c r="AL251" s="23">
        <v>0</v>
      </c>
      <c r="AM251" s="23">
        <v>0</v>
      </c>
      <c r="AN251" s="24">
        <v>0</v>
      </c>
      <c r="AO251" s="24">
        <v>0</v>
      </c>
      <c r="AP251" s="23">
        <v>0</v>
      </c>
      <c r="AQ251" s="23">
        <v>0</v>
      </c>
      <c r="AR251" s="23">
        <v>0</v>
      </c>
      <c r="AS251" s="41" t="s">
        <v>2304</v>
      </c>
      <c r="AT251" s="23">
        <v>0</v>
      </c>
      <c r="AU251" s="23">
        <v>0</v>
      </c>
      <c r="AV251" s="25">
        <v>328837175</v>
      </c>
      <c r="AW251" s="22">
        <v>0</v>
      </c>
      <c r="AX251" s="23">
        <v>0</v>
      </c>
      <c r="AY251" s="41">
        <v>0</v>
      </c>
      <c r="AZ251" s="23">
        <v>0</v>
      </c>
      <c r="BA251" s="24">
        <v>0</v>
      </c>
      <c r="BB251" s="23">
        <v>0</v>
      </c>
      <c r="BC251" s="23"/>
      <c r="BD251" s="23">
        <v>0</v>
      </c>
      <c r="BE251" s="41">
        <v>0</v>
      </c>
      <c r="BF251" s="23">
        <v>454867465</v>
      </c>
      <c r="BG251" s="23">
        <v>289399853</v>
      </c>
      <c r="BH251" s="25">
        <v>1073104493</v>
      </c>
      <c r="BI251" s="23">
        <v>0</v>
      </c>
      <c r="BJ251" s="23">
        <v>133647701</v>
      </c>
      <c r="BK251" s="23">
        <v>0</v>
      </c>
      <c r="BL251" s="23">
        <v>0</v>
      </c>
      <c r="BM251" s="23">
        <v>0</v>
      </c>
      <c r="BN251" s="24">
        <v>0</v>
      </c>
      <c r="BO251" s="23">
        <v>0</v>
      </c>
      <c r="BP251" s="23">
        <v>0</v>
      </c>
      <c r="BQ251" s="23">
        <v>70366922</v>
      </c>
      <c r="BR251" s="25">
        <v>1277119116</v>
      </c>
      <c r="BS251" s="22">
        <v>0</v>
      </c>
      <c r="BT251" s="23">
        <v>0</v>
      </c>
      <c r="BU251" s="23">
        <v>0</v>
      </c>
      <c r="BV251" s="23">
        <v>0</v>
      </c>
      <c r="BW251" s="24">
        <v>0</v>
      </c>
      <c r="BX251" s="23">
        <v>0</v>
      </c>
      <c r="BY251" s="23">
        <v>0</v>
      </c>
      <c r="BZ251" s="23">
        <v>0</v>
      </c>
      <c r="CA251" s="25">
        <f t="shared" si="33"/>
        <v>1277119116</v>
      </c>
      <c r="CB251" s="22">
        <v>0</v>
      </c>
      <c r="CC251" s="23">
        <v>0</v>
      </c>
      <c r="CD251" s="23">
        <v>0</v>
      </c>
      <c r="CE251" s="23">
        <v>0</v>
      </c>
      <c r="CF251" s="24">
        <v>0</v>
      </c>
      <c r="CG251" s="23">
        <v>0</v>
      </c>
      <c r="CH251" s="23">
        <v>0</v>
      </c>
      <c r="CI251" s="23">
        <v>0</v>
      </c>
      <c r="CJ251" s="25">
        <f t="shared" si="34"/>
        <v>1277119116</v>
      </c>
      <c r="CK251" s="22">
        <v>0</v>
      </c>
      <c r="CL251" s="23">
        <v>0</v>
      </c>
      <c r="CM251" s="23">
        <v>0</v>
      </c>
      <c r="CN251" s="23">
        <v>0</v>
      </c>
      <c r="CO251" s="23">
        <v>0</v>
      </c>
      <c r="CP251" s="24">
        <v>0</v>
      </c>
      <c r="CQ251" s="23">
        <v>0</v>
      </c>
      <c r="CR251" s="23">
        <v>0</v>
      </c>
      <c r="CS251" s="25">
        <f t="shared" si="35"/>
        <v>1277119116</v>
      </c>
      <c r="CT251" s="22">
        <v>0</v>
      </c>
      <c r="CU251" s="23">
        <v>0</v>
      </c>
      <c r="CV251" s="23">
        <v>0</v>
      </c>
      <c r="CW251" s="23"/>
      <c r="CX251" s="23">
        <v>0</v>
      </c>
      <c r="CY251" s="24">
        <v>0</v>
      </c>
      <c r="CZ251" s="23">
        <v>0</v>
      </c>
      <c r="DA251" s="23">
        <v>0</v>
      </c>
      <c r="DB251" s="25">
        <f t="shared" si="36"/>
        <v>1277119116</v>
      </c>
      <c r="DC251" s="22">
        <v>0</v>
      </c>
      <c r="DD251" s="23">
        <v>0</v>
      </c>
      <c r="DE251" s="23">
        <v>0</v>
      </c>
      <c r="DF251" s="23">
        <v>0</v>
      </c>
      <c r="DG251" s="23">
        <v>0</v>
      </c>
      <c r="DH251" s="24">
        <v>0</v>
      </c>
      <c r="DI251" s="23">
        <v>0</v>
      </c>
      <c r="DJ251" s="23">
        <v>0</v>
      </c>
      <c r="DK251" s="25">
        <f t="shared" si="38"/>
        <v>1277119116</v>
      </c>
      <c r="DL251" s="28">
        <v>0</v>
      </c>
      <c r="DM251" s="23">
        <v>0</v>
      </c>
      <c r="DN251" s="23">
        <v>0</v>
      </c>
      <c r="DO251" s="23">
        <v>0</v>
      </c>
      <c r="DP251" s="23"/>
      <c r="DQ251" s="23"/>
      <c r="DR251" s="23">
        <v>0</v>
      </c>
      <c r="DS251" s="23">
        <v>0</v>
      </c>
      <c r="DT251" s="24">
        <v>0</v>
      </c>
      <c r="DU251" s="23">
        <v>0</v>
      </c>
      <c r="DV251" s="23">
        <v>0</v>
      </c>
      <c r="DW251" s="26">
        <f t="shared" si="37"/>
        <v>1277119116</v>
      </c>
      <c r="DX251" s="26">
        <f>VLOOKUP(B251,[2]RPTNCT049_ConsultaSaldosContabl!$I$4:$K$7914,3,0)</f>
        <v>588515166</v>
      </c>
      <c r="DY251" s="13" t="e">
        <f>+S251+AD251+AU251+#REF!+BG251+#REF!+BQ251+#REF!</f>
        <v>#REF!</v>
      </c>
    </row>
    <row r="252" spans="1:129" ht="15" customHeight="1" x14ac:dyDescent="0.2">
      <c r="A252" s="9">
        <v>8916800619</v>
      </c>
      <c r="B252" s="9">
        <v>891680061</v>
      </c>
      <c r="C252" s="9"/>
      <c r="D252" s="27">
        <v>214527245</v>
      </c>
      <c r="E252" s="21" t="s">
        <v>651</v>
      </c>
      <c r="F252" s="20" t="s">
        <v>1788</v>
      </c>
      <c r="G252" s="22">
        <f>VLOOKUP(A252,[1]SGP!$A$4:$G$1137,7,0)</f>
        <v>0</v>
      </c>
      <c r="H252" s="23"/>
      <c r="I252" s="23">
        <v>0</v>
      </c>
      <c r="J252" s="23">
        <v>0</v>
      </c>
      <c r="K252" s="24">
        <v>0</v>
      </c>
      <c r="L252" s="23">
        <v>0</v>
      </c>
      <c r="M252" s="23">
        <v>0</v>
      </c>
      <c r="N252" s="25">
        <f t="shared" si="30"/>
        <v>0</v>
      </c>
      <c r="O252" s="25">
        <v>0</v>
      </c>
      <c r="P252" s="22">
        <v>0</v>
      </c>
      <c r="Q252" s="23">
        <v>0</v>
      </c>
      <c r="R252" s="23">
        <v>0</v>
      </c>
      <c r="S252" s="31">
        <v>94385995</v>
      </c>
      <c r="T252" s="23">
        <v>0</v>
      </c>
      <c r="U252" s="24">
        <v>0</v>
      </c>
      <c r="V252" s="23">
        <v>0</v>
      </c>
      <c r="W252" s="23">
        <v>0</v>
      </c>
      <c r="X252" s="25">
        <f t="shared" si="31"/>
        <v>94385995</v>
      </c>
      <c r="Y252" s="25">
        <v>0</v>
      </c>
      <c r="Z252" s="22">
        <v>0</v>
      </c>
      <c r="AA252" s="23">
        <v>0</v>
      </c>
      <c r="AB252" s="22">
        <v>0</v>
      </c>
      <c r="AC252" s="23">
        <v>0</v>
      </c>
      <c r="AD252" s="23">
        <v>0</v>
      </c>
      <c r="AE252" s="23">
        <v>0</v>
      </c>
      <c r="AF252" s="24">
        <v>0</v>
      </c>
      <c r="AG252" s="23">
        <v>0</v>
      </c>
      <c r="AH252" s="23">
        <v>0</v>
      </c>
      <c r="AI252" s="25">
        <f t="shared" si="32"/>
        <v>94385995</v>
      </c>
      <c r="AJ252" s="25">
        <v>0</v>
      </c>
      <c r="AK252" s="24">
        <v>0</v>
      </c>
      <c r="AL252" s="23">
        <v>0</v>
      </c>
      <c r="AM252" s="23">
        <v>0</v>
      </c>
      <c r="AN252" s="24">
        <v>0</v>
      </c>
      <c r="AO252" s="24">
        <v>0</v>
      </c>
      <c r="AP252" s="23">
        <v>0</v>
      </c>
      <c r="AQ252" s="23">
        <v>0</v>
      </c>
      <c r="AR252" s="23">
        <v>0</v>
      </c>
      <c r="AS252" s="41" t="s">
        <v>2304</v>
      </c>
      <c r="AT252" s="23">
        <v>0</v>
      </c>
      <c r="AU252" s="23">
        <v>0</v>
      </c>
      <c r="AV252" s="25">
        <v>94385995</v>
      </c>
      <c r="AW252" s="22">
        <v>0</v>
      </c>
      <c r="AX252" s="23">
        <v>0</v>
      </c>
      <c r="AY252" s="41">
        <v>0</v>
      </c>
      <c r="AZ252" s="23">
        <v>0</v>
      </c>
      <c r="BA252" s="24">
        <v>0</v>
      </c>
      <c r="BB252" s="23">
        <v>0</v>
      </c>
      <c r="BC252" s="23"/>
      <c r="BD252" s="23">
        <v>0</v>
      </c>
      <c r="BE252" s="41">
        <v>0</v>
      </c>
      <c r="BF252" s="23">
        <v>73140885</v>
      </c>
      <c r="BG252" s="23">
        <v>77966430</v>
      </c>
      <c r="BH252" s="25">
        <v>245493310</v>
      </c>
      <c r="BI252" s="23">
        <v>0</v>
      </c>
      <c r="BJ252" s="23">
        <v>21470888</v>
      </c>
      <c r="BK252" s="23">
        <v>0</v>
      </c>
      <c r="BL252" s="23">
        <v>0</v>
      </c>
      <c r="BM252" s="23">
        <v>0</v>
      </c>
      <c r="BN252" s="24">
        <v>0</v>
      </c>
      <c r="BO252" s="23">
        <v>0</v>
      </c>
      <c r="BP252" s="23">
        <v>0</v>
      </c>
      <c r="BQ252" s="23">
        <v>0</v>
      </c>
      <c r="BR252" s="25">
        <v>266964198</v>
      </c>
      <c r="BS252" s="22">
        <v>0</v>
      </c>
      <c r="BT252" s="23">
        <v>0</v>
      </c>
      <c r="BU252" s="23">
        <v>0</v>
      </c>
      <c r="BV252" s="23">
        <v>0</v>
      </c>
      <c r="BW252" s="24">
        <v>0</v>
      </c>
      <c r="BX252" s="23">
        <v>0</v>
      </c>
      <c r="BY252" s="23">
        <v>0</v>
      </c>
      <c r="BZ252" s="23">
        <v>0</v>
      </c>
      <c r="CA252" s="25">
        <f t="shared" si="33"/>
        <v>266964198</v>
      </c>
      <c r="CB252" s="22">
        <v>0</v>
      </c>
      <c r="CC252" s="23">
        <v>0</v>
      </c>
      <c r="CD252" s="23">
        <v>0</v>
      </c>
      <c r="CE252" s="23">
        <v>0</v>
      </c>
      <c r="CF252" s="24">
        <v>0</v>
      </c>
      <c r="CG252" s="23">
        <v>0</v>
      </c>
      <c r="CH252" s="23">
        <v>0</v>
      </c>
      <c r="CI252" s="23">
        <v>0</v>
      </c>
      <c r="CJ252" s="25">
        <f t="shared" si="34"/>
        <v>266964198</v>
      </c>
      <c r="CK252" s="22">
        <v>0</v>
      </c>
      <c r="CL252" s="23">
        <v>0</v>
      </c>
      <c r="CM252" s="23">
        <v>0</v>
      </c>
      <c r="CN252" s="23">
        <v>0</v>
      </c>
      <c r="CO252" s="23">
        <v>0</v>
      </c>
      <c r="CP252" s="24">
        <v>0</v>
      </c>
      <c r="CQ252" s="23">
        <v>0</v>
      </c>
      <c r="CR252" s="23">
        <v>0</v>
      </c>
      <c r="CS252" s="25">
        <f t="shared" si="35"/>
        <v>266964198</v>
      </c>
      <c r="CT252" s="22">
        <v>0</v>
      </c>
      <c r="CU252" s="23">
        <v>0</v>
      </c>
      <c r="CV252" s="23">
        <v>0</v>
      </c>
      <c r="CW252" s="23"/>
      <c r="CX252" s="23">
        <v>0</v>
      </c>
      <c r="CY252" s="24">
        <v>0</v>
      </c>
      <c r="CZ252" s="23">
        <v>0</v>
      </c>
      <c r="DA252" s="23">
        <v>0</v>
      </c>
      <c r="DB252" s="25">
        <f t="shared" si="36"/>
        <v>266964198</v>
      </c>
      <c r="DC252" s="22">
        <v>0</v>
      </c>
      <c r="DD252" s="23">
        <v>0</v>
      </c>
      <c r="DE252" s="23">
        <v>0</v>
      </c>
      <c r="DF252" s="23">
        <v>0</v>
      </c>
      <c r="DG252" s="23">
        <v>0</v>
      </c>
      <c r="DH252" s="24">
        <v>0</v>
      </c>
      <c r="DI252" s="23">
        <v>0</v>
      </c>
      <c r="DJ252" s="23">
        <v>0</v>
      </c>
      <c r="DK252" s="25">
        <f t="shared" si="38"/>
        <v>266964198</v>
      </c>
      <c r="DL252" s="28">
        <v>0</v>
      </c>
      <c r="DM252" s="23">
        <v>0</v>
      </c>
      <c r="DN252" s="23">
        <v>0</v>
      </c>
      <c r="DO252" s="23">
        <v>0</v>
      </c>
      <c r="DP252" s="23"/>
      <c r="DQ252" s="23"/>
      <c r="DR252" s="23">
        <v>0</v>
      </c>
      <c r="DS252" s="23">
        <v>0</v>
      </c>
      <c r="DT252" s="24">
        <v>0</v>
      </c>
      <c r="DU252" s="23">
        <v>0</v>
      </c>
      <c r="DV252" s="23">
        <v>0</v>
      </c>
      <c r="DW252" s="26">
        <f t="shared" si="37"/>
        <v>266964198</v>
      </c>
      <c r="DX252" s="26">
        <f>VLOOKUP(B252,[2]RPTNCT049_ConsultaSaldosContabl!$I$4:$K$7914,3,0)</f>
        <v>94611773</v>
      </c>
      <c r="DY252" s="13" t="e">
        <f>+S252+AD252+AU252+#REF!+BG252+#REF!+BQ252+#REF!</f>
        <v>#REF!</v>
      </c>
    </row>
    <row r="253" spans="1:129" ht="15" customHeight="1" x14ac:dyDescent="0.2">
      <c r="A253" s="9">
        <v>8916800579</v>
      </c>
      <c r="B253" s="9">
        <v>891680057</v>
      </c>
      <c r="C253" s="9"/>
      <c r="D253" s="27">
        <v>210527205</v>
      </c>
      <c r="E253" s="21" t="s">
        <v>650</v>
      </c>
      <c r="F253" s="20" t="s">
        <v>1787</v>
      </c>
      <c r="G253" s="22">
        <f>VLOOKUP(A253,[1]SGP!$A$4:$G$1137,7,0)</f>
        <v>0</v>
      </c>
      <c r="H253" s="23"/>
      <c r="I253" s="23">
        <v>0</v>
      </c>
      <c r="J253" s="23">
        <v>0</v>
      </c>
      <c r="K253" s="24">
        <v>0</v>
      </c>
      <c r="L253" s="23">
        <v>0</v>
      </c>
      <c r="M253" s="23">
        <v>0</v>
      </c>
      <c r="N253" s="25">
        <f t="shared" si="30"/>
        <v>0</v>
      </c>
      <c r="O253" s="25">
        <v>0</v>
      </c>
      <c r="P253" s="22">
        <v>0</v>
      </c>
      <c r="Q253" s="23">
        <v>0</v>
      </c>
      <c r="R253" s="23">
        <v>0</v>
      </c>
      <c r="S253" s="31">
        <v>163063176</v>
      </c>
      <c r="T253" s="23">
        <v>0</v>
      </c>
      <c r="U253" s="24">
        <v>0</v>
      </c>
      <c r="V253" s="23">
        <v>0</v>
      </c>
      <c r="W253" s="23">
        <v>0</v>
      </c>
      <c r="X253" s="25">
        <f t="shared" si="31"/>
        <v>163063176</v>
      </c>
      <c r="Y253" s="25">
        <v>0</v>
      </c>
      <c r="Z253" s="22">
        <v>0</v>
      </c>
      <c r="AA253" s="23">
        <v>0</v>
      </c>
      <c r="AB253" s="22">
        <v>0</v>
      </c>
      <c r="AC253" s="23">
        <v>0</v>
      </c>
      <c r="AD253" s="23">
        <v>0</v>
      </c>
      <c r="AE253" s="23">
        <v>0</v>
      </c>
      <c r="AF253" s="24">
        <v>0</v>
      </c>
      <c r="AG253" s="23">
        <v>0</v>
      </c>
      <c r="AH253" s="23">
        <v>0</v>
      </c>
      <c r="AI253" s="25">
        <f t="shared" si="32"/>
        <v>163063176</v>
      </c>
      <c r="AJ253" s="25">
        <v>0</v>
      </c>
      <c r="AK253" s="24">
        <v>0</v>
      </c>
      <c r="AL253" s="23">
        <v>0</v>
      </c>
      <c r="AM253" s="23">
        <v>0</v>
      </c>
      <c r="AN253" s="24">
        <v>0</v>
      </c>
      <c r="AO253" s="24">
        <v>0</v>
      </c>
      <c r="AP253" s="23">
        <v>0</v>
      </c>
      <c r="AQ253" s="23">
        <v>0</v>
      </c>
      <c r="AR253" s="23">
        <v>0</v>
      </c>
      <c r="AS253" s="41" t="s">
        <v>2304</v>
      </c>
      <c r="AT253" s="23">
        <v>0</v>
      </c>
      <c r="AU253" s="23">
        <v>0</v>
      </c>
      <c r="AV253" s="25">
        <v>163063176</v>
      </c>
      <c r="AW253" s="22">
        <v>0</v>
      </c>
      <c r="AX253" s="23">
        <v>0</v>
      </c>
      <c r="AY253" s="41">
        <v>0</v>
      </c>
      <c r="AZ253" s="23">
        <v>0</v>
      </c>
      <c r="BA253" s="24">
        <v>0</v>
      </c>
      <c r="BB253" s="23">
        <v>0</v>
      </c>
      <c r="BC253" s="23"/>
      <c r="BD253" s="23">
        <v>0</v>
      </c>
      <c r="BE253" s="41">
        <v>0</v>
      </c>
      <c r="BF253" s="23">
        <v>141472895</v>
      </c>
      <c r="BG253" s="23">
        <v>144038380</v>
      </c>
      <c r="BH253" s="25">
        <v>448574451</v>
      </c>
      <c r="BI253" s="23">
        <v>0</v>
      </c>
      <c r="BJ253" s="23">
        <v>44261936</v>
      </c>
      <c r="BK253" s="23">
        <v>0</v>
      </c>
      <c r="BL253" s="23">
        <v>0</v>
      </c>
      <c r="BM253" s="23">
        <v>0</v>
      </c>
      <c r="BN253" s="24">
        <v>0</v>
      </c>
      <c r="BO253" s="23">
        <v>0</v>
      </c>
      <c r="BP253" s="23">
        <v>0</v>
      </c>
      <c r="BQ253" s="23">
        <v>0</v>
      </c>
      <c r="BR253" s="25">
        <v>492836387</v>
      </c>
      <c r="BS253" s="22">
        <v>0</v>
      </c>
      <c r="BT253" s="23">
        <v>0</v>
      </c>
      <c r="BU253" s="23">
        <v>0</v>
      </c>
      <c r="BV253" s="23">
        <v>0</v>
      </c>
      <c r="BW253" s="24">
        <v>0</v>
      </c>
      <c r="BX253" s="23">
        <v>0</v>
      </c>
      <c r="BY253" s="23">
        <v>0</v>
      </c>
      <c r="BZ253" s="23">
        <v>0</v>
      </c>
      <c r="CA253" s="25">
        <f t="shared" si="33"/>
        <v>492836387</v>
      </c>
      <c r="CB253" s="22">
        <v>0</v>
      </c>
      <c r="CC253" s="23">
        <v>0</v>
      </c>
      <c r="CD253" s="23">
        <v>0</v>
      </c>
      <c r="CE253" s="23">
        <v>0</v>
      </c>
      <c r="CF253" s="24">
        <v>0</v>
      </c>
      <c r="CG253" s="23">
        <v>0</v>
      </c>
      <c r="CH253" s="23">
        <v>0</v>
      </c>
      <c r="CI253" s="23">
        <v>0</v>
      </c>
      <c r="CJ253" s="25">
        <f t="shared" si="34"/>
        <v>492836387</v>
      </c>
      <c r="CK253" s="22">
        <v>0</v>
      </c>
      <c r="CL253" s="23">
        <v>0</v>
      </c>
      <c r="CM253" s="23">
        <v>0</v>
      </c>
      <c r="CN253" s="23">
        <v>0</v>
      </c>
      <c r="CO253" s="23">
        <v>0</v>
      </c>
      <c r="CP253" s="24">
        <v>0</v>
      </c>
      <c r="CQ253" s="23">
        <v>0</v>
      </c>
      <c r="CR253" s="23">
        <v>0</v>
      </c>
      <c r="CS253" s="25">
        <f t="shared" si="35"/>
        <v>492836387</v>
      </c>
      <c r="CT253" s="22">
        <v>0</v>
      </c>
      <c r="CU253" s="23">
        <v>0</v>
      </c>
      <c r="CV253" s="23">
        <v>0</v>
      </c>
      <c r="CW253" s="23"/>
      <c r="CX253" s="23">
        <v>0</v>
      </c>
      <c r="CY253" s="24">
        <v>0</v>
      </c>
      <c r="CZ253" s="23">
        <v>0</v>
      </c>
      <c r="DA253" s="23">
        <v>0</v>
      </c>
      <c r="DB253" s="25">
        <f t="shared" si="36"/>
        <v>492836387</v>
      </c>
      <c r="DC253" s="22">
        <v>0</v>
      </c>
      <c r="DD253" s="23">
        <v>0</v>
      </c>
      <c r="DE253" s="23">
        <v>0</v>
      </c>
      <c r="DF253" s="23">
        <v>0</v>
      </c>
      <c r="DG253" s="23">
        <v>0</v>
      </c>
      <c r="DH253" s="24">
        <v>0</v>
      </c>
      <c r="DI253" s="23">
        <v>0</v>
      </c>
      <c r="DJ253" s="23">
        <v>0</v>
      </c>
      <c r="DK253" s="25">
        <f t="shared" si="38"/>
        <v>492836387</v>
      </c>
      <c r="DL253" s="28">
        <v>0</v>
      </c>
      <c r="DM253" s="23">
        <v>0</v>
      </c>
      <c r="DN253" s="23">
        <v>0</v>
      </c>
      <c r="DO253" s="23">
        <v>0</v>
      </c>
      <c r="DP253" s="23"/>
      <c r="DQ253" s="23"/>
      <c r="DR253" s="23">
        <v>0</v>
      </c>
      <c r="DS253" s="23">
        <v>0</v>
      </c>
      <c r="DT253" s="24">
        <v>0</v>
      </c>
      <c r="DU253" s="23">
        <v>0</v>
      </c>
      <c r="DV253" s="23">
        <v>0</v>
      </c>
      <c r="DW253" s="26">
        <f t="shared" si="37"/>
        <v>492836387</v>
      </c>
      <c r="DX253" s="26">
        <f>VLOOKUP(B253,[2]RPTNCT049_ConsultaSaldosContabl!$I$4:$K$7914,3,0)</f>
        <v>185734831</v>
      </c>
      <c r="DY253" s="13" t="e">
        <f>+S253+AD253+AU253+#REF!+BG253+#REF!+BQ253+#REF!</f>
        <v>#REF!</v>
      </c>
    </row>
    <row r="254" spans="1:129" ht="15" customHeight="1" x14ac:dyDescent="0.2">
      <c r="A254" s="9">
        <v>8916800554</v>
      </c>
      <c r="B254" s="9">
        <v>891680055</v>
      </c>
      <c r="C254" s="9"/>
      <c r="D254" s="27">
        <v>217327073</v>
      </c>
      <c r="E254" s="21" t="s">
        <v>643</v>
      </c>
      <c r="F254" s="20" t="s">
        <v>1780</v>
      </c>
      <c r="G254" s="22">
        <f>VLOOKUP(A254,[1]SGP!$A$4:$G$1137,7,0)</f>
        <v>0</v>
      </c>
      <c r="H254" s="23"/>
      <c r="I254" s="23">
        <v>0</v>
      </c>
      <c r="J254" s="23">
        <v>0</v>
      </c>
      <c r="K254" s="24">
        <v>0</v>
      </c>
      <c r="L254" s="23">
        <v>0</v>
      </c>
      <c r="M254" s="23">
        <v>0</v>
      </c>
      <c r="N254" s="25">
        <f t="shared" si="30"/>
        <v>0</v>
      </c>
      <c r="O254" s="25">
        <v>0</v>
      </c>
      <c r="P254" s="22">
        <v>0</v>
      </c>
      <c r="Q254" s="23">
        <v>0</v>
      </c>
      <c r="R254" s="23">
        <v>0</v>
      </c>
      <c r="S254" s="31">
        <v>53790507</v>
      </c>
      <c r="T254" s="23">
        <v>0</v>
      </c>
      <c r="U254" s="24">
        <v>0</v>
      </c>
      <c r="V254" s="23">
        <v>0</v>
      </c>
      <c r="W254" s="23">
        <v>0</v>
      </c>
      <c r="X254" s="25">
        <f t="shared" si="31"/>
        <v>53790507</v>
      </c>
      <c r="Y254" s="25">
        <v>0</v>
      </c>
      <c r="Z254" s="22">
        <v>0</v>
      </c>
      <c r="AA254" s="23">
        <v>0</v>
      </c>
      <c r="AB254" s="22">
        <v>0</v>
      </c>
      <c r="AC254" s="23">
        <v>0</v>
      </c>
      <c r="AD254" s="23">
        <v>0</v>
      </c>
      <c r="AE254" s="23">
        <v>0</v>
      </c>
      <c r="AF254" s="24">
        <v>0</v>
      </c>
      <c r="AG254" s="23">
        <v>0</v>
      </c>
      <c r="AH254" s="23">
        <v>0</v>
      </c>
      <c r="AI254" s="25">
        <f t="shared" si="32"/>
        <v>53790507</v>
      </c>
      <c r="AJ254" s="25">
        <v>0</v>
      </c>
      <c r="AK254" s="24">
        <v>0</v>
      </c>
      <c r="AL254" s="23">
        <v>0</v>
      </c>
      <c r="AM254" s="23">
        <v>0</v>
      </c>
      <c r="AN254" s="24">
        <v>0</v>
      </c>
      <c r="AO254" s="24">
        <v>0</v>
      </c>
      <c r="AP254" s="23">
        <v>0</v>
      </c>
      <c r="AQ254" s="23">
        <v>0</v>
      </c>
      <c r="AR254" s="23">
        <v>0</v>
      </c>
      <c r="AS254" s="41" t="s">
        <v>2304</v>
      </c>
      <c r="AT254" s="23">
        <v>0</v>
      </c>
      <c r="AU254" s="23">
        <v>0</v>
      </c>
      <c r="AV254" s="25">
        <v>53790507</v>
      </c>
      <c r="AW254" s="22">
        <v>0</v>
      </c>
      <c r="AX254" s="23">
        <v>0</v>
      </c>
      <c r="AY254" s="41">
        <v>0</v>
      </c>
      <c r="AZ254" s="23">
        <v>0</v>
      </c>
      <c r="BA254" s="24">
        <v>0</v>
      </c>
      <c r="BB254" s="23">
        <v>0</v>
      </c>
      <c r="BC254" s="23"/>
      <c r="BD254" s="23">
        <v>0</v>
      </c>
      <c r="BE254" s="41">
        <v>0</v>
      </c>
      <c r="BF254" s="23">
        <v>185249985</v>
      </c>
      <c r="BG254" s="23">
        <v>50617267</v>
      </c>
      <c r="BH254" s="25">
        <v>289657759</v>
      </c>
      <c r="BI254" s="23">
        <v>0</v>
      </c>
      <c r="BJ254" s="23">
        <v>54538469</v>
      </c>
      <c r="BK254" s="23">
        <v>0</v>
      </c>
      <c r="BL254" s="23">
        <v>0</v>
      </c>
      <c r="BM254" s="23">
        <v>0</v>
      </c>
      <c r="BN254" s="24">
        <v>0</v>
      </c>
      <c r="BO254" s="23">
        <v>0</v>
      </c>
      <c r="BP254" s="23">
        <v>0</v>
      </c>
      <c r="BQ254" s="23">
        <v>0</v>
      </c>
      <c r="BR254" s="25">
        <v>344196228</v>
      </c>
      <c r="BS254" s="22">
        <v>0</v>
      </c>
      <c r="BT254" s="23">
        <v>0</v>
      </c>
      <c r="BU254" s="23">
        <v>0</v>
      </c>
      <c r="BV254" s="23">
        <v>0</v>
      </c>
      <c r="BW254" s="24">
        <v>0</v>
      </c>
      <c r="BX254" s="23">
        <v>0</v>
      </c>
      <c r="BY254" s="23">
        <v>0</v>
      </c>
      <c r="BZ254" s="23">
        <v>0</v>
      </c>
      <c r="CA254" s="25">
        <f t="shared" si="33"/>
        <v>344196228</v>
      </c>
      <c r="CB254" s="22">
        <v>0</v>
      </c>
      <c r="CC254" s="23">
        <v>0</v>
      </c>
      <c r="CD254" s="23">
        <v>0</v>
      </c>
      <c r="CE254" s="23">
        <v>0</v>
      </c>
      <c r="CF254" s="24">
        <v>0</v>
      </c>
      <c r="CG254" s="23">
        <v>0</v>
      </c>
      <c r="CH254" s="23">
        <v>0</v>
      </c>
      <c r="CI254" s="23">
        <v>0</v>
      </c>
      <c r="CJ254" s="25">
        <f t="shared" si="34"/>
        <v>344196228</v>
      </c>
      <c r="CK254" s="22">
        <v>0</v>
      </c>
      <c r="CL254" s="23">
        <v>0</v>
      </c>
      <c r="CM254" s="23">
        <v>0</v>
      </c>
      <c r="CN254" s="23">
        <v>0</v>
      </c>
      <c r="CO254" s="23">
        <v>0</v>
      </c>
      <c r="CP254" s="24">
        <v>0</v>
      </c>
      <c r="CQ254" s="23">
        <v>0</v>
      </c>
      <c r="CR254" s="23">
        <v>0</v>
      </c>
      <c r="CS254" s="25">
        <f t="shared" si="35"/>
        <v>344196228</v>
      </c>
      <c r="CT254" s="22">
        <v>0</v>
      </c>
      <c r="CU254" s="23">
        <v>0</v>
      </c>
      <c r="CV254" s="23">
        <v>0</v>
      </c>
      <c r="CW254" s="23"/>
      <c r="CX254" s="23">
        <v>0</v>
      </c>
      <c r="CY254" s="24">
        <v>0</v>
      </c>
      <c r="CZ254" s="23">
        <v>0</v>
      </c>
      <c r="DA254" s="23">
        <v>0</v>
      </c>
      <c r="DB254" s="25">
        <f t="shared" si="36"/>
        <v>344196228</v>
      </c>
      <c r="DC254" s="22">
        <v>0</v>
      </c>
      <c r="DD254" s="23">
        <v>0</v>
      </c>
      <c r="DE254" s="23">
        <v>0</v>
      </c>
      <c r="DF254" s="23">
        <v>0</v>
      </c>
      <c r="DG254" s="23">
        <v>0</v>
      </c>
      <c r="DH254" s="24">
        <v>0</v>
      </c>
      <c r="DI254" s="23">
        <v>0</v>
      </c>
      <c r="DJ254" s="23">
        <v>0</v>
      </c>
      <c r="DK254" s="25">
        <f t="shared" si="38"/>
        <v>344196228</v>
      </c>
      <c r="DL254" s="28">
        <v>0</v>
      </c>
      <c r="DM254" s="23">
        <v>0</v>
      </c>
      <c r="DN254" s="23">
        <v>0</v>
      </c>
      <c r="DO254" s="23">
        <v>0</v>
      </c>
      <c r="DP254" s="23"/>
      <c r="DQ254" s="23"/>
      <c r="DR254" s="23">
        <v>0</v>
      </c>
      <c r="DS254" s="23">
        <v>0</v>
      </c>
      <c r="DT254" s="24">
        <v>0</v>
      </c>
      <c r="DU254" s="23">
        <v>0</v>
      </c>
      <c r="DV254" s="23">
        <v>0</v>
      </c>
      <c r="DW254" s="26">
        <f t="shared" si="37"/>
        <v>344196228</v>
      </c>
      <c r="DX254" s="26">
        <f>VLOOKUP(B254,[2]RPTNCT049_ConsultaSaldosContabl!$I$4:$K$7914,3,0)</f>
        <v>239788454</v>
      </c>
      <c r="DY254" s="13" t="e">
        <f>+S254+AD254+AU254+#REF!+BG254+#REF!+BQ254+#REF!</f>
        <v>#REF!</v>
      </c>
    </row>
    <row r="255" spans="1:129" ht="15" customHeight="1" x14ac:dyDescent="0.2">
      <c r="A255" s="9">
        <v>8916800508</v>
      </c>
      <c r="B255" s="9">
        <v>891680050</v>
      </c>
      <c r="C255" s="9"/>
      <c r="D255" s="27">
        <v>210627006</v>
      </c>
      <c r="E255" s="21" t="s">
        <v>640</v>
      </c>
      <c r="F255" s="20" t="s">
        <v>1777</v>
      </c>
      <c r="G255" s="22">
        <f>VLOOKUP(A255,[1]SGP!$A$4:$G$1137,7,0)</f>
        <v>0</v>
      </c>
      <c r="H255" s="23"/>
      <c r="I255" s="23">
        <v>0</v>
      </c>
      <c r="J255" s="23">
        <v>0</v>
      </c>
      <c r="K255" s="24">
        <v>0</v>
      </c>
      <c r="L255" s="23">
        <v>0</v>
      </c>
      <c r="M255" s="23">
        <v>0</v>
      </c>
      <c r="N255" s="25">
        <f t="shared" si="30"/>
        <v>0</v>
      </c>
      <c r="O255" s="25">
        <v>0</v>
      </c>
      <c r="P255" s="22">
        <v>0</v>
      </c>
      <c r="Q255" s="23">
        <v>0</v>
      </c>
      <c r="R255" s="23">
        <v>0</v>
      </c>
      <c r="S255" s="31">
        <v>135085931</v>
      </c>
      <c r="T255" s="23">
        <v>0</v>
      </c>
      <c r="U255" s="24">
        <v>0</v>
      </c>
      <c r="V255" s="23">
        <v>0</v>
      </c>
      <c r="W255" s="23">
        <v>0</v>
      </c>
      <c r="X255" s="25">
        <f t="shared" si="31"/>
        <v>135085931</v>
      </c>
      <c r="Y255" s="25">
        <v>0</v>
      </c>
      <c r="Z255" s="22">
        <v>0</v>
      </c>
      <c r="AA255" s="23">
        <v>0</v>
      </c>
      <c r="AB255" s="22">
        <v>0</v>
      </c>
      <c r="AC255" s="23">
        <v>0</v>
      </c>
      <c r="AD255" s="23">
        <v>0</v>
      </c>
      <c r="AE255" s="23">
        <v>0</v>
      </c>
      <c r="AF255" s="24">
        <v>0</v>
      </c>
      <c r="AG255" s="23">
        <v>0</v>
      </c>
      <c r="AH255" s="23">
        <v>0</v>
      </c>
      <c r="AI255" s="25">
        <f t="shared" si="32"/>
        <v>135085931</v>
      </c>
      <c r="AJ255" s="25">
        <v>0</v>
      </c>
      <c r="AK255" s="24">
        <v>0</v>
      </c>
      <c r="AL255" s="23">
        <v>0</v>
      </c>
      <c r="AM255" s="23">
        <v>0</v>
      </c>
      <c r="AN255" s="24">
        <v>0</v>
      </c>
      <c r="AO255" s="24">
        <v>0</v>
      </c>
      <c r="AP255" s="23">
        <v>0</v>
      </c>
      <c r="AQ255" s="23">
        <v>0</v>
      </c>
      <c r="AR255" s="23">
        <v>0</v>
      </c>
      <c r="AS255" s="41" t="s">
        <v>2304</v>
      </c>
      <c r="AT255" s="23">
        <v>0</v>
      </c>
      <c r="AU255" s="23">
        <v>0</v>
      </c>
      <c r="AV255" s="25">
        <v>135085931</v>
      </c>
      <c r="AW255" s="22">
        <v>0</v>
      </c>
      <c r="AX255" s="23">
        <v>0</v>
      </c>
      <c r="AY255" s="41">
        <v>0</v>
      </c>
      <c r="AZ255" s="23">
        <v>0</v>
      </c>
      <c r="BA255" s="24">
        <v>0</v>
      </c>
      <c r="BB255" s="23">
        <v>0</v>
      </c>
      <c r="BC255" s="23"/>
      <c r="BD255" s="23">
        <v>0</v>
      </c>
      <c r="BE255" s="41">
        <v>0</v>
      </c>
      <c r="BF255" s="23">
        <v>99099785</v>
      </c>
      <c r="BG255" s="23">
        <v>124914072</v>
      </c>
      <c r="BH255" s="25">
        <v>359099788</v>
      </c>
      <c r="BI255" s="23">
        <v>0</v>
      </c>
      <c r="BJ255" s="23">
        <v>28304197</v>
      </c>
      <c r="BK255" s="23">
        <v>0</v>
      </c>
      <c r="BL255" s="23">
        <v>0</v>
      </c>
      <c r="BM255" s="23">
        <v>0</v>
      </c>
      <c r="BN255" s="24">
        <v>0</v>
      </c>
      <c r="BO255" s="23">
        <v>0</v>
      </c>
      <c r="BP255" s="23">
        <v>0</v>
      </c>
      <c r="BQ255" s="23">
        <v>0</v>
      </c>
      <c r="BR255" s="25">
        <v>387403985</v>
      </c>
      <c r="BS255" s="22">
        <v>0</v>
      </c>
      <c r="BT255" s="23">
        <v>0</v>
      </c>
      <c r="BU255" s="23">
        <v>0</v>
      </c>
      <c r="BV255" s="23">
        <v>0</v>
      </c>
      <c r="BW255" s="24">
        <v>0</v>
      </c>
      <c r="BX255" s="23">
        <v>0</v>
      </c>
      <c r="BY255" s="23">
        <v>0</v>
      </c>
      <c r="BZ255" s="23">
        <v>0</v>
      </c>
      <c r="CA255" s="25">
        <f t="shared" si="33"/>
        <v>387403985</v>
      </c>
      <c r="CB255" s="22">
        <v>0</v>
      </c>
      <c r="CC255" s="23">
        <v>0</v>
      </c>
      <c r="CD255" s="23">
        <v>0</v>
      </c>
      <c r="CE255" s="23">
        <v>0</v>
      </c>
      <c r="CF255" s="24">
        <v>0</v>
      </c>
      <c r="CG255" s="23">
        <v>0</v>
      </c>
      <c r="CH255" s="23">
        <v>0</v>
      </c>
      <c r="CI255" s="23">
        <v>0</v>
      </c>
      <c r="CJ255" s="25">
        <f t="shared" si="34"/>
        <v>387403985</v>
      </c>
      <c r="CK255" s="22">
        <v>0</v>
      </c>
      <c r="CL255" s="23">
        <v>0</v>
      </c>
      <c r="CM255" s="23">
        <v>0</v>
      </c>
      <c r="CN255" s="23">
        <v>0</v>
      </c>
      <c r="CO255" s="23">
        <v>0</v>
      </c>
      <c r="CP255" s="24">
        <v>0</v>
      </c>
      <c r="CQ255" s="23">
        <v>0</v>
      </c>
      <c r="CR255" s="23">
        <v>0</v>
      </c>
      <c r="CS255" s="25">
        <f t="shared" si="35"/>
        <v>387403985</v>
      </c>
      <c r="CT255" s="22">
        <v>0</v>
      </c>
      <c r="CU255" s="23">
        <v>0</v>
      </c>
      <c r="CV255" s="23">
        <v>0</v>
      </c>
      <c r="CW255" s="23"/>
      <c r="CX255" s="23">
        <v>0</v>
      </c>
      <c r="CY255" s="24">
        <v>0</v>
      </c>
      <c r="CZ255" s="23">
        <v>0</v>
      </c>
      <c r="DA255" s="23">
        <v>0</v>
      </c>
      <c r="DB255" s="25">
        <f t="shared" si="36"/>
        <v>387403985</v>
      </c>
      <c r="DC255" s="22">
        <v>0</v>
      </c>
      <c r="DD255" s="23">
        <v>0</v>
      </c>
      <c r="DE255" s="23">
        <v>0</v>
      </c>
      <c r="DF255" s="23">
        <v>0</v>
      </c>
      <c r="DG255" s="23">
        <v>0</v>
      </c>
      <c r="DH255" s="24">
        <v>0</v>
      </c>
      <c r="DI255" s="23">
        <v>0</v>
      </c>
      <c r="DJ255" s="23">
        <v>0</v>
      </c>
      <c r="DK255" s="25">
        <f t="shared" si="38"/>
        <v>387403985</v>
      </c>
      <c r="DL255" s="28">
        <v>0</v>
      </c>
      <c r="DM255" s="23">
        <v>0</v>
      </c>
      <c r="DN255" s="23">
        <v>0</v>
      </c>
      <c r="DO255" s="23">
        <v>0</v>
      </c>
      <c r="DP255" s="23"/>
      <c r="DQ255" s="23"/>
      <c r="DR255" s="23">
        <v>0</v>
      </c>
      <c r="DS255" s="23">
        <v>0</v>
      </c>
      <c r="DT255" s="24">
        <v>0</v>
      </c>
      <c r="DU255" s="23">
        <v>0</v>
      </c>
      <c r="DV255" s="23">
        <v>0</v>
      </c>
      <c r="DW255" s="26">
        <f t="shared" si="37"/>
        <v>387403985</v>
      </c>
      <c r="DX255" s="26">
        <f>VLOOKUP(B255,[2]RPTNCT049_ConsultaSaldosContabl!$I$4:$K$7914,3,0)</f>
        <v>127403982</v>
      </c>
      <c r="DY255" s="13" t="e">
        <f>+S255+AD255+AU255+#REF!+BG255+#REF!+BQ255+#REF!</f>
        <v>#REF!</v>
      </c>
    </row>
    <row r="256" spans="1:129" ht="15" customHeight="1" x14ac:dyDescent="0.2">
      <c r="A256" s="9">
        <v>8916800110</v>
      </c>
      <c r="B256" s="9">
        <v>891680011</v>
      </c>
      <c r="C256" s="9"/>
      <c r="D256" s="27">
        <v>210127001</v>
      </c>
      <c r="E256" s="21" t="s">
        <v>73</v>
      </c>
      <c r="F256" s="20" t="s">
        <v>1225</v>
      </c>
      <c r="G256" s="22">
        <f>VLOOKUP(A256,[1]SGP!$A$4:$G$1137,7,0)</f>
        <v>5221550833</v>
      </c>
      <c r="H256" s="23"/>
      <c r="I256" s="23">
        <v>0</v>
      </c>
      <c r="J256" s="23">
        <v>0</v>
      </c>
      <c r="K256" s="24">
        <v>233840810</v>
      </c>
      <c r="L256" s="23">
        <v>1104637362</v>
      </c>
      <c r="M256" s="23">
        <v>0</v>
      </c>
      <c r="N256" s="25">
        <f t="shared" si="30"/>
        <v>6560029005</v>
      </c>
      <c r="O256" s="25">
        <v>0</v>
      </c>
      <c r="P256" s="22">
        <v>5528596164</v>
      </c>
      <c r="Q256" s="23">
        <v>0</v>
      </c>
      <c r="R256" s="23">
        <v>0</v>
      </c>
      <c r="S256" s="31">
        <v>1371964238</v>
      </c>
      <c r="T256" s="23">
        <v>0</v>
      </c>
      <c r="U256" s="24">
        <v>462811442</v>
      </c>
      <c r="V256" s="23">
        <v>372799638</v>
      </c>
      <c r="W256" s="23">
        <v>0</v>
      </c>
      <c r="X256" s="25">
        <f t="shared" si="31"/>
        <v>14296200487</v>
      </c>
      <c r="Y256" s="25">
        <v>0</v>
      </c>
      <c r="Z256" s="22">
        <v>0</v>
      </c>
      <c r="AA256" s="23">
        <v>0</v>
      </c>
      <c r="AB256" s="22">
        <v>0</v>
      </c>
      <c r="AC256" s="31">
        <v>1119431428</v>
      </c>
      <c r="AD256" s="23">
        <v>0</v>
      </c>
      <c r="AE256" s="23">
        <v>5735385539</v>
      </c>
      <c r="AF256" s="24">
        <v>348326126</v>
      </c>
      <c r="AG256" s="23">
        <v>738718500</v>
      </c>
      <c r="AH256" s="23">
        <v>0</v>
      </c>
      <c r="AI256" s="25">
        <f t="shared" si="32"/>
        <v>22238062080</v>
      </c>
      <c r="AJ256" s="25">
        <v>0</v>
      </c>
      <c r="AK256" s="24">
        <v>0</v>
      </c>
      <c r="AL256" s="23">
        <v>0</v>
      </c>
      <c r="AM256" s="23">
        <v>0</v>
      </c>
      <c r="AN256" s="24">
        <v>0</v>
      </c>
      <c r="AO256" s="23">
        <v>6085324050</v>
      </c>
      <c r="AP256" s="23">
        <v>345113981</v>
      </c>
      <c r="AQ256" s="23">
        <v>729527039</v>
      </c>
      <c r="AR256" s="23">
        <v>0</v>
      </c>
      <c r="AS256" s="23">
        <v>2738395823</v>
      </c>
      <c r="AT256" s="23">
        <v>0</v>
      </c>
      <c r="AU256" s="23">
        <v>0</v>
      </c>
      <c r="AV256" s="25">
        <v>32136422973</v>
      </c>
      <c r="AW256" s="22">
        <v>3183671694</v>
      </c>
      <c r="AX256" s="23">
        <v>0</v>
      </c>
      <c r="AY256" s="41">
        <v>0</v>
      </c>
      <c r="AZ256" s="23">
        <v>0</v>
      </c>
      <c r="BA256" s="24">
        <v>345113981</v>
      </c>
      <c r="BB256" s="23">
        <v>729527039</v>
      </c>
      <c r="BC256" s="23"/>
      <c r="BD256" s="23">
        <v>0</v>
      </c>
      <c r="BE256" s="41">
        <v>0</v>
      </c>
      <c r="BF256" s="23">
        <v>1717119255</v>
      </c>
      <c r="BG256" s="23">
        <v>1207740232</v>
      </c>
      <c r="BH256" s="25">
        <v>39319595174</v>
      </c>
      <c r="BI256" s="23">
        <v>6219603335</v>
      </c>
      <c r="BJ256" s="23">
        <v>1225196775</v>
      </c>
      <c r="BK256" s="23">
        <v>0</v>
      </c>
      <c r="BL256" s="23">
        <v>0</v>
      </c>
      <c r="BM256" s="23">
        <v>0</v>
      </c>
      <c r="BN256" s="24">
        <v>345113981</v>
      </c>
      <c r="BO256" s="23">
        <v>729527039</v>
      </c>
      <c r="BP256" s="23">
        <v>0</v>
      </c>
      <c r="BQ256" s="23">
        <v>0</v>
      </c>
      <c r="BR256" s="25">
        <v>47839036304</v>
      </c>
      <c r="BS256" s="22">
        <v>0</v>
      </c>
      <c r="BT256" s="23">
        <v>0</v>
      </c>
      <c r="BU256" s="23">
        <v>0</v>
      </c>
      <c r="BV256" s="23">
        <v>0</v>
      </c>
      <c r="BW256" s="24">
        <v>0</v>
      </c>
      <c r="BX256" s="23">
        <v>0</v>
      </c>
      <c r="BY256" s="23">
        <v>0</v>
      </c>
      <c r="BZ256" s="23">
        <v>0</v>
      </c>
      <c r="CA256" s="25">
        <f t="shared" si="33"/>
        <v>47839036304</v>
      </c>
      <c r="CB256" s="22">
        <v>0</v>
      </c>
      <c r="CC256" s="23">
        <v>0</v>
      </c>
      <c r="CD256" s="23">
        <v>0</v>
      </c>
      <c r="CE256" s="23">
        <v>0</v>
      </c>
      <c r="CF256" s="24">
        <v>0</v>
      </c>
      <c r="CG256" s="23">
        <v>0</v>
      </c>
      <c r="CH256" s="23">
        <v>0</v>
      </c>
      <c r="CI256" s="23">
        <v>0</v>
      </c>
      <c r="CJ256" s="25">
        <f t="shared" si="34"/>
        <v>47839036304</v>
      </c>
      <c r="CK256" s="22">
        <v>0</v>
      </c>
      <c r="CL256" s="23">
        <v>0</v>
      </c>
      <c r="CM256" s="23">
        <v>0</v>
      </c>
      <c r="CN256" s="23">
        <v>0</v>
      </c>
      <c r="CO256" s="23">
        <v>0</v>
      </c>
      <c r="CP256" s="24">
        <v>0</v>
      </c>
      <c r="CQ256" s="23">
        <v>0</v>
      </c>
      <c r="CR256" s="23">
        <v>0</v>
      </c>
      <c r="CS256" s="25">
        <f t="shared" si="35"/>
        <v>47839036304</v>
      </c>
      <c r="CT256" s="22">
        <v>0</v>
      </c>
      <c r="CU256" s="23">
        <v>0</v>
      </c>
      <c r="CV256" s="23">
        <v>0</v>
      </c>
      <c r="CW256" s="23"/>
      <c r="CX256" s="23">
        <v>0</v>
      </c>
      <c r="CY256" s="24">
        <v>0</v>
      </c>
      <c r="CZ256" s="23">
        <v>0</v>
      </c>
      <c r="DA256" s="23">
        <v>0</v>
      </c>
      <c r="DB256" s="25">
        <f t="shared" si="36"/>
        <v>47839036304</v>
      </c>
      <c r="DC256" s="22">
        <v>0</v>
      </c>
      <c r="DD256" s="23">
        <v>0</v>
      </c>
      <c r="DE256" s="23">
        <v>0</v>
      </c>
      <c r="DF256" s="23">
        <v>0</v>
      </c>
      <c r="DG256" s="23">
        <v>0</v>
      </c>
      <c r="DH256" s="24">
        <v>0</v>
      </c>
      <c r="DI256" s="23">
        <v>0</v>
      </c>
      <c r="DJ256" s="23">
        <v>0</v>
      </c>
      <c r="DK256" s="25">
        <f t="shared" si="38"/>
        <v>47839036304</v>
      </c>
      <c r="DL256" s="28">
        <v>0</v>
      </c>
      <c r="DM256" s="23">
        <v>0</v>
      </c>
      <c r="DN256" s="23">
        <v>0</v>
      </c>
      <c r="DO256" s="23">
        <v>0</v>
      </c>
      <c r="DP256" s="23"/>
      <c r="DQ256" s="23"/>
      <c r="DR256" s="23">
        <v>0</v>
      </c>
      <c r="DS256" s="23">
        <v>0</v>
      </c>
      <c r="DT256" s="24">
        <v>0</v>
      </c>
      <c r="DU256" s="23">
        <v>0</v>
      </c>
      <c r="DV256" s="23">
        <v>0</v>
      </c>
      <c r="DW256" s="26">
        <f t="shared" si="37"/>
        <v>47839036304</v>
      </c>
      <c r="DX256" s="26">
        <f>VLOOKUP(B256,[2]RPTNCT049_ConsultaSaldosContabl!$I$4:$K$7914,3,0)</f>
        <v>45259331834</v>
      </c>
      <c r="DY256" s="13" t="e">
        <f>+S256+AD256+AU256+#REF!+BG256+#REF!+BQ256+#REF!</f>
        <v>#REF!</v>
      </c>
    </row>
    <row r="257" spans="1:129" ht="15" customHeight="1" x14ac:dyDescent="0.2">
      <c r="A257" s="9">
        <v>8916800103</v>
      </c>
      <c r="B257" s="9">
        <v>891680010</v>
      </c>
      <c r="C257" s="9"/>
      <c r="D257" s="27">
        <v>112727000</v>
      </c>
      <c r="E257" s="21" t="s">
        <v>72</v>
      </c>
      <c r="F257" s="20" t="s">
        <v>1224</v>
      </c>
      <c r="G257" s="22">
        <f>VLOOKUP(A257,[1]SGP!$A$4:$G$1137,7,0)</f>
        <v>12028929702</v>
      </c>
      <c r="H257" s="23"/>
      <c r="I257" s="23">
        <v>578038202</v>
      </c>
      <c r="J257" s="23">
        <v>0</v>
      </c>
      <c r="K257" s="24">
        <v>733601036</v>
      </c>
      <c r="L257" s="23">
        <v>1455413590</v>
      </c>
      <c r="M257" s="23">
        <v>0</v>
      </c>
      <c r="N257" s="25">
        <f t="shared" si="30"/>
        <v>14795982530</v>
      </c>
      <c r="O257" s="25">
        <v>0</v>
      </c>
      <c r="P257" s="22">
        <v>11381813139</v>
      </c>
      <c r="Q257" s="23">
        <v>0</v>
      </c>
      <c r="R257" s="23">
        <v>578038202</v>
      </c>
      <c r="S257" s="29">
        <v>0</v>
      </c>
      <c r="T257" s="23">
        <v>0</v>
      </c>
      <c r="U257" s="24">
        <v>733601036</v>
      </c>
      <c r="V257" s="23">
        <v>1678113904</v>
      </c>
      <c r="W257" s="23">
        <v>0</v>
      </c>
      <c r="X257" s="25">
        <f t="shared" si="31"/>
        <v>29167548811</v>
      </c>
      <c r="Y257" s="25">
        <v>0</v>
      </c>
      <c r="Z257" s="22">
        <v>12486297318</v>
      </c>
      <c r="AA257" s="23">
        <v>0</v>
      </c>
      <c r="AB257" s="22">
        <v>578038202</v>
      </c>
      <c r="AC257" s="31">
        <v>808060575</v>
      </c>
      <c r="AD257" s="23">
        <v>0</v>
      </c>
      <c r="AE257" s="23">
        <v>0</v>
      </c>
      <c r="AF257" s="24">
        <v>733601036</v>
      </c>
      <c r="AG257" s="23">
        <v>1566763747</v>
      </c>
      <c r="AH257" s="23">
        <v>0</v>
      </c>
      <c r="AI257" s="25">
        <f t="shared" si="32"/>
        <v>45340309689</v>
      </c>
      <c r="AJ257" s="25">
        <v>0</v>
      </c>
      <c r="AK257" s="50">
        <v>13227389795</v>
      </c>
      <c r="AL257" s="23">
        <v>0</v>
      </c>
      <c r="AM257" s="23">
        <v>578038202</v>
      </c>
      <c r="AN257" s="23">
        <v>5952325408</v>
      </c>
      <c r="AO257" s="23">
        <v>0</v>
      </c>
      <c r="AP257" s="23">
        <v>750469570</v>
      </c>
      <c r="AQ257" s="23">
        <v>1600439897</v>
      </c>
      <c r="AR257" s="23">
        <v>0</v>
      </c>
      <c r="AS257" s="41" t="s">
        <v>2304</v>
      </c>
      <c r="AT257" s="23">
        <v>0</v>
      </c>
      <c r="AU257" s="23">
        <v>0</v>
      </c>
      <c r="AV257" s="25">
        <v>67448972561</v>
      </c>
      <c r="AW257" s="22">
        <v>6919858867</v>
      </c>
      <c r="AX257" s="23">
        <v>0</v>
      </c>
      <c r="AY257" s="41">
        <v>578038202</v>
      </c>
      <c r="AZ257" s="23">
        <v>0</v>
      </c>
      <c r="BA257" s="24">
        <v>750469570</v>
      </c>
      <c r="BB257" s="23">
        <v>1600439897</v>
      </c>
      <c r="BC257" s="23"/>
      <c r="BD257" s="23">
        <v>0</v>
      </c>
      <c r="BE257" s="41">
        <v>0</v>
      </c>
      <c r="BF257" s="23">
        <v>0</v>
      </c>
      <c r="BG257" s="23">
        <v>0</v>
      </c>
      <c r="BH257" s="25">
        <v>77297779097</v>
      </c>
      <c r="BI257" s="23">
        <v>15981056096</v>
      </c>
      <c r="BJ257" s="23">
        <v>0</v>
      </c>
      <c r="BK257" s="23">
        <v>1156076404</v>
      </c>
      <c r="BL257" s="23">
        <v>0</v>
      </c>
      <c r="BM257" s="23">
        <v>0</v>
      </c>
      <c r="BN257" s="24">
        <v>750469570</v>
      </c>
      <c r="BO257" s="23">
        <v>1600439897</v>
      </c>
      <c r="BP257" s="23">
        <v>0</v>
      </c>
      <c r="BQ257" s="23">
        <v>0</v>
      </c>
      <c r="BR257" s="25">
        <v>96785821064</v>
      </c>
      <c r="BS257" s="22">
        <v>0</v>
      </c>
      <c r="BT257" s="23">
        <v>0</v>
      </c>
      <c r="BU257" s="23">
        <v>0</v>
      </c>
      <c r="BV257" s="23">
        <v>0</v>
      </c>
      <c r="BW257" s="24">
        <v>0</v>
      </c>
      <c r="BX257" s="23">
        <v>0</v>
      </c>
      <c r="BY257" s="23">
        <v>0</v>
      </c>
      <c r="BZ257" s="23">
        <v>0</v>
      </c>
      <c r="CA257" s="25">
        <f t="shared" si="33"/>
        <v>96785821064</v>
      </c>
      <c r="CB257" s="22">
        <v>0</v>
      </c>
      <c r="CC257" s="23">
        <v>0</v>
      </c>
      <c r="CD257" s="23">
        <v>0</v>
      </c>
      <c r="CE257" s="23">
        <v>0</v>
      </c>
      <c r="CF257" s="24">
        <v>0</v>
      </c>
      <c r="CG257" s="23">
        <v>0</v>
      </c>
      <c r="CH257" s="23">
        <v>0</v>
      </c>
      <c r="CI257" s="23">
        <v>0</v>
      </c>
      <c r="CJ257" s="25">
        <f t="shared" si="34"/>
        <v>96785821064</v>
      </c>
      <c r="CK257" s="22">
        <v>0</v>
      </c>
      <c r="CL257" s="23">
        <v>0</v>
      </c>
      <c r="CM257" s="23">
        <v>0</v>
      </c>
      <c r="CN257" s="23">
        <v>0</v>
      </c>
      <c r="CO257" s="23">
        <v>0</v>
      </c>
      <c r="CP257" s="24">
        <v>0</v>
      </c>
      <c r="CQ257" s="23">
        <v>0</v>
      </c>
      <c r="CR257" s="23">
        <v>0</v>
      </c>
      <c r="CS257" s="25">
        <f t="shared" si="35"/>
        <v>96785821064</v>
      </c>
      <c r="CT257" s="22">
        <v>0</v>
      </c>
      <c r="CU257" s="23">
        <v>0</v>
      </c>
      <c r="CV257" s="23">
        <v>0</v>
      </c>
      <c r="CW257" s="23"/>
      <c r="CX257" s="23">
        <v>0</v>
      </c>
      <c r="CY257" s="24">
        <v>0</v>
      </c>
      <c r="CZ257" s="23">
        <v>0</v>
      </c>
      <c r="DA257" s="23">
        <v>0</v>
      </c>
      <c r="DB257" s="25">
        <f t="shared" si="36"/>
        <v>96785821064</v>
      </c>
      <c r="DC257" s="22">
        <v>0</v>
      </c>
      <c r="DD257" s="23">
        <v>0</v>
      </c>
      <c r="DE257" s="23">
        <v>0</v>
      </c>
      <c r="DF257" s="23">
        <v>0</v>
      </c>
      <c r="DG257" s="23">
        <v>0</v>
      </c>
      <c r="DH257" s="24">
        <v>0</v>
      </c>
      <c r="DI257" s="23">
        <v>0</v>
      </c>
      <c r="DJ257" s="23">
        <v>0</v>
      </c>
      <c r="DK257" s="25">
        <f t="shared" si="38"/>
        <v>96785821064</v>
      </c>
      <c r="DL257" s="28">
        <v>0</v>
      </c>
      <c r="DM257" s="23">
        <v>0</v>
      </c>
      <c r="DN257" s="23">
        <v>0</v>
      </c>
      <c r="DO257" s="23">
        <v>0</v>
      </c>
      <c r="DP257" s="23"/>
      <c r="DQ257" s="23"/>
      <c r="DR257" s="23">
        <v>0</v>
      </c>
      <c r="DS257" s="23">
        <v>0</v>
      </c>
      <c r="DT257" s="24">
        <v>0</v>
      </c>
      <c r="DU257" s="23">
        <v>0</v>
      </c>
      <c r="DV257" s="23">
        <v>0</v>
      </c>
      <c r="DW257" s="26">
        <f t="shared" si="37"/>
        <v>96785821064</v>
      </c>
      <c r="DX257" s="26">
        <f>VLOOKUP(B257,[2]RPTNCT049_ConsultaSaldosContabl!$I$4:$K$7914,3,0)</f>
        <v>96785821064</v>
      </c>
      <c r="DY257" s="13" t="e">
        <f>+S257+AD257+AU257+#REF!+BG257+#REF!+BQ257+#REF!</f>
        <v>#REF!</v>
      </c>
    </row>
    <row r="258" spans="1:129" ht="15" customHeight="1" x14ac:dyDescent="0.2">
      <c r="A258" s="9">
        <v>8916000624</v>
      </c>
      <c r="B258" s="9">
        <v>891600062</v>
      </c>
      <c r="C258" s="9"/>
      <c r="D258" s="27">
        <v>212527025</v>
      </c>
      <c r="E258" s="21" t="s">
        <v>641</v>
      </c>
      <c r="F258" s="20" t="s">
        <v>1778</v>
      </c>
      <c r="G258" s="22">
        <f>VLOOKUP(A258,[1]SGP!$A$4:$G$1137,7,0)</f>
        <v>0</v>
      </c>
      <c r="H258" s="23"/>
      <c r="I258" s="23">
        <v>0</v>
      </c>
      <c r="J258" s="23">
        <v>0</v>
      </c>
      <c r="K258" s="24">
        <v>0</v>
      </c>
      <c r="L258" s="23">
        <v>0</v>
      </c>
      <c r="M258" s="23">
        <v>0</v>
      </c>
      <c r="N258" s="25">
        <f t="shared" si="30"/>
        <v>0</v>
      </c>
      <c r="O258" s="25">
        <v>0</v>
      </c>
      <c r="P258" s="22">
        <v>0</v>
      </c>
      <c r="Q258" s="23">
        <v>0</v>
      </c>
      <c r="R258" s="23">
        <v>0</v>
      </c>
      <c r="S258" s="31">
        <v>74885252</v>
      </c>
      <c r="T258" s="23">
        <v>0</v>
      </c>
      <c r="U258" s="24">
        <v>0</v>
      </c>
      <c r="V258" s="23">
        <v>0</v>
      </c>
      <c r="W258" s="23">
        <v>0</v>
      </c>
      <c r="X258" s="25">
        <f t="shared" si="31"/>
        <v>74885252</v>
      </c>
      <c r="Y258" s="25">
        <v>0</v>
      </c>
      <c r="Z258" s="22">
        <v>0</v>
      </c>
      <c r="AA258" s="23">
        <v>0</v>
      </c>
      <c r="AB258" s="22">
        <v>0</v>
      </c>
      <c r="AC258" s="23">
        <v>0</v>
      </c>
      <c r="AD258" s="23">
        <v>0</v>
      </c>
      <c r="AE258" s="23">
        <v>0</v>
      </c>
      <c r="AF258" s="24">
        <v>0</v>
      </c>
      <c r="AG258" s="23">
        <v>0</v>
      </c>
      <c r="AH258" s="23">
        <v>0</v>
      </c>
      <c r="AI258" s="25">
        <f t="shared" si="32"/>
        <v>74885252</v>
      </c>
      <c r="AJ258" s="25">
        <v>0</v>
      </c>
      <c r="AK258" s="24">
        <v>0</v>
      </c>
      <c r="AL258" s="23">
        <v>0</v>
      </c>
      <c r="AM258" s="23">
        <v>0</v>
      </c>
      <c r="AN258" s="24">
        <v>0</v>
      </c>
      <c r="AO258" s="24">
        <v>0</v>
      </c>
      <c r="AP258" s="23">
        <v>0</v>
      </c>
      <c r="AQ258" s="23">
        <v>0</v>
      </c>
      <c r="AR258" s="23">
        <v>0</v>
      </c>
      <c r="AS258" s="41" t="s">
        <v>2304</v>
      </c>
      <c r="AT258" s="23">
        <v>0</v>
      </c>
      <c r="AU258" s="23">
        <v>0</v>
      </c>
      <c r="AV258" s="25">
        <v>74885252</v>
      </c>
      <c r="AW258" s="22">
        <v>0</v>
      </c>
      <c r="AX258" s="23">
        <v>0</v>
      </c>
      <c r="AY258" s="41">
        <v>0</v>
      </c>
      <c r="AZ258" s="23">
        <v>0</v>
      </c>
      <c r="BA258" s="24">
        <v>0</v>
      </c>
      <c r="BB258" s="23">
        <v>0</v>
      </c>
      <c r="BC258" s="23"/>
      <c r="BD258" s="23">
        <v>0</v>
      </c>
      <c r="BE258" s="41">
        <v>0</v>
      </c>
      <c r="BF258" s="23">
        <v>329270775</v>
      </c>
      <c r="BG258" s="23">
        <v>73162118</v>
      </c>
      <c r="BH258" s="25">
        <v>477318145</v>
      </c>
      <c r="BI258" s="23">
        <v>0</v>
      </c>
      <c r="BJ258" s="23">
        <v>94037632</v>
      </c>
      <c r="BK258" s="23">
        <v>0</v>
      </c>
      <c r="BL258" s="23">
        <v>0</v>
      </c>
      <c r="BM258" s="23">
        <v>0</v>
      </c>
      <c r="BN258" s="24">
        <v>0</v>
      </c>
      <c r="BO258" s="23">
        <v>0</v>
      </c>
      <c r="BP258" s="23">
        <v>0</v>
      </c>
      <c r="BQ258" s="23">
        <v>0</v>
      </c>
      <c r="BR258" s="25">
        <v>571355777</v>
      </c>
      <c r="BS258" s="22">
        <v>0</v>
      </c>
      <c r="BT258" s="23">
        <v>0</v>
      </c>
      <c r="BU258" s="23">
        <v>0</v>
      </c>
      <c r="BV258" s="23">
        <v>0</v>
      </c>
      <c r="BW258" s="24">
        <v>0</v>
      </c>
      <c r="BX258" s="23">
        <v>0</v>
      </c>
      <c r="BY258" s="23">
        <v>0</v>
      </c>
      <c r="BZ258" s="23">
        <v>0</v>
      </c>
      <c r="CA258" s="25">
        <f t="shared" si="33"/>
        <v>571355777</v>
      </c>
      <c r="CB258" s="22">
        <v>0</v>
      </c>
      <c r="CC258" s="23">
        <v>0</v>
      </c>
      <c r="CD258" s="23">
        <v>0</v>
      </c>
      <c r="CE258" s="23">
        <v>0</v>
      </c>
      <c r="CF258" s="24">
        <v>0</v>
      </c>
      <c r="CG258" s="23">
        <v>0</v>
      </c>
      <c r="CH258" s="23">
        <v>0</v>
      </c>
      <c r="CI258" s="23">
        <v>0</v>
      </c>
      <c r="CJ258" s="25">
        <f t="shared" si="34"/>
        <v>571355777</v>
      </c>
      <c r="CK258" s="22">
        <v>0</v>
      </c>
      <c r="CL258" s="23">
        <v>0</v>
      </c>
      <c r="CM258" s="23">
        <v>0</v>
      </c>
      <c r="CN258" s="23">
        <v>0</v>
      </c>
      <c r="CO258" s="23">
        <v>0</v>
      </c>
      <c r="CP258" s="24">
        <v>0</v>
      </c>
      <c r="CQ258" s="23">
        <v>0</v>
      </c>
      <c r="CR258" s="23">
        <v>0</v>
      </c>
      <c r="CS258" s="25">
        <f t="shared" si="35"/>
        <v>571355777</v>
      </c>
      <c r="CT258" s="22">
        <v>0</v>
      </c>
      <c r="CU258" s="23">
        <v>0</v>
      </c>
      <c r="CV258" s="23">
        <v>0</v>
      </c>
      <c r="CW258" s="23"/>
      <c r="CX258" s="23">
        <v>0</v>
      </c>
      <c r="CY258" s="24">
        <v>0</v>
      </c>
      <c r="CZ258" s="23">
        <v>0</v>
      </c>
      <c r="DA258" s="23">
        <v>0</v>
      </c>
      <c r="DB258" s="25">
        <f t="shared" si="36"/>
        <v>571355777</v>
      </c>
      <c r="DC258" s="22">
        <v>0</v>
      </c>
      <c r="DD258" s="23">
        <v>0</v>
      </c>
      <c r="DE258" s="23">
        <v>0</v>
      </c>
      <c r="DF258" s="23">
        <v>0</v>
      </c>
      <c r="DG258" s="23">
        <v>0</v>
      </c>
      <c r="DH258" s="24">
        <v>0</v>
      </c>
      <c r="DI258" s="23">
        <v>0</v>
      </c>
      <c r="DJ258" s="23">
        <v>0</v>
      </c>
      <c r="DK258" s="25">
        <f t="shared" si="38"/>
        <v>571355777</v>
      </c>
      <c r="DL258" s="28">
        <v>0</v>
      </c>
      <c r="DM258" s="23">
        <v>0</v>
      </c>
      <c r="DN258" s="23">
        <v>0</v>
      </c>
      <c r="DO258" s="23">
        <v>0</v>
      </c>
      <c r="DP258" s="23">
        <v>0</v>
      </c>
      <c r="DQ258" s="23"/>
      <c r="DR258" s="23">
        <v>0</v>
      </c>
      <c r="DS258" s="23">
        <v>0</v>
      </c>
      <c r="DT258" s="24">
        <v>0</v>
      </c>
      <c r="DU258" s="23">
        <v>0</v>
      </c>
      <c r="DV258" s="23">
        <v>0</v>
      </c>
      <c r="DW258" s="26">
        <f t="shared" si="37"/>
        <v>571355777</v>
      </c>
      <c r="DX258" s="26">
        <f>VLOOKUP(B258,[2]RPTNCT049_ConsultaSaldosContabl!$I$4:$K$7914,3,0)</f>
        <v>423308407</v>
      </c>
      <c r="DY258" s="13" t="e">
        <f>+S258+AD258+AU258+#REF!+BG258+#REF!+BQ258+#REF!</f>
        <v>#REF!</v>
      </c>
    </row>
    <row r="259" spans="1:129" ht="15" customHeight="1" x14ac:dyDescent="0.2">
      <c r="A259" s="9">
        <v>8915800168</v>
      </c>
      <c r="B259" s="9">
        <v>891580016</v>
      </c>
      <c r="C259" s="9"/>
      <c r="D259" s="27">
        <v>111919000</v>
      </c>
      <c r="E259" s="21" t="s">
        <v>71</v>
      </c>
      <c r="F259" s="20" t="s">
        <v>1223</v>
      </c>
      <c r="G259" s="22">
        <f>VLOOKUP(A259,[1]SGP!$A$4:$G$1137,7,0)</f>
        <v>32642033934</v>
      </c>
      <c r="H259" s="23"/>
      <c r="I259" s="23">
        <v>804287696</v>
      </c>
      <c r="J259" s="23">
        <v>0</v>
      </c>
      <c r="K259" s="24">
        <v>1994158984</v>
      </c>
      <c r="L259" s="23">
        <v>3939419506</v>
      </c>
      <c r="M259" s="23">
        <v>0</v>
      </c>
      <c r="N259" s="25">
        <f t="shared" si="30"/>
        <v>39379900120</v>
      </c>
      <c r="O259" s="25">
        <v>0</v>
      </c>
      <c r="P259" s="22">
        <v>30576296857</v>
      </c>
      <c r="Q259" s="23">
        <v>0</v>
      </c>
      <c r="R259" s="23">
        <v>804287696</v>
      </c>
      <c r="S259" s="29">
        <v>0</v>
      </c>
      <c r="T259" s="23">
        <v>0</v>
      </c>
      <c r="U259" s="24">
        <v>1994158984</v>
      </c>
      <c r="V259" s="23">
        <v>4544789198</v>
      </c>
      <c r="W259" s="23">
        <v>0</v>
      </c>
      <c r="X259" s="25">
        <f t="shared" si="31"/>
        <v>77299432855</v>
      </c>
      <c r="Y259" s="25">
        <v>0</v>
      </c>
      <c r="Z259" s="22">
        <v>41618000000</v>
      </c>
      <c r="AA259" s="23">
        <v>0</v>
      </c>
      <c r="AB259" s="22">
        <v>804287696</v>
      </c>
      <c r="AC259" s="31">
        <v>670845154</v>
      </c>
      <c r="AD259" s="23">
        <v>0</v>
      </c>
      <c r="AE259" s="23">
        <v>0</v>
      </c>
      <c r="AF259" s="24">
        <v>1994158984</v>
      </c>
      <c r="AG259" s="23">
        <v>4242104352</v>
      </c>
      <c r="AH259" s="23">
        <v>0</v>
      </c>
      <c r="AI259" s="25">
        <f t="shared" si="32"/>
        <v>126628829041</v>
      </c>
      <c r="AJ259" s="25">
        <v>0</v>
      </c>
      <c r="AK259" s="50">
        <v>35267919435</v>
      </c>
      <c r="AL259" s="23">
        <v>0</v>
      </c>
      <c r="AM259" s="23">
        <v>804287696</v>
      </c>
      <c r="AN259" s="23">
        <v>15870563746</v>
      </c>
      <c r="AO259" s="23">
        <v>0</v>
      </c>
      <c r="AP259" s="23">
        <v>2019833033</v>
      </c>
      <c r="AQ259" s="23">
        <v>4290567677</v>
      </c>
      <c r="AR259" s="23">
        <v>0</v>
      </c>
      <c r="AS259" s="41" t="s">
        <v>2304</v>
      </c>
      <c r="AT259" s="23">
        <v>0</v>
      </c>
      <c r="AU259" s="23">
        <v>0</v>
      </c>
      <c r="AV259" s="25">
        <v>184882000628</v>
      </c>
      <c r="AW259" s="22">
        <v>25513023370</v>
      </c>
      <c r="AX259" s="23">
        <v>0</v>
      </c>
      <c r="AY259" s="41">
        <v>804287696</v>
      </c>
      <c r="AZ259" s="23">
        <v>0</v>
      </c>
      <c r="BA259" s="24">
        <v>2019833033</v>
      </c>
      <c r="BB259" s="23">
        <v>4290567677</v>
      </c>
      <c r="BC259" s="23"/>
      <c r="BD259" s="23">
        <v>0</v>
      </c>
      <c r="BE259" s="41">
        <v>0</v>
      </c>
      <c r="BF259" s="23">
        <v>0</v>
      </c>
      <c r="BG259" s="23">
        <v>0</v>
      </c>
      <c r="BH259" s="25">
        <v>217509712404</v>
      </c>
      <c r="BI259" s="23">
        <v>36214361431</v>
      </c>
      <c r="BJ259" s="23">
        <v>0</v>
      </c>
      <c r="BK259" s="23">
        <v>1608575392</v>
      </c>
      <c r="BL259" s="23">
        <v>0</v>
      </c>
      <c r="BM259" s="23">
        <v>0</v>
      </c>
      <c r="BN259" s="24">
        <v>2019833033</v>
      </c>
      <c r="BO259" s="23">
        <v>4290567677</v>
      </c>
      <c r="BP259" s="23">
        <v>0</v>
      </c>
      <c r="BQ259" s="23">
        <v>0</v>
      </c>
      <c r="BR259" s="25">
        <v>261643049937</v>
      </c>
      <c r="BS259" s="22">
        <v>0</v>
      </c>
      <c r="BT259" s="23">
        <v>0</v>
      </c>
      <c r="BU259" s="23">
        <v>0</v>
      </c>
      <c r="BV259" s="23">
        <v>0</v>
      </c>
      <c r="BW259" s="24">
        <v>0</v>
      </c>
      <c r="BX259" s="23">
        <v>0</v>
      </c>
      <c r="BY259" s="23">
        <v>0</v>
      </c>
      <c r="BZ259" s="23">
        <v>0</v>
      </c>
      <c r="CA259" s="25">
        <f t="shared" si="33"/>
        <v>261643049937</v>
      </c>
      <c r="CB259" s="22">
        <v>0</v>
      </c>
      <c r="CC259" s="23">
        <v>0</v>
      </c>
      <c r="CD259" s="23">
        <v>0</v>
      </c>
      <c r="CE259" s="23">
        <v>0</v>
      </c>
      <c r="CF259" s="24">
        <v>0</v>
      </c>
      <c r="CG259" s="23">
        <v>0</v>
      </c>
      <c r="CH259" s="23">
        <v>0</v>
      </c>
      <c r="CI259" s="23">
        <v>0</v>
      </c>
      <c r="CJ259" s="25">
        <f t="shared" si="34"/>
        <v>261643049937</v>
      </c>
      <c r="CK259" s="22">
        <v>0</v>
      </c>
      <c r="CL259" s="23">
        <v>0</v>
      </c>
      <c r="CM259" s="23">
        <v>0</v>
      </c>
      <c r="CN259" s="23">
        <v>0</v>
      </c>
      <c r="CO259" s="23">
        <v>0</v>
      </c>
      <c r="CP259" s="24">
        <v>0</v>
      </c>
      <c r="CQ259" s="23">
        <v>0</v>
      </c>
      <c r="CR259" s="23">
        <v>0</v>
      </c>
      <c r="CS259" s="25">
        <f t="shared" si="35"/>
        <v>261643049937</v>
      </c>
      <c r="CT259" s="22">
        <v>0</v>
      </c>
      <c r="CU259" s="23">
        <v>0</v>
      </c>
      <c r="CV259" s="23">
        <v>0</v>
      </c>
      <c r="CW259" s="23"/>
      <c r="CX259" s="23">
        <v>0</v>
      </c>
      <c r="CY259" s="24">
        <v>0</v>
      </c>
      <c r="CZ259" s="23">
        <v>0</v>
      </c>
      <c r="DA259" s="23">
        <v>0</v>
      </c>
      <c r="DB259" s="25">
        <f t="shared" si="36"/>
        <v>261643049937</v>
      </c>
      <c r="DC259" s="22">
        <v>0</v>
      </c>
      <c r="DD259" s="23">
        <v>0</v>
      </c>
      <c r="DE259" s="23">
        <v>0</v>
      </c>
      <c r="DF259" s="23">
        <v>0</v>
      </c>
      <c r="DG259" s="23">
        <v>0</v>
      </c>
      <c r="DH259" s="24">
        <v>0</v>
      </c>
      <c r="DI259" s="23">
        <v>0</v>
      </c>
      <c r="DJ259" s="23">
        <v>0</v>
      </c>
      <c r="DK259" s="25">
        <f t="shared" si="38"/>
        <v>261643049937</v>
      </c>
      <c r="DL259" s="28">
        <v>0</v>
      </c>
      <c r="DM259" s="23">
        <v>0</v>
      </c>
      <c r="DN259" s="23">
        <v>0</v>
      </c>
      <c r="DO259" s="23">
        <v>0</v>
      </c>
      <c r="DP259" s="23"/>
      <c r="DQ259" s="23"/>
      <c r="DR259" s="23">
        <v>0</v>
      </c>
      <c r="DS259" s="23">
        <v>0</v>
      </c>
      <c r="DT259" s="24">
        <v>0</v>
      </c>
      <c r="DU259" s="23">
        <v>0</v>
      </c>
      <c r="DV259" s="23">
        <v>0</v>
      </c>
      <c r="DW259" s="26">
        <f t="shared" si="37"/>
        <v>261643049937</v>
      </c>
      <c r="DX259" s="26">
        <f>VLOOKUP(B259,[2]RPTNCT049_ConsultaSaldosContabl!$I$4:$K$7914,3,0)</f>
        <v>261643049937</v>
      </c>
      <c r="DY259" s="13" t="e">
        <f>+S259+AD259+AU259+#REF!+BG259+#REF!+BQ259+#REF!</f>
        <v>#REF!</v>
      </c>
    </row>
    <row r="260" spans="1:129" ht="15" customHeight="1" x14ac:dyDescent="0.2">
      <c r="A260" s="9">
        <v>8915800064</v>
      </c>
      <c r="B260" s="9">
        <v>891580006</v>
      </c>
      <c r="C260" s="9"/>
      <c r="D260" s="27">
        <v>210119001</v>
      </c>
      <c r="E260" s="21" t="s">
        <v>70</v>
      </c>
      <c r="F260" s="20" t="s">
        <v>2265</v>
      </c>
      <c r="G260" s="22">
        <f>VLOOKUP(A260,[1]SGP!$A$4:$G$1137,7,0)</f>
        <v>6068100139</v>
      </c>
      <c r="H260" s="23"/>
      <c r="I260" s="23">
        <v>0</v>
      </c>
      <c r="J260" s="23">
        <v>0</v>
      </c>
      <c r="K260" s="24">
        <v>368726002</v>
      </c>
      <c r="L260" s="23">
        <v>995376360</v>
      </c>
      <c r="M260" s="23">
        <v>0</v>
      </c>
      <c r="N260" s="25">
        <f t="shared" ref="N260:N323" si="39">SUM(G260:M260)</f>
        <v>7432202501</v>
      </c>
      <c r="O260" s="25">
        <v>0</v>
      </c>
      <c r="P260" s="22">
        <v>6151038986</v>
      </c>
      <c r="Q260" s="23">
        <v>0</v>
      </c>
      <c r="R260" s="23">
        <v>0</v>
      </c>
      <c r="S260" s="31">
        <v>1396876171</v>
      </c>
      <c r="T260" s="23">
        <v>0</v>
      </c>
      <c r="U260" s="24">
        <v>408392376</v>
      </c>
      <c r="V260" s="23">
        <v>650914348</v>
      </c>
      <c r="W260" s="23">
        <v>0</v>
      </c>
      <c r="X260" s="25">
        <f t="shared" ref="X260:X323" si="40">SUM(N260:W260)</f>
        <v>16039424382</v>
      </c>
      <c r="Y260" s="25">
        <v>0</v>
      </c>
      <c r="Z260" s="22">
        <v>0</v>
      </c>
      <c r="AA260" s="23">
        <v>0</v>
      </c>
      <c r="AB260" s="22">
        <v>0</v>
      </c>
      <c r="AC260" s="31">
        <v>128026204</v>
      </c>
      <c r="AD260" s="23">
        <v>0</v>
      </c>
      <c r="AE260" s="23">
        <v>6517786058</v>
      </c>
      <c r="AF260" s="24">
        <v>388559189</v>
      </c>
      <c r="AG260" s="23">
        <v>823145354</v>
      </c>
      <c r="AH260" s="23">
        <v>0</v>
      </c>
      <c r="AI260" s="25">
        <f t="shared" ref="AI260:AI323" si="41">SUM(X260:AH260)</f>
        <v>23896941187</v>
      </c>
      <c r="AJ260" s="25">
        <v>0</v>
      </c>
      <c r="AK260" s="24">
        <v>0</v>
      </c>
      <c r="AL260" s="23">
        <v>0</v>
      </c>
      <c r="AM260" s="23">
        <v>0</v>
      </c>
      <c r="AN260" s="24">
        <v>0</v>
      </c>
      <c r="AO260" s="23">
        <v>6892306086</v>
      </c>
      <c r="AP260" s="23">
        <v>388649213</v>
      </c>
      <c r="AQ260" s="23">
        <v>821674883</v>
      </c>
      <c r="AR260" s="23">
        <v>0</v>
      </c>
      <c r="AS260" s="23">
        <v>3101537739</v>
      </c>
      <c r="AT260" s="23">
        <v>0</v>
      </c>
      <c r="AU260" s="23">
        <v>0</v>
      </c>
      <c r="AV260" s="25">
        <v>35101109108</v>
      </c>
      <c r="AW260" s="22">
        <v>3606017822</v>
      </c>
      <c r="AX260" s="23">
        <v>0</v>
      </c>
      <c r="AY260" s="41">
        <v>0</v>
      </c>
      <c r="AZ260" s="23">
        <v>0</v>
      </c>
      <c r="BA260" s="24">
        <v>388649213</v>
      </c>
      <c r="BB260" s="23">
        <v>821674883</v>
      </c>
      <c r="BC260" s="23"/>
      <c r="BD260" s="23">
        <v>0</v>
      </c>
      <c r="BE260" s="41">
        <v>0</v>
      </c>
      <c r="BF260" s="23">
        <v>901263785</v>
      </c>
      <c r="BG260" s="23">
        <v>1359892373</v>
      </c>
      <c r="BH260" s="25">
        <v>42178607184</v>
      </c>
      <c r="BI260" s="23">
        <v>7662501957</v>
      </c>
      <c r="BJ260" s="23">
        <v>464708695</v>
      </c>
      <c r="BK260" s="23">
        <v>0</v>
      </c>
      <c r="BL260" s="23">
        <v>0</v>
      </c>
      <c r="BM260" s="23">
        <v>0</v>
      </c>
      <c r="BN260" s="24">
        <v>388649213</v>
      </c>
      <c r="BO260" s="23">
        <v>821674883</v>
      </c>
      <c r="BP260" s="23">
        <v>0</v>
      </c>
      <c r="BQ260" s="23">
        <v>0</v>
      </c>
      <c r="BR260" s="25">
        <v>51516141932</v>
      </c>
      <c r="BS260" s="22">
        <v>0</v>
      </c>
      <c r="BT260" s="23">
        <v>0</v>
      </c>
      <c r="BU260" s="23">
        <v>0</v>
      </c>
      <c r="BV260" s="23">
        <v>0</v>
      </c>
      <c r="BW260" s="24">
        <v>0</v>
      </c>
      <c r="BX260" s="23">
        <v>0</v>
      </c>
      <c r="BY260" s="23">
        <v>0</v>
      </c>
      <c r="BZ260" s="23">
        <v>0</v>
      </c>
      <c r="CA260" s="25">
        <f t="shared" ref="CA260:CA323" si="42">SUM(BR260:BZ260)</f>
        <v>51516141932</v>
      </c>
      <c r="CB260" s="22">
        <v>0</v>
      </c>
      <c r="CC260" s="23">
        <v>0</v>
      </c>
      <c r="CD260" s="23">
        <v>0</v>
      </c>
      <c r="CE260" s="23">
        <v>0</v>
      </c>
      <c r="CF260" s="24">
        <v>0</v>
      </c>
      <c r="CG260" s="23">
        <v>0</v>
      </c>
      <c r="CH260" s="23">
        <v>0</v>
      </c>
      <c r="CI260" s="23">
        <v>0</v>
      </c>
      <c r="CJ260" s="25">
        <f t="shared" ref="CJ260:CJ323" si="43">SUM(CA260:CI260)</f>
        <v>51516141932</v>
      </c>
      <c r="CK260" s="22">
        <v>0</v>
      </c>
      <c r="CL260" s="23">
        <v>0</v>
      </c>
      <c r="CM260" s="23">
        <v>0</v>
      </c>
      <c r="CN260" s="23">
        <v>0</v>
      </c>
      <c r="CO260" s="23">
        <v>0</v>
      </c>
      <c r="CP260" s="24">
        <v>0</v>
      </c>
      <c r="CQ260" s="23">
        <v>0</v>
      </c>
      <c r="CR260" s="23">
        <v>0</v>
      </c>
      <c r="CS260" s="25">
        <f t="shared" ref="CS260:CS323" si="44">SUM(CJ260:CR260)</f>
        <v>51516141932</v>
      </c>
      <c r="CT260" s="22">
        <v>0</v>
      </c>
      <c r="CU260" s="23">
        <v>0</v>
      </c>
      <c r="CV260" s="23">
        <v>0</v>
      </c>
      <c r="CW260" s="23"/>
      <c r="CX260" s="23">
        <v>0</v>
      </c>
      <c r="CY260" s="24">
        <v>0</v>
      </c>
      <c r="CZ260" s="23">
        <v>0</v>
      </c>
      <c r="DA260" s="23">
        <v>0</v>
      </c>
      <c r="DB260" s="25">
        <f t="shared" ref="DB260:DB323" si="45">SUM(CS260:DA260)</f>
        <v>51516141932</v>
      </c>
      <c r="DC260" s="22">
        <v>0</v>
      </c>
      <c r="DD260" s="23">
        <v>0</v>
      </c>
      <c r="DE260" s="23">
        <v>0</v>
      </c>
      <c r="DF260" s="23">
        <v>0</v>
      </c>
      <c r="DG260" s="23">
        <v>0</v>
      </c>
      <c r="DH260" s="24">
        <v>0</v>
      </c>
      <c r="DI260" s="23">
        <v>0</v>
      </c>
      <c r="DJ260" s="23">
        <v>0</v>
      </c>
      <c r="DK260" s="25">
        <f t="shared" si="38"/>
        <v>51516141932</v>
      </c>
      <c r="DL260" s="28">
        <v>0</v>
      </c>
      <c r="DM260" s="23">
        <v>0</v>
      </c>
      <c r="DN260" s="23">
        <v>0</v>
      </c>
      <c r="DO260" s="23">
        <v>0</v>
      </c>
      <c r="DP260" s="23"/>
      <c r="DQ260" s="23"/>
      <c r="DR260" s="23">
        <v>0</v>
      </c>
      <c r="DS260" s="23">
        <v>0</v>
      </c>
      <c r="DT260" s="24">
        <v>0</v>
      </c>
      <c r="DU260" s="23">
        <v>0</v>
      </c>
      <c r="DV260" s="23">
        <v>0</v>
      </c>
      <c r="DW260" s="26">
        <f t="shared" si="37"/>
        <v>51516141932</v>
      </c>
      <c r="DX260" s="26">
        <f>VLOOKUP(B260,[2]RPTNCT049_ConsultaSaldosContabl!$I$4:$K$7914,3,0)</f>
        <v>48759373388</v>
      </c>
      <c r="DY260" s="13" t="e">
        <f>+S260+AD260+AU260+#REF!+BG260+#REF!+BQ260+#REF!</f>
        <v>#REF!</v>
      </c>
    </row>
    <row r="261" spans="1:129" ht="15" customHeight="1" x14ac:dyDescent="0.2">
      <c r="A261" s="9">
        <v>8915026648</v>
      </c>
      <c r="B261" s="9">
        <v>891502664</v>
      </c>
      <c r="C261" s="9"/>
      <c r="D261" s="27">
        <v>212219022</v>
      </c>
      <c r="E261" s="21" t="s">
        <v>438</v>
      </c>
      <c r="F261" s="20" t="s">
        <v>1582</v>
      </c>
      <c r="G261" s="22">
        <f>VLOOKUP(A261,[1]SGP!$A$4:$G$1137,7,0)</f>
        <v>0</v>
      </c>
      <c r="H261" s="23"/>
      <c r="I261" s="23">
        <v>0</v>
      </c>
      <c r="J261" s="23">
        <v>0</v>
      </c>
      <c r="K261" s="24">
        <v>0</v>
      </c>
      <c r="L261" s="23">
        <v>0</v>
      </c>
      <c r="M261" s="23">
        <v>0</v>
      </c>
      <c r="N261" s="25">
        <f t="shared" si="39"/>
        <v>0</v>
      </c>
      <c r="O261" s="25">
        <v>0</v>
      </c>
      <c r="P261" s="22">
        <v>0</v>
      </c>
      <c r="Q261" s="23">
        <v>0</v>
      </c>
      <c r="R261" s="23">
        <v>0</v>
      </c>
      <c r="S261" s="31">
        <v>106330310</v>
      </c>
      <c r="T261" s="23">
        <v>0</v>
      </c>
      <c r="U261" s="24">
        <v>0</v>
      </c>
      <c r="V261" s="23">
        <v>0</v>
      </c>
      <c r="W261" s="23">
        <v>0</v>
      </c>
      <c r="X261" s="25">
        <f t="shared" si="40"/>
        <v>106330310</v>
      </c>
      <c r="Y261" s="25">
        <v>0</v>
      </c>
      <c r="Z261" s="22">
        <v>0</v>
      </c>
      <c r="AA261" s="23">
        <v>0</v>
      </c>
      <c r="AB261" s="22">
        <v>0</v>
      </c>
      <c r="AC261" s="23">
        <v>0</v>
      </c>
      <c r="AD261" s="23">
        <v>0</v>
      </c>
      <c r="AE261" s="23">
        <v>0</v>
      </c>
      <c r="AF261" s="24">
        <v>0</v>
      </c>
      <c r="AG261" s="23">
        <v>0</v>
      </c>
      <c r="AH261" s="23">
        <v>0</v>
      </c>
      <c r="AI261" s="25">
        <f t="shared" si="41"/>
        <v>106330310</v>
      </c>
      <c r="AJ261" s="25">
        <v>0</v>
      </c>
      <c r="AK261" s="24">
        <v>0</v>
      </c>
      <c r="AL261" s="23">
        <v>0</v>
      </c>
      <c r="AM261" s="23">
        <v>0</v>
      </c>
      <c r="AN261" s="24">
        <v>0</v>
      </c>
      <c r="AO261" s="24">
        <v>0</v>
      </c>
      <c r="AP261" s="23">
        <v>0</v>
      </c>
      <c r="AQ261" s="23">
        <v>0</v>
      </c>
      <c r="AR261" s="23">
        <v>0</v>
      </c>
      <c r="AS261" s="41" t="s">
        <v>2304</v>
      </c>
      <c r="AT261" s="23">
        <v>0</v>
      </c>
      <c r="AU261" s="23">
        <v>0</v>
      </c>
      <c r="AV261" s="25">
        <v>106330310</v>
      </c>
      <c r="AW261" s="22">
        <v>0</v>
      </c>
      <c r="AX261" s="23">
        <v>0</v>
      </c>
      <c r="AY261" s="41">
        <v>0</v>
      </c>
      <c r="AZ261" s="23">
        <v>0</v>
      </c>
      <c r="BA261" s="24">
        <v>0</v>
      </c>
      <c r="BB261" s="23">
        <v>0</v>
      </c>
      <c r="BC261" s="23"/>
      <c r="BD261" s="23">
        <v>0</v>
      </c>
      <c r="BE261" s="41">
        <v>0</v>
      </c>
      <c r="BF261" s="23">
        <v>166544385</v>
      </c>
      <c r="BG261" s="23">
        <v>108622461</v>
      </c>
      <c r="BH261" s="25">
        <v>381497156</v>
      </c>
      <c r="BI261" s="23">
        <v>0</v>
      </c>
      <c r="BJ261" s="23">
        <v>46280251</v>
      </c>
      <c r="BK261" s="23">
        <v>0</v>
      </c>
      <c r="BL261" s="23">
        <v>0</v>
      </c>
      <c r="BM261" s="23">
        <v>0</v>
      </c>
      <c r="BN261" s="24">
        <v>0</v>
      </c>
      <c r="BO261" s="23">
        <v>0</v>
      </c>
      <c r="BP261" s="23">
        <v>0</v>
      </c>
      <c r="BQ261" s="23">
        <v>0</v>
      </c>
      <c r="BR261" s="25">
        <v>427777407</v>
      </c>
      <c r="BS261" s="22">
        <v>0</v>
      </c>
      <c r="BT261" s="23">
        <v>0</v>
      </c>
      <c r="BU261" s="23">
        <v>0</v>
      </c>
      <c r="BV261" s="23">
        <v>0</v>
      </c>
      <c r="BW261" s="24">
        <v>0</v>
      </c>
      <c r="BX261" s="23">
        <v>0</v>
      </c>
      <c r="BY261" s="23">
        <v>0</v>
      </c>
      <c r="BZ261" s="23">
        <v>0</v>
      </c>
      <c r="CA261" s="25">
        <f t="shared" si="42"/>
        <v>427777407</v>
      </c>
      <c r="CB261" s="22">
        <v>0</v>
      </c>
      <c r="CC261" s="23">
        <v>0</v>
      </c>
      <c r="CD261" s="23">
        <v>0</v>
      </c>
      <c r="CE261" s="23">
        <v>0</v>
      </c>
      <c r="CF261" s="24">
        <v>0</v>
      </c>
      <c r="CG261" s="23">
        <v>0</v>
      </c>
      <c r="CH261" s="23">
        <v>0</v>
      </c>
      <c r="CI261" s="23">
        <v>0</v>
      </c>
      <c r="CJ261" s="25">
        <f t="shared" si="43"/>
        <v>427777407</v>
      </c>
      <c r="CK261" s="22">
        <v>0</v>
      </c>
      <c r="CL261" s="23">
        <v>0</v>
      </c>
      <c r="CM261" s="23">
        <v>0</v>
      </c>
      <c r="CN261" s="23">
        <v>0</v>
      </c>
      <c r="CO261" s="23">
        <v>0</v>
      </c>
      <c r="CP261" s="24">
        <v>0</v>
      </c>
      <c r="CQ261" s="23">
        <v>0</v>
      </c>
      <c r="CR261" s="23">
        <v>0</v>
      </c>
      <c r="CS261" s="25">
        <f t="shared" si="44"/>
        <v>427777407</v>
      </c>
      <c r="CT261" s="22">
        <v>0</v>
      </c>
      <c r="CU261" s="23">
        <v>0</v>
      </c>
      <c r="CV261" s="23">
        <v>0</v>
      </c>
      <c r="CW261" s="23">
        <v>0</v>
      </c>
      <c r="CX261" s="23">
        <v>0</v>
      </c>
      <c r="CY261" s="24">
        <v>0</v>
      </c>
      <c r="CZ261" s="23">
        <v>0</v>
      </c>
      <c r="DA261" s="23">
        <v>0</v>
      </c>
      <c r="DB261" s="25">
        <f t="shared" si="45"/>
        <v>427777407</v>
      </c>
      <c r="DC261" s="22">
        <v>0</v>
      </c>
      <c r="DD261" s="23">
        <v>0</v>
      </c>
      <c r="DE261" s="23">
        <v>0</v>
      </c>
      <c r="DF261" s="23">
        <v>0</v>
      </c>
      <c r="DG261" s="23">
        <v>0</v>
      </c>
      <c r="DH261" s="24">
        <v>0</v>
      </c>
      <c r="DI261" s="23">
        <v>0</v>
      </c>
      <c r="DJ261" s="23">
        <v>0</v>
      </c>
      <c r="DK261" s="25">
        <f t="shared" si="38"/>
        <v>427777407</v>
      </c>
      <c r="DL261" s="28">
        <v>0</v>
      </c>
      <c r="DM261" s="23">
        <v>0</v>
      </c>
      <c r="DN261" s="23">
        <v>0</v>
      </c>
      <c r="DO261" s="23">
        <v>0</v>
      </c>
      <c r="DP261" s="23">
        <v>0</v>
      </c>
      <c r="DQ261" s="23"/>
      <c r="DR261" s="23">
        <v>0</v>
      </c>
      <c r="DS261" s="23">
        <v>0</v>
      </c>
      <c r="DT261" s="24">
        <v>0</v>
      </c>
      <c r="DU261" s="23">
        <v>0</v>
      </c>
      <c r="DV261" s="23">
        <v>0</v>
      </c>
      <c r="DW261" s="26">
        <f t="shared" ref="DW261:DW324" si="46">SUM(DK261:DV261)</f>
        <v>427777407</v>
      </c>
      <c r="DX261" s="26">
        <f>VLOOKUP(B261,[2]RPTNCT049_ConsultaSaldosContabl!$I$4:$K$7914,3,0)</f>
        <v>212824636</v>
      </c>
      <c r="DY261" s="13" t="e">
        <f>+S261+AD261+AU261+#REF!+BG261+#REF!+BQ261+#REF!</f>
        <v>#REF!</v>
      </c>
    </row>
    <row r="262" spans="1:129" ht="15" customHeight="1" x14ac:dyDescent="0.2">
      <c r="A262" s="9">
        <v>8915024824</v>
      </c>
      <c r="B262" s="9">
        <v>891502482</v>
      </c>
      <c r="C262" s="9"/>
      <c r="D262" s="27">
        <v>219319693</v>
      </c>
      <c r="E262" s="21" t="s">
        <v>467</v>
      </c>
      <c r="F262" s="20" t="s">
        <v>1610</v>
      </c>
      <c r="G262" s="22">
        <f>VLOOKUP(A262,[1]SGP!$A$4:$G$1137,7,0)</f>
        <v>0</v>
      </c>
      <c r="H262" s="23"/>
      <c r="I262" s="23">
        <v>0</v>
      </c>
      <c r="J262" s="23">
        <v>0</v>
      </c>
      <c r="K262" s="24">
        <v>0</v>
      </c>
      <c r="L262" s="23">
        <v>0</v>
      </c>
      <c r="M262" s="23">
        <v>0</v>
      </c>
      <c r="N262" s="25">
        <f t="shared" si="39"/>
        <v>0</v>
      </c>
      <c r="O262" s="25">
        <v>0</v>
      </c>
      <c r="P262" s="22">
        <v>0</v>
      </c>
      <c r="Q262" s="23">
        <v>0</v>
      </c>
      <c r="R262" s="23">
        <v>0</v>
      </c>
      <c r="S262" s="31">
        <v>24243635</v>
      </c>
      <c r="T262" s="23">
        <v>0</v>
      </c>
      <c r="U262" s="24">
        <v>0</v>
      </c>
      <c r="V262" s="23">
        <v>0</v>
      </c>
      <c r="W262" s="23">
        <v>0</v>
      </c>
      <c r="X262" s="25">
        <f t="shared" si="40"/>
        <v>24243635</v>
      </c>
      <c r="Y262" s="25">
        <v>0</v>
      </c>
      <c r="Z262" s="22">
        <v>0</v>
      </c>
      <c r="AA262" s="23">
        <v>0</v>
      </c>
      <c r="AB262" s="22">
        <v>0</v>
      </c>
      <c r="AC262" s="23">
        <v>0</v>
      </c>
      <c r="AD262" s="23">
        <v>28142494</v>
      </c>
      <c r="AE262" s="23">
        <v>0</v>
      </c>
      <c r="AF262" s="24">
        <v>0</v>
      </c>
      <c r="AG262" s="23">
        <v>0</v>
      </c>
      <c r="AH262" s="23">
        <v>0</v>
      </c>
      <c r="AI262" s="25">
        <f t="shared" si="41"/>
        <v>52386129</v>
      </c>
      <c r="AJ262" s="25">
        <v>0</v>
      </c>
      <c r="AK262" s="24">
        <v>0</v>
      </c>
      <c r="AL262" s="23">
        <v>0</v>
      </c>
      <c r="AM262" s="23">
        <v>0</v>
      </c>
      <c r="AN262" s="24">
        <v>0</v>
      </c>
      <c r="AO262" s="24">
        <v>0</v>
      </c>
      <c r="AP262" s="23">
        <v>0</v>
      </c>
      <c r="AQ262" s="23">
        <v>0</v>
      </c>
      <c r="AR262" s="23">
        <v>0</v>
      </c>
      <c r="AS262" s="41" t="s">
        <v>2304</v>
      </c>
      <c r="AT262" s="23">
        <v>0</v>
      </c>
      <c r="AU262" s="23">
        <v>0</v>
      </c>
      <c r="AV262" s="25">
        <v>52386129</v>
      </c>
      <c r="AW262" s="22">
        <v>0</v>
      </c>
      <c r="AX262" s="23">
        <v>0</v>
      </c>
      <c r="AY262" s="41">
        <v>0</v>
      </c>
      <c r="AZ262" s="23">
        <v>0</v>
      </c>
      <c r="BA262" s="24">
        <v>0</v>
      </c>
      <c r="BB262" s="23">
        <v>0</v>
      </c>
      <c r="BC262" s="23"/>
      <c r="BD262" s="23">
        <v>0</v>
      </c>
      <c r="BE262" s="41">
        <v>0</v>
      </c>
      <c r="BF262" s="23">
        <v>73757585</v>
      </c>
      <c r="BG262" s="23">
        <v>68403137</v>
      </c>
      <c r="BH262" s="25">
        <v>194546851</v>
      </c>
      <c r="BI262" s="23">
        <v>0</v>
      </c>
      <c r="BJ262" s="23">
        <v>21065633</v>
      </c>
      <c r="BK262" s="23">
        <v>0</v>
      </c>
      <c r="BL262" s="23">
        <v>0</v>
      </c>
      <c r="BM262" s="23">
        <v>0</v>
      </c>
      <c r="BN262" s="24">
        <v>0</v>
      </c>
      <c r="BO262" s="23">
        <v>0</v>
      </c>
      <c r="BP262" s="23">
        <v>0</v>
      </c>
      <c r="BQ262" s="23">
        <v>0</v>
      </c>
      <c r="BR262" s="25">
        <v>215612484</v>
      </c>
      <c r="BS262" s="22">
        <v>0</v>
      </c>
      <c r="BT262" s="23">
        <v>0</v>
      </c>
      <c r="BU262" s="23">
        <v>0</v>
      </c>
      <c r="BV262" s="23">
        <v>0</v>
      </c>
      <c r="BW262" s="24">
        <v>0</v>
      </c>
      <c r="BX262" s="23">
        <v>0</v>
      </c>
      <c r="BY262" s="23">
        <v>0</v>
      </c>
      <c r="BZ262" s="23">
        <v>0</v>
      </c>
      <c r="CA262" s="25">
        <f t="shared" si="42"/>
        <v>215612484</v>
      </c>
      <c r="CB262" s="22">
        <v>0</v>
      </c>
      <c r="CC262" s="23">
        <v>0</v>
      </c>
      <c r="CD262" s="23">
        <v>0</v>
      </c>
      <c r="CE262" s="23">
        <v>0</v>
      </c>
      <c r="CF262" s="24">
        <v>0</v>
      </c>
      <c r="CG262" s="23">
        <v>0</v>
      </c>
      <c r="CH262" s="23">
        <v>0</v>
      </c>
      <c r="CI262" s="23">
        <v>0</v>
      </c>
      <c r="CJ262" s="25">
        <f t="shared" si="43"/>
        <v>215612484</v>
      </c>
      <c r="CK262" s="22">
        <v>0</v>
      </c>
      <c r="CL262" s="23">
        <v>0</v>
      </c>
      <c r="CM262" s="23">
        <v>0</v>
      </c>
      <c r="CN262" s="23">
        <v>0</v>
      </c>
      <c r="CO262" s="23">
        <v>0</v>
      </c>
      <c r="CP262" s="24">
        <v>0</v>
      </c>
      <c r="CQ262" s="23">
        <v>0</v>
      </c>
      <c r="CR262" s="23">
        <v>0</v>
      </c>
      <c r="CS262" s="25">
        <f t="shared" si="44"/>
        <v>215612484</v>
      </c>
      <c r="CT262" s="22">
        <v>0</v>
      </c>
      <c r="CU262" s="23">
        <v>0</v>
      </c>
      <c r="CV262" s="23">
        <v>0</v>
      </c>
      <c r="CW262" s="23"/>
      <c r="CX262" s="23">
        <v>0</v>
      </c>
      <c r="CY262" s="24">
        <v>0</v>
      </c>
      <c r="CZ262" s="23">
        <v>0</v>
      </c>
      <c r="DA262" s="23">
        <v>0</v>
      </c>
      <c r="DB262" s="25">
        <f t="shared" si="45"/>
        <v>215612484</v>
      </c>
      <c r="DC262" s="22">
        <v>0</v>
      </c>
      <c r="DD262" s="23">
        <v>0</v>
      </c>
      <c r="DE262" s="23">
        <v>0</v>
      </c>
      <c r="DF262" s="23">
        <v>0</v>
      </c>
      <c r="DG262" s="23">
        <v>0</v>
      </c>
      <c r="DH262" s="24">
        <v>0</v>
      </c>
      <c r="DI262" s="23">
        <v>0</v>
      </c>
      <c r="DJ262" s="23">
        <v>0</v>
      </c>
      <c r="DK262" s="25">
        <f t="shared" si="38"/>
        <v>215612484</v>
      </c>
      <c r="DL262" s="28">
        <v>0</v>
      </c>
      <c r="DM262" s="23">
        <v>0</v>
      </c>
      <c r="DN262" s="23">
        <v>0</v>
      </c>
      <c r="DO262" s="23">
        <v>0</v>
      </c>
      <c r="DP262" s="23"/>
      <c r="DQ262" s="23"/>
      <c r="DR262" s="23">
        <v>0</v>
      </c>
      <c r="DS262" s="23">
        <v>0</v>
      </c>
      <c r="DT262" s="24">
        <v>0</v>
      </c>
      <c r="DU262" s="23">
        <v>0</v>
      </c>
      <c r="DV262" s="23">
        <v>0</v>
      </c>
      <c r="DW262" s="26">
        <f t="shared" si="46"/>
        <v>215612484</v>
      </c>
      <c r="DX262" s="26">
        <f>VLOOKUP(B262,[2]RPTNCT049_ConsultaSaldosContabl!$I$4:$K$7914,3,0)</f>
        <v>94823218</v>
      </c>
      <c r="DY262" s="13" t="e">
        <f>+S262+AD262+AU262+#REF!+BG262+#REF!+BQ262+#REF!</f>
        <v>#REF!</v>
      </c>
    </row>
    <row r="263" spans="1:129" ht="15" customHeight="1" x14ac:dyDescent="0.2">
      <c r="A263" s="9">
        <v>8915023976</v>
      </c>
      <c r="B263" s="9">
        <v>891502397</v>
      </c>
      <c r="C263" s="9"/>
      <c r="D263" s="27">
        <v>215019450</v>
      </c>
      <c r="E263" s="21" t="s">
        <v>456</v>
      </c>
      <c r="F263" s="20" t="s">
        <v>1599</v>
      </c>
      <c r="G263" s="22">
        <f>VLOOKUP(A263,[1]SGP!$A$4:$G$1137,7,0)</f>
        <v>0</v>
      </c>
      <c r="H263" s="23"/>
      <c r="I263" s="23">
        <v>0</v>
      </c>
      <c r="J263" s="23">
        <v>0</v>
      </c>
      <c r="K263" s="24">
        <v>0</v>
      </c>
      <c r="L263" s="23">
        <v>0</v>
      </c>
      <c r="M263" s="23">
        <v>0</v>
      </c>
      <c r="N263" s="25">
        <f t="shared" si="39"/>
        <v>0</v>
      </c>
      <c r="O263" s="25">
        <v>0</v>
      </c>
      <c r="P263" s="22">
        <v>0</v>
      </c>
      <c r="Q263" s="23">
        <v>0</v>
      </c>
      <c r="R263" s="23">
        <v>0</v>
      </c>
      <c r="S263" s="31">
        <v>143423034</v>
      </c>
      <c r="T263" s="23">
        <v>0</v>
      </c>
      <c r="U263" s="24">
        <v>0</v>
      </c>
      <c r="V263" s="23">
        <v>0</v>
      </c>
      <c r="W263" s="23">
        <v>0</v>
      </c>
      <c r="X263" s="25">
        <f t="shared" si="40"/>
        <v>143423034</v>
      </c>
      <c r="Y263" s="25">
        <v>0</v>
      </c>
      <c r="Z263" s="22">
        <v>0</v>
      </c>
      <c r="AA263" s="23">
        <v>0</v>
      </c>
      <c r="AB263" s="22">
        <v>0</v>
      </c>
      <c r="AC263" s="23">
        <v>0</v>
      </c>
      <c r="AD263" s="23">
        <v>9785569</v>
      </c>
      <c r="AE263" s="23">
        <v>0</v>
      </c>
      <c r="AF263" s="24">
        <v>0</v>
      </c>
      <c r="AG263" s="23">
        <v>0</v>
      </c>
      <c r="AH263" s="23">
        <v>0</v>
      </c>
      <c r="AI263" s="25">
        <f t="shared" si="41"/>
        <v>153208603</v>
      </c>
      <c r="AJ263" s="25">
        <v>0</v>
      </c>
      <c r="AK263" s="24">
        <v>0</v>
      </c>
      <c r="AL263" s="23">
        <v>0</v>
      </c>
      <c r="AM263" s="23">
        <v>0</v>
      </c>
      <c r="AN263" s="24">
        <v>0</v>
      </c>
      <c r="AO263" s="24">
        <v>0</v>
      </c>
      <c r="AP263" s="23">
        <v>0</v>
      </c>
      <c r="AQ263" s="23">
        <v>0</v>
      </c>
      <c r="AR263" s="23">
        <v>0</v>
      </c>
      <c r="AS263" s="41" t="s">
        <v>2304</v>
      </c>
      <c r="AT263" s="23">
        <v>0</v>
      </c>
      <c r="AU263" s="23">
        <v>0</v>
      </c>
      <c r="AV263" s="25">
        <v>153208603</v>
      </c>
      <c r="AW263" s="22">
        <v>0</v>
      </c>
      <c r="AX263" s="23">
        <v>0</v>
      </c>
      <c r="AY263" s="41">
        <v>0</v>
      </c>
      <c r="AZ263" s="23">
        <v>0</v>
      </c>
      <c r="BA263" s="24">
        <v>0</v>
      </c>
      <c r="BB263" s="23">
        <v>0</v>
      </c>
      <c r="BC263" s="23"/>
      <c r="BD263" s="23">
        <v>0</v>
      </c>
      <c r="BE263" s="41">
        <v>0</v>
      </c>
      <c r="BF263" s="23">
        <v>136632105</v>
      </c>
      <c r="BG263" s="23">
        <v>126721410</v>
      </c>
      <c r="BH263" s="25">
        <v>416562118</v>
      </c>
      <c r="BI263" s="23">
        <v>0</v>
      </c>
      <c r="BJ263" s="23">
        <v>37205984</v>
      </c>
      <c r="BK263" s="23">
        <v>0</v>
      </c>
      <c r="BL263" s="23">
        <v>0</v>
      </c>
      <c r="BM263" s="23">
        <v>0</v>
      </c>
      <c r="BN263" s="24">
        <v>0</v>
      </c>
      <c r="BO263" s="23">
        <v>0</v>
      </c>
      <c r="BP263" s="23">
        <v>0</v>
      </c>
      <c r="BQ263" s="23">
        <v>0</v>
      </c>
      <c r="BR263" s="25">
        <v>453768102</v>
      </c>
      <c r="BS263" s="22">
        <v>0</v>
      </c>
      <c r="BT263" s="23">
        <v>0</v>
      </c>
      <c r="BU263" s="23">
        <v>0</v>
      </c>
      <c r="BV263" s="23">
        <v>0</v>
      </c>
      <c r="BW263" s="24">
        <v>0</v>
      </c>
      <c r="BX263" s="23">
        <v>0</v>
      </c>
      <c r="BY263" s="23">
        <v>0</v>
      </c>
      <c r="BZ263" s="23">
        <v>0</v>
      </c>
      <c r="CA263" s="25">
        <f t="shared" si="42"/>
        <v>453768102</v>
      </c>
      <c r="CB263" s="22">
        <v>0</v>
      </c>
      <c r="CC263" s="23">
        <v>0</v>
      </c>
      <c r="CD263" s="23">
        <v>0</v>
      </c>
      <c r="CE263" s="23">
        <v>0</v>
      </c>
      <c r="CF263" s="24">
        <v>0</v>
      </c>
      <c r="CG263" s="23">
        <v>0</v>
      </c>
      <c r="CH263" s="23">
        <v>0</v>
      </c>
      <c r="CI263" s="23">
        <v>0</v>
      </c>
      <c r="CJ263" s="25">
        <f t="shared" si="43"/>
        <v>453768102</v>
      </c>
      <c r="CK263" s="22">
        <v>0</v>
      </c>
      <c r="CL263" s="23">
        <v>0</v>
      </c>
      <c r="CM263" s="23">
        <v>0</v>
      </c>
      <c r="CN263" s="23">
        <v>0</v>
      </c>
      <c r="CO263" s="23">
        <v>0</v>
      </c>
      <c r="CP263" s="24">
        <v>0</v>
      </c>
      <c r="CQ263" s="23">
        <v>0</v>
      </c>
      <c r="CR263" s="23">
        <v>0</v>
      </c>
      <c r="CS263" s="25">
        <f t="shared" si="44"/>
        <v>453768102</v>
      </c>
      <c r="CT263" s="22">
        <v>0</v>
      </c>
      <c r="CU263" s="23">
        <v>0</v>
      </c>
      <c r="CV263" s="23">
        <v>0</v>
      </c>
      <c r="CW263" s="23"/>
      <c r="CX263" s="23">
        <v>0</v>
      </c>
      <c r="CY263" s="24">
        <v>0</v>
      </c>
      <c r="CZ263" s="23">
        <v>0</v>
      </c>
      <c r="DA263" s="23">
        <v>0</v>
      </c>
      <c r="DB263" s="25">
        <f t="shared" si="45"/>
        <v>453768102</v>
      </c>
      <c r="DC263" s="22">
        <v>0</v>
      </c>
      <c r="DD263" s="23">
        <v>0</v>
      </c>
      <c r="DE263" s="23">
        <v>0</v>
      </c>
      <c r="DF263" s="23">
        <v>0</v>
      </c>
      <c r="DG263" s="23">
        <v>0</v>
      </c>
      <c r="DH263" s="24">
        <v>0</v>
      </c>
      <c r="DI263" s="23">
        <v>0</v>
      </c>
      <c r="DJ263" s="23">
        <v>0</v>
      </c>
      <c r="DK263" s="25">
        <f t="shared" si="38"/>
        <v>453768102</v>
      </c>
      <c r="DL263" s="28">
        <v>0</v>
      </c>
      <c r="DM263" s="23">
        <v>0</v>
      </c>
      <c r="DN263" s="23">
        <v>0</v>
      </c>
      <c r="DO263" s="23">
        <v>0</v>
      </c>
      <c r="DP263" s="23"/>
      <c r="DQ263" s="23"/>
      <c r="DR263" s="23">
        <v>0</v>
      </c>
      <c r="DS263" s="23">
        <v>0</v>
      </c>
      <c r="DT263" s="24">
        <v>0</v>
      </c>
      <c r="DU263" s="23">
        <v>0</v>
      </c>
      <c r="DV263" s="23">
        <v>0</v>
      </c>
      <c r="DW263" s="26">
        <f t="shared" si="46"/>
        <v>453768102</v>
      </c>
      <c r="DX263" s="26">
        <f>VLOOKUP(B263,[2]RPTNCT049_ConsultaSaldosContabl!$I$4:$K$7914,3,0)</f>
        <v>173838089</v>
      </c>
      <c r="DY263" s="13" t="e">
        <f>+S263+AD263+AU263+#REF!+BG263+#REF!+BQ263+#REF!</f>
        <v>#REF!</v>
      </c>
    </row>
    <row r="264" spans="1:129" ht="15" customHeight="1" x14ac:dyDescent="0.2">
      <c r="A264" s="9">
        <v>8915023073</v>
      </c>
      <c r="B264" s="9">
        <v>891502307</v>
      </c>
      <c r="C264" s="9"/>
      <c r="D264" s="27">
        <v>211019110</v>
      </c>
      <c r="E264" s="21" t="s">
        <v>442</v>
      </c>
      <c r="F264" s="20" t="s">
        <v>1586</v>
      </c>
      <c r="G264" s="22">
        <f>VLOOKUP(A264,[1]SGP!$A$4:$G$1137,7,0)</f>
        <v>0</v>
      </c>
      <c r="H264" s="23"/>
      <c r="I264" s="23">
        <v>0</v>
      </c>
      <c r="J264" s="23">
        <v>0</v>
      </c>
      <c r="K264" s="24">
        <v>0</v>
      </c>
      <c r="L264" s="23">
        <v>0</v>
      </c>
      <c r="M264" s="23">
        <v>0</v>
      </c>
      <c r="N264" s="25">
        <f t="shared" si="39"/>
        <v>0</v>
      </c>
      <c r="O264" s="25">
        <v>0</v>
      </c>
      <c r="P264" s="22">
        <v>0</v>
      </c>
      <c r="Q264" s="23">
        <v>0</v>
      </c>
      <c r="R264" s="23">
        <v>0</v>
      </c>
      <c r="S264" s="31">
        <v>165171783</v>
      </c>
      <c r="T264" s="23">
        <v>0</v>
      </c>
      <c r="U264" s="24">
        <v>0</v>
      </c>
      <c r="V264" s="23">
        <v>0</v>
      </c>
      <c r="W264" s="23">
        <v>0</v>
      </c>
      <c r="X264" s="25">
        <f t="shared" si="40"/>
        <v>165171783</v>
      </c>
      <c r="Y264" s="25">
        <v>0</v>
      </c>
      <c r="Z264" s="22">
        <v>0</v>
      </c>
      <c r="AA264" s="23">
        <v>0</v>
      </c>
      <c r="AB264" s="22">
        <v>0</v>
      </c>
      <c r="AC264" s="23">
        <v>0</v>
      </c>
      <c r="AD264" s="23">
        <v>6994448</v>
      </c>
      <c r="AE264" s="23">
        <v>0</v>
      </c>
      <c r="AF264" s="24">
        <v>0</v>
      </c>
      <c r="AG264" s="23">
        <v>0</v>
      </c>
      <c r="AH264" s="23">
        <v>0</v>
      </c>
      <c r="AI264" s="25">
        <f t="shared" si="41"/>
        <v>172166231</v>
      </c>
      <c r="AJ264" s="25">
        <v>0</v>
      </c>
      <c r="AK264" s="24">
        <v>0</v>
      </c>
      <c r="AL264" s="23">
        <v>0</v>
      </c>
      <c r="AM264" s="23">
        <v>0</v>
      </c>
      <c r="AN264" s="24">
        <v>0</v>
      </c>
      <c r="AO264" s="24">
        <v>0</v>
      </c>
      <c r="AP264" s="23">
        <v>0</v>
      </c>
      <c r="AQ264" s="23">
        <v>0</v>
      </c>
      <c r="AR264" s="23">
        <v>0</v>
      </c>
      <c r="AS264" s="41" t="s">
        <v>2304</v>
      </c>
      <c r="AT264" s="23">
        <v>0</v>
      </c>
      <c r="AU264" s="23">
        <v>29996932</v>
      </c>
      <c r="AV264" s="25">
        <v>202163163</v>
      </c>
      <c r="AW264" s="22">
        <v>0</v>
      </c>
      <c r="AX264" s="23">
        <v>0</v>
      </c>
      <c r="AY264" s="41">
        <v>0</v>
      </c>
      <c r="AZ264" s="23">
        <v>0</v>
      </c>
      <c r="BA264" s="24">
        <v>0</v>
      </c>
      <c r="BB264" s="23">
        <v>0</v>
      </c>
      <c r="BC264" s="23"/>
      <c r="BD264" s="23">
        <v>0</v>
      </c>
      <c r="BE264" s="41">
        <v>0</v>
      </c>
      <c r="BF264" s="23">
        <v>0</v>
      </c>
      <c r="BG264" s="23">
        <v>217651311</v>
      </c>
      <c r="BH264" s="25">
        <v>419814474</v>
      </c>
      <c r="BI264" s="23">
        <v>0</v>
      </c>
      <c r="BJ264" s="23">
        <v>61787723</v>
      </c>
      <c r="BK264" s="23">
        <v>0</v>
      </c>
      <c r="BL264" s="23">
        <v>0</v>
      </c>
      <c r="BM264" s="23">
        <v>0</v>
      </c>
      <c r="BN264" s="24">
        <v>0</v>
      </c>
      <c r="BO264" s="23">
        <v>0</v>
      </c>
      <c r="BP264" s="23">
        <v>0</v>
      </c>
      <c r="BQ264" s="23">
        <v>0</v>
      </c>
      <c r="BR264" s="25">
        <v>481602197</v>
      </c>
      <c r="BS264" s="22">
        <v>0</v>
      </c>
      <c r="BT264" s="23">
        <v>0</v>
      </c>
      <c r="BU264" s="23">
        <v>0</v>
      </c>
      <c r="BV264" s="23">
        <v>0</v>
      </c>
      <c r="BW264" s="24">
        <v>0</v>
      </c>
      <c r="BX264" s="23">
        <v>0</v>
      </c>
      <c r="BY264" s="23">
        <v>0</v>
      </c>
      <c r="BZ264" s="23">
        <v>0</v>
      </c>
      <c r="CA264" s="25">
        <f t="shared" si="42"/>
        <v>481602197</v>
      </c>
      <c r="CB264" s="22">
        <v>0</v>
      </c>
      <c r="CC264" s="23">
        <v>0</v>
      </c>
      <c r="CD264" s="23">
        <v>0</v>
      </c>
      <c r="CE264" s="23">
        <v>0</v>
      </c>
      <c r="CF264" s="24">
        <v>0</v>
      </c>
      <c r="CG264" s="23">
        <v>0</v>
      </c>
      <c r="CH264" s="23">
        <v>0</v>
      </c>
      <c r="CI264" s="23">
        <v>0</v>
      </c>
      <c r="CJ264" s="25">
        <f t="shared" si="43"/>
        <v>481602197</v>
      </c>
      <c r="CK264" s="22">
        <v>0</v>
      </c>
      <c r="CL264" s="23">
        <v>0</v>
      </c>
      <c r="CM264" s="23">
        <v>0</v>
      </c>
      <c r="CN264" s="23">
        <v>0</v>
      </c>
      <c r="CO264" s="23">
        <v>0</v>
      </c>
      <c r="CP264" s="24">
        <v>0</v>
      </c>
      <c r="CQ264" s="23">
        <v>0</v>
      </c>
      <c r="CR264" s="23">
        <v>0</v>
      </c>
      <c r="CS264" s="25">
        <f t="shared" si="44"/>
        <v>481602197</v>
      </c>
      <c r="CT264" s="22">
        <v>0</v>
      </c>
      <c r="CU264" s="23">
        <v>0</v>
      </c>
      <c r="CV264" s="23">
        <v>0</v>
      </c>
      <c r="CW264" s="23"/>
      <c r="CX264" s="23">
        <v>0</v>
      </c>
      <c r="CY264" s="24">
        <v>0</v>
      </c>
      <c r="CZ264" s="23">
        <v>0</v>
      </c>
      <c r="DA264" s="23">
        <v>0</v>
      </c>
      <c r="DB264" s="25">
        <f t="shared" si="45"/>
        <v>481602197</v>
      </c>
      <c r="DC264" s="22">
        <v>0</v>
      </c>
      <c r="DD264" s="23">
        <v>0</v>
      </c>
      <c r="DE264" s="23">
        <v>0</v>
      </c>
      <c r="DF264" s="23">
        <v>0</v>
      </c>
      <c r="DG264" s="23">
        <v>0</v>
      </c>
      <c r="DH264" s="24">
        <v>0</v>
      </c>
      <c r="DI264" s="23">
        <v>0</v>
      </c>
      <c r="DJ264" s="23">
        <v>0</v>
      </c>
      <c r="DK264" s="25">
        <f t="shared" si="38"/>
        <v>481602197</v>
      </c>
      <c r="DL264" s="28">
        <v>0</v>
      </c>
      <c r="DM264" s="23">
        <v>0</v>
      </c>
      <c r="DN264" s="23">
        <v>0</v>
      </c>
      <c r="DO264" s="23">
        <v>0</v>
      </c>
      <c r="DP264" s="23">
        <v>0</v>
      </c>
      <c r="DQ264" s="23"/>
      <c r="DR264" s="23">
        <v>0</v>
      </c>
      <c r="DS264" s="23">
        <v>0</v>
      </c>
      <c r="DT264" s="24">
        <v>0</v>
      </c>
      <c r="DU264" s="23">
        <v>0</v>
      </c>
      <c r="DV264" s="23">
        <v>0</v>
      </c>
      <c r="DW264" s="26">
        <f t="shared" si="46"/>
        <v>481602197</v>
      </c>
      <c r="DX264" s="26">
        <f>VLOOKUP(B264,[2]RPTNCT049_ConsultaSaldosContabl!$I$4:$K$7914,3,0)</f>
        <v>61787723</v>
      </c>
      <c r="DY264" s="13" t="e">
        <f>+S264+AD264+AU264+#REF!+BG264+#REF!+BQ264+#REF!</f>
        <v>#REF!</v>
      </c>
    </row>
    <row r="265" spans="1:129" ht="15" customHeight="1" x14ac:dyDescent="0.2">
      <c r="A265" s="9">
        <v>8915021948</v>
      </c>
      <c r="B265" s="9">
        <v>891502194</v>
      </c>
      <c r="C265" s="9"/>
      <c r="D265" s="27">
        <v>213219532</v>
      </c>
      <c r="E265" s="21" t="s">
        <v>461</v>
      </c>
      <c r="F265" s="20" t="s">
        <v>1604</v>
      </c>
      <c r="G265" s="22">
        <f>VLOOKUP(A265,[1]SGP!$A$4:$G$1137,7,0)</f>
        <v>0</v>
      </c>
      <c r="H265" s="23"/>
      <c r="I265" s="23">
        <v>0</v>
      </c>
      <c r="J265" s="23">
        <v>0</v>
      </c>
      <c r="K265" s="24">
        <v>0</v>
      </c>
      <c r="L265" s="23">
        <v>0</v>
      </c>
      <c r="M265" s="23">
        <v>0</v>
      </c>
      <c r="N265" s="25">
        <f t="shared" si="39"/>
        <v>0</v>
      </c>
      <c r="O265" s="25">
        <v>0</v>
      </c>
      <c r="P265" s="22">
        <v>0</v>
      </c>
      <c r="Q265" s="23">
        <v>0</v>
      </c>
      <c r="R265" s="23">
        <v>0</v>
      </c>
      <c r="S265" s="31">
        <v>208116274</v>
      </c>
      <c r="T265" s="23">
        <v>0</v>
      </c>
      <c r="U265" s="24">
        <v>0</v>
      </c>
      <c r="V265" s="23">
        <v>0</v>
      </c>
      <c r="W265" s="23">
        <v>0</v>
      </c>
      <c r="X265" s="25">
        <f t="shared" si="40"/>
        <v>208116274</v>
      </c>
      <c r="Y265" s="25">
        <v>0</v>
      </c>
      <c r="Z265" s="22">
        <v>0</v>
      </c>
      <c r="AA265" s="23">
        <v>0</v>
      </c>
      <c r="AB265" s="22">
        <v>0</v>
      </c>
      <c r="AC265" s="23">
        <v>0</v>
      </c>
      <c r="AD265" s="23">
        <v>0</v>
      </c>
      <c r="AE265" s="23">
        <v>0</v>
      </c>
      <c r="AF265" s="24">
        <v>0</v>
      </c>
      <c r="AG265" s="23">
        <v>0</v>
      </c>
      <c r="AH265" s="23">
        <v>0</v>
      </c>
      <c r="AI265" s="25">
        <f t="shared" si="41"/>
        <v>208116274</v>
      </c>
      <c r="AJ265" s="25">
        <v>0</v>
      </c>
      <c r="AK265" s="24">
        <v>0</v>
      </c>
      <c r="AL265" s="23">
        <v>0</v>
      </c>
      <c r="AM265" s="23">
        <v>0</v>
      </c>
      <c r="AN265" s="24">
        <v>0</v>
      </c>
      <c r="AO265" s="24">
        <v>0</v>
      </c>
      <c r="AP265" s="23">
        <v>0</v>
      </c>
      <c r="AQ265" s="23">
        <v>0</v>
      </c>
      <c r="AR265" s="23">
        <v>0</v>
      </c>
      <c r="AS265" s="41" t="s">
        <v>2304</v>
      </c>
      <c r="AT265" s="23">
        <v>0</v>
      </c>
      <c r="AU265" s="23">
        <v>0</v>
      </c>
      <c r="AV265" s="25">
        <v>208116274</v>
      </c>
      <c r="AW265" s="22">
        <v>0</v>
      </c>
      <c r="AX265" s="23">
        <v>0</v>
      </c>
      <c r="AY265" s="41">
        <v>0</v>
      </c>
      <c r="AZ265" s="23">
        <v>0</v>
      </c>
      <c r="BA265" s="24">
        <v>0</v>
      </c>
      <c r="BB265" s="23">
        <v>0</v>
      </c>
      <c r="BC265" s="23"/>
      <c r="BD265" s="23">
        <v>0</v>
      </c>
      <c r="BE265" s="41">
        <v>0</v>
      </c>
      <c r="BF265" s="23">
        <v>208726400</v>
      </c>
      <c r="BG265" s="23">
        <v>187085604</v>
      </c>
      <c r="BH265" s="25">
        <v>603928278</v>
      </c>
      <c r="BI265" s="23">
        <v>0</v>
      </c>
      <c r="BJ265" s="23">
        <v>59615717</v>
      </c>
      <c r="BK265" s="23">
        <v>0</v>
      </c>
      <c r="BL265" s="23">
        <v>0</v>
      </c>
      <c r="BM265" s="23">
        <v>0</v>
      </c>
      <c r="BN265" s="24">
        <v>0</v>
      </c>
      <c r="BO265" s="23">
        <v>0</v>
      </c>
      <c r="BP265" s="23">
        <v>0</v>
      </c>
      <c r="BQ265" s="23">
        <v>0</v>
      </c>
      <c r="BR265" s="25">
        <v>663543995</v>
      </c>
      <c r="BS265" s="22">
        <v>0</v>
      </c>
      <c r="BT265" s="23">
        <v>0</v>
      </c>
      <c r="BU265" s="23">
        <v>0</v>
      </c>
      <c r="BV265" s="23">
        <v>0</v>
      </c>
      <c r="BW265" s="24">
        <v>0</v>
      </c>
      <c r="BX265" s="23">
        <v>0</v>
      </c>
      <c r="BY265" s="23">
        <v>0</v>
      </c>
      <c r="BZ265" s="23">
        <v>0</v>
      </c>
      <c r="CA265" s="25">
        <f t="shared" si="42"/>
        <v>663543995</v>
      </c>
      <c r="CB265" s="22">
        <v>0</v>
      </c>
      <c r="CC265" s="23">
        <v>0</v>
      </c>
      <c r="CD265" s="23">
        <v>0</v>
      </c>
      <c r="CE265" s="23">
        <v>0</v>
      </c>
      <c r="CF265" s="24">
        <v>0</v>
      </c>
      <c r="CG265" s="23">
        <v>0</v>
      </c>
      <c r="CH265" s="23">
        <v>0</v>
      </c>
      <c r="CI265" s="23">
        <v>0</v>
      </c>
      <c r="CJ265" s="25">
        <f t="shared" si="43"/>
        <v>663543995</v>
      </c>
      <c r="CK265" s="22">
        <v>0</v>
      </c>
      <c r="CL265" s="23">
        <v>0</v>
      </c>
      <c r="CM265" s="23">
        <v>0</v>
      </c>
      <c r="CN265" s="23">
        <v>0</v>
      </c>
      <c r="CO265" s="23">
        <v>0</v>
      </c>
      <c r="CP265" s="24">
        <v>0</v>
      </c>
      <c r="CQ265" s="23">
        <v>0</v>
      </c>
      <c r="CR265" s="23">
        <v>0</v>
      </c>
      <c r="CS265" s="25">
        <f t="shared" si="44"/>
        <v>663543995</v>
      </c>
      <c r="CT265" s="22">
        <v>0</v>
      </c>
      <c r="CU265" s="23">
        <v>0</v>
      </c>
      <c r="CV265" s="23">
        <v>0</v>
      </c>
      <c r="CW265" s="23"/>
      <c r="CX265" s="23">
        <v>0</v>
      </c>
      <c r="CY265" s="24">
        <v>0</v>
      </c>
      <c r="CZ265" s="23">
        <v>0</v>
      </c>
      <c r="DA265" s="23">
        <v>0</v>
      </c>
      <c r="DB265" s="25">
        <f t="shared" si="45"/>
        <v>663543995</v>
      </c>
      <c r="DC265" s="22">
        <v>0</v>
      </c>
      <c r="DD265" s="23">
        <v>0</v>
      </c>
      <c r="DE265" s="23">
        <v>0</v>
      </c>
      <c r="DF265" s="23">
        <v>0</v>
      </c>
      <c r="DG265" s="23">
        <v>0</v>
      </c>
      <c r="DH265" s="24">
        <v>0</v>
      </c>
      <c r="DI265" s="23">
        <v>0</v>
      </c>
      <c r="DJ265" s="23">
        <v>0</v>
      </c>
      <c r="DK265" s="25">
        <f t="shared" si="38"/>
        <v>663543995</v>
      </c>
      <c r="DL265" s="28">
        <v>0</v>
      </c>
      <c r="DM265" s="23">
        <v>0</v>
      </c>
      <c r="DN265" s="23">
        <v>0</v>
      </c>
      <c r="DO265" s="23">
        <v>0</v>
      </c>
      <c r="DP265" s="23"/>
      <c r="DQ265" s="23"/>
      <c r="DR265" s="23">
        <v>0</v>
      </c>
      <c r="DS265" s="23">
        <v>0</v>
      </c>
      <c r="DT265" s="24">
        <v>0</v>
      </c>
      <c r="DU265" s="23">
        <v>0</v>
      </c>
      <c r="DV265" s="23">
        <v>0</v>
      </c>
      <c r="DW265" s="26">
        <f t="shared" si="46"/>
        <v>663543995</v>
      </c>
      <c r="DX265" s="26">
        <f>VLOOKUP(B265,[2]RPTNCT049_ConsultaSaldosContabl!$I$4:$K$7914,3,0)</f>
        <v>268342117</v>
      </c>
      <c r="DY265" s="13" t="e">
        <f>+S265+AD265+AU265+#REF!+BG265+#REF!+BQ265+#REF!</f>
        <v>#REF!</v>
      </c>
    </row>
    <row r="266" spans="1:129" ht="15" customHeight="1" x14ac:dyDescent="0.2">
      <c r="A266" s="9">
        <v>8915021693</v>
      </c>
      <c r="B266" s="9">
        <v>891502169</v>
      </c>
      <c r="C266" s="9"/>
      <c r="D266" s="27">
        <v>219219392</v>
      </c>
      <c r="E266" s="21" t="s">
        <v>453</v>
      </c>
      <c r="F266" s="20" t="s">
        <v>1596</v>
      </c>
      <c r="G266" s="22">
        <f>VLOOKUP(A266,[1]SGP!$A$4:$G$1137,7,0)</f>
        <v>0</v>
      </c>
      <c r="H266" s="23"/>
      <c r="I266" s="23">
        <v>0</v>
      </c>
      <c r="J266" s="23">
        <v>0</v>
      </c>
      <c r="K266" s="24">
        <v>0</v>
      </c>
      <c r="L266" s="23">
        <v>0</v>
      </c>
      <c r="M266" s="23">
        <v>0</v>
      </c>
      <c r="N266" s="25">
        <f t="shared" si="39"/>
        <v>0</v>
      </c>
      <c r="O266" s="25">
        <v>0</v>
      </c>
      <c r="P266" s="22">
        <v>0</v>
      </c>
      <c r="Q266" s="23">
        <v>0</v>
      </c>
      <c r="R266" s="23">
        <v>0</v>
      </c>
      <c r="S266" s="31">
        <v>59799212</v>
      </c>
      <c r="T266" s="23">
        <v>0</v>
      </c>
      <c r="U266" s="24">
        <v>0</v>
      </c>
      <c r="V266" s="23">
        <v>0</v>
      </c>
      <c r="W266" s="23">
        <v>0</v>
      </c>
      <c r="X266" s="25">
        <f t="shared" si="40"/>
        <v>59799212</v>
      </c>
      <c r="Y266" s="25">
        <v>0</v>
      </c>
      <c r="Z266" s="22">
        <v>0</v>
      </c>
      <c r="AA266" s="23">
        <v>0</v>
      </c>
      <c r="AB266" s="22">
        <v>0</v>
      </c>
      <c r="AC266" s="23">
        <v>0</v>
      </c>
      <c r="AD266" s="23">
        <v>0</v>
      </c>
      <c r="AE266" s="23">
        <v>0</v>
      </c>
      <c r="AF266" s="24">
        <v>0</v>
      </c>
      <c r="AG266" s="23">
        <v>0</v>
      </c>
      <c r="AH266" s="23">
        <v>0</v>
      </c>
      <c r="AI266" s="25">
        <f t="shared" si="41"/>
        <v>59799212</v>
      </c>
      <c r="AJ266" s="25">
        <v>0</v>
      </c>
      <c r="AK266" s="24">
        <v>0</v>
      </c>
      <c r="AL266" s="23">
        <v>0</v>
      </c>
      <c r="AM266" s="23">
        <v>0</v>
      </c>
      <c r="AN266" s="24">
        <v>0</v>
      </c>
      <c r="AO266" s="24">
        <v>0</v>
      </c>
      <c r="AP266" s="23">
        <v>0</v>
      </c>
      <c r="AQ266" s="23">
        <v>0</v>
      </c>
      <c r="AR266" s="23">
        <v>0</v>
      </c>
      <c r="AS266" s="41" t="s">
        <v>2304</v>
      </c>
      <c r="AT266" s="23">
        <v>0</v>
      </c>
      <c r="AU266" s="23">
        <v>0</v>
      </c>
      <c r="AV266" s="25">
        <v>59799212</v>
      </c>
      <c r="AW266" s="22">
        <v>0</v>
      </c>
      <c r="AX266" s="23">
        <v>0</v>
      </c>
      <c r="AY266" s="41">
        <v>0</v>
      </c>
      <c r="AZ266" s="23">
        <v>0</v>
      </c>
      <c r="BA266" s="24">
        <v>0</v>
      </c>
      <c r="BB266" s="23">
        <v>0</v>
      </c>
      <c r="BC266" s="23"/>
      <c r="BD266" s="23">
        <v>0</v>
      </c>
      <c r="BE266" s="41">
        <v>0</v>
      </c>
      <c r="BF266" s="23">
        <v>84158015</v>
      </c>
      <c r="BG266" s="23">
        <v>75933723</v>
      </c>
      <c r="BH266" s="25">
        <v>219890950</v>
      </c>
      <c r="BI266" s="23">
        <v>0</v>
      </c>
      <c r="BJ266" s="23">
        <v>23398715</v>
      </c>
      <c r="BK266" s="23">
        <v>0</v>
      </c>
      <c r="BL266" s="23">
        <v>0</v>
      </c>
      <c r="BM266" s="23">
        <v>0</v>
      </c>
      <c r="BN266" s="24">
        <v>0</v>
      </c>
      <c r="BO266" s="23">
        <v>0</v>
      </c>
      <c r="BP266" s="23">
        <v>0</v>
      </c>
      <c r="BQ266" s="23">
        <v>0</v>
      </c>
      <c r="BR266" s="25">
        <v>243289665</v>
      </c>
      <c r="BS266" s="22">
        <v>0</v>
      </c>
      <c r="BT266" s="23">
        <v>0</v>
      </c>
      <c r="BU266" s="23">
        <v>0</v>
      </c>
      <c r="BV266" s="23">
        <v>0</v>
      </c>
      <c r="BW266" s="24">
        <v>0</v>
      </c>
      <c r="BX266" s="23">
        <v>0</v>
      </c>
      <c r="BY266" s="23">
        <v>0</v>
      </c>
      <c r="BZ266" s="23">
        <v>0</v>
      </c>
      <c r="CA266" s="25">
        <f t="shared" si="42"/>
        <v>243289665</v>
      </c>
      <c r="CB266" s="22">
        <v>0</v>
      </c>
      <c r="CC266" s="23">
        <v>0</v>
      </c>
      <c r="CD266" s="23">
        <v>0</v>
      </c>
      <c r="CE266" s="23">
        <v>0</v>
      </c>
      <c r="CF266" s="24">
        <v>0</v>
      </c>
      <c r="CG266" s="23">
        <v>0</v>
      </c>
      <c r="CH266" s="23">
        <v>0</v>
      </c>
      <c r="CI266" s="23">
        <v>0</v>
      </c>
      <c r="CJ266" s="25">
        <f t="shared" si="43"/>
        <v>243289665</v>
      </c>
      <c r="CK266" s="22">
        <v>0</v>
      </c>
      <c r="CL266" s="23">
        <v>0</v>
      </c>
      <c r="CM266" s="23">
        <v>0</v>
      </c>
      <c r="CN266" s="23">
        <v>0</v>
      </c>
      <c r="CO266" s="23">
        <v>0</v>
      </c>
      <c r="CP266" s="24">
        <v>0</v>
      </c>
      <c r="CQ266" s="23">
        <v>0</v>
      </c>
      <c r="CR266" s="23">
        <v>0</v>
      </c>
      <c r="CS266" s="25">
        <f t="shared" si="44"/>
        <v>243289665</v>
      </c>
      <c r="CT266" s="22">
        <v>0</v>
      </c>
      <c r="CU266" s="23">
        <v>0</v>
      </c>
      <c r="CV266" s="23">
        <v>0</v>
      </c>
      <c r="CW266" s="23">
        <v>0</v>
      </c>
      <c r="CX266" s="23">
        <v>0</v>
      </c>
      <c r="CY266" s="24">
        <v>0</v>
      </c>
      <c r="CZ266" s="23">
        <v>0</v>
      </c>
      <c r="DA266" s="23">
        <v>0</v>
      </c>
      <c r="DB266" s="25">
        <f t="shared" si="45"/>
        <v>243289665</v>
      </c>
      <c r="DC266" s="22">
        <v>0</v>
      </c>
      <c r="DD266" s="23">
        <v>0</v>
      </c>
      <c r="DE266" s="23">
        <v>0</v>
      </c>
      <c r="DF266" s="23">
        <v>0</v>
      </c>
      <c r="DG266" s="23">
        <v>0</v>
      </c>
      <c r="DH266" s="24">
        <v>0</v>
      </c>
      <c r="DI266" s="23">
        <v>0</v>
      </c>
      <c r="DJ266" s="23">
        <v>0</v>
      </c>
      <c r="DK266" s="25">
        <f t="shared" si="38"/>
        <v>243289665</v>
      </c>
      <c r="DL266" s="28">
        <v>0</v>
      </c>
      <c r="DM266" s="23">
        <v>0</v>
      </c>
      <c r="DN266" s="23">
        <v>0</v>
      </c>
      <c r="DO266" s="23">
        <v>0</v>
      </c>
      <c r="DP266" s="23">
        <v>0</v>
      </c>
      <c r="DQ266" s="23"/>
      <c r="DR266" s="23">
        <v>0</v>
      </c>
      <c r="DS266" s="23">
        <v>0</v>
      </c>
      <c r="DT266" s="24">
        <v>0</v>
      </c>
      <c r="DU266" s="23">
        <v>0</v>
      </c>
      <c r="DV266" s="23">
        <v>0</v>
      </c>
      <c r="DW266" s="26">
        <f t="shared" si="46"/>
        <v>243289665</v>
      </c>
      <c r="DX266" s="26">
        <f>VLOOKUP(B266,[2]RPTNCT049_ConsultaSaldosContabl!$I$4:$K$7914,3,0)</f>
        <v>107556730</v>
      </c>
      <c r="DY266" s="13" t="e">
        <f>+S266+AD266+AU266+#REF!+BG266+#REF!+BQ266+#REF!</f>
        <v>#REF!</v>
      </c>
    </row>
    <row r="267" spans="1:129" ht="15" customHeight="1" x14ac:dyDescent="0.2">
      <c r="A267" s="9">
        <v>8915017231</v>
      </c>
      <c r="B267" s="9">
        <v>891501723</v>
      </c>
      <c r="C267" s="9"/>
      <c r="D267" s="27">
        <v>213719137</v>
      </c>
      <c r="E267" s="21" t="s">
        <v>444</v>
      </c>
      <c r="F267" s="20" t="s">
        <v>1588</v>
      </c>
      <c r="G267" s="22">
        <f>VLOOKUP(A267,[1]SGP!$A$4:$G$1137,7,0)</f>
        <v>0</v>
      </c>
      <c r="H267" s="23"/>
      <c r="I267" s="23">
        <v>0</v>
      </c>
      <c r="J267" s="23">
        <v>0</v>
      </c>
      <c r="K267" s="24">
        <v>0</v>
      </c>
      <c r="L267" s="23">
        <v>0</v>
      </c>
      <c r="M267" s="23">
        <v>0</v>
      </c>
      <c r="N267" s="25">
        <f t="shared" si="39"/>
        <v>0</v>
      </c>
      <c r="O267" s="25">
        <v>0</v>
      </c>
      <c r="P267" s="22">
        <v>0</v>
      </c>
      <c r="Q267" s="23">
        <v>0</v>
      </c>
      <c r="R267" s="23">
        <v>0</v>
      </c>
      <c r="S267" s="31">
        <v>121325221</v>
      </c>
      <c r="T267" s="23">
        <v>0</v>
      </c>
      <c r="U267" s="24">
        <v>0</v>
      </c>
      <c r="V267" s="23">
        <v>0</v>
      </c>
      <c r="W267" s="23">
        <v>0</v>
      </c>
      <c r="X267" s="25">
        <f t="shared" si="40"/>
        <v>121325221</v>
      </c>
      <c r="Y267" s="25">
        <v>0</v>
      </c>
      <c r="Z267" s="22">
        <v>0</v>
      </c>
      <c r="AA267" s="23">
        <v>0</v>
      </c>
      <c r="AB267" s="22">
        <v>0</v>
      </c>
      <c r="AC267" s="23">
        <v>0</v>
      </c>
      <c r="AD267" s="23">
        <v>0</v>
      </c>
      <c r="AE267" s="23">
        <v>0</v>
      </c>
      <c r="AF267" s="24">
        <v>0</v>
      </c>
      <c r="AG267" s="23">
        <v>0</v>
      </c>
      <c r="AH267" s="23">
        <v>0</v>
      </c>
      <c r="AI267" s="25">
        <f t="shared" si="41"/>
        <v>121325221</v>
      </c>
      <c r="AJ267" s="25">
        <v>0</v>
      </c>
      <c r="AK267" s="24">
        <v>0</v>
      </c>
      <c r="AL267" s="23">
        <v>0</v>
      </c>
      <c r="AM267" s="23">
        <v>0</v>
      </c>
      <c r="AN267" s="24">
        <v>0</v>
      </c>
      <c r="AO267" s="24">
        <v>0</v>
      </c>
      <c r="AP267" s="23">
        <v>0</v>
      </c>
      <c r="AQ267" s="23">
        <v>0</v>
      </c>
      <c r="AR267" s="23">
        <v>0</v>
      </c>
      <c r="AS267" s="41" t="s">
        <v>2304</v>
      </c>
      <c r="AT267" s="23">
        <v>0</v>
      </c>
      <c r="AU267" s="23">
        <v>10315516</v>
      </c>
      <c r="AV267" s="25">
        <v>131640737</v>
      </c>
      <c r="AW267" s="22">
        <v>0</v>
      </c>
      <c r="AX267" s="23">
        <v>0</v>
      </c>
      <c r="AY267" s="41">
        <v>0</v>
      </c>
      <c r="AZ267" s="23">
        <v>0</v>
      </c>
      <c r="BA267" s="24">
        <v>0</v>
      </c>
      <c r="BB267" s="23">
        <v>0</v>
      </c>
      <c r="BC267" s="23"/>
      <c r="BD267" s="23">
        <v>0</v>
      </c>
      <c r="BE267" s="41">
        <v>0</v>
      </c>
      <c r="BF267" s="23">
        <v>385398345</v>
      </c>
      <c r="BG267" s="23">
        <v>171918218</v>
      </c>
      <c r="BH267" s="25">
        <v>688957300</v>
      </c>
      <c r="BI267" s="23">
        <v>0</v>
      </c>
      <c r="BJ267" s="23">
        <v>113373312</v>
      </c>
      <c r="BK267" s="23">
        <v>0</v>
      </c>
      <c r="BL267" s="23">
        <v>0</v>
      </c>
      <c r="BM267" s="23">
        <v>0</v>
      </c>
      <c r="BN267" s="24">
        <v>0</v>
      </c>
      <c r="BO267" s="23">
        <v>0</v>
      </c>
      <c r="BP267" s="23">
        <v>0</v>
      </c>
      <c r="BQ267" s="23">
        <v>0</v>
      </c>
      <c r="BR267" s="25">
        <v>802330612</v>
      </c>
      <c r="BS267" s="22">
        <v>0</v>
      </c>
      <c r="BT267" s="23">
        <v>0</v>
      </c>
      <c r="BU267" s="23">
        <v>0</v>
      </c>
      <c r="BV267" s="23">
        <v>0</v>
      </c>
      <c r="BW267" s="24">
        <v>0</v>
      </c>
      <c r="BX267" s="23">
        <v>0</v>
      </c>
      <c r="BY267" s="23">
        <v>0</v>
      </c>
      <c r="BZ267" s="23">
        <v>0</v>
      </c>
      <c r="CA267" s="25">
        <f t="shared" si="42"/>
        <v>802330612</v>
      </c>
      <c r="CB267" s="22">
        <v>0</v>
      </c>
      <c r="CC267" s="23">
        <v>0</v>
      </c>
      <c r="CD267" s="23">
        <v>0</v>
      </c>
      <c r="CE267" s="23">
        <v>0</v>
      </c>
      <c r="CF267" s="24">
        <v>0</v>
      </c>
      <c r="CG267" s="23">
        <v>0</v>
      </c>
      <c r="CH267" s="23">
        <v>0</v>
      </c>
      <c r="CI267" s="23">
        <v>0</v>
      </c>
      <c r="CJ267" s="25">
        <f t="shared" si="43"/>
        <v>802330612</v>
      </c>
      <c r="CK267" s="22">
        <v>0</v>
      </c>
      <c r="CL267" s="23">
        <v>0</v>
      </c>
      <c r="CM267" s="23">
        <v>0</v>
      </c>
      <c r="CN267" s="23">
        <v>0</v>
      </c>
      <c r="CO267" s="23">
        <v>0</v>
      </c>
      <c r="CP267" s="24">
        <v>0</v>
      </c>
      <c r="CQ267" s="23">
        <v>0</v>
      </c>
      <c r="CR267" s="23">
        <v>0</v>
      </c>
      <c r="CS267" s="25">
        <f t="shared" si="44"/>
        <v>802330612</v>
      </c>
      <c r="CT267" s="22">
        <v>0</v>
      </c>
      <c r="CU267" s="23">
        <v>0</v>
      </c>
      <c r="CV267" s="23">
        <v>0</v>
      </c>
      <c r="CW267" s="23"/>
      <c r="CX267" s="23">
        <v>0</v>
      </c>
      <c r="CY267" s="24">
        <v>0</v>
      </c>
      <c r="CZ267" s="23">
        <v>0</v>
      </c>
      <c r="DA267" s="23">
        <v>0</v>
      </c>
      <c r="DB267" s="25">
        <f t="shared" si="45"/>
        <v>802330612</v>
      </c>
      <c r="DC267" s="22">
        <v>0</v>
      </c>
      <c r="DD267" s="23">
        <v>0</v>
      </c>
      <c r="DE267" s="23">
        <v>0</v>
      </c>
      <c r="DF267" s="23">
        <v>0</v>
      </c>
      <c r="DG267" s="23">
        <v>0</v>
      </c>
      <c r="DH267" s="24">
        <v>0</v>
      </c>
      <c r="DI267" s="23">
        <v>0</v>
      </c>
      <c r="DJ267" s="23">
        <v>0</v>
      </c>
      <c r="DK267" s="25">
        <f t="shared" ref="DK267:DK330" si="47">+DB267+DC267+DD267+DE267+DF267+DG267+DH267+DI267+DJ267</f>
        <v>802330612</v>
      </c>
      <c r="DL267" s="28">
        <v>0</v>
      </c>
      <c r="DM267" s="23">
        <v>0</v>
      </c>
      <c r="DN267" s="23">
        <v>0</v>
      </c>
      <c r="DO267" s="23">
        <v>0</v>
      </c>
      <c r="DP267" s="23">
        <v>0</v>
      </c>
      <c r="DQ267" s="23"/>
      <c r="DR267" s="23">
        <v>0</v>
      </c>
      <c r="DS267" s="23">
        <v>0</v>
      </c>
      <c r="DT267" s="24">
        <v>0</v>
      </c>
      <c r="DU267" s="23">
        <v>0</v>
      </c>
      <c r="DV267" s="23">
        <v>0</v>
      </c>
      <c r="DW267" s="26">
        <f t="shared" si="46"/>
        <v>802330612</v>
      </c>
      <c r="DX267" s="26">
        <f>VLOOKUP(B267,[2]RPTNCT049_ConsultaSaldosContabl!$I$4:$K$7914,3,0)</f>
        <v>498771657</v>
      </c>
      <c r="DY267" s="13" t="e">
        <f>+S267+AD267+AU267+#REF!+BG267+#REF!+BQ267+#REF!</f>
        <v>#REF!</v>
      </c>
    </row>
    <row r="268" spans="1:129" ht="15" customHeight="1" x14ac:dyDescent="0.2">
      <c r="A268" s="9">
        <v>8915012927</v>
      </c>
      <c r="B268" s="9">
        <v>891501292</v>
      </c>
      <c r="C268" s="9"/>
      <c r="D268" s="27">
        <v>214219142</v>
      </c>
      <c r="E268" s="21" t="s">
        <v>445</v>
      </c>
      <c r="F268" s="20" t="s">
        <v>1589</v>
      </c>
      <c r="G268" s="22">
        <f>VLOOKUP(A268,[1]SGP!$A$4:$G$1137,7,0)</f>
        <v>0</v>
      </c>
      <c r="H268" s="23"/>
      <c r="I268" s="23">
        <v>0</v>
      </c>
      <c r="J268" s="23">
        <v>0</v>
      </c>
      <c r="K268" s="24">
        <v>0</v>
      </c>
      <c r="L268" s="23">
        <v>0</v>
      </c>
      <c r="M268" s="23">
        <v>0</v>
      </c>
      <c r="N268" s="25">
        <f t="shared" si="39"/>
        <v>0</v>
      </c>
      <c r="O268" s="25">
        <v>0</v>
      </c>
      <c r="P268" s="22">
        <v>0</v>
      </c>
      <c r="Q268" s="23">
        <v>0</v>
      </c>
      <c r="R268" s="23">
        <v>0</v>
      </c>
      <c r="S268" s="31">
        <v>208431685</v>
      </c>
      <c r="T268" s="23">
        <v>0</v>
      </c>
      <c r="U268" s="24">
        <v>0</v>
      </c>
      <c r="V268" s="23">
        <v>0</v>
      </c>
      <c r="W268" s="23">
        <v>0</v>
      </c>
      <c r="X268" s="25">
        <f t="shared" si="40"/>
        <v>208431685</v>
      </c>
      <c r="Y268" s="25">
        <v>0</v>
      </c>
      <c r="Z268" s="22">
        <v>0</v>
      </c>
      <c r="AA268" s="23">
        <v>0</v>
      </c>
      <c r="AB268" s="22">
        <v>0</v>
      </c>
      <c r="AC268" s="23">
        <v>0</v>
      </c>
      <c r="AD268" s="23">
        <v>0</v>
      </c>
      <c r="AE268" s="23">
        <v>0</v>
      </c>
      <c r="AF268" s="24">
        <v>0</v>
      </c>
      <c r="AG268" s="23">
        <v>0</v>
      </c>
      <c r="AH268" s="23">
        <v>0</v>
      </c>
      <c r="AI268" s="25">
        <f t="shared" si="41"/>
        <v>208431685</v>
      </c>
      <c r="AJ268" s="25">
        <v>0</v>
      </c>
      <c r="AK268" s="24">
        <v>0</v>
      </c>
      <c r="AL268" s="23">
        <v>0</v>
      </c>
      <c r="AM268" s="23">
        <v>0</v>
      </c>
      <c r="AN268" s="24">
        <v>0</v>
      </c>
      <c r="AO268" s="24">
        <v>0</v>
      </c>
      <c r="AP268" s="23">
        <v>0</v>
      </c>
      <c r="AQ268" s="23">
        <v>0</v>
      </c>
      <c r="AR268" s="23">
        <v>0</v>
      </c>
      <c r="AS268" s="41" t="s">
        <v>2304</v>
      </c>
      <c r="AT268" s="23">
        <v>0</v>
      </c>
      <c r="AU268" s="23">
        <v>0</v>
      </c>
      <c r="AV268" s="25">
        <v>208431685</v>
      </c>
      <c r="AW268" s="22">
        <v>0</v>
      </c>
      <c r="AX268" s="23">
        <v>0</v>
      </c>
      <c r="AY268" s="41">
        <v>0</v>
      </c>
      <c r="AZ268" s="23">
        <v>0</v>
      </c>
      <c r="BA268" s="24">
        <v>0</v>
      </c>
      <c r="BB268" s="23">
        <v>0</v>
      </c>
      <c r="BC268" s="23"/>
      <c r="BD268" s="23">
        <v>0</v>
      </c>
      <c r="BE268" s="41">
        <v>0</v>
      </c>
      <c r="BF268" s="23">
        <v>208623520</v>
      </c>
      <c r="BG268" s="23">
        <v>193212532</v>
      </c>
      <c r="BH268" s="25">
        <v>610267737</v>
      </c>
      <c r="BI268" s="23">
        <v>0</v>
      </c>
      <c r="BJ268" s="23">
        <v>59582261</v>
      </c>
      <c r="BK268" s="23">
        <v>0</v>
      </c>
      <c r="BL268" s="23">
        <v>0</v>
      </c>
      <c r="BM268" s="23">
        <v>0</v>
      </c>
      <c r="BN268" s="24">
        <v>0</v>
      </c>
      <c r="BO268" s="23">
        <v>0</v>
      </c>
      <c r="BP268" s="23">
        <v>0</v>
      </c>
      <c r="BQ268" s="23">
        <v>0</v>
      </c>
      <c r="BR268" s="25">
        <v>669849998</v>
      </c>
      <c r="BS268" s="22">
        <v>0</v>
      </c>
      <c r="BT268" s="23">
        <v>0</v>
      </c>
      <c r="BU268" s="23">
        <v>0</v>
      </c>
      <c r="BV268" s="23">
        <v>0</v>
      </c>
      <c r="BW268" s="24">
        <v>0</v>
      </c>
      <c r="BX268" s="23">
        <v>0</v>
      </c>
      <c r="BY268" s="23">
        <v>0</v>
      </c>
      <c r="BZ268" s="23">
        <v>0</v>
      </c>
      <c r="CA268" s="25">
        <f t="shared" si="42"/>
        <v>669849998</v>
      </c>
      <c r="CB268" s="22">
        <v>0</v>
      </c>
      <c r="CC268" s="23">
        <v>0</v>
      </c>
      <c r="CD268" s="23">
        <v>0</v>
      </c>
      <c r="CE268" s="23">
        <v>0</v>
      </c>
      <c r="CF268" s="24">
        <v>0</v>
      </c>
      <c r="CG268" s="23">
        <v>0</v>
      </c>
      <c r="CH268" s="23">
        <v>0</v>
      </c>
      <c r="CI268" s="23">
        <v>0</v>
      </c>
      <c r="CJ268" s="25">
        <f t="shared" si="43"/>
        <v>669849998</v>
      </c>
      <c r="CK268" s="22">
        <v>0</v>
      </c>
      <c r="CL268" s="23">
        <v>0</v>
      </c>
      <c r="CM268" s="23">
        <v>0</v>
      </c>
      <c r="CN268" s="23">
        <v>0</v>
      </c>
      <c r="CO268" s="23">
        <v>0</v>
      </c>
      <c r="CP268" s="24">
        <v>0</v>
      </c>
      <c r="CQ268" s="23">
        <v>0</v>
      </c>
      <c r="CR268" s="23">
        <v>0</v>
      </c>
      <c r="CS268" s="25">
        <f t="shared" si="44"/>
        <v>669849998</v>
      </c>
      <c r="CT268" s="22">
        <v>0</v>
      </c>
      <c r="CU268" s="23">
        <v>0</v>
      </c>
      <c r="CV268" s="23">
        <v>0</v>
      </c>
      <c r="CW268" s="23"/>
      <c r="CX268" s="23">
        <v>0</v>
      </c>
      <c r="CY268" s="24">
        <v>0</v>
      </c>
      <c r="CZ268" s="23">
        <v>0</v>
      </c>
      <c r="DA268" s="23">
        <v>0</v>
      </c>
      <c r="DB268" s="25">
        <f t="shared" si="45"/>
        <v>669849998</v>
      </c>
      <c r="DC268" s="22">
        <v>0</v>
      </c>
      <c r="DD268" s="23">
        <v>0</v>
      </c>
      <c r="DE268" s="23">
        <v>0</v>
      </c>
      <c r="DF268" s="23">
        <v>0</v>
      </c>
      <c r="DG268" s="23">
        <v>0</v>
      </c>
      <c r="DH268" s="24">
        <v>0</v>
      </c>
      <c r="DI268" s="23">
        <v>0</v>
      </c>
      <c r="DJ268" s="23">
        <v>0</v>
      </c>
      <c r="DK268" s="25">
        <f t="shared" si="47"/>
        <v>669849998</v>
      </c>
      <c r="DL268" s="28">
        <v>0</v>
      </c>
      <c r="DM268" s="23">
        <v>0</v>
      </c>
      <c r="DN268" s="23">
        <v>0</v>
      </c>
      <c r="DO268" s="23">
        <v>0</v>
      </c>
      <c r="DP268" s="23"/>
      <c r="DQ268" s="23"/>
      <c r="DR268" s="23">
        <v>0</v>
      </c>
      <c r="DS268" s="23">
        <v>0</v>
      </c>
      <c r="DT268" s="24">
        <v>0</v>
      </c>
      <c r="DU268" s="23">
        <v>0</v>
      </c>
      <c r="DV268" s="23">
        <v>0</v>
      </c>
      <c r="DW268" s="26">
        <f t="shared" si="46"/>
        <v>669849998</v>
      </c>
      <c r="DX268" s="26">
        <f>VLOOKUP(B268,[2]RPTNCT049_ConsultaSaldosContabl!$I$4:$K$7914,3,0)</f>
        <v>268205781</v>
      </c>
      <c r="DY268" s="13" t="e">
        <f>+S268+AD268+AU268+#REF!+BG268+#REF!+BQ268+#REF!</f>
        <v>#REF!</v>
      </c>
    </row>
    <row r="269" spans="1:129" ht="15" customHeight="1" x14ac:dyDescent="0.2">
      <c r="A269" s="9">
        <v>8915012830</v>
      </c>
      <c r="B269" s="9">
        <v>891501283</v>
      </c>
      <c r="C269" s="9"/>
      <c r="D269" s="27">
        <v>211219212</v>
      </c>
      <c r="E269" s="21" t="s">
        <v>446</v>
      </c>
      <c r="F269" s="20" t="s">
        <v>1590</v>
      </c>
      <c r="G269" s="22">
        <f>VLOOKUP(A269,[1]SGP!$A$4:$G$1137,7,0)</f>
        <v>0</v>
      </c>
      <c r="H269" s="23"/>
      <c r="I269" s="23">
        <v>0</v>
      </c>
      <c r="J269" s="23">
        <v>0</v>
      </c>
      <c r="K269" s="24">
        <v>0</v>
      </c>
      <c r="L269" s="23">
        <v>0</v>
      </c>
      <c r="M269" s="23">
        <v>0</v>
      </c>
      <c r="N269" s="25">
        <f t="shared" si="39"/>
        <v>0</v>
      </c>
      <c r="O269" s="25">
        <v>0</v>
      </c>
      <c r="P269" s="22">
        <v>0</v>
      </c>
      <c r="Q269" s="23">
        <v>0</v>
      </c>
      <c r="R269" s="23">
        <v>0</v>
      </c>
      <c r="S269" s="31">
        <v>176489008</v>
      </c>
      <c r="T269" s="23">
        <v>0</v>
      </c>
      <c r="U269" s="24">
        <v>0</v>
      </c>
      <c r="V269" s="23">
        <v>0</v>
      </c>
      <c r="W269" s="23">
        <v>0</v>
      </c>
      <c r="X269" s="25">
        <f t="shared" si="40"/>
        <v>176489008</v>
      </c>
      <c r="Y269" s="25">
        <v>0</v>
      </c>
      <c r="Z269" s="22">
        <v>0</v>
      </c>
      <c r="AA269" s="23">
        <v>0</v>
      </c>
      <c r="AB269" s="22">
        <v>0</v>
      </c>
      <c r="AC269" s="23">
        <v>0</v>
      </c>
      <c r="AD269" s="23">
        <v>0</v>
      </c>
      <c r="AE269" s="23">
        <v>0</v>
      </c>
      <c r="AF269" s="24">
        <v>0</v>
      </c>
      <c r="AG269" s="23">
        <v>0</v>
      </c>
      <c r="AH269" s="23">
        <v>0</v>
      </c>
      <c r="AI269" s="25">
        <f t="shared" si="41"/>
        <v>176489008</v>
      </c>
      <c r="AJ269" s="25">
        <v>0</v>
      </c>
      <c r="AK269" s="24">
        <v>0</v>
      </c>
      <c r="AL269" s="23">
        <v>0</v>
      </c>
      <c r="AM269" s="23">
        <v>0</v>
      </c>
      <c r="AN269" s="24">
        <v>0</v>
      </c>
      <c r="AO269" s="24">
        <v>0</v>
      </c>
      <c r="AP269" s="23">
        <v>0</v>
      </c>
      <c r="AQ269" s="23">
        <v>0</v>
      </c>
      <c r="AR269" s="23">
        <v>0</v>
      </c>
      <c r="AS269" s="41" t="s">
        <v>2304</v>
      </c>
      <c r="AT269" s="23">
        <v>0</v>
      </c>
      <c r="AU269" s="23">
        <v>0</v>
      </c>
      <c r="AV269" s="25">
        <v>176489008</v>
      </c>
      <c r="AW269" s="22">
        <v>0</v>
      </c>
      <c r="AX269" s="23">
        <v>0</v>
      </c>
      <c r="AY269" s="41">
        <v>0</v>
      </c>
      <c r="AZ269" s="23">
        <v>0</v>
      </c>
      <c r="BA269" s="24">
        <v>0</v>
      </c>
      <c r="BB269" s="23">
        <v>0</v>
      </c>
      <c r="BC269" s="23"/>
      <c r="BD269" s="23">
        <v>0</v>
      </c>
      <c r="BE269" s="41">
        <v>0</v>
      </c>
      <c r="BF269" s="23">
        <v>215519920</v>
      </c>
      <c r="BG269" s="23">
        <v>166357437</v>
      </c>
      <c r="BH269" s="25">
        <v>558366365</v>
      </c>
      <c r="BI269" s="23">
        <v>0</v>
      </c>
      <c r="BJ269" s="23">
        <v>63437477</v>
      </c>
      <c r="BK269" s="23">
        <v>0</v>
      </c>
      <c r="BL269" s="23">
        <v>0</v>
      </c>
      <c r="BM269" s="23">
        <v>0</v>
      </c>
      <c r="BN269" s="24">
        <v>0</v>
      </c>
      <c r="BO269" s="23">
        <v>0</v>
      </c>
      <c r="BP269" s="23">
        <v>0</v>
      </c>
      <c r="BQ269" s="23">
        <v>3777874</v>
      </c>
      <c r="BR269" s="25">
        <v>625581716</v>
      </c>
      <c r="BS269" s="22">
        <v>0</v>
      </c>
      <c r="BT269" s="23">
        <v>0</v>
      </c>
      <c r="BU269" s="23">
        <v>0</v>
      </c>
      <c r="BV269" s="23">
        <v>0</v>
      </c>
      <c r="BW269" s="24">
        <v>0</v>
      </c>
      <c r="BX269" s="23">
        <v>0</v>
      </c>
      <c r="BY269" s="23">
        <v>0</v>
      </c>
      <c r="BZ269" s="23">
        <v>0</v>
      </c>
      <c r="CA269" s="25">
        <f t="shared" si="42"/>
        <v>625581716</v>
      </c>
      <c r="CB269" s="22">
        <v>0</v>
      </c>
      <c r="CC269" s="23">
        <v>0</v>
      </c>
      <c r="CD269" s="23">
        <v>0</v>
      </c>
      <c r="CE269" s="23">
        <v>0</v>
      </c>
      <c r="CF269" s="24">
        <v>0</v>
      </c>
      <c r="CG269" s="23">
        <v>0</v>
      </c>
      <c r="CH269" s="23">
        <v>0</v>
      </c>
      <c r="CI269" s="23">
        <v>0</v>
      </c>
      <c r="CJ269" s="25">
        <f t="shared" si="43"/>
        <v>625581716</v>
      </c>
      <c r="CK269" s="22">
        <v>0</v>
      </c>
      <c r="CL269" s="23">
        <v>0</v>
      </c>
      <c r="CM269" s="23">
        <v>0</v>
      </c>
      <c r="CN269" s="23">
        <v>0</v>
      </c>
      <c r="CO269" s="23">
        <v>0</v>
      </c>
      <c r="CP269" s="24">
        <v>0</v>
      </c>
      <c r="CQ269" s="23">
        <v>0</v>
      </c>
      <c r="CR269" s="23">
        <v>0</v>
      </c>
      <c r="CS269" s="25">
        <f t="shared" si="44"/>
        <v>625581716</v>
      </c>
      <c r="CT269" s="22">
        <v>0</v>
      </c>
      <c r="CU269" s="23">
        <v>0</v>
      </c>
      <c r="CV269" s="23">
        <v>0</v>
      </c>
      <c r="CW269" s="23"/>
      <c r="CX269" s="23">
        <v>0</v>
      </c>
      <c r="CY269" s="24">
        <v>0</v>
      </c>
      <c r="CZ269" s="23">
        <v>0</v>
      </c>
      <c r="DA269" s="23">
        <v>0</v>
      </c>
      <c r="DB269" s="25">
        <f t="shared" si="45"/>
        <v>625581716</v>
      </c>
      <c r="DC269" s="22">
        <v>0</v>
      </c>
      <c r="DD269" s="23">
        <v>0</v>
      </c>
      <c r="DE269" s="23">
        <v>0</v>
      </c>
      <c r="DF269" s="23">
        <v>0</v>
      </c>
      <c r="DG269" s="23">
        <v>0</v>
      </c>
      <c r="DH269" s="24">
        <v>0</v>
      </c>
      <c r="DI269" s="23">
        <v>0</v>
      </c>
      <c r="DJ269" s="23">
        <v>0</v>
      </c>
      <c r="DK269" s="25">
        <f t="shared" si="47"/>
        <v>625581716</v>
      </c>
      <c r="DL269" s="28">
        <v>0</v>
      </c>
      <c r="DM269" s="23">
        <v>0</v>
      </c>
      <c r="DN269" s="23">
        <v>0</v>
      </c>
      <c r="DO269" s="23">
        <v>0</v>
      </c>
      <c r="DP269" s="23"/>
      <c r="DQ269" s="23"/>
      <c r="DR269" s="23">
        <v>0</v>
      </c>
      <c r="DS269" s="23">
        <v>0</v>
      </c>
      <c r="DT269" s="24">
        <v>0</v>
      </c>
      <c r="DU269" s="23">
        <v>0</v>
      </c>
      <c r="DV269" s="23">
        <v>0</v>
      </c>
      <c r="DW269" s="26">
        <f t="shared" si="46"/>
        <v>625581716</v>
      </c>
      <c r="DX269" s="26">
        <f>VLOOKUP(B269,[2]RPTNCT049_ConsultaSaldosContabl!$I$4:$K$7914,3,0)</f>
        <v>278957397</v>
      </c>
      <c r="DY269" s="13" t="e">
        <f>+S269+AD269+AU269+#REF!+BG269+#REF!+BQ269+#REF!</f>
        <v>#REF!</v>
      </c>
    </row>
    <row r="270" spans="1:129" ht="15" customHeight="1" x14ac:dyDescent="0.2">
      <c r="A270" s="9">
        <v>8915012776</v>
      </c>
      <c r="B270" s="9">
        <v>891501277</v>
      </c>
      <c r="C270" s="9"/>
      <c r="D270" s="27">
        <v>216019760</v>
      </c>
      <c r="E270" s="21" t="s">
        <v>471</v>
      </c>
      <c r="F270" s="20" t="s">
        <v>1614</v>
      </c>
      <c r="G270" s="22">
        <f>VLOOKUP(A270,[1]SGP!$A$4:$G$1137,7,0)</f>
        <v>0</v>
      </c>
      <c r="H270" s="23"/>
      <c r="I270" s="23">
        <v>0</v>
      </c>
      <c r="J270" s="23">
        <v>0</v>
      </c>
      <c r="K270" s="24">
        <v>0</v>
      </c>
      <c r="L270" s="23">
        <v>0</v>
      </c>
      <c r="M270" s="23">
        <v>0</v>
      </c>
      <c r="N270" s="25">
        <f t="shared" si="39"/>
        <v>0</v>
      </c>
      <c r="O270" s="25">
        <v>0</v>
      </c>
      <c r="P270" s="22">
        <v>0</v>
      </c>
      <c r="Q270" s="23">
        <v>0</v>
      </c>
      <c r="R270" s="23">
        <v>0</v>
      </c>
      <c r="S270" s="31">
        <v>73328900</v>
      </c>
      <c r="T270" s="23">
        <v>0</v>
      </c>
      <c r="U270" s="24">
        <v>0</v>
      </c>
      <c r="V270" s="23">
        <v>0</v>
      </c>
      <c r="W270" s="23">
        <v>0</v>
      </c>
      <c r="X270" s="25">
        <f t="shared" si="40"/>
        <v>73328900</v>
      </c>
      <c r="Y270" s="25">
        <v>0</v>
      </c>
      <c r="Z270" s="22">
        <v>0</v>
      </c>
      <c r="AA270" s="23">
        <v>0</v>
      </c>
      <c r="AB270" s="22">
        <v>0</v>
      </c>
      <c r="AC270" s="23">
        <v>0</v>
      </c>
      <c r="AD270" s="23">
        <v>0</v>
      </c>
      <c r="AE270" s="23">
        <v>0</v>
      </c>
      <c r="AF270" s="24">
        <v>0</v>
      </c>
      <c r="AG270" s="23">
        <v>0</v>
      </c>
      <c r="AH270" s="23">
        <v>0</v>
      </c>
      <c r="AI270" s="25">
        <f t="shared" si="41"/>
        <v>73328900</v>
      </c>
      <c r="AJ270" s="25">
        <v>0</v>
      </c>
      <c r="AK270" s="24">
        <v>0</v>
      </c>
      <c r="AL270" s="23">
        <v>0</v>
      </c>
      <c r="AM270" s="23">
        <v>0</v>
      </c>
      <c r="AN270" s="24">
        <v>0</v>
      </c>
      <c r="AO270" s="24">
        <v>0</v>
      </c>
      <c r="AP270" s="23">
        <v>0</v>
      </c>
      <c r="AQ270" s="23">
        <v>0</v>
      </c>
      <c r="AR270" s="23">
        <v>0</v>
      </c>
      <c r="AS270" s="41" t="s">
        <v>2304</v>
      </c>
      <c r="AT270" s="23">
        <v>0</v>
      </c>
      <c r="AU270" s="23">
        <v>0</v>
      </c>
      <c r="AV270" s="25">
        <v>73328900</v>
      </c>
      <c r="AW270" s="22">
        <v>0</v>
      </c>
      <c r="AX270" s="23">
        <v>0</v>
      </c>
      <c r="AY270" s="41">
        <v>0</v>
      </c>
      <c r="AZ270" s="23">
        <v>0</v>
      </c>
      <c r="BA270" s="24">
        <v>0</v>
      </c>
      <c r="BB270" s="23">
        <v>0</v>
      </c>
      <c r="BC270" s="23"/>
      <c r="BD270" s="23">
        <v>0</v>
      </c>
      <c r="BE270" s="41">
        <v>0</v>
      </c>
      <c r="BF270" s="23">
        <v>72939765</v>
      </c>
      <c r="BG270" s="23">
        <v>63133706</v>
      </c>
      <c r="BH270" s="25">
        <v>209402371</v>
      </c>
      <c r="BI270" s="23">
        <v>0</v>
      </c>
      <c r="BJ270" s="23">
        <v>20264152</v>
      </c>
      <c r="BK270" s="23">
        <v>0</v>
      </c>
      <c r="BL270" s="23">
        <v>0</v>
      </c>
      <c r="BM270" s="23">
        <v>0</v>
      </c>
      <c r="BN270" s="24">
        <v>0</v>
      </c>
      <c r="BO270" s="23">
        <v>0</v>
      </c>
      <c r="BP270" s="23">
        <v>0</v>
      </c>
      <c r="BQ270" s="23">
        <v>0</v>
      </c>
      <c r="BR270" s="25">
        <v>229666523</v>
      </c>
      <c r="BS270" s="22">
        <v>0</v>
      </c>
      <c r="BT270" s="23">
        <v>0</v>
      </c>
      <c r="BU270" s="23">
        <v>0</v>
      </c>
      <c r="BV270" s="23">
        <v>0</v>
      </c>
      <c r="BW270" s="24">
        <v>0</v>
      </c>
      <c r="BX270" s="23">
        <v>0</v>
      </c>
      <c r="BY270" s="23">
        <v>0</v>
      </c>
      <c r="BZ270" s="23">
        <v>0</v>
      </c>
      <c r="CA270" s="25">
        <f t="shared" si="42"/>
        <v>229666523</v>
      </c>
      <c r="CB270" s="22">
        <v>0</v>
      </c>
      <c r="CC270" s="23">
        <v>0</v>
      </c>
      <c r="CD270" s="23">
        <v>0</v>
      </c>
      <c r="CE270" s="23">
        <v>0</v>
      </c>
      <c r="CF270" s="24">
        <v>0</v>
      </c>
      <c r="CG270" s="23">
        <v>0</v>
      </c>
      <c r="CH270" s="23">
        <v>0</v>
      </c>
      <c r="CI270" s="23">
        <v>0</v>
      </c>
      <c r="CJ270" s="25">
        <f t="shared" si="43"/>
        <v>229666523</v>
      </c>
      <c r="CK270" s="22">
        <v>0</v>
      </c>
      <c r="CL270" s="23">
        <v>0</v>
      </c>
      <c r="CM270" s="23">
        <v>0</v>
      </c>
      <c r="CN270" s="23">
        <v>0</v>
      </c>
      <c r="CO270" s="23">
        <v>0</v>
      </c>
      <c r="CP270" s="24">
        <v>0</v>
      </c>
      <c r="CQ270" s="23">
        <v>0</v>
      </c>
      <c r="CR270" s="23">
        <v>0</v>
      </c>
      <c r="CS270" s="25">
        <f t="shared" si="44"/>
        <v>229666523</v>
      </c>
      <c r="CT270" s="22">
        <v>0</v>
      </c>
      <c r="CU270" s="23">
        <v>0</v>
      </c>
      <c r="CV270" s="23">
        <v>0</v>
      </c>
      <c r="CW270" s="23"/>
      <c r="CX270" s="23">
        <v>0</v>
      </c>
      <c r="CY270" s="24">
        <v>0</v>
      </c>
      <c r="CZ270" s="23">
        <v>0</v>
      </c>
      <c r="DA270" s="23">
        <v>0</v>
      </c>
      <c r="DB270" s="25">
        <f t="shared" si="45"/>
        <v>229666523</v>
      </c>
      <c r="DC270" s="22">
        <v>0</v>
      </c>
      <c r="DD270" s="23">
        <v>0</v>
      </c>
      <c r="DE270" s="23">
        <v>0</v>
      </c>
      <c r="DF270" s="23">
        <v>0</v>
      </c>
      <c r="DG270" s="23">
        <v>0</v>
      </c>
      <c r="DH270" s="24">
        <v>0</v>
      </c>
      <c r="DI270" s="23">
        <v>0</v>
      </c>
      <c r="DJ270" s="23">
        <v>0</v>
      </c>
      <c r="DK270" s="25">
        <f t="shared" si="47"/>
        <v>229666523</v>
      </c>
      <c r="DL270" s="28">
        <v>0</v>
      </c>
      <c r="DM270" s="23">
        <v>0</v>
      </c>
      <c r="DN270" s="23">
        <v>0</v>
      </c>
      <c r="DO270" s="23">
        <v>0</v>
      </c>
      <c r="DP270" s="23"/>
      <c r="DQ270" s="23"/>
      <c r="DR270" s="23">
        <v>0</v>
      </c>
      <c r="DS270" s="23">
        <v>0</v>
      </c>
      <c r="DT270" s="24">
        <v>0</v>
      </c>
      <c r="DU270" s="23">
        <v>0</v>
      </c>
      <c r="DV270" s="23">
        <v>0</v>
      </c>
      <c r="DW270" s="26">
        <f t="shared" si="46"/>
        <v>229666523</v>
      </c>
      <c r="DX270" s="26">
        <f>VLOOKUP(B270,[2]RPTNCT049_ConsultaSaldosContabl!$I$4:$K$7914,3,0)</f>
        <v>93203917</v>
      </c>
      <c r="DY270" s="13" t="e">
        <f>+S270+AD270+AU270+#REF!+BG270+#REF!+BQ270+#REF!</f>
        <v>#REF!</v>
      </c>
    </row>
    <row r="271" spans="1:129" ht="15" customHeight="1" x14ac:dyDescent="0.2">
      <c r="A271" s="9">
        <v>8915010479</v>
      </c>
      <c r="B271" s="9">
        <v>891501047</v>
      </c>
      <c r="C271" s="9"/>
      <c r="D271" s="27">
        <v>216419364</v>
      </c>
      <c r="E271" s="21" t="s">
        <v>452</v>
      </c>
      <c r="F271" s="20" t="s">
        <v>1595</v>
      </c>
      <c r="G271" s="22">
        <f>VLOOKUP(A271,[1]SGP!$A$4:$G$1137,7,0)</f>
        <v>0</v>
      </c>
      <c r="H271" s="23"/>
      <c r="I271" s="23">
        <v>0</v>
      </c>
      <c r="J271" s="23">
        <v>0</v>
      </c>
      <c r="K271" s="24">
        <v>0</v>
      </c>
      <c r="L271" s="23">
        <v>0</v>
      </c>
      <c r="M271" s="23">
        <v>0</v>
      </c>
      <c r="N271" s="25">
        <f t="shared" si="39"/>
        <v>0</v>
      </c>
      <c r="O271" s="25">
        <v>0</v>
      </c>
      <c r="P271" s="22">
        <v>0</v>
      </c>
      <c r="Q271" s="23">
        <v>0</v>
      </c>
      <c r="R271" s="23">
        <v>0</v>
      </c>
      <c r="S271" s="29">
        <v>0</v>
      </c>
      <c r="T271" s="23">
        <v>0</v>
      </c>
      <c r="U271" s="24">
        <v>0</v>
      </c>
      <c r="V271" s="23">
        <v>0</v>
      </c>
      <c r="W271" s="23">
        <v>0</v>
      </c>
      <c r="X271" s="25">
        <f t="shared" si="40"/>
        <v>0</v>
      </c>
      <c r="Y271" s="25">
        <v>0</v>
      </c>
      <c r="Z271" s="22">
        <v>0</v>
      </c>
      <c r="AA271" s="23">
        <v>0</v>
      </c>
      <c r="AB271" s="22">
        <v>0</v>
      </c>
      <c r="AC271" s="23">
        <v>0</v>
      </c>
      <c r="AD271" s="23">
        <v>0</v>
      </c>
      <c r="AE271" s="23">
        <v>0</v>
      </c>
      <c r="AF271" s="24">
        <v>0</v>
      </c>
      <c r="AG271" s="23">
        <v>0</v>
      </c>
      <c r="AH271" s="23">
        <v>0</v>
      </c>
      <c r="AI271" s="25">
        <f t="shared" si="41"/>
        <v>0</v>
      </c>
      <c r="AJ271" s="25">
        <v>0</v>
      </c>
      <c r="AK271" s="24">
        <v>0</v>
      </c>
      <c r="AL271" s="23">
        <v>0</v>
      </c>
      <c r="AM271" s="23">
        <v>0</v>
      </c>
      <c r="AN271" s="24">
        <v>0</v>
      </c>
      <c r="AO271" s="24">
        <v>0</v>
      </c>
      <c r="AP271" s="23">
        <v>0</v>
      </c>
      <c r="AQ271" s="23">
        <v>0</v>
      </c>
      <c r="AR271" s="23">
        <v>0</v>
      </c>
      <c r="AS271" s="41" t="s">
        <v>2304</v>
      </c>
      <c r="AT271" s="23">
        <v>0</v>
      </c>
      <c r="AU271" s="23">
        <v>0</v>
      </c>
      <c r="AV271" s="25">
        <v>0</v>
      </c>
      <c r="AW271" s="22">
        <v>0</v>
      </c>
      <c r="AX271" s="23">
        <v>0</v>
      </c>
      <c r="AY271" s="41">
        <v>0</v>
      </c>
      <c r="AZ271" s="23">
        <v>0</v>
      </c>
      <c r="BA271" s="24">
        <v>0</v>
      </c>
      <c r="BB271" s="23">
        <v>0</v>
      </c>
      <c r="BC271" s="23"/>
      <c r="BD271" s="23">
        <v>0</v>
      </c>
      <c r="BE271" s="41">
        <v>0</v>
      </c>
      <c r="BF271" s="23">
        <v>182981080</v>
      </c>
      <c r="BG271" s="23">
        <v>0</v>
      </c>
      <c r="BH271" s="25">
        <v>182981080</v>
      </c>
      <c r="BI271" s="23">
        <v>0</v>
      </c>
      <c r="BJ271" s="23">
        <v>50744981</v>
      </c>
      <c r="BK271" s="23">
        <v>0</v>
      </c>
      <c r="BL271" s="23">
        <v>0</v>
      </c>
      <c r="BM271" s="23">
        <v>0</v>
      </c>
      <c r="BN271" s="24">
        <v>0</v>
      </c>
      <c r="BO271" s="23">
        <v>0</v>
      </c>
      <c r="BP271" s="23">
        <v>0</v>
      </c>
      <c r="BQ271" s="23">
        <v>0</v>
      </c>
      <c r="BR271" s="25">
        <v>233726061</v>
      </c>
      <c r="BS271" s="22">
        <v>0</v>
      </c>
      <c r="BT271" s="23">
        <v>0</v>
      </c>
      <c r="BU271" s="23">
        <v>0</v>
      </c>
      <c r="BV271" s="23">
        <v>0</v>
      </c>
      <c r="BW271" s="24">
        <v>0</v>
      </c>
      <c r="BX271" s="23">
        <v>0</v>
      </c>
      <c r="BY271" s="23">
        <v>0</v>
      </c>
      <c r="BZ271" s="23">
        <v>0</v>
      </c>
      <c r="CA271" s="25">
        <f t="shared" si="42"/>
        <v>233726061</v>
      </c>
      <c r="CB271" s="22">
        <v>0</v>
      </c>
      <c r="CC271" s="23">
        <v>0</v>
      </c>
      <c r="CD271" s="23">
        <v>0</v>
      </c>
      <c r="CE271" s="23">
        <v>0</v>
      </c>
      <c r="CF271" s="24">
        <v>0</v>
      </c>
      <c r="CG271" s="23">
        <v>0</v>
      </c>
      <c r="CH271" s="23">
        <v>0</v>
      </c>
      <c r="CI271" s="23">
        <v>0</v>
      </c>
      <c r="CJ271" s="25">
        <f t="shared" si="43"/>
        <v>233726061</v>
      </c>
      <c r="CK271" s="22">
        <v>0</v>
      </c>
      <c r="CL271" s="23">
        <v>0</v>
      </c>
      <c r="CM271" s="23">
        <v>0</v>
      </c>
      <c r="CN271" s="23">
        <v>0</v>
      </c>
      <c r="CO271" s="23">
        <v>0</v>
      </c>
      <c r="CP271" s="24">
        <v>0</v>
      </c>
      <c r="CQ271" s="23">
        <v>0</v>
      </c>
      <c r="CR271" s="23">
        <v>0</v>
      </c>
      <c r="CS271" s="25">
        <f t="shared" si="44"/>
        <v>233726061</v>
      </c>
      <c r="CT271" s="22">
        <v>0</v>
      </c>
      <c r="CU271" s="23">
        <v>0</v>
      </c>
      <c r="CV271" s="23">
        <v>0</v>
      </c>
      <c r="CW271" s="23"/>
      <c r="CX271" s="23">
        <v>0</v>
      </c>
      <c r="CY271" s="24">
        <v>0</v>
      </c>
      <c r="CZ271" s="23">
        <v>0</v>
      </c>
      <c r="DA271" s="23">
        <v>0</v>
      </c>
      <c r="DB271" s="25">
        <f t="shared" si="45"/>
        <v>233726061</v>
      </c>
      <c r="DC271" s="22">
        <v>0</v>
      </c>
      <c r="DD271" s="23">
        <v>0</v>
      </c>
      <c r="DE271" s="23">
        <v>0</v>
      </c>
      <c r="DF271" s="23">
        <v>0</v>
      </c>
      <c r="DG271" s="23">
        <v>0</v>
      </c>
      <c r="DH271" s="24">
        <v>0</v>
      </c>
      <c r="DI271" s="23">
        <v>0</v>
      </c>
      <c r="DJ271" s="23">
        <v>0</v>
      </c>
      <c r="DK271" s="25">
        <f t="shared" si="47"/>
        <v>233726061</v>
      </c>
      <c r="DL271" s="28">
        <v>0</v>
      </c>
      <c r="DM271" s="23">
        <v>0</v>
      </c>
      <c r="DN271" s="23">
        <v>0</v>
      </c>
      <c r="DO271" s="23">
        <v>0</v>
      </c>
      <c r="DP271" s="23"/>
      <c r="DQ271" s="23"/>
      <c r="DR271" s="23">
        <v>0</v>
      </c>
      <c r="DS271" s="23">
        <v>0</v>
      </c>
      <c r="DT271" s="24">
        <v>0</v>
      </c>
      <c r="DU271" s="23">
        <v>0</v>
      </c>
      <c r="DV271" s="23">
        <v>0</v>
      </c>
      <c r="DW271" s="26">
        <f t="shared" si="46"/>
        <v>233726061</v>
      </c>
      <c r="DX271" s="26">
        <f>VLOOKUP(B271,[2]RPTNCT049_ConsultaSaldosContabl!$I$4:$K$7914,3,0)</f>
        <v>233726061</v>
      </c>
      <c r="DY271" s="13" t="e">
        <f>+S271+AD271+AU271+#REF!+BG271+#REF!+BQ271+#REF!</f>
        <v>#REF!</v>
      </c>
    </row>
    <row r="272" spans="1:129" ht="15" customHeight="1" x14ac:dyDescent="0.2">
      <c r="A272" s="9">
        <v>8915009976</v>
      </c>
      <c r="B272" s="9">
        <v>891500997</v>
      </c>
      <c r="C272" s="9"/>
      <c r="D272" s="27">
        <v>219719397</v>
      </c>
      <c r="E272" s="21" t="s">
        <v>454</v>
      </c>
      <c r="F272" s="20" t="s">
        <v>1597</v>
      </c>
      <c r="G272" s="22">
        <f>VLOOKUP(A272,[1]SGP!$A$4:$G$1137,7,0)</f>
        <v>0</v>
      </c>
      <c r="H272" s="23"/>
      <c r="I272" s="23">
        <v>0</v>
      </c>
      <c r="J272" s="23">
        <v>0</v>
      </c>
      <c r="K272" s="24">
        <v>0</v>
      </c>
      <c r="L272" s="23">
        <v>0</v>
      </c>
      <c r="M272" s="23">
        <v>0</v>
      </c>
      <c r="N272" s="25">
        <f t="shared" si="39"/>
        <v>0</v>
      </c>
      <c r="O272" s="25">
        <v>0</v>
      </c>
      <c r="P272" s="22">
        <v>0</v>
      </c>
      <c r="Q272" s="23">
        <v>0</v>
      </c>
      <c r="R272" s="23">
        <v>0</v>
      </c>
      <c r="S272" s="31">
        <v>100581006</v>
      </c>
      <c r="T272" s="23">
        <v>0</v>
      </c>
      <c r="U272" s="24">
        <v>0</v>
      </c>
      <c r="V272" s="23">
        <v>0</v>
      </c>
      <c r="W272" s="23">
        <v>0</v>
      </c>
      <c r="X272" s="25">
        <f t="shared" si="40"/>
        <v>100581006</v>
      </c>
      <c r="Y272" s="25">
        <v>0</v>
      </c>
      <c r="Z272" s="22">
        <v>0</v>
      </c>
      <c r="AA272" s="23">
        <v>0</v>
      </c>
      <c r="AB272" s="22">
        <v>0</v>
      </c>
      <c r="AC272" s="23">
        <v>0</v>
      </c>
      <c r="AD272" s="23">
        <v>26057284</v>
      </c>
      <c r="AE272" s="23">
        <v>0</v>
      </c>
      <c r="AF272" s="24">
        <v>0</v>
      </c>
      <c r="AG272" s="23">
        <v>0</v>
      </c>
      <c r="AH272" s="23">
        <v>0</v>
      </c>
      <c r="AI272" s="25">
        <f t="shared" si="41"/>
        <v>126638290</v>
      </c>
      <c r="AJ272" s="25">
        <v>0</v>
      </c>
      <c r="AK272" s="24">
        <v>0</v>
      </c>
      <c r="AL272" s="23">
        <v>0</v>
      </c>
      <c r="AM272" s="23">
        <v>0</v>
      </c>
      <c r="AN272" s="24">
        <v>0</v>
      </c>
      <c r="AO272" s="24">
        <v>0</v>
      </c>
      <c r="AP272" s="23">
        <v>0</v>
      </c>
      <c r="AQ272" s="23">
        <v>0</v>
      </c>
      <c r="AR272" s="23">
        <v>0</v>
      </c>
      <c r="AS272" s="41" t="s">
        <v>2304</v>
      </c>
      <c r="AT272" s="23">
        <v>0</v>
      </c>
      <c r="AU272" s="23">
        <v>0</v>
      </c>
      <c r="AV272" s="25">
        <v>126638290</v>
      </c>
      <c r="AW272" s="22">
        <v>0</v>
      </c>
      <c r="AX272" s="23">
        <v>0</v>
      </c>
      <c r="AY272" s="41">
        <v>0</v>
      </c>
      <c r="AZ272" s="23">
        <v>0</v>
      </c>
      <c r="BA272" s="24">
        <v>0</v>
      </c>
      <c r="BB272" s="23">
        <v>0</v>
      </c>
      <c r="BC272" s="23"/>
      <c r="BD272" s="23">
        <v>0</v>
      </c>
      <c r="BE272" s="41">
        <v>0</v>
      </c>
      <c r="BF272" s="23">
        <v>176096095</v>
      </c>
      <c r="BG272" s="23">
        <v>113158050</v>
      </c>
      <c r="BH272" s="25">
        <v>415892435</v>
      </c>
      <c r="BI272" s="23">
        <v>0</v>
      </c>
      <c r="BJ272" s="23">
        <v>47555291</v>
      </c>
      <c r="BK272" s="23">
        <v>0</v>
      </c>
      <c r="BL272" s="23">
        <v>0</v>
      </c>
      <c r="BM272" s="23">
        <v>0</v>
      </c>
      <c r="BN272" s="24">
        <v>0</v>
      </c>
      <c r="BO272" s="23">
        <v>0</v>
      </c>
      <c r="BP272" s="23">
        <v>0</v>
      </c>
      <c r="BQ272" s="23">
        <v>0</v>
      </c>
      <c r="BR272" s="25">
        <v>463447726</v>
      </c>
      <c r="BS272" s="22">
        <v>0</v>
      </c>
      <c r="BT272" s="23">
        <v>0</v>
      </c>
      <c r="BU272" s="23">
        <v>0</v>
      </c>
      <c r="BV272" s="23">
        <v>0</v>
      </c>
      <c r="BW272" s="24">
        <v>0</v>
      </c>
      <c r="BX272" s="23">
        <v>0</v>
      </c>
      <c r="BY272" s="23">
        <v>0</v>
      </c>
      <c r="BZ272" s="23">
        <v>0</v>
      </c>
      <c r="CA272" s="25">
        <f t="shared" si="42"/>
        <v>463447726</v>
      </c>
      <c r="CB272" s="22">
        <v>0</v>
      </c>
      <c r="CC272" s="23">
        <v>0</v>
      </c>
      <c r="CD272" s="23">
        <v>0</v>
      </c>
      <c r="CE272" s="23">
        <v>0</v>
      </c>
      <c r="CF272" s="24">
        <v>0</v>
      </c>
      <c r="CG272" s="23">
        <v>0</v>
      </c>
      <c r="CH272" s="23">
        <v>0</v>
      </c>
      <c r="CI272" s="23">
        <v>0</v>
      </c>
      <c r="CJ272" s="25">
        <f t="shared" si="43"/>
        <v>463447726</v>
      </c>
      <c r="CK272" s="22">
        <v>0</v>
      </c>
      <c r="CL272" s="23">
        <v>0</v>
      </c>
      <c r="CM272" s="23">
        <v>0</v>
      </c>
      <c r="CN272" s="23">
        <v>0</v>
      </c>
      <c r="CO272" s="23">
        <v>0</v>
      </c>
      <c r="CP272" s="24">
        <v>0</v>
      </c>
      <c r="CQ272" s="23">
        <v>0</v>
      </c>
      <c r="CR272" s="23">
        <v>0</v>
      </c>
      <c r="CS272" s="25">
        <f t="shared" si="44"/>
        <v>463447726</v>
      </c>
      <c r="CT272" s="22">
        <v>0</v>
      </c>
      <c r="CU272" s="23">
        <v>0</v>
      </c>
      <c r="CV272" s="23">
        <v>0</v>
      </c>
      <c r="CW272" s="23"/>
      <c r="CX272" s="23">
        <v>0</v>
      </c>
      <c r="CY272" s="24">
        <v>0</v>
      </c>
      <c r="CZ272" s="23">
        <v>0</v>
      </c>
      <c r="DA272" s="23">
        <v>0</v>
      </c>
      <c r="DB272" s="25">
        <f t="shared" si="45"/>
        <v>463447726</v>
      </c>
      <c r="DC272" s="22">
        <v>0</v>
      </c>
      <c r="DD272" s="23">
        <v>0</v>
      </c>
      <c r="DE272" s="23">
        <v>0</v>
      </c>
      <c r="DF272" s="23">
        <v>0</v>
      </c>
      <c r="DG272" s="23">
        <v>0</v>
      </c>
      <c r="DH272" s="24">
        <v>0</v>
      </c>
      <c r="DI272" s="23">
        <v>0</v>
      </c>
      <c r="DJ272" s="23">
        <v>0</v>
      </c>
      <c r="DK272" s="25">
        <f t="shared" si="47"/>
        <v>463447726</v>
      </c>
      <c r="DL272" s="28">
        <v>0</v>
      </c>
      <c r="DM272" s="23">
        <v>0</v>
      </c>
      <c r="DN272" s="23">
        <v>0</v>
      </c>
      <c r="DO272" s="23">
        <v>0</v>
      </c>
      <c r="DP272" s="23"/>
      <c r="DQ272" s="23"/>
      <c r="DR272" s="23">
        <v>0</v>
      </c>
      <c r="DS272" s="23">
        <v>0</v>
      </c>
      <c r="DT272" s="24">
        <v>0</v>
      </c>
      <c r="DU272" s="23">
        <v>0</v>
      </c>
      <c r="DV272" s="23">
        <v>0</v>
      </c>
      <c r="DW272" s="26">
        <f t="shared" si="46"/>
        <v>463447726</v>
      </c>
      <c r="DX272" s="26">
        <f>VLOOKUP(B272,[2]RPTNCT049_ConsultaSaldosContabl!$I$4:$K$7914,3,0)</f>
        <v>223651386</v>
      </c>
      <c r="DY272" s="13" t="e">
        <f>+S272+AD272+AU272+#REF!+BG272+#REF!+BQ272+#REF!</f>
        <v>#REF!</v>
      </c>
    </row>
    <row r="273" spans="1:129" ht="15" customHeight="1" x14ac:dyDescent="0.2">
      <c r="A273" s="9">
        <v>8915009826</v>
      </c>
      <c r="B273" s="9">
        <v>891500982</v>
      </c>
      <c r="C273" s="9"/>
      <c r="D273" s="27">
        <v>217319473</v>
      </c>
      <c r="E273" s="21" t="s">
        <v>458</v>
      </c>
      <c r="F273" s="20" t="s">
        <v>1601</v>
      </c>
      <c r="G273" s="22">
        <f>VLOOKUP(A273,[1]SGP!$A$4:$G$1137,7,0)</f>
        <v>0</v>
      </c>
      <c r="H273" s="23"/>
      <c r="I273" s="23">
        <v>0</v>
      </c>
      <c r="J273" s="23">
        <v>0</v>
      </c>
      <c r="K273" s="24">
        <v>0</v>
      </c>
      <c r="L273" s="23">
        <v>0</v>
      </c>
      <c r="M273" s="23">
        <v>0</v>
      </c>
      <c r="N273" s="25">
        <f t="shared" si="39"/>
        <v>0</v>
      </c>
      <c r="O273" s="25">
        <v>0</v>
      </c>
      <c r="P273" s="22">
        <v>0</v>
      </c>
      <c r="Q273" s="23">
        <v>0</v>
      </c>
      <c r="R273" s="23">
        <v>0</v>
      </c>
      <c r="S273" s="29">
        <v>0</v>
      </c>
      <c r="T273" s="23">
        <v>0</v>
      </c>
      <c r="U273" s="24">
        <v>0</v>
      </c>
      <c r="V273" s="23">
        <v>0</v>
      </c>
      <c r="W273" s="23">
        <v>0</v>
      </c>
      <c r="X273" s="25">
        <f t="shared" si="40"/>
        <v>0</v>
      </c>
      <c r="Y273" s="25">
        <v>0</v>
      </c>
      <c r="Z273" s="22">
        <v>0</v>
      </c>
      <c r="AA273" s="23">
        <v>0</v>
      </c>
      <c r="AB273" s="22">
        <v>0</v>
      </c>
      <c r="AC273" s="23">
        <v>0</v>
      </c>
      <c r="AD273" s="23">
        <v>0</v>
      </c>
      <c r="AE273" s="23">
        <v>0</v>
      </c>
      <c r="AF273" s="24">
        <v>0</v>
      </c>
      <c r="AG273" s="23">
        <v>0</v>
      </c>
      <c r="AH273" s="23">
        <v>0</v>
      </c>
      <c r="AI273" s="25">
        <f t="shared" si="41"/>
        <v>0</v>
      </c>
      <c r="AJ273" s="25">
        <v>0</v>
      </c>
      <c r="AK273" s="24">
        <v>0</v>
      </c>
      <c r="AL273" s="23">
        <v>0</v>
      </c>
      <c r="AM273" s="23">
        <v>0</v>
      </c>
      <c r="AN273" s="24">
        <v>0</v>
      </c>
      <c r="AO273" s="24">
        <v>0</v>
      </c>
      <c r="AP273" s="23">
        <v>0</v>
      </c>
      <c r="AQ273" s="23">
        <v>0</v>
      </c>
      <c r="AR273" s="23">
        <v>0</v>
      </c>
      <c r="AS273" s="41" t="s">
        <v>2304</v>
      </c>
      <c r="AT273" s="23">
        <v>0</v>
      </c>
      <c r="AU273" s="23">
        <v>0</v>
      </c>
      <c r="AV273" s="25">
        <v>0</v>
      </c>
      <c r="AW273" s="22">
        <v>0</v>
      </c>
      <c r="AX273" s="23">
        <v>0</v>
      </c>
      <c r="AY273" s="41">
        <v>0</v>
      </c>
      <c r="AZ273" s="23">
        <v>0</v>
      </c>
      <c r="BA273" s="24">
        <v>0</v>
      </c>
      <c r="BB273" s="23">
        <v>0</v>
      </c>
      <c r="BC273" s="23"/>
      <c r="BD273" s="23">
        <v>0</v>
      </c>
      <c r="BE273" s="41">
        <v>0</v>
      </c>
      <c r="BF273" s="23">
        <v>321634775</v>
      </c>
      <c r="BG273" s="23">
        <v>0</v>
      </c>
      <c r="BH273" s="25">
        <v>321634775</v>
      </c>
      <c r="BI273" s="23">
        <v>0</v>
      </c>
      <c r="BJ273" s="23">
        <v>94542101</v>
      </c>
      <c r="BK273" s="23">
        <v>0</v>
      </c>
      <c r="BL273" s="23">
        <v>0</v>
      </c>
      <c r="BM273" s="23">
        <v>0</v>
      </c>
      <c r="BN273" s="24">
        <v>0</v>
      </c>
      <c r="BO273" s="23">
        <v>0</v>
      </c>
      <c r="BP273" s="23">
        <v>0</v>
      </c>
      <c r="BQ273" s="23">
        <v>0</v>
      </c>
      <c r="BR273" s="25">
        <v>416176876</v>
      </c>
      <c r="BS273" s="22">
        <v>0</v>
      </c>
      <c r="BT273" s="23">
        <v>0</v>
      </c>
      <c r="BU273" s="23">
        <v>0</v>
      </c>
      <c r="BV273" s="23">
        <v>0</v>
      </c>
      <c r="BW273" s="24">
        <v>0</v>
      </c>
      <c r="BX273" s="23">
        <v>0</v>
      </c>
      <c r="BY273" s="23">
        <v>0</v>
      </c>
      <c r="BZ273" s="23">
        <v>0</v>
      </c>
      <c r="CA273" s="25">
        <f t="shared" si="42"/>
        <v>416176876</v>
      </c>
      <c r="CB273" s="22">
        <v>0</v>
      </c>
      <c r="CC273" s="23">
        <v>0</v>
      </c>
      <c r="CD273" s="23">
        <v>0</v>
      </c>
      <c r="CE273" s="23">
        <v>0</v>
      </c>
      <c r="CF273" s="24">
        <v>0</v>
      </c>
      <c r="CG273" s="23">
        <v>0</v>
      </c>
      <c r="CH273" s="23">
        <v>0</v>
      </c>
      <c r="CI273" s="23">
        <v>0</v>
      </c>
      <c r="CJ273" s="25">
        <f t="shared" si="43"/>
        <v>416176876</v>
      </c>
      <c r="CK273" s="22">
        <v>0</v>
      </c>
      <c r="CL273" s="23">
        <v>0</v>
      </c>
      <c r="CM273" s="23">
        <v>0</v>
      </c>
      <c r="CN273" s="23">
        <v>0</v>
      </c>
      <c r="CO273" s="23">
        <v>0</v>
      </c>
      <c r="CP273" s="24">
        <v>0</v>
      </c>
      <c r="CQ273" s="23">
        <v>0</v>
      </c>
      <c r="CR273" s="23">
        <v>0</v>
      </c>
      <c r="CS273" s="25">
        <f t="shared" si="44"/>
        <v>416176876</v>
      </c>
      <c r="CT273" s="22">
        <v>0</v>
      </c>
      <c r="CU273" s="23">
        <v>0</v>
      </c>
      <c r="CV273" s="23">
        <v>0</v>
      </c>
      <c r="CW273" s="23"/>
      <c r="CX273" s="23">
        <v>0</v>
      </c>
      <c r="CY273" s="24">
        <v>0</v>
      </c>
      <c r="CZ273" s="23">
        <v>0</v>
      </c>
      <c r="DA273" s="23">
        <v>0</v>
      </c>
      <c r="DB273" s="25">
        <f t="shared" si="45"/>
        <v>416176876</v>
      </c>
      <c r="DC273" s="22">
        <v>0</v>
      </c>
      <c r="DD273" s="23">
        <v>0</v>
      </c>
      <c r="DE273" s="23">
        <v>0</v>
      </c>
      <c r="DF273" s="23">
        <v>0</v>
      </c>
      <c r="DG273" s="23">
        <v>0</v>
      </c>
      <c r="DH273" s="24">
        <v>0</v>
      </c>
      <c r="DI273" s="23">
        <v>0</v>
      </c>
      <c r="DJ273" s="23">
        <v>0</v>
      </c>
      <c r="DK273" s="25">
        <f t="shared" si="47"/>
        <v>416176876</v>
      </c>
      <c r="DL273" s="28">
        <v>0</v>
      </c>
      <c r="DM273" s="23">
        <v>0</v>
      </c>
      <c r="DN273" s="23">
        <v>0</v>
      </c>
      <c r="DO273" s="23">
        <v>0</v>
      </c>
      <c r="DP273" s="23"/>
      <c r="DQ273" s="23"/>
      <c r="DR273" s="23">
        <v>0</v>
      </c>
      <c r="DS273" s="23">
        <v>0</v>
      </c>
      <c r="DT273" s="24">
        <v>0</v>
      </c>
      <c r="DU273" s="23">
        <v>0</v>
      </c>
      <c r="DV273" s="23">
        <v>0</v>
      </c>
      <c r="DW273" s="26">
        <f t="shared" si="46"/>
        <v>416176876</v>
      </c>
      <c r="DX273" s="26">
        <f>VLOOKUP(B273,[2]RPTNCT049_ConsultaSaldosContabl!$I$4:$K$7914,3,0)</f>
        <v>416176876</v>
      </c>
      <c r="DY273" s="13" t="e">
        <f>+S273+AD273+AU273+#REF!+BG273+#REF!+BQ273+#REF!</f>
        <v>#REF!</v>
      </c>
    </row>
    <row r="274" spans="1:129" ht="15" customHeight="1" x14ac:dyDescent="0.2">
      <c r="A274" s="9">
        <v>8915009786</v>
      </c>
      <c r="B274" s="9">
        <v>891500978</v>
      </c>
      <c r="C274" s="9"/>
      <c r="D274" s="27">
        <v>215619256</v>
      </c>
      <c r="E274" s="21" t="s">
        <v>447</v>
      </c>
      <c r="F274" s="20" t="s">
        <v>2297</v>
      </c>
      <c r="G274" s="22">
        <f>VLOOKUP(A274,[1]SGP!$A$4:$G$1137,7,0)</f>
        <v>0</v>
      </c>
      <c r="H274" s="23"/>
      <c r="I274" s="23">
        <v>0</v>
      </c>
      <c r="J274" s="23">
        <v>0</v>
      </c>
      <c r="K274" s="24">
        <v>0</v>
      </c>
      <c r="L274" s="23">
        <v>0</v>
      </c>
      <c r="M274" s="23">
        <v>0</v>
      </c>
      <c r="N274" s="25">
        <f t="shared" si="39"/>
        <v>0</v>
      </c>
      <c r="O274" s="25">
        <v>0</v>
      </c>
      <c r="P274" s="22">
        <v>0</v>
      </c>
      <c r="Q274" s="23">
        <v>0</v>
      </c>
      <c r="R274" s="23">
        <v>0</v>
      </c>
      <c r="S274" s="31">
        <v>252552307</v>
      </c>
      <c r="T274" s="23">
        <v>0</v>
      </c>
      <c r="U274" s="24">
        <v>0</v>
      </c>
      <c r="V274" s="23">
        <v>0</v>
      </c>
      <c r="W274" s="23">
        <v>0</v>
      </c>
      <c r="X274" s="25">
        <f t="shared" si="40"/>
        <v>252552307</v>
      </c>
      <c r="Y274" s="25">
        <v>0</v>
      </c>
      <c r="Z274" s="22">
        <v>0</v>
      </c>
      <c r="AA274" s="23">
        <v>0</v>
      </c>
      <c r="AB274" s="22">
        <v>0</v>
      </c>
      <c r="AC274" s="23">
        <v>0</v>
      </c>
      <c r="AD274" s="23">
        <v>18094894</v>
      </c>
      <c r="AE274" s="23">
        <v>0</v>
      </c>
      <c r="AF274" s="24">
        <v>0</v>
      </c>
      <c r="AG274" s="23">
        <v>0</v>
      </c>
      <c r="AH274" s="23">
        <v>0</v>
      </c>
      <c r="AI274" s="25">
        <f t="shared" si="41"/>
        <v>270647201</v>
      </c>
      <c r="AJ274" s="25">
        <v>0</v>
      </c>
      <c r="AK274" s="52">
        <v>0</v>
      </c>
      <c r="AL274" s="23">
        <v>0</v>
      </c>
      <c r="AM274" s="23">
        <v>0</v>
      </c>
      <c r="AN274" s="24">
        <v>0</v>
      </c>
      <c r="AO274" s="24">
        <v>0</v>
      </c>
      <c r="AP274" s="23">
        <v>0</v>
      </c>
      <c r="AQ274" s="23">
        <v>0</v>
      </c>
      <c r="AR274" s="23">
        <v>0</v>
      </c>
      <c r="AS274" s="41" t="s">
        <v>2304</v>
      </c>
      <c r="AT274" s="23">
        <v>0</v>
      </c>
      <c r="AU274" s="23">
        <v>8725922</v>
      </c>
      <c r="AV274" s="25">
        <v>279373123</v>
      </c>
      <c r="AW274" s="22">
        <v>0</v>
      </c>
      <c r="AX274" s="23">
        <v>0</v>
      </c>
      <c r="AY274" s="41">
        <v>0</v>
      </c>
      <c r="AZ274" s="23">
        <v>0</v>
      </c>
      <c r="BA274" s="24">
        <v>0</v>
      </c>
      <c r="BB274" s="23">
        <v>0</v>
      </c>
      <c r="BC274" s="23"/>
      <c r="BD274" s="23">
        <v>0</v>
      </c>
      <c r="BE274" s="41">
        <v>0</v>
      </c>
      <c r="BF274" s="23">
        <v>373340535</v>
      </c>
      <c r="BG274" s="23">
        <v>298206012</v>
      </c>
      <c r="BH274" s="25">
        <v>950919670</v>
      </c>
      <c r="BI274" s="23">
        <v>0</v>
      </c>
      <c r="BJ274" s="23">
        <v>109700672</v>
      </c>
      <c r="BK274" s="23">
        <v>0</v>
      </c>
      <c r="BL274" s="23">
        <v>0</v>
      </c>
      <c r="BM274" s="23">
        <v>0</v>
      </c>
      <c r="BN274" s="24">
        <v>0</v>
      </c>
      <c r="BO274" s="23">
        <v>0</v>
      </c>
      <c r="BP274" s="23">
        <v>0</v>
      </c>
      <c r="BQ274" s="23">
        <v>0</v>
      </c>
      <c r="BR274" s="25">
        <v>1060620342</v>
      </c>
      <c r="BS274" s="22">
        <v>0</v>
      </c>
      <c r="BT274" s="23">
        <v>0</v>
      </c>
      <c r="BU274" s="23">
        <v>0</v>
      </c>
      <c r="BV274" s="23">
        <v>0</v>
      </c>
      <c r="BW274" s="24">
        <v>0</v>
      </c>
      <c r="BX274" s="23">
        <v>0</v>
      </c>
      <c r="BY274" s="23">
        <v>0</v>
      </c>
      <c r="BZ274" s="23">
        <v>0</v>
      </c>
      <c r="CA274" s="25">
        <f t="shared" si="42"/>
        <v>1060620342</v>
      </c>
      <c r="CB274" s="22">
        <v>0</v>
      </c>
      <c r="CC274" s="23">
        <v>0</v>
      </c>
      <c r="CD274" s="23">
        <v>0</v>
      </c>
      <c r="CE274" s="23">
        <v>0</v>
      </c>
      <c r="CF274" s="24">
        <v>0</v>
      </c>
      <c r="CG274" s="23">
        <v>0</v>
      </c>
      <c r="CH274" s="23">
        <v>0</v>
      </c>
      <c r="CI274" s="23">
        <v>0</v>
      </c>
      <c r="CJ274" s="25">
        <f t="shared" si="43"/>
        <v>1060620342</v>
      </c>
      <c r="CK274" s="22">
        <v>0</v>
      </c>
      <c r="CL274" s="23">
        <v>0</v>
      </c>
      <c r="CM274" s="23">
        <v>0</v>
      </c>
      <c r="CN274" s="23">
        <v>0</v>
      </c>
      <c r="CO274" s="23">
        <v>0</v>
      </c>
      <c r="CP274" s="24">
        <v>0</v>
      </c>
      <c r="CQ274" s="23">
        <v>0</v>
      </c>
      <c r="CR274" s="23">
        <v>0</v>
      </c>
      <c r="CS274" s="25">
        <f t="shared" si="44"/>
        <v>1060620342</v>
      </c>
      <c r="CT274" s="22">
        <v>0</v>
      </c>
      <c r="CU274" s="23">
        <v>0</v>
      </c>
      <c r="CV274" s="23">
        <v>0</v>
      </c>
      <c r="CW274" s="23"/>
      <c r="CX274" s="23">
        <v>0</v>
      </c>
      <c r="CY274" s="24">
        <v>0</v>
      </c>
      <c r="CZ274" s="23">
        <v>0</v>
      </c>
      <c r="DA274" s="23">
        <v>0</v>
      </c>
      <c r="DB274" s="25">
        <f t="shared" si="45"/>
        <v>1060620342</v>
      </c>
      <c r="DC274" s="22">
        <v>0</v>
      </c>
      <c r="DD274" s="23">
        <v>0</v>
      </c>
      <c r="DE274" s="23">
        <v>0</v>
      </c>
      <c r="DF274" s="23">
        <v>0</v>
      </c>
      <c r="DG274" s="23">
        <v>0</v>
      </c>
      <c r="DH274" s="24">
        <v>0</v>
      </c>
      <c r="DI274" s="23">
        <v>0</v>
      </c>
      <c r="DJ274" s="23">
        <v>0</v>
      </c>
      <c r="DK274" s="25">
        <f t="shared" si="47"/>
        <v>1060620342</v>
      </c>
      <c r="DL274" s="28">
        <v>0</v>
      </c>
      <c r="DM274" s="23">
        <v>0</v>
      </c>
      <c r="DN274" s="23">
        <v>0</v>
      </c>
      <c r="DO274" s="23">
        <v>0</v>
      </c>
      <c r="DP274" s="23"/>
      <c r="DQ274" s="23"/>
      <c r="DR274" s="23">
        <v>0</v>
      </c>
      <c r="DS274" s="23">
        <v>0</v>
      </c>
      <c r="DT274" s="24">
        <v>0</v>
      </c>
      <c r="DU274" s="23">
        <v>0</v>
      </c>
      <c r="DV274" s="23">
        <v>0</v>
      </c>
      <c r="DW274" s="26">
        <f t="shared" si="46"/>
        <v>1060620342</v>
      </c>
      <c r="DX274" s="26">
        <f>VLOOKUP(B274,[2]RPTNCT049_ConsultaSaldosContabl!$I$4:$K$7914,3,0)</f>
        <v>483041207</v>
      </c>
      <c r="DY274" s="13" t="e">
        <f>+S274+AD274+AU274+#REF!+BG274+#REF!+BQ274+#REF!</f>
        <v>#REF!</v>
      </c>
    </row>
    <row r="275" spans="1:129" ht="15" customHeight="1" x14ac:dyDescent="0.2">
      <c r="A275" s="9">
        <v>8915008874</v>
      </c>
      <c r="B275" s="9">
        <v>891500887</v>
      </c>
      <c r="C275" s="9"/>
      <c r="D275" s="27">
        <v>212119821</v>
      </c>
      <c r="E275" s="21" t="s">
        <v>476</v>
      </c>
      <c r="F275" s="20" t="s">
        <v>1618</v>
      </c>
      <c r="G275" s="22">
        <f>VLOOKUP(A275,[1]SGP!$A$4:$G$1137,7,0)</f>
        <v>0</v>
      </c>
      <c r="H275" s="23"/>
      <c r="I275" s="23">
        <v>0</v>
      </c>
      <c r="J275" s="23">
        <v>0</v>
      </c>
      <c r="K275" s="24">
        <v>0</v>
      </c>
      <c r="L275" s="23">
        <v>0</v>
      </c>
      <c r="M275" s="23">
        <v>0</v>
      </c>
      <c r="N275" s="25">
        <f t="shared" si="39"/>
        <v>0</v>
      </c>
      <c r="O275" s="25">
        <v>0</v>
      </c>
      <c r="P275" s="22">
        <v>0</v>
      </c>
      <c r="Q275" s="23">
        <v>0</v>
      </c>
      <c r="R275" s="23">
        <v>0</v>
      </c>
      <c r="S275" s="29">
        <v>0</v>
      </c>
      <c r="T275" s="23">
        <v>0</v>
      </c>
      <c r="U275" s="24">
        <v>0</v>
      </c>
      <c r="V275" s="23">
        <v>0</v>
      </c>
      <c r="W275" s="23">
        <v>0</v>
      </c>
      <c r="X275" s="25">
        <f t="shared" si="40"/>
        <v>0</v>
      </c>
      <c r="Y275" s="25">
        <v>0</v>
      </c>
      <c r="Z275" s="22">
        <v>0</v>
      </c>
      <c r="AA275" s="23">
        <v>0</v>
      </c>
      <c r="AB275" s="22">
        <v>0</v>
      </c>
      <c r="AC275" s="23">
        <v>0</v>
      </c>
      <c r="AD275" s="23">
        <v>0</v>
      </c>
      <c r="AE275" s="23">
        <v>0</v>
      </c>
      <c r="AF275" s="24">
        <v>0</v>
      </c>
      <c r="AG275" s="23">
        <v>0</v>
      </c>
      <c r="AH275" s="23">
        <v>0</v>
      </c>
      <c r="AI275" s="25">
        <f t="shared" si="41"/>
        <v>0</v>
      </c>
      <c r="AJ275" s="25">
        <v>0</v>
      </c>
      <c r="AK275" s="24">
        <v>0</v>
      </c>
      <c r="AL275" s="23">
        <v>0</v>
      </c>
      <c r="AM275" s="23">
        <v>0</v>
      </c>
      <c r="AN275" s="24">
        <v>0</v>
      </c>
      <c r="AO275" s="24">
        <v>0</v>
      </c>
      <c r="AP275" s="23">
        <v>0</v>
      </c>
      <c r="AQ275" s="23">
        <v>0</v>
      </c>
      <c r="AR275" s="23">
        <v>0</v>
      </c>
      <c r="AS275" s="41" t="s">
        <v>2304</v>
      </c>
      <c r="AT275" s="23">
        <v>0</v>
      </c>
      <c r="AU275" s="23">
        <v>0</v>
      </c>
      <c r="AV275" s="25">
        <v>0</v>
      </c>
      <c r="AW275" s="22">
        <v>0</v>
      </c>
      <c r="AX275" s="23">
        <v>0</v>
      </c>
      <c r="AY275" s="41">
        <v>0</v>
      </c>
      <c r="AZ275" s="23">
        <v>0</v>
      </c>
      <c r="BA275" s="24">
        <v>0</v>
      </c>
      <c r="BB275" s="23">
        <v>0</v>
      </c>
      <c r="BC275" s="23"/>
      <c r="BD275" s="23">
        <v>0</v>
      </c>
      <c r="BE275" s="41">
        <v>0</v>
      </c>
      <c r="BF275" s="23">
        <v>309380185</v>
      </c>
      <c r="BG275" s="23">
        <v>0</v>
      </c>
      <c r="BH275" s="25">
        <v>309380185</v>
      </c>
      <c r="BI275" s="23">
        <v>0</v>
      </c>
      <c r="BJ275" s="23">
        <v>88356373</v>
      </c>
      <c r="BK275" s="23">
        <v>0</v>
      </c>
      <c r="BL275" s="23">
        <v>0</v>
      </c>
      <c r="BM275" s="23">
        <v>0</v>
      </c>
      <c r="BN275" s="24">
        <v>0</v>
      </c>
      <c r="BO275" s="23">
        <v>0</v>
      </c>
      <c r="BP275" s="23">
        <v>0</v>
      </c>
      <c r="BQ275" s="23">
        <v>0</v>
      </c>
      <c r="BR275" s="25">
        <v>397736558</v>
      </c>
      <c r="BS275" s="22">
        <v>0</v>
      </c>
      <c r="BT275" s="23">
        <v>0</v>
      </c>
      <c r="BU275" s="23">
        <v>0</v>
      </c>
      <c r="BV275" s="23">
        <v>0</v>
      </c>
      <c r="BW275" s="24">
        <v>0</v>
      </c>
      <c r="BX275" s="23">
        <v>0</v>
      </c>
      <c r="BY275" s="23">
        <v>0</v>
      </c>
      <c r="BZ275" s="23">
        <v>0</v>
      </c>
      <c r="CA275" s="25">
        <f t="shared" si="42"/>
        <v>397736558</v>
      </c>
      <c r="CB275" s="22">
        <v>0</v>
      </c>
      <c r="CC275" s="23">
        <v>0</v>
      </c>
      <c r="CD275" s="23">
        <v>0</v>
      </c>
      <c r="CE275" s="23">
        <v>0</v>
      </c>
      <c r="CF275" s="24">
        <v>0</v>
      </c>
      <c r="CG275" s="23">
        <v>0</v>
      </c>
      <c r="CH275" s="23">
        <v>0</v>
      </c>
      <c r="CI275" s="23">
        <v>0</v>
      </c>
      <c r="CJ275" s="25">
        <f t="shared" si="43"/>
        <v>397736558</v>
      </c>
      <c r="CK275" s="22">
        <v>0</v>
      </c>
      <c r="CL275" s="23">
        <v>0</v>
      </c>
      <c r="CM275" s="23">
        <v>0</v>
      </c>
      <c r="CN275" s="23">
        <v>0</v>
      </c>
      <c r="CO275" s="23">
        <v>0</v>
      </c>
      <c r="CP275" s="24">
        <v>0</v>
      </c>
      <c r="CQ275" s="23">
        <v>0</v>
      </c>
      <c r="CR275" s="23">
        <v>0</v>
      </c>
      <c r="CS275" s="25">
        <f t="shared" si="44"/>
        <v>397736558</v>
      </c>
      <c r="CT275" s="22">
        <v>0</v>
      </c>
      <c r="CU275" s="23">
        <v>0</v>
      </c>
      <c r="CV275" s="23">
        <v>0</v>
      </c>
      <c r="CW275" s="23"/>
      <c r="CX275" s="23">
        <v>0</v>
      </c>
      <c r="CY275" s="24">
        <v>0</v>
      </c>
      <c r="CZ275" s="23">
        <v>0</v>
      </c>
      <c r="DA275" s="23">
        <v>0</v>
      </c>
      <c r="DB275" s="25">
        <f t="shared" si="45"/>
        <v>397736558</v>
      </c>
      <c r="DC275" s="22">
        <v>0</v>
      </c>
      <c r="DD275" s="23">
        <v>0</v>
      </c>
      <c r="DE275" s="23">
        <v>0</v>
      </c>
      <c r="DF275" s="23">
        <v>0</v>
      </c>
      <c r="DG275" s="23">
        <v>0</v>
      </c>
      <c r="DH275" s="24">
        <v>0</v>
      </c>
      <c r="DI275" s="23">
        <v>0</v>
      </c>
      <c r="DJ275" s="23">
        <v>0</v>
      </c>
      <c r="DK275" s="25">
        <f t="shared" si="47"/>
        <v>397736558</v>
      </c>
      <c r="DL275" s="28">
        <v>0</v>
      </c>
      <c r="DM275" s="23">
        <v>0</v>
      </c>
      <c r="DN275" s="23">
        <v>0</v>
      </c>
      <c r="DO275" s="23">
        <v>0</v>
      </c>
      <c r="DP275" s="23"/>
      <c r="DQ275" s="23"/>
      <c r="DR275" s="23">
        <v>0</v>
      </c>
      <c r="DS275" s="23">
        <v>0</v>
      </c>
      <c r="DT275" s="24">
        <v>0</v>
      </c>
      <c r="DU275" s="23">
        <v>0</v>
      </c>
      <c r="DV275" s="23">
        <v>0</v>
      </c>
      <c r="DW275" s="26">
        <f t="shared" si="46"/>
        <v>397736558</v>
      </c>
      <c r="DX275" s="26">
        <f>VLOOKUP(B275,[2]RPTNCT049_ConsultaSaldosContabl!$I$4:$K$7914,3,0)</f>
        <v>397736558</v>
      </c>
      <c r="DY275" s="13" t="e">
        <f>+S275+AD275+AU275+#REF!+BG275+#REF!+BQ275+#REF!</f>
        <v>#REF!</v>
      </c>
    </row>
    <row r="276" spans="1:129" ht="15" customHeight="1" x14ac:dyDescent="0.2">
      <c r="A276" s="9">
        <v>8915008691</v>
      </c>
      <c r="B276" s="9">
        <v>891500869</v>
      </c>
      <c r="C276" s="9"/>
      <c r="D276" s="27">
        <v>217519075</v>
      </c>
      <c r="E276" s="21" t="s">
        <v>440</v>
      </c>
      <c r="F276" s="20" t="s">
        <v>1584</v>
      </c>
      <c r="G276" s="22">
        <f>VLOOKUP(A276,[1]SGP!$A$4:$G$1137,7,0)</f>
        <v>0</v>
      </c>
      <c r="H276" s="23"/>
      <c r="I276" s="23">
        <v>0</v>
      </c>
      <c r="J276" s="23">
        <v>0</v>
      </c>
      <c r="K276" s="24">
        <v>0</v>
      </c>
      <c r="L276" s="23">
        <v>0</v>
      </c>
      <c r="M276" s="23">
        <v>0</v>
      </c>
      <c r="N276" s="25">
        <f t="shared" si="39"/>
        <v>0</v>
      </c>
      <c r="O276" s="25">
        <v>0</v>
      </c>
      <c r="P276" s="22">
        <v>0</v>
      </c>
      <c r="Q276" s="23">
        <v>0</v>
      </c>
      <c r="R276" s="23">
        <v>0</v>
      </c>
      <c r="S276" s="31">
        <v>129163130</v>
      </c>
      <c r="T276" s="23">
        <v>0</v>
      </c>
      <c r="U276" s="24">
        <v>0</v>
      </c>
      <c r="V276" s="23">
        <v>0</v>
      </c>
      <c r="W276" s="23">
        <v>0</v>
      </c>
      <c r="X276" s="25">
        <f t="shared" si="40"/>
        <v>129163130</v>
      </c>
      <c r="Y276" s="25">
        <v>0</v>
      </c>
      <c r="Z276" s="22">
        <v>0</v>
      </c>
      <c r="AA276" s="23">
        <v>0</v>
      </c>
      <c r="AB276" s="22">
        <v>0</v>
      </c>
      <c r="AC276" s="23">
        <v>0</v>
      </c>
      <c r="AD276" s="23">
        <v>0</v>
      </c>
      <c r="AE276" s="23">
        <v>0</v>
      </c>
      <c r="AF276" s="24">
        <v>0</v>
      </c>
      <c r="AG276" s="23">
        <v>0</v>
      </c>
      <c r="AH276" s="23">
        <v>0</v>
      </c>
      <c r="AI276" s="25">
        <f t="shared" si="41"/>
        <v>129163130</v>
      </c>
      <c r="AJ276" s="25">
        <v>0</v>
      </c>
      <c r="AK276" s="24">
        <v>0</v>
      </c>
      <c r="AL276" s="23">
        <v>0</v>
      </c>
      <c r="AM276" s="23">
        <v>0</v>
      </c>
      <c r="AN276" s="24">
        <v>0</v>
      </c>
      <c r="AO276" s="24">
        <v>0</v>
      </c>
      <c r="AP276" s="23">
        <v>0</v>
      </c>
      <c r="AQ276" s="23">
        <v>0</v>
      </c>
      <c r="AR276" s="23">
        <v>0</v>
      </c>
      <c r="AS276" s="41" t="s">
        <v>2304</v>
      </c>
      <c r="AT276" s="23">
        <v>0</v>
      </c>
      <c r="AU276" s="23">
        <v>0</v>
      </c>
      <c r="AV276" s="25">
        <v>129163130</v>
      </c>
      <c r="AW276" s="22">
        <v>0</v>
      </c>
      <c r="AX276" s="23">
        <v>0</v>
      </c>
      <c r="AY276" s="41">
        <v>0</v>
      </c>
      <c r="AZ276" s="23">
        <v>0</v>
      </c>
      <c r="BA276" s="24">
        <v>0</v>
      </c>
      <c r="BB276" s="23">
        <v>0</v>
      </c>
      <c r="BC276" s="23"/>
      <c r="BD276" s="23">
        <v>0</v>
      </c>
      <c r="BE276" s="41">
        <v>0</v>
      </c>
      <c r="BF276" s="23">
        <v>176893185</v>
      </c>
      <c r="BG276" s="23">
        <v>132244490</v>
      </c>
      <c r="BH276" s="25">
        <v>438300805</v>
      </c>
      <c r="BI276" s="23">
        <v>0</v>
      </c>
      <c r="BJ276" s="23">
        <v>49130896</v>
      </c>
      <c r="BK276" s="23">
        <v>0</v>
      </c>
      <c r="BL276" s="23">
        <v>0</v>
      </c>
      <c r="BM276" s="23">
        <v>0</v>
      </c>
      <c r="BN276" s="24">
        <v>0</v>
      </c>
      <c r="BO276" s="23">
        <v>0</v>
      </c>
      <c r="BP276" s="23">
        <v>0</v>
      </c>
      <c r="BQ276" s="23">
        <v>0</v>
      </c>
      <c r="BR276" s="25">
        <v>487431701</v>
      </c>
      <c r="BS276" s="22">
        <v>0</v>
      </c>
      <c r="BT276" s="23">
        <v>0</v>
      </c>
      <c r="BU276" s="23">
        <v>0</v>
      </c>
      <c r="BV276" s="23">
        <v>0</v>
      </c>
      <c r="BW276" s="24">
        <v>0</v>
      </c>
      <c r="BX276" s="23">
        <v>0</v>
      </c>
      <c r="BY276" s="23">
        <v>0</v>
      </c>
      <c r="BZ276" s="23">
        <v>0</v>
      </c>
      <c r="CA276" s="25">
        <f t="shared" si="42"/>
        <v>487431701</v>
      </c>
      <c r="CB276" s="22">
        <v>0</v>
      </c>
      <c r="CC276" s="23">
        <v>0</v>
      </c>
      <c r="CD276" s="23">
        <v>0</v>
      </c>
      <c r="CE276" s="23">
        <v>0</v>
      </c>
      <c r="CF276" s="24">
        <v>0</v>
      </c>
      <c r="CG276" s="23">
        <v>0</v>
      </c>
      <c r="CH276" s="23">
        <v>0</v>
      </c>
      <c r="CI276" s="23">
        <v>0</v>
      </c>
      <c r="CJ276" s="25">
        <f t="shared" si="43"/>
        <v>487431701</v>
      </c>
      <c r="CK276" s="22">
        <v>0</v>
      </c>
      <c r="CL276" s="23">
        <v>0</v>
      </c>
      <c r="CM276" s="23">
        <v>0</v>
      </c>
      <c r="CN276" s="23">
        <v>0</v>
      </c>
      <c r="CO276" s="23">
        <v>0</v>
      </c>
      <c r="CP276" s="24">
        <v>0</v>
      </c>
      <c r="CQ276" s="23">
        <v>0</v>
      </c>
      <c r="CR276" s="23">
        <v>0</v>
      </c>
      <c r="CS276" s="25">
        <f t="shared" si="44"/>
        <v>487431701</v>
      </c>
      <c r="CT276" s="22">
        <v>0</v>
      </c>
      <c r="CU276" s="23">
        <v>0</v>
      </c>
      <c r="CV276" s="23">
        <v>0</v>
      </c>
      <c r="CW276" s="23"/>
      <c r="CX276" s="23">
        <v>0</v>
      </c>
      <c r="CY276" s="24">
        <v>0</v>
      </c>
      <c r="CZ276" s="23">
        <v>0</v>
      </c>
      <c r="DA276" s="23">
        <v>0</v>
      </c>
      <c r="DB276" s="25">
        <f t="shared" si="45"/>
        <v>487431701</v>
      </c>
      <c r="DC276" s="22">
        <v>0</v>
      </c>
      <c r="DD276" s="23">
        <v>0</v>
      </c>
      <c r="DE276" s="23">
        <v>0</v>
      </c>
      <c r="DF276" s="23">
        <v>0</v>
      </c>
      <c r="DG276" s="23">
        <v>0</v>
      </c>
      <c r="DH276" s="24">
        <v>0</v>
      </c>
      <c r="DI276" s="23">
        <v>0</v>
      </c>
      <c r="DJ276" s="23">
        <v>0</v>
      </c>
      <c r="DK276" s="25">
        <f t="shared" si="47"/>
        <v>487431701</v>
      </c>
      <c r="DL276" s="28">
        <v>0</v>
      </c>
      <c r="DM276" s="23">
        <v>0</v>
      </c>
      <c r="DN276" s="23">
        <v>0</v>
      </c>
      <c r="DO276" s="23">
        <v>0</v>
      </c>
      <c r="DP276" s="23"/>
      <c r="DQ276" s="23"/>
      <c r="DR276" s="23">
        <v>0</v>
      </c>
      <c r="DS276" s="23">
        <v>0</v>
      </c>
      <c r="DT276" s="24">
        <v>0</v>
      </c>
      <c r="DU276" s="23">
        <v>0</v>
      </c>
      <c r="DV276" s="23">
        <v>0</v>
      </c>
      <c r="DW276" s="26">
        <f t="shared" si="46"/>
        <v>487431701</v>
      </c>
      <c r="DX276" s="26">
        <f>VLOOKUP(B276,[2]RPTNCT049_ConsultaSaldosContabl!$I$4:$K$7914,3,0)</f>
        <v>226024081</v>
      </c>
      <c r="DY276" s="13" t="e">
        <f>+S276+AD276+AU276+#REF!+BG276+#REF!+BQ276+#REF!</f>
        <v>#REF!</v>
      </c>
    </row>
    <row r="277" spans="1:129" ht="15" customHeight="1" x14ac:dyDescent="0.2">
      <c r="A277" s="9">
        <v>8915008645</v>
      </c>
      <c r="B277" s="9">
        <v>891500864</v>
      </c>
      <c r="C277" s="9"/>
      <c r="D277" s="27">
        <v>213019130</v>
      </c>
      <c r="E277" s="21" t="s">
        <v>443</v>
      </c>
      <c r="F277" s="20" t="s">
        <v>1587</v>
      </c>
      <c r="G277" s="22">
        <f>VLOOKUP(A277,[1]SGP!$A$4:$G$1137,7,0)</f>
        <v>0</v>
      </c>
      <c r="H277" s="23"/>
      <c r="I277" s="23">
        <v>0</v>
      </c>
      <c r="J277" s="23">
        <v>0</v>
      </c>
      <c r="K277" s="24">
        <v>0</v>
      </c>
      <c r="L277" s="23">
        <v>0</v>
      </c>
      <c r="M277" s="23">
        <v>0</v>
      </c>
      <c r="N277" s="25">
        <f t="shared" si="39"/>
        <v>0</v>
      </c>
      <c r="O277" s="25">
        <v>0</v>
      </c>
      <c r="P277" s="22">
        <v>0</v>
      </c>
      <c r="Q277" s="23">
        <v>0</v>
      </c>
      <c r="R277" s="23">
        <v>0</v>
      </c>
      <c r="S277" s="31">
        <v>262104423</v>
      </c>
      <c r="T277" s="23">
        <v>0</v>
      </c>
      <c r="U277" s="24">
        <v>0</v>
      </c>
      <c r="V277" s="23">
        <v>0</v>
      </c>
      <c r="W277" s="23">
        <v>0</v>
      </c>
      <c r="X277" s="25">
        <f t="shared" si="40"/>
        <v>262104423</v>
      </c>
      <c r="Y277" s="25">
        <v>0</v>
      </c>
      <c r="Z277" s="22">
        <v>0</v>
      </c>
      <c r="AA277" s="23">
        <v>0</v>
      </c>
      <c r="AB277" s="22">
        <v>0</v>
      </c>
      <c r="AC277" s="23">
        <v>0</v>
      </c>
      <c r="AD277" s="23">
        <v>0</v>
      </c>
      <c r="AE277" s="23">
        <v>0</v>
      </c>
      <c r="AF277" s="24">
        <v>0</v>
      </c>
      <c r="AG277" s="23">
        <v>0</v>
      </c>
      <c r="AH277" s="23">
        <v>0</v>
      </c>
      <c r="AI277" s="25">
        <f t="shared" si="41"/>
        <v>262104423</v>
      </c>
      <c r="AJ277" s="25">
        <v>0</v>
      </c>
      <c r="AK277" s="24">
        <v>0</v>
      </c>
      <c r="AL277" s="23">
        <v>0</v>
      </c>
      <c r="AM277" s="23">
        <v>0</v>
      </c>
      <c r="AN277" s="24">
        <v>0</v>
      </c>
      <c r="AO277" s="24">
        <v>0</v>
      </c>
      <c r="AP277" s="23">
        <v>0</v>
      </c>
      <c r="AQ277" s="23">
        <v>0</v>
      </c>
      <c r="AR277" s="23">
        <v>0</v>
      </c>
      <c r="AS277" s="41" t="s">
        <v>2304</v>
      </c>
      <c r="AT277" s="23">
        <v>0</v>
      </c>
      <c r="AU277" s="23">
        <v>0</v>
      </c>
      <c r="AV277" s="25">
        <v>262104423</v>
      </c>
      <c r="AW277" s="22">
        <v>0</v>
      </c>
      <c r="AX277" s="23">
        <v>0</v>
      </c>
      <c r="AY277" s="41">
        <v>0</v>
      </c>
      <c r="AZ277" s="23">
        <v>0</v>
      </c>
      <c r="BA277" s="24">
        <v>0</v>
      </c>
      <c r="BB277" s="23">
        <v>0</v>
      </c>
      <c r="BC277" s="23"/>
      <c r="BD277" s="23">
        <v>0</v>
      </c>
      <c r="BE277" s="41">
        <v>0</v>
      </c>
      <c r="BF277" s="23">
        <v>313266295</v>
      </c>
      <c r="BG277" s="23">
        <v>288390680</v>
      </c>
      <c r="BH277" s="25">
        <v>863761398</v>
      </c>
      <c r="BI277" s="23">
        <v>0</v>
      </c>
      <c r="BJ277" s="23">
        <v>89368096</v>
      </c>
      <c r="BK277" s="23">
        <v>0</v>
      </c>
      <c r="BL277" s="23">
        <v>0</v>
      </c>
      <c r="BM277" s="23">
        <v>0</v>
      </c>
      <c r="BN277" s="24">
        <v>0</v>
      </c>
      <c r="BO277" s="23">
        <v>0</v>
      </c>
      <c r="BP277" s="23">
        <v>0</v>
      </c>
      <c r="BQ277" s="23">
        <v>12030681</v>
      </c>
      <c r="BR277" s="25">
        <v>965160175</v>
      </c>
      <c r="BS277" s="22">
        <v>0</v>
      </c>
      <c r="BT277" s="23">
        <v>0</v>
      </c>
      <c r="BU277" s="23">
        <v>0</v>
      </c>
      <c r="BV277" s="23">
        <v>0</v>
      </c>
      <c r="BW277" s="24">
        <v>0</v>
      </c>
      <c r="BX277" s="23">
        <v>0</v>
      </c>
      <c r="BY277" s="23">
        <v>0</v>
      </c>
      <c r="BZ277" s="23">
        <v>0</v>
      </c>
      <c r="CA277" s="25">
        <f t="shared" si="42"/>
        <v>965160175</v>
      </c>
      <c r="CB277" s="22">
        <v>0</v>
      </c>
      <c r="CC277" s="23">
        <v>0</v>
      </c>
      <c r="CD277" s="23">
        <v>0</v>
      </c>
      <c r="CE277" s="23">
        <v>0</v>
      </c>
      <c r="CF277" s="24">
        <v>0</v>
      </c>
      <c r="CG277" s="23">
        <v>0</v>
      </c>
      <c r="CH277" s="23">
        <v>0</v>
      </c>
      <c r="CI277" s="23">
        <v>0</v>
      </c>
      <c r="CJ277" s="25">
        <f t="shared" si="43"/>
        <v>965160175</v>
      </c>
      <c r="CK277" s="22">
        <v>0</v>
      </c>
      <c r="CL277" s="23">
        <v>0</v>
      </c>
      <c r="CM277" s="23">
        <v>0</v>
      </c>
      <c r="CN277" s="23">
        <v>0</v>
      </c>
      <c r="CO277" s="23">
        <v>0</v>
      </c>
      <c r="CP277" s="24">
        <v>0</v>
      </c>
      <c r="CQ277" s="23">
        <v>0</v>
      </c>
      <c r="CR277" s="23">
        <v>0</v>
      </c>
      <c r="CS277" s="25">
        <f t="shared" si="44"/>
        <v>965160175</v>
      </c>
      <c r="CT277" s="22">
        <v>0</v>
      </c>
      <c r="CU277" s="23">
        <v>0</v>
      </c>
      <c r="CV277" s="23">
        <v>0</v>
      </c>
      <c r="CW277" s="23"/>
      <c r="CX277" s="23">
        <v>0</v>
      </c>
      <c r="CY277" s="24">
        <v>0</v>
      </c>
      <c r="CZ277" s="23">
        <v>0</v>
      </c>
      <c r="DA277" s="23">
        <v>0</v>
      </c>
      <c r="DB277" s="25">
        <f t="shared" si="45"/>
        <v>965160175</v>
      </c>
      <c r="DC277" s="22">
        <v>0</v>
      </c>
      <c r="DD277" s="23">
        <v>0</v>
      </c>
      <c r="DE277" s="23">
        <v>0</v>
      </c>
      <c r="DF277" s="23">
        <v>0</v>
      </c>
      <c r="DG277" s="23">
        <v>0</v>
      </c>
      <c r="DH277" s="24">
        <v>0</v>
      </c>
      <c r="DI277" s="23">
        <v>0</v>
      </c>
      <c r="DJ277" s="23">
        <v>0</v>
      </c>
      <c r="DK277" s="25">
        <f t="shared" si="47"/>
        <v>965160175</v>
      </c>
      <c r="DL277" s="28">
        <v>0</v>
      </c>
      <c r="DM277" s="23">
        <v>0</v>
      </c>
      <c r="DN277" s="23">
        <v>0</v>
      </c>
      <c r="DO277" s="23">
        <v>0</v>
      </c>
      <c r="DP277" s="23"/>
      <c r="DQ277" s="23"/>
      <c r="DR277" s="23">
        <v>0</v>
      </c>
      <c r="DS277" s="23">
        <v>0</v>
      </c>
      <c r="DT277" s="24">
        <v>0</v>
      </c>
      <c r="DU277" s="23">
        <v>0</v>
      </c>
      <c r="DV277" s="23">
        <v>0</v>
      </c>
      <c r="DW277" s="26">
        <f t="shared" si="46"/>
        <v>965160175</v>
      </c>
      <c r="DX277" s="26">
        <f>VLOOKUP(B277,[2]RPTNCT049_ConsultaSaldosContabl!$I$4:$K$7914,3,0)</f>
        <v>402634391</v>
      </c>
      <c r="DY277" s="13" t="e">
        <f>+S277+AD277+AU277+#REF!+BG277+#REF!+BQ277+#REF!</f>
        <v>#REF!</v>
      </c>
    </row>
    <row r="278" spans="1:129" ht="15" customHeight="1" x14ac:dyDescent="0.2">
      <c r="A278" s="9">
        <v>8915008566</v>
      </c>
      <c r="B278" s="9">
        <v>891500856</v>
      </c>
      <c r="C278" s="9"/>
      <c r="D278" s="27">
        <v>214819548</v>
      </c>
      <c r="E278" s="21" t="s">
        <v>463</v>
      </c>
      <c r="F278" s="20" t="s">
        <v>1606</v>
      </c>
      <c r="G278" s="22">
        <f>VLOOKUP(A278,[1]SGP!$A$4:$G$1137,7,0)</f>
        <v>0</v>
      </c>
      <c r="H278" s="23"/>
      <c r="I278" s="23">
        <v>0</v>
      </c>
      <c r="J278" s="23">
        <v>0</v>
      </c>
      <c r="K278" s="24">
        <v>0</v>
      </c>
      <c r="L278" s="23">
        <v>0</v>
      </c>
      <c r="M278" s="23">
        <v>0</v>
      </c>
      <c r="N278" s="25">
        <f t="shared" si="39"/>
        <v>0</v>
      </c>
      <c r="O278" s="25">
        <v>0</v>
      </c>
      <c r="P278" s="22">
        <v>0</v>
      </c>
      <c r="Q278" s="23">
        <v>0</v>
      </c>
      <c r="R278" s="23">
        <v>0</v>
      </c>
      <c r="S278" s="31">
        <v>131913992</v>
      </c>
      <c r="T278" s="23">
        <v>0</v>
      </c>
      <c r="U278" s="24">
        <v>0</v>
      </c>
      <c r="V278" s="23">
        <v>0</v>
      </c>
      <c r="W278" s="23">
        <v>0</v>
      </c>
      <c r="X278" s="25">
        <f t="shared" si="40"/>
        <v>131913992</v>
      </c>
      <c r="Y278" s="25">
        <v>0</v>
      </c>
      <c r="Z278" s="22">
        <v>0</v>
      </c>
      <c r="AA278" s="23">
        <v>0</v>
      </c>
      <c r="AB278" s="22">
        <v>0</v>
      </c>
      <c r="AC278" s="23">
        <v>0</v>
      </c>
      <c r="AD278" s="23">
        <v>0</v>
      </c>
      <c r="AE278" s="23">
        <v>0</v>
      </c>
      <c r="AF278" s="24">
        <v>0</v>
      </c>
      <c r="AG278" s="23">
        <v>0</v>
      </c>
      <c r="AH278" s="23">
        <v>0</v>
      </c>
      <c r="AI278" s="25">
        <f t="shared" si="41"/>
        <v>131913992</v>
      </c>
      <c r="AJ278" s="25">
        <v>0</v>
      </c>
      <c r="AK278" s="24">
        <v>0</v>
      </c>
      <c r="AL278" s="23">
        <v>0</v>
      </c>
      <c r="AM278" s="23">
        <v>0</v>
      </c>
      <c r="AN278" s="24">
        <v>0</v>
      </c>
      <c r="AO278" s="24">
        <v>0</v>
      </c>
      <c r="AP278" s="23">
        <v>0</v>
      </c>
      <c r="AQ278" s="23">
        <v>0</v>
      </c>
      <c r="AR278" s="23">
        <v>0</v>
      </c>
      <c r="AS278" s="41" t="s">
        <v>2304</v>
      </c>
      <c r="AT278" s="23">
        <v>0</v>
      </c>
      <c r="AU278" s="23">
        <v>0</v>
      </c>
      <c r="AV278" s="25">
        <v>131913992</v>
      </c>
      <c r="AW278" s="22">
        <v>0</v>
      </c>
      <c r="AX278" s="23">
        <v>0</v>
      </c>
      <c r="AY278" s="41">
        <v>0</v>
      </c>
      <c r="AZ278" s="23">
        <v>0</v>
      </c>
      <c r="BA278" s="24">
        <v>0</v>
      </c>
      <c r="BB278" s="23">
        <v>0</v>
      </c>
      <c r="BC278" s="23"/>
      <c r="BD278" s="23">
        <v>0</v>
      </c>
      <c r="BE278" s="41">
        <v>0</v>
      </c>
      <c r="BF278" s="23">
        <v>230613015</v>
      </c>
      <c r="BG278" s="23">
        <v>310491843</v>
      </c>
      <c r="BH278" s="25">
        <v>673018850</v>
      </c>
      <c r="BI278" s="23">
        <v>0</v>
      </c>
      <c r="BJ278" s="23">
        <v>63826880</v>
      </c>
      <c r="BK278" s="23">
        <v>0</v>
      </c>
      <c r="BL278" s="23">
        <v>0</v>
      </c>
      <c r="BM278" s="23">
        <v>0</v>
      </c>
      <c r="BN278" s="24">
        <v>0</v>
      </c>
      <c r="BO278" s="23">
        <v>0</v>
      </c>
      <c r="BP278" s="23">
        <v>0</v>
      </c>
      <c r="BQ278" s="23">
        <v>110670680</v>
      </c>
      <c r="BR278" s="25">
        <v>847516410</v>
      </c>
      <c r="BS278" s="22">
        <v>0</v>
      </c>
      <c r="BT278" s="23">
        <v>0</v>
      </c>
      <c r="BU278" s="23">
        <v>0</v>
      </c>
      <c r="BV278" s="23">
        <v>0</v>
      </c>
      <c r="BW278" s="24">
        <v>0</v>
      </c>
      <c r="BX278" s="23">
        <v>0</v>
      </c>
      <c r="BY278" s="23">
        <v>0</v>
      </c>
      <c r="BZ278" s="23">
        <v>0</v>
      </c>
      <c r="CA278" s="25">
        <f t="shared" si="42"/>
        <v>847516410</v>
      </c>
      <c r="CB278" s="22">
        <v>0</v>
      </c>
      <c r="CC278" s="23">
        <v>0</v>
      </c>
      <c r="CD278" s="23">
        <v>0</v>
      </c>
      <c r="CE278" s="23">
        <v>0</v>
      </c>
      <c r="CF278" s="24">
        <v>0</v>
      </c>
      <c r="CG278" s="23">
        <v>0</v>
      </c>
      <c r="CH278" s="23">
        <v>0</v>
      </c>
      <c r="CI278" s="23">
        <v>0</v>
      </c>
      <c r="CJ278" s="25">
        <f t="shared" si="43"/>
        <v>847516410</v>
      </c>
      <c r="CK278" s="22">
        <v>0</v>
      </c>
      <c r="CL278" s="23">
        <v>0</v>
      </c>
      <c r="CM278" s="23">
        <v>0</v>
      </c>
      <c r="CN278" s="23">
        <v>0</v>
      </c>
      <c r="CO278" s="23">
        <v>0</v>
      </c>
      <c r="CP278" s="24">
        <v>0</v>
      </c>
      <c r="CQ278" s="23">
        <v>0</v>
      </c>
      <c r="CR278" s="23">
        <v>0</v>
      </c>
      <c r="CS278" s="25">
        <f t="shared" si="44"/>
        <v>847516410</v>
      </c>
      <c r="CT278" s="22">
        <v>0</v>
      </c>
      <c r="CU278" s="23">
        <v>0</v>
      </c>
      <c r="CV278" s="23">
        <v>0</v>
      </c>
      <c r="CW278" s="23"/>
      <c r="CX278" s="23">
        <v>0</v>
      </c>
      <c r="CY278" s="24">
        <v>0</v>
      </c>
      <c r="CZ278" s="23">
        <v>0</v>
      </c>
      <c r="DA278" s="23">
        <v>0</v>
      </c>
      <c r="DB278" s="25">
        <f t="shared" si="45"/>
        <v>847516410</v>
      </c>
      <c r="DC278" s="22">
        <v>0</v>
      </c>
      <c r="DD278" s="23">
        <v>0</v>
      </c>
      <c r="DE278" s="23">
        <v>0</v>
      </c>
      <c r="DF278" s="23">
        <v>0</v>
      </c>
      <c r="DG278" s="23">
        <v>0</v>
      </c>
      <c r="DH278" s="24">
        <v>0</v>
      </c>
      <c r="DI278" s="23">
        <v>0</v>
      </c>
      <c r="DJ278" s="23">
        <v>0</v>
      </c>
      <c r="DK278" s="25">
        <f t="shared" si="47"/>
        <v>847516410</v>
      </c>
      <c r="DL278" s="28">
        <v>0</v>
      </c>
      <c r="DM278" s="23">
        <v>0</v>
      </c>
      <c r="DN278" s="23">
        <v>0</v>
      </c>
      <c r="DO278" s="23">
        <v>0</v>
      </c>
      <c r="DP278" s="23"/>
      <c r="DQ278" s="23"/>
      <c r="DR278" s="23">
        <v>0</v>
      </c>
      <c r="DS278" s="23">
        <v>0</v>
      </c>
      <c r="DT278" s="24">
        <v>0</v>
      </c>
      <c r="DU278" s="23">
        <v>0</v>
      </c>
      <c r="DV278" s="23">
        <v>0</v>
      </c>
      <c r="DW278" s="26">
        <f t="shared" si="46"/>
        <v>847516410</v>
      </c>
      <c r="DX278" s="26">
        <f>VLOOKUP(B278,[2]RPTNCT049_ConsultaSaldosContabl!$I$4:$K$7914,3,0)</f>
        <v>294439895</v>
      </c>
      <c r="DY278" s="13" t="e">
        <f>+S278+AD278+AU278+#REF!+BG278+#REF!+BQ278+#REF!</f>
        <v>#REF!</v>
      </c>
    </row>
    <row r="279" spans="1:129" ht="15" customHeight="1" x14ac:dyDescent="0.2">
      <c r="A279" s="9">
        <v>8915008416</v>
      </c>
      <c r="B279" s="9">
        <v>891500841</v>
      </c>
      <c r="C279" s="9"/>
      <c r="D279" s="27">
        <v>215519455</v>
      </c>
      <c r="E279" s="21" t="s">
        <v>457</v>
      </c>
      <c r="F279" s="20" t="s">
        <v>1600</v>
      </c>
      <c r="G279" s="22">
        <f>VLOOKUP(A279,[1]SGP!$A$4:$G$1137,7,0)</f>
        <v>0</v>
      </c>
      <c r="H279" s="23"/>
      <c r="I279" s="23">
        <v>0</v>
      </c>
      <c r="J279" s="23">
        <v>0</v>
      </c>
      <c r="K279" s="24">
        <v>0</v>
      </c>
      <c r="L279" s="23">
        <v>0</v>
      </c>
      <c r="M279" s="23">
        <v>0</v>
      </c>
      <c r="N279" s="25">
        <f t="shared" si="39"/>
        <v>0</v>
      </c>
      <c r="O279" s="25">
        <v>0</v>
      </c>
      <c r="P279" s="22">
        <v>0</v>
      </c>
      <c r="Q279" s="23">
        <v>0</v>
      </c>
      <c r="R279" s="23">
        <v>0</v>
      </c>
      <c r="S279" s="31">
        <v>248722605</v>
      </c>
      <c r="T279" s="23">
        <v>0</v>
      </c>
      <c r="U279" s="24">
        <v>0</v>
      </c>
      <c r="V279" s="23">
        <v>0</v>
      </c>
      <c r="W279" s="23">
        <v>0</v>
      </c>
      <c r="X279" s="25">
        <f t="shared" si="40"/>
        <v>248722605</v>
      </c>
      <c r="Y279" s="25">
        <v>0</v>
      </c>
      <c r="Z279" s="22">
        <v>0</v>
      </c>
      <c r="AA279" s="23">
        <v>0</v>
      </c>
      <c r="AB279" s="22">
        <v>0</v>
      </c>
      <c r="AC279" s="23">
        <v>0</v>
      </c>
      <c r="AD279" s="23">
        <v>0</v>
      </c>
      <c r="AE279" s="23">
        <v>0</v>
      </c>
      <c r="AF279" s="24">
        <v>0</v>
      </c>
      <c r="AG279" s="23">
        <v>0</v>
      </c>
      <c r="AH279" s="23">
        <v>0</v>
      </c>
      <c r="AI279" s="25">
        <f t="shared" si="41"/>
        <v>248722605</v>
      </c>
      <c r="AJ279" s="25">
        <v>0</v>
      </c>
      <c r="AK279" s="24">
        <v>0</v>
      </c>
      <c r="AL279" s="23">
        <v>0</v>
      </c>
      <c r="AM279" s="23">
        <v>0</v>
      </c>
      <c r="AN279" s="24">
        <v>0</v>
      </c>
      <c r="AO279" s="24">
        <v>0</v>
      </c>
      <c r="AP279" s="23">
        <v>0</v>
      </c>
      <c r="AQ279" s="23">
        <v>0</v>
      </c>
      <c r="AR279" s="23">
        <v>0</v>
      </c>
      <c r="AS279" s="41" t="s">
        <v>2304</v>
      </c>
      <c r="AT279" s="23">
        <v>0</v>
      </c>
      <c r="AU279" s="23">
        <v>0</v>
      </c>
      <c r="AV279" s="25">
        <v>248722605</v>
      </c>
      <c r="AW279" s="22">
        <v>0</v>
      </c>
      <c r="AX279" s="23">
        <v>0</v>
      </c>
      <c r="AY279" s="41">
        <v>0</v>
      </c>
      <c r="AZ279" s="23">
        <v>0</v>
      </c>
      <c r="BA279" s="24">
        <v>0</v>
      </c>
      <c r="BB279" s="23">
        <v>0</v>
      </c>
      <c r="BC279" s="23"/>
      <c r="BD279" s="23">
        <v>0</v>
      </c>
      <c r="BE279" s="41">
        <v>0</v>
      </c>
      <c r="BF279" s="23">
        <v>216171415</v>
      </c>
      <c r="BG279" s="23">
        <v>231592183</v>
      </c>
      <c r="BH279" s="25">
        <v>696486203</v>
      </c>
      <c r="BI279" s="23">
        <v>0</v>
      </c>
      <c r="BJ279" s="23">
        <v>63646571</v>
      </c>
      <c r="BK279" s="23">
        <v>0</v>
      </c>
      <c r="BL279" s="23">
        <v>0</v>
      </c>
      <c r="BM279" s="23">
        <v>0</v>
      </c>
      <c r="BN279" s="24">
        <v>0</v>
      </c>
      <c r="BO279" s="23">
        <v>0</v>
      </c>
      <c r="BP279" s="23">
        <v>0</v>
      </c>
      <c r="BQ279" s="23">
        <v>0</v>
      </c>
      <c r="BR279" s="25">
        <v>760132774</v>
      </c>
      <c r="BS279" s="22">
        <v>0</v>
      </c>
      <c r="BT279" s="23">
        <v>0</v>
      </c>
      <c r="BU279" s="23">
        <v>0</v>
      </c>
      <c r="BV279" s="23">
        <v>0</v>
      </c>
      <c r="BW279" s="24">
        <v>0</v>
      </c>
      <c r="BX279" s="23">
        <v>0</v>
      </c>
      <c r="BY279" s="23">
        <v>0</v>
      </c>
      <c r="BZ279" s="23">
        <v>0</v>
      </c>
      <c r="CA279" s="25">
        <f t="shared" si="42"/>
        <v>760132774</v>
      </c>
      <c r="CB279" s="22">
        <v>0</v>
      </c>
      <c r="CC279" s="23">
        <v>0</v>
      </c>
      <c r="CD279" s="23">
        <v>0</v>
      </c>
      <c r="CE279" s="23">
        <v>0</v>
      </c>
      <c r="CF279" s="24">
        <v>0</v>
      </c>
      <c r="CG279" s="23">
        <v>0</v>
      </c>
      <c r="CH279" s="23">
        <v>0</v>
      </c>
      <c r="CI279" s="23">
        <v>0</v>
      </c>
      <c r="CJ279" s="25">
        <f t="shared" si="43"/>
        <v>760132774</v>
      </c>
      <c r="CK279" s="22">
        <v>0</v>
      </c>
      <c r="CL279" s="23">
        <v>0</v>
      </c>
      <c r="CM279" s="23">
        <v>0</v>
      </c>
      <c r="CN279" s="23">
        <v>0</v>
      </c>
      <c r="CO279" s="23">
        <v>0</v>
      </c>
      <c r="CP279" s="24">
        <v>0</v>
      </c>
      <c r="CQ279" s="23">
        <v>0</v>
      </c>
      <c r="CR279" s="23">
        <v>0</v>
      </c>
      <c r="CS279" s="25">
        <f t="shared" si="44"/>
        <v>760132774</v>
      </c>
      <c r="CT279" s="22">
        <v>0</v>
      </c>
      <c r="CU279" s="23">
        <v>0</v>
      </c>
      <c r="CV279" s="23">
        <v>0</v>
      </c>
      <c r="CW279" s="23"/>
      <c r="CX279" s="23">
        <v>0</v>
      </c>
      <c r="CY279" s="24">
        <v>0</v>
      </c>
      <c r="CZ279" s="23">
        <v>0</v>
      </c>
      <c r="DA279" s="23">
        <v>0</v>
      </c>
      <c r="DB279" s="25">
        <f t="shared" si="45"/>
        <v>760132774</v>
      </c>
      <c r="DC279" s="22">
        <v>0</v>
      </c>
      <c r="DD279" s="23">
        <v>0</v>
      </c>
      <c r="DE279" s="23">
        <v>0</v>
      </c>
      <c r="DF279" s="23">
        <v>0</v>
      </c>
      <c r="DG279" s="23">
        <v>0</v>
      </c>
      <c r="DH279" s="24">
        <v>0</v>
      </c>
      <c r="DI279" s="23">
        <v>0</v>
      </c>
      <c r="DJ279" s="23">
        <v>0</v>
      </c>
      <c r="DK279" s="25">
        <f t="shared" si="47"/>
        <v>760132774</v>
      </c>
      <c r="DL279" s="28">
        <v>0</v>
      </c>
      <c r="DM279" s="23">
        <v>0</v>
      </c>
      <c r="DN279" s="23">
        <v>0</v>
      </c>
      <c r="DO279" s="23">
        <v>0</v>
      </c>
      <c r="DP279" s="23"/>
      <c r="DQ279" s="23"/>
      <c r="DR279" s="23">
        <v>0</v>
      </c>
      <c r="DS279" s="23">
        <v>0</v>
      </c>
      <c r="DT279" s="24">
        <v>0</v>
      </c>
      <c r="DU279" s="23">
        <v>0</v>
      </c>
      <c r="DV279" s="23">
        <v>0</v>
      </c>
      <c r="DW279" s="26">
        <f t="shared" si="46"/>
        <v>760132774</v>
      </c>
      <c r="DX279" s="26">
        <f>VLOOKUP(B279,[2]RPTNCT049_ConsultaSaldosContabl!$I$4:$K$7914,3,0)</f>
        <v>279817986</v>
      </c>
      <c r="DY279" s="13" t="e">
        <f>+S279+AD279+AU279+#REF!+BG279+#REF!+BQ279+#REF!</f>
        <v>#REF!</v>
      </c>
    </row>
    <row r="280" spans="1:129" ht="15" customHeight="1" x14ac:dyDescent="0.2">
      <c r="A280" s="9">
        <v>8915007425</v>
      </c>
      <c r="B280" s="9">
        <v>891500742</v>
      </c>
      <c r="C280" s="9"/>
      <c r="D280" s="27">
        <v>210719807</v>
      </c>
      <c r="E280" s="21" t="s">
        <v>474</v>
      </c>
      <c r="F280" s="20" t="s">
        <v>1610</v>
      </c>
      <c r="G280" s="22">
        <f>VLOOKUP(A280,[1]SGP!$A$4:$G$1137,7,0)</f>
        <v>0</v>
      </c>
      <c r="H280" s="23"/>
      <c r="I280" s="23">
        <v>0</v>
      </c>
      <c r="J280" s="23">
        <v>0</v>
      </c>
      <c r="K280" s="24">
        <v>0</v>
      </c>
      <c r="L280" s="23">
        <v>0</v>
      </c>
      <c r="M280" s="23">
        <v>0</v>
      </c>
      <c r="N280" s="25">
        <f t="shared" si="39"/>
        <v>0</v>
      </c>
      <c r="O280" s="25">
        <v>0</v>
      </c>
      <c r="P280" s="22">
        <v>0</v>
      </c>
      <c r="Q280" s="23">
        <v>0</v>
      </c>
      <c r="R280" s="23">
        <v>0</v>
      </c>
      <c r="S280" s="31">
        <v>162490666</v>
      </c>
      <c r="T280" s="23">
        <v>0</v>
      </c>
      <c r="U280" s="24">
        <v>0</v>
      </c>
      <c r="V280" s="23">
        <v>0</v>
      </c>
      <c r="W280" s="23">
        <v>0</v>
      </c>
      <c r="X280" s="25">
        <f t="shared" si="40"/>
        <v>162490666</v>
      </c>
      <c r="Y280" s="25">
        <v>0</v>
      </c>
      <c r="Z280" s="22">
        <v>0</v>
      </c>
      <c r="AA280" s="23">
        <v>0</v>
      </c>
      <c r="AB280" s="22">
        <v>0</v>
      </c>
      <c r="AC280" s="23">
        <v>0</v>
      </c>
      <c r="AD280" s="23">
        <v>72677006</v>
      </c>
      <c r="AE280" s="23">
        <v>0</v>
      </c>
      <c r="AF280" s="24">
        <v>0</v>
      </c>
      <c r="AG280" s="23">
        <v>0</v>
      </c>
      <c r="AH280" s="23">
        <v>0</v>
      </c>
      <c r="AI280" s="25">
        <f t="shared" si="41"/>
        <v>235167672</v>
      </c>
      <c r="AJ280" s="25">
        <v>0</v>
      </c>
      <c r="AK280" s="24">
        <v>0</v>
      </c>
      <c r="AL280" s="23">
        <v>0</v>
      </c>
      <c r="AM280" s="23">
        <v>0</v>
      </c>
      <c r="AN280" s="24">
        <v>0</v>
      </c>
      <c r="AO280" s="24">
        <v>0</v>
      </c>
      <c r="AP280" s="23">
        <v>0</v>
      </c>
      <c r="AQ280" s="23">
        <v>0</v>
      </c>
      <c r="AR280" s="23">
        <v>0</v>
      </c>
      <c r="AS280" s="41" t="s">
        <v>2304</v>
      </c>
      <c r="AT280" s="23">
        <v>0</v>
      </c>
      <c r="AU280" s="23">
        <v>0</v>
      </c>
      <c r="AV280" s="25">
        <v>235167672</v>
      </c>
      <c r="AW280" s="22">
        <v>0</v>
      </c>
      <c r="AX280" s="23">
        <v>0</v>
      </c>
      <c r="AY280" s="41">
        <v>0</v>
      </c>
      <c r="AZ280" s="23">
        <v>0</v>
      </c>
      <c r="BA280" s="24">
        <v>0</v>
      </c>
      <c r="BB280" s="23">
        <v>0</v>
      </c>
      <c r="BC280" s="23"/>
      <c r="BD280" s="23">
        <v>0</v>
      </c>
      <c r="BE280" s="41">
        <v>0</v>
      </c>
      <c r="BF280" s="23">
        <v>175012975</v>
      </c>
      <c r="BG280" s="23">
        <v>259550527</v>
      </c>
      <c r="BH280" s="25">
        <v>669731174</v>
      </c>
      <c r="BI280" s="23">
        <v>0</v>
      </c>
      <c r="BJ280" s="23">
        <v>49986597</v>
      </c>
      <c r="BK280" s="23">
        <v>0</v>
      </c>
      <c r="BL280" s="23">
        <v>0</v>
      </c>
      <c r="BM280" s="23">
        <v>0</v>
      </c>
      <c r="BN280" s="24">
        <v>0</v>
      </c>
      <c r="BO280" s="23">
        <v>0</v>
      </c>
      <c r="BP280" s="23">
        <v>0</v>
      </c>
      <c r="BQ280" s="23">
        <v>0</v>
      </c>
      <c r="BR280" s="25">
        <v>719717771</v>
      </c>
      <c r="BS280" s="22">
        <v>0</v>
      </c>
      <c r="BT280" s="23">
        <v>0</v>
      </c>
      <c r="BU280" s="23">
        <v>0</v>
      </c>
      <c r="BV280" s="23">
        <v>0</v>
      </c>
      <c r="BW280" s="24">
        <v>0</v>
      </c>
      <c r="BX280" s="23">
        <v>0</v>
      </c>
      <c r="BY280" s="23">
        <v>0</v>
      </c>
      <c r="BZ280" s="23">
        <v>0</v>
      </c>
      <c r="CA280" s="25">
        <f t="shared" si="42"/>
        <v>719717771</v>
      </c>
      <c r="CB280" s="22">
        <v>0</v>
      </c>
      <c r="CC280" s="23">
        <v>0</v>
      </c>
      <c r="CD280" s="23">
        <v>0</v>
      </c>
      <c r="CE280" s="23">
        <v>0</v>
      </c>
      <c r="CF280" s="24">
        <v>0</v>
      </c>
      <c r="CG280" s="23">
        <v>0</v>
      </c>
      <c r="CH280" s="23">
        <v>0</v>
      </c>
      <c r="CI280" s="23">
        <v>0</v>
      </c>
      <c r="CJ280" s="25">
        <f t="shared" si="43"/>
        <v>719717771</v>
      </c>
      <c r="CK280" s="22">
        <v>0</v>
      </c>
      <c r="CL280" s="23">
        <v>0</v>
      </c>
      <c r="CM280" s="23">
        <v>0</v>
      </c>
      <c r="CN280" s="23">
        <v>0</v>
      </c>
      <c r="CO280" s="23">
        <v>0</v>
      </c>
      <c r="CP280" s="24">
        <v>0</v>
      </c>
      <c r="CQ280" s="23">
        <v>0</v>
      </c>
      <c r="CR280" s="23">
        <v>0</v>
      </c>
      <c r="CS280" s="25">
        <f t="shared" si="44"/>
        <v>719717771</v>
      </c>
      <c r="CT280" s="22">
        <v>0</v>
      </c>
      <c r="CU280" s="23">
        <v>0</v>
      </c>
      <c r="CV280" s="23">
        <v>0</v>
      </c>
      <c r="CW280" s="23"/>
      <c r="CX280" s="23">
        <v>0</v>
      </c>
      <c r="CY280" s="24">
        <v>0</v>
      </c>
      <c r="CZ280" s="23">
        <v>0</v>
      </c>
      <c r="DA280" s="23">
        <v>0</v>
      </c>
      <c r="DB280" s="25">
        <f t="shared" si="45"/>
        <v>719717771</v>
      </c>
      <c r="DC280" s="22">
        <v>0</v>
      </c>
      <c r="DD280" s="23">
        <v>0</v>
      </c>
      <c r="DE280" s="23">
        <v>0</v>
      </c>
      <c r="DF280" s="23">
        <v>0</v>
      </c>
      <c r="DG280" s="23">
        <v>0</v>
      </c>
      <c r="DH280" s="24">
        <v>0</v>
      </c>
      <c r="DI280" s="23">
        <v>0</v>
      </c>
      <c r="DJ280" s="23">
        <v>0</v>
      </c>
      <c r="DK280" s="25">
        <f t="shared" si="47"/>
        <v>719717771</v>
      </c>
      <c r="DL280" s="28">
        <v>0</v>
      </c>
      <c r="DM280" s="23">
        <v>0</v>
      </c>
      <c r="DN280" s="23">
        <v>0</v>
      </c>
      <c r="DO280" s="23">
        <v>0</v>
      </c>
      <c r="DP280" s="23"/>
      <c r="DQ280" s="23"/>
      <c r="DR280" s="23">
        <v>0</v>
      </c>
      <c r="DS280" s="23">
        <v>0</v>
      </c>
      <c r="DT280" s="24">
        <v>0</v>
      </c>
      <c r="DU280" s="23">
        <v>0</v>
      </c>
      <c r="DV280" s="23">
        <v>0</v>
      </c>
      <c r="DW280" s="26">
        <f t="shared" si="46"/>
        <v>719717771</v>
      </c>
      <c r="DX280" s="26">
        <f>VLOOKUP(B280,[2]RPTNCT049_ConsultaSaldosContabl!$I$4:$K$7914,3,0)</f>
        <v>224999572</v>
      </c>
      <c r="DY280" s="13" t="e">
        <f>+S280+AD280+AU280+#REF!+BG280+#REF!+BQ280+#REF!</f>
        <v>#REF!</v>
      </c>
    </row>
    <row r="281" spans="1:129" ht="15" customHeight="1" x14ac:dyDescent="0.2">
      <c r="A281" s="9">
        <v>8915007251</v>
      </c>
      <c r="B281" s="9">
        <v>891500725</v>
      </c>
      <c r="C281" s="9"/>
      <c r="D281" s="27">
        <v>215019050</v>
      </c>
      <c r="E281" s="21" t="s">
        <v>439</v>
      </c>
      <c r="F281" s="20" t="s">
        <v>1583</v>
      </c>
      <c r="G281" s="22">
        <f>VLOOKUP(A281,[1]SGP!$A$4:$G$1137,7,0)</f>
        <v>0</v>
      </c>
      <c r="H281" s="23"/>
      <c r="I281" s="23">
        <v>0</v>
      </c>
      <c r="J281" s="23">
        <v>0</v>
      </c>
      <c r="K281" s="24">
        <v>0</v>
      </c>
      <c r="L281" s="23">
        <v>0</v>
      </c>
      <c r="M281" s="23">
        <v>0</v>
      </c>
      <c r="N281" s="25">
        <f t="shared" si="39"/>
        <v>0</v>
      </c>
      <c r="O281" s="25">
        <v>0</v>
      </c>
      <c r="P281" s="22">
        <v>0</v>
      </c>
      <c r="Q281" s="23">
        <v>0</v>
      </c>
      <c r="R281" s="23">
        <v>0</v>
      </c>
      <c r="S281" s="31">
        <v>196634893</v>
      </c>
      <c r="T281" s="23">
        <v>0</v>
      </c>
      <c r="U281" s="24">
        <v>0</v>
      </c>
      <c r="V281" s="23">
        <v>0</v>
      </c>
      <c r="W281" s="23">
        <v>0</v>
      </c>
      <c r="X281" s="25">
        <f t="shared" si="40"/>
        <v>196634893</v>
      </c>
      <c r="Y281" s="25">
        <v>0</v>
      </c>
      <c r="Z281" s="22">
        <v>0</v>
      </c>
      <c r="AA281" s="23">
        <v>0</v>
      </c>
      <c r="AB281" s="22">
        <v>0</v>
      </c>
      <c r="AC281" s="23">
        <v>0</v>
      </c>
      <c r="AD281" s="23">
        <v>0</v>
      </c>
      <c r="AE281" s="23">
        <v>0</v>
      </c>
      <c r="AF281" s="24">
        <v>0</v>
      </c>
      <c r="AG281" s="23">
        <v>0</v>
      </c>
      <c r="AH281" s="23">
        <v>0</v>
      </c>
      <c r="AI281" s="25">
        <f t="shared" si="41"/>
        <v>196634893</v>
      </c>
      <c r="AJ281" s="25">
        <v>0</v>
      </c>
      <c r="AK281" s="24">
        <v>0</v>
      </c>
      <c r="AL281" s="23">
        <v>0</v>
      </c>
      <c r="AM281" s="23">
        <v>0</v>
      </c>
      <c r="AN281" s="24">
        <v>0</v>
      </c>
      <c r="AO281" s="24">
        <v>0</v>
      </c>
      <c r="AP281" s="23">
        <v>0</v>
      </c>
      <c r="AQ281" s="23">
        <v>0</v>
      </c>
      <c r="AR281" s="23">
        <v>0</v>
      </c>
      <c r="AS281" s="41" t="s">
        <v>2304</v>
      </c>
      <c r="AT281" s="23">
        <v>0</v>
      </c>
      <c r="AU281" s="23">
        <v>0</v>
      </c>
      <c r="AV281" s="25">
        <v>196634893</v>
      </c>
      <c r="AW281" s="22">
        <v>0</v>
      </c>
      <c r="AX281" s="23">
        <v>0</v>
      </c>
      <c r="AY281" s="41">
        <v>0</v>
      </c>
      <c r="AZ281" s="23">
        <v>0</v>
      </c>
      <c r="BA281" s="24">
        <v>0</v>
      </c>
      <c r="BB281" s="23">
        <v>0</v>
      </c>
      <c r="BC281" s="23"/>
      <c r="BD281" s="23">
        <v>0</v>
      </c>
      <c r="BE281" s="41">
        <v>0</v>
      </c>
      <c r="BF281" s="23">
        <v>363211735</v>
      </c>
      <c r="BG281" s="23">
        <v>184281956</v>
      </c>
      <c r="BH281" s="25">
        <v>744128584</v>
      </c>
      <c r="BI281" s="23">
        <v>0</v>
      </c>
      <c r="BJ281" s="23">
        <v>101079093</v>
      </c>
      <c r="BK281" s="23">
        <v>0</v>
      </c>
      <c r="BL281" s="23">
        <v>0</v>
      </c>
      <c r="BM281" s="23">
        <v>0</v>
      </c>
      <c r="BN281" s="24">
        <v>0</v>
      </c>
      <c r="BO281" s="23">
        <v>0</v>
      </c>
      <c r="BP281" s="23">
        <v>0</v>
      </c>
      <c r="BQ281" s="23">
        <v>0</v>
      </c>
      <c r="BR281" s="25">
        <v>845207677</v>
      </c>
      <c r="BS281" s="22">
        <v>0</v>
      </c>
      <c r="BT281" s="23">
        <v>0</v>
      </c>
      <c r="BU281" s="23">
        <v>0</v>
      </c>
      <c r="BV281" s="23">
        <v>0</v>
      </c>
      <c r="BW281" s="24">
        <v>0</v>
      </c>
      <c r="BX281" s="23">
        <v>0</v>
      </c>
      <c r="BY281" s="23">
        <v>0</v>
      </c>
      <c r="BZ281" s="23">
        <v>0</v>
      </c>
      <c r="CA281" s="25">
        <f t="shared" si="42"/>
        <v>845207677</v>
      </c>
      <c r="CB281" s="22">
        <v>0</v>
      </c>
      <c r="CC281" s="23">
        <v>0</v>
      </c>
      <c r="CD281" s="23">
        <v>0</v>
      </c>
      <c r="CE281" s="23">
        <v>0</v>
      </c>
      <c r="CF281" s="24">
        <v>0</v>
      </c>
      <c r="CG281" s="23">
        <v>0</v>
      </c>
      <c r="CH281" s="23">
        <v>0</v>
      </c>
      <c r="CI281" s="23">
        <v>0</v>
      </c>
      <c r="CJ281" s="25">
        <f t="shared" si="43"/>
        <v>845207677</v>
      </c>
      <c r="CK281" s="22">
        <v>0</v>
      </c>
      <c r="CL281" s="23">
        <v>0</v>
      </c>
      <c r="CM281" s="23">
        <v>0</v>
      </c>
      <c r="CN281" s="23">
        <v>0</v>
      </c>
      <c r="CO281" s="23">
        <v>0</v>
      </c>
      <c r="CP281" s="24">
        <v>0</v>
      </c>
      <c r="CQ281" s="23">
        <v>0</v>
      </c>
      <c r="CR281" s="23">
        <v>0</v>
      </c>
      <c r="CS281" s="25">
        <f t="shared" si="44"/>
        <v>845207677</v>
      </c>
      <c r="CT281" s="22">
        <v>0</v>
      </c>
      <c r="CU281" s="23">
        <v>0</v>
      </c>
      <c r="CV281" s="23">
        <v>0</v>
      </c>
      <c r="CW281" s="23"/>
      <c r="CX281" s="23">
        <v>0</v>
      </c>
      <c r="CY281" s="24">
        <v>0</v>
      </c>
      <c r="CZ281" s="23">
        <v>0</v>
      </c>
      <c r="DA281" s="23">
        <v>0</v>
      </c>
      <c r="DB281" s="25">
        <f t="shared" si="45"/>
        <v>845207677</v>
      </c>
      <c r="DC281" s="22">
        <v>0</v>
      </c>
      <c r="DD281" s="23">
        <v>0</v>
      </c>
      <c r="DE281" s="23">
        <v>0</v>
      </c>
      <c r="DF281" s="23">
        <v>0</v>
      </c>
      <c r="DG281" s="23">
        <v>0</v>
      </c>
      <c r="DH281" s="24">
        <v>0</v>
      </c>
      <c r="DI281" s="23">
        <v>0</v>
      </c>
      <c r="DJ281" s="23">
        <v>0</v>
      </c>
      <c r="DK281" s="25">
        <f t="shared" si="47"/>
        <v>845207677</v>
      </c>
      <c r="DL281" s="28">
        <v>0</v>
      </c>
      <c r="DM281" s="23">
        <v>0</v>
      </c>
      <c r="DN281" s="23">
        <v>0</v>
      </c>
      <c r="DO281" s="23">
        <v>0</v>
      </c>
      <c r="DP281" s="23"/>
      <c r="DQ281" s="23"/>
      <c r="DR281" s="23">
        <v>0</v>
      </c>
      <c r="DS281" s="23">
        <v>0</v>
      </c>
      <c r="DT281" s="24">
        <v>0</v>
      </c>
      <c r="DU281" s="23">
        <v>0</v>
      </c>
      <c r="DV281" s="23">
        <v>0</v>
      </c>
      <c r="DW281" s="26">
        <f t="shared" si="46"/>
        <v>845207677</v>
      </c>
      <c r="DX281" s="26">
        <f>VLOOKUP(B281,[2]RPTNCT049_ConsultaSaldosContabl!$I$4:$K$7914,3,0)</f>
        <v>464290828</v>
      </c>
      <c r="DY281" s="13" t="e">
        <f>+S281+AD281+AU281+#REF!+BG281+#REF!+BQ281+#REF!</f>
        <v>#REF!</v>
      </c>
    </row>
    <row r="282" spans="1:129" ht="15" customHeight="1" x14ac:dyDescent="0.2">
      <c r="A282" s="9">
        <v>8915007210</v>
      </c>
      <c r="B282" s="9">
        <v>891500721</v>
      </c>
      <c r="C282" s="9"/>
      <c r="D282" s="27">
        <v>218519585</v>
      </c>
      <c r="E282" s="21" t="s">
        <v>465</v>
      </c>
      <c r="F282" s="20" t="s">
        <v>1608</v>
      </c>
      <c r="G282" s="22">
        <f>VLOOKUP(A282,[1]SGP!$A$4:$G$1137,7,0)</f>
        <v>0</v>
      </c>
      <c r="H282" s="23"/>
      <c r="I282" s="23">
        <v>0</v>
      </c>
      <c r="J282" s="23">
        <v>0</v>
      </c>
      <c r="K282" s="24">
        <v>0</v>
      </c>
      <c r="L282" s="23">
        <v>0</v>
      </c>
      <c r="M282" s="23">
        <v>0</v>
      </c>
      <c r="N282" s="25">
        <f t="shared" si="39"/>
        <v>0</v>
      </c>
      <c r="O282" s="25">
        <v>0</v>
      </c>
      <c r="P282" s="22">
        <v>0</v>
      </c>
      <c r="Q282" s="23">
        <v>0</v>
      </c>
      <c r="R282" s="23">
        <v>0</v>
      </c>
      <c r="S282" s="31">
        <v>25337114</v>
      </c>
      <c r="T282" s="23">
        <v>0</v>
      </c>
      <c r="U282" s="24">
        <v>0</v>
      </c>
      <c r="V282" s="23">
        <v>0</v>
      </c>
      <c r="W282" s="23">
        <v>0</v>
      </c>
      <c r="X282" s="25">
        <f t="shared" si="40"/>
        <v>25337114</v>
      </c>
      <c r="Y282" s="25">
        <v>0</v>
      </c>
      <c r="Z282" s="22">
        <v>0</v>
      </c>
      <c r="AA282" s="23">
        <v>0</v>
      </c>
      <c r="AB282" s="22">
        <v>0</v>
      </c>
      <c r="AC282" s="23">
        <v>0</v>
      </c>
      <c r="AD282" s="23">
        <v>0</v>
      </c>
      <c r="AE282" s="23">
        <v>0</v>
      </c>
      <c r="AF282" s="24">
        <v>0</v>
      </c>
      <c r="AG282" s="23">
        <v>0</v>
      </c>
      <c r="AH282" s="23">
        <v>0</v>
      </c>
      <c r="AI282" s="25">
        <f t="shared" si="41"/>
        <v>25337114</v>
      </c>
      <c r="AJ282" s="25">
        <v>0</v>
      </c>
      <c r="AK282" s="24">
        <v>0</v>
      </c>
      <c r="AL282" s="23">
        <v>0</v>
      </c>
      <c r="AM282" s="23">
        <v>0</v>
      </c>
      <c r="AN282" s="24">
        <v>0</v>
      </c>
      <c r="AO282" s="24">
        <v>0</v>
      </c>
      <c r="AP282" s="23">
        <v>0</v>
      </c>
      <c r="AQ282" s="23">
        <v>0</v>
      </c>
      <c r="AR282" s="23">
        <v>0</v>
      </c>
      <c r="AS282" s="41" t="s">
        <v>2304</v>
      </c>
      <c r="AT282" s="23">
        <v>0</v>
      </c>
      <c r="AU282" s="23">
        <v>0</v>
      </c>
      <c r="AV282" s="25">
        <v>25337114</v>
      </c>
      <c r="AW282" s="22">
        <v>0</v>
      </c>
      <c r="AX282" s="23">
        <v>0</v>
      </c>
      <c r="AY282" s="41">
        <v>0</v>
      </c>
      <c r="AZ282" s="23">
        <v>0</v>
      </c>
      <c r="BA282" s="24">
        <v>0</v>
      </c>
      <c r="BB282" s="23">
        <v>0</v>
      </c>
      <c r="BC282" s="23"/>
      <c r="BD282" s="23">
        <v>0</v>
      </c>
      <c r="BE282" s="41">
        <v>0</v>
      </c>
      <c r="BF282" s="23">
        <v>104182755</v>
      </c>
      <c r="BG282" s="23">
        <v>32607900</v>
      </c>
      <c r="BH282" s="25">
        <v>162127769</v>
      </c>
      <c r="BI282" s="23">
        <v>0</v>
      </c>
      <c r="BJ282" s="23">
        <v>30647373</v>
      </c>
      <c r="BK282" s="23">
        <v>0</v>
      </c>
      <c r="BL282" s="23">
        <v>0</v>
      </c>
      <c r="BM282" s="23">
        <v>0</v>
      </c>
      <c r="BN282" s="24">
        <v>0</v>
      </c>
      <c r="BO282" s="23">
        <v>0</v>
      </c>
      <c r="BP282" s="23">
        <v>0</v>
      </c>
      <c r="BQ282" s="23">
        <v>0</v>
      </c>
      <c r="BR282" s="25">
        <v>160167242</v>
      </c>
      <c r="BS282" s="22">
        <v>0</v>
      </c>
      <c r="BT282" s="23">
        <v>0</v>
      </c>
      <c r="BU282" s="23">
        <v>0</v>
      </c>
      <c r="BV282" s="23">
        <v>0</v>
      </c>
      <c r="BW282" s="24">
        <v>0</v>
      </c>
      <c r="BX282" s="23">
        <v>0</v>
      </c>
      <c r="BY282" s="23">
        <v>0</v>
      </c>
      <c r="BZ282" s="23">
        <v>0</v>
      </c>
      <c r="CA282" s="25">
        <f t="shared" si="42"/>
        <v>160167242</v>
      </c>
      <c r="CB282" s="22">
        <v>0</v>
      </c>
      <c r="CC282" s="23">
        <v>0</v>
      </c>
      <c r="CD282" s="23">
        <v>0</v>
      </c>
      <c r="CE282" s="23">
        <v>0</v>
      </c>
      <c r="CF282" s="24">
        <v>0</v>
      </c>
      <c r="CG282" s="23">
        <v>0</v>
      </c>
      <c r="CH282" s="23">
        <v>0</v>
      </c>
      <c r="CI282" s="23">
        <v>0</v>
      </c>
      <c r="CJ282" s="25">
        <f t="shared" si="43"/>
        <v>160167242</v>
      </c>
      <c r="CK282" s="22">
        <v>0</v>
      </c>
      <c r="CL282" s="23">
        <v>0</v>
      </c>
      <c r="CM282" s="23">
        <v>0</v>
      </c>
      <c r="CN282" s="23">
        <v>0</v>
      </c>
      <c r="CO282" s="23">
        <v>0</v>
      </c>
      <c r="CP282" s="24">
        <v>0</v>
      </c>
      <c r="CQ282" s="23">
        <v>0</v>
      </c>
      <c r="CR282" s="23">
        <v>0</v>
      </c>
      <c r="CS282" s="25">
        <f t="shared" si="44"/>
        <v>160167242</v>
      </c>
      <c r="CT282" s="22">
        <v>0</v>
      </c>
      <c r="CU282" s="23">
        <v>0</v>
      </c>
      <c r="CV282" s="23">
        <v>0</v>
      </c>
      <c r="CW282" s="23"/>
      <c r="CX282" s="23">
        <v>0</v>
      </c>
      <c r="CY282" s="24">
        <v>0</v>
      </c>
      <c r="CZ282" s="23">
        <v>0</v>
      </c>
      <c r="DA282" s="23">
        <v>0</v>
      </c>
      <c r="DB282" s="25">
        <f t="shared" si="45"/>
        <v>160167242</v>
      </c>
      <c r="DC282" s="22">
        <v>0</v>
      </c>
      <c r="DD282" s="23">
        <v>0</v>
      </c>
      <c r="DE282" s="23">
        <v>0</v>
      </c>
      <c r="DF282" s="23">
        <v>0</v>
      </c>
      <c r="DG282" s="23">
        <v>0</v>
      </c>
      <c r="DH282" s="24">
        <v>0</v>
      </c>
      <c r="DI282" s="23">
        <v>0</v>
      </c>
      <c r="DJ282" s="23">
        <v>0</v>
      </c>
      <c r="DK282" s="25">
        <f t="shared" si="47"/>
        <v>160167242</v>
      </c>
      <c r="DL282" s="28">
        <v>0</v>
      </c>
      <c r="DM282" s="23">
        <v>0</v>
      </c>
      <c r="DN282" s="23">
        <v>0</v>
      </c>
      <c r="DO282" s="23">
        <v>0</v>
      </c>
      <c r="DP282" s="23"/>
      <c r="DQ282" s="23"/>
      <c r="DR282" s="23">
        <v>0</v>
      </c>
      <c r="DS282" s="23">
        <v>0</v>
      </c>
      <c r="DT282" s="24">
        <v>0</v>
      </c>
      <c r="DU282" s="23">
        <v>0</v>
      </c>
      <c r="DV282" s="23">
        <v>0</v>
      </c>
      <c r="DW282" s="26">
        <f t="shared" si="46"/>
        <v>160167242</v>
      </c>
      <c r="DX282" s="26">
        <f>VLOOKUP(B282,[2]RPTNCT049_ConsultaSaldosContabl!$I$4:$K$7914,3,0)</f>
        <v>134830128</v>
      </c>
      <c r="DY282" s="13" t="e">
        <f>+S282+AD282+AU282+#REF!+BG282+#REF!+BQ282+#REF!</f>
        <v>#REF!</v>
      </c>
    </row>
    <row r="283" spans="1:129" ht="15" customHeight="1" x14ac:dyDescent="0.2">
      <c r="A283" s="9">
        <v>8915005809</v>
      </c>
      <c r="B283" s="9">
        <v>891500580</v>
      </c>
      <c r="C283" s="9"/>
      <c r="D283" s="27">
        <v>217319573</v>
      </c>
      <c r="E283" s="21" t="s">
        <v>464</v>
      </c>
      <c r="F283" s="20" t="s">
        <v>1607</v>
      </c>
      <c r="G283" s="22">
        <f>VLOOKUP(A283,[1]SGP!$A$4:$G$1137,7,0)</f>
        <v>0</v>
      </c>
      <c r="H283" s="23"/>
      <c r="I283" s="23">
        <v>0</v>
      </c>
      <c r="J283" s="23">
        <v>0</v>
      </c>
      <c r="K283" s="24">
        <v>0</v>
      </c>
      <c r="L283" s="23">
        <v>0</v>
      </c>
      <c r="M283" s="23">
        <v>0</v>
      </c>
      <c r="N283" s="25">
        <f t="shared" si="39"/>
        <v>0</v>
      </c>
      <c r="O283" s="25">
        <v>0</v>
      </c>
      <c r="P283" s="22">
        <v>0</v>
      </c>
      <c r="Q283" s="23">
        <v>0</v>
      </c>
      <c r="R283" s="23">
        <v>0</v>
      </c>
      <c r="S283" s="31">
        <v>303749590</v>
      </c>
      <c r="T283" s="23">
        <v>0</v>
      </c>
      <c r="U283" s="24">
        <v>0</v>
      </c>
      <c r="V283" s="23">
        <v>0</v>
      </c>
      <c r="W283" s="23">
        <v>0</v>
      </c>
      <c r="X283" s="25">
        <f t="shared" si="40"/>
        <v>303749590</v>
      </c>
      <c r="Y283" s="25">
        <v>0</v>
      </c>
      <c r="Z283" s="22">
        <v>0</v>
      </c>
      <c r="AA283" s="23">
        <v>0</v>
      </c>
      <c r="AB283" s="22">
        <v>0</v>
      </c>
      <c r="AC283" s="23">
        <v>0</v>
      </c>
      <c r="AD283" s="23">
        <v>0</v>
      </c>
      <c r="AE283" s="23">
        <v>0</v>
      </c>
      <c r="AF283" s="24">
        <v>0</v>
      </c>
      <c r="AG283" s="23">
        <v>0</v>
      </c>
      <c r="AH283" s="23">
        <v>0</v>
      </c>
      <c r="AI283" s="25">
        <f t="shared" si="41"/>
        <v>303749590</v>
      </c>
      <c r="AJ283" s="25">
        <v>0</v>
      </c>
      <c r="AK283" s="24">
        <v>0</v>
      </c>
      <c r="AL283" s="23">
        <v>0</v>
      </c>
      <c r="AM283" s="23">
        <v>0</v>
      </c>
      <c r="AN283" s="24">
        <v>0</v>
      </c>
      <c r="AO283" s="24">
        <v>0</v>
      </c>
      <c r="AP283" s="23">
        <v>0</v>
      </c>
      <c r="AQ283" s="23">
        <v>0</v>
      </c>
      <c r="AR283" s="23">
        <v>0</v>
      </c>
      <c r="AS283" s="41" t="s">
        <v>2304</v>
      </c>
      <c r="AT283" s="23">
        <v>0</v>
      </c>
      <c r="AU283" s="23">
        <v>17760628</v>
      </c>
      <c r="AV283" s="25">
        <v>321510218</v>
      </c>
      <c r="AW283" s="22">
        <v>0</v>
      </c>
      <c r="AX283" s="23">
        <v>0</v>
      </c>
      <c r="AY283" s="41">
        <v>0</v>
      </c>
      <c r="AZ283" s="23">
        <v>0</v>
      </c>
      <c r="BA283" s="24">
        <v>0</v>
      </c>
      <c r="BB283" s="23">
        <v>0</v>
      </c>
      <c r="BC283" s="23"/>
      <c r="BD283" s="23">
        <v>0</v>
      </c>
      <c r="BE283" s="41">
        <v>0</v>
      </c>
      <c r="BF283" s="23">
        <v>160866600</v>
      </c>
      <c r="BG283" s="23">
        <v>249753952</v>
      </c>
      <c r="BH283" s="25">
        <v>732130770</v>
      </c>
      <c r="BI283" s="23">
        <v>0</v>
      </c>
      <c r="BJ283" s="23">
        <v>56489941</v>
      </c>
      <c r="BK283" s="23">
        <v>0</v>
      </c>
      <c r="BL283" s="23">
        <v>0</v>
      </c>
      <c r="BM283" s="23">
        <v>0</v>
      </c>
      <c r="BN283" s="24">
        <v>0</v>
      </c>
      <c r="BO283" s="23">
        <v>0</v>
      </c>
      <c r="BP283" s="23">
        <v>0</v>
      </c>
      <c r="BQ283" s="23">
        <v>0</v>
      </c>
      <c r="BR283" s="25">
        <v>788620711</v>
      </c>
      <c r="BS283" s="22">
        <v>0</v>
      </c>
      <c r="BT283" s="23">
        <v>0</v>
      </c>
      <c r="BU283" s="23">
        <v>0</v>
      </c>
      <c r="BV283" s="23">
        <v>0</v>
      </c>
      <c r="BW283" s="24">
        <v>0</v>
      </c>
      <c r="BX283" s="23">
        <v>0</v>
      </c>
      <c r="BY283" s="23">
        <v>0</v>
      </c>
      <c r="BZ283" s="23">
        <v>0</v>
      </c>
      <c r="CA283" s="25">
        <f t="shared" si="42"/>
        <v>788620711</v>
      </c>
      <c r="CB283" s="22">
        <v>0</v>
      </c>
      <c r="CC283" s="23">
        <v>0</v>
      </c>
      <c r="CD283" s="23">
        <v>0</v>
      </c>
      <c r="CE283" s="23">
        <v>0</v>
      </c>
      <c r="CF283" s="24">
        <v>0</v>
      </c>
      <c r="CG283" s="23">
        <v>0</v>
      </c>
      <c r="CH283" s="23">
        <v>0</v>
      </c>
      <c r="CI283" s="23">
        <v>0</v>
      </c>
      <c r="CJ283" s="25">
        <f t="shared" si="43"/>
        <v>788620711</v>
      </c>
      <c r="CK283" s="22">
        <v>0</v>
      </c>
      <c r="CL283" s="23">
        <v>0</v>
      </c>
      <c r="CM283" s="23">
        <v>0</v>
      </c>
      <c r="CN283" s="23">
        <v>0</v>
      </c>
      <c r="CO283" s="23">
        <v>0</v>
      </c>
      <c r="CP283" s="24">
        <v>0</v>
      </c>
      <c r="CQ283" s="23">
        <v>0</v>
      </c>
      <c r="CR283" s="23">
        <v>0</v>
      </c>
      <c r="CS283" s="25">
        <f t="shared" si="44"/>
        <v>788620711</v>
      </c>
      <c r="CT283" s="22">
        <v>0</v>
      </c>
      <c r="CU283" s="23">
        <v>0</v>
      </c>
      <c r="CV283" s="23">
        <v>0</v>
      </c>
      <c r="CW283" s="23"/>
      <c r="CX283" s="23">
        <v>0</v>
      </c>
      <c r="CY283" s="24">
        <v>0</v>
      </c>
      <c r="CZ283" s="23">
        <v>0</v>
      </c>
      <c r="DA283" s="23">
        <v>0</v>
      </c>
      <c r="DB283" s="25">
        <f t="shared" si="45"/>
        <v>788620711</v>
      </c>
      <c r="DC283" s="22">
        <v>0</v>
      </c>
      <c r="DD283" s="23">
        <v>0</v>
      </c>
      <c r="DE283" s="23">
        <v>0</v>
      </c>
      <c r="DF283" s="23">
        <v>0</v>
      </c>
      <c r="DG283" s="23">
        <v>0</v>
      </c>
      <c r="DH283" s="24">
        <v>0</v>
      </c>
      <c r="DI283" s="23">
        <v>0</v>
      </c>
      <c r="DJ283" s="23">
        <v>0</v>
      </c>
      <c r="DK283" s="25">
        <f t="shared" si="47"/>
        <v>788620711</v>
      </c>
      <c r="DL283" s="28">
        <v>0</v>
      </c>
      <c r="DM283" s="23">
        <v>0</v>
      </c>
      <c r="DN283" s="23">
        <v>0</v>
      </c>
      <c r="DO283" s="23">
        <v>0</v>
      </c>
      <c r="DP283" s="23"/>
      <c r="DQ283" s="23"/>
      <c r="DR283" s="23">
        <v>0</v>
      </c>
      <c r="DS283" s="23">
        <v>0</v>
      </c>
      <c r="DT283" s="24">
        <v>0</v>
      </c>
      <c r="DU283" s="23">
        <v>0</v>
      </c>
      <c r="DV283" s="23">
        <v>0</v>
      </c>
      <c r="DW283" s="26">
        <f t="shared" si="46"/>
        <v>788620711</v>
      </c>
      <c r="DX283" s="26">
        <f>VLOOKUP(B283,[2]RPTNCT049_ConsultaSaldosContabl!$I$4:$K$7914,3,0)</f>
        <v>217356541</v>
      </c>
      <c r="DY283" s="13" t="e">
        <f>+S283+AD283+AU283+#REF!+BG283+#REF!+BQ283+#REF!</f>
        <v>#REF!</v>
      </c>
    </row>
    <row r="284" spans="1:129" ht="15" customHeight="1" x14ac:dyDescent="0.2">
      <c r="A284" s="9">
        <v>8915002692</v>
      </c>
      <c r="B284" s="9">
        <v>891500269</v>
      </c>
      <c r="C284" s="9"/>
      <c r="D284" s="27">
        <v>219819698</v>
      </c>
      <c r="E284" s="21" t="s">
        <v>468</v>
      </c>
      <c r="F284" s="20" t="s">
        <v>1611</v>
      </c>
      <c r="G284" s="22">
        <f>VLOOKUP(A284,[1]SGP!$A$4:$G$1137,7,0)</f>
        <v>0</v>
      </c>
      <c r="H284" s="23"/>
      <c r="I284" s="23">
        <v>0</v>
      </c>
      <c r="J284" s="23">
        <v>0</v>
      </c>
      <c r="K284" s="24">
        <v>0</v>
      </c>
      <c r="L284" s="23">
        <v>0</v>
      </c>
      <c r="M284" s="23">
        <v>0</v>
      </c>
      <c r="N284" s="25">
        <f t="shared" si="39"/>
        <v>0</v>
      </c>
      <c r="O284" s="25">
        <v>0</v>
      </c>
      <c r="P284" s="22">
        <v>0</v>
      </c>
      <c r="Q284" s="23">
        <v>0</v>
      </c>
      <c r="R284" s="23">
        <v>0</v>
      </c>
      <c r="S284" s="31">
        <v>708650879</v>
      </c>
      <c r="T284" s="23">
        <v>0</v>
      </c>
      <c r="U284" s="24">
        <v>0</v>
      </c>
      <c r="V284" s="23">
        <v>0</v>
      </c>
      <c r="W284" s="23">
        <v>0</v>
      </c>
      <c r="X284" s="25">
        <f t="shared" si="40"/>
        <v>708650879</v>
      </c>
      <c r="Y284" s="25">
        <v>0</v>
      </c>
      <c r="Z284" s="22">
        <v>0</v>
      </c>
      <c r="AA284" s="23">
        <v>0</v>
      </c>
      <c r="AB284" s="22">
        <v>0</v>
      </c>
      <c r="AC284" s="23">
        <v>0</v>
      </c>
      <c r="AD284" s="23">
        <v>7686017</v>
      </c>
      <c r="AE284" s="23">
        <v>0</v>
      </c>
      <c r="AF284" s="24">
        <v>0</v>
      </c>
      <c r="AG284" s="23">
        <v>0</v>
      </c>
      <c r="AH284" s="23">
        <v>0</v>
      </c>
      <c r="AI284" s="25">
        <f t="shared" si="41"/>
        <v>716336896</v>
      </c>
      <c r="AJ284" s="25">
        <v>0</v>
      </c>
      <c r="AK284" s="24">
        <v>0</v>
      </c>
      <c r="AL284" s="23">
        <v>0</v>
      </c>
      <c r="AM284" s="23">
        <v>0</v>
      </c>
      <c r="AN284" s="24">
        <v>0</v>
      </c>
      <c r="AO284" s="24">
        <v>0</v>
      </c>
      <c r="AP284" s="23">
        <v>0</v>
      </c>
      <c r="AQ284" s="23">
        <v>0</v>
      </c>
      <c r="AR284" s="23">
        <v>0</v>
      </c>
      <c r="AS284" s="41" t="s">
        <v>2304</v>
      </c>
      <c r="AT284" s="23">
        <v>0</v>
      </c>
      <c r="AU284" s="23">
        <v>0</v>
      </c>
      <c r="AV284" s="25">
        <v>716336896</v>
      </c>
      <c r="AW284" s="22">
        <v>0</v>
      </c>
      <c r="AX284" s="23">
        <v>0</v>
      </c>
      <c r="AY284" s="41">
        <v>0</v>
      </c>
      <c r="AZ284" s="23">
        <v>0</v>
      </c>
      <c r="BA284" s="24">
        <v>0</v>
      </c>
      <c r="BB284" s="23">
        <v>0</v>
      </c>
      <c r="BC284" s="23"/>
      <c r="BD284" s="23">
        <v>0</v>
      </c>
      <c r="BE284" s="41">
        <v>0</v>
      </c>
      <c r="BF284" s="23">
        <v>549850935</v>
      </c>
      <c r="BG284" s="23">
        <v>635017031</v>
      </c>
      <c r="BH284" s="25">
        <v>1901204862</v>
      </c>
      <c r="BI284" s="23">
        <v>0</v>
      </c>
      <c r="BJ284" s="23">
        <v>157038912</v>
      </c>
      <c r="BK284" s="23">
        <v>0</v>
      </c>
      <c r="BL284" s="23">
        <v>0</v>
      </c>
      <c r="BM284" s="23">
        <v>0</v>
      </c>
      <c r="BN284" s="24">
        <v>0</v>
      </c>
      <c r="BO284" s="23">
        <v>0</v>
      </c>
      <c r="BP284" s="23">
        <v>0</v>
      </c>
      <c r="BQ284" s="23">
        <v>0</v>
      </c>
      <c r="BR284" s="25">
        <v>2058243774</v>
      </c>
      <c r="BS284" s="22">
        <v>0</v>
      </c>
      <c r="BT284" s="23">
        <v>0</v>
      </c>
      <c r="BU284" s="23">
        <v>0</v>
      </c>
      <c r="BV284" s="23">
        <v>0</v>
      </c>
      <c r="BW284" s="24">
        <v>0</v>
      </c>
      <c r="BX284" s="23">
        <v>0</v>
      </c>
      <c r="BY284" s="23">
        <v>0</v>
      </c>
      <c r="BZ284" s="23">
        <v>0</v>
      </c>
      <c r="CA284" s="25">
        <f t="shared" si="42"/>
        <v>2058243774</v>
      </c>
      <c r="CB284" s="22">
        <v>0</v>
      </c>
      <c r="CC284" s="23">
        <v>0</v>
      </c>
      <c r="CD284" s="23">
        <v>0</v>
      </c>
      <c r="CE284" s="23">
        <v>0</v>
      </c>
      <c r="CF284" s="24">
        <v>0</v>
      </c>
      <c r="CG284" s="23">
        <v>0</v>
      </c>
      <c r="CH284" s="23">
        <v>0</v>
      </c>
      <c r="CI284" s="23">
        <v>0</v>
      </c>
      <c r="CJ284" s="25">
        <f t="shared" si="43"/>
        <v>2058243774</v>
      </c>
      <c r="CK284" s="22">
        <v>0</v>
      </c>
      <c r="CL284" s="23">
        <v>0</v>
      </c>
      <c r="CM284" s="23">
        <v>0</v>
      </c>
      <c r="CN284" s="23">
        <v>0</v>
      </c>
      <c r="CO284" s="23">
        <v>0</v>
      </c>
      <c r="CP284" s="24">
        <v>0</v>
      </c>
      <c r="CQ284" s="23">
        <v>0</v>
      </c>
      <c r="CR284" s="23">
        <v>0</v>
      </c>
      <c r="CS284" s="25">
        <f t="shared" si="44"/>
        <v>2058243774</v>
      </c>
      <c r="CT284" s="22">
        <v>0</v>
      </c>
      <c r="CU284" s="23">
        <v>0</v>
      </c>
      <c r="CV284" s="23">
        <v>0</v>
      </c>
      <c r="CW284" s="23"/>
      <c r="CX284" s="23">
        <v>0</v>
      </c>
      <c r="CY284" s="24">
        <v>0</v>
      </c>
      <c r="CZ284" s="23">
        <v>0</v>
      </c>
      <c r="DA284" s="23">
        <v>0</v>
      </c>
      <c r="DB284" s="25">
        <f t="shared" si="45"/>
        <v>2058243774</v>
      </c>
      <c r="DC284" s="22">
        <v>0</v>
      </c>
      <c r="DD284" s="23">
        <v>0</v>
      </c>
      <c r="DE284" s="23">
        <v>0</v>
      </c>
      <c r="DF284" s="23">
        <v>0</v>
      </c>
      <c r="DG284" s="23">
        <v>0</v>
      </c>
      <c r="DH284" s="24">
        <v>0</v>
      </c>
      <c r="DI284" s="23">
        <v>0</v>
      </c>
      <c r="DJ284" s="23">
        <v>0</v>
      </c>
      <c r="DK284" s="25">
        <f t="shared" si="47"/>
        <v>2058243774</v>
      </c>
      <c r="DL284" s="28">
        <v>0</v>
      </c>
      <c r="DM284" s="23">
        <v>0</v>
      </c>
      <c r="DN284" s="23">
        <v>0</v>
      </c>
      <c r="DO284" s="23">
        <v>0</v>
      </c>
      <c r="DP284" s="23"/>
      <c r="DQ284" s="23"/>
      <c r="DR284" s="23">
        <v>0</v>
      </c>
      <c r="DS284" s="23">
        <v>0</v>
      </c>
      <c r="DT284" s="24">
        <v>0</v>
      </c>
      <c r="DU284" s="23">
        <v>0</v>
      </c>
      <c r="DV284" s="23">
        <v>0</v>
      </c>
      <c r="DW284" s="26">
        <f t="shared" si="46"/>
        <v>2058243774</v>
      </c>
      <c r="DX284" s="26">
        <f>VLOOKUP(B284,[2]RPTNCT049_ConsultaSaldosContabl!$I$4:$K$7914,3,0)</f>
        <v>706889847</v>
      </c>
      <c r="DY284" s="13" t="e">
        <f>+S284+AD284+AU284+#REF!+BG284+#REF!+BQ284+#REF!</f>
        <v>#REF!</v>
      </c>
    </row>
    <row r="285" spans="1:129" ht="15" customHeight="1" x14ac:dyDescent="0.2">
      <c r="A285" s="9">
        <v>8914800857</v>
      </c>
      <c r="B285" s="9">
        <v>891480085</v>
      </c>
      <c r="C285" s="9"/>
      <c r="D285" s="27">
        <v>116666000</v>
      </c>
      <c r="E285" s="21" t="s">
        <v>69</v>
      </c>
      <c r="F285" s="20" t="s">
        <v>1222</v>
      </c>
      <c r="G285" s="22">
        <f>VLOOKUP(A285,[1]SGP!$A$4:$G$1137,7,0)</f>
        <v>7707578678</v>
      </c>
      <c r="H285" s="23"/>
      <c r="I285" s="23">
        <v>401628019</v>
      </c>
      <c r="J285" s="23">
        <v>0</v>
      </c>
      <c r="K285" s="24">
        <v>465752464</v>
      </c>
      <c r="L285" s="23">
        <v>919157328</v>
      </c>
      <c r="M285" s="23">
        <v>0</v>
      </c>
      <c r="N285" s="25">
        <f t="shared" si="39"/>
        <v>9494116489</v>
      </c>
      <c r="O285" s="25">
        <v>0</v>
      </c>
      <c r="P285" s="22">
        <v>7674771972</v>
      </c>
      <c r="Q285" s="23">
        <v>0</v>
      </c>
      <c r="R285" s="23">
        <v>0</v>
      </c>
      <c r="S285" s="29">
        <v>0</v>
      </c>
      <c r="T285" s="23">
        <v>0</v>
      </c>
      <c r="U285" s="24">
        <v>465752464</v>
      </c>
      <c r="V285" s="23">
        <v>1060546468</v>
      </c>
      <c r="W285" s="23">
        <v>0</v>
      </c>
      <c r="X285" s="25">
        <f t="shared" si="40"/>
        <v>18695187393</v>
      </c>
      <c r="Y285" s="25">
        <v>0</v>
      </c>
      <c r="Z285" s="22">
        <v>8000583647</v>
      </c>
      <c r="AA285" s="23">
        <v>0</v>
      </c>
      <c r="AB285" s="22">
        <v>0</v>
      </c>
      <c r="AC285" s="31">
        <v>281308019</v>
      </c>
      <c r="AD285" s="23">
        <v>0</v>
      </c>
      <c r="AE285" s="23">
        <v>0</v>
      </c>
      <c r="AF285" s="24">
        <v>465752464</v>
      </c>
      <c r="AG285" s="23">
        <v>989851898</v>
      </c>
      <c r="AH285" s="23">
        <v>0</v>
      </c>
      <c r="AI285" s="25">
        <f t="shared" si="41"/>
        <v>28432683421</v>
      </c>
      <c r="AJ285" s="25">
        <v>0</v>
      </c>
      <c r="AK285" s="50">
        <v>8439958388</v>
      </c>
      <c r="AL285" s="23">
        <v>0</v>
      </c>
      <c r="AM285" s="23">
        <v>0</v>
      </c>
      <c r="AN285" s="23">
        <v>3797981275</v>
      </c>
      <c r="AO285" s="23">
        <v>0</v>
      </c>
      <c r="AP285" s="23">
        <v>466073414</v>
      </c>
      <c r="AQ285" s="23">
        <v>990205355</v>
      </c>
      <c r="AR285" s="23">
        <v>0</v>
      </c>
      <c r="AS285" s="41" t="s">
        <v>2304</v>
      </c>
      <c r="AT285" s="23">
        <v>0</v>
      </c>
      <c r="AU285" s="23">
        <v>0</v>
      </c>
      <c r="AV285" s="25">
        <v>42126901853</v>
      </c>
      <c r="AW285" s="22">
        <v>4416330012</v>
      </c>
      <c r="AX285" s="23">
        <v>0</v>
      </c>
      <c r="AY285" s="41">
        <v>488071806</v>
      </c>
      <c r="AZ285" s="23">
        <v>0</v>
      </c>
      <c r="BA285" s="24">
        <v>466073414</v>
      </c>
      <c r="BB285" s="23">
        <v>990205355</v>
      </c>
      <c r="BC285" s="23"/>
      <c r="BD285" s="23">
        <v>0</v>
      </c>
      <c r="BE285" s="41">
        <v>1464215418</v>
      </c>
      <c r="BF285" s="23">
        <v>0</v>
      </c>
      <c r="BG285" s="23">
        <v>0</v>
      </c>
      <c r="BH285" s="25">
        <v>49951797858</v>
      </c>
      <c r="BI285" s="23">
        <v>8775968544</v>
      </c>
      <c r="BJ285" s="23">
        <v>0</v>
      </c>
      <c r="BK285" s="23">
        <v>976143612</v>
      </c>
      <c r="BL285" s="23">
        <v>0</v>
      </c>
      <c r="BM285" s="23">
        <v>0</v>
      </c>
      <c r="BN285" s="24">
        <v>466073414</v>
      </c>
      <c r="BO285" s="23">
        <v>990205355</v>
      </c>
      <c r="BP285" s="23">
        <v>0</v>
      </c>
      <c r="BQ285" s="23">
        <v>0</v>
      </c>
      <c r="BR285" s="25">
        <v>61160188783</v>
      </c>
      <c r="BS285" s="22">
        <v>0</v>
      </c>
      <c r="BT285" s="23">
        <v>0</v>
      </c>
      <c r="BU285" s="23">
        <v>0</v>
      </c>
      <c r="BV285" s="23">
        <v>0</v>
      </c>
      <c r="BW285" s="24">
        <v>0</v>
      </c>
      <c r="BX285" s="23">
        <v>0</v>
      </c>
      <c r="BY285" s="23">
        <v>0</v>
      </c>
      <c r="BZ285" s="23">
        <v>0</v>
      </c>
      <c r="CA285" s="25">
        <f t="shared" si="42"/>
        <v>61160188783</v>
      </c>
      <c r="CB285" s="22">
        <v>0</v>
      </c>
      <c r="CC285" s="23">
        <v>0</v>
      </c>
      <c r="CD285" s="23">
        <v>0</v>
      </c>
      <c r="CE285" s="23">
        <v>0</v>
      </c>
      <c r="CF285" s="24">
        <v>0</v>
      </c>
      <c r="CG285" s="23">
        <v>0</v>
      </c>
      <c r="CH285" s="23">
        <v>0</v>
      </c>
      <c r="CI285" s="23">
        <v>0</v>
      </c>
      <c r="CJ285" s="25">
        <f t="shared" si="43"/>
        <v>61160188783</v>
      </c>
      <c r="CK285" s="22">
        <v>0</v>
      </c>
      <c r="CL285" s="23">
        <v>0</v>
      </c>
      <c r="CM285" s="23">
        <v>0</v>
      </c>
      <c r="CN285" s="23">
        <v>0</v>
      </c>
      <c r="CO285" s="23">
        <v>0</v>
      </c>
      <c r="CP285" s="24">
        <v>0</v>
      </c>
      <c r="CQ285" s="23">
        <v>0</v>
      </c>
      <c r="CR285" s="23">
        <v>0</v>
      </c>
      <c r="CS285" s="25">
        <f t="shared" si="44"/>
        <v>61160188783</v>
      </c>
      <c r="CT285" s="22">
        <v>0</v>
      </c>
      <c r="CU285" s="23">
        <v>0</v>
      </c>
      <c r="CV285" s="23">
        <v>0</v>
      </c>
      <c r="CW285" s="23"/>
      <c r="CX285" s="23">
        <v>0</v>
      </c>
      <c r="CY285" s="24">
        <v>0</v>
      </c>
      <c r="CZ285" s="23">
        <v>0</v>
      </c>
      <c r="DA285" s="23">
        <v>0</v>
      </c>
      <c r="DB285" s="25">
        <f t="shared" si="45"/>
        <v>61160188783</v>
      </c>
      <c r="DC285" s="22">
        <v>0</v>
      </c>
      <c r="DD285" s="23">
        <v>0</v>
      </c>
      <c r="DE285" s="23">
        <v>0</v>
      </c>
      <c r="DF285" s="23">
        <v>0</v>
      </c>
      <c r="DG285" s="23">
        <v>0</v>
      </c>
      <c r="DH285" s="24">
        <v>0</v>
      </c>
      <c r="DI285" s="23">
        <v>0</v>
      </c>
      <c r="DJ285" s="23">
        <v>0</v>
      </c>
      <c r="DK285" s="25">
        <f t="shared" si="47"/>
        <v>61160188783</v>
      </c>
      <c r="DL285" s="28">
        <v>0</v>
      </c>
      <c r="DM285" s="23">
        <v>0</v>
      </c>
      <c r="DN285" s="23">
        <v>0</v>
      </c>
      <c r="DO285" s="23">
        <v>0</v>
      </c>
      <c r="DP285" s="23"/>
      <c r="DQ285" s="23"/>
      <c r="DR285" s="23">
        <v>0</v>
      </c>
      <c r="DS285" s="23">
        <v>0</v>
      </c>
      <c r="DT285" s="24">
        <v>0</v>
      </c>
      <c r="DU285" s="23">
        <v>0</v>
      </c>
      <c r="DV285" s="23">
        <v>0</v>
      </c>
      <c r="DW285" s="26">
        <f t="shared" si="46"/>
        <v>61160188783</v>
      </c>
      <c r="DX285" s="26">
        <f>VLOOKUP(B285,[2]RPTNCT049_ConsultaSaldosContabl!$I$4:$K$7914,3,0)</f>
        <v>61160188783</v>
      </c>
      <c r="DY285" s="13" t="e">
        <f>+S285+AD285+AU285+#REF!+BG285+#REF!+BQ285+#REF!</f>
        <v>#REF!</v>
      </c>
    </row>
    <row r="286" spans="1:129" ht="15" customHeight="1" x14ac:dyDescent="0.2">
      <c r="A286" s="9">
        <v>8914800341</v>
      </c>
      <c r="B286" s="9">
        <v>891480034</v>
      </c>
      <c r="C286" s="9"/>
      <c r="D286" s="27">
        <v>218766687</v>
      </c>
      <c r="E286" s="21" t="s">
        <v>896</v>
      </c>
      <c r="F286" s="20" t="s">
        <v>2027</v>
      </c>
      <c r="G286" s="22">
        <f>VLOOKUP(A286,[1]SGP!$A$4:$G$1137,7,0)</f>
        <v>0</v>
      </c>
      <c r="H286" s="23"/>
      <c r="I286" s="23">
        <v>0</v>
      </c>
      <c r="J286" s="23">
        <v>0</v>
      </c>
      <c r="K286" s="24">
        <v>0</v>
      </c>
      <c r="L286" s="23">
        <v>0</v>
      </c>
      <c r="M286" s="23">
        <v>0</v>
      </c>
      <c r="N286" s="25">
        <f t="shared" si="39"/>
        <v>0</v>
      </c>
      <c r="O286" s="25">
        <v>0</v>
      </c>
      <c r="P286" s="22">
        <v>0</v>
      </c>
      <c r="Q286" s="23">
        <v>0</v>
      </c>
      <c r="R286" s="23">
        <v>0</v>
      </c>
      <c r="S286" s="31">
        <v>102961046</v>
      </c>
      <c r="T286" s="23">
        <v>0</v>
      </c>
      <c r="U286" s="24">
        <v>0</v>
      </c>
      <c r="V286" s="23">
        <v>0</v>
      </c>
      <c r="W286" s="23">
        <v>0</v>
      </c>
      <c r="X286" s="25">
        <f t="shared" si="40"/>
        <v>102961046</v>
      </c>
      <c r="Y286" s="25">
        <v>0</v>
      </c>
      <c r="Z286" s="22">
        <v>0</v>
      </c>
      <c r="AA286" s="23">
        <v>0</v>
      </c>
      <c r="AB286" s="22">
        <v>0</v>
      </c>
      <c r="AC286" s="23">
        <v>0</v>
      </c>
      <c r="AD286" s="23">
        <v>0</v>
      </c>
      <c r="AE286" s="23">
        <v>0</v>
      </c>
      <c r="AF286" s="24">
        <v>0</v>
      </c>
      <c r="AG286" s="23">
        <v>0</v>
      </c>
      <c r="AH286" s="23">
        <v>0</v>
      </c>
      <c r="AI286" s="25">
        <f t="shared" si="41"/>
        <v>102961046</v>
      </c>
      <c r="AJ286" s="25">
        <v>0</v>
      </c>
      <c r="AK286" s="24">
        <v>0</v>
      </c>
      <c r="AL286" s="23">
        <v>0</v>
      </c>
      <c r="AM286" s="23">
        <v>0</v>
      </c>
      <c r="AN286" s="24">
        <v>0</v>
      </c>
      <c r="AO286" s="24">
        <v>0</v>
      </c>
      <c r="AP286" s="23">
        <v>0</v>
      </c>
      <c r="AQ286" s="23">
        <v>0</v>
      </c>
      <c r="AR286" s="23">
        <v>0</v>
      </c>
      <c r="AS286" s="41" t="s">
        <v>2304</v>
      </c>
      <c r="AT286" s="23">
        <v>0</v>
      </c>
      <c r="AU286" s="23">
        <v>0</v>
      </c>
      <c r="AV286" s="25">
        <v>102961046</v>
      </c>
      <c r="AW286" s="22">
        <v>0</v>
      </c>
      <c r="AX286" s="23">
        <v>0</v>
      </c>
      <c r="AY286" s="41">
        <v>0</v>
      </c>
      <c r="AZ286" s="23">
        <v>0</v>
      </c>
      <c r="BA286" s="24">
        <v>0</v>
      </c>
      <c r="BB286" s="23">
        <v>0</v>
      </c>
      <c r="BC286" s="23"/>
      <c r="BD286" s="23">
        <v>0</v>
      </c>
      <c r="BE286" s="41">
        <v>0</v>
      </c>
      <c r="BF286" s="23">
        <v>64096455</v>
      </c>
      <c r="BG286" s="23">
        <v>92571089</v>
      </c>
      <c r="BH286" s="25">
        <v>259628590</v>
      </c>
      <c r="BI286" s="23">
        <v>0</v>
      </c>
      <c r="BJ286" s="23">
        <v>18112379</v>
      </c>
      <c r="BK286" s="23">
        <v>0</v>
      </c>
      <c r="BL286" s="23">
        <v>0</v>
      </c>
      <c r="BM286" s="23">
        <v>0</v>
      </c>
      <c r="BN286" s="24">
        <v>0</v>
      </c>
      <c r="BO286" s="23">
        <v>0</v>
      </c>
      <c r="BP286" s="23">
        <v>0</v>
      </c>
      <c r="BQ286" s="23">
        <v>0</v>
      </c>
      <c r="BR286" s="25">
        <v>277740969</v>
      </c>
      <c r="BS286" s="22">
        <v>0</v>
      </c>
      <c r="BT286" s="23">
        <v>0</v>
      </c>
      <c r="BU286" s="23">
        <v>0</v>
      </c>
      <c r="BV286" s="23">
        <v>0</v>
      </c>
      <c r="BW286" s="24">
        <v>0</v>
      </c>
      <c r="BX286" s="23">
        <v>0</v>
      </c>
      <c r="BY286" s="23">
        <v>0</v>
      </c>
      <c r="BZ286" s="23">
        <v>0</v>
      </c>
      <c r="CA286" s="25">
        <f t="shared" si="42"/>
        <v>277740969</v>
      </c>
      <c r="CB286" s="22">
        <v>0</v>
      </c>
      <c r="CC286" s="23">
        <v>0</v>
      </c>
      <c r="CD286" s="23">
        <v>0</v>
      </c>
      <c r="CE286" s="23">
        <v>0</v>
      </c>
      <c r="CF286" s="24">
        <v>0</v>
      </c>
      <c r="CG286" s="23">
        <v>0</v>
      </c>
      <c r="CH286" s="23">
        <v>0</v>
      </c>
      <c r="CI286" s="23">
        <v>0</v>
      </c>
      <c r="CJ286" s="25">
        <f t="shared" si="43"/>
        <v>277740969</v>
      </c>
      <c r="CK286" s="22">
        <v>0</v>
      </c>
      <c r="CL286" s="23">
        <v>0</v>
      </c>
      <c r="CM286" s="23">
        <v>0</v>
      </c>
      <c r="CN286" s="23">
        <v>0</v>
      </c>
      <c r="CO286" s="23">
        <v>0</v>
      </c>
      <c r="CP286" s="24">
        <v>0</v>
      </c>
      <c r="CQ286" s="23">
        <v>0</v>
      </c>
      <c r="CR286" s="23">
        <v>0</v>
      </c>
      <c r="CS286" s="25">
        <f t="shared" si="44"/>
        <v>277740969</v>
      </c>
      <c r="CT286" s="22">
        <v>0</v>
      </c>
      <c r="CU286" s="23">
        <v>0</v>
      </c>
      <c r="CV286" s="23">
        <v>0</v>
      </c>
      <c r="CW286" s="23"/>
      <c r="CX286" s="23">
        <v>0</v>
      </c>
      <c r="CY286" s="24">
        <v>0</v>
      </c>
      <c r="CZ286" s="23">
        <v>0</v>
      </c>
      <c r="DA286" s="23">
        <v>0</v>
      </c>
      <c r="DB286" s="25">
        <f t="shared" si="45"/>
        <v>277740969</v>
      </c>
      <c r="DC286" s="22">
        <v>0</v>
      </c>
      <c r="DD286" s="23">
        <v>0</v>
      </c>
      <c r="DE286" s="23">
        <v>0</v>
      </c>
      <c r="DF286" s="23">
        <v>0</v>
      </c>
      <c r="DG286" s="23">
        <v>0</v>
      </c>
      <c r="DH286" s="24">
        <v>0</v>
      </c>
      <c r="DI286" s="23">
        <v>0</v>
      </c>
      <c r="DJ286" s="23">
        <v>0</v>
      </c>
      <c r="DK286" s="25">
        <f t="shared" si="47"/>
        <v>277740969</v>
      </c>
      <c r="DL286" s="28">
        <v>0</v>
      </c>
      <c r="DM286" s="23">
        <v>0</v>
      </c>
      <c r="DN286" s="23">
        <v>0</v>
      </c>
      <c r="DO286" s="23">
        <v>0</v>
      </c>
      <c r="DP286" s="23"/>
      <c r="DQ286" s="23"/>
      <c r="DR286" s="23">
        <v>0</v>
      </c>
      <c r="DS286" s="23">
        <v>0</v>
      </c>
      <c r="DT286" s="24">
        <v>0</v>
      </c>
      <c r="DU286" s="23">
        <v>0</v>
      </c>
      <c r="DV286" s="23">
        <v>0</v>
      </c>
      <c r="DW286" s="26">
        <f t="shared" si="46"/>
        <v>277740969</v>
      </c>
      <c r="DX286" s="26">
        <f>VLOOKUP(B286,[2]RPTNCT049_ConsultaSaldosContabl!$I$4:$K$7914,3,0)</f>
        <v>82208834</v>
      </c>
      <c r="DY286" s="13" t="e">
        <f>+S286+AD286+AU286+#REF!+BG286+#REF!+BQ286+#REF!</f>
        <v>#REF!</v>
      </c>
    </row>
    <row r="287" spans="1:129" ht="15" customHeight="1" x14ac:dyDescent="0.2">
      <c r="A287" s="9">
        <v>8914800334</v>
      </c>
      <c r="B287" s="9">
        <v>891480033</v>
      </c>
      <c r="C287" s="9"/>
      <c r="D287" s="27">
        <v>218266682</v>
      </c>
      <c r="E287" s="21" t="s">
        <v>895</v>
      </c>
      <c r="F287" s="20" t="s">
        <v>2026</v>
      </c>
      <c r="G287" s="22">
        <f>VLOOKUP(A287,[1]SGP!$A$4:$G$1137,7,0)</f>
        <v>0</v>
      </c>
      <c r="H287" s="23"/>
      <c r="I287" s="23">
        <v>0</v>
      </c>
      <c r="J287" s="23">
        <v>0</v>
      </c>
      <c r="K287" s="24">
        <v>0</v>
      </c>
      <c r="L287" s="23">
        <v>0</v>
      </c>
      <c r="M287" s="23">
        <v>0</v>
      </c>
      <c r="N287" s="25">
        <f t="shared" si="39"/>
        <v>0</v>
      </c>
      <c r="O287" s="25">
        <v>0</v>
      </c>
      <c r="P287" s="22">
        <v>0</v>
      </c>
      <c r="Q287" s="23">
        <v>0</v>
      </c>
      <c r="R287" s="23">
        <v>0</v>
      </c>
      <c r="S287" s="31">
        <v>530979436</v>
      </c>
      <c r="T287" s="23">
        <v>0</v>
      </c>
      <c r="U287" s="24">
        <v>0</v>
      </c>
      <c r="V287" s="23">
        <v>0</v>
      </c>
      <c r="W287" s="23">
        <v>0</v>
      </c>
      <c r="X287" s="25">
        <f t="shared" si="40"/>
        <v>530979436</v>
      </c>
      <c r="Y287" s="25">
        <v>0</v>
      </c>
      <c r="Z287" s="22">
        <v>0</v>
      </c>
      <c r="AA287" s="23">
        <v>0</v>
      </c>
      <c r="AB287" s="22">
        <v>0</v>
      </c>
      <c r="AC287" s="23">
        <v>0</v>
      </c>
      <c r="AD287" s="23">
        <v>0</v>
      </c>
      <c r="AE287" s="23">
        <v>0</v>
      </c>
      <c r="AF287" s="24">
        <v>0</v>
      </c>
      <c r="AG287" s="23">
        <v>0</v>
      </c>
      <c r="AH287" s="23">
        <v>0</v>
      </c>
      <c r="AI287" s="25">
        <f t="shared" si="41"/>
        <v>530979436</v>
      </c>
      <c r="AJ287" s="25">
        <v>0</v>
      </c>
      <c r="AK287" s="24">
        <v>0</v>
      </c>
      <c r="AL287" s="23">
        <v>0</v>
      </c>
      <c r="AM287" s="23">
        <v>0</v>
      </c>
      <c r="AN287" s="24">
        <v>0</v>
      </c>
      <c r="AO287" s="24">
        <v>0</v>
      </c>
      <c r="AP287" s="23">
        <v>0</v>
      </c>
      <c r="AQ287" s="23">
        <v>0</v>
      </c>
      <c r="AR287" s="23">
        <v>0</v>
      </c>
      <c r="AS287" s="41" t="s">
        <v>2304</v>
      </c>
      <c r="AT287" s="23">
        <v>0</v>
      </c>
      <c r="AU287" s="23">
        <v>0</v>
      </c>
      <c r="AV287" s="25">
        <v>530979436</v>
      </c>
      <c r="AW287" s="22">
        <v>0</v>
      </c>
      <c r="AX287" s="23">
        <v>0</v>
      </c>
      <c r="AY287" s="41">
        <v>0</v>
      </c>
      <c r="AZ287" s="23">
        <v>0</v>
      </c>
      <c r="BA287" s="24">
        <v>0</v>
      </c>
      <c r="BB287" s="23">
        <v>0</v>
      </c>
      <c r="BC287" s="23"/>
      <c r="BD287" s="23">
        <v>0</v>
      </c>
      <c r="BE287" s="41">
        <v>0</v>
      </c>
      <c r="BF287" s="23">
        <v>253284105</v>
      </c>
      <c r="BG287" s="23">
        <v>477670629</v>
      </c>
      <c r="BH287" s="25">
        <v>1261934170</v>
      </c>
      <c r="BI287" s="23">
        <v>0</v>
      </c>
      <c r="BJ287" s="23">
        <v>82245424</v>
      </c>
      <c r="BK287" s="23">
        <v>0</v>
      </c>
      <c r="BL287" s="23">
        <v>0</v>
      </c>
      <c r="BM287" s="23">
        <v>0</v>
      </c>
      <c r="BN287" s="24">
        <v>0</v>
      </c>
      <c r="BO287" s="23">
        <v>0</v>
      </c>
      <c r="BP287" s="23">
        <v>0</v>
      </c>
      <c r="BQ287" s="23">
        <v>0</v>
      </c>
      <c r="BR287" s="25">
        <v>1344179594</v>
      </c>
      <c r="BS287" s="22">
        <v>0</v>
      </c>
      <c r="BT287" s="23">
        <v>0</v>
      </c>
      <c r="BU287" s="23">
        <v>0</v>
      </c>
      <c r="BV287" s="23">
        <v>0</v>
      </c>
      <c r="BW287" s="24">
        <v>0</v>
      </c>
      <c r="BX287" s="23">
        <v>0</v>
      </c>
      <c r="BY287" s="23">
        <v>0</v>
      </c>
      <c r="BZ287" s="23">
        <v>0</v>
      </c>
      <c r="CA287" s="25">
        <f t="shared" si="42"/>
        <v>1344179594</v>
      </c>
      <c r="CB287" s="22">
        <v>0</v>
      </c>
      <c r="CC287" s="23">
        <v>0</v>
      </c>
      <c r="CD287" s="23">
        <v>0</v>
      </c>
      <c r="CE287" s="23">
        <v>0</v>
      </c>
      <c r="CF287" s="24">
        <v>0</v>
      </c>
      <c r="CG287" s="23">
        <v>0</v>
      </c>
      <c r="CH287" s="23">
        <v>0</v>
      </c>
      <c r="CI287" s="23">
        <v>0</v>
      </c>
      <c r="CJ287" s="25">
        <f t="shared" si="43"/>
        <v>1344179594</v>
      </c>
      <c r="CK287" s="22">
        <v>0</v>
      </c>
      <c r="CL287" s="23">
        <v>0</v>
      </c>
      <c r="CM287" s="23">
        <v>0</v>
      </c>
      <c r="CN287" s="23">
        <v>0</v>
      </c>
      <c r="CO287" s="23">
        <v>0</v>
      </c>
      <c r="CP287" s="24">
        <v>0</v>
      </c>
      <c r="CQ287" s="23">
        <v>0</v>
      </c>
      <c r="CR287" s="23">
        <v>0</v>
      </c>
      <c r="CS287" s="25">
        <f t="shared" si="44"/>
        <v>1344179594</v>
      </c>
      <c r="CT287" s="22">
        <v>0</v>
      </c>
      <c r="CU287" s="23">
        <v>0</v>
      </c>
      <c r="CV287" s="23">
        <v>0</v>
      </c>
      <c r="CW287" s="23"/>
      <c r="CX287" s="23">
        <v>0</v>
      </c>
      <c r="CY287" s="24">
        <v>0</v>
      </c>
      <c r="CZ287" s="23">
        <v>0</v>
      </c>
      <c r="DA287" s="23">
        <v>0</v>
      </c>
      <c r="DB287" s="25">
        <f t="shared" si="45"/>
        <v>1344179594</v>
      </c>
      <c r="DC287" s="22">
        <v>0</v>
      </c>
      <c r="DD287" s="23">
        <v>0</v>
      </c>
      <c r="DE287" s="23">
        <v>0</v>
      </c>
      <c r="DF287" s="23">
        <v>0</v>
      </c>
      <c r="DG287" s="23">
        <v>0</v>
      </c>
      <c r="DH287" s="24">
        <v>0</v>
      </c>
      <c r="DI287" s="23">
        <v>0</v>
      </c>
      <c r="DJ287" s="23">
        <v>0</v>
      </c>
      <c r="DK287" s="25">
        <f t="shared" si="47"/>
        <v>1344179594</v>
      </c>
      <c r="DL287" s="28">
        <v>0</v>
      </c>
      <c r="DM287" s="23">
        <v>0</v>
      </c>
      <c r="DN287" s="23">
        <v>0</v>
      </c>
      <c r="DO287" s="23">
        <v>0</v>
      </c>
      <c r="DP287" s="23"/>
      <c r="DQ287" s="23"/>
      <c r="DR287" s="23">
        <v>0</v>
      </c>
      <c r="DS287" s="23">
        <v>0</v>
      </c>
      <c r="DT287" s="24">
        <v>0</v>
      </c>
      <c r="DU287" s="23">
        <v>0</v>
      </c>
      <c r="DV287" s="23">
        <v>0</v>
      </c>
      <c r="DW287" s="26">
        <f t="shared" si="46"/>
        <v>1344179594</v>
      </c>
      <c r="DX287" s="26">
        <f>VLOOKUP(B287,[2]RPTNCT049_ConsultaSaldosContabl!$I$4:$K$7914,3,0)</f>
        <v>335529529</v>
      </c>
      <c r="DY287" s="13" t="e">
        <f>+S287+AD287+AU287+#REF!+BG287+#REF!+BQ287+#REF!</f>
        <v>#REF!</v>
      </c>
    </row>
    <row r="288" spans="1:129" ht="15" customHeight="1" x14ac:dyDescent="0.2">
      <c r="A288" s="9">
        <v>8914800327</v>
      </c>
      <c r="B288" s="9">
        <v>891480032</v>
      </c>
      <c r="C288" s="9"/>
      <c r="D288" s="27">
        <v>219466594</v>
      </c>
      <c r="E288" s="21" t="s">
        <v>894</v>
      </c>
      <c r="F288" s="20" t="s">
        <v>2025</v>
      </c>
      <c r="G288" s="22">
        <f>VLOOKUP(A288,[1]SGP!$A$4:$G$1137,7,0)</f>
        <v>0</v>
      </c>
      <c r="H288" s="23"/>
      <c r="I288" s="23">
        <v>0</v>
      </c>
      <c r="J288" s="23">
        <v>0</v>
      </c>
      <c r="K288" s="24">
        <v>0</v>
      </c>
      <c r="L288" s="23">
        <v>0</v>
      </c>
      <c r="M288" s="23">
        <v>0</v>
      </c>
      <c r="N288" s="25">
        <f t="shared" si="39"/>
        <v>0</v>
      </c>
      <c r="O288" s="25">
        <v>0</v>
      </c>
      <c r="P288" s="22">
        <v>0</v>
      </c>
      <c r="Q288" s="23">
        <v>0</v>
      </c>
      <c r="R288" s="23">
        <v>0</v>
      </c>
      <c r="S288" s="31">
        <v>265974590</v>
      </c>
      <c r="T288" s="23">
        <v>0</v>
      </c>
      <c r="U288" s="24">
        <v>0</v>
      </c>
      <c r="V288" s="23">
        <v>0</v>
      </c>
      <c r="W288" s="23">
        <v>0</v>
      </c>
      <c r="X288" s="25">
        <f t="shared" si="40"/>
        <v>265974590</v>
      </c>
      <c r="Y288" s="25">
        <v>0</v>
      </c>
      <c r="Z288" s="22">
        <v>0</v>
      </c>
      <c r="AA288" s="23">
        <v>0</v>
      </c>
      <c r="AB288" s="22">
        <v>0</v>
      </c>
      <c r="AC288" s="23">
        <v>0</v>
      </c>
      <c r="AD288" s="23">
        <v>0</v>
      </c>
      <c r="AE288" s="23">
        <v>0</v>
      </c>
      <c r="AF288" s="24">
        <v>0</v>
      </c>
      <c r="AG288" s="23">
        <v>0</v>
      </c>
      <c r="AH288" s="23">
        <v>0</v>
      </c>
      <c r="AI288" s="25">
        <f t="shared" si="41"/>
        <v>265974590</v>
      </c>
      <c r="AJ288" s="25">
        <v>0</v>
      </c>
      <c r="AK288" s="25">
        <v>0</v>
      </c>
      <c r="AL288" s="23">
        <v>0</v>
      </c>
      <c r="AM288" s="23">
        <v>0</v>
      </c>
      <c r="AN288" s="24">
        <v>0</v>
      </c>
      <c r="AO288" s="24">
        <v>0</v>
      </c>
      <c r="AP288" s="23">
        <v>0</v>
      </c>
      <c r="AQ288" s="23">
        <v>0</v>
      </c>
      <c r="AR288" s="23">
        <v>0</v>
      </c>
      <c r="AS288" s="41" t="s">
        <v>2304</v>
      </c>
      <c r="AT288" s="23">
        <v>0</v>
      </c>
      <c r="AU288" s="23">
        <v>0</v>
      </c>
      <c r="AV288" s="25">
        <v>265974590</v>
      </c>
      <c r="AW288" s="22">
        <v>0</v>
      </c>
      <c r="AX288" s="23">
        <v>0</v>
      </c>
      <c r="AY288" s="41">
        <v>0</v>
      </c>
      <c r="AZ288" s="23">
        <v>0</v>
      </c>
      <c r="BA288" s="24">
        <v>0</v>
      </c>
      <c r="BB288" s="23">
        <v>0</v>
      </c>
      <c r="BC288" s="23"/>
      <c r="BD288" s="23">
        <v>0</v>
      </c>
      <c r="BE288" s="41">
        <v>0</v>
      </c>
      <c r="BF288" s="23">
        <v>171269105</v>
      </c>
      <c r="BG288" s="23">
        <v>262520435</v>
      </c>
      <c r="BH288" s="25">
        <v>699764130</v>
      </c>
      <c r="BI288" s="23">
        <v>0</v>
      </c>
      <c r="BJ288" s="23">
        <v>53085803</v>
      </c>
      <c r="BK288" s="23">
        <v>0</v>
      </c>
      <c r="BL288" s="23">
        <v>0</v>
      </c>
      <c r="BM288" s="23">
        <v>0</v>
      </c>
      <c r="BN288" s="24">
        <v>0</v>
      </c>
      <c r="BO288" s="23">
        <v>0</v>
      </c>
      <c r="BP288" s="23">
        <v>0</v>
      </c>
      <c r="BQ288" s="23">
        <v>0</v>
      </c>
      <c r="BR288" s="25">
        <v>752849933</v>
      </c>
      <c r="BS288" s="22">
        <v>0</v>
      </c>
      <c r="BT288" s="23">
        <v>0</v>
      </c>
      <c r="BU288" s="23">
        <v>0</v>
      </c>
      <c r="BV288" s="23">
        <v>0</v>
      </c>
      <c r="BW288" s="24">
        <v>0</v>
      </c>
      <c r="BX288" s="23">
        <v>0</v>
      </c>
      <c r="BY288" s="23">
        <v>0</v>
      </c>
      <c r="BZ288" s="23">
        <v>0</v>
      </c>
      <c r="CA288" s="25">
        <f t="shared" si="42"/>
        <v>752849933</v>
      </c>
      <c r="CB288" s="22">
        <v>0</v>
      </c>
      <c r="CC288" s="23">
        <v>0</v>
      </c>
      <c r="CD288" s="23">
        <v>0</v>
      </c>
      <c r="CE288" s="23">
        <v>0</v>
      </c>
      <c r="CF288" s="24">
        <v>0</v>
      </c>
      <c r="CG288" s="23">
        <v>0</v>
      </c>
      <c r="CH288" s="23">
        <v>0</v>
      </c>
      <c r="CI288" s="23">
        <v>0</v>
      </c>
      <c r="CJ288" s="25">
        <f t="shared" si="43"/>
        <v>752849933</v>
      </c>
      <c r="CK288" s="22">
        <v>0</v>
      </c>
      <c r="CL288" s="23">
        <v>0</v>
      </c>
      <c r="CM288" s="23">
        <v>0</v>
      </c>
      <c r="CN288" s="23">
        <v>0</v>
      </c>
      <c r="CO288" s="23">
        <v>0</v>
      </c>
      <c r="CP288" s="24">
        <v>0</v>
      </c>
      <c r="CQ288" s="23">
        <v>0</v>
      </c>
      <c r="CR288" s="23">
        <v>0</v>
      </c>
      <c r="CS288" s="25">
        <f t="shared" si="44"/>
        <v>752849933</v>
      </c>
      <c r="CT288" s="22">
        <v>0</v>
      </c>
      <c r="CU288" s="23">
        <v>0</v>
      </c>
      <c r="CV288" s="23">
        <v>0</v>
      </c>
      <c r="CW288" s="23">
        <v>0</v>
      </c>
      <c r="CX288" s="23">
        <v>0</v>
      </c>
      <c r="CY288" s="24">
        <v>0</v>
      </c>
      <c r="CZ288" s="23">
        <v>0</v>
      </c>
      <c r="DA288" s="23">
        <v>0</v>
      </c>
      <c r="DB288" s="25">
        <f t="shared" si="45"/>
        <v>752849933</v>
      </c>
      <c r="DC288" s="22">
        <v>0</v>
      </c>
      <c r="DD288" s="23">
        <v>0</v>
      </c>
      <c r="DE288" s="23">
        <v>0</v>
      </c>
      <c r="DF288" s="23">
        <v>0</v>
      </c>
      <c r="DG288" s="23">
        <v>0</v>
      </c>
      <c r="DH288" s="24">
        <v>0</v>
      </c>
      <c r="DI288" s="23">
        <v>0</v>
      </c>
      <c r="DJ288" s="23">
        <v>0</v>
      </c>
      <c r="DK288" s="25">
        <f t="shared" si="47"/>
        <v>752849933</v>
      </c>
      <c r="DL288" s="28">
        <v>0</v>
      </c>
      <c r="DM288" s="23">
        <v>0</v>
      </c>
      <c r="DN288" s="23">
        <v>0</v>
      </c>
      <c r="DO288" s="23">
        <v>0</v>
      </c>
      <c r="DP288" s="23">
        <v>0</v>
      </c>
      <c r="DQ288" s="23"/>
      <c r="DR288" s="23">
        <v>0</v>
      </c>
      <c r="DS288" s="23">
        <v>0</v>
      </c>
      <c r="DT288" s="24">
        <v>0</v>
      </c>
      <c r="DU288" s="23">
        <v>0</v>
      </c>
      <c r="DV288" s="23">
        <v>0</v>
      </c>
      <c r="DW288" s="26">
        <f t="shared" si="46"/>
        <v>752849933</v>
      </c>
      <c r="DX288" s="26">
        <f>VLOOKUP(B288,[2]RPTNCT049_ConsultaSaldosContabl!$I$4:$K$7914,3,0)</f>
        <v>224354908</v>
      </c>
      <c r="DY288" s="13" t="e">
        <f>+S288+AD288+AU288+#REF!+BG288+#REF!+BQ288+#REF!</f>
        <v>#REF!</v>
      </c>
    </row>
    <row r="289" spans="1:129" ht="15" customHeight="1" x14ac:dyDescent="0.2">
      <c r="A289" s="9">
        <v>8914800311</v>
      </c>
      <c r="B289" s="9">
        <v>891480031</v>
      </c>
      <c r="C289" s="9"/>
      <c r="D289" s="27">
        <v>217266572</v>
      </c>
      <c r="E289" s="21" t="s">
        <v>893</v>
      </c>
      <c r="F289" s="20" t="s">
        <v>2024</v>
      </c>
      <c r="G289" s="22">
        <f>VLOOKUP(A289,[1]SGP!$A$4:$G$1137,7,0)</f>
        <v>0</v>
      </c>
      <c r="H289" s="23"/>
      <c r="I289" s="23">
        <v>0</v>
      </c>
      <c r="J289" s="23">
        <v>0</v>
      </c>
      <c r="K289" s="24">
        <v>0</v>
      </c>
      <c r="L289" s="23">
        <v>0</v>
      </c>
      <c r="M289" s="23">
        <v>0</v>
      </c>
      <c r="N289" s="25">
        <f t="shared" si="39"/>
        <v>0</v>
      </c>
      <c r="O289" s="25">
        <v>0</v>
      </c>
      <c r="P289" s="22">
        <v>0</v>
      </c>
      <c r="Q289" s="23">
        <v>0</v>
      </c>
      <c r="R289" s="23">
        <v>0</v>
      </c>
      <c r="S289" s="31">
        <v>120172453</v>
      </c>
      <c r="T289" s="23">
        <v>0</v>
      </c>
      <c r="U289" s="24">
        <v>0</v>
      </c>
      <c r="V289" s="23">
        <v>0</v>
      </c>
      <c r="W289" s="23">
        <v>0</v>
      </c>
      <c r="X289" s="25">
        <f t="shared" si="40"/>
        <v>120172453</v>
      </c>
      <c r="Y289" s="25">
        <v>0</v>
      </c>
      <c r="Z289" s="22">
        <v>0</v>
      </c>
      <c r="AA289" s="23">
        <v>0</v>
      </c>
      <c r="AB289" s="22">
        <v>0</v>
      </c>
      <c r="AC289" s="23">
        <v>0</v>
      </c>
      <c r="AD289" s="23">
        <v>66545536</v>
      </c>
      <c r="AE289" s="23">
        <v>0</v>
      </c>
      <c r="AF289" s="24">
        <v>0</v>
      </c>
      <c r="AG289" s="23">
        <v>0</v>
      </c>
      <c r="AH289" s="23">
        <v>0</v>
      </c>
      <c r="AI289" s="25">
        <f t="shared" si="41"/>
        <v>186717989</v>
      </c>
      <c r="AJ289" s="25">
        <v>0</v>
      </c>
      <c r="AK289" s="24">
        <v>0</v>
      </c>
      <c r="AL289" s="23">
        <v>0</v>
      </c>
      <c r="AM289" s="23">
        <v>0</v>
      </c>
      <c r="AN289" s="24">
        <v>0</v>
      </c>
      <c r="AO289" s="24">
        <v>0</v>
      </c>
      <c r="AP289" s="23">
        <v>0</v>
      </c>
      <c r="AQ289" s="23">
        <v>0</v>
      </c>
      <c r="AR289" s="23">
        <v>0</v>
      </c>
      <c r="AS289" s="41" t="s">
        <v>2304</v>
      </c>
      <c r="AT289" s="23">
        <v>0</v>
      </c>
      <c r="AU289" s="23">
        <v>0</v>
      </c>
      <c r="AV289" s="25">
        <v>186717989</v>
      </c>
      <c r="AW289" s="22">
        <v>0</v>
      </c>
      <c r="AX289" s="23">
        <v>0</v>
      </c>
      <c r="AY289" s="41">
        <v>0</v>
      </c>
      <c r="AZ289" s="23">
        <v>0</v>
      </c>
      <c r="BA289" s="24">
        <v>0</v>
      </c>
      <c r="BB289" s="23">
        <v>0</v>
      </c>
      <c r="BC289" s="23"/>
      <c r="BD289" s="23">
        <v>0</v>
      </c>
      <c r="BE289" s="41">
        <v>0</v>
      </c>
      <c r="BF289" s="23">
        <v>155856560</v>
      </c>
      <c r="BG289" s="23">
        <v>175133451</v>
      </c>
      <c r="BH289" s="25">
        <v>517708000</v>
      </c>
      <c r="BI289" s="23">
        <v>0</v>
      </c>
      <c r="BJ289" s="23">
        <v>47320389</v>
      </c>
      <c r="BK289" s="23">
        <v>0</v>
      </c>
      <c r="BL289" s="23">
        <v>0</v>
      </c>
      <c r="BM289" s="23">
        <v>0</v>
      </c>
      <c r="BN289" s="24">
        <v>0</v>
      </c>
      <c r="BO289" s="23">
        <v>0</v>
      </c>
      <c r="BP289" s="23">
        <v>0</v>
      </c>
      <c r="BQ289" s="23">
        <v>0</v>
      </c>
      <c r="BR289" s="25">
        <v>565028389</v>
      </c>
      <c r="BS289" s="22">
        <v>0</v>
      </c>
      <c r="BT289" s="23">
        <v>0</v>
      </c>
      <c r="BU289" s="23">
        <v>0</v>
      </c>
      <c r="BV289" s="23">
        <v>0</v>
      </c>
      <c r="BW289" s="24">
        <v>0</v>
      </c>
      <c r="BX289" s="23">
        <v>0</v>
      </c>
      <c r="BY289" s="23">
        <v>0</v>
      </c>
      <c r="BZ289" s="23">
        <v>0</v>
      </c>
      <c r="CA289" s="25">
        <f t="shared" si="42"/>
        <v>565028389</v>
      </c>
      <c r="CB289" s="22">
        <v>0</v>
      </c>
      <c r="CC289" s="23">
        <v>0</v>
      </c>
      <c r="CD289" s="23">
        <v>0</v>
      </c>
      <c r="CE289" s="23">
        <v>0</v>
      </c>
      <c r="CF289" s="24">
        <v>0</v>
      </c>
      <c r="CG289" s="23">
        <v>0</v>
      </c>
      <c r="CH289" s="23">
        <v>0</v>
      </c>
      <c r="CI289" s="23">
        <v>0</v>
      </c>
      <c r="CJ289" s="25">
        <f t="shared" si="43"/>
        <v>565028389</v>
      </c>
      <c r="CK289" s="22">
        <v>0</v>
      </c>
      <c r="CL289" s="23">
        <v>0</v>
      </c>
      <c r="CM289" s="23">
        <v>0</v>
      </c>
      <c r="CN289" s="23">
        <v>0</v>
      </c>
      <c r="CO289" s="23">
        <v>0</v>
      </c>
      <c r="CP289" s="24">
        <v>0</v>
      </c>
      <c r="CQ289" s="23">
        <v>0</v>
      </c>
      <c r="CR289" s="23">
        <v>0</v>
      </c>
      <c r="CS289" s="25">
        <f t="shared" si="44"/>
        <v>565028389</v>
      </c>
      <c r="CT289" s="22">
        <v>0</v>
      </c>
      <c r="CU289" s="23">
        <v>0</v>
      </c>
      <c r="CV289" s="23">
        <v>0</v>
      </c>
      <c r="CW289" s="23">
        <v>0</v>
      </c>
      <c r="CX289" s="23">
        <v>0</v>
      </c>
      <c r="CY289" s="24">
        <v>0</v>
      </c>
      <c r="CZ289" s="23">
        <v>0</v>
      </c>
      <c r="DA289" s="23">
        <v>0</v>
      </c>
      <c r="DB289" s="25">
        <f t="shared" si="45"/>
        <v>565028389</v>
      </c>
      <c r="DC289" s="22">
        <v>0</v>
      </c>
      <c r="DD289" s="23">
        <v>0</v>
      </c>
      <c r="DE289" s="23">
        <v>0</v>
      </c>
      <c r="DF289" s="23">
        <v>0</v>
      </c>
      <c r="DG289" s="23">
        <v>0</v>
      </c>
      <c r="DH289" s="24">
        <v>0</v>
      </c>
      <c r="DI289" s="23">
        <v>0</v>
      </c>
      <c r="DJ289" s="23">
        <v>0</v>
      </c>
      <c r="DK289" s="25">
        <f t="shared" si="47"/>
        <v>565028389</v>
      </c>
      <c r="DL289" s="28">
        <v>0</v>
      </c>
      <c r="DM289" s="23">
        <v>0</v>
      </c>
      <c r="DN289" s="23">
        <v>0</v>
      </c>
      <c r="DO289" s="23">
        <v>0</v>
      </c>
      <c r="DP289" s="23">
        <v>0</v>
      </c>
      <c r="DQ289" s="23"/>
      <c r="DR289" s="23">
        <v>0</v>
      </c>
      <c r="DS289" s="23">
        <v>0</v>
      </c>
      <c r="DT289" s="24">
        <v>0</v>
      </c>
      <c r="DU289" s="23">
        <v>0</v>
      </c>
      <c r="DV289" s="23">
        <v>0</v>
      </c>
      <c r="DW289" s="26">
        <f t="shared" si="46"/>
        <v>565028389</v>
      </c>
      <c r="DX289" s="26">
        <f>VLOOKUP(B289,[2]RPTNCT049_ConsultaSaldosContabl!$I$4:$K$7914,3,0)</f>
        <v>203176949</v>
      </c>
      <c r="DY289" s="13" t="e">
        <f>+S289+AD289+AU289+#REF!+BG289+#REF!+BQ289+#REF!</f>
        <v>#REF!</v>
      </c>
    </row>
    <row r="290" spans="1:129" ht="15" customHeight="1" x14ac:dyDescent="0.2">
      <c r="A290" s="9">
        <v>8914800302</v>
      </c>
      <c r="B290" s="9">
        <v>891480030</v>
      </c>
      <c r="C290" s="9"/>
      <c r="D290" s="27">
        <v>210166001</v>
      </c>
      <c r="E290" s="21" t="s">
        <v>68</v>
      </c>
      <c r="F290" s="20" t="s">
        <v>1221</v>
      </c>
      <c r="G290" s="22">
        <f>VLOOKUP(A290,[1]SGP!$A$4:$G$1137,7,0)</f>
        <v>9893215559</v>
      </c>
      <c r="H290" s="23"/>
      <c r="I290" s="23">
        <v>0</v>
      </c>
      <c r="J290" s="23">
        <v>0</v>
      </c>
      <c r="K290" s="24">
        <v>620748619</v>
      </c>
      <c r="L290" s="23">
        <v>1452966508</v>
      </c>
      <c r="M290" s="23">
        <v>0</v>
      </c>
      <c r="N290" s="25">
        <f t="shared" si="39"/>
        <v>11966930686</v>
      </c>
      <c r="O290" s="25">
        <v>0</v>
      </c>
      <c r="P290" s="22">
        <v>9628087989</v>
      </c>
      <c r="Q290" s="23">
        <v>0</v>
      </c>
      <c r="R290" s="23">
        <v>0</v>
      </c>
      <c r="S290" s="31">
        <v>2905828207</v>
      </c>
      <c r="T290" s="23">
        <v>0</v>
      </c>
      <c r="U290" s="24">
        <v>681539249</v>
      </c>
      <c r="V290" s="23">
        <v>1300081636</v>
      </c>
      <c r="W290" s="23">
        <v>0</v>
      </c>
      <c r="X290" s="25">
        <f t="shared" si="40"/>
        <v>26482467767</v>
      </c>
      <c r="Y290" s="25">
        <v>0</v>
      </c>
      <c r="Z290" s="22">
        <v>0</v>
      </c>
      <c r="AA290" s="23">
        <v>0</v>
      </c>
      <c r="AB290" s="22">
        <v>0</v>
      </c>
      <c r="AC290" s="31">
        <v>463787852</v>
      </c>
      <c r="AD290" s="23">
        <v>0</v>
      </c>
      <c r="AE290" s="23">
        <v>10417939907</v>
      </c>
      <c r="AF290" s="24">
        <v>651143934</v>
      </c>
      <c r="AG290" s="23">
        <v>1376524072</v>
      </c>
      <c r="AH290" s="23">
        <v>0</v>
      </c>
      <c r="AI290" s="25">
        <f t="shared" si="41"/>
        <v>39391863532</v>
      </c>
      <c r="AJ290" s="25">
        <v>0</v>
      </c>
      <c r="AK290" s="24">
        <v>0</v>
      </c>
      <c r="AL290" s="23">
        <v>0</v>
      </c>
      <c r="AM290" s="23">
        <v>0</v>
      </c>
      <c r="AN290" s="24">
        <v>0</v>
      </c>
      <c r="AO290" s="23">
        <v>11033520403</v>
      </c>
      <c r="AP290" s="23">
        <v>644344118</v>
      </c>
      <c r="AQ290" s="23">
        <v>1360181529</v>
      </c>
      <c r="AR290" s="23">
        <v>0</v>
      </c>
      <c r="AS290" s="23">
        <v>4965084181</v>
      </c>
      <c r="AT290" s="23">
        <v>0</v>
      </c>
      <c r="AU290" s="23">
        <v>0</v>
      </c>
      <c r="AV290" s="25">
        <v>57394993763</v>
      </c>
      <c r="AW290" s="22">
        <v>5771151784</v>
      </c>
      <c r="AX290" s="23">
        <v>0</v>
      </c>
      <c r="AY290" s="41">
        <v>0</v>
      </c>
      <c r="AZ290" s="23">
        <v>0</v>
      </c>
      <c r="BA290" s="24">
        <v>644344118</v>
      </c>
      <c r="BB290" s="23">
        <v>1360181529</v>
      </c>
      <c r="BC290" s="23"/>
      <c r="BD290" s="23">
        <v>0</v>
      </c>
      <c r="BE290" s="41">
        <v>0</v>
      </c>
      <c r="BF290" s="23">
        <v>1517105280</v>
      </c>
      <c r="BG290" s="23">
        <v>2629285290</v>
      </c>
      <c r="BH290" s="25">
        <v>69317061764</v>
      </c>
      <c r="BI290" s="23">
        <v>10767437830</v>
      </c>
      <c r="BJ290" s="23">
        <v>1161696126</v>
      </c>
      <c r="BK290" s="23">
        <v>0</v>
      </c>
      <c r="BL290" s="23">
        <v>0</v>
      </c>
      <c r="BM290" s="23">
        <v>0</v>
      </c>
      <c r="BN290" s="24">
        <v>644344118</v>
      </c>
      <c r="BO290" s="23">
        <v>1360181529</v>
      </c>
      <c r="BP290" s="23">
        <v>0</v>
      </c>
      <c r="BQ290" s="23">
        <v>0</v>
      </c>
      <c r="BR290" s="25">
        <v>83250721367</v>
      </c>
      <c r="BS290" s="22">
        <v>0</v>
      </c>
      <c r="BT290" s="23">
        <v>0</v>
      </c>
      <c r="BU290" s="23">
        <v>0</v>
      </c>
      <c r="BV290" s="23">
        <v>0</v>
      </c>
      <c r="BW290" s="24">
        <v>0</v>
      </c>
      <c r="BX290" s="23">
        <v>0</v>
      </c>
      <c r="BY290" s="23">
        <v>0</v>
      </c>
      <c r="BZ290" s="23">
        <v>0</v>
      </c>
      <c r="CA290" s="25">
        <f t="shared" si="42"/>
        <v>83250721367</v>
      </c>
      <c r="CB290" s="22">
        <v>0</v>
      </c>
      <c r="CC290" s="23">
        <v>0</v>
      </c>
      <c r="CD290" s="23">
        <v>0</v>
      </c>
      <c r="CE290" s="23">
        <v>0</v>
      </c>
      <c r="CF290" s="24">
        <v>0</v>
      </c>
      <c r="CG290" s="23">
        <v>0</v>
      </c>
      <c r="CH290" s="23">
        <v>0</v>
      </c>
      <c r="CI290" s="23">
        <v>0</v>
      </c>
      <c r="CJ290" s="25">
        <f t="shared" si="43"/>
        <v>83250721367</v>
      </c>
      <c r="CK290" s="22">
        <v>0</v>
      </c>
      <c r="CL290" s="23">
        <v>0</v>
      </c>
      <c r="CM290" s="23">
        <v>0</v>
      </c>
      <c r="CN290" s="23">
        <v>0</v>
      </c>
      <c r="CO290" s="23">
        <v>0</v>
      </c>
      <c r="CP290" s="24">
        <v>0</v>
      </c>
      <c r="CQ290" s="23">
        <v>0</v>
      </c>
      <c r="CR290" s="23">
        <v>0</v>
      </c>
      <c r="CS290" s="25">
        <f t="shared" si="44"/>
        <v>83250721367</v>
      </c>
      <c r="CT290" s="22">
        <v>0</v>
      </c>
      <c r="CU290" s="23">
        <v>0</v>
      </c>
      <c r="CV290" s="23">
        <v>0</v>
      </c>
      <c r="CW290" s="23"/>
      <c r="CX290" s="23">
        <v>0</v>
      </c>
      <c r="CY290" s="24">
        <v>0</v>
      </c>
      <c r="CZ290" s="23">
        <v>0</v>
      </c>
      <c r="DA290" s="23">
        <v>0</v>
      </c>
      <c r="DB290" s="25">
        <f t="shared" si="45"/>
        <v>83250721367</v>
      </c>
      <c r="DC290" s="22">
        <v>0</v>
      </c>
      <c r="DD290" s="23">
        <v>0</v>
      </c>
      <c r="DE290" s="23">
        <v>0</v>
      </c>
      <c r="DF290" s="23">
        <v>0</v>
      </c>
      <c r="DG290" s="23">
        <v>0</v>
      </c>
      <c r="DH290" s="24">
        <v>0</v>
      </c>
      <c r="DI290" s="23">
        <v>0</v>
      </c>
      <c r="DJ290" s="23">
        <v>0</v>
      </c>
      <c r="DK290" s="25">
        <f t="shared" si="47"/>
        <v>83250721367</v>
      </c>
      <c r="DL290" s="28">
        <v>0</v>
      </c>
      <c r="DM290" s="23">
        <v>0</v>
      </c>
      <c r="DN290" s="23">
        <v>0</v>
      </c>
      <c r="DO290" s="23">
        <v>0</v>
      </c>
      <c r="DP290" s="23"/>
      <c r="DQ290" s="23"/>
      <c r="DR290" s="23">
        <v>0</v>
      </c>
      <c r="DS290" s="23">
        <v>0</v>
      </c>
      <c r="DT290" s="24">
        <v>0</v>
      </c>
      <c r="DU290" s="23">
        <v>0</v>
      </c>
      <c r="DV290" s="23">
        <v>0</v>
      </c>
      <c r="DW290" s="26">
        <f t="shared" si="46"/>
        <v>83250721367</v>
      </c>
      <c r="DX290" s="26">
        <f>VLOOKUP(B290,[2]RPTNCT049_ConsultaSaldosContabl!$I$4:$K$7914,3,0)</f>
        <v>77715607870</v>
      </c>
      <c r="DY290" s="13" t="e">
        <f>+S290+AD290+AU290+#REF!+BG290+#REF!+BQ290+#REF!</f>
        <v>#REF!</v>
      </c>
    </row>
    <row r="291" spans="1:129" ht="15" customHeight="1" x14ac:dyDescent="0.2">
      <c r="A291" s="9">
        <v>8914800271</v>
      </c>
      <c r="B291" s="9">
        <v>891480027</v>
      </c>
      <c r="C291" s="9"/>
      <c r="D291" s="27">
        <v>210066400</v>
      </c>
      <c r="E291" s="21" t="s">
        <v>890</v>
      </c>
      <c r="F291" s="20" t="s">
        <v>2021</v>
      </c>
      <c r="G291" s="22">
        <f>VLOOKUP(A291,[1]SGP!$A$4:$G$1137,7,0)</f>
        <v>0</v>
      </c>
      <c r="H291" s="23"/>
      <c r="I291" s="23">
        <v>0</v>
      </c>
      <c r="J291" s="23">
        <v>0</v>
      </c>
      <c r="K291" s="24">
        <v>0</v>
      </c>
      <c r="L291" s="23">
        <v>0</v>
      </c>
      <c r="M291" s="23">
        <v>0</v>
      </c>
      <c r="N291" s="25">
        <f t="shared" si="39"/>
        <v>0</v>
      </c>
      <c r="O291" s="25">
        <v>0</v>
      </c>
      <c r="P291" s="22">
        <v>0</v>
      </c>
      <c r="Q291" s="23">
        <v>0</v>
      </c>
      <c r="R291" s="23">
        <v>0</v>
      </c>
      <c r="S291" s="31">
        <v>261436028</v>
      </c>
      <c r="T291" s="23">
        <v>0</v>
      </c>
      <c r="U291" s="24">
        <v>0</v>
      </c>
      <c r="V291" s="23">
        <v>0</v>
      </c>
      <c r="W291" s="23">
        <v>0</v>
      </c>
      <c r="X291" s="25">
        <f t="shared" si="40"/>
        <v>261436028</v>
      </c>
      <c r="Y291" s="25">
        <v>0</v>
      </c>
      <c r="Z291" s="22">
        <v>0</v>
      </c>
      <c r="AA291" s="23">
        <v>0</v>
      </c>
      <c r="AB291" s="22">
        <v>0</v>
      </c>
      <c r="AC291" s="23">
        <v>0</v>
      </c>
      <c r="AD291" s="23">
        <v>0</v>
      </c>
      <c r="AE291" s="23">
        <v>0</v>
      </c>
      <c r="AF291" s="24">
        <v>0</v>
      </c>
      <c r="AG291" s="23">
        <v>0</v>
      </c>
      <c r="AH291" s="23">
        <v>0</v>
      </c>
      <c r="AI291" s="25">
        <f t="shared" si="41"/>
        <v>261436028</v>
      </c>
      <c r="AJ291" s="25">
        <v>0</v>
      </c>
      <c r="AK291" s="24">
        <v>0</v>
      </c>
      <c r="AL291" s="23">
        <v>0</v>
      </c>
      <c r="AM291" s="23">
        <v>0</v>
      </c>
      <c r="AN291" s="24">
        <v>0</v>
      </c>
      <c r="AO291" s="24">
        <v>0</v>
      </c>
      <c r="AP291" s="23">
        <v>0</v>
      </c>
      <c r="AQ291" s="23">
        <v>0</v>
      </c>
      <c r="AR291" s="23">
        <v>0</v>
      </c>
      <c r="AS291" s="41" t="s">
        <v>2304</v>
      </c>
      <c r="AT291" s="23">
        <v>0</v>
      </c>
      <c r="AU291" s="23">
        <v>0</v>
      </c>
      <c r="AV291" s="25">
        <v>261436028</v>
      </c>
      <c r="AW291" s="22">
        <v>0</v>
      </c>
      <c r="AX291" s="23">
        <v>0</v>
      </c>
      <c r="AY291" s="41">
        <v>0</v>
      </c>
      <c r="AZ291" s="23">
        <v>0</v>
      </c>
      <c r="BA291" s="24">
        <v>0</v>
      </c>
      <c r="BB291" s="23">
        <v>0</v>
      </c>
      <c r="BC291" s="23"/>
      <c r="BD291" s="23">
        <v>0</v>
      </c>
      <c r="BE291" s="41">
        <v>0</v>
      </c>
      <c r="BF291" s="23">
        <v>155304200</v>
      </c>
      <c r="BG291" s="23">
        <v>225689764</v>
      </c>
      <c r="BH291" s="25">
        <v>642429992</v>
      </c>
      <c r="BI291" s="23">
        <v>0</v>
      </c>
      <c r="BJ291" s="23">
        <v>44358955</v>
      </c>
      <c r="BK291" s="23">
        <v>0</v>
      </c>
      <c r="BL291" s="23">
        <v>0</v>
      </c>
      <c r="BM291" s="23">
        <v>0</v>
      </c>
      <c r="BN291" s="24">
        <v>0</v>
      </c>
      <c r="BO291" s="23">
        <v>0</v>
      </c>
      <c r="BP291" s="23">
        <v>0</v>
      </c>
      <c r="BQ291" s="23">
        <v>0</v>
      </c>
      <c r="BR291" s="25">
        <v>686788947</v>
      </c>
      <c r="BS291" s="22">
        <v>0</v>
      </c>
      <c r="BT291" s="23">
        <v>0</v>
      </c>
      <c r="BU291" s="23">
        <v>0</v>
      </c>
      <c r="BV291" s="23">
        <v>0</v>
      </c>
      <c r="BW291" s="24">
        <v>0</v>
      </c>
      <c r="BX291" s="23">
        <v>0</v>
      </c>
      <c r="BY291" s="23">
        <v>0</v>
      </c>
      <c r="BZ291" s="23">
        <v>0</v>
      </c>
      <c r="CA291" s="25">
        <f t="shared" si="42"/>
        <v>686788947</v>
      </c>
      <c r="CB291" s="22">
        <v>0</v>
      </c>
      <c r="CC291" s="23">
        <v>0</v>
      </c>
      <c r="CD291" s="23">
        <v>0</v>
      </c>
      <c r="CE291" s="23">
        <v>0</v>
      </c>
      <c r="CF291" s="24">
        <v>0</v>
      </c>
      <c r="CG291" s="23">
        <v>0</v>
      </c>
      <c r="CH291" s="23">
        <v>0</v>
      </c>
      <c r="CI291" s="23">
        <v>0</v>
      </c>
      <c r="CJ291" s="25">
        <f t="shared" si="43"/>
        <v>686788947</v>
      </c>
      <c r="CK291" s="22">
        <v>0</v>
      </c>
      <c r="CL291" s="23">
        <v>0</v>
      </c>
      <c r="CM291" s="23">
        <v>0</v>
      </c>
      <c r="CN291" s="23">
        <v>0</v>
      </c>
      <c r="CO291" s="23">
        <v>0</v>
      </c>
      <c r="CP291" s="24">
        <v>0</v>
      </c>
      <c r="CQ291" s="23">
        <v>0</v>
      </c>
      <c r="CR291" s="23">
        <v>0</v>
      </c>
      <c r="CS291" s="25">
        <f t="shared" si="44"/>
        <v>686788947</v>
      </c>
      <c r="CT291" s="22">
        <v>0</v>
      </c>
      <c r="CU291" s="23">
        <v>0</v>
      </c>
      <c r="CV291" s="23">
        <v>0</v>
      </c>
      <c r="CW291" s="23"/>
      <c r="CX291" s="23">
        <v>0</v>
      </c>
      <c r="CY291" s="24">
        <v>0</v>
      </c>
      <c r="CZ291" s="23">
        <v>0</v>
      </c>
      <c r="DA291" s="23">
        <v>0</v>
      </c>
      <c r="DB291" s="25">
        <f t="shared" si="45"/>
        <v>686788947</v>
      </c>
      <c r="DC291" s="22">
        <v>0</v>
      </c>
      <c r="DD291" s="23">
        <v>0</v>
      </c>
      <c r="DE291" s="23">
        <v>0</v>
      </c>
      <c r="DF291" s="23">
        <v>0</v>
      </c>
      <c r="DG291" s="23">
        <v>0</v>
      </c>
      <c r="DH291" s="24">
        <v>0</v>
      </c>
      <c r="DI291" s="23">
        <v>0</v>
      </c>
      <c r="DJ291" s="23">
        <v>0</v>
      </c>
      <c r="DK291" s="25">
        <f t="shared" si="47"/>
        <v>686788947</v>
      </c>
      <c r="DL291" s="28">
        <v>0</v>
      </c>
      <c r="DM291" s="23">
        <v>0</v>
      </c>
      <c r="DN291" s="23">
        <v>0</v>
      </c>
      <c r="DO291" s="23">
        <v>0</v>
      </c>
      <c r="DP291" s="23"/>
      <c r="DQ291" s="23"/>
      <c r="DR291" s="23">
        <v>0</v>
      </c>
      <c r="DS291" s="23">
        <v>0</v>
      </c>
      <c r="DT291" s="24">
        <v>0</v>
      </c>
      <c r="DU291" s="23">
        <v>0</v>
      </c>
      <c r="DV291" s="23">
        <v>0</v>
      </c>
      <c r="DW291" s="26">
        <f t="shared" si="46"/>
        <v>686788947</v>
      </c>
      <c r="DX291" s="26">
        <f>VLOOKUP(B291,[2]RPTNCT049_ConsultaSaldosContabl!$I$4:$K$7914,3,0)</f>
        <v>199663155</v>
      </c>
      <c r="DY291" s="13" t="e">
        <f>+S291+AD291+AU291+#REF!+BG291+#REF!+BQ291+#REF!</f>
        <v>#REF!</v>
      </c>
    </row>
    <row r="292" spans="1:129" ht="15" customHeight="1" x14ac:dyDescent="0.2">
      <c r="A292" s="9">
        <v>8914800262</v>
      </c>
      <c r="B292" s="9">
        <v>891480026</v>
      </c>
      <c r="C292" s="9"/>
      <c r="D292" s="27">
        <v>218366383</v>
      </c>
      <c r="E292" s="21" t="s">
        <v>889</v>
      </c>
      <c r="F292" s="20" t="s">
        <v>2020</v>
      </c>
      <c r="G292" s="22">
        <f>VLOOKUP(A292,[1]SGP!$A$4:$G$1137,7,0)</f>
        <v>0</v>
      </c>
      <c r="H292" s="23"/>
      <c r="I292" s="23">
        <v>0</v>
      </c>
      <c r="J292" s="23">
        <v>0</v>
      </c>
      <c r="K292" s="24">
        <v>0</v>
      </c>
      <c r="L292" s="23">
        <v>0</v>
      </c>
      <c r="M292" s="23">
        <v>0</v>
      </c>
      <c r="N292" s="25">
        <f t="shared" si="39"/>
        <v>0</v>
      </c>
      <c r="O292" s="25">
        <v>0</v>
      </c>
      <c r="P292" s="22">
        <v>0</v>
      </c>
      <c r="Q292" s="23">
        <v>0</v>
      </c>
      <c r="R292" s="23">
        <v>0</v>
      </c>
      <c r="S292" s="31">
        <v>53436971</v>
      </c>
      <c r="T292" s="23">
        <v>0</v>
      </c>
      <c r="U292" s="24">
        <v>0</v>
      </c>
      <c r="V292" s="23">
        <v>0</v>
      </c>
      <c r="W292" s="23">
        <v>0</v>
      </c>
      <c r="X292" s="25">
        <f t="shared" si="40"/>
        <v>53436971</v>
      </c>
      <c r="Y292" s="25">
        <v>0</v>
      </c>
      <c r="Z292" s="22">
        <v>0</v>
      </c>
      <c r="AA292" s="23">
        <v>0</v>
      </c>
      <c r="AB292" s="22">
        <v>0</v>
      </c>
      <c r="AC292" s="23">
        <v>0</v>
      </c>
      <c r="AD292" s="23">
        <v>0</v>
      </c>
      <c r="AE292" s="23">
        <v>0</v>
      </c>
      <c r="AF292" s="24">
        <v>0</v>
      </c>
      <c r="AG292" s="23">
        <v>0</v>
      </c>
      <c r="AH292" s="23">
        <v>0</v>
      </c>
      <c r="AI292" s="25">
        <f t="shared" si="41"/>
        <v>53436971</v>
      </c>
      <c r="AJ292" s="25">
        <v>0</v>
      </c>
      <c r="AK292" s="24">
        <v>0</v>
      </c>
      <c r="AL292" s="23">
        <v>0</v>
      </c>
      <c r="AM292" s="23">
        <v>0</v>
      </c>
      <c r="AN292" s="24">
        <v>0</v>
      </c>
      <c r="AO292" s="24">
        <v>0</v>
      </c>
      <c r="AP292" s="23">
        <v>0</v>
      </c>
      <c r="AQ292" s="23">
        <v>0</v>
      </c>
      <c r="AR292" s="23">
        <v>0</v>
      </c>
      <c r="AS292" s="41" t="s">
        <v>2304</v>
      </c>
      <c r="AT292" s="23">
        <v>0</v>
      </c>
      <c r="AU292" s="23">
        <v>0</v>
      </c>
      <c r="AV292" s="25">
        <v>53436971</v>
      </c>
      <c r="AW292" s="22">
        <v>0</v>
      </c>
      <c r="AX292" s="23">
        <v>0</v>
      </c>
      <c r="AY292" s="41">
        <v>0</v>
      </c>
      <c r="AZ292" s="23">
        <v>0</v>
      </c>
      <c r="BA292" s="24">
        <v>0</v>
      </c>
      <c r="BB292" s="23">
        <v>0</v>
      </c>
      <c r="BC292" s="23"/>
      <c r="BD292" s="23">
        <v>0</v>
      </c>
      <c r="BE292" s="41">
        <v>0</v>
      </c>
      <c r="BF292" s="23">
        <v>33955865</v>
      </c>
      <c r="BG292" s="23">
        <v>50162906</v>
      </c>
      <c r="BH292" s="25">
        <v>137555742</v>
      </c>
      <c r="BI292" s="23">
        <v>0</v>
      </c>
      <c r="BJ292" s="23">
        <v>10458599</v>
      </c>
      <c r="BK292" s="23">
        <v>0</v>
      </c>
      <c r="BL292" s="23">
        <v>0</v>
      </c>
      <c r="BM292" s="23">
        <v>0</v>
      </c>
      <c r="BN292" s="24">
        <v>0</v>
      </c>
      <c r="BO292" s="23">
        <v>0</v>
      </c>
      <c r="BP292" s="23">
        <v>0</v>
      </c>
      <c r="BQ292" s="23">
        <v>0</v>
      </c>
      <c r="BR292" s="25">
        <v>148014341</v>
      </c>
      <c r="BS292" s="22">
        <v>0</v>
      </c>
      <c r="BT292" s="23">
        <v>0</v>
      </c>
      <c r="BU292" s="23">
        <v>0</v>
      </c>
      <c r="BV292" s="23">
        <v>0</v>
      </c>
      <c r="BW292" s="24">
        <v>0</v>
      </c>
      <c r="BX292" s="23">
        <v>0</v>
      </c>
      <c r="BY292" s="23">
        <v>0</v>
      </c>
      <c r="BZ292" s="23">
        <v>0</v>
      </c>
      <c r="CA292" s="25">
        <f t="shared" si="42"/>
        <v>148014341</v>
      </c>
      <c r="CB292" s="22">
        <v>0</v>
      </c>
      <c r="CC292" s="23">
        <v>0</v>
      </c>
      <c r="CD292" s="23">
        <v>0</v>
      </c>
      <c r="CE292" s="23">
        <v>0</v>
      </c>
      <c r="CF292" s="24">
        <v>0</v>
      </c>
      <c r="CG292" s="23">
        <v>0</v>
      </c>
      <c r="CH292" s="23">
        <v>0</v>
      </c>
      <c r="CI292" s="23">
        <v>0</v>
      </c>
      <c r="CJ292" s="25">
        <f t="shared" si="43"/>
        <v>148014341</v>
      </c>
      <c r="CK292" s="22">
        <v>0</v>
      </c>
      <c r="CL292" s="23">
        <v>0</v>
      </c>
      <c r="CM292" s="23">
        <v>0</v>
      </c>
      <c r="CN292" s="23">
        <v>0</v>
      </c>
      <c r="CO292" s="23">
        <v>0</v>
      </c>
      <c r="CP292" s="24">
        <v>0</v>
      </c>
      <c r="CQ292" s="23">
        <v>0</v>
      </c>
      <c r="CR292" s="23">
        <v>0</v>
      </c>
      <c r="CS292" s="25">
        <f t="shared" si="44"/>
        <v>148014341</v>
      </c>
      <c r="CT292" s="22">
        <v>0</v>
      </c>
      <c r="CU292" s="23">
        <v>0</v>
      </c>
      <c r="CV292" s="23">
        <v>0</v>
      </c>
      <c r="CW292" s="23"/>
      <c r="CX292" s="23">
        <v>0</v>
      </c>
      <c r="CY292" s="24">
        <v>0</v>
      </c>
      <c r="CZ292" s="23">
        <v>0</v>
      </c>
      <c r="DA292" s="23">
        <v>0</v>
      </c>
      <c r="DB292" s="25">
        <f t="shared" si="45"/>
        <v>148014341</v>
      </c>
      <c r="DC292" s="22">
        <v>0</v>
      </c>
      <c r="DD292" s="23">
        <v>0</v>
      </c>
      <c r="DE292" s="23">
        <v>0</v>
      </c>
      <c r="DF292" s="23">
        <v>0</v>
      </c>
      <c r="DG292" s="23">
        <v>0</v>
      </c>
      <c r="DH292" s="24">
        <v>0</v>
      </c>
      <c r="DI292" s="23">
        <v>0</v>
      </c>
      <c r="DJ292" s="23">
        <v>0</v>
      </c>
      <c r="DK292" s="25">
        <f t="shared" si="47"/>
        <v>148014341</v>
      </c>
      <c r="DL292" s="28">
        <v>0</v>
      </c>
      <c r="DM292" s="23">
        <v>0</v>
      </c>
      <c r="DN292" s="23">
        <v>0</v>
      </c>
      <c r="DO292" s="23">
        <v>0</v>
      </c>
      <c r="DP292" s="23"/>
      <c r="DQ292" s="23"/>
      <c r="DR292" s="23">
        <v>0</v>
      </c>
      <c r="DS292" s="23">
        <v>0</v>
      </c>
      <c r="DT292" s="24">
        <v>0</v>
      </c>
      <c r="DU292" s="23">
        <v>0</v>
      </c>
      <c r="DV292" s="23">
        <v>0</v>
      </c>
      <c r="DW292" s="26">
        <f t="shared" si="46"/>
        <v>148014341</v>
      </c>
      <c r="DX292" s="26">
        <f>VLOOKUP(B292,[2]RPTNCT049_ConsultaSaldosContabl!$I$4:$K$7914,3,0)</f>
        <v>44414464</v>
      </c>
      <c r="DY292" s="13" t="e">
        <f>+S292+AD292+AU292+#REF!+BG292+#REF!+BQ292+#REF!</f>
        <v>#REF!</v>
      </c>
    </row>
    <row r="293" spans="1:129" ht="15" customHeight="1" x14ac:dyDescent="0.2">
      <c r="A293" s="30">
        <v>8914800255</v>
      </c>
      <c r="B293" s="9">
        <v>891480025</v>
      </c>
      <c r="C293" s="9"/>
      <c r="D293" s="27">
        <v>211866318</v>
      </c>
      <c r="E293" s="21" t="s">
        <v>888</v>
      </c>
      <c r="F293" s="20" t="s">
        <v>2019</v>
      </c>
      <c r="G293" s="22">
        <f>VLOOKUP(A293,[1]SGP!$A$4:$G$1137,7,0)</f>
        <v>0</v>
      </c>
      <c r="H293" s="23"/>
      <c r="I293" s="23">
        <v>0</v>
      </c>
      <c r="J293" s="23">
        <v>0</v>
      </c>
      <c r="K293" s="24">
        <v>0</v>
      </c>
      <c r="L293" s="23">
        <v>0</v>
      </c>
      <c r="M293" s="23">
        <v>0</v>
      </c>
      <c r="N293" s="25">
        <f t="shared" si="39"/>
        <v>0</v>
      </c>
      <c r="O293" s="25">
        <v>0</v>
      </c>
      <c r="P293" s="22">
        <v>0</v>
      </c>
      <c r="Q293" s="23">
        <v>0</v>
      </c>
      <c r="R293" s="23">
        <v>0</v>
      </c>
      <c r="S293" s="31">
        <v>92131582</v>
      </c>
      <c r="T293" s="23">
        <v>0</v>
      </c>
      <c r="U293" s="24">
        <v>0</v>
      </c>
      <c r="V293" s="23">
        <v>0</v>
      </c>
      <c r="W293" s="23">
        <v>0</v>
      </c>
      <c r="X293" s="25">
        <f t="shared" si="40"/>
        <v>92131582</v>
      </c>
      <c r="Y293" s="25">
        <v>0</v>
      </c>
      <c r="Z293" s="22">
        <v>0</v>
      </c>
      <c r="AA293" s="23">
        <v>0</v>
      </c>
      <c r="AB293" s="22">
        <v>0</v>
      </c>
      <c r="AC293" s="23">
        <v>0</v>
      </c>
      <c r="AD293" s="23">
        <v>24831370</v>
      </c>
      <c r="AE293" s="23">
        <v>0</v>
      </c>
      <c r="AF293" s="24">
        <v>0</v>
      </c>
      <c r="AG293" s="23">
        <v>0</v>
      </c>
      <c r="AH293" s="23">
        <v>0</v>
      </c>
      <c r="AI293" s="25">
        <f t="shared" si="41"/>
        <v>116962952</v>
      </c>
      <c r="AJ293" s="25">
        <v>0</v>
      </c>
      <c r="AK293" s="24">
        <v>0</v>
      </c>
      <c r="AL293" s="23">
        <v>0</v>
      </c>
      <c r="AM293" s="23">
        <v>0</v>
      </c>
      <c r="AN293" s="24">
        <v>0</v>
      </c>
      <c r="AO293" s="24">
        <v>0</v>
      </c>
      <c r="AP293" s="23">
        <v>0</v>
      </c>
      <c r="AQ293" s="23">
        <v>0</v>
      </c>
      <c r="AR293" s="23">
        <v>0</v>
      </c>
      <c r="AS293" s="41" t="s">
        <v>2304</v>
      </c>
      <c r="AT293" s="23">
        <v>0</v>
      </c>
      <c r="AU293" s="23">
        <v>0</v>
      </c>
      <c r="AV293" s="25">
        <v>116962952</v>
      </c>
      <c r="AW293" s="22">
        <v>0</v>
      </c>
      <c r="AX293" s="23">
        <v>0</v>
      </c>
      <c r="AY293" s="41">
        <v>0</v>
      </c>
      <c r="AZ293" s="23">
        <v>0</v>
      </c>
      <c r="BA293" s="24">
        <v>0</v>
      </c>
      <c r="BB293" s="23">
        <v>0</v>
      </c>
      <c r="BC293" s="23"/>
      <c r="BD293" s="23">
        <v>0</v>
      </c>
      <c r="BE293" s="41">
        <v>0</v>
      </c>
      <c r="BF293" s="23">
        <v>62517880</v>
      </c>
      <c r="BG293" s="23">
        <v>110332119</v>
      </c>
      <c r="BH293" s="25">
        <v>289812951</v>
      </c>
      <c r="BI293" s="23">
        <v>0</v>
      </c>
      <c r="BJ293" s="23">
        <v>17492488</v>
      </c>
      <c r="BK293" s="23">
        <v>0</v>
      </c>
      <c r="BL293" s="23">
        <v>0</v>
      </c>
      <c r="BM293" s="23">
        <v>0</v>
      </c>
      <c r="BN293" s="24">
        <v>0</v>
      </c>
      <c r="BO293" s="23">
        <v>0</v>
      </c>
      <c r="BP293" s="23">
        <v>0</v>
      </c>
      <c r="BQ293" s="23">
        <v>0</v>
      </c>
      <c r="BR293" s="25">
        <v>307305439</v>
      </c>
      <c r="BS293" s="22">
        <v>0</v>
      </c>
      <c r="BT293" s="23">
        <v>0</v>
      </c>
      <c r="BU293" s="23">
        <v>0</v>
      </c>
      <c r="BV293" s="23">
        <v>0</v>
      </c>
      <c r="BW293" s="24">
        <v>0</v>
      </c>
      <c r="BX293" s="23">
        <v>0</v>
      </c>
      <c r="BY293" s="23">
        <v>0</v>
      </c>
      <c r="BZ293" s="23">
        <v>0</v>
      </c>
      <c r="CA293" s="25">
        <f t="shared" si="42"/>
        <v>307305439</v>
      </c>
      <c r="CB293" s="22">
        <v>0</v>
      </c>
      <c r="CC293" s="23">
        <v>0</v>
      </c>
      <c r="CD293" s="23">
        <v>0</v>
      </c>
      <c r="CE293" s="23">
        <v>0</v>
      </c>
      <c r="CF293" s="24">
        <v>0</v>
      </c>
      <c r="CG293" s="23">
        <v>0</v>
      </c>
      <c r="CH293" s="23">
        <v>0</v>
      </c>
      <c r="CI293" s="23">
        <v>0</v>
      </c>
      <c r="CJ293" s="25">
        <f t="shared" si="43"/>
        <v>307305439</v>
      </c>
      <c r="CK293" s="22">
        <v>0</v>
      </c>
      <c r="CL293" s="23">
        <v>0</v>
      </c>
      <c r="CM293" s="23">
        <v>0</v>
      </c>
      <c r="CN293" s="23">
        <v>0</v>
      </c>
      <c r="CO293" s="23">
        <v>0</v>
      </c>
      <c r="CP293" s="24">
        <v>0</v>
      </c>
      <c r="CQ293" s="23">
        <v>0</v>
      </c>
      <c r="CR293" s="23">
        <v>0</v>
      </c>
      <c r="CS293" s="25">
        <f t="shared" si="44"/>
        <v>307305439</v>
      </c>
      <c r="CT293" s="22">
        <v>0</v>
      </c>
      <c r="CU293" s="23">
        <v>0</v>
      </c>
      <c r="CV293" s="23">
        <v>0</v>
      </c>
      <c r="CW293" s="23"/>
      <c r="CX293" s="23">
        <v>0</v>
      </c>
      <c r="CY293" s="24">
        <v>0</v>
      </c>
      <c r="CZ293" s="23">
        <v>0</v>
      </c>
      <c r="DA293" s="23">
        <v>0</v>
      </c>
      <c r="DB293" s="25">
        <f t="shared" si="45"/>
        <v>307305439</v>
      </c>
      <c r="DC293" s="22">
        <v>0</v>
      </c>
      <c r="DD293" s="23">
        <v>0</v>
      </c>
      <c r="DE293" s="23">
        <v>0</v>
      </c>
      <c r="DF293" s="23">
        <v>0</v>
      </c>
      <c r="DG293" s="23">
        <v>0</v>
      </c>
      <c r="DH293" s="24">
        <v>0</v>
      </c>
      <c r="DI293" s="23">
        <v>0</v>
      </c>
      <c r="DJ293" s="23">
        <v>0</v>
      </c>
      <c r="DK293" s="25">
        <f t="shared" si="47"/>
        <v>307305439</v>
      </c>
      <c r="DL293" s="28">
        <v>0</v>
      </c>
      <c r="DM293" s="23">
        <v>0</v>
      </c>
      <c r="DN293" s="23">
        <v>0</v>
      </c>
      <c r="DO293" s="23">
        <v>0</v>
      </c>
      <c r="DP293" s="23"/>
      <c r="DQ293" s="23"/>
      <c r="DR293" s="23">
        <v>0</v>
      </c>
      <c r="DS293" s="23">
        <v>0</v>
      </c>
      <c r="DT293" s="24">
        <v>0</v>
      </c>
      <c r="DU293" s="23">
        <v>0</v>
      </c>
      <c r="DV293" s="23">
        <v>0</v>
      </c>
      <c r="DW293" s="26">
        <f t="shared" si="46"/>
        <v>307305439</v>
      </c>
      <c r="DX293" s="26">
        <f>VLOOKUP(B293,[2]RPTNCT049_ConsultaSaldosContabl!$I$4:$K$7914,3,0)</f>
        <v>80010368</v>
      </c>
      <c r="DY293" s="13" t="e">
        <f>+S293+AD293+AU293+#REF!+BG293+#REF!+BQ293+#REF!</f>
        <v>#REF!</v>
      </c>
    </row>
    <row r="294" spans="1:129" ht="15" customHeight="1" x14ac:dyDescent="0.2">
      <c r="A294" s="9">
        <v>8914800248</v>
      </c>
      <c r="B294" s="9">
        <v>891480024</v>
      </c>
      <c r="C294" s="9"/>
      <c r="D294" s="27">
        <v>218866088</v>
      </c>
      <c r="E294" s="21" t="s">
        <v>887</v>
      </c>
      <c r="F294" s="20" t="s">
        <v>2018</v>
      </c>
      <c r="G294" s="22">
        <f>VLOOKUP(A294,[1]SGP!$A$4:$G$1137,7,0)</f>
        <v>0</v>
      </c>
      <c r="H294" s="23"/>
      <c r="I294" s="23">
        <v>0</v>
      </c>
      <c r="J294" s="23">
        <v>0</v>
      </c>
      <c r="K294" s="24">
        <v>0</v>
      </c>
      <c r="L294" s="23">
        <v>0</v>
      </c>
      <c r="M294" s="23">
        <v>0</v>
      </c>
      <c r="N294" s="25">
        <f t="shared" si="39"/>
        <v>0</v>
      </c>
      <c r="O294" s="25">
        <v>0</v>
      </c>
      <c r="P294" s="22">
        <v>0</v>
      </c>
      <c r="Q294" s="23">
        <v>0</v>
      </c>
      <c r="R294" s="23">
        <v>0</v>
      </c>
      <c r="S294" s="31">
        <v>207964717</v>
      </c>
      <c r="T294" s="23">
        <v>0</v>
      </c>
      <c r="U294" s="24">
        <v>0</v>
      </c>
      <c r="V294" s="23">
        <v>0</v>
      </c>
      <c r="W294" s="23">
        <v>0</v>
      </c>
      <c r="X294" s="25">
        <f t="shared" si="40"/>
        <v>207964717</v>
      </c>
      <c r="Y294" s="25">
        <v>0</v>
      </c>
      <c r="Z294" s="22">
        <v>0</v>
      </c>
      <c r="AA294" s="23">
        <v>0</v>
      </c>
      <c r="AB294" s="22">
        <v>0</v>
      </c>
      <c r="AC294" s="23">
        <v>0</v>
      </c>
      <c r="AD294" s="23">
        <v>0</v>
      </c>
      <c r="AE294" s="23">
        <v>0</v>
      </c>
      <c r="AF294" s="24">
        <v>0</v>
      </c>
      <c r="AG294" s="23">
        <v>0</v>
      </c>
      <c r="AH294" s="23">
        <v>0</v>
      </c>
      <c r="AI294" s="25">
        <f t="shared" si="41"/>
        <v>207964717</v>
      </c>
      <c r="AJ294" s="25">
        <v>0</v>
      </c>
      <c r="AK294" s="24">
        <v>0</v>
      </c>
      <c r="AL294" s="23">
        <v>0</v>
      </c>
      <c r="AM294" s="23">
        <v>0</v>
      </c>
      <c r="AN294" s="24">
        <v>0</v>
      </c>
      <c r="AO294" s="24">
        <v>0</v>
      </c>
      <c r="AP294" s="23">
        <v>0</v>
      </c>
      <c r="AQ294" s="23">
        <v>0</v>
      </c>
      <c r="AR294" s="23">
        <v>0</v>
      </c>
      <c r="AS294" s="41" t="s">
        <v>2304</v>
      </c>
      <c r="AT294" s="23">
        <v>0</v>
      </c>
      <c r="AU294" s="23">
        <v>0</v>
      </c>
      <c r="AV294" s="25">
        <v>207964717</v>
      </c>
      <c r="AW294" s="22">
        <v>0</v>
      </c>
      <c r="AX294" s="23">
        <v>0</v>
      </c>
      <c r="AY294" s="41">
        <v>0</v>
      </c>
      <c r="AZ294" s="23">
        <v>0</v>
      </c>
      <c r="BA294" s="24">
        <v>0</v>
      </c>
      <c r="BB294" s="23">
        <v>0</v>
      </c>
      <c r="BC294" s="23"/>
      <c r="BD294" s="23">
        <v>0</v>
      </c>
      <c r="BE294" s="41">
        <v>0</v>
      </c>
      <c r="BF294" s="23">
        <v>111569135</v>
      </c>
      <c r="BG294" s="23">
        <v>187083920</v>
      </c>
      <c r="BH294" s="25">
        <v>506617772</v>
      </c>
      <c r="BI294" s="23">
        <v>0</v>
      </c>
      <c r="BJ294" s="23">
        <v>34226704</v>
      </c>
      <c r="BK294" s="23">
        <v>0</v>
      </c>
      <c r="BL294" s="23">
        <v>0</v>
      </c>
      <c r="BM294" s="23">
        <v>0</v>
      </c>
      <c r="BN294" s="24">
        <v>0</v>
      </c>
      <c r="BO294" s="23">
        <v>0</v>
      </c>
      <c r="BP294" s="23">
        <v>0</v>
      </c>
      <c r="BQ294" s="23">
        <v>0</v>
      </c>
      <c r="BR294" s="25">
        <v>540844476</v>
      </c>
      <c r="BS294" s="22">
        <v>0</v>
      </c>
      <c r="BT294" s="23">
        <v>0</v>
      </c>
      <c r="BU294" s="23">
        <v>0</v>
      </c>
      <c r="BV294" s="23">
        <v>0</v>
      </c>
      <c r="BW294" s="24">
        <v>0</v>
      </c>
      <c r="BX294" s="23">
        <v>0</v>
      </c>
      <c r="BY294" s="23">
        <v>0</v>
      </c>
      <c r="BZ294" s="23">
        <v>0</v>
      </c>
      <c r="CA294" s="25">
        <f t="shared" si="42"/>
        <v>540844476</v>
      </c>
      <c r="CB294" s="22">
        <v>0</v>
      </c>
      <c r="CC294" s="23">
        <v>0</v>
      </c>
      <c r="CD294" s="23">
        <v>0</v>
      </c>
      <c r="CE294" s="23">
        <v>0</v>
      </c>
      <c r="CF294" s="24">
        <v>0</v>
      </c>
      <c r="CG294" s="23">
        <v>0</v>
      </c>
      <c r="CH294" s="23">
        <v>0</v>
      </c>
      <c r="CI294" s="23">
        <v>0</v>
      </c>
      <c r="CJ294" s="25">
        <f t="shared" si="43"/>
        <v>540844476</v>
      </c>
      <c r="CK294" s="22">
        <v>0</v>
      </c>
      <c r="CL294" s="23">
        <v>0</v>
      </c>
      <c r="CM294" s="23">
        <v>0</v>
      </c>
      <c r="CN294" s="23">
        <v>0</v>
      </c>
      <c r="CO294" s="23">
        <v>0</v>
      </c>
      <c r="CP294" s="24">
        <v>0</v>
      </c>
      <c r="CQ294" s="23">
        <v>0</v>
      </c>
      <c r="CR294" s="23">
        <v>0</v>
      </c>
      <c r="CS294" s="25">
        <f t="shared" si="44"/>
        <v>540844476</v>
      </c>
      <c r="CT294" s="22">
        <v>0</v>
      </c>
      <c r="CU294" s="23">
        <v>0</v>
      </c>
      <c r="CV294" s="23">
        <v>0</v>
      </c>
      <c r="CW294" s="23"/>
      <c r="CX294" s="23">
        <v>0</v>
      </c>
      <c r="CY294" s="24">
        <v>0</v>
      </c>
      <c r="CZ294" s="23">
        <v>0</v>
      </c>
      <c r="DA294" s="23">
        <v>0</v>
      </c>
      <c r="DB294" s="25">
        <f t="shared" si="45"/>
        <v>540844476</v>
      </c>
      <c r="DC294" s="22">
        <v>0</v>
      </c>
      <c r="DD294" s="23">
        <v>0</v>
      </c>
      <c r="DE294" s="23">
        <v>0</v>
      </c>
      <c r="DF294" s="23">
        <v>0</v>
      </c>
      <c r="DG294" s="23">
        <v>0</v>
      </c>
      <c r="DH294" s="24">
        <v>0</v>
      </c>
      <c r="DI294" s="23">
        <v>0</v>
      </c>
      <c r="DJ294" s="23">
        <v>0</v>
      </c>
      <c r="DK294" s="25">
        <f t="shared" si="47"/>
        <v>540844476</v>
      </c>
      <c r="DL294" s="28">
        <v>0</v>
      </c>
      <c r="DM294" s="23">
        <v>0</v>
      </c>
      <c r="DN294" s="23">
        <v>0</v>
      </c>
      <c r="DO294" s="23">
        <v>0</v>
      </c>
      <c r="DP294" s="23"/>
      <c r="DQ294" s="23"/>
      <c r="DR294" s="23">
        <v>0</v>
      </c>
      <c r="DS294" s="23">
        <v>0</v>
      </c>
      <c r="DT294" s="24">
        <v>0</v>
      </c>
      <c r="DU294" s="23">
        <v>0</v>
      </c>
      <c r="DV294" s="23">
        <v>0</v>
      </c>
      <c r="DW294" s="26">
        <f t="shared" si="46"/>
        <v>540844476</v>
      </c>
      <c r="DX294" s="26">
        <f>VLOOKUP(B294,[2]RPTNCT049_ConsultaSaldosContabl!$I$4:$K$7914,3,0)</f>
        <v>145795839</v>
      </c>
      <c r="DY294" s="13" t="e">
        <f>+S294+AD294+AU294+#REF!+BG294+#REF!+BQ294+#REF!</f>
        <v>#REF!</v>
      </c>
    </row>
    <row r="295" spans="1:129" ht="15" customHeight="1" x14ac:dyDescent="0.2">
      <c r="A295" s="9">
        <v>8914800223</v>
      </c>
      <c r="B295" s="9">
        <v>891480022</v>
      </c>
      <c r="C295" s="9"/>
      <c r="D295" s="27">
        <v>214566045</v>
      </c>
      <c r="E295" s="21" t="s">
        <v>885</v>
      </c>
      <c r="F295" s="20" t="s">
        <v>2016</v>
      </c>
      <c r="G295" s="22">
        <f>VLOOKUP(A295,[1]SGP!$A$4:$G$1137,7,0)</f>
        <v>0</v>
      </c>
      <c r="H295" s="23"/>
      <c r="I295" s="23">
        <v>0</v>
      </c>
      <c r="J295" s="23">
        <v>0</v>
      </c>
      <c r="K295" s="24">
        <v>0</v>
      </c>
      <c r="L295" s="23">
        <v>0</v>
      </c>
      <c r="M295" s="23">
        <v>0</v>
      </c>
      <c r="N295" s="25">
        <f t="shared" si="39"/>
        <v>0</v>
      </c>
      <c r="O295" s="25">
        <v>0</v>
      </c>
      <c r="P295" s="22">
        <v>0</v>
      </c>
      <c r="Q295" s="23">
        <v>0</v>
      </c>
      <c r="R295" s="23">
        <v>0</v>
      </c>
      <c r="S295" s="31">
        <v>197422415</v>
      </c>
      <c r="T295" s="23">
        <v>0</v>
      </c>
      <c r="U295" s="24">
        <v>0</v>
      </c>
      <c r="V295" s="23">
        <v>0</v>
      </c>
      <c r="W295" s="23">
        <v>0</v>
      </c>
      <c r="X295" s="25">
        <f t="shared" si="40"/>
        <v>197422415</v>
      </c>
      <c r="Y295" s="25">
        <v>0</v>
      </c>
      <c r="Z295" s="22">
        <v>0</v>
      </c>
      <c r="AA295" s="23">
        <v>0</v>
      </c>
      <c r="AB295" s="22">
        <v>0</v>
      </c>
      <c r="AC295" s="23">
        <v>0</v>
      </c>
      <c r="AD295" s="23">
        <v>27543372</v>
      </c>
      <c r="AE295" s="23">
        <v>0</v>
      </c>
      <c r="AF295" s="24">
        <v>0</v>
      </c>
      <c r="AG295" s="23">
        <v>0</v>
      </c>
      <c r="AH295" s="23">
        <v>0</v>
      </c>
      <c r="AI295" s="25">
        <f t="shared" si="41"/>
        <v>224965787</v>
      </c>
      <c r="AJ295" s="25">
        <v>0</v>
      </c>
      <c r="AK295" s="24">
        <v>0</v>
      </c>
      <c r="AL295" s="23">
        <v>0</v>
      </c>
      <c r="AM295" s="23">
        <v>0</v>
      </c>
      <c r="AN295" s="24">
        <v>0</v>
      </c>
      <c r="AO295" s="24">
        <v>0</v>
      </c>
      <c r="AP295" s="23">
        <v>0</v>
      </c>
      <c r="AQ295" s="23">
        <v>0</v>
      </c>
      <c r="AR295" s="23">
        <v>0</v>
      </c>
      <c r="AS295" s="41" t="s">
        <v>2304</v>
      </c>
      <c r="AT295" s="23">
        <v>0</v>
      </c>
      <c r="AU295" s="23">
        <v>0</v>
      </c>
      <c r="AV295" s="25">
        <v>224965787</v>
      </c>
      <c r="AW295" s="22">
        <v>0</v>
      </c>
      <c r="AX295" s="23">
        <v>0</v>
      </c>
      <c r="AY295" s="41">
        <v>0</v>
      </c>
      <c r="AZ295" s="23">
        <v>0</v>
      </c>
      <c r="BA295" s="24">
        <v>0</v>
      </c>
      <c r="BB295" s="23">
        <v>0</v>
      </c>
      <c r="BC295" s="23"/>
      <c r="BD295" s="23">
        <v>0</v>
      </c>
      <c r="BE295" s="41">
        <v>0</v>
      </c>
      <c r="BF295" s="23">
        <v>56481295</v>
      </c>
      <c r="BG295" s="23">
        <v>216319968</v>
      </c>
      <c r="BH295" s="25">
        <v>497767050</v>
      </c>
      <c r="BI295" s="23">
        <v>0</v>
      </c>
      <c r="BJ295" s="23">
        <v>16636077</v>
      </c>
      <c r="BK295" s="23">
        <v>0</v>
      </c>
      <c r="BL295" s="23">
        <v>0</v>
      </c>
      <c r="BM295" s="23">
        <v>0</v>
      </c>
      <c r="BN295" s="24">
        <v>0</v>
      </c>
      <c r="BO295" s="23">
        <v>0</v>
      </c>
      <c r="BP295" s="23">
        <v>0</v>
      </c>
      <c r="BQ295" s="23">
        <v>0</v>
      </c>
      <c r="BR295" s="25">
        <v>514403127</v>
      </c>
      <c r="BS295" s="22">
        <v>0</v>
      </c>
      <c r="BT295" s="23">
        <v>0</v>
      </c>
      <c r="BU295" s="23">
        <v>0</v>
      </c>
      <c r="BV295" s="23">
        <v>0</v>
      </c>
      <c r="BW295" s="24">
        <v>0</v>
      </c>
      <c r="BX295" s="23">
        <v>0</v>
      </c>
      <c r="BY295" s="23">
        <v>0</v>
      </c>
      <c r="BZ295" s="23">
        <v>0</v>
      </c>
      <c r="CA295" s="25">
        <f t="shared" si="42"/>
        <v>514403127</v>
      </c>
      <c r="CB295" s="22">
        <v>0</v>
      </c>
      <c r="CC295" s="23">
        <v>0</v>
      </c>
      <c r="CD295" s="23">
        <v>0</v>
      </c>
      <c r="CE295" s="23">
        <v>0</v>
      </c>
      <c r="CF295" s="24">
        <v>0</v>
      </c>
      <c r="CG295" s="23">
        <v>0</v>
      </c>
      <c r="CH295" s="23">
        <v>0</v>
      </c>
      <c r="CI295" s="23">
        <v>0</v>
      </c>
      <c r="CJ295" s="25">
        <f t="shared" si="43"/>
        <v>514403127</v>
      </c>
      <c r="CK295" s="22">
        <v>0</v>
      </c>
      <c r="CL295" s="23">
        <v>0</v>
      </c>
      <c r="CM295" s="23">
        <v>0</v>
      </c>
      <c r="CN295" s="23">
        <v>0</v>
      </c>
      <c r="CO295" s="23">
        <v>0</v>
      </c>
      <c r="CP295" s="24">
        <v>0</v>
      </c>
      <c r="CQ295" s="23">
        <v>0</v>
      </c>
      <c r="CR295" s="23">
        <v>0</v>
      </c>
      <c r="CS295" s="25">
        <f t="shared" si="44"/>
        <v>514403127</v>
      </c>
      <c r="CT295" s="22">
        <v>0</v>
      </c>
      <c r="CU295" s="23">
        <v>0</v>
      </c>
      <c r="CV295" s="23">
        <v>0</v>
      </c>
      <c r="CW295" s="23"/>
      <c r="CX295" s="23">
        <v>0</v>
      </c>
      <c r="CY295" s="24">
        <v>0</v>
      </c>
      <c r="CZ295" s="23">
        <v>0</v>
      </c>
      <c r="DA295" s="23">
        <v>0</v>
      </c>
      <c r="DB295" s="25">
        <f t="shared" si="45"/>
        <v>514403127</v>
      </c>
      <c r="DC295" s="22">
        <v>0</v>
      </c>
      <c r="DD295" s="23">
        <v>0</v>
      </c>
      <c r="DE295" s="23">
        <v>0</v>
      </c>
      <c r="DF295" s="23">
        <v>0</v>
      </c>
      <c r="DG295" s="23">
        <v>0</v>
      </c>
      <c r="DH295" s="24">
        <v>0</v>
      </c>
      <c r="DI295" s="23">
        <v>0</v>
      </c>
      <c r="DJ295" s="23">
        <v>0</v>
      </c>
      <c r="DK295" s="25">
        <f t="shared" si="47"/>
        <v>514403127</v>
      </c>
      <c r="DL295" s="28">
        <v>0</v>
      </c>
      <c r="DM295" s="23">
        <v>0</v>
      </c>
      <c r="DN295" s="23">
        <v>0</v>
      </c>
      <c r="DO295" s="23">
        <v>0</v>
      </c>
      <c r="DP295" s="23"/>
      <c r="DQ295" s="23"/>
      <c r="DR295" s="23">
        <v>0</v>
      </c>
      <c r="DS295" s="23">
        <v>0</v>
      </c>
      <c r="DT295" s="24">
        <v>0</v>
      </c>
      <c r="DU295" s="23">
        <v>0</v>
      </c>
      <c r="DV295" s="23">
        <v>0</v>
      </c>
      <c r="DW295" s="26">
        <f t="shared" si="46"/>
        <v>514403127</v>
      </c>
      <c r="DX295" s="26">
        <f>VLOOKUP(B295,[2]RPTNCT049_ConsultaSaldosContabl!$I$4:$K$7914,3,0)</f>
        <v>73117372</v>
      </c>
      <c r="DY295" s="13" t="e">
        <f>+S295+AD295+AU295+#REF!+BG295+#REF!+BQ295+#REF!</f>
        <v>#REF!</v>
      </c>
    </row>
    <row r="296" spans="1:129" ht="15" customHeight="1" x14ac:dyDescent="0.2">
      <c r="A296" s="9">
        <v>8913801150</v>
      </c>
      <c r="B296" s="9">
        <v>891380115</v>
      </c>
      <c r="C296" s="9"/>
      <c r="D296" s="27">
        <v>216376563</v>
      </c>
      <c r="E296" s="21" t="s">
        <v>1072</v>
      </c>
      <c r="F296" s="20" t="s">
        <v>2196</v>
      </c>
      <c r="G296" s="22">
        <f>VLOOKUP(A296,[1]SGP!$A$4:$G$1137,7,0)</f>
        <v>0</v>
      </c>
      <c r="H296" s="23"/>
      <c r="I296" s="23">
        <v>0</v>
      </c>
      <c r="J296" s="23">
        <v>0</v>
      </c>
      <c r="K296" s="24">
        <v>0</v>
      </c>
      <c r="L296" s="23">
        <v>0</v>
      </c>
      <c r="M296" s="23">
        <v>0</v>
      </c>
      <c r="N296" s="25">
        <f t="shared" si="39"/>
        <v>0</v>
      </c>
      <c r="O296" s="25">
        <v>0</v>
      </c>
      <c r="P296" s="22">
        <v>0</v>
      </c>
      <c r="Q296" s="23">
        <v>0</v>
      </c>
      <c r="R296" s="23">
        <v>0</v>
      </c>
      <c r="S296" s="31">
        <v>401497363</v>
      </c>
      <c r="T296" s="23">
        <v>0</v>
      </c>
      <c r="U296" s="24">
        <v>0</v>
      </c>
      <c r="V296" s="23">
        <v>0</v>
      </c>
      <c r="W296" s="23">
        <v>0</v>
      </c>
      <c r="X296" s="25">
        <f t="shared" si="40"/>
        <v>401497363</v>
      </c>
      <c r="Y296" s="25">
        <v>0</v>
      </c>
      <c r="Z296" s="22">
        <v>0</v>
      </c>
      <c r="AA296" s="23">
        <v>0</v>
      </c>
      <c r="AB296" s="22">
        <v>0</v>
      </c>
      <c r="AC296" s="23">
        <v>0</v>
      </c>
      <c r="AD296" s="23">
        <v>0</v>
      </c>
      <c r="AE296" s="23">
        <v>0</v>
      </c>
      <c r="AF296" s="24">
        <v>0</v>
      </c>
      <c r="AG296" s="23">
        <v>0</v>
      </c>
      <c r="AH296" s="23">
        <v>0</v>
      </c>
      <c r="AI296" s="25">
        <f t="shared" si="41"/>
        <v>401497363</v>
      </c>
      <c r="AJ296" s="25">
        <v>0</v>
      </c>
      <c r="AK296" s="24">
        <v>0</v>
      </c>
      <c r="AL296" s="23">
        <v>0</v>
      </c>
      <c r="AM296" s="23">
        <v>0</v>
      </c>
      <c r="AN296" s="24">
        <v>0</v>
      </c>
      <c r="AO296" s="24">
        <v>0</v>
      </c>
      <c r="AP296" s="23">
        <v>0</v>
      </c>
      <c r="AQ296" s="23">
        <v>0</v>
      </c>
      <c r="AR296" s="23">
        <v>0</v>
      </c>
      <c r="AS296" s="41" t="s">
        <v>2304</v>
      </c>
      <c r="AT296" s="23">
        <v>0</v>
      </c>
      <c r="AU296" s="23">
        <v>0</v>
      </c>
      <c r="AV296" s="25">
        <v>401497363</v>
      </c>
      <c r="AW296" s="22">
        <v>0</v>
      </c>
      <c r="AX296" s="23">
        <v>0</v>
      </c>
      <c r="AY296" s="41">
        <v>0</v>
      </c>
      <c r="AZ296" s="23">
        <v>0</v>
      </c>
      <c r="BA296" s="24">
        <v>0</v>
      </c>
      <c r="BB296" s="23">
        <v>0</v>
      </c>
      <c r="BC296" s="23"/>
      <c r="BD296" s="23">
        <v>0</v>
      </c>
      <c r="BE296" s="41">
        <v>0</v>
      </c>
      <c r="BF296" s="23">
        <v>216477415</v>
      </c>
      <c r="BG296" s="23">
        <v>360581301</v>
      </c>
      <c r="BH296" s="25">
        <v>978556079</v>
      </c>
      <c r="BI296" s="23">
        <v>0</v>
      </c>
      <c r="BJ296" s="23">
        <v>62257061</v>
      </c>
      <c r="BK296" s="23">
        <v>0</v>
      </c>
      <c r="BL296" s="23">
        <v>0</v>
      </c>
      <c r="BM296" s="23">
        <v>0</v>
      </c>
      <c r="BN296" s="24">
        <v>0</v>
      </c>
      <c r="BO296" s="23">
        <v>0</v>
      </c>
      <c r="BP296" s="23">
        <v>0</v>
      </c>
      <c r="BQ296" s="23">
        <v>0</v>
      </c>
      <c r="BR296" s="25">
        <v>1040813140</v>
      </c>
      <c r="BS296" s="22">
        <v>0</v>
      </c>
      <c r="BT296" s="23">
        <v>0</v>
      </c>
      <c r="BU296" s="23">
        <v>0</v>
      </c>
      <c r="BV296" s="23">
        <v>0</v>
      </c>
      <c r="BW296" s="24">
        <v>0</v>
      </c>
      <c r="BX296" s="23">
        <v>0</v>
      </c>
      <c r="BY296" s="23">
        <v>0</v>
      </c>
      <c r="BZ296" s="23">
        <v>0</v>
      </c>
      <c r="CA296" s="25">
        <f t="shared" si="42"/>
        <v>1040813140</v>
      </c>
      <c r="CB296" s="22">
        <v>0</v>
      </c>
      <c r="CC296" s="23">
        <v>0</v>
      </c>
      <c r="CD296" s="23">
        <v>0</v>
      </c>
      <c r="CE296" s="23">
        <v>0</v>
      </c>
      <c r="CF296" s="24">
        <v>0</v>
      </c>
      <c r="CG296" s="23">
        <v>0</v>
      </c>
      <c r="CH296" s="23">
        <v>0</v>
      </c>
      <c r="CI296" s="23">
        <v>0</v>
      </c>
      <c r="CJ296" s="25">
        <f t="shared" si="43"/>
        <v>1040813140</v>
      </c>
      <c r="CK296" s="22">
        <v>0</v>
      </c>
      <c r="CL296" s="23">
        <v>0</v>
      </c>
      <c r="CM296" s="23">
        <v>0</v>
      </c>
      <c r="CN296" s="23">
        <v>0</v>
      </c>
      <c r="CO296" s="23">
        <v>0</v>
      </c>
      <c r="CP296" s="24">
        <v>0</v>
      </c>
      <c r="CQ296" s="23">
        <v>0</v>
      </c>
      <c r="CR296" s="23">
        <v>0</v>
      </c>
      <c r="CS296" s="25">
        <f t="shared" si="44"/>
        <v>1040813140</v>
      </c>
      <c r="CT296" s="22">
        <v>0</v>
      </c>
      <c r="CU296" s="23">
        <v>0</v>
      </c>
      <c r="CV296" s="23">
        <v>0</v>
      </c>
      <c r="CW296" s="23"/>
      <c r="CX296" s="23">
        <v>0</v>
      </c>
      <c r="CY296" s="24">
        <v>0</v>
      </c>
      <c r="CZ296" s="23">
        <v>0</v>
      </c>
      <c r="DA296" s="23">
        <v>0</v>
      </c>
      <c r="DB296" s="25">
        <f t="shared" si="45"/>
        <v>1040813140</v>
      </c>
      <c r="DC296" s="22">
        <v>0</v>
      </c>
      <c r="DD296" s="23">
        <v>0</v>
      </c>
      <c r="DE296" s="23">
        <v>0</v>
      </c>
      <c r="DF296" s="23">
        <v>0</v>
      </c>
      <c r="DG296" s="23">
        <v>0</v>
      </c>
      <c r="DH296" s="24">
        <v>0</v>
      </c>
      <c r="DI296" s="23">
        <v>0</v>
      </c>
      <c r="DJ296" s="23">
        <v>0</v>
      </c>
      <c r="DK296" s="25">
        <f t="shared" si="47"/>
        <v>1040813140</v>
      </c>
      <c r="DL296" s="28">
        <v>0</v>
      </c>
      <c r="DM296" s="23">
        <v>0</v>
      </c>
      <c r="DN296" s="23">
        <v>0</v>
      </c>
      <c r="DO296" s="23">
        <v>0</v>
      </c>
      <c r="DP296" s="23"/>
      <c r="DQ296" s="23"/>
      <c r="DR296" s="23">
        <v>0</v>
      </c>
      <c r="DS296" s="23">
        <v>0</v>
      </c>
      <c r="DT296" s="24">
        <v>0</v>
      </c>
      <c r="DU296" s="23">
        <v>0</v>
      </c>
      <c r="DV296" s="23">
        <v>0</v>
      </c>
      <c r="DW296" s="26">
        <f t="shared" si="46"/>
        <v>1040813140</v>
      </c>
      <c r="DX296" s="26">
        <f>VLOOKUP(B296,[2]RPTNCT049_ConsultaSaldosContabl!$I$4:$K$7914,3,0)</f>
        <v>278734476</v>
      </c>
      <c r="DY296" s="13" t="e">
        <f>+S296+AD296+AU296+#REF!+BG296+#REF!+BQ296+#REF!</f>
        <v>#REF!</v>
      </c>
    </row>
    <row r="297" spans="1:129" ht="15" customHeight="1" x14ac:dyDescent="0.2">
      <c r="A297" s="9">
        <v>8913800897</v>
      </c>
      <c r="B297" s="9">
        <v>891380089</v>
      </c>
      <c r="C297" s="9"/>
      <c r="D297" s="27">
        <v>211876318</v>
      </c>
      <c r="E297" s="21" t="s">
        <v>1066</v>
      </c>
      <c r="F297" s="20" t="s">
        <v>2190</v>
      </c>
      <c r="G297" s="22">
        <f>VLOOKUP(A297,[1]SGP!$A$4:$G$1137,7,0)</f>
        <v>0</v>
      </c>
      <c r="H297" s="23"/>
      <c r="I297" s="23">
        <v>0</v>
      </c>
      <c r="J297" s="23">
        <v>0</v>
      </c>
      <c r="K297" s="24">
        <v>0</v>
      </c>
      <c r="L297" s="23">
        <v>0</v>
      </c>
      <c r="M297" s="23">
        <v>0</v>
      </c>
      <c r="N297" s="25">
        <f t="shared" si="39"/>
        <v>0</v>
      </c>
      <c r="O297" s="25">
        <v>0</v>
      </c>
      <c r="P297" s="22">
        <v>0</v>
      </c>
      <c r="Q297" s="23">
        <v>0</v>
      </c>
      <c r="R297" s="23">
        <v>0</v>
      </c>
      <c r="S297" s="31">
        <v>245352560</v>
      </c>
      <c r="T297" s="23">
        <v>0</v>
      </c>
      <c r="U297" s="24">
        <v>0</v>
      </c>
      <c r="V297" s="23">
        <v>0</v>
      </c>
      <c r="W297" s="23">
        <v>0</v>
      </c>
      <c r="X297" s="25">
        <f t="shared" si="40"/>
        <v>245352560</v>
      </c>
      <c r="Y297" s="25">
        <v>0</v>
      </c>
      <c r="Z297" s="22">
        <v>0</v>
      </c>
      <c r="AA297" s="23">
        <v>0</v>
      </c>
      <c r="AB297" s="22">
        <v>0</v>
      </c>
      <c r="AC297" s="23">
        <v>0</v>
      </c>
      <c r="AD297" s="23">
        <v>0</v>
      </c>
      <c r="AE297" s="23">
        <v>0</v>
      </c>
      <c r="AF297" s="24">
        <v>0</v>
      </c>
      <c r="AG297" s="23">
        <v>0</v>
      </c>
      <c r="AH297" s="23">
        <v>0</v>
      </c>
      <c r="AI297" s="25">
        <f t="shared" si="41"/>
        <v>245352560</v>
      </c>
      <c r="AJ297" s="25">
        <v>0</v>
      </c>
      <c r="AK297" s="24">
        <v>0</v>
      </c>
      <c r="AL297" s="23">
        <v>0</v>
      </c>
      <c r="AM297" s="23">
        <v>0</v>
      </c>
      <c r="AN297" s="24">
        <v>0</v>
      </c>
      <c r="AO297" s="24">
        <v>0</v>
      </c>
      <c r="AP297" s="23">
        <v>0</v>
      </c>
      <c r="AQ297" s="23">
        <v>0</v>
      </c>
      <c r="AR297" s="23">
        <v>0</v>
      </c>
      <c r="AS297" s="41" t="s">
        <v>2304</v>
      </c>
      <c r="AT297" s="23">
        <v>0</v>
      </c>
      <c r="AU297" s="23">
        <v>0</v>
      </c>
      <c r="AV297" s="25">
        <v>245352560</v>
      </c>
      <c r="AW297" s="22">
        <v>0</v>
      </c>
      <c r="AX297" s="23">
        <v>0</v>
      </c>
      <c r="AY297" s="41">
        <v>0</v>
      </c>
      <c r="AZ297" s="23">
        <v>0</v>
      </c>
      <c r="BA297" s="24">
        <v>0</v>
      </c>
      <c r="BB297" s="23">
        <v>0</v>
      </c>
      <c r="BC297" s="23"/>
      <c r="BD297" s="23">
        <v>0</v>
      </c>
      <c r="BE297" s="41">
        <v>0</v>
      </c>
      <c r="BF297" s="23">
        <v>138330375</v>
      </c>
      <c r="BG297" s="23">
        <v>211837829</v>
      </c>
      <c r="BH297" s="25">
        <v>595520764</v>
      </c>
      <c r="BI297" s="23">
        <v>0</v>
      </c>
      <c r="BJ297" s="23">
        <v>40755651</v>
      </c>
      <c r="BK297" s="23">
        <v>0</v>
      </c>
      <c r="BL297" s="23">
        <v>0</v>
      </c>
      <c r="BM297" s="23">
        <v>0</v>
      </c>
      <c r="BN297" s="24">
        <v>0</v>
      </c>
      <c r="BO297" s="23">
        <v>0</v>
      </c>
      <c r="BP297" s="23">
        <v>0</v>
      </c>
      <c r="BQ297" s="23">
        <v>0</v>
      </c>
      <c r="BR297" s="25">
        <v>636276415</v>
      </c>
      <c r="BS297" s="22">
        <v>0</v>
      </c>
      <c r="BT297" s="23">
        <v>0</v>
      </c>
      <c r="BU297" s="23">
        <v>0</v>
      </c>
      <c r="BV297" s="23">
        <v>0</v>
      </c>
      <c r="BW297" s="24">
        <v>0</v>
      </c>
      <c r="BX297" s="23">
        <v>0</v>
      </c>
      <c r="BY297" s="23">
        <v>0</v>
      </c>
      <c r="BZ297" s="23">
        <v>0</v>
      </c>
      <c r="CA297" s="25">
        <f t="shared" si="42"/>
        <v>636276415</v>
      </c>
      <c r="CB297" s="22">
        <v>0</v>
      </c>
      <c r="CC297" s="23">
        <v>0</v>
      </c>
      <c r="CD297" s="23">
        <v>0</v>
      </c>
      <c r="CE297" s="23">
        <v>0</v>
      </c>
      <c r="CF297" s="24">
        <v>0</v>
      </c>
      <c r="CG297" s="23">
        <v>0</v>
      </c>
      <c r="CH297" s="23">
        <v>0</v>
      </c>
      <c r="CI297" s="23">
        <v>0</v>
      </c>
      <c r="CJ297" s="25">
        <f t="shared" si="43"/>
        <v>636276415</v>
      </c>
      <c r="CK297" s="22">
        <v>0</v>
      </c>
      <c r="CL297" s="23">
        <v>0</v>
      </c>
      <c r="CM297" s="23">
        <v>0</v>
      </c>
      <c r="CN297" s="23">
        <v>0</v>
      </c>
      <c r="CO297" s="23">
        <v>0</v>
      </c>
      <c r="CP297" s="24">
        <v>0</v>
      </c>
      <c r="CQ297" s="23">
        <v>0</v>
      </c>
      <c r="CR297" s="23">
        <v>0</v>
      </c>
      <c r="CS297" s="25">
        <f t="shared" si="44"/>
        <v>636276415</v>
      </c>
      <c r="CT297" s="22">
        <v>0</v>
      </c>
      <c r="CU297" s="23">
        <v>0</v>
      </c>
      <c r="CV297" s="23">
        <v>0</v>
      </c>
      <c r="CW297" s="23"/>
      <c r="CX297" s="23">
        <v>0</v>
      </c>
      <c r="CY297" s="24">
        <v>0</v>
      </c>
      <c r="CZ297" s="23">
        <v>0</v>
      </c>
      <c r="DA297" s="23">
        <v>0</v>
      </c>
      <c r="DB297" s="25">
        <f t="shared" si="45"/>
        <v>636276415</v>
      </c>
      <c r="DC297" s="22">
        <v>0</v>
      </c>
      <c r="DD297" s="23">
        <v>0</v>
      </c>
      <c r="DE297" s="23">
        <v>0</v>
      </c>
      <c r="DF297" s="23">
        <v>0</v>
      </c>
      <c r="DG297" s="23">
        <v>0</v>
      </c>
      <c r="DH297" s="24">
        <v>0</v>
      </c>
      <c r="DI297" s="23">
        <v>0</v>
      </c>
      <c r="DJ297" s="23">
        <v>0</v>
      </c>
      <c r="DK297" s="25">
        <f t="shared" si="47"/>
        <v>636276415</v>
      </c>
      <c r="DL297" s="28">
        <v>0</v>
      </c>
      <c r="DM297" s="23">
        <v>0</v>
      </c>
      <c r="DN297" s="23">
        <v>0</v>
      </c>
      <c r="DO297" s="23">
        <v>0</v>
      </c>
      <c r="DP297" s="23"/>
      <c r="DQ297" s="23"/>
      <c r="DR297" s="23">
        <v>0</v>
      </c>
      <c r="DS297" s="23">
        <v>0</v>
      </c>
      <c r="DT297" s="24">
        <v>0</v>
      </c>
      <c r="DU297" s="23">
        <v>0</v>
      </c>
      <c r="DV297" s="23">
        <v>0</v>
      </c>
      <c r="DW297" s="26">
        <f t="shared" si="46"/>
        <v>636276415</v>
      </c>
      <c r="DX297" s="26">
        <f>VLOOKUP(B297,[2]RPTNCT049_ConsultaSaldosContabl!$I$4:$K$7914,3,0)</f>
        <v>179086026</v>
      </c>
      <c r="DY297" s="13" t="e">
        <f>+S297+AD297+AU297+#REF!+BG297+#REF!+BQ297+#REF!</f>
        <v>#REF!</v>
      </c>
    </row>
    <row r="298" spans="1:129" ht="15" customHeight="1" x14ac:dyDescent="0.2">
      <c r="A298" s="9">
        <v>8913800381</v>
      </c>
      <c r="B298" s="9">
        <v>891380038</v>
      </c>
      <c r="C298" s="9"/>
      <c r="D298" s="27">
        <v>213076130</v>
      </c>
      <c r="E298" s="21" t="s">
        <v>1058</v>
      </c>
      <c r="F298" s="20" t="s">
        <v>2182</v>
      </c>
      <c r="G298" s="22">
        <f>VLOOKUP(A298,[1]SGP!$A$4:$G$1137,7,0)</f>
        <v>0</v>
      </c>
      <c r="H298" s="23"/>
      <c r="I298" s="23">
        <v>0</v>
      </c>
      <c r="J298" s="23">
        <v>0</v>
      </c>
      <c r="K298" s="24">
        <v>0</v>
      </c>
      <c r="L298" s="23">
        <v>0</v>
      </c>
      <c r="M298" s="23">
        <v>0</v>
      </c>
      <c r="N298" s="25">
        <f t="shared" si="39"/>
        <v>0</v>
      </c>
      <c r="O298" s="25">
        <v>0</v>
      </c>
      <c r="P298" s="22">
        <v>0</v>
      </c>
      <c r="Q298" s="23">
        <v>0</v>
      </c>
      <c r="R298" s="23">
        <v>0</v>
      </c>
      <c r="S298" s="29">
        <v>0</v>
      </c>
      <c r="T298" s="23">
        <v>0</v>
      </c>
      <c r="U298" s="24">
        <v>0</v>
      </c>
      <c r="V298" s="23">
        <v>0</v>
      </c>
      <c r="W298" s="23">
        <v>0</v>
      </c>
      <c r="X298" s="25">
        <f t="shared" si="40"/>
        <v>0</v>
      </c>
      <c r="Y298" s="25">
        <v>0</v>
      </c>
      <c r="Z298" s="22">
        <v>0</v>
      </c>
      <c r="AA298" s="23">
        <v>0</v>
      </c>
      <c r="AB298" s="22">
        <v>0</v>
      </c>
      <c r="AC298" s="23">
        <v>0</v>
      </c>
      <c r="AD298" s="23">
        <v>0</v>
      </c>
      <c r="AE298" s="23">
        <v>0</v>
      </c>
      <c r="AF298" s="24">
        <v>0</v>
      </c>
      <c r="AG298" s="23">
        <v>0</v>
      </c>
      <c r="AH298" s="23">
        <v>0</v>
      </c>
      <c r="AI298" s="25">
        <f t="shared" si="41"/>
        <v>0</v>
      </c>
      <c r="AJ298" s="25">
        <v>0</v>
      </c>
      <c r="AK298" s="24">
        <v>0</v>
      </c>
      <c r="AL298" s="23">
        <v>0</v>
      </c>
      <c r="AM298" s="23">
        <v>0</v>
      </c>
      <c r="AN298" s="24">
        <v>0</v>
      </c>
      <c r="AO298" s="24">
        <v>0</v>
      </c>
      <c r="AP298" s="23">
        <v>0</v>
      </c>
      <c r="AQ298" s="23">
        <v>0</v>
      </c>
      <c r="AR298" s="23">
        <v>0</v>
      </c>
      <c r="AS298" s="41" t="s">
        <v>2304</v>
      </c>
      <c r="AT298" s="23">
        <v>0</v>
      </c>
      <c r="AU298" s="23">
        <v>0</v>
      </c>
      <c r="AV298" s="25">
        <v>0</v>
      </c>
      <c r="AW298" s="22">
        <v>0</v>
      </c>
      <c r="AX298" s="23">
        <v>0</v>
      </c>
      <c r="AY298" s="41">
        <v>0</v>
      </c>
      <c r="AZ298" s="23">
        <v>0</v>
      </c>
      <c r="BA298" s="24">
        <v>0</v>
      </c>
      <c r="BB298" s="23">
        <v>0</v>
      </c>
      <c r="BC298" s="23"/>
      <c r="BD298" s="23">
        <v>0</v>
      </c>
      <c r="BE298" s="41">
        <v>0</v>
      </c>
      <c r="BF298" s="23">
        <v>238300345</v>
      </c>
      <c r="BG298" s="23">
        <v>0</v>
      </c>
      <c r="BH298" s="25">
        <v>238300345</v>
      </c>
      <c r="BI298" s="23">
        <v>0</v>
      </c>
      <c r="BJ298" s="23">
        <v>72083803</v>
      </c>
      <c r="BK298" s="23">
        <v>0</v>
      </c>
      <c r="BL298" s="23">
        <v>0</v>
      </c>
      <c r="BM298" s="23">
        <v>0</v>
      </c>
      <c r="BN298" s="24">
        <v>0</v>
      </c>
      <c r="BO298" s="23">
        <v>0</v>
      </c>
      <c r="BP298" s="23">
        <v>0</v>
      </c>
      <c r="BQ298" s="23">
        <v>0</v>
      </c>
      <c r="BR298" s="25">
        <v>310384148</v>
      </c>
      <c r="BS298" s="22">
        <v>0</v>
      </c>
      <c r="BT298" s="23">
        <v>0</v>
      </c>
      <c r="BU298" s="23">
        <v>0</v>
      </c>
      <c r="BV298" s="23">
        <v>0</v>
      </c>
      <c r="BW298" s="24">
        <v>0</v>
      </c>
      <c r="BX298" s="23">
        <v>0</v>
      </c>
      <c r="BY298" s="23">
        <v>0</v>
      </c>
      <c r="BZ298" s="23">
        <v>0</v>
      </c>
      <c r="CA298" s="25">
        <f t="shared" si="42"/>
        <v>310384148</v>
      </c>
      <c r="CB298" s="22">
        <v>0</v>
      </c>
      <c r="CC298" s="23">
        <v>0</v>
      </c>
      <c r="CD298" s="23">
        <v>0</v>
      </c>
      <c r="CE298" s="23">
        <v>0</v>
      </c>
      <c r="CF298" s="24">
        <v>0</v>
      </c>
      <c r="CG298" s="23">
        <v>0</v>
      </c>
      <c r="CH298" s="23">
        <v>0</v>
      </c>
      <c r="CI298" s="23">
        <v>0</v>
      </c>
      <c r="CJ298" s="25">
        <f t="shared" si="43"/>
        <v>310384148</v>
      </c>
      <c r="CK298" s="22">
        <v>0</v>
      </c>
      <c r="CL298" s="23">
        <v>0</v>
      </c>
      <c r="CM298" s="23">
        <v>0</v>
      </c>
      <c r="CN298" s="23">
        <v>0</v>
      </c>
      <c r="CO298" s="23">
        <v>0</v>
      </c>
      <c r="CP298" s="24">
        <v>0</v>
      </c>
      <c r="CQ298" s="23">
        <v>0</v>
      </c>
      <c r="CR298" s="23">
        <v>0</v>
      </c>
      <c r="CS298" s="25">
        <f t="shared" si="44"/>
        <v>310384148</v>
      </c>
      <c r="CT298" s="22">
        <v>0</v>
      </c>
      <c r="CU298" s="23">
        <v>0</v>
      </c>
      <c r="CV298" s="23">
        <v>0</v>
      </c>
      <c r="CW298" s="23"/>
      <c r="CX298" s="23">
        <v>0</v>
      </c>
      <c r="CY298" s="24">
        <v>0</v>
      </c>
      <c r="CZ298" s="23">
        <v>0</v>
      </c>
      <c r="DA298" s="23">
        <v>0</v>
      </c>
      <c r="DB298" s="25">
        <f t="shared" si="45"/>
        <v>310384148</v>
      </c>
      <c r="DC298" s="22">
        <v>0</v>
      </c>
      <c r="DD298" s="23">
        <v>0</v>
      </c>
      <c r="DE298" s="23">
        <v>0</v>
      </c>
      <c r="DF298" s="23">
        <v>0</v>
      </c>
      <c r="DG298" s="23">
        <v>0</v>
      </c>
      <c r="DH298" s="24">
        <v>0</v>
      </c>
      <c r="DI298" s="23">
        <v>0</v>
      </c>
      <c r="DJ298" s="23">
        <v>0</v>
      </c>
      <c r="DK298" s="25">
        <f t="shared" si="47"/>
        <v>310384148</v>
      </c>
      <c r="DL298" s="28">
        <v>0</v>
      </c>
      <c r="DM298" s="23">
        <v>0</v>
      </c>
      <c r="DN298" s="23">
        <v>0</v>
      </c>
      <c r="DO298" s="23">
        <v>0</v>
      </c>
      <c r="DP298" s="23"/>
      <c r="DQ298" s="23"/>
      <c r="DR298" s="23">
        <v>0</v>
      </c>
      <c r="DS298" s="23">
        <v>0</v>
      </c>
      <c r="DT298" s="24">
        <v>0</v>
      </c>
      <c r="DU298" s="23">
        <v>0</v>
      </c>
      <c r="DV298" s="23">
        <v>0</v>
      </c>
      <c r="DW298" s="26">
        <f t="shared" si="46"/>
        <v>310384148</v>
      </c>
      <c r="DX298" s="26">
        <f>VLOOKUP(B298,[2]RPTNCT049_ConsultaSaldosContabl!$I$4:$K$7914,3,0)</f>
        <v>310384148</v>
      </c>
      <c r="DY298" s="13" t="e">
        <f>+S298+AD298+AU298+#REF!+BG298+#REF!+BQ298+#REF!</f>
        <v>#REF!</v>
      </c>
    </row>
    <row r="299" spans="1:129" ht="15" customHeight="1" x14ac:dyDescent="0.2">
      <c r="A299" s="9">
        <v>8913800335</v>
      </c>
      <c r="B299" s="9">
        <v>891380033</v>
      </c>
      <c r="C299" s="9"/>
      <c r="D299" s="27">
        <v>211176111</v>
      </c>
      <c r="E299" s="21" t="s">
        <v>67</v>
      </c>
      <c r="F299" s="20" t="s">
        <v>1220</v>
      </c>
      <c r="G299" s="22">
        <f>VLOOKUP(A299,[1]SGP!$A$4:$G$1137,7,0)</f>
        <v>2393775089</v>
      </c>
      <c r="H299" s="23"/>
      <c r="I299" s="23">
        <v>0</v>
      </c>
      <c r="J299" s="23">
        <v>0</v>
      </c>
      <c r="K299" s="24">
        <v>144090556</v>
      </c>
      <c r="L299" s="23">
        <v>283413677</v>
      </c>
      <c r="M299" s="23">
        <v>0</v>
      </c>
      <c r="N299" s="25">
        <f t="shared" si="39"/>
        <v>2821279322</v>
      </c>
      <c r="O299" s="25">
        <v>0</v>
      </c>
      <c r="P299" s="22">
        <v>2265816020</v>
      </c>
      <c r="Q299" s="23">
        <v>0</v>
      </c>
      <c r="R299" s="23">
        <v>0</v>
      </c>
      <c r="S299" s="31">
        <v>749650990</v>
      </c>
      <c r="T299" s="23">
        <v>0</v>
      </c>
      <c r="U299" s="24">
        <v>144090556</v>
      </c>
      <c r="V299" s="23">
        <v>327155453</v>
      </c>
      <c r="W299" s="23">
        <v>0</v>
      </c>
      <c r="X299" s="25">
        <f t="shared" si="40"/>
        <v>6307992341</v>
      </c>
      <c r="Y299" s="25">
        <v>0</v>
      </c>
      <c r="Z299" s="22">
        <v>0</v>
      </c>
      <c r="AA299" s="23">
        <v>0</v>
      </c>
      <c r="AB299" s="22">
        <v>0</v>
      </c>
      <c r="AC299" s="31">
        <v>206283076</v>
      </c>
      <c r="AD299" s="23">
        <v>0</v>
      </c>
      <c r="AE299" s="23">
        <v>2484755374</v>
      </c>
      <c r="AF299" s="24">
        <v>144090556</v>
      </c>
      <c r="AG299" s="23">
        <v>305284565</v>
      </c>
      <c r="AH299" s="23">
        <v>0</v>
      </c>
      <c r="AI299" s="25">
        <f t="shared" si="41"/>
        <v>9448405912</v>
      </c>
      <c r="AJ299" s="25">
        <v>0</v>
      </c>
      <c r="AK299" s="24">
        <v>0</v>
      </c>
      <c r="AL299" s="23">
        <v>0</v>
      </c>
      <c r="AM299" s="23">
        <v>0</v>
      </c>
      <c r="AN299" s="24">
        <v>0</v>
      </c>
      <c r="AO299" s="23">
        <v>2642735514</v>
      </c>
      <c r="AP299" s="23">
        <v>140330702</v>
      </c>
      <c r="AQ299" s="23">
        <v>298140429</v>
      </c>
      <c r="AR299" s="23">
        <v>0</v>
      </c>
      <c r="AS299" s="23">
        <v>1189230981</v>
      </c>
      <c r="AT299" s="23">
        <v>0</v>
      </c>
      <c r="AU299" s="23">
        <v>0</v>
      </c>
      <c r="AV299" s="25">
        <v>13718843538</v>
      </c>
      <c r="AW299" s="22">
        <v>1383249007</v>
      </c>
      <c r="AX299" s="23">
        <v>0</v>
      </c>
      <c r="AY299" s="41">
        <v>0</v>
      </c>
      <c r="AZ299" s="23">
        <v>0</v>
      </c>
      <c r="BA299" s="24">
        <v>140330702</v>
      </c>
      <c r="BB299" s="23">
        <v>298140429</v>
      </c>
      <c r="BC299" s="23"/>
      <c r="BD299" s="23">
        <v>0</v>
      </c>
      <c r="BE299" s="41">
        <v>0</v>
      </c>
      <c r="BF299" s="23">
        <v>351444425</v>
      </c>
      <c r="BG299" s="23">
        <v>668781282</v>
      </c>
      <c r="BH299" s="25">
        <v>16560789383</v>
      </c>
      <c r="BI299" s="23">
        <v>2579853745</v>
      </c>
      <c r="BJ299" s="23">
        <v>250878775</v>
      </c>
      <c r="BK299" s="23">
        <v>0</v>
      </c>
      <c r="BL299" s="23">
        <v>0</v>
      </c>
      <c r="BM299" s="23">
        <v>0</v>
      </c>
      <c r="BN299" s="24">
        <v>140330702</v>
      </c>
      <c r="BO299" s="23">
        <v>298140429</v>
      </c>
      <c r="BP299" s="23">
        <v>0</v>
      </c>
      <c r="BQ299" s="23">
        <v>0</v>
      </c>
      <c r="BR299" s="25">
        <v>19829993034</v>
      </c>
      <c r="BS299" s="22">
        <v>0</v>
      </c>
      <c r="BT299" s="23">
        <v>0</v>
      </c>
      <c r="BU299" s="23">
        <v>0</v>
      </c>
      <c r="BV299" s="23">
        <v>0</v>
      </c>
      <c r="BW299" s="24">
        <v>0</v>
      </c>
      <c r="BX299" s="23">
        <v>0</v>
      </c>
      <c r="BY299" s="23">
        <v>0</v>
      </c>
      <c r="BZ299" s="23">
        <v>0</v>
      </c>
      <c r="CA299" s="25">
        <f t="shared" si="42"/>
        <v>19829993034</v>
      </c>
      <c r="CB299" s="22">
        <v>0</v>
      </c>
      <c r="CC299" s="23">
        <v>0</v>
      </c>
      <c r="CD299" s="23">
        <v>0</v>
      </c>
      <c r="CE299" s="23">
        <v>0</v>
      </c>
      <c r="CF299" s="24">
        <v>0</v>
      </c>
      <c r="CG299" s="23">
        <v>0</v>
      </c>
      <c r="CH299" s="23">
        <v>0</v>
      </c>
      <c r="CI299" s="23">
        <v>0</v>
      </c>
      <c r="CJ299" s="25">
        <f t="shared" si="43"/>
        <v>19829993034</v>
      </c>
      <c r="CK299" s="22">
        <v>0</v>
      </c>
      <c r="CL299" s="23">
        <v>0</v>
      </c>
      <c r="CM299" s="23">
        <v>0</v>
      </c>
      <c r="CN299" s="23">
        <v>0</v>
      </c>
      <c r="CO299" s="23">
        <v>0</v>
      </c>
      <c r="CP299" s="24">
        <v>0</v>
      </c>
      <c r="CQ299" s="23">
        <v>0</v>
      </c>
      <c r="CR299" s="23">
        <v>0</v>
      </c>
      <c r="CS299" s="25">
        <f t="shared" si="44"/>
        <v>19829993034</v>
      </c>
      <c r="CT299" s="22">
        <v>0</v>
      </c>
      <c r="CU299" s="23">
        <v>0</v>
      </c>
      <c r="CV299" s="23">
        <v>0</v>
      </c>
      <c r="CW299" s="23"/>
      <c r="CX299" s="23">
        <v>0</v>
      </c>
      <c r="CY299" s="24">
        <v>0</v>
      </c>
      <c r="CZ299" s="23">
        <v>0</v>
      </c>
      <c r="DA299" s="23">
        <v>0</v>
      </c>
      <c r="DB299" s="25">
        <f t="shared" si="45"/>
        <v>19829993034</v>
      </c>
      <c r="DC299" s="22">
        <v>0</v>
      </c>
      <c r="DD299" s="23">
        <v>0</v>
      </c>
      <c r="DE299" s="23">
        <v>0</v>
      </c>
      <c r="DF299" s="23">
        <v>0</v>
      </c>
      <c r="DG299" s="23">
        <v>0</v>
      </c>
      <c r="DH299" s="24">
        <v>0</v>
      </c>
      <c r="DI299" s="23">
        <v>0</v>
      </c>
      <c r="DJ299" s="23">
        <v>0</v>
      </c>
      <c r="DK299" s="25">
        <f t="shared" si="47"/>
        <v>19829993034</v>
      </c>
      <c r="DL299" s="28">
        <v>0</v>
      </c>
      <c r="DM299" s="23">
        <v>0</v>
      </c>
      <c r="DN299" s="23">
        <v>0</v>
      </c>
      <c r="DO299" s="23">
        <v>0</v>
      </c>
      <c r="DP299" s="23"/>
      <c r="DQ299" s="23"/>
      <c r="DR299" s="23">
        <v>0</v>
      </c>
      <c r="DS299" s="23">
        <v>0</v>
      </c>
      <c r="DT299" s="24">
        <v>0</v>
      </c>
      <c r="DU299" s="23">
        <v>0</v>
      </c>
      <c r="DV299" s="23">
        <v>0</v>
      </c>
      <c r="DW299" s="26">
        <f t="shared" si="46"/>
        <v>19829993034</v>
      </c>
      <c r="DX299" s="26">
        <f>VLOOKUP(B299,[2]RPTNCT049_ConsultaSaldosContabl!$I$4:$K$7914,3,0)</f>
        <v>18411560762</v>
      </c>
      <c r="DY299" s="13" t="e">
        <f>+S299+AD299+AU299+#REF!+BG299+#REF!+BQ299+#REF!</f>
        <v>#REF!</v>
      </c>
    </row>
    <row r="300" spans="1:129" ht="15" customHeight="1" x14ac:dyDescent="0.2">
      <c r="A300" s="9">
        <v>8913800073</v>
      </c>
      <c r="B300" s="9">
        <v>891380007</v>
      </c>
      <c r="C300" s="9"/>
      <c r="D300" s="27">
        <v>212076520</v>
      </c>
      <c r="E300" s="21" t="s">
        <v>66</v>
      </c>
      <c r="F300" s="20" t="s">
        <v>1219</v>
      </c>
      <c r="G300" s="22">
        <f>VLOOKUP(A300,[1]SGP!$A$4:$G$1137,7,0)</f>
        <v>5073624968</v>
      </c>
      <c r="H300" s="23"/>
      <c r="I300" s="23">
        <v>0</v>
      </c>
      <c r="J300" s="23">
        <v>0</v>
      </c>
      <c r="K300" s="24">
        <v>318692488</v>
      </c>
      <c r="L300" s="23">
        <v>1107799958</v>
      </c>
      <c r="M300" s="23">
        <v>0</v>
      </c>
      <c r="N300" s="25">
        <f t="shared" si="39"/>
        <v>6500117414</v>
      </c>
      <c r="O300" s="25">
        <v>0</v>
      </c>
      <c r="P300" s="22">
        <v>5588101634</v>
      </c>
      <c r="Q300" s="23">
        <v>0</v>
      </c>
      <c r="R300" s="23">
        <v>0</v>
      </c>
      <c r="S300" s="31">
        <v>1916008902</v>
      </c>
      <c r="T300" s="23">
        <v>0</v>
      </c>
      <c r="U300" s="24">
        <v>368483422</v>
      </c>
      <c r="V300" s="23">
        <v>349499002</v>
      </c>
      <c r="W300" s="23">
        <v>0</v>
      </c>
      <c r="X300" s="25">
        <f t="shared" si="40"/>
        <v>14722210374</v>
      </c>
      <c r="Y300" s="25">
        <v>0</v>
      </c>
      <c r="Z300" s="22">
        <v>0</v>
      </c>
      <c r="AA300" s="23">
        <v>0</v>
      </c>
      <c r="AB300" s="22">
        <v>0</v>
      </c>
      <c r="AC300" s="31">
        <v>767438044</v>
      </c>
      <c r="AD300" s="23">
        <v>0</v>
      </c>
      <c r="AE300" s="23">
        <v>5687884676</v>
      </c>
      <c r="AF300" s="24">
        <v>343587955</v>
      </c>
      <c r="AG300" s="23">
        <v>728649480</v>
      </c>
      <c r="AH300" s="23">
        <v>0</v>
      </c>
      <c r="AI300" s="25">
        <f t="shared" si="41"/>
        <v>22249770529</v>
      </c>
      <c r="AJ300" s="25">
        <v>0</v>
      </c>
      <c r="AK300" s="24">
        <v>0</v>
      </c>
      <c r="AL300" s="23">
        <v>0</v>
      </c>
      <c r="AM300" s="23">
        <v>0</v>
      </c>
      <c r="AN300" s="24">
        <v>0</v>
      </c>
      <c r="AO300" s="23">
        <v>6049561640</v>
      </c>
      <c r="AP300" s="23">
        <v>337868464</v>
      </c>
      <c r="AQ300" s="23">
        <v>714823449</v>
      </c>
      <c r="AR300" s="23">
        <v>0</v>
      </c>
      <c r="AS300" s="23">
        <v>2722302738</v>
      </c>
      <c r="AT300" s="23">
        <v>0</v>
      </c>
      <c r="AU300" s="23">
        <v>0</v>
      </c>
      <c r="AV300" s="25">
        <v>32074326820</v>
      </c>
      <c r="AW300" s="22">
        <v>3165318267</v>
      </c>
      <c r="AX300" s="23">
        <v>0</v>
      </c>
      <c r="AY300" s="41">
        <v>0</v>
      </c>
      <c r="AZ300" s="23">
        <v>0</v>
      </c>
      <c r="BA300" s="24">
        <v>337868464</v>
      </c>
      <c r="BB300" s="23">
        <v>714823449</v>
      </c>
      <c r="BC300" s="23"/>
      <c r="BD300" s="23">
        <v>0</v>
      </c>
      <c r="BE300" s="41">
        <v>0</v>
      </c>
      <c r="BF300" s="23">
        <v>889990985</v>
      </c>
      <c r="BG300" s="23">
        <v>1714308785</v>
      </c>
      <c r="BH300" s="25">
        <v>38896636770</v>
      </c>
      <c r="BI300" s="23">
        <v>6187033296</v>
      </c>
      <c r="BJ300" s="23">
        <v>585637429</v>
      </c>
      <c r="BK300" s="23">
        <v>0</v>
      </c>
      <c r="BL300" s="23">
        <v>0</v>
      </c>
      <c r="BM300" s="23">
        <v>0</v>
      </c>
      <c r="BN300" s="24">
        <v>337868464</v>
      </c>
      <c r="BO300" s="23">
        <v>714823449</v>
      </c>
      <c r="BP300" s="23">
        <v>0</v>
      </c>
      <c r="BQ300" s="23">
        <v>0</v>
      </c>
      <c r="BR300" s="25">
        <v>46721999408</v>
      </c>
      <c r="BS300" s="22">
        <v>0</v>
      </c>
      <c r="BT300" s="23">
        <v>0</v>
      </c>
      <c r="BU300" s="23">
        <v>0</v>
      </c>
      <c r="BV300" s="23">
        <v>0</v>
      </c>
      <c r="BW300" s="24">
        <v>0</v>
      </c>
      <c r="BX300" s="23">
        <v>0</v>
      </c>
      <c r="BY300" s="23">
        <v>0</v>
      </c>
      <c r="BZ300" s="23">
        <v>0</v>
      </c>
      <c r="CA300" s="25">
        <f t="shared" si="42"/>
        <v>46721999408</v>
      </c>
      <c r="CB300" s="22">
        <v>0</v>
      </c>
      <c r="CC300" s="23">
        <v>0</v>
      </c>
      <c r="CD300" s="23">
        <v>0</v>
      </c>
      <c r="CE300" s="23">
        <v>0</v>
      </c>
      <c r="CF300" s="24">
        <v>0</v>
      </c>
      <c r="CG300" s="23">
        <v>0</v>
      </c>
      <c r="CH300" s="23">
        <v>0</v>
      </c>
      <c r="CI300" s="23">
        <v>0</v>
      </c>
      <c r="CJ300" s="25">
        <f t="shared" si="43"/>
        <v>46721999408</v>
      </c>
      <c r="CK300" s="22">
        <v>0</v>
      </c>
      <c r="CL300" s="23">
        <v>0</v>
      </c>
      <c r="CM300" s="23">
        <v>0</v>
      </c>
      <c r="CN300" s="23">
        <v>0</v>
      </c>
      <c r="CO300" s="23">
        <v>0</v>
      </c>
      <c r="CP300" s="24">
        <v>0</v>
      </c>
      <c r="CQ300" s="23">
        <v>0</v>
      </c>
      <c r="CR300" s="23">
        <v>0</v>
      </c>
      <c r="CS300" s="25">
        <f t="shared" si="44"/>
        <v>46721999408</v>
      </c>
      <c r="CT300" s="22">
        <v>0</v>
      </c>
      <c r="CU300" s="23">
        <v>0</v>
      </c>
      <c r="CV300" s="23">
        <v>0</v>
      </c>
      <c r="CW300" s="23"/>
      <c r="CX300" s="23">
        <v>0</v>
      </c>
      <c r="CY300" s="24">
        <v>0</v>
      </c>
      <c r="CZ300" s="23">
        <v>0</v>
      </c>
      <c r="DA300" s="23">
        <v>0</v>
      </c>
      <c r="DB300" s="25">
        <f t="shared" si="45"/>
        <v>46721999408</v>
      </c>
      <c r="DC300" s="22">
        <v>0</v>
      </c>
      <c r="DD300" s="23">
        <v>0</v>
      </c>
      <c r="DE300" s="23">
        <v>0</v>
      </c>
      <c r="DF300" s="23">
        <v>0</v>
      </c>
      <c r="DG300" s="23">
        <v>0</v>
      </c>
      <c r="DH300" s="24">
        <v>0</v>
      </c>
      <c r="DI300" s="23">
        <v>0</v>
      </c>
      <c r="DJ300" s="23">
        <v>0</v>
      </c>
      <c r="DK300" s="25">
        <f t="shared" si="47"/>
        <v>46721999408</v>
      </c>
      <c r="DL300" s="28">
        <v>0</v>
      </c>
      <c r="DM300" s="23">
        <v>0</v>
      </c>
      <c r="DN300" s="23">
        <v>0</v>
      </c>
      <c r="DO300" s="23">
        <v>0</v>
      </c>
      <c r="DP300" s="23"/>
      <c r="DQ300" s="23"/>
      <c r="DR300" s="23">
        <v>0</v>
      </c>
      <c r="DS300" s="23">
        <v>0</v>
      </c>
      <c r="DT300" s="24">
        <v>0</v>
      </c>
      <c r="DU300" s="23">
        <v>0</v>
      </c>
      <c r="DV300" s="23">
        <v>0</v>
      </c>
      <c r="DW300" s="26">
        <f t="shared" si="46"/>
        <v>46721999408</v>
      </c>
      <c r="DX300" s="26">
        <f>VLOOKUP(B300,[2]RPTNCT049_ConsultaSaldosContabl!$I$4:$K$7914,3,0)</f>
        <v>43091681721</v>
      </c>
      <c r="DY300" s="13" t="e">
        <f>+S300+AD300+AU300+#REF!+BG300+#REF!+BQ300+#REF!</f>
        <v>#REF!</v>
      </c>
    </row>
    <row r="301" spans="1:129" ht="15" customHeight="1" x14ac:dyDescent="0.2">
      <c r="A301" s="9">
        <v>8912800003</v>
      </c>
      <c r="B301" s="9">
        <v>891280000</v>
      </c>
      <c r="C301" s="9"/>
      <c r="D301" s="27">
        <v>210152001</v>
      </c>
      <c r="E301" s="21" t="s">
        <v>65</v>
      </c>
      <c r="F301" s="20" t="s">
        <v>1218</v>
      </c>
      <c r="G301" s="22">
        <f>VLOOKUP(A301,[1]SGP!$A$4:$G$1137,7,0)</f>
        <v>9442493955</v>
      </c>
      <c r="H301" s="23"/>
      <c r="I301" s="23">
        <v>0</v>
      </c>
      <c r="J301" s="23">
        <v>0</v>
      </c>
      <c r="K301" s="24">
        <v>581456336</v>
      </c>
      <c r="L301" s="23">
        <v>1525176481</v>
      </c>
      <c r="M301" s="23">
        <v>0</v>
      </c>
      <c r="N301" s="25">
        <f t="shared" si="39"/>
        <v>11549126772</v>
      </c>
      <c r="O301" s="25">
        <v>0</v>
      </c>
      <c r="P301" s="22">
        <v>9442777960</v>
      </c>
      <c r="Q301" s="23">
        <v>0</v>
      </c>
      <c r="R301" s="23">
        <v>0</v>
      </c>
      <c r="S301" s="31">
        <v>2176859461</v>
      </c>
      <c r="T301" s="23">
        <v>0</v>
      </c>
      <c r="U301" s="24">
        <v>659170724</v>
      </c>
      <c r="V301" s="23">
        <v>1102428035</v>
      </c>
      <c r="W301" s="23">
        <v>0</v>
      </c>
      <c r="X301" s="25">
        <f t="shared" si="40"/>
        <v>24930362952</v>
      </c>
      <c r="Y301" s="25">
        <v>0</v>
      </c>
      <c r="Z301" s="22">
        <v>0</v>
      </c>
      <c r="AA301" s="23">
        <v>0</v>
      </c>
      <c r="AB301" s="22">
        <v>0</v>
      </c>
      <c r="AC301" s="31">
        <v>430964317</v>
      </c>
      <c r="AD301" s="23">
        <v>0</v>
      </c>
      <c r="AE301" s="23">
        <v>10076976054</v>
      </c>
      <c r="AF301" s="24">
        <v>620313530</v>
      </c>
      <c r="AG301" s="23">
        <v>1313802258</v>
      </c>
      <c r="AH301" s="23">
        <v>0</v>
      </c>
      <c r="AI301" s="25">
        <f t="shared" si="41"/>
        <v>37372419111</v>
      </c>
      <c r="AJ301" s="25">
        <v>0</v>
      </c>
      <c r="AK301" s="24">
        <v>0</v>
      </c>
      <c r="AL301" s="23">
        <v>0</v>
      </c>
      <c r="AM301" s="23">
        <v>0</v>
      </c>
      <c r="AN301" s="24">
        <v>0</v>
      </c>
      <c r="AO301" s="23">
        <v>10652068879</v>
      </c>
      <c r="AP301" s="23">
        <v>615861067</v>
      </c>
      <c r="AQ301" s="23">
        <v>1300476968</v>
      </c>
      <c r="AR301" s="23">
        <v>0</v>
      </c>
      <c r="AS301" s="23">
        <v>4793430996</v>
      </c>
      <c r="AT301" s="23">
        <v>0</v>
      </c>
      <c r="AU301" s="23">
        <v>0</v>
      </c>
      <c r="AV301" s="25">
        <v>54734257021</v>
      </c>
      <c r="AW301" s="22">
        <v>5572061830</v>
      </c>
      <c r="AX301" s="23">
        <v>0</v>
      </c>
      <c r="AY301" s="41">
        <v>0</v>
      </c>
      <c r="AZ301" s="23">
        <v>0</v>
      </c>
      <c r="BA301" s="24">
        <v>615861067</v>
      </c>
      <c r="BB301" s="23">
        <v>1300476968</v>
      </c>
      <c r="BC301" s="23"/>
      <c r="BD301" s="23">
        <v>0</v>
      </c>
      <c r="BE301" s="41">
        <v>0</v>
      </c>
      <c r="BF301" s="23">
        <v>1207283415</v>
      </c>
      <c r="BG301" s="23">
        <v>1991726592</v>
      </c>
      <c r="BH301" s="25">
        <v>65421666893</v>
      </c>
      <c r="BI301" s="23">
        <v>10465893766</v>
      </c>
      <c r="BJ301" s="23">
        <v>861586731</v>
      </c>
      <c r="BK301" s="23">
        <v>0</v>
      </c>
      <c r="BL301" s="23">
        <v>0</v>
      </c>
      <c r="BM301" s="23">
        <v>0</v>
      </c>
      <c r="BN301" s="24">
        <v>615861067</v>
      </c>
      <c r="BO301" s="23">
        <v>1300476968</v>
      </c>
      <c r="BP301" s="23">
        <v>0</v>
      </c>
      <c r="BQ301" s="23">
        <v>0</v>
      </c>
      <c r="BR301" s="25">
        <v>78665485425</v>
      </c>
      <c r="BS301" s="22">
        <v>0</v>
      </c>
      <c r="BT301" s="23">
        <v>0</v>
      </c>
      <c r="BU301" s="23">
        <v>0</v>
      </c>
      <c r="BV301" s="23">
        <v>0</v>
      </c>
      <c r="BW301" s="24">
        <v>0</v>
      </c>
      <c r="BX301" s="23">
        <v>0</v>
      </c>
      <c r="BY301" s="23">
        <v>0</v>
      </c>
      <c r="BZ301" s="23">
        <v>0</v>
      </c>
      <c r="CA301" s="25">
        <f t="shared" si="42"/>
        <v>78665485425</v>
      </c>
      <c r="CB301" s="22">
        <v>0</v>
      </c>
      <c r="CC301" s="23">
        <v>0</v>
      </c>
      <c r="CD301" s="23">
        <v>0</v>
      </c>
      <c r="CE301" s="23">
        <v>0</v>
      </c>
      <c r="CF301" s="24">
        <v>0</v>
      </c>
      <c r="CG301" s="23">
        <v>0</v>
      </c>
      <c r="CH301" s="23">
        <v>0</v>
      </c>
      <c r="CI301" s="23">
        <v>0</v>
      </c>
      <c r="CJ301" s="25">
        <f t="shared" si="43"/>
        <v>78665485425</v>
      </c>
      <c r="CK301" s="22">
        <v>0</v>
      </c>
      <c r="CL301" s="23">
        <v>0</v>
      </c>
      <c r="CM301" s="23">
        <v>0</v>
      </c>
      <c r="CN301" s="23">
        <v>0</v>
      </c>
      <c r="CO301" s="23">
        <v>0</v>
      </c>
      <c r="CP301" s="24">
        <v>0</v>
      </c>
      <c r="CQ301" s="23">
        <v>0</v>
      </c>
      <c r="CR301" s="23">
        <v>0</v>
      </c>
      <c r="CS301" s="25">
        <f t="shared" si="44"/>
        <v>78665485425</v>
      </c>
      <c r="CT301" s="22">
        <v>0</v>
      </c>
      <c r="CU301" s="23">
        <v>0</v>
      </c>
      <c r="CV301" s="23">
        <v>0</v>
      </c>
      <c r="CW301" s="23"/>
      <c r="CX301" s="23">
        <v>0</v>
      </c>
      <c r="CY301" s="24">
        <v>0</v>
      </c>
      <c r="CZ301" s="23">
        <v>0</v>
      </c>
      <c r="DA301" s="23">
        <v>0</v>
      </c>
      <c r="DB301" s="25">
        <f t="shared" si="45"/>
        <v>78665485425</v>
      </c>
      <c r="DC301" s="22">
        <v>0</v>
      </c>
      <c r="DD301" s="23">
        <v>0</v>
      </c>
      <c r="DE301" s="23">
        <v>0</v>
      </c>
      <c r="DF301" s="23">
        <v>0</v>
      </c>
      <c r="DG301" s="23">
        <v>0</v>
      </c>
      <c r="DH301" s="24">
        <v>0</v>
      </c>
      <c r="DI301" s="23">
        <v>0</v>
      </c>
      <c r="DJ301" s="23">
        <v>0</v>
      </c>
      <c r="DK301" s="25">
        <f t="shared" si="47"/>
        <v>78665485425</v>
      </c>
      <c r="DL301" s="28">
        <v>0</v>
      </c>
      <c r="DM301" s="23">
        <v>0</v>
      </c>
      <c r="DN301" s="23">
        <v>0</v>
      </c>
      <c r="DO301" s="23">
        <v>0</v>
      </c>
      <c r="DP301" s="23"/>
      <c r="DQ301" s="23"/>
      <c r="DR301" s="23">
        <v>0</v>
      </c>
      <c r="DS301" s="23">
        <v>0</v>
      </c>
      <c r="DT301" s="24">
        <v>0</v>
      </c>
      <c r="DU301" s="23">
        <v>0</v>
      </c>
      <c r="DV301" s="23">
        <v>0</v>
      </c>
      <c r="DW301" s="26">
        <f t="shared" si="46"/>
        <v>78665485425</v>
      </c>
      <c r="DX301" s="26">
        <f>VLOOKUP(B301,[2]RPTNCT049_ConsultaSaldosContabl!$I$4:$K$7914,3,0)</f>
        <v>74496899372</v>
      </c>
      <c r="DY301" s="13" t="e">
        <f>+S301+AD301+AU301+#REF!+BG301+#REF!+BQ301+#REF!</f>
        <v>#REF!</v>
      </c>
    </row>
    <row r="302" spans="1:129" ht="15" customHeight="1" x14ac:dyDescent="0.2">
      <c r="A302" s="9">
        <v>8912016456</v>
      </c>
      <c r="B302" s="9">
        <v>891201645</v>
      </c>
      <c r="C302" s="9"/>
      <c r="D302" s="27">
        <v>214986749</v>
      </c>
      <c r="E302" s="21" t="s">
        <v>1119</v>
      </c>
      <c r="F302" s="20" t="s">
        <v>2242</v>
      </c>
      <c r="G302" s="22">
        <f>VLOOKUP(A302,[1]SGP!$A$4:$G$1137,7,0)</f>
        <v>0</v>
      </c>
      <c r="H302" s="23"/>
      <c r="I302" s="23">
        <v>0</v>
      </c>
      <c r="J302" s="23">
        <v>0</v>
      </c>
      <c r="K302" s="24">
        <v>0</v>
      </c>
      <c r="L302" s="23">
        <v>0</v>
      </c>
      <c r="M302" s="23">
        <v>0</v>
      </c>
      <c r="N302" s="25">
        <f t="shared" si="39"/>
        <v>0</v>
      </c>
      <c r="O302" s="25">
        <v>0</v>
      </c>
      <c r="P302" s="22">
        <v>0</v>
      </c>
      <c r="Q302" s="23"/>
      <c r="R302" s="23">
        <v>0</v>
      </c>
      <c r="S302" s="31">
        <v>82479296</v>
      </c>
      <c r="T302" s="23">
        <v>0</v>
      </c>
      <c r="U302" s="24">
        <v>0</v>
      </c>
      <c r="V302" s="23">
        <v>0</v>
      </c>
      <c r="W302" s="23">
        <v>0</v>
      </c>
      <c r="X302" s="25">
        <f t="shared" si="40"/>
        <v>82479296</v>
      </c>
      <c r="Y302" s="25">
        <v>0</v>
      </c>
      <c r="Z302" s="22">
        <v>0</v>
      </c>
      <c r="AA302" s="23"/>
      <c r="AB302" s="22">
        <v>0</v>
      </c>
      <c r="AC302" s="23">
        <v>0</v>
      </c>
      <c r="AD302" s="23">
        <v>75512893</v>
      </c>
      <c r="AE302" s="23">
        <v>0</v>
      </c>
      <c r="AF302" s="24">
        <v>0</v>
      </c>
      <c r="AG302" s="23">
        <v>0</v>
      </c>
      <c r="AH302" s="23">
        <v>0</v>
      </c>
      <c r="AI302" s="25">
        <f t="shared" si="41"/>
        <v>157992189</v>
      </c>
      <c r="AJ302" s="25">
        <v>0</v>
      </c>
      <c r="AK302" s="24">
        <v>0</v>
      </c>
      <c r="AL302" s="23">
        <v>0</v>
      </c>
      <c r="AM302" s="23">
        <v>0</v>
      </c>
      <c r="AN302" s="24">
        <v>0</v>
      </c>
      <c r="AO302" s="24">
        <v>0</v>
      </c>
      <c r="AP302" s="23">
        <v>0</v>
      </c>
      <c r="AQ302" s="23">
        <v>0</v>
      </c>
      <c r="AR302" s="23">
        <v>0</v>
      </c>
      <c r="AS302" s="41" t="s">
        <v>2304</v>
      </c>
      <c r="AT302" s="23">
        <v>0</v>
      </c>
      <c r="AU302" s="23">
        <v>0</v>
      </c>
      <c r="AV302" s="25">
        <v>157992189</v>
      </c>
      <c r="AW302" s="22">
        <v>0</v>
      </c>
      <c r="AX302" s="23">
        <v>0</v>
      </c>
      <c r="AY302" s="41">
        <v>0</v>
      </c>
      <c r="AZ302" s="23">
        <v>0</v>
      </c>
      <c r="BA302" s="24">
        <v>0</v>
      </c>
      <c r="BB302" s="23">
        <v>0</v>
      </c>
      <c r="BC302" s="23"/>
      <c r="BD302" s="23">
        <v>0</v>
      </c>
      <c r="BE302" s="41">
        <v>0</v>
      </c>
      <c r="BF302" s="23">
        <v>87626405</v>
      </c>
      <c r="BG302" s="23">
        <v>143733514</v>
      </c>
      <c r="BH302" s="25">
        <v>389352108</v>
      </c>
      <c r="BI302" s="23">
        <v>0</v>
      </c>
      <c r="BJ302" s="23">
        <v>25027149</v>
      </c>
      <c r="BK302" s="23">
        <v>0</v>
      </c>
      <c r="BL302" s="23">
        <v>0</v>
      </c>
      <c r="BM302" s="23">
        <v>0</v>
      </c>
      <c r="BN302" s="24">
        <v>0</v>
      </c>
      <c r="BO302" s="23">
        <v>0</v>
      </c>
      <c r="BP302" s="23">
        <v>0</v>
      </c>
      <c r="BQ302" s="23">
        <v>0</v>
      </c>
      <c r="BR302" s="25">
        <v>414379257</v>
      </c>
      <c r="BS302" s="22">
        <v>0</v>
      </c>
      <c r="BT302" s="23">
        <v>0</v>
      </c>
      <c r="BU302" s="23">
        <v>0</v>
      </c>
      <c r="BV302" s="23">
        <v>0</v>
      </c>
      <c r="BW302" s="24">
        <v>0</v>
      </c>
      <c r="BX302" s="23">
        <v>0</v>
      </c>
      <c r="BY302" s="23">
        <v>0</v>
      </c>
      <c r="BZ302" s="23">
        <v>0</v>
      </c>
      <c r="CA302" s="25">
        <f t="shared" si="42"/>
        <v>414379257</v>
      </c>
      <c r="CB302" s="22">
        <v>0</v>
      </c>
      <c r="CC302" s="23">
        <v>0</v>
      </c>
      <c r="CD302" s="23">
        <v>0</v>
      </c>
      <c r="CE302" s="23">
        <v>0</v>
      </c>
      <c r="CF302" s="24">
        <v>0</v>
      </c>
      <c r="CG302" s="23">
        <v>0</v>
      </c>
      <c r="CH302" s="23">
        <v>0</v>
      </c>
      <c r="CI302" s="23">
        <v>0</v>
      </c>
      <c r="CJ302" s="25">
        <f t="shared" si="43"/>
        <v>414379257</v>
      </c>
      <c r="CK302" s="22">
        <v>0</v>
      </c>
      <c r="CL302" s="23">
        <v>0</v>
      </c>
      <c r="CM302" s="23">
        <v>0</v>
      </c>
      <c r="CN302" s="23">
        <v>0</v>
      </c>
      <c r="CO302" s="23">
        <v>0</v>
      </c>
      <c r="CP302" s="24">
        <v>0</v>
      </c>
      <c r="CQ302" s="23">
        <v>0</v>
      </c>
      <c r="CR302" s="23">
        <v>0</v>
      </c>
      <c r="CS302" s="25">
        <f t="shared" si="44"/>
        <v>414379257</v>
      </c>
      <c r="CT302" s="22">
        <v>0</v>
      </c>
      <c r="CU302" s="23">
        <v>0</v>
      </c>
      <c r="CV302" s="23">
        <v>0</v>
      </c>
      <c r="CW302" s="23"/>
      <c r="CX302" s="23">
        <v>0</v>
      </c>
      <c r="CY302" s="24">
        <v>0</v>
      </c>
      <c r="CZ302" s="23">
        <v>0</v>
      </c>
      <c r="DA302" s="23">
        <v>0</v>
      </c>
      <c r="DB302" s="25">
        <f t="shared" si="45"/>
        <v>414379257</v>
      </c>
      <c r="DC302" s="22">
        <v>0</v>
      </c>
      <c r="DD302" s="23">
        <v>0</v>
      </c>
      <c r="DE302" s="23">
        <v>0</v>
      </c>
      <c r="DF302" s="23">
        <v>0</v>
      </c>
      <c r="DG302" s="23">
        <v>0</v>
      </c>
      <c r="DH302" s="24">
        <v>0</v>
      </c>
      <c r="DI302" s="23">
        <v>0</v>
      </c>
      <c r="DJ302" s="23">
        <v>0</v>
      </c>
      <c r="DK302" s="25">
        <f t="shared" si="47"/>
        <v>414379257</v>
      </c>
      <c r="DL302" s="28">
        <v>0</v>
      </c>
      <c r="DM302" s="23">
        <v>0</v>
      </c>
      <c r="DN302" s="23">
        <v>0</v>
      </c>
      <c r="DO302" s="23">
        <v>0</v>
      </c>
      <c r="DP302" s="23"/>
      <c r="DQ302" s="23"/>
      <c r="DR302" s="23">
        <v>0</v>
      </c>
      <c r="DS302" s="23">
        <v>0</v>
      </c>
      <c r="DT302" s="24">
        <v>0</v>
      </c>
      <c r="DU302" s="23">
        <v>0</v>
      </c>
      <c r="DV302" s="23">
        <v>0</v>
      </c>
      <c r="DW302" s="26">
        <f t="shared" si="46"/>
        <v>414379257</v>
      </c>
      <c r="DX302" s="26">
        <f>VLOOKUP(B302,[2]RPTNCT049_ConsultaSaldosContabl!$I$4:$K$7914,3,0)</f>
        <v>112653554</v>
      </c>
      <c r="DY302" s="13" t="e">
        <f>+S302+AD302+AU302+#REF!+BG302+#REF!+BQ302+#REF!</f>
        <v>#REF!</v>
      </c>
    </row>
    <row r="303" spans="1:129" ht="15" customHeight="1" x14ac:dyDescent="0.2">
      <c r="A303" s="9">
        <v>8912009162</v>
      </c>
      <c r="B303" s="9">
        <v>891200916</v>
      </c>
      <c r="C303" s="9"/>
      <c r="D303" s="27">
        <v>213552835</v>
      </c>
      <c r="E303" s="21" t="s">
        <v>64</v>
      </c>
      <c r="F303" s="20" t="s">
        <v>1217</v>
      </c>
      <c r="G303" s="22">
        <f>VLOOKUP(A303,[1]SGP!$A$4:$G$1137,7,0)</f>
        <v>6676580436</v>
      </c>
      <c r="H303" s="23"/>
      <c r="I303" s="23">
        <v>0</v>
      </c>
      <c r="J303" s="23">
        <v>0</v>
      </c>
      <c r="K303" s="24">
        <v>296853511</v>
      </c>
      <c r="L303" s="23">
        <v>695679535</v>
      </c>
      <c r="M303" s="23">
        <v>0</v>
      </c>
      <c r="N303" s="25">
        <f t="shared" si="39"/>
        <v>7669113482</v>
      </c>
      <c r="O303" s="25">
        <v>0</v>
      </c>
      <c r="P303" s="22">
        <v>6384043219</v>
      </c>
      <c r="Q303" s="23">
        <v>0</v>
      </c>
      <c r="R303" s="23">
        <v>0</v>
      </c>
      <c r="S303" s="31">
        <v>2053591128</v>
      </c>
      <c r="T303" s="23">
        <v>0</v>
      </c>
      <c r="U303" s="24">
        <v>357029939</v>
      </c>
      <c r="V303" s="23">
        <v>699111563</v>
      </c>
      <c r="W303" s="23">
        <v>0</v>
      </c>
      <c r="X303" s="25">
        <f t="shared" si="40"/>
        <v>17162889331</v>
      </c>
      <c r="Y303" s="25">
        <v>0</v>
      </c>
      <c r="Z303" s="22">
        <v>0</v>
      </c>
      <c r="AA303" s="23">
        <v>0</v>
      </c>
      <c r="AB303" s="22">
        <v>0</v>
      </c>
      <c r="AC303" s="31">
        <v>362931304</v>
      </c>
      <c r="AD303" s="23">
        <v>0</v>
      </c>
      <c r="AE303" s="23">
        <v>6951540747</v>
      </c>
      <c r="AF303" s="24">
        <v>326941725</v>
      </c>
      <c r="AG303" s="23">
        <v>697395549</v>
      </c>
      <c r="AH303" s="23">
        <v>0</v>
      </c>
      <c r="AI303" s="25">
        <f t="shared" si="41"/>
        <v>25501698656</v>
      </c>
      <c r="AJ303" s="25">
        <v>0</v>
      </c>
      <c r="AK303" s="24">
        <v>0</v>
      </c>
      <c r="AL303" s="23">
        <v>0</v>
      </c>
      <c r="AM303" s="23">
        <v>0</v>
      </c>
      <c r="AN303" s="24">
        <v>0</v>
      </c>
      <c r="AO303" s="23">
        <v>7344140417</v>
      </c>
      <c r="AP303" s="23">
        <v>327343704</v>
      </c>
      <c r="AQ303" s="23">
        <v>697995750</v>
      </c>
      <c r="AR303" s="23">
        <v>0</v>
      </c>
      <c r="AS303" s="23">
        <v>3304863188</v>
      </c>
      <c r="AT303" s="23">
        <v>0</v>
      </c>
      <c r="AU303" s="23">
        <v>0</v>
      </c>
      <c r="AV303" s="25">
        <v>37112697233</v>
      </c>
      <c r="AW303" s="22">
        <v>3848442183</v>
      </c>
      <c r="AX303" s="23">
        <v>0</v>
      </c>
      <c r="AY303" s="41">
        <v>0</v>
      </c>
      <c r="AZ303" s="23">
        <v>0</v>
      </c>
      <c r="BA303" s="24">
        <v>327343704</v>
      </c>
      <c r="BB303" s="23">
        <v>697995750</v>
      </c>
      <c r="BC303" s="23"/>
      <c r="BD303" s="23">
        <v>0</v>
      </c>
      <c r="BE303" s="41">
        <v>0</v>
      </c>
      <c r="BF303" s="23">
        <v>1801215575</v>
      </c>
      <c r="BG303" s="23">
        <v>1839144517</v>
      </c>
      <c r="BH303" s="25">
        <v>45626838962</v>
      </c>
      <c r="BI303" s="23">
        <v>7785123849</v>
      </c>
      <c r="BJ303" s="23">
        <v>1117085611</v>
      </c>
      <c r="BK303" s="23">
        <v>0</v>
      </c>
      <c r="BL303" s="23">
        <v>0</v>
      </c>
      <c r="BM303" s="23">
        <v>0</v>
      </c>
      <c r="BN303" s="24">
        <v>327343704</v>
      </c>
      <c r="BO303" s="23">
        <v>697995750</v>
      </c>
      <c r="BP303" s="23">
        <v>0</v>
      </c>
      <c r="BQ303" s="23">
        <v>63344482</v>
      </c>
      <c r="BR303" s="25">
        <v>55617732358</v>
      </c>
      <c r="BS303" s="22">
        <v>0</v>
      </c>
      <c r="BT303" s="23">
        <v>0</v>
      </c>
      <c r="BU303" s="23">
        <v>0</v>
      </c>
      <c r="BV303" s="23">
        <v>0</v>
      </c>
      <c r="BW303" s="24">
        <v>0</v>
      </c>
      <c r="BX303" s="23">
        <v>0</v>
      </c>
      <c r="BY303" s="23">
        <v>0</v>
      </c>
      <c r="BZ303" s="23">
        <v>0</v>
      </c>
      <c r="CA303" s="25">
        <f t="shared" si="42"/>
        <v>55617732358</v>
      </c>
      <c r="CB303" s="22">
        <v>0</v>
      </c>
      <c r="CC303" s="23">
        <v>0</v>
      </c>
      <c r="CD303" s="23">
        <v>0</v>
      </c>
      <c r="CE303" s="23">
        <v>0</v>
      </c>
      <c r="CF303" s="24">
        <v>0</v>
      </c>
      <c r="CG303" s="23">
        <v>0</v>
      </c>
      <c r="CH303" s="23">
        <v>0</v>
      </c>
      <c r="CI303" s="23">
        <v>0</v>
      </c>
      <c r="CJ303" s="25">
        <f t="shared" si="43"/>
        <v>55617732358</v>
      </c>
      <c r="CK303" s="22">
        <v>0</v>
      </c>
      <c r="CL303" s="23">
        <v>0</v>
      </c>
      <c r="CM303" s="23">
        <v>0</v>
      </c>
      <c r="CN303" s="23">
        <v>0</v>
      </c>
      <c r="CO303" s="23">
        <v>0</v>
      </c>
      <c r="CP303" s="24">
        <v>0</v>
      </c>
      <c r="CQ303" s="23">
        <v>0</v>
      </c>
      <c r="CR303" s="23">
        <v>0</v>
      </c>
      <c r="CS303" s="25">
        <f t="shared" si="44"/>
        <v>55617732358</v>
      </c>
      <c r="CT303" s="22">
        <v>0</v>
      </c>
      <c r="CU303" s="23">
        <v>0</v>
      </c>
      <c r="CV303" s="23">
        <v>0</v>
      </c>
      <c r="CW303" s="23"/>
      <c r="CX303" s="23">
        <v>0</v>
      </c>
      <c r="CY303" s="24">
        <v>0</v>
      </c>
      <c r="CZ303" s="23">
        <v>0</v>
      </c>
      <c r="DA303" s="23">
        <v>0</v>
      </c>
      <c r="DB303" s="25">
        <f t="shared" si="45"/>
        <v>55617732358</v>
      </c>
      <c r="DC303" s="22">
        <v>0</v>
      </c>
      <c r="DD303" s="23">
        <v>0</v>
      </c>
      <c r="DE303" s="23">
        <v>0</v>
      </c>
      <c r="DF303" s="23">
        <v>0</v>
      </c>
      <c r="DG303" s="23">
        <v>0</v>
      </c>
      <c r="DH303" s="24">
        <v>0</v>
      </c>
      <c r="DI303" s="23">
        <v>0</v>
      </c>
      <c r="DJ303" s="23">
        <v>0</v>
      </c>
      <c r="DK303" s="25">
        <f t="shared" si="47"/>
        <v>55617732358</v>
      </c>
      <c r="DL303" s="28">
        <v>0</v>
      </c>
      <c r="DM303" s="23">
        <v>0</v>
      </c>
      <c r="DN303" s="23">
        <v>0</v>
      </c>
      <c r="DO303" s="23">
        <v>0</v>
      </c>
      <c r="DP303" s="23"/>
      <c r="DQ303" s="23"/>
      <c r="DR303" s="23">
        <v>0</v>
      </c>
      <c r="DS303" s="23">
        <v>0</v>
      </c>
      <c r="DT303" s="24">
        <v>0</v>
      </c>
      <c r="DU303" s="23">
        <v>0</v>
      </c>
      <c r="DV303" s="23">
        <v>0</v>
      </c>
      <c r="DW303" s="26">
        <f t="shared" si="46"/>
        <v>55617732358</v>
      </c>
      <c r="DX303" s="26">
        <f>VLOOKUP(B303,[2]RPTNCT049_ConsultaSaldosContabl!$I$4:$K$7914,3,0)</f>
        <v>51724996713</v>
      </c>
      <c r="DY303" s="13" t="e">
        <f>+S303+AD303+AU303+#REF!+BG303+#REF!+BQ303+#REF!</f>
        <v>#REF!</v>
      </c>
    </row>
    <row r="304" spans="1:129" ht="15" customHeight="1" x14ac:dyDescent="0.2">
      <c r="A304" s="9">
        <v>8912005138</v>
      </c>
      <c r="B304" s="9">
        <v>891200513</v>
      </c>
      <c r="C304" s="9"/>
      <c r="D304" s="27">
        <v>217386573</v>
      </c>
      <c r="E304" s="21" t="s">
        <v>1118</v>
      </c>
      <c r="F304" s="20" t="s">
        <v>2241</v>
      </c>
      <c r="G304" s="22">
        <f>VLOOKUP(A304,[1]SGP!$A$4:$G$1137,7,0)</f>
        <v>0</v>
      </c>
      <c r="H304" s="23"/>
      <c r="I304" s="23">
        <v>0</v>
      </c>
      <c r="J304" s="23">
        <v>0</v>
      </c>
      <c r="K304" s="24">
        <v>0</v>
      </c>
      <c r="L304" s="23">
        <v>0</v>
      </c>
      <c r="M304" s="23">
        <v>0</v>
      </c>
      <c r="N304" s="25">
        <f t="shared" si="39"/>
        <v>0</v>
      </c>
      <c r="O304" s="25">
        <v>0</v>
      </c>
      <c r="P304" s="22">
        <v>0</v>
      </c>
      <c r="Q304" s="23"/>
      <c r="R304" s="23">
        <v>0</v>
      </c>
      <c r="S304" s="31">
        <v>45246115</v>
      </c>
      <c r="T304" s="23">
        <v>0</v>
      </c>
      <c r="U304" s="24">
        <v>0</v>
      </c>
      <c r="V304" s="23">
        <v>0</v>
      </c>
      <c r="W304" s="23">
        <v>0</v>
      </c>
      <c r="X304" s="25">
        <f t="shared" si="40"/>
        <v>45246115</v>
      </c>
      <c r="Y304" s="25">
        <v>0</v>
      </c>
      <c r="Z304" s="22">
        <v>0</v>
      </c>
      <c r="AA304" s="23"/>
      <c r="AB304" s="22">
        <v>0</v>
      </c>
      <c r="AC304" s="23">
        <v>0</v>
      </c>
      <c r="AD304" s="23">
        <v>164712130</v>
      </c>
      <c r="AE304" s="23">
        <v>0</v>
      </c>
      <c r="AF304" s="24">
        <v>0</v>
      </c>
      <c r="AG304" s="23">
        <v>0</v>
      </c>
      <c r="AH304" s="23">
        <v>0</v>
      </c>
      <c r="AI304" s="25">
        <f t="shared" si="41"/>
        <v>209958245</v>
      </c>
      <c r="AJ304" s="25">
        <v>0</v>
      </c>
      <c r="AK304" s="24">
        <v>0</v>
      </c>
      <c r="AL304" s="23">
        <v>0</v>
      </c>
      <c r="AM304" s="23">
        <v>0</v>
      </c>
      <c r="AN304" s="24">
        <v>0</v>
      </c>
      <c r="AO304" s="24">
        <v>0</v>
      </c>
      <c r="AP304" s="23">
        <v>0</v>
      </c>
      <c r="AQ304" s="23">
        <v>0</v>
      </c>
      <c r="AR304" s="23">
        <v>0</v>
      </c>
      <c r="AS304" s="41" t="s">
        <v>2304</v>
      </c>
      <c r="AT304" s="23">
        <v>0</v>
      </c>
      <c r="AU304" s="23">
        <v>22598959</v>
      </c>
      <c r="AV304" s="25">
        <v>232557204</v>
      </c>
      <c r="AW304" s="22">
        <v>0</v>
      </c>
      <c r="AX304" s="23">
        <v>0</v>
      </c>
      <c r="AY304" s="41">
        <v>0</v>
      </c>
      <c r="AZ304" s="23">
        <v>0</v>
      </c>
      <c r="BA304" s="24">
        <v>0</v>
      </c>
      <c r="BB304" s="23">
        <v>0</v>
      </c>
      <c r="BC304" s="23"/>
      <c r="BD304" s="23">
        <v>0</v>
      </c>
      <c r="BE304" s="41">
        <v>0</v>
      </c>
      <c r="BF304" s="23">
        <v>166372640</v>
      </c>
      <c r="BG304" s="23">
        <v>210484027</v>
      </c>
      <c r="BH304" s="25">
        <v>609413871</v>
      </c>
      <c r="BI304" s="23">
        <v>0</v>
      </c>
      <c r="BJ304" s="23">
        <v>47521845</v>
      </c>
      <c r="BK304" s="23">
        <v>0</v>
      </c>
      <c r="BL304" s="23">
        <v>0</v>
      </c>
      <c r="BM304" s="23">
        <v>0</v>
      </c>
      <c r="BN304" s="24">
        <v>0</v>
      </c>
      <c r="BO304" s="23">
        <v>0</v>
      </c>
      <c r="BP304" s="23">
        <v>0</v>
      </c>
      <c r="BQ304" s="23">
        <v>0</v>
      </c>
      <c r="BR304" s="25">
        <v>656935716</v>
      </c>
      <c r="BS304" s="22">
        <v>0</v>
      </c>
      <c r="BT304" s="23">
        <v>0</v>
      </c>
      <c r="BU304" s="23">
        <v>0</v>
      </c>
      <c r="BV304" s="23">
        <v>0</v>
      </c>
      <c r="BW304" s="24">
        <v>0</v>
      </c>
      <c r="BX304" s="23">
        <v>0</v>
      </c>
      <c r="BY304" s="23">
        <v>0</v>
      </c>
      <c r="BZ304" s="23">
        <v>0</v>
      </c>
      <c r="CA304" s="25">
        <f t="shared" si="42"/>
        <v>656935716</v>
      </c>
      <c r="CB304" s="22">
        <v>0</v>
      </c>
      <c r="CC304" s="23">
        <v>0</v>
      </c>
      <c r="CD304" s="23">
        <v>0</v>
      </c>
      <c r="CE304" s="23">
        <v>0</v>
      </c>
      <c r="CF304" s="24">
        <v>0</v>
      </c>
      <c r="CG304" s="23">
        <v>0</v>
      </c>
      <c r="CH304" s="23">
        <v>0</v>
      </c>
      <c r="CI304" s="23">
        <v>0</v>
      </c>
      <c r="CJ304" s="25">
        <f t="shared" si="43"/>
        <v>656935716</v>
      </c>
      <c r="CK304" s="22">
        <v>0</v>
      </c>
      <c r="CL304" s="23">
        <v>0</v>
      </c>
      <c r="CM304" s="23">
        <v>0</v>
      </c>
      <c r="CN304" s="23">
        <v>0</v>
      </c>
      <c r="CO304" s="23">
        <v>0</v>
      </c>
      <c r="CP304" s="24">
        <v>0</v>
      </c>
      <c r="CQ304" s="23">
        <v>0</v>
      </c>
      <c r="CR304" s="23">
        <v>0</v>
      </c>
      <c r="CS304" s="25">
        <f t="shared" si="44"/>
        <v>656935716</v>
      </c>
      <c r="CT304" s="22">
        <v>0</v>
      </c>
      <c r="CU304" s="23">
        <v>0</v>
      </c>
      <c r="CV304" s="23">
        <v>0</v>
      </c>
      <c r="CW304" s="23"/>
      <c r="CX304" s="23">
        <v>0</v>
      </c>
      <c r="CY304" s="24">
        <v>0</v>
      </c>
      <c r="CZ304" s="23">
        <v>0</v>
      </c>
      <c r="DA304" s="23">
        <v>0</v>
      </c>
      <c r="DB304" s="25">
        <f t="shared" si="45"/>
        <v>656935716</v>
      </c>
      <c r="DC304" s="22">
        <v>0</v>
      </c>
      <c r="DD304" s="23">
        <v>0</v>
      </c>
      <c r="DE304" s="23">
        <v>0</v>
      </c>
      <c r="DF304" s="23">
        <v>0</v>
      </c>
      <c r="DG304" s="23">
        <v>0</v>
      </c>
      <c r="DH304" s="24">
        <v>0</v>
      </c>
      <c r="DI304" s="23">
        <v>0</v>
      </c>
      <c r="DJ304" s="23">
        <v>0</v>
      </c>
      <c r="DK304" s="25">
        <f t="shared" si="47"/>
        <v>656935716</v>
      </c>
      <c r="DL304" s="28">
        <v>0</v>
      </c>
      <c r="DM304" s="23">
        <v>0</v>
      </c>
      <c r="DN304" s="23">
        <v>0</v>
      </c>
      <c r="DO304" s="23">
        <v>0</v>
      </c>
      <c r="DP304" s="23"/>
      <c r="DQ304" s="23"/>
      <c r="DR304" s="23">
        <v>0</v>
      </c>
      <c r="DS304" s="23">
        <v>0</v>
      </c>
      <c r="DT304" s="24">
        <v>0</v>
      </c>
      <c r="DU304" s="23">
        <v>0</v>
      </c>
      <c r="DV304" s="23">
        <v>0</v>
      </c>
      <c r="DW304" s="26">
        <f t="shared" si="46"/>
        <v>656935716</v>
      </c>
      <c r="DX304" s="26">
        <f>VLOOKUP(B304,[2]RPTNCT049_ConsultaSaldosContabl!$I$4:$K$7914,3,0)</f>
        <v>213894485</v>
      </c>
      <c r="DY304" s="13" t="e">
        <f>+S304+AD304+AU304+#REF!+BG304+#REF!+BQ304+#REF!</f>
        <v>#REF!</v>
      </c>
    </row>
    <row r="305" spans="1:129" ht="15" customHeight="1" x14ac:dyDescent="0.2">
      <c r="A305" s="9">
        <v>8912004613</v>
      </c>
      <c r="B305" s="9">
        <v>891200461</v>
      </c>
      <c r="C305" s="9"/>
      <c r="D305" s="27">
        <v>216886568</v>
      </c>
      <c r="E305" s="21" t="s">
        <v>1115</v>
      </c>
      <c r="F305" s="20" t="s">
        <v>2238</v>
      </c>
      <c r="G305" s="22">
        <f>VLOOKUP(A305,[1]SGP!$A$4:$G$1137,7,0)</f>
        <v>0</v>
      </c>
      <c r="H305" s="23"/>
      <c r="I305" s="23">
        <v>0</v>
      </c>
      <c r="J305" s="23">
        <v>0</v>
      </c>
      <c r="K305" s="24">
        <v>0</v>
      </c>
      <c r="L305" s="23">
        <v>0</v>
      </c>
      <c r="M305" s="23">
        <v>0</v>
      </c>
      <c r="N305" s="25">
        <f t="shared" si="39"/>
        <v>0</v>
      </c>
      <c r="O305" s="25">
        <v>0</v>
      </c>
      <c r="P305" s="22">
        <v>0</v>
      </c>
      <c r="Q305" s="23"/>
      <c r="R305" s="23">
        <v>0</v>
      </c>
      <c r="S305" s="31">
        <v>234291834</v>
      </c>
      <c r="T305" s="23">
        <v>0</v>
      </c>
      <c r="U305" s="24">
        <v>0</v>
      </c>
      <c r="V305" s="23">
        <v>0</v>
      </c>
      <c r="W305" s="23">
        <v>0</v>
      </c>
      <c r="X305" s="25">
        <f t="shared" si="40"/>
        <v>234291834</v>
      </c>
      <c r="Y305" s="25">
        <v>0</v>
      </c>
      <c r="Z305" s="22">
        <v>0</v>
      </c>
      <c r="AA305" s="23"/>
      <c r="AB305" s="22">
        <v>0</v>
      </c>
      <c r="AC305" s="23">
        <v>0</v>
      </c>
      <c r="AD305" s="23">
        <v>283087968</v>
      </c>
      <c r="AE305" s="23">
        <v>0</v>
      </c>
      <c r="AF305" s="24">
        <v>0</v>
      </c>
      <c r="AG305" s="23">
        <v>0</v>
      </c>
      <c r="AH305" s="23">
        <v>0</v>
      </c>
      <c r="AI305" s="25">
        <f t="shared" si="41"/>
        <v>517379802</v>
      </c>
      <c r="AJ305" s="25">
        <v>0</v>
      </c>
      <c r="AK305" s="24">
        <v>0</v>
      </c>
      <c r="AL305" s="23">
        <v>0</v>
      </c>
      <c r="AM305" s="23">
        <v>0</v>
      </c>
      <c r="AN305" s="24">
        <v>0</v>
      </c>
      <c r="AO305" s="24">
        <v>0</v>
      </c>
      <c r="AP305" s="23">
        <v>0</v>
      </c>
      <c r="AQ305" s="23">
        <v>0</v>
      </c>
      <c r="AR305" s="23">
        <v>0</v>
      </c>
      <c r="AS305" s="41" t="s">
        <v>2304</v>
      </c>
      <c r="AT305" s="23">
        <v>0</v>
      </c>
      <c r="AU305" s="41">
        <v>37886701</v>
      </c>
      <c r="AV305" s="25">
        <v>555266503</v>
      </c>
      <c r="AW305" s="22">
        <v>0</v>
      </c>
      <c r="AX305" s="23">
        <v>0</v>
      </c>
      <c r="AY305" s="41">
        <v>0</v>
      </c>
      <c r="AZ305" s="23">
        <v>0</v>
      </c>
      <c r="BA305" s="24">
        <v>0</v>
      </c>
      <c r="BB305" s="23">
        <v>0</v>
      </c>
      <c r="BC305" s="23"/>
      <c r="BD305" s="23">
        <v>0</v>
      </c>
      <c r="BE305" s="41">
        <v>0</v>
      </c>
      <c r="BF305" s="23">
        <v>421418345</v>
      </c>
      <c r="BG305" s="23">
        <v>636833697</v>
      </c>
      <c r="BH305" s="25">
        <v>1613518545</v>
      </c>
      <c r="BI305" s="23">
        <v>0</v>
      </c>
      <c r="BJ305" s="23">
        <v>124125131</v>
      </c>
      <c r="BK305" s="23">
        <v>0</v>
      </c>
      <c r="BL305" s="23">
        <v>0</v>
      </c>
      <c r="BM305" s="23">
        <v>0</v>
      </c>
      <c r="BN305" s="24">
        <v>0</v>
      </c>
      <c r="BO305" s="23">
        <v>0</v>
      </c>
      <c r="BP305" s="23">
        <v>0</v>
      </c>
      <c r="BQ305" s="23">
        <v>0</v>
      </c>
      <c r="BR305" s="25">
        <v>1699756975</v>
      </c>
      <c r="BS305" s="22">
        <v>0</v>
      </c>
      <c r="BT305" s="23">
        <v>0</v>
      </c>
      <c r="BU305" s="23">
        <v>0</v>
      </c>
      <c r="BV305" s="23">
        <v>0</v>
      </c>
      <c r="BW305" s="24">
        <v>0</v>
      </c>
      <c r="BX305" s="23">
        <v>0</v>
      </c>
      <c r="BY305" s="23">
        <v>0</v>
      </c>
      <c r="BZ305" s="23">
        <v>0</v>
      </c>
      <c r="CA305" s="25">
        <f t="shared" si="42"/>
        <v>1699756975</v>
      </c>
      <c r="CB305" s="22">
        <v>0</v>
      </c>
      <c r="CC305" s="23">
        <v>0</v>
      </c>
      <c r="CD305" s="23">
        <v>0</v>
      </c>
      <c r="CE305" s="23">
        <v>0</v>
      </c>
      <c r="CF305" s="24">
        <v>0</v>
      </c>
      <c r="CG305" s="23">
        <v>0</v>
      </c>
      <c r="CH305" s="23">
        <v>0</v>
      </c>
      <c r="CI305" s="23">
        <v>0</v>
      </c>
      <c r="CJ305" s="25">
        <f t="shared" si="43"/>
        <v>1699756975</v>
      </c>
      <c r="CK305" s="22">
        <v>0</v>
      </c>
      <c r="CL305" s="23">
        <v>0</v>
      </c>
      <c r="CM305" s="23">
        <v>0</v>
      </c>
      <c r="CN305" s="23">
        <v>0</v>
      </c>
      <c r="CO305" s="23">
        <v>0</v>
      </c>
      <c r="CP305" s="24">
        <v>0</v>
      </c>
      <c r="CQ305" s="23">
        <v>0</v>
      </c>
      <c r="CR305" s="23">
        <v>0</v>
      </c>
      <c r="CS305" s="25">
        <f t="shared" si="44"/>
        <v>1699756975</v>
      </c>
      <c r="CT305" s="22">
        <v>0</v>
      </c>
      <c r="CU305" s="23">
        <v>0</v>
      </c>
      <c r="CV305" s="23">
        <v>0</v>
      </c>
      <c r="CW305" s="23"/>
      <c r="CX305" s="23">
        <v>0</v>
      </c>
      <c r="CY305" s="24">
        <v>0</v>
      </c>
      <c r="CZ305" s="23">
        <v>0</v>
      </c>
      <c r="DA305" s="23">
        <v>0</v>
      </c>
      <c r="DB305" s="25">
        <f t="shared" si="45"/>
        <v>1699756975</v>
      </c>
      <c r="DC305" s="22">
        <v>0</v>
      </c>
      <c r="DD305" s="23">
        <v>0</v>
      </c>
      <c r="DE305" s="23">
        <v>0</v>
      </c>
      <c r="DF305" s="23">
        <v>0</v>
      </c>
      <c r="DG305" s="23">
        <v>0</v>
      </c>
      <c r="DH305" s="24">
        <v>0</v>
      </c>
      <c r="DI305" s="23">
        <v>0</v>
      </c>
      <c r="DJ305" s="23">
        <v>0</v>
      </c>
      <c r="DK305" s="25">
        <f t="shared" si="47"/>
        <v>1699756975</v>
      </c>
      <c r="DL305" s="28">
        <v>0</v>
      </c>
      <c r="DM305" s="23">
        <v>0</v>
      </c>
      <c r="DN305" s="23">
        <v>0</v>
      </c>
      <c r="DO305" s="23">
        <v>0</v>
      </c>
      <c r="DP305" s="23"/>
      <c r="DQ305" s="23"/>
      <c r="DR305" s="23">
        <v>0</v>
      </c>
      <c r="DS305" s="23">
        <v>0</v>
      </c>
      <c r="DT305" s="24">
        <v>0</v>
      </c>
      <c r="DU305" s="23">
        <v>0</v>
      </c>
      <c r="DV305" s="23">
        <v>0</v>
      </c>
      <c r="DW305" s="26">
        <f t="shared" si="46"/>
        <v>1699756975</v>
      </c>
      <c r="DX305" s="26">
        <f>VLOOKUP(B305,[2]RPTNCT049_ConsultaSaldosContabl!$I$4:$K$7914,3,0)</f>
        <v>545543476</v>
      </c>
      <c r="DY305" s="13" t="e">
        <f>+S305+AD305+AU305+#REF!+BG305+#REF!+BQ305+#REF!</f>
        <v>#REF!</v>
      </c>
    </row>
    <row r="306" spans="1:129" ht="15" customHeight="1" x14ac:dyDescent="0.2">
      <c r="A306" s="9">
        <v>8911904318</v>
      </c>
      <c r="B306" s="9">
        <v>891190431</v>
      </c>
      <c r="C306" s="9"/>
      <c r="D306" s="27">
        <v>212918029</v>
      </c>
      <c r="E306" s="21" t="s">
        <v>423</v>
      </c>
      <c r="F306" s="20" t="s">
        <v>1567</v>
      </c>
      <c r="G306" s="22">
        <f>VLOOKUP(A306,[1]SGP!$A$4:$G$1137,7,0)</f>
        <v>0</v>
      </c>
      <c r="H306" s="23"/>
      <c r="I306" s="23">
        <v>0</v>
      </c>
      <c r="J306" s="23">
        <v>0</v>
      </c>
      <c r="K306" s="24">
        <v>0</v>
      </c>
      <c r="L306" s="23">
        <v>0</v>
      </c>
      <c r="M306" s="23">
        <v>0</v>
      </c>
      <c r="N306" s="25">
        <f t="shared" si="39"/>
        <v>0</v>
      </c>
      <c r="O306" s="25">
        <v>0</v>
      </c>
      <c r="P306" s="22">
        <v>0</v>
      </c>
      <c r="Q306" s="23">
        <v>0</v>
      </c>
      <c r="R306" s="23">
        <v>0</v>
      </c>
      <c r="S306" s="31">
        <v>50032741</v>
      </c>
      <c r="T306" s="23">
        <v>0</v>
      </c>
      <c r="U306" s="24">
        <v>0</v>
      </c>
      <c r="V306" s="23">
        <v>0</v>
      </c>
      <c r="W306" s="23">
        <v>0</v>
      </c>
      <c r="X306" s="25">
        <f t="shared" si="40"/>
        <v>50032741</v>
      </c>
      <c r="Y306" s="25">
        <v>0</v>
      </c>
      <c r="Z306" s="22">
        <v>0</v>
      </c>
      <c r="AA306" s="23">
        <v>0</v>
      </c>
      <c r="AB306" s="22">
        <v>0</v>
      </c>
      <c r="AC306" s="23">
        <v>0</v>
      </c>
      <c r="AD306" s="23">
        <v>0</v>
      </c>
      <c r="AE306" s="23">
        <v>0</v>
      </c>
      <c r="AF306" s="24">
        <v>0</v>
      </c>
      <c r="AG306" s="23">
        <v>0</v>
      </c>
      <c r="AH306" s="23">
        <v>0</v>
      </c>
      <c r="AI306" s="25">
        <f t="shared" si="41"/>
        <v>50032741</v>
      </c>
      <c r="AJ306" s="25">
        <v>0</v>
      </c>
      <c r="AK306" s="24">
        <v>0</v>
      </c>
      <c r="AL306" s="23">
        <v>0</v>
      </c>
      <c r="AM306" s="23">
        <v>0</v>
      </c>
      <c r="AN306" s="24">
        <v>0</v>
      </c>
      <c r="AO306" s="24">
        <v>0</v>
      </c>
      <c r="AP306" s="23">
        <v>0</v>
      </c>
      <c r="AQ306" s="23">
        <v>0</v>
      </c>
      <c r="AR306" s="23">
        <v>0</v>
      </c>
      <c r="AS306" s="41" t="s">
        <v>2304</v>
      </c>
      <c r="AT306" s="23">
        <v>0</v>
      </c>
      <c r="AU306" s="23">
        <v>0</v>
      </c>
      <c r="AV306" s="25">
        <v>50032741</v>
      </c>
      <c r="AW306" s="22">
        <v>0</v>
      </c>
      <c r="AX306" s="23">
        <v>0</v>
      </c>
      <c r="AY306" s="41">
        <v>0</v>
      </c>
      <c r="AZ306" s="23">
        <v>0</v>
      </c>
      <c r="BA306" s="24">
        <v>0</v>
      </c>
      <c r="BB306" s="23">
        <v>0</v>
      </c>
      <c r="BC306" s="23"/>
      <c r="BD306" s="23">
        <v>0</v>
      </c>
      <c r="BE306" s="41">
        <v>0</v>
      </c>
      <c r="BF306" s="23">
        <v>30223305</v>
      </c>
      <c r="BG306" s="23">
        <v>44113158</v>
      </c>
      <c r="BH306" s="25">
        <v>124369204</v>
      </c>
      <c r="BI306" s="23">
        <v>0</v>
      </c>
      <c r="BJ306" s="23">
        <v>9978821</v>
      </c>
      <c r="BK306" s="23">
        <v>0</v>
      </c>
      <c r="BL306" s="23">
        <v>0</v>
      </c>
      <c r="BM306" s="23">
        <v>0</v>
      </c>
      <c r="BN306" s="24">
        <v>0</v>
      </c>
      <c r="BO306" s="23">
        <v>0</v>
      </c>
      <c r="BP306" s="23">
        <v>0</v>
      </c>
      <c r="BQ306" s="23">
        <v>0</v>
      </c>
      <c r="BR306" s="25">
        <v>134348025</v>
      </c>
      <c r="BS306" s="22">
        <v>0</v>
      </c>
      <c r="BT306" s="23">
        <v>0</v>
      </c>
      <c r="BU306" s="23">
        <v>0</v>
      </c>
      <c r="BV306" s="23">
        <v>0</v>
      </c>
      <c r="BW306" s="24">
        <v>0</v>
      </c>
      <c r="BX306" s="23">
        <v>0</v>
      </c>
      <c r="BY306" s="23">
        <v>0</v>
      </c>
      <c r="BZ306" s="23">
        <v>0</v>
      </c>
      <c r="CA306" s="25">
        <f t="shared" si="42"/>
        <v>134348025</v>
      </c>
      <c r="CB306" s="22">
        <v>0</v>
      </c>
      <c r="CC306" s="23">
        <v>0</v>
      </c>
      <c r="CD306" s="23">
        <v>0</v>
      </c>
      <c r="CE306" s="23">
        <v>0</v>
      </c>
      <c r="CF306" s="24">
        <v>0</v>
      </c>
      <c r="CG306" s="23">
        <v>0</v>
      </c>
      <c r="CH306" s="23">
        <v>0</v>
      </c>
      <c r="CI306" s="23">
        <v>0</v>
      </c>
      <c r="CJ306" s="25">
        <f t="shared" si="43"/>
        <v>134348025</v>
      </c>
      <c r="CK306" s="22">
        <v>0</v>
      </c>
      <c r="CL306" s="23">
        <v>0</v>
      </c>
      <c r="CM306" s="23">
        <v>0</v>
      </c>
      <c r="CN306" s="23">
        <v>0</v>
      </c>
      <c r="CO306" s="23">
        <v>0</v>
      </c>
      <c r="CP306" s="24">
        <v>0</v>
      </c>
      <c r="CQ306" s="23">
        <v>0</v>
      </c>
      <c r="CR306" s="23">
        <v>0</v>
      </c>
      <c r="CS306" s="25">
        <f t="shared" si="44"/>
        <v>134348025</v>
      </c>
      <c r="CT306" s="22">
        <v>0</v>
      </c>
      <c r="CU306" s="23">
        <v>0</v>
      </c>
      <c r="CV306" s="23">
        <v>0</v>
      </c>
      <c r="CW306" s="23"/>
      <c r="CX306" s="23">
        <v>0</v>
      </c>
      <c r="CY306" s="24">
        <v>0</v>
      </c>
      <c r="CZ306" s="23">
        <v>0</v>
      </c>
      <c r="DA306" s="23">
        <v>0</v>
      </c>
      <c r="DB306" s="25">
        <f t="shared" si="45"/>
        <v>134348025</v>
      </c>
      <c r="DC306" s="22">
        <v>0</v>
      </c>
      <c r="DD306" s="23">
        <v>0</v>
      </c>
      <c r="DE306" s="23">
        <v>0</v>
      </c>
      <c r="DF306" s="23">
        <v>0</v>
      </c>
      <c r="DG306" s="23">
        <v>0</v>
      </c>
      <c r="DH306" s="24">
        <v>0</v>
      </c>
      <c r="DI306" s="23">
        <v>0</v>
      </c>
      <c r="DJ306" s="23">
        <v>0</v>
      </c>
      <c r="DK306" s="25">
        <f t="shared" si="47"/>
        <v>134348025</v>
      </c>
      <c r="DL306" s="28">
        <v>0</v>
      </c>
      <c r="DM306" s="23">
        <v>0</v>
      </c>
      <c r="DN306" s="23">
        <v>0</v>
      </c>
      <c r="DO306" s="23">
        <v>0</v>
      </c>
      <c r="DP306" s="23"/>
      <c r="DQ306" s="23"/>
      <c r="DR306" s="23">
        <v>0</v>
      </c>
      <c r="DS306" s="23">
        <v>0</v>
      </c>
      <c r="DT306" s="24">
        <v>0</v>
      </c>
      <c r="DU306" s="23">
        <v>0</v>
      </c>
      <c r="DV306" s="23">
        <v>0</v>
      </c>
      <c r="DW306" s="26">
        <f t="shared" si="46"/>
        <v>134348025</v>
      </c>
      <c r="DX306" s="26">
        <f>VLOOKUP(B306,[2]RPTNCT049_ConsultaSaldosContabl!$I$4:$K$7914,3,0)</f>
        <v>40202126</v>
      </c>
      <c r="DY306" s="13" t="e">
        <f>+S306+AD306+AU306+#REF!+BG306+#REF!+BQ306+#REF!</f>
        <v>#REF!</v>
      </c>
    </row>
    <row r="307" spans="1:129" ht="15" customHeight="1" x14ac:dyDescent="0.2">
      <c r="A307" s="9">
        <v>8911802111</v>
      </c>
      <c r="B307" s="9">
        <v>891180211</v>
      </c>
      <c r="C307" s="9"/>
      <c r="D307" s="27">
        <v>219141791</v>
      </c>
      <c r="E307" s="21" t="s">
        <v>698</v>
      </c>
      <c r="F307" s="20" t="s">
        <v>1834</v>
      </c>
      <c r="G307" s="22">
        <f>VLOOKUP(A307,[1]SGP!$A$4:$G$1137,7,0)</f>
        <v>0</v>
      </c>
      <c r="H307" s="23"/>
      <c r="I307" s="23">
        <v>0</v>
      </c>
      <c r="J307" s="23">
        <v>0</v>
      </c>
      <c r="K307" s="24">
        <v>0</v>
      </c>
      <c r="L307" s="23">
        <v>0</v>
      </c>
      <c r="M307" s="23">
        <v>0</v>
      </c>
      <c r="N307" s="25">
        <f t="shared" si="39"/>
        <v>0</v>
      </c>
      <c r="O307" s="25">
        <v>0</v>
      </c>
      <c r="P307" s="22">
        <v>0</v>
      </c>
      <c r="Q307" s="23">
        <v>0</v>
      </c>
      <c r="R307" s="23">
        <v>0</v>
      </c>
      <c r="S307" s="31">
        <v>196924447</v>
      </c>
      <c r="T307" s="23">
        <v>0</v>
      </c>
      <c r="U307" s="24">
        <v>0</v>
      </c>
      <c r="V307" s="23">
        <v>0</v>
      </c>
      <c r="W307" s="23">
        <v>0</v>
      </c>
      <c r="X307" s="25">
        <f t="shared" si="40"/>
        <v>196924447</v>
      </c>
      <c r="Y307" s="25">
        <v>0</v>
      </c>
      <c r="Z307" s="22">
        <v>0</v>
      </c>
      <c r="AA307" s="23">
        <v>0</v>
      </c>
      <c r="AB307" s="22">
        <v>0</v>
      </c>
      <c r="AC307" s="23">
        <v>0</v>
      </c>
      <c r="AD307" s="23">
        <v>0</v>
      </c>
      <c r="AE307" s="23">
        <v>0</v>
      </c>
      <c r="AF307" s="24">
        <v>0</v>
      </c>
      <c r="AG307" s="23">
        <v>0</v>
      </c>
      <c r="AH307" s="23">
        <v>0</v>
      </c>
      <c r="AI307" s="25">
        <f t="shared" si="41"/>
        <v>196924447</v>
      </c>
      <c r="AJ307" s="25">
        <v>0</v>
      </c>
      <c r="AK307" s="24">
        <v>0</v>
      </c>
      <c r="AL307" s="23">
        <v>0</v>
      </c>
      <c r="AM307" s="23">
        <v>0</v>
      </c>
      <c r="AN307" s="24">
        <v>0</v>
      </c>
      <c r="AO307" s="24">
        <v>0</v>
      </c>
      <c r="AP307" s="23">
        <v>0</v>
      </c>
      <c r="AQ307" s="23">
        <v>0</v>
      </c>
      <c r="AR307" s="23">
        <v>0</v>
      </c>
      <c r="AS307" s="41" t="s">
        <v>2304</v>
      </c>
      <c r="AT307" s="23">
        <v>0</v>
      </c>
      <c r="AU307" s="23">
        <v>0</v>
      </c>
      <c r="AV307" s="25">
        <v>196924447</v>
      </c>
      <c r="AW307" s="22">
        <v>0</v>
      </c>
      <c r="AX307" s="23">
        <v>0</v>
      </c>
      <c r="AY307" s="41">
        <v>0</v>
      </c>
      <c r="AZ307" s="23">
        <v>0</v>
      </c>
      <c r="BA307" s="24">
        <v>0</v>
      </c>
      <c r="BB307" s="23">
        <v>0</v>
      </c>
      <c r="BC307" s="23"/>
      <c r="BD307" s="23">
        <v>0</v>
      </c>
      <c r="BE307" s="41">
        <v>0</v>
      </c>
      <c r="BF307" s="23">
        <v>134159305</v>
      </c>
      <c r="BG307" s="23">
        <v>189987040</v>
      </c>
      <c r="BH307" s="25">
        <v>521070792</v>
      </c>
      <c r="BI307" s="23">
        <v>0</v>
      </c>
      <c r="BJ307" s="23">
        <v>38317653</v>
      </c>
      <c r="BK307" s="23">
        <v>0</v>
      </c>
      <c r="BL307" s="23">
        <v>0</v>
      </c>
      <c r="BM307" s="23">
        <v>0</v>
      </c>
      <c r="BN307" s="24">
        <v>0</v>
      </c>
      <c r="BO307" s="23">
        <v>0</v>
      </c>
      <c r="BP307" s="23">
        <v>0</v>
      </c>
      <c r="BQ307" s="23">
        <v>0</v>
      </c>
      <c r="BR307" s="25">
        <v>559388445</v>
      </c>
      <c r="BS307" s="22">
        <v>0</v>
      </c>
      <c r="BT307" s="23">
        <v>0</v>
      </c>
      <c r="BU307" s="23">
        <v>0</v>
      </c>
      <c r="BV307" s="23">
        <v>0</v>
      </c>
      <c r="BW307" s="24">
        <v>0</v>
      </c>
      <c r="BX307" s="23">
        <v>0</v>
      </c>
      <c r="BY307" s="23">
        <v>0</v>
      </c>
      <c r="BZ307" s="23">
        <v>0</v>
      </c>
      <c r="CA307" s="25">
        <f t="shared" si="42"/>
        <v>559388445</v>
      </c>
      <c r="CB307" s="22">
        <v>0</v>
      </c>
      <c r="CC307" s="23">
        <v>0</v>
      </c>
      <c r="CD307" s="23">
        <v>0</v>
      </c>
      <c r="CE307" s="23">
        <v>0</v>
      </c>
      <c r="CF307" s="24">
        <v>0</v>
      </c>
      <c r="CG307" s="23">
        <v>0</v>
      </c>
      <c r="CH307" s="23">
        <v>0</v>
      </c>
      <c r="CI307" s="23">
        <v>0</v>
      </c>
      <c r="CJ307" s="25">
        <f t="shared" si="43"/>
        <v>559388445</v>
      </c>
      <c r="CK307" s="22">
        <v>0</v>
      </c>
      <c r="CL307" s="23">
        <v>0</v>
      </c>
      <c r="CM307" s="23">
        <v>0</v>
      </c>
      <c r="CN307" s="23">
        <v>0</v>
      </c>
      <c r="CO307" s="23">
        <v>0</v>
      </c>
      <c r="CP307" s="24">
        <v>0</v>
      </c>
      <c r="CQ307" s="23">
        <v>0</v>
      </c>
      <c r="CR307" s="23">
        <v>0</v>
      </c>
      <c r="CS307" s="25">
        <f t="shared" si="44"/>
        <v>559388445</v>
      </c>
      <c r="CT307" s="22">
        <v>0</v>
      </c>
      <c r="CU307" s="23">
        <v>0</v>
      </c>
      <c r="CV307" s="23">
        <v>0</v>
      </c>
      <c r="CW307" s="23"/>
      <c r="CX307" s="23">
        <v>0</v>
      </c>
      <c r="CY307" s="24">
        <v>0</v>
      </c>
      <c r="CZ307" s="23">
        <v>0</v>
      </c>
      <c r="DA307" s="23">
        <v>0</v>
      </c>
      <c r="DB307" s="25">
        <f t="shared" si="45"/>
        <v>559388445</v>
      </c>
      <c r="DC307" s="22">
        <v>0</v>
      </c>
      <c r="DD307" s="23">
        <v>0</v>
      </c>
      <c r="DE307" s="23">
        <v>0</v>
      </c>
      <c r="DF307" s="23">
        <v>0</v>
      </c>
      <c r="DG307" s="23">
        <v>0</v>
      </c>
      <c r="DH307" s="24">
        <v>0</v>
      </c>
      <c r="DI307" s="23">
        <v>0</v>
      </c>
      <c r="DJ307" s="23">
        <v>0</v>
      </c>
      <c r="DK307" s="25">
        <f t="shared" si="47"/>
        <v>559388445</v>
      </c>
      <c r="DL307" s="28">
        <v>0</v>
      </c>
      <c r="DM307" s="23">
        <v>0</v>
      </c>
      <c r="DN307" s="23">
        <v>0</v>
      </c>
      <c r="DO307" s="23">
        <v>0</v>
      </c>
      <c r="DP307" s="23"/>
      <c r="DQ307" s="23"/>
      <c r="DR307" s="23">
        <v>0</v>
      </c>
      <c r="DS307" s="23">
        <v>0</v>
      </c>
      <c r="DT307" s="24">
        <v>0</v>
      </c>
      <c r="DU307" s="23">
        <v>0</v>
      </c>
      <c r="DV307" s="23">
        <v>0</v>
      </c>
      <c r="DW307" s="26">
        <f t="shared" si="46"/>
        <v>559388445</v>
      </c>
      <c r="DX307" s="26">
        <f>VLOOKUP(B307,[2]RPTNCT049_ConsultaSaldosContabl!$I$4:$K$7914,3,0)</f>
        <v>172476958</v>
      </c>
      <c r="DY307" s="13" t="e">
        <f>+S307+AD307+AU307+#REF!+BG307+#REF!+BQ307+#REF!</f>
        <v>#REF!</v>
      </c>
    </row>
    <row r="308" spans="1:129" ht="15" customHeight="1" x14ac:dyDescent="0.2">
      <c r="A308" s="9">
        <v>8911802057</v>
      </c>
      <c r="B308" s="9">
        <v>891180205</v>
      </c>
      <c r="C308" s="9"/>
      <c r="D308" s="27">
        <v>217841378</v>
      </c>
      <c r="E308" s="21" t="s">
        <v>684</v>
      </c>
      <c r="F308" s="20" t="s">
        <v>1820</v>
      </c>
      <c r="G308" s="22">
        <f>VLOOKUP(A308,[1]SGP!$A$4:$G$1137,7,0)</f>
        <v>0</v>
      </c>
      <c r="H308" s="23"/>
      <c r="I308" s="23">
        <v>0</v>
      </c>
      <c r="J308" s="23">
        <v>0</v>
      </c>
      <c r="K308" s="24">
        <v>0</v>
      </c>
      <c r="L308" s="23">
        <v>0</v>
      </c>
      <c r="M308" s="23">
        <v>0</v>
      </c>
      <c r="N308" s="25">
        <f t="shared" si="39"/>
        <v>0</v>
      </c>
      <c r="O308" s="25">
        <v>0</v>
      </c>
      <c r="P308" s="22">
        <v>0</v>
      </c>
      <c r="Q308" s="23">
        <v>0</v>
      </c>
      <c r="R308" s="23">
        <v>0</v>
      </c>
      <c r="S308" s="31">
        <v>140691386</v>
      </c>
      <c r="T308" s="23">
        <v>0</v>
      </c>
      <c r="U308" s="24">
        <v>0</v>
      </c>
      <c r="V308" s="23">
        <v>0</v>
      </c>
      <c r="W308" s="23">
        <v>0</v>
      </c>
      <c r="X308" s="25">
        <f t="shared" si="40"/>
        <v>140691386</v>
      </c>
      <c r="Y308" s="25">
        <v>0</v>
      </c>
      <c r="Z308" s="22">
        <v>0</v>
      </c>
      <c r="AA308" s="23">
        <v>0</v>
      </c>
      <c r="AB308" s="22">
        <v>0</v>
      </c>
      <c r="AC308" s="23">
        <v>0</v>
      </c>
      <c r="AD308" s="23">
        <v>0</v>
      </c>
      <c r="AE308" s="23">
        <v>0</v>
      </c>
      <c r="AF308" s="24">
        <v>0</v>
      </c>
      <c r="AG308" s="23">
        <v>0</v>
      </c>
      <c r="AH308" s="23">
        <v>0</v>
      </c>
      <c r="AI308" s="25">
        <f t="shared" si="41"/>
        <v>140691386</v>
      </c>
      <c r="AJ308" s="25">
        <v>0</v>
      </c>
      <c r="AK308" s="24">
        <v>0</v>
      </c>
      <c r="AL308" s="23">
        <v>0</v>
      </c>
      <c r="AM308" s="23">
        <v>0</v>
      </c>
      <c r="AN308" s="24">
        <v>0</v>
      </c>
      <c r="AO308" s="24">
        <v>0</v>
      </c>
      <c r="AP308" s="23">
        <v>0</v>
      </c>
      <c r="AQ308" s="23">
        <v>0</v>
      </c>
      <c r="AR308" s="23">
        <v>0</v>
      </c>
      <c r="AS308" s="41" t="s">
        <v>2304</v>
      </c>
      <c r="AT308" s="23">
        <v>0</v>
      </c>
      <c r="AU308" s="23">
        <v>0</v>
      </c>
      <c r="AV308" s="25">
        <v>140691386</v>
      </c>
      <c r="AW308" s="22">
        <v>0</v>
      </c>
      <c r="AX308" s="23">
        <v>0</v>
      </c>
      <c r="AY308" s="41">
        <v>0</v>
      </c>
      <c r="AZ308" s="23">
        <v>0</v>
      </c>
      <c r="BA308" s="24">
        <v>0</v>
      </c>
      <c r="BB308" s="23">
        <v>0</v>
      </c>
      <c r="BC308" s="23"/>
      <c r="BD308" s="23">
        <v>0</v>
      </c>
      <c r="BE308" s="41">
        <v>0</v>
      </c>
      <c r="BF308" s="23">
        <v>101367115</v>
      </c>
      <c r="BG308" s="23">
        <v>128813575</v>
      </c>
      <c r="BH308" s="25">
        <v>370872076</v>
      </c>
      <c r="BI308" s="23">
        <v>0</v>
      </c>
      <c r="BJ308" s="23">
        <v>28953333</v>
      </c>
      <c r="BK308" s="23">
        <v>0</v>
      </c>
      <c r="BL308" s="23">
        <v>0</v>
      </c>
      <c r="BM308" s="23">
        <v>0</v>
      </c>
      <c r="BN308" s="24">
        <v>0</v>
      </c>
      <c r="BO308" s="23">
        <v>0</v>
      </c>
      <c r="BP308" s="23">
        <v>0</v>
      </c>
      <c r="BQ308" s="23">
        <v>0</v>
      </c>
      <c r="BR308" s="25">
        <v>399825409</v>
      </c>
      <c r="BS308" s="22">
        <v>0</v>
      </c>
      <c r="BT308" s="23">
        <v>0</v>
      </c>
      <c r="BU308" s="23">
        <v>0</v>
      </c>
      <c r="BV308" s="23">
        <v>0</v>
      </c>
      <c r="BW308" s="24">
        <v>0</v>
      </c>
      <c r="BX308" s="23">
        <v>0</v>
      </c>
      <c r="BY308" s="23">
        <v>0</v>
      </c>
      <c r="BZ308" s="23">
        <v>0</v>
      </c>
      <c r="CA308" s="25">
        <f t="shared" si="42"/>
        <v>399825409</v>
      </c>
      <c r="CB308" s="22">
        <v>0</v>
      </c>
      <c r="CC308" s="23">
        <v>0</v>
      </c>
      <c r="CD308" s="23">
        <v>0</v>
      </c>
      <c r="CE308" s="23">
        <v>0</v>
      </c>
      <c r="CF308" s="24">
        <v>0</v>
      </c>
      <c r="CG308" s="23">
        <v>0</v>
      </c>
      <c r="CH308" s="23">
        <v>0</v>
      </c>
      <c r="CI308" s="23">
        <v>0</v>
      </c>
      <c r="CJ308" s="25">
        <f t="shared" si="43"/>
        <v>399825409</v>
      </c>
      <c r="CK308" s="22">
        <v>0</v>
      </c>
      <c r="CL308" s="23">
        <v>0</v>
      </c>
      <c r="CM308" s="23">
        <v>0</v>
      </c>
      <c r="CN308" s="23">
        <v>0</v>
      </c>
      <c r="CO308" s="23">
        <v>0</v>
      </c>
      <c r="CP308" s="24">
        <v>0</v>
      </c>
      <c r="CQ308" s="23">
        <v>0</v>
      </c>
      <c r="CR308" s="23">
        <v>0</v>
      </c>
      <c r="CS308" s="25">
        <f t="shared" si="44"/>
        <v>399825409</v>
      </c>
      <c r="CT308" s="22">
        <v>0</v>
      </c>
      <c r="CU308" s="23">
        <v>0</v>
      </c>
      <c r="CV308" s="23">
        <v>0</v>
      </c>
      <c r="CW308" s="23"/>
      <c r="CX308" s="23">
        <v>0</v>
      </c>
      <c r="CY308" s="24">
        <v>0</v>
      </c>
      <c r="CZ308" s="23">
        <v>0</v>
      </c>
      <c r="DA308" s="23">
        <v>0</v>
      </c>
      <c r="DB308" s="25">
        <f t="shared" si="45"/>
        <v>399825409</v>
      </c>
      <c r="DC308" s="22">
        <v>0</v>
      </c>
      <c r="DD308" s="23">
        <v>0</v>
      </c>
      <c r="DE308" s="23">
        <v>0</v>
      </c>
      <c r="DF308" s="23">
        <v>0</v>
      </c>
      <c r="DG308" s="23">
        <v>0</v>
      </c>
      <c r="DH308" s="24">
        <v>0</v>
      </c>
      <c r="DI308" s="23">
        <v>0</v>
      </c>
      <c r="DJ308" s="23">
        <v>0</v>
      </c>
      <c r="DK308" s="25">
        <f t="shared" si="47"/>
        <v>399825409</v>
      </c>
      <c r="DL308" s="28">
        <v>0</v>
      </c>
      <c r="DM308" s="23">
        <v>0</v>
      </c>
      <c r="DN308" s="23">
        <v>0</v>
      </c>
      <c r="DO308" s="23">
        <v>0</v>
      </c>
      <c r="DP308" s="23"/>
      <c r="DQ308" s="23"/>
      <c r="DR308" s="23">
        <v>0</v>
      </c>
      <c r="DS308" s="23">
        <v>0</v>
      </c>
      <c r="DT308" s="24">
        <v>0</v>
      </c>
      <c r="DU308" s="23">
        <v>0</v>
      </c>
      <c r="DV308" s="23">
        <v>0</v>
      </c>
      <c r="DW308" s="26">
        <f t="shared" si="46"/>
        <v>399825409</v>
      </c>
      <c r="DX308" s="26">
        <f>VLOOKUP(B308,[2]RPTNCT049_ConsultaSaldosContabl!$I$4:$K$7914,3,0)</f>
        <v>130320448</v>
      </c>
      <c r="DY308" s="13" t="e">
        <f>+S308+AD308+AU308+#REF!+BG308+#REF!+BQ308+#REF!</f>
        <v>#REF!</v>
      </c>
    </row>
    <row r="309" spans="1:129" ht="15" customHeight="1" x14ac:dyDescent="0.2">
      <c r="A309" s="9">
        <v>8911801990</v>
      </c>
      <c r="B309" s="9">
        <v>891180199</v>
      </c>
      <c r="C309" s="9"/>
      <c r="D309" s="27">
        <v>214841548</v>
      </c>
      <c r="E309" s="21" t="s">
        <v>691</v>
      </c>
      <c r="F309" s="20" t="s">
        <v>1827</v>
      </c>
      <c r="G309" s="22">
        <f>VLOOKUP(A309,[1]SGP!$A$4:$G$1137,7,0)</f>
        <v>0</v>
      </c>
      <c r="H309" s="23"/>
      <c r="I309" s="23">
        <v>0</v>
      </c>
      <c r="J309" s="23">
        <v>0</v>
      </c>
      <c r="K309" s="24">
        <v>0</v>
      </c>
      <c r="L309" s="23">
        <v>0</v>
      </c>
      <c r="M309" s="23">
        <v>0</v>
      </c>
      <c r="N309" s="25">
        <f t="shared" si="39"/>
        <v>0</v>
      </c>
      <c r="O309" s="25">
        <v>0</v>
      </c>
      <c r="P309" s="22">
        <v>0</v>
      </c>
      <c r="Q309" s="23">
        <v>0</v>
      </c>
      <c r="R309" s="23">
        <v>0</v>
      </c>
      <c r="S309" s="31">
        <v>144170475</v>
      </c>
      <c r="T309" s="23">
        <v>0</v>
      </c>
      <c r="U309" s="24">
        <v>0</v>
      </c>
      <c r="V309" s="23">
        <v>0</v>
      </c>
      <c r="W309" s="23">
        <v>0</v>
      </c>
      <c r="X309" s="25">
        <f t="shared" si="40"/>
        <v>144170475</v>
      </c>
      <c r="Y309" s="25">
        <v>0</v>
      </c>
      <c r="Z309" s="22">
        <v>0</v>
      </c>
      <c r="AA309" s="23">
        <v>0</v>
      </c>
      <c r="AB309" s="22">
        <v>0</v>
      </c>
      <c r="AC309" s="23">
        <v>0</v>
      </c>
      <c r="AD309" s="23">
        <v>0</v>
      </c>
      <c r="AE309" s="23">
        <v>0</v>
      </c>
      <c r="AF309" s="24">
        <v>0</v>
      </c>
      <c r="AG309" s="23">
        <v>0</v>
      </c>
      <c r="AH309" s="23">
        <v>0</v>
      </c>
      <c r="AI309" s="25">
        <f t="shared" si="41"/>
        <v>144170475</v>
      </c>
      <c r="AJ309" s="25">
        <v>0</v>
      </c>
      <c r="AK309" s="24">
        <v>0</v>
      </c>
      <c r="AL309" s="23">
        <v>0</v>
      </c>
      <c r="AM309" s="23">
        <v>0</v>
      </c>
      <c r="AN309" s="24">
        <v>0</v>
      </c>
      <c r="AO309" s="24">
        <v>0</v>
      </c>
      <c r="AP309" s="23">
        <v>0</v>
      </c>
      <c r="AQ309" s="23">
        <v>0</v>
      </c>
      <c r="AR309" s="23">
        <v>0</v>
      </c>
      <c r="AS309" s="41" t="s">
        <v>2304</v>
      </c>
      <c r="AT309" s="23">
        <v>0</v>
      </c>
      <c r="AU309" s="23">
        <v>0</v>
      </c>
      <c r="AV309" s="25">
        <v>144170475</v>
      </c>
      <c r="AW309" s="22">
        <v>0</v>
      </c>
      <c r="AX309" s="23">
        <v>0</v>
      </c>
      <c r="AY309" s="41">
        <v>0</v>
      </c>
      <c r="AZ309" s="23">
        <v>0</v>
      </c>
      <c r="BA309" s="24">
        <v>0</v>
      </c>
      <c r="BB309" s="23">
        <v>0</v>
      </c>
      <c r="BC309" s="23"/>
      <c r="BD309" s="23">
        <v>0</v>
      </c>
      <c r="BE309" s="41">
        <v>0</v>
      </c>
      <c r="BF309" s="23">
        <v>109891615</v>
      </c>
      <c r="BG309" s="23">
        <v>136485691</v>
      </c>
      <c r="BH309" s="25">
        <v>390547781</v>
      </c>
      <c r="BI309" s="23">
        <v>0</v>
      </c>
      <c r="BJ309" s="23">
        <v>31387781</v>
      </c>
      <c r="BK309" s="23">
        <v>0</v>
      </c>
      <c r="BL309" s="23">
        <v>0</v>
      </c>
      <c r="BM309" s="23">
        <v>0</v>
      </c>
      <c r="BN309" s="24">
        <v>0</v>
      </c>
      <c r="BO309" s="23">
        <v>0</v>
      </c>
      <c r="BP309" s="23">
        <v>0</v>
      </c>
      <c r="BQ309" s="23">
        <v>0</v>
      </c>
      <c r="BR309" s="25">
        <v>421935562</v>
      </c>
      <c r="BS309" s="22">
        <v>0</v>
      </c>
      <c r="BT309" s="23">
        <v>0</v>
      </c>
      <c r="BU309" s="23">
        <v>0</v>
      </c>
      <c r="BV309" s="23">
        <v>0</v>
      </c>
      <c r="BW309" s="24">
        <v>0</v>
      </c>
      <c r="BX309" s="23">
        <v>0</v>
      </c>
      <c r="BY309" s="23">
        <v>0</v>
      </c>
      <c r="BZ309" s="23">
        <v>0</v>
      </c>
      <c r="CA309" s="25">
        <f t="shared" si="42"/>
        <v>421935562</v>
      </c>
      <c r="CB309" s="22">
        <v>0</v>
      </c>
      <c r="CC309" s="23">
        <v>0</v>
      </c>
      <c r="CD309" s="23">
        <v>0</v>
      </c>
      <c r="CE309" s="23">
        <v>0</v>
      </c>
      <c r="CF309" s="24">
        <v>0</v>
      </c>
      <c r="CG309" s="23">
        <v>0</v>
      </c>
      <c r="CH309" s="23">
        <v>0</v>
      </c>
      <c r="CI309" s="23">
        <v>0</v>
      </c>
      <c r="CJ309" s="25">
        <f t="shared" si="43"/>
        <v>421935562</v>
      </c>
      <c r="CK309" s="22">
        <v>0</v>
      </c>
      <c r="CL309" s="23">
        <v>0</v>
      </c>
      <c r="CM309" s="23">
        <v>0</v>
      </c>
      <c r="CN309" s="23">
        <v>0</v>
      </c>
      <c r="CO309" s="23">
        <v>0</v>
      </c>
      <c r="CP309" s="24">
        <v>0</v>
      </c>
      <c r="CQ309" s="23">
        <v>0</v>
      </c>
      <c r="CR309" s="23">
        <v>0</v>
      </c>
      <c r="CS309" s="25">
        <f t="shared" si="44"/>
        <v>421935562</v>
      </c>
      <c r="CT309" s="22">
        <v>0</v>
      </c>
      <c r="CU309" s="23">
        <v>0</v>
      </c>
      <c r="CV309" s="23">
        <v>0</v>
      </c>
      <c r="CW309" s="23"/>
      <c r="CX309" s="23">
        <v>0</v>
      </c>
      <c r="CY309" s="24">
        <v>0</v>
      </c>
      <c r="CZ309" s="23">
        <v>0</v>
      </c>
      <c r="DA309" s="23">
        <v>0</v>
      </c>
      <c r="DB309" s="25">
        <f t="shared" si="45"/>
        <v>421935562</v>
      </c>
      <c r="DC309" s="22">
        <v>0</v>
      </c>
      <c r="DD309" s="23">
        <v>0</v>
      </c>
      <c r="DE309" s="23">
        <v>0</v>
      </c>
      <c r="DF309" s="23">
        <v>0</v>
      </c>
      <c r="DG309" s="23">
        <v>0</v>
      </c>
      <c r="DH309" s="24">
        <v>0</v>
      </c>
      <c r="DI309" s="23">
        <v>0</v>
      </c>
      <c r="DJ309" s="23">
        <v>0</v>
      </c>
      <c r="DK309" s="25">
        <f t="shared" si="47"/>
        <v>421935562</v>
      </c>
      <c r="DL309" s="28">
        <v>0</v>
      </c>
      <c r="DM309" s="23">
        <v>0</v>
      </c>
      <c r="DN309" s="23">
        <v>0</v>
      </c>
      <c r="DO309" s="23">
        <v>0</v>
      </c>
      <c r="DP309" s="23"/>
      <c r="DQ309" s="23"/>
      <c r="DR309" s="23">
        <v>0</v>
      </c>
      <c r="DS309" s="23">
        <v>0</v>
      </c>
      <c r="DT309" s="24">
        <v>0</v>
      </c>
      <c r="DU309" s="23">
        <v>0</v>
      </c>
      <c r="DV309" s="23">
        <v>0</v>
      </c>
      <c r="DW309" s="26">
        <f t="shared" si="46"/>
        <v>421935562</v>
      </c>
      <c r="DX309" s="26">
        <f>VLOOKUP(B309,[2]RPTNCT049_ConsultaSaldosContabl!$I$4:$K$7914,3,0)</f>
        <v>141279396</v>
      </c>
      <c r="DY309" s="13" t="e">
        <f>+S309+AD309+AU309+#REF!+BG309+#REF!+BQ309+#REF!</f>
        <v>#REF!</v>
      </c>
    </row>
    <row r="310" spans="1:129" ht="15" customHeight="1" x14ac:dyDescent="0.2">
      <c r="A310" s="9">
        <v>8911801944</v>
      </c>
      <c r="B310" s="9">
        <v>891180194</v>
      </c>
      <c r="C310" s="9"/>
      <c r="D310" s="27">
        <v>211841518</v>
      </c>
      <c r="E310" s="21" t="s">
        <v>688</v>
      </c>
      <c r="F310" s="20" t="s">
        <v>1824</v>
      </c>
      <c r="G310" s="22">
        <f>VLOOKUP(A310,[1]SGP!$A$4:$G$1137,7,0)</f>
        <v>0</v>
      </c>
      <c r="H310" s="23"/>
      <c r="I310" s="23">
        <v>0</v>
      </c>
      <c r="J310" s="23">
        <v>0</v>
      </c>
      <c r="K310" s="24">
        <v>0</v>
      </c>
      <c r="L310" s="23">
        <v>0</v>
      </c>
      <c r="M310" s="23">
        <v>0</v>
      </c>
      <c r="N310" s="25">
        <f t="shared" si="39"/>
        <v>0</v>
      </c>
      <c r="O310" s="25">
        <v>0</v>
      </c>
      <c r="P310" s="22">
        <v>0</v>
      </c>
      <c r="Q310" s="23">
        <v>0</v>
      </c>
      <c r="R310" s="23">
        <v>0</v>
      </c>
      <c r="S310" s="31">
        <v>60665552</v>
      </c>
      <c r="T310" s="23">
        <v>0</v>
      </c>
      <c r="U310" s="24">
        <v>0</v>
      </c>
      <c r="V310" s="23">
        <v>0</v>
      </c>
      <c r="W310" s="23">
        <v>0</v>
      </c>
      <c r="X310" s="25">
        <f t="shared" si="40"/>
        <v>60665552</v>
      </c>
      <c r="Y310" s="25">
        <v>0</v>
      </c>
      <c r="Z310" s="22">
        <v>0</v>
      </c>
      <c r="AA310" s="23">
        <v>0</v>
      </c>
      <c r="AB310" s="22">
        <v>0</v>
      </c>
      <c r="AC310" s="23">
        <v>0</v>
      </c>
      <c r="AD310" s="23">
        <v>0</v>
      </c>
      <c r="AE310" s="23">
        <v>0</v>
      </c>
      <c r="AF310" s="24">
        <v>0</v>
      </c>
      <c r="AG310" s="23">
        <v>0</v>
      </c>
      <c r="AH310" s="23">
        <v>0</v>
      </c>
      <c r="AI310" s="25">
        <f t="shared" si="41"/>
        <v>60665552</v>
      </c>
      <c r="AJ310" s="25">
        <v>0</v>
      </c>
      <c r="AK310" s="24">
        <v>0</v>
      </c>
      <c r="AL310" s="23">
        <v>0</v>
      </c>
      <c r="AM310" s="23">
        <v>0</v>
      </c>
      <c r="AN310" s="24">
        <v>0</v>
      </c>
      <c r="AO310" s="24">
        <v>0</v>
      </c>
      <c r="AP310" s="23">
        <v>0</v>
      </c>
      <c r="AQ310" s="23">
        <v>0</v>
      </c>
      <c r="AR310" s="23">
        <v>0</v>
      </c>
      <c r="AS310" s="41" t="s">
        <v>2304</v>
      </c>
      <c r="AT310" s="23">
        <v>0</v>
      </c>
      <c r="AU310" s="23">
        <v>0</v>
      </c>
      <c r="AV310" s="25">
        <v>60665552</v>
      </c>
      <c r="AW310" s="22">
        <v>0</v>
      </c>
      <c r="AX310" s="23">
        <v>0</v>
      </c>
      <c r="AY310" s="41">
        <v>0</v>
      </c>
      <c r="AZ310" s="23">
        <v>0</v>
      </c>
      <c r="BA310" s="24">
        <v>0</v>
      </c>
      <c r="BB310" s="23">
        <v>0</v>
      </c>
      <c r="BC310" s="23"/>
      <c r="BD310" s="23">
        <v>0</v>
      </c>
      <c r="BE310" s="41">
        <v>0</v>
      </c>
      <c r="BF310" s="23">
        <v>39455445</v>
      </c>
      <c r="BG310" s="23">
        <v>55858374</v>
      </c>
      <c r="BH310" s="25">
        <v>155979371</v>
      </c>
      <c r="BI310" s="23">
        <v>0</v>
      </c>
      <c r="BJ310" s="23">
        <v>10917761</v>
      </c>
      <c r="BK310" s="23">
        <v>0</v>
      </c>
      <c r="BL310" s="23">
        <v>0</v>
      </c>
      <c r="BM310" s="23">
        <v>0</v>
      </c>
      <c r="BN310" s="24">
        <v>0</v>
      </c>
      <c r="BO310" s="23">
        <v>0</v>
      </c>
      <c r="BP310" s="23">
        <v>0</v>
      </c>
      <c r="BQ310" s="23">
        <v>0</v>
      </c>
      <c r="BR310" s="25">
        <v>166897132</v>
      </c>
      <c r="BS310" s="22">
        <v>0</v>
      </c>
      <c r="BT310" s="23">
        <v>0</v>
      </c>
      <c r="BU310" s="23">
        <v>0</v>
      </c>
      <c r="BV310" s="23">
        <v>0</v>
      </c>
      <c r="BW310" s="24">
        <v>0</v>
      </c>
      <c r="BX310" s="23">
        <v>0</v>
      </c>
      <c r="BY310" s="23">
        <v>0</v>
      </c>
      <c r="BZ310" s="23">
        <v>0</v>
      </c>
      <c r="CA310" s="25">
        <f t="shared" si="42"/>
        <v>166897132</v>
      </c>
      <c r="CB310" s="22">
        <v>0</v>
      </c>
      <c r="CC310" s="23">
        <v>0</v>
      </c>
      <c r="CD310" s="23">
        <v>0</v>
      </c>
      <c r="CE310" s="23">
        <v>0</v>
      </c>
      <c r="CF310" s="24">
        <v>0</v>
      </c>
      <c r="CG310" s="23">
        <v>0</v>
      </c>
      <c r="CH310" s="23">
        <v>0</v>
      </c>
      <c r="CI310" s="23">
        <v>0</v>
      </c>
      <c r="CJ310" s="25">
        <f t="shared" si="43"/>
        <v>166897132</v>
      </c>
      <c r="CK310" s="22">
        <v>0</v>
      </c>
      <c r="CL310" s="23">
        <v>0</v>
      </c>
      <c r="CM310" s="23">
        <v>0</v>
      </c>
      <c r="CN310" s="23">
        <v>0</v>
      </c>
      <c r="CO310" s="23">
        <v>0</v>
      </c>
      <c r="CP310" s="24">
        <v>0</v>
      </c>
      <c r="CQ310" s="23">
        <v>0</v>
      </c>
      <c r="CR310" s="23">
        <v>0</v>
      </c>
      <c r="CS310" s="25">
        <f t="shared" si="44"/>
        <v>166897132</v>
      </c>
      <c r="CT310" s="22">
        <v>0</v>
      </c>
      <c r="CU310" s="23">
        <v>0</v>
      </c>
      <c r="CV310" s="23">
        <v>0</v>
      </c>
      <c r="CW310" s="23"/>
      <c r="CX310" s="23">
        <v>0</v>
      </c>
      <c r="CY310" s="24">
        <v>0</v>
      </c>
      <c r="CZ310" s="23">
        <v>0</v>
      </c>
      <c r="DA310" s="23">
        <v>0</v>
      </c>
      <c r="DB310" s="25">
        <f t="shared" si="45"/>
        <v>166897132</v>
      </c>
      <c r="DC310" s="22">
        <v>0</v>
      </c>
      <c r="DD310" s="23">
        <v>0</v>
      </c>
      <c r="DE310" s="23">
        <v>0</v>
      </c>
      <c r="DF310" s="23">
        <v>0</v>
      </c>
      <c r="DG310" s="23">
        <v>0</v>
      </c>
      <c r="DH310" s="24">
        <v>0</v>
      </c>
      <c r="DI310" s="23">
        <v>0</v>
      </c>
      <c r="DJ310" s="23">
        <v>0</v>
      </c>
      <c r="DK310" s="25">
        <f t="shared" si="47"/>
        <v>166897132</v>
      </c>
      <c r="DL310" s="28">
        <v>0</v>
      </c>
      <c r="DM310" s="23">
        <v>0</v>
      </c>
      <c r="DN310" s="23">
        <v>0</v>
      </c>
      <c r="DO310" s="23">
        <v>0</v>
      </c>
      <c r="DP310" s="23"/>
      <c r="DQ310" s="23"/>
      <c r="DR310" s="23">
        <v>0</v>
      </c>
      <c r="DS310" s="23">
        <v>0</v>
      </c>
      <c r="DT310" s="24">
        <v>0</v>
      </c>
      <c r="DU310" s="23">
        <v>0</v>
      </c>
      <c r="DV310" s="23">
        <v>0</v>
      </c>
      <c r="DW310" s="26">
        <f t="shared" si="46"/>
        <v>166897132</v>
      </c>
      <c r="DX310" s="26">
        <f>VLOOKUP(B310,[2]RPTNCT049_ConsultaSaldosContabl!$I$4:$K$7914,3,0)</f>
        <v>50373206</v>
      </c>
      <c r="DY310" s="13" t="e">
        <f>+S310+AD310+AU310+#REF!+BG310+#REF!+BQ310+#REF!</f>
        <v>#REF!</v>
      </c>
    </row>
    <row r="311" spans="1:129" ht="15" customHeight="1" x14ac:dyDescent="0.2">
      <c r="A311" s="9">
        <v>8911801912</v>
      </c>
      <c r="B311" s="9">
        <v>891180191</v>
      </c>
      <c r="C311" s="9"/>
      <c r="D311" s="27">
        <v>217041770</v>
      </c>
      <c r="E311" s="21" t="s">
        <v>697</v>
      </c>
      <c r="F311" s="20" t="s">
        <v>1833</v>
      </c>
      <c r="G311" s="22">
        <f>VLOOKUP(A311,[1]SGP!$A$4:$G$1137,7,0)</f>
        <v>0</v>
      </c>
      <c r="H311" s="23"/>
      <c r="I311" s="23">
        <v>0</v>
      </c>
      <c r="J311" s="23">
        <v>0</v>
      </c>
      <c r="K311" s="24">
        <v>0</v>
      </c>
      <c r="L311" s="23">
        <v>0</v>
      </c>
      <c r="M311" s="23">
        <v>0</v>
      </c>
      <c r="N311" s="25">
        <f t="shared" si="39"/>
        <v>0</v>
      </c>
      <c r="O311" s="25">
        <v>0</v>
      </c>
      <c r="P311" s="22">
        <v>0</v>
      </c>
      <c r="Q311" s="23">
        <v>0</v>
      </c>
      <c r="R311" s="23">
        <v>0</v>
      </c>
      <c r="S311" s="31">
        <v>206580630</v>
      </c>
      <c r="T311" s="23">
        <v>0</v>
      </c>
      <c r="U311" s="24">
        <v>0</v>
      </c>
      <c r="V311" s="23">
        <v>0</v>
      </c>
      <c r="W311" s="23">
        <v>0</v>
      </c>
      <c r="X311" s="25">
        <f t="shared" si="40"/>
        <v>206580630</v>
      </c>
      <c r="Y311" s="25">
        <v>0</v>
      </c>
      <c r="Z311" s="22">
        <v>0</v>
      </c>
      <c r="AA311" s="23">
        <v>0</v>
      </c>
      <c r="AB311" s="22">
        <v>0</v>
      </c>
      <c r="AC311" s="23">
        <v>0</v>
      </c>
      <c r="AD311" s="23">
        <v>0</v>
      </c>
      <c r="AE311" s="23">
        <v>0</v>
      </c>
      <c r="AF311" s="24">
        <v>0</v>
      </c>
      <c r="AG311" s="23">
        <v>0</v>
      </c>
      <c r="AH311" s="23">
        <v>0</v>
      </c>
      <c r="AI311" s="25">
        <f t="shared" si="41"/>
        <v>206580630</v>
      </c>
      <c r="AJ311" s="25">
        <v>0</v>
      </c>
      <c r="AK311" s="24">
        <v>0</v>
      </c>
      <c r="AL311" s="23">
        <v>0</v>
      </c>
      <c r="AM311" s="23">
        <v>0</v>
      </c>
      <c r="AN311" s="24">
        <v>0</v>
      </c>
      <c r="AO311" s="24">
        <v>0</v>
      </c>
      <c r="AP311" s="23">
        <v>0</v>
      </c>
      <c r="AQ311" s="23">
        <v>0</v>
      </c>
      <c r="AR311" s="23">
        <v>0</v>
      </c>
      <c r="AS311" s="41" t="s">
        <v>2304</v>
      </c>
      <c r="AT311" s="23">
        <v>0</v>
      </c>
      <c r="AU311" s="23">
        <v>0</v>
      </c>
      <c r="AV311" s="25">
        <v>206580630</v>
      </c>
      <c r="AW311" s="22">
        <v>0</v>
      </c>
      <c r="AX311" s="23">
        <v>0</v>
      </c>
      <c r="AY311" s="41">
        <v>0</v>
      </c>
      <c r="AZ311" s="23">
        <v>0</v>
      </c>
      <c r="BA311" s="24">
        <v>0</v>
      </c>
      <c r="BB311" s="23">
        <v>0</v>
      </c>
      <c r="BC311" s="23"/>
      <c r="BD311" s="23">
        <v>0</v>
      </c>
      <c r="BE311" s="41">
        <v>0</v>
      </c>
      <c r="BF311" s="23">
        <v>144213455</v>
      </c>
      <c r="BG311" s="23">
        <v>193528506</v>
      </c>
      <c r="BH311" s="25">
        <v>544322591</v>
      </c>
      <c r="BI311" s="23">
        <v>0</v>
      </c>
      <c r="BJ311" s="23">
        <v>41190253</v>
      </c>
      <c r="BK311" s="23">
        <v>0</v>
      </c>
      <c r="BL311" s="23">
        <v>0</v>
      </c>
      <c r="BM311" s="23">
        <v>0</v>
      </c>
      <c r="BN311" s="24">
        <v>0</v>
      </c>
      <c r="BO311" s="23">
        <v>0</v>
      </c>
      <c r="BP311" s="23">
        <v>0</v>
      </c>
      <c r="BQ311" s="23">
        <v>0</v>
      </c>
      <c r="BR311" s="25">
        <v>585512844</v>
      </c>
      <c r="BS311" s="22">
        <v>0</v>
      </c>
      <c r="BT311" s="23">
        <v>0</v>
      </c>
      <c r="BU311" s="23">
        <v>0</v>
      </c>
      <c r="BV311" s="23">
        <v>0</v>
      </c>
      <c r="BW311" s="24">
        <v>0</v>
      </c>
      <c r="BX311" s="23">
        <v>0</v>
      </c>
      <c r="BY311" s="23">
        <v>0</v>
      </c>
      <c r="BZ311" s="23">
        <v>0</v>
      </c>
      <c r="CA311" s="25">
        <f t="shared" si="42"/>
        <v>585512844</v>
      </c>
      <c r="CB311" s="22">
        <v>0</v>
      </c>
      <c r="CC311" s="23">
        <v>0</v>
      </c>
      <c r="CD311" s="23">
        <v>0</v>
      </c>
      <c r="CE311" s="23">
        <v>0</v>
      </c>
      <c r="CF311" s="24">
        <v>0</v>
      </c>
      <c r="CG311" s="23">
        <v>0</v>
      </c>
      <c r="CH311" s="23">
        <v>0</v>
      </c>
      <c r="CI311" s="23">
        <v>0</v>
      </c>
      <c r="CJ311" s="25">
        <f t="shared" si="43"/>
        <v>585512844</v>
      </c>
      <c r="CK311" s="22">
        <v>0</v>
      </c>
      <c r="CL311" s="23">
        <v>0</v>
      </c>
      <c r="CM311" s="23">
        <v>0</v>
      </c>
      <c r="CN311" s="23">
        <v>0</v>
      </c>
      <c r="CO311" s="23">
        <v>0</v>
      </c>
      <c r="CP311" s="24">
        <v>0</v>
      </c>
      <c r="CQ311" s="23">
        <v>0</v>
      </c>
      <c r="CR311" s="23">
        <v>0</v>
      </c>
      <c r="CS311" s="25">
        <f t="shared" si="44"/>
        <v>585512844</v>
      </c>
      <c r="CT311" s="22">
        <v>0</v>
      </c>
      <c r="CU311" s="23">
        <v>0</v>
      </c>
      <c r="CV311" s="23">
        <v>0</v>
      </c>
      <c r="CW311" s="23"/>
      <c r="CX311" s="23">
        <v>0</v>
      </c>
      <c r="CY311" s="24">
        <v>0</v>
      </c>
      <c r="CZ311" s="23">
        <v>0</v>
      </c>
      <c r="DA311" s="23">
        <v>0</v>
      </c>
      <c r="DB311" s="25">
        <f t="shared" si="45"/>
        <v>585512844</v>
      </c>
      <c r="DC311" s="22">
        <v>0</v>
      </c>
      <c r="DD311" s="23">
        <v>0</v>
      </c>
      <c r="DE311" s="23">
        <v>0</v>
      </c>
      <c r="DF311" s="23">
        <v>0</v>
      </c>
      <c r="DG311" s="23">
        <v>0</v>
      </c>
      <c r="DH311" s="24">
        <v>0</v>
      </c>
      <c r="DI311" s="23">
        <v>0</v>
      </c>
      <c r="DJ311" s="23">
        <v>0</v>
      </c>
      <c r="DK311" s="25">
        <f t="shared" si="47"/>
        <v>585512844</v>
      </c>
      <c r="DL311" s="28">
        <v>0</v>
      </c>
      <c r="DM311" s="23">
        <v>0</v>
      </c>
      <c r="DN311" s="23">
        <v>0</v>
      </c>
      <c r="DO311" s="23">
        <v>0</v>
      </c>
      <c r="DP311" s="23"/>
      <c r="DQ311" s="23"/>
      <c r="DR311" s="23">
        <v>0</v>
      </c>
      <c r="DS311" s="23">
        <v>0</v>
      </c>
      <c r="DT311" s="24">
        <v>0</v>
      </c>
      <c r="DU311" s="23">
        <v>0</v>
      </c>
      <c r="DV311" s="23">
        <v>0</v>
      </c>
      <c r="DW311" s="26">
        <f t="shared" si="46"/>
        <v>585512844</v>
      </c>
      <c r="DX311" s="26">
        <f>VLOOKUP(B311,[2]RPTNCT049_ConsultaSaldosContabl!$I$4:$K$7914,3,0)</f>
        <v>185403708</v>
      </c>
      <c r="DY311" s="13" t="e">
        <f>+S311+AD311+AU311+#REF!+BG311+#REF!+BQ311+#REF!</f>
        <v>#REF!</v>
      </c>
    </row>
    <row r="312" spans="1:129" ht="15" customHeight="1" x14ac:dyDescent="0.2">
      <c r="A312" s="9">
        <v>8911801872</v>
      </c>
      <c r="B312" s="9">
        <v>891180187</v>
      </c>
      <c r="C312" s="9"/>
      <c r="D312" s="27">
        <v>217241872</v>
      </c>
      <c r="E312" s="21" t="s">
        <v>703</v>
      </c>
      <c r="F312" s="20" t="s">
        <v>1825</v>
      </c>
      <c r="G312" s="22">
        <f>VLOOKUP(A312,[1]SGP!$A$4:$G$1137,7,0)</f>
        <v>0</v>
      </c>
      <c r="H312" s="23"/>
      <c r="I312" s="23">
        <v>0</v>
      </c>
      <c r="J312" s="23">
        <v>0</v>
      </c>
      <c r="K312" s="24">
        <v>0</v>
      </c>
      <c r="L312" s="23">
        <v>0</v>
      </c>
      <c r="M312" s="23">
        <v>0</v>
      </c>
      <c r="N312" s="25">
        <f t="shared" si="39"/>
        <v>0</v>
      </c>
      <c r="O312" s="25">
        <v>0</v>
      </c>
      <c r="P312" s="22">
        <v>0</v>
      </c>
      <c r="Q312" s="23">
        <v>0</v>
      </c>
      <c r="R312" s="23">
        <v>0</v>
      </c>
      <c r="S312" s="31">
        <v>54580261</v>
      </c>
      <c r="T312" s="23">
        <v>0</v>
      </c>
      <c r="U312" s="24">
        <v>0</v>
      </c>
      <c r="V312" s="23">
        <v>0</v>
      </c>
      <c r="W312" s="23">
        <v>0</v>
      </c>
      <c r="X312" s="25">
        <f t="shared" si="40"/>
        <v>54580261</v>
      </c>
      <c r="Y312" s="25">
        <v>0</v>
      </c>
      <c r="Z312" s="22">
        <v>0</v>
      </c>
      <c r="AA312" s="23">
        <v>0</v>
      </c>
      <c r="AB312" s="22">
        <v>0</v>
      </c>
      <c r="AC312" s="23">
        <v>0</v>
      </c>
      <c r="AD312" s="23">
        <v>0</v>
      </c>
      <c r="AE312" s="23">
        <v>0</v>
      </c>
      <c r="AF312" s="24">
        <v>0</v>
      </c>
      <c r="AG312" s="23">
        <v>0</v>
      </c>
      <c r="AH312" s="23">
        <v>0</v>
      </c>
      <c r="AI312" s="25">
        <f t="shared" si="41"/>
        <v>54580261</v>
      </c>
      <c r="AJ312" s="25">
        <v>0</v>
      </c>
      <c r="AK312" s="24">
        <v>0</v>
      </c>
      <c r="AL312" s="23">
        <v>0</v>
      </c>
      <c r="AM312" s="23">
        <v>0</v>
      </c>
      <c r="AN312" s="24">
        <v>0</v>
      </c>
      <c r="AO312" s="24">
        <v>0</v>
      </c>
      <c r="AP312" s="23">
        <v>0</v>
      </c>
      <c r="AQ312" s="23">
        <v>0</v>
      </c>
      <c r="AR312" s="23">
        <v>0</v>
      </c>
      <c r="AS312" s="41" t="s">
        <v>2304</v>
      </c>
      <c r="AT312" s="23">
        <v>0</v>
      </c>
      <c r="AU312" s="23">
        <v>0</v>
      </c>
      <c r="AV312" s="25">
        <v>54580261</v>
      </c>
      <c r="AW312" s="22">
        <v>0</v>
      </c>
      <c r="AX312" s="23">
        <v>0</v>
      </c>
      <c r="AY312" s="41">
        <v>0</v>
      </c>
      <c r="AZ312" s="23">
        <v>0</v>
      </c>
      <c r="BA312" s="24">
        <v>0</v>
      </c>
      <c r="BB312" s="23">
        <v>0</v>
      </c>
      <c r="BC312" s="23"/>
      <c r="BD312" s="23">
        <v>0</v>
      </c>
      <c r="BE312" s="41">
        <v>0</v>
      </c>
      <c r="BF312" s="23">
        <v>32708205</v>
      </c>
      <c r="BG312" s="23">
        <v>49142877</v>
      </c>
      <c r="BH312" s="25">
        <v>136431343</v>
      </c>
      <c r="BI312" s="23">
        <v>0</v>
      </c>
      <c r="BJ312" s="23">
        <v>9701700</v>
      </c>
      <c r="BK312" s="23">
        <v>0</v>
      </c>
      <c r="BL312" s="23">
        <v>0</v>
      </c>
      <c r="BM312" s="23">
        <v>0</v>
      </c>
      <c r="BN312" s="24">
        <v>0</v>
      </c>
      <c r="BO312" s="23">
        <v>0</v>
      </c>
      <c r="BP312" s="23">
        <v>0</v>
      </c>
      <c r="BQ312" s="23">
        <v>0</v>
      </c>
      <c r="BR312" s="25">
        <v>146133043</v>
      </c>
      <c r="BS312" s="22">
        <v>0</v>
      </c>
      <c r="BT312" s="23">
        <v>0</v>
      </c>
      <c r="BU312" s="23">
        <v>0</v>
      </c>
      <c r="BV312" s="23">
        <v>0</v>
      </c>
      <c r="BW312" s="24">
        <v>0</v>
      </c>
      <c r="BX312" s="23">
        <v>0</v>
      </c>
      <c r="BY312" s="23">
        <v>0</v>
      </c>
      <c r="BZ312" s="23">
        <v>0</v>
      </c>
      <c r="CA312" s="25">
        <f t="shared" si="42"/>
        <v>146133043</v>
      </c>
      <c r="CB312" s="22">
        <v>0</v>
      </c>
      <c r="CC312" s="23">
        <v>0</v>
      </c>
      <c r="CD312" s="23">
        <v>0</v>
      </c>
      <c r="CE312" s="23">
        <v>0</v>
      </c>
      <c r="CF312" s="24">
        <v>0</v>
      </c>
      <c r="CG312" s="23">
        <v>0</v>
      </c>
      <c r="CH312" s="23">
        <v>0</v>
      </c>
      <c r="CI312" s="23">
        <v>0</v>
      </c>
      <c r="CJ312" s="25">
        <f t="shared" si="43"/>
        <v>146133043</v>
      </c>
      <c r="CK312" s="22">
        <v>0</v>
      </c>
      <c r="CL312" s="23">
        <v>0</v>
      </c>
      <c r="CM312" s="23">
        <v>0</v>
      </c>
      <c r="CN312" s="23">
        <v>0</v>
      </c>
      <c r="CO312" s="23">
        <v>0</v>
      </c>
      <c r="CP312" s="24">
        <v>0</v>
      </c>
      <c r="CQ312" s="23">
        <v>0</v>
      </c>
      <c r="CR312" s="23">
        <v>0</v>
      </c>
      <c r="CS312" s="25">
        <f t="shared" si="44"/>
        <v>146133043</v>
      </c>
      <c r="CT312" s="22">
        <v>0</v>
      </c>
      <c r="CU312" s="23">
        <v>0</v>
      </c>
      <c r="CV312" s="23">
        <v>0</v>
      </c>
      <c r="CW312" s="23"/>
      <c r="CX312" s="23">
        <v>0</v>
      </c>
      <c r="CY312" s="24">
        <v>0</v>
      </c>
      <c r="CZ312" s="23">
        <v>0</v>
      </c>
      <c r="DA312" s="23">
        <v>0</v>
      </c>
      <c r="DB312" s="25">
        <f t="shared" si="45"/>
        <v>146133043</v>
      </c>
      <c r="DC312" s="22">
        <v>0</v>
      </c>
      <c r="DD312" s="23">
        <v>0</v>
      </c>
      <c r="DE312" s="23">
        <v>0</v>
      </c>
      <c r="DF312" s="23">
        <v>0</v>
      </c>
      <c r="DG312" s="23">
        <v>0</v>
      </c>
      <c r="DH312" s="24">
        <v>0</v>
      </c>
      <c r="DI312" s="23">
        <v>0</v>
      </c>
      <c r="DJ312" s="23">
        <v>0</v>
      </c>
      <c r="DK312" s="25">
        <f t="shared" si="47"/>
        <v>146133043</v>
      </c>
      <c r="DL312" s="28">
        <v>0</v>
      </c>
      <c r="DM312" s="23">
        <v>0</v>
      </c>
      <c r="DN312" s="23">
        <v>0</v>
      </c>
      <c r="DO312" s="23">
        <v>0</v>
      </c>
      <c r="DP312" s="23"/>
      <c r="DQ312" s="23"/>
      <c r="DR312" s="23">
        <v>0</v>
      </c>
      <c r="DS312" s="23">
        <v>0</v>
      </c>
      <c r="DT312" s="24">
        <v>0</v>
      </c>
      <c r="DU312" s="23">
        <v>0</v>
      </c>
      <c r="DV312" s="23">
        <v>0</v>
      </c>
      <c r="DW312" s="26">
        <f t="shared" si="46"/>
        <v>146133043</v>
      </c>
      <c r="DX312" s="26">
        <f>VLOOKUP(B312,[2]RPTNCT049_ConsultaSaldosContabl!$I$4:$K$7914,3,0)</f>
        <v>42409905</v>
      </c>
      <c r="DY312" s="13" t="e">
        <f>+S312+AD312+AU312+#REF!+BG312+#REF!+BQ312+#REF!</f>
        <v>#REF!</v>
      </c>
    </row>
    <row r="313" spans="1:129" ht="15" customHeight="1" x14ac:dyDescent="0.2">
      <c r="A313" s="9">
        <v>8911801833</v>
      </c>
      <c r="B313" s="9">
        <v>891180183</v>
      </c>
      <c r="C313" s="9"/>
      <c r="D313" s="27">
        <v>217841078</v>
      </c>
      <c r="E313" s="21" t="s">
        <v>674</v>
      </c>
      <c r="F313" s="20" t="s">
        <v>1810</v>
      </c>
      <c r="G313" s="22">
        <f>VLOOKUP(A313,[1]SGP!$A$4:$G$1137,7,0)</f>
        <v>0</v>
      </c>
      <c r="H313" s="23"/>
      <c r="I313" s="23">
        <v>0</v>
      </c>
      <c r="J313" s="23">
        <v>0</v>
      </c>
      <c r="K313" s="24">
        <v>0</v>
      </c>
      <c r="L313" s="23">
        <v>0</v>
      </c>
      <c r="M313" s="23">
        <v>0</v>
      </c>
      <c r="N313" s="25">
        <f t="shared" si="39"/>
        <v>0</v>
      </c>
      <c r="O313" s="25">
        <v>0</v>
      </c>
      <c r="P313" s="22">
        <v>0</v>
      </c>
      <c r="Q313" s="23">
        <v>0</v>
      </c>
      <c r="R313" s="23">
        <v>0</v>
      </c>
      <c r="S313" s="31">
        <v>65694158</v>
      </c>
      <c r="T313" s="23">
        <v>0</v>
      </c>
      <c r="U313" s="24">
        <v>0</v>
      </c>
      <c r="V313" s="23">
        <v>0</v>
      </c>
      <c r="W313" s="23">
        <v>0</v>
      </c>
      <c r="X313" s="25">
        <f t="shared" si="40"/>
        <v>65694158</v>
      </c>
      <c r="Y313" s="25">
        <v>0</v>
      </c>
      <c r="Z313" s="22">
        <v>0</v>
      </c>
      <c r="AA313" s="23">
        <v>0</v>
      </c>
      <c r="AB313" s="22">
        <v>0</v>
      </c>
      <c r="AC313" s="23">
        <v>0</v>
      </c>
      <c r="AD313" s="23">
        <v>0</v>
      </c>
      <c r="AE313" s="23">
        <v>0</v>
      </c>
      <c r="AF313" s="24">
        <v>0</v>
      </c>
      <c r="AG313" s="23">
        <v>0</v>
      </c>
      <c r="AH313" s="23">
        <v>0</v>
      </c>
      <c r="AI313" s="25">
        <f t="shared" si="41"/>
        <v>65694158</v>
      </c>
      <c r="AJ313" s="25">
        <v>0</v>
      </c>
      <c r="AK313" s="24">
        <v>0</v>
      </c>
      <c r="AL313" s="23">
        <v>0</v>
      </c>
      <c r="AM313" s="23">
        <v>0</v>
      </c>
      <c r="AN313" s="24">
        <v>0</v>
      </c>
      <c r="AO313" s="24">
        <v>0</v>
      </c>
      <c r="AP313" s="23">
        <v>0</v>
      </c>
      <c r="AQ313" s="23">
        <v>0</v>
      </c>
      <c r="AR313" s="23">
        <v>0</v>
      </c>
      <c r="AS313" s="41" t="s">
        <v>2304</v>
      </c>
      <c r="AT313" s="23">
        <v>0</v>
      </c>
      <c r="AU313" s="23">
        <v>0</v>
      </c>
      <c r="AV313" s="25">
        <v>65694158</v>
      </c>
      <c r="AW313" s="22">
        <v>0</v>
      </c>
      <c r="AX313" s="23">
        <v>0</v>
      </c>
      <c r="AY313" s="41">
        <v>0</v>
      </c>
      <c r="AZ313" s="23">
        <v>0</v>
      </c>
      <c r="BA313" s="24">
        <v>0</v>
      </c>
      <c r="BB313" s="23">
        <v>0</v>
      </c>
      <c r="BC313" s="23"/>
      <c r="BD313" s="23">
        <v>0</v>
      </c>
      <c r="BE313" s="41">
        <v>0</v>
      </c>
      <c r="BF313" s="23">
        <v>76777505</v>
      </c>
      <c r="BG313" s="23">
        <v>61014679</v>
      </c>
      <c r="BH313" s="25">
        <v>203486342</v>
      </c>
      <c r="BI313" s="23">
        <v>0</v>
      </c>
      <c r="BJ313" s="23">
        <v>21928903</v>
      </c>
      <c r="BK313" s="23">
        <v>0</v>
      </c>
      <c r="BL313" s="23">
        <v>0</v>
      </c>
      <c r="BM313" s="23">
        <v>0</v>
      </c>
      <c r="BN313" s="24">
        <v>0</v>
      </c>
      <c r="BO313" s="23">
        <v>0</v>
      </c>
      <c r="BP313" s="23">
        <v>0</v>
      </c>
      <c r="BQ313" s="23">
        <v>0</v>
      </c>
      <c r="BR313" s="25">
        <v>225415245</v>
      </c>
      <c r="BS313" s="22">
        <v>0</v>
      </c>
      <c r="BT313" s="23">
        <v>0</v>
      </c>
      <c r="BU313" s="23">
        <v>0</v>
      </c>
      <c r="BV313" s="23">
        <v>0</v>
      </c>
      <c r="BW313" s="24">
        <v>0</v>
      </c>
      <c r="BX313" s="23">
        <v>0</v>
      </c>
      <c r="BY313" s="23">
        <v>0</v>
      </c>
      <c r="BZ313" s="23">
        <v>0</v>
      </c>
      <c r="CA313" s="25">
        <f t="shared" si="42"/>
        <v>225415245</v>
      </c>
      <c r="CB313" s="22">
        <v>0</v>
      </c>
      <c r="CC313" s="23">
        <v>0</v>
      </c>
      <c r="CD313" s="23">
        <v>0</v>
      </c>
      <c r="CE313" s="23">
        <v>0</v>
      </c>
      <c r="CF313" s="24">
        <v>0</v>
      </c>
      <c r="CG313" s="23">
        <v>0</v>
      </c>
      <c r="CH313" s="23">
        <v>0</v>
      </c>
      <c r="CI313" s="23">
        <v>0</v>
      </c>
      <c r="CJ313" s="25">
        <f t="shared" si="43"/>
        <v>225415245</v>
      </c>
      <c r="CK313" s="22">
        <v>0</v>
      </c>
      <c r="CL313" s="23">
        <v>0</v>
      </c>
      <c r="CM313" s="23">
        <v>0</v>
      </c>
      <c r="CN313" s="23">
        <v>0</v>
      </c>
      <c r="CO313" s="23">
        <v>0</v>
      </c>
      <c r="CP313" s="24">
        <v>0</v>
      </c>
      <c r="CQ313" s="23">
        <v>0</v>
      </c>
      <c r="CR313" s="23">
        <v>0</v>
      </c>
      <c r="CS313" s="25">
        <f t="shared" si="44"/>
        <v>225415245</v>
      </c>
      <c r="CT313" s="22">
        <v>0</v>
      </c>
      <c r="CU313" s="23">
        <v>0</v>
      </c>
      <c r="CV313" s="23">
        <v>0</v>
      </c>
      <c r="CW313" s="23"/>
      <c r="CX313" s="23">
        <v>0</v>
      </c>
      <c r="CY313" s="24">
        <v>0</v>
      </c>
      <c r="CZ313" s="23">
        <v>0</v>
      </c>
      <c r="DA313" s="23">
        <v>0</v>
      </c>
      <c r="DB313" s="25">
        <f t="shared" si="45"/>
        <v>225415245</v>
      </c>
      <c r="DC313" s="22">
        <v>0</v>
      </c>
      <c r="DD313" s="23">
        <v>0</v>
      </c>
      <c r="DE313" s="23">
        <v>0</v>
      </c>
      <c r="DF313" s="23">
        <v>0</v>
      </c>
      <c r="DG313" s="23">
        <v>0</v>
      </c>
      <c r="DH313" s="24">
        <v>0</v>
      </c>
      <c r="DI313" s="23">
        <v>0</v>
      </c>
      <c r="DJ313" s="23">
        <v>0</v>
      </c>
      <c r="DK313" s="25">
        <f t="shared" si="47"/>
        <v>225415245</v>
      </c>
      <c r="DL313" s="28">
        <v>0</v>
      </c>
      <c r="DM313" s="23">
        <v>0</v>
      </c>
      <c r="DN313" s="23">
        <v>0</v>
      </c>
      <c r="DO313" s="23">
        <v>0</v>
      </c>
      <c r="DP313" s="23"/>
      <c r="DQ313" s="23"/>
      <c r="DR313" s="23">
        <v>0</v>
      </c>
      <c r="DS313" s="23">
        <v>0</v>
      </c>
      <c r="DT313" s="24">
        <v>0</v>
      </c>
      <c r="DU313" s="23">
        <v>0</v>
      </c>
      <c r="DV313" s="23">
        <v>0</v>
      </c>
      <c r="DW313" s="26">
        <f t="shared" si="46"/>
        <v>225415245</v>
      </c>
      <c r="DX313" s="26">
        <f>VLOOKUP(B313,[2]RPTNCT049_ConsultaSaldosContabl!$I$4:$K$7914,3,0)</f>
        <v>98706408</v>
      </c>
      <c r="DY313" s="13" t="e">
        <f>+S313+AD313+AU313+#REF!+BG313+#REF!+BQ313+#REF!</f>
        <v>#REF!</v>
      </c>
    </row>
    <row r="314" spans="1:129" ht="15" customHeight="1" x14ac:dyDescent="0.2">
      <c r="A314" s="9">
        <v>8911801826</v>
      </c>
      <c r="B314" s="9">
        <v>891180182</v>
      </c>
      <c r="C314" s="9"/>
      <c r="D314" s="27">
        <v>210741807</v>
      </c>
      <c r="E314" s="21" t="s">
        <v>702</v>
      </c>
      <c r="F314" s="20" t="s">
        <v>1838</v>
      </c>
      <c r="G314" s="22">
        <f>VLOOKUP(A314,[1]SGP!$A$4:$G$1137,7,0)</f>
        <v>0</v>
      </c>
      <c r="H314" s="23"/>
      <c r="I314" s="23">
        <v>0</v>
      </c>
      <c r="J314" s="23">
        <v>0</v>
      </c>
      <c r="K314" s="24">
        <v>0</v>
      </c>
      <c r="L314" s="23">
        <v>0</v>
      </c>
      <c r="M314" s="23">
        <v>0</v>
      </c>
      <c r="N314" s="25">
        <f t="shared" si="39"/>
        <v>0</v>
      </c>
      <c r="O314" s="25">
        <v>0</v>
      </c>
      <c r="P314" s="22">
        <v>0</v>
      </c>
      <c r="Q314" s="23">
        <v>0</v>
      </c>
      <c r="R314" s="23">
        <v>0</v>
      </c>
      <c r="S314" s="31">
        <v>201855165</v>
      </c>
      <c r="T314" s="23">
        <v>0</v>
      </c>
      <c r="U314" s="24">
        <v>0</v>
      </c>
      <c r="V314" s="23">
        <v>0</v>
      </c>
      <c r="W314" s="23">
        <v>0</v>
      </c>
      <c r="X314" s="25">
        <f t="shared" si="40"/>
        <v>201855165</v>
      </c>
      <c r="Y314" s="25">
        <v>0</v>
      </c>
      <c r="Z314" s="22">
        <v>0</v>
      </c>
      <c r="AA314" s="23">
        <v>0</v>
      </c>
      <c r="AB314" s="22">
        <v>0</v>
      </c>
      <c r="AC314" s="23">
        <v>0</v>
      </c>
      <c r="AD314" s="23">
        <v>0</v>
      </c>
      <c r="AE314" s="23">
        <v>0</v>
      </c>
      <c r="AF314" s="24">
        <v>0</v>
      </c>
      <c r="AG314" s="23">
        <v>0</v>
      </c>
      <c r="AH314" s="23">
        <v>0</v>
      </c>
      <c r="AI314" s="25">
        <f t="shared" si="41"/>
        <v>201855165</v>
      </c>
      <c r="AJ314" s="25">
        <v>0</v>
      </c>
      <c r="AK314" s="24">
        <v>0</v>
      </c>
      <c r="AL314" s="23">
        <v>0</v>
      </c>
      <c r="AM314" s="23">
        <v>0</v>
      </c>
      <c r="AN314" s="24">
        <v>0</v>
      </c>
      <c r="AO314" s="24">
        <v>0</v>
      </c>
      <c r="AP314" s="23">
        <v>0</v>
      </c>
      <c r="AQ314" s="23">
        <v>0</v>
      </c>
      <c r="AR314" s="23">
        <v>0</v>
      </c>
      <c r="AS314" s="41" t="s">
        <v>2304</v>
      </c>
      <c r="AT314" s="23">
        <v>0</v>
      </c>
      <c r="AU314" s="23">
        <v>0</v>
      </c>
      <c r="AV314" s="25">
        <v>201855165</v>
      </c>
      <c r="AW314" s="22">
        <v>0</v>
      </c>
      <c r="AX314" s="23">
        <v>0</v>
      </c>
      <c r="AY314" s="41">
        <v>0</v>
      </c>
      <c r="AZ314" s="23">
        <v>0</v>
      </c>
      <c r="BA314" s="24">
        <v>0</v>
      </c>
      <c r="BB314" s="23">
        <v>0</v>
      </c>
      <c r="BC314" s="23"/>
      <c r="BD314" s="23">
        <v>0</v>
      </c>
      <c r="BE314" s="41">
        <v>0</v>
      </c>
      <c r="BF314" s="23">
        <v>120922120</v>
      </c>
      <c r="BG314" s="23">
        <v>188301541</v>
      </c>
      <c r="BH314" s="25">
        <v>511078826</v>
      </c>
      <c r="BI314" s="23">
        <v>0</v>
      </c>
      <c r="BJ314" s="23">
        <v>33439379</v>
      </c>
      <c r="BK314" s="23">
        <v>0</v>
      </c>
      <c r="BL314" s="23">
        <v>0</v>
      </c>
      <c r="BM314" s="23">
        <v>0</v>
      </c>
      <c r="BN314" s="24">
        <v>0</v>
      </c>
      <c r="BO314" s="23">
        <v>0</v>
      </c>
      <c r="BP314" s="23">
        <v>0</v>
      </c>
      <c r="BQ314" s="23">
        <v>0</v>
      </c>
      <c r="BR314" s="25">
        <v>544518205</v>
      </c>
      <c r="BS314" s="22">
        <v>0</v>
      </c>
      <c r="BT314" s="23">
        <v>0</v>
      </c>
      <c r="BU314" s="23">
        <v>0</v>
      </c>
      <c r="BV314" s="23">
        <v>0</v>
      </c>
      <c r="BW314" s="24">
        <v>0</v>
      </c>
      <c r="BX314" s="23">
        <v>0</v>
      </c>
      <c r="BY314" s="23">
        <v>0</v>
      </c>
      <c r="BZ314" s="23">
        <v>0</v>
      </c>
      <c r="CA314" s="25">
        <f t="shared" si="42"/>
        <v>544518205</v>
      </c>
      <c r="CB314" s="22">
        <v>0</v>
      </c>
      <c r="CC314" s="23">
        <v>0</v>
      </c>
      <c r="CD314" s="23">
        <v>0</v>
      </c>
      <c r="CE314" s="23">
        <v>0</v>
      </c>
      <c r="CF314" s="24">
        <v>0</v>
      </c>
      <c r="CG314" s="23">
        <v>0</v>
      </c>
      <c r="CH314" s="23">
        <v>0</v>
      </c>
      <c r="CI314" s="23">
        <v>0</v>
      </c>
      <c r="CJ314" s="25">
        <f t="shared" si="43"/>
        <v>544518205</v>
      </c>
      <c r="CK314" s="22">
        <v>0</v>
      </c>
      <c r="CL314" s="23">
        <v>0</v>
      </c>
      <c r="CM314" s="23">
        <v>0</v>
      </c>
      <c r="CN314" s="23">
        <v>0</v>
      </c>
      <c r="CO314" s="23">
        <v>0</v>
      </c>
      <c r="CP314" s="24">
        <v>0</v>
      </c>
      <c r="CQ314" s="23">
        <v>0</v>
      </c>
      <c r="CR314" s="23">
        <v>0</v>
      </c>
      <c r="CS314" s="25">
        <f t="shared" si="44"/>
        <v>544518205</v>
      </c>
      <c r="CT314" s="22">
        <v>0</v>
      </c>
      <c r="CU314" s="23">
        <v>0</v>
      </c>
      <c r="CV314" s="23">
        <v>0</v>
      </c>
      <c r="CW314" s="23"/>
      <c r="CX314" s="23">
        <v>0</v>
      </c>
      <c r="CY314" s="24">
        <v>0</v>
      </c>
      <c r="CZ314" s="23">
        <v>0</v>
      </c>
      <c r="DA314" s="23">
        <v>0</v>
      </c>
      <c r="DB314" s="25">
        <f t="shared" si="45"/>
        <v>544518205</v>
      </c>
      <c r="DC314" s="22">
        <v>0</v>
      </c>
      <c r="DD314" s="23">
        <v>0</v>
      </c>
      <c r="DE314" s="23">
        <v>0</v>
      </c>
      <c r="DF314" s="23">
        <v>0</v>
      </c>
      <c r="DG314" s="23">
        <v>0</v>
      </c>
      <c r="DH314" s="24">
        <v>0</v>
      </c>
      <c r="DI314" s="23">
        <v>0</v>
      </c>
      <c r="DJ314" s="23">
        <v>0</v>
      </c>
      <c r="DK314" s="25">
        <f t="shared" si="47"/>
        <v>544518205</v>
      </c>
      <c r="DL314" s="28">
        <v>0</v>
      </c>
      <c r="DM314" s="23">
        <v>0</v>
      </c>
      <c r="DN314" s="23">
        <v>0</v>
      </c>
      <c r="DO314" s="23">
        <v>0</v>
      </c>
      <c r="DP314" s="23"/>
      <c r="DQ314" s="23"/>
      <c r="DR314" s="23">
        <v>0</v>
      </c>
      <c r="DS314" s="23">
        <v>0</v>
      </c>
      <c r="DT314" s="24">
        <v>0</v>
      </c>
      <c r="DU314" s="23">
        <v>0</v>
      </c>
      <c r="DV314" s="23">
        <v>0</v>
      </c>
      <c r="DW314" s="26">
        <f t="shared" si="46"/>
        <v>544518205</v>
      </c>
      <c r="DX314" s="26">
        <f>VLOOKUP(B314,[2]RPTNCT049_ConsultaSaldosContabl!$I$4:$K$7914,3,0)</f>
        <v>154361499</v>
      </c>
      <c r="DY314" s="13" t="e">
        <f>+S314+AD314+AU314+#REF!+BG314+#REF!+BQ314+#REF!</f>
        <v>#REF!</v>
      </c>
    </row>
    <row r="315" spans="1:129" ht="15" customHeight="1" x14ac:dyDescent="0.2">
      <c r="A315" s="9">
        <v>8911801819</v>
      </c>
      <c r="B315" s="9">
        <v>891180181</v>
      </c>
      <c r="C315" s="9"/>
      <c r="D315" s="27">
        <v>210141801</v>
      </c>
      <c r="E315" s="21" t="s">
        <v>701</v>
      </c>
      <c r="F315" s="20" t="s">
        <v>1837</v>
      </c>
      <c r="G315" s="22">
        <f>VLOOKUP(A315,[1]SGP!$A$4:$G$1137,7,0)</f>
        <v>0</v>
      </c>
      <c r="H315" s="23"/>
      <c r="I315" s="23">
        <v>0</v>
      </c>
      <c r="J315" s="23">
        <v>0</v>
      </c>
      <c r="K315" s="24">
        <v>0</v>
      </c>
      <c r="L315" s="23">
        <v>0</v>
      </c>
      <c r="M315" s="23">
        <v>0</v>
      </c>
      <c r="N315" s="25">
        <f t="shared" si="39"/>
        <v>0</v>
      </c>
      <c r="O315" s="25">
        <v>0</v>
      </c>
      <c r="P315" s="22">
        <v>0</v>
      </c>
      <c r="Q315" s="23">
        <v>0</v>
      </c>
      <c r="R315" s="23">
        <v>0</v>
      </c>
      <c r="S315" s="31">
        <v>70983817</v>
      </c>
      <c r="T315" s="23">
        <v>0</v>
      </c>
      <c r="U315" s="24">
        <v>0</v>
      </c>
      <c r="V315" s="23">
        <v>0</v>
      </c>
      <c r="W315" s="23">
        <v>0</v>
      </c>
      <c r="X315" s="25">
        <f t="shared" si="40"/>
        <v>70983817</v>
      </c>
      <c r="Y315" s="25">
        <v>0</v>
      </c>
      <c r="Z315" s="22">
        <v>0</v>
      </c>
      <c r="AA315" s="23">
        <v>0</v>
      </c>
      <c r="AB315" s="22">
        <v>0</v>
      </c>
      <c r="AC315" s="23">
        <v>0</v>
      </c>
      <c r="AD315" s="23">
        <v>0</v>
      </c>
      <c r="AE315" s="23">
        <v>0</v>
      </c>
      <c r="AF315" s="24">
        <v>0</v>
      </c>
      <c r="AG315" s="23">
        <v>0</v>
      </c>
      <c r="AH315" s="23">
        <v>0</v>
      </c>
      <c r="AI315" s="25">
        <f t="shared" si="41"/>
        <v>70983817</v>
      </c>
      <c r="AJ315" s="25">
        <v>0</v>
      </c>
      <c r="AK315" s="24">
        <v>0</v>
      </c>
      <c r="AL315" s="23">
        <v>0</v>
      </c>
      <c r="AM315" s="23">
        <v>0</v>
      </c>
      <c r="AN315" s="24">
        <v>0</v>
      </c>
      <c r="AO315" s="24">
        <v>0</v>
      </c>
      <c r="AP315" s="23">
        <v>0</v>
      </c>
      <c r="AQ315" s="23">
        <v>0</v>
      </c>
      <c r="AR315" s="23">
        <v>0</v>
      </c>
      <c r="AS315" s="41" t="s">
        <v>2304</v>
      </c>
      <c r="AT315" s="23">
        <v>0</v>
      </c>
      <c r="AU315" s="23">
        <v>0</v>
      </c>
      <c r="AV315" s="25">
        <v>70983817</v>
      </c>
      <c r="AW315" s="22">
        <v>0</v>
      </c>
      <c r="AX315" s="23">
        <v>0</v>
      </c>
      <c r="AY315" s="41">
        <v>0</v>
      </c>
      <c r="AZ315" s="23">
        <v>0</v>
      </c>
      <c r="BA315" s="24">
        <v>0</v>
      </c>
      <c r="BB315" s="23">
        <v>0</v>
      </c>
      <c r="BC315" s="23"/>
      <c r="BD315" s="23">
        <v>0</v>
      </c>
      <c r="BE315" s="41">
        <v>0</v>
      </c>
      <c r="BF315" s="23">
        <v>45219380</v>
      </c>
      <c r="BG315" s="23">
        <v>63983587</v>
      </c>
      <c r="BH315" s="25">
        <v>180186784</v>
      </c>
      <c r="BI315" s="23">
        <v>0</v>
      </c>
      <c r="BJ315" s="23">
        <v>12916236</v>
      </c>
      <c r="BK315" s="23">
        <v>0</v>
      </c>
      <c r="BL315" s="23">
        <v>0</v>
      </c>
      <c r="BM315" s="23">
        <v>0</v>
      </c>
      <c r="BN315" s="24">
        <v>0</v>
      </c>
      <c r="BO315" s="23">
        <v>0</v>
      </c>
      <c r="BP315" s="23">
        <v>0</v>
      </c>
      <c r="BQ315" s="23">
        <v>0</v>
      </c>
      <c r="BR315" s="25">
        <v>193103020</v>
      </c>
      <c r="BS315" s="22">
        <v>0</v>
      </c>
      <c r="BT315" s="23">
        <v>0</v>
      </c>
      <c r="BU315" s="23">
        <v>0</v>
      </c>
      <c r="BV315" s="23">
        <v>0</v>
      </c>
      <c r="BW315" s="24">
        <v>0</v>
      </c>
      <c r="BX315" s="23">
        <v>0</v>
      </c>
      <c r="BY315" s="23">
        <v>0</v>
      </c>
      <c r="BZ315" s="23">
        <v>0</v>
      </c>
      <c r="CA315" s="25">
        <f t="shared" si="42"/>
        <v>193103020</v>
      </c>
      <c r="CB315" s="22">
        <v>0</v>
      </c>
      <c r="CC315" s="23">
        <v>0</v>
      </c>
      <c r="CD315" s="23">
        <v>0</v>
      </c>
      <c r="CE315" s="23">
        <v>0</v>
      </c>
      <c r="CF315" s="24">
        <v>0</v>
      </c>
      <c r="CG315" s="23">
        <v>0</v>
      </c>
      <c r="CH315" s="23">
        <v>0</v>
      </c>
      <c r="CI315" s="23">
        <v>0</v>
      </c>
      <c r="CJ315" s="25">
        <f t="shared" si="43"/>
        <v>193103020</v>
      </c>
      <c r="CK315" s="22">
        <v>0</v>
      </c>
      <c r="CL315" s="23">
        <v>0</v>
      </c>
      <c r="CM315" s="23">
        <v>0</v>
      </c>
      <c r="CN315" s="23">
        <v>0</v>
      </c>
      <c r="CO315" s="23">
        <v>0</v>
      </c>
      <c r="CP315" s="24">
        <v>0</v>
      </c>
      <c r="CQ315" s="23">
        <v>0</v>
      </c>
      <c r="CR315" s="23">
        <v>0</v>
      </c>
      <c r="CS315" s="25">
        <f t="shared" si="44"/>
        <v>193103020</v>
      </c>
      <c r="CT315" s="22">
        <v>0</v>
      </c>
      <c r="CU315" s="23">
        <v>0</v>
      </c>
      <c r="CV315" s="23">
        <v>0</v>
      </c>
      <c r="CW315" s="23"/>
      <c r="CX315" s="23">
        <v>0</v>
      </c>
      <c r="CY315" s="24">
        <v>0</v>
      </c>
      <c r="CZ315" s="23">
        <v>0</v>
      </c>
      <c r="DA315" s="23">
        <v>0</v>
      </c>
      <c r="DB315" s="25">
        <f t="shared" si="45"/>
        <v>193103020</v>
      </c>
      <c r="DC315" s="22">
        <v>0</v>
      </c>
      <c r="DD315" s="23">
        <v>0</v>
      </c>
      <c r="DE315" s="23">
        <v>0</v>
      </c>
      <c r="DF315" s="23">
        <v>0</v>
      </c>
      <c r="DG315" s="23">
        <v>0</v>
      </c>
      <c r="DH315" s="24">
        <v>0</v>
      </c>
      <c r="DI315" s="23">
        <v>0</v>
      </c>
      <c r="DJ315" s="23">
        <v>0</v>
      </c>
      <c r="DK315" s="25">
        <f t="shared" si="47"/>
        <v>193103020</v>
      </c>
      <c r="DL315" s="28">
        <v>0</v>
      </c>
      <c r="DM315" s="23">
        <v>0</v>
      </c>
      <c r="DN315" s="23">
        <v>0</v>
      </c>
      <c r="DO315" s="23">
        <v>0</v>
      </c>
      <c r="DP315" s="23"/>
      <c r="DQ315" s="23"/>
      <c r="DR315" s="23">
        <v>0</v>
      </c>
      <c r="DS315" s="23">
        <v>0</v>
      </c>
      <c r="DT315" s="24">
        <v>0</v>
      </c>
      <c r="DU315" s="23">
        <v>0</v>
      </c>
      <c r="DV315" s="23">
        <v>0</v>
      </c>
      <c r="DW315" s="26">
        <f t="shared" si="46"/>
        <v>193103020</v>
      </c>
      <c r="DX315" s="26">
        <f>VLOOKUP(B315,[2]RPTNCT049_ConsultaSaldosContabl!$I$4:$K$7914,3,0)</f>
        <v>58135616</v>
      </c>
      <c r="DY315" s="13" t="e">
        <f>+S315+AD315+AU315+#REF!+BG315+#REF!+BQ315+#REF!</f>
        <v>#REF!</v>
      </c>
    </row>
    <row r="316" spans="1:129" ht="15" customHeight="1" x14ac:dyDescent="0.2">
      <c r="A316" s="9">
        <v>8911801801</v>
      </c>
      <c r="B316" s="9">
        <v>891180180</v>
      </c>
      <c r="C316" s="9"/>
      <c r="D316" s="27">
        <v>216041660</v>
      </c>
      <c r="E316" s="21" t="s">
        <v>694</v>
      </c>
      <c r="F316" s="20" t="s">
        <v>1830</v>
      </c>
      <c r="G316" s="22">
        <f>VLOOKUP(A316,[1]SGP!$A$4:$G$1137,7,0)</f>
        <v>0</v>
      </c>
      <c r="H316" s="23"/>
      <c r="I316" s="23">
        <v>0</v>
      </c>
      <c r="J316" s="23">
        <v>0</v>
      </c>
      <c r="K316" s="24">
        <v>0</v>
      </c>
      <c r="L316" s="23">
        <v>0</v>
      </c>
      <c r="M316" s="23">
        <v>0</v>
      </c>
      <c r="N316" s="25">
        <f t="shared" si="39"/>
        <v>0</v>
      </c>
      <c r="O316" s="25">
        <v>0</v>
      </c>
      <c r="P316" s="22">
        <v>0</v>
      </c>
      <c r="Q316" s="23">
        <v>0</v>
      </c>
      <c r="R316" s="23">
        <v>0</v>
      </c>
      <c r="S316" s="31">
        <v>128667204</v>
      </c>
      <c r="T316" s="23">
        <v>0</v>
      </c>
      <c r="U316" s="24">
        <v>0</v>
      </c>
      <c r="V316" s="23">
        <v>0</v>
      </c>
      <c r="W316" s="23">
        <v>0</v>
      </c>
      <c r="X316" s="25">
        <f t="shared" si="40"/>
        <v>128667204</v>
      </c>
      <c r="Y316" s="25">
        <v>0</v>
      </c>
      <c r="Z316" s="22">
        <v>0</v>
      </c>
      <c r="AA316" s="23">
        <v>0</v>
      </c>
      <c r="AB316" s="22">
        <v>0</v>
      </c>
      <c r="AC316" s="23">
        <v>0</v>
      </c>
      <c r="AD316" s="23">
        <v>0</v>
      </c>
      <c r="AE316" s="23">
        <v>0</v>
      </c>
      <c r="AF316" s="24">
        <v>0</v>
      </c>
      <c r="AG316" s="23">
        <v>0</v>
      </c>
      <c r="AH316" s="23">
        <v>0</v>
      </c>
      <c r="AI316" s="25">
        <f t="shared" si="41"/>
        <v>128667204</v>
      </c>
      <c r="AJ316" s="25">
        <v>0</v>
      </c>
      <c r="AK316" s="24">
        <v>0</v>
      </c>
      <c r="AL316" s="23">
        <v>0</v>
      </c>
      <c r="AM316" s="23">
        <v>0</v>
      </c>
      <c r="AN316" s="24">
        <v>0</v>
      </c>
      <c r="AO316" s="24">
        <v>0</v>
      </c>
      <c r="AP316" s="23">
        <v>0</v>
      </c>
      <c r="AQ316" s="23">
        <v>0</v>
      </c>
      <c r="AR316" s="23">
        <v>0</v>
      </c>
      <c r="AS316" s="41" t="s">
        <v>2304</v>
      </c>
      <c r="AT316" s="23">
        <v>0</v>
      </c>
      <c r="AU316" s="23">
        <v>0</v>
      </c>
      <c r="AV316" s="25">
        <v>128667204</v>
      </c>
      <c r="AW316" s="22">
        <v>0</v>
      </c>
      <c r="AX316" s="23">
        <v>0</v>
      </c>
      <c r="AY316" s="41">
        <v>0</v>
      </c>
      <c r="AZ316" s="23">
        <v>0</v>
      </c>
      <c r="BA316" s="24">
        <v>0</v>
      </c>
      <c r="BB316" s="23">
        <v>0</v>
      </c>
      <c r="BC316" s="23"/>
      <c r="BD316" s="23">
        <v>0</v>
      </c>
      <c r="BE316" s="41">
        <v>0</v>
      </c>
      <c r="BF316" s="23">
        <v>91781440</v>
      </c>
      <c r="BG316" s="23">
        <v>118877170</v>
      </c>
      <c r="BH316" s="25">
        <v>339325814</v>
      </c>
      <c r="BI316" s="23">
        <v>0</v>
      </c>
      <c r="BJ316" s="23">
        <v>26214619</v>
      </c>
      <c r="BK316" s="23">
        <v>0</v>
      </c>
      <c r="BL316" s="23">
        <v>0</v>
      </c>
      <c r="BM316" s="23">
        <v>0</v>
      </c>
      <c r="BN316" s="24">
        <v>0</v>
      </c>
      <c r="BO316" s="23">
        <v>0</v>
      </c>
      <c r="BP316" s="23">
        <v>0</v>
      </c>
      <c r="BQ316" s="23">
        <v>0</v>
      </c>
      <c r="BR316" s="25">
        <v>365540433</v>
      </c>
      <c r="BS316" s="22">
        <v>0</v>
      </c>
      <c r="BT316" s="23">
        <v>0</v>
      </c>
      <c r="BU316" s="23">
        <v>0</v>
      </c>
      <c r="BV316" s="23">
        <v>0</v>
      </c>
      <c r="BW316" s="24">
        <v>0</v>
      </c>
      <c r="BX316" s="23">
        <v>0</v>
      </c>
      <c r="BY316" s="23">
        <v>0</v>
      </c>
      <c r="BZ316" s="23">
        <v>0</v>
      </c>
      <c r="CA316" s="25">
        <f t="shared" si="42"/>
        <v>365540433</v>
      </c>
      <c r="CB316" s="22">
        <v>0</v>
      </c>
      <c r="CC316" s="23">
        <v>0</v>
      </c>
      <c r="CD316" s="23">
        <v>0</v>
      </c>
      <c r="CE316" s="23">
        <v>0</v>
      </c>
      <c r="CF316" s="24">
        <v>0</v>
      </c>
      <c r="CG316" s="23">
        <v>0</v>
      </c>
      <c r="CH316" s="23">
        <v>0</v>
      </c>
      <c r="CI316" s="23">
        <v>0</v>
      </c>
      <c r="CJ316" s="25">
        <f t="shared" si="43"/>
        <v>365540433</v>
      </c>
      <c r="CK316" s="22">
        <v>0</v>
      </c>
      <c r="CL316" s="23">
        <v>0</v>
      </c>
      <c r="CM316" s="23">
        <v>0</v>
      </c>
      <c r="CN316" s="23">
        <v>0</v>
      </c>
      <c r="CO316" s="23">
        <v>0</v>
      </c>
      <c r="CP316" s="24">
        <v>0</v>
      </c>
      <c r="CQ316" s="23">
        <v>0</v>
      </c>
      <c r="CR316" s="23">
        <v>0</v>
      </c>
      <c r="CS316" s="25">
        <f t="shared" si="44"/>
        <v>365540433</v>
      </c>
      <c r="CT316" s="22">
        <v>0</v>
      </c>
      <c r="CU316" s="23">
        <v>0</v>
      </c>
      <c r="CV316" s="23">
        <v>0</v>
      </c>
      <c r="CW316" s="23"/>
      <c r="CX316" s="23">
        <v>0</v>
      </c>
      <c r="CY316" s="24">
        <v>0</v>
      </c>
      <c r="CZ316" s="23">
        <v>0</v>
      </c>
      <c r="DA316" s="23">
        <v>0</v>
      </c>
      <c r="DB316" s="25">
        <f t="shared" si="45"/>
        <v>365540433</v>
      </c>
      <c r="DC316" s="22">
        <v>0</v>
      </c>
      <c r="DD316" s="23">
        <v>0</v>
      </c>
      <c r="DE316" s="23">
        <v>0</v>
      </c>
      <c r="DF316" s="23">
        <v>0</v>
      </c>
      <c r="DG316" s="23">
        <v>0</v>
      </c>
      <c r="DH316" s="24">
        <v>0</v>
      </c>
      <c r="DI316" s="23">
        <v>0</v>
      </c>
      <c r="DJ316" s="23">
        <v>0</v>
      </c>
      <c r="DK316" s="25">
        <f t="shared" si="47"/>
        <v>365540433</v>
      </c>
      <c r="DL316" s="28">
        <v>0</v>
      </c>
      <c r="DM316" s="23">
        <v>0</v>
      </c>
      <c r="DN316" s="23">
        <v>0</v>
      </c>
      <c r="DO316" s="23">
        <v>0</v>
      </c>
      <c r="DP316" s="23"/>
      <c r="DQ316" s="23"/>
      <c r="DR316" s="23">
        <v>0</v>
      </c>
      <c r="DS316" s="23">
        <v>0</v>
      </c>
      <c r="DT316" s="24">
        <v>0</v>
      </c>
      <c r="DU316" s="23">
        <v>0</v>
      </c>
      <c r="DV316" s="23">
        <v>0</v>
      </c>
      <c r="DW316" s="26">
        <f t="shared" si="46"/>
        <v>365540433</v>
      </c>
      <c r="DX316" s="26">
        <f>VLOOKUP(B316,[2]RPTNCT049_ConsultaSaldosContabl!$I$4:$K$7914,3,0)</f>
        <v>117996059</v>
      </c>
      <c r="DY316" s="13" t="e">
        <f>+S316+AD316+AU316+#REF!+BG316+#REF!+BQ316+#REF!</f>
        <v>#REF!</v>
      </c>
    </row>
    <row r="317" spans="1:129" ht="15" customHeight="1" x14ac:dyDescent="0.2">
      <c r="A317" s="9">
        <v>8911801793</v>
      </c>
      <c r="B317" s="9">
        <v>891180179</v>
      </c>
      <c r="C317" s="9"/>
      <c r="D317" s="27">
        <v>210341503</v>
      </c>
      <c r="E317" s="21" t="s">
        <v>687</v>
      </c>
      <c r="F317" s="20" t="s">
        <v>1823</v>
      </c>
      <c r="G317" s="22">
        <f>VLOOKUP(A317,[1]SGP!$A$4:$G$1137,7,0)</f>
        <v>0</v>
      </c>
      <c r="H317" s="23"/>
      <c r="I317" s="23">
        <v>0</v>
      </c>
      <c r="J317" s="23">
        <v>0</v>
      </c>
      <c r="K317" s="24">
        <v>0</v>
      </c>
      <c r="L317" s="23">
        <v>0</v>
      </c>
      <c r="M317" s="23">
        <v>0</v>
      </c>
      <c r="N317" s="25">
        <f t="shared" si="39"/>
        <v>0</v>
      </c>
      <c r="O317" s="25">
        <v>0</v>
      </c>
      <c r="P317" s="22">
        <v>0</v>
      </c>
      <c r="Q317" s="23">
        <v>0</v>
      </c>
      <c r="R317" s="23">
        <v>0</v>
      </c>
      <c r="S317" s="31">
        <v>125309517</v>
      </c>
      <c r="T317" s="23">
        <v>0</v>
      </c>
      <c r="U317" s="24">
        <v>0</v>
      </c>
      <c r="V317" s="23">
        <v>0</v>
      </c>
      <c r="W317" s="23">
        <v>0</v>
      </c>
      <c r="X317" s="25">
        <f t="shared" si="40"/>
        <v>125309517</v>
      </c>
      <c r="Y317" s="25">
        <v>0</v>
      </c>
      <c r="Z317" s="22">
        <v>0</v>
      </c>
      <c r="AA317" s="23">
        <v>0</v>
      </c>
      <c r="AB317" s="22">
        <v>0</v>
      </c>
      <c r="AC317" s="23">
        <v>0</v>
      </c>
      <c r="AD317" s="23">
        <v>0</v>
      </c>
      <c r="AE317" s="23">
        <v>0</v>
      </c>
      <c r="AF317" s="24">
        <v>0</v>
      </c>
      <c r="AG317" s="23">
        <v>0</v>
      </c>
      <c r="AH317" s="23">
        <v>0</v>
      </c>
      <c r="AI317" s="25">
        <f t="shared" si="41"/>
        <v>125309517</v>
      </c>
      <c r="AJ317" s="25">
        <v>0</v>
      </c>
      <c r="AK317" s="24">
        <v>0</v>
      </c>
      <c r="AL317" s="23">
        <v>0</v>
      </c>
      <c r="AM317" s="23">
        <v>0</v>
      </c>
      <c r="AN317" s="24">
        <v>0</v>
      </c>
      <c r="AO317" s="24">
        <v>0</v>
      </c>
      <c r="AP317" s="23">
        <v>0</v>
      </c>
      <c r="AQ317" s="23">
        <v>0</v>
      </c>
      <c r="AR317" s="23">
        <v>0</v>
      </c>
      <c r="AS317" s="41" t="s">
        <v>2304</v>
      </c>
      <c r="AT317" s="23">
        <v>0</v>
      </c>
      <c r="AU317" s="23">
        <v>0</v>
      </c>
      <c r="AV317" s="25">
        <v>125309517</v>
      </c>
      <c r="AW317" s="22">
        <v>0</v>
      </c>
      <c r="AX317" s="23">
        <v>0</v>
      </c>
      <c r="AY317" s="41">
        <v>0</v>
      </c>
      <c r="AZ317" s="23">
        <v>0</v>
      </c>
      <c r="BA317" s="24">
        <v>0</v>
      </c>
      <c r="BB317" s="23">
        <v>0</v>
      </c>
      <c r="BC317" s="23"/>
      <c r="BD317" s="23">
        <v>0</v>
      </c>
      <c r="BE317" s="41">
        <v>0</v>
      </c>
      <c r="BF317" s="23">
        <v>98213520</v>
      </c>
      <c r="BG317" s="23">
        <v>116773829</v>
      </c>
      <c r="BH317" s="25">
        <v>340296866</v>
      </c>
      <c r="BI317" s="23">
        <v>0</v>
      </c>
      <c r="BJ317" s="23">
        <v>28051749</v>
      </c>
      <c r="BK317" s="23">
        <v>0</v>
      </c>
      <c r="BL317" s="23">
        <v>0</v>
      </c>
      <c r="BM317" s="23">
        <v>0</v>
      </c>
      <c r="BN317" s="24">
        <v>0</v>
      </c>
      <c r="BO317" s="23">
        <v>0</v>
      </c>
      <c r="BP317" s="23">
        <v>0</v>
      </c>
      <c r="BQ317" s="23">
        <v>0</v>
      </c>
      <c r="BR317" s="25">
        <v>368348615</v>
      </c>
      <c r="BS317" s="22">
        <v>0</v>
      </c>
      <c r="BT317" s="23">
        <v>0</v>
      </c>
      <c r="BU317" s="23">
        <v>0</v>
      </c>
      <c r="BV317" s="23">
        <v>0</v>
      </c>
      <c r="BW317" s="24">
        <v>0</v>
      </c>
      <c r="BX317" s="23">
        <v>0</v>
      </c>
      <c r="BY317" s="23">
        <v>0</v>
      </c>
      <c r="BZ317" s="23">
        <v>0</v>
      </c>
      <c r="CA317" s="25">
        <f t="shared" si="42"/>
        <v>368348615</v>
      </c>
      <c r="CB317" s="22">
        <v>0</v>
      </c>
      <c r="CC317" s="23">
        <v>0</v>
      </c>
      <c r="CD317" s="23">
        <v>0</v>
      </c>
      <c r="CE317" s="23">
        <v>0</v>
      </c>
      <c r="CF317" s="24">
        <v>0</v>
      </c>
      <c r="CG317" s="23">
        <v>0</v>
      </c>
      <c r="CH317" s="23">
        <v>0</v>
      </c>
      <c r="CI317" s="23">
        <v>0</v>
      </c>
      <c r="CJ317" s="25">
        <f t="shared" si="43"/>
        <v>368348615</v>
      </c>
      <c r="CK317" s="22">
        <v>0</v>
      </c>
      <c r="CL317" s="23">
        <v>0</v>
      </c>
      <c r="CM317" s="23">
        <v>0</v>
      </c>
      <c r="CN317" s="23">
        <v>0</v>
      </c>
      <c r="CO317" s="23">
        <v>0</v>
      </c>
      <c r="CP317" s="24">
        <v>0</v>
      </c>
      <c r="CQ317" s="23">
        <v>0</v>
      </c>
      <c r="CR317" s="23">
        <v>0</v>
      </c>
      <c r="CS317" s="25">
        <f t="shared" si="44"/>
        <v>368348615</v>
      </c>
      <c r="CT317" s="22">
        <v>0</v>
      </c>
      <c r="CU317" s="23">
        <v>0</v>
      </c>
      <c r="CV317" s="23">
        <v>0</v>
      </c>
      <c r="CW317" s="23"/>
      <c r="CX317" s="23">
        <v>0</v>
      </c>
      <c r="CY317" s="24">
        <v>0</v>
      </c>
      <c r="CZ317" s="23">
        <v>0</v>
      </c>
      <c r="DA317" s="23">
        <v>0</v>
      </c>
      <c r="DB317" s="25">
        <f t="shared" si="45"/>
        <v>368348615</v>
      </c>
      <c r="DC317" s="22">
        <v>0</v>
      </c>
      <c r="DD317" s="23">
        <v>0</v>
      </c>
      <c r="DE317" s="23">
        <v>0</v>
      </c>
      <c r="DF317" s="23">
        <v>0</v>
      </c>
      <c r="DG317" s="23">
        <v>0</v>
      </c>
      <c r="DH317" s="24">
        <v>0</v>
      </c>
      <c r="DI317" s="23">
        <v>0</v>
      </c>
      <c r="DJ317" s="23">
        <v>0</v>
      </c>
      <c r="DK317" s="25">
        <f t="shared" si="47"/>
        <v>368348615</v>
      </c>
      <c r="DL317" s="28">
        <v>0</v>
      </c>
      <c r="DM317" s="23">
        <v>0</v>
      </c>
      <c r="DN317" s="23">
        <v>0</v>
      </c>
      <c r="DO317" s="23">
        <v>0</v>
      </c>
      <c r="DP317" s="23"/>
      <c r="DQ317" s="23"/>
      <c r="DR317" s="23">
        <v>0</v>
      </c>
      <c r="DS317" s="23">
        <v>0</v>
      </c>
      <c r="DT317" s="24">
        <v>0</v>
      </c>
      <c r="DU317" s="23">
        <v>0</v>
      </c>
      <c r="DV317" s="23">
        <v>0</v>
      </c>
      <c r="DW317" s="26">
        <f t="shared" si="46"/>
        <v>368348615</v>
      </c>
      <c r="DX317" s="26">
        <f>VLOOKUP(B317,[2]RPTNCT049_ConsultaSaldosContabl!$I$4:$K$7914,3,0)</f>
        <v>126265269</v>
      </c>
      <c r="DY317" s="13" t="e">
        <f>+S317+AD317+AU317+#REF!+BG317+#REF!+BQ317+#REF!</f>
        <v>#REF!</v>
      </c>
    </row>
    <row r="318" spans="1:129" ht="15" customHeight="1" x14ac:dyDescent="0.2">
      <c r="A318" s="9">
        <v>8911801779</v>
      </c>
      <c r="B318" s="9">
        <v>891180177</v>
      </c>
      <c r="C318" s="9"/>
      <c r="D318" s="27">
        <v>211941319</v>
      </c>
      <c r="E318" s="21" t="s">
        <v>680</v>
      </c>
      <c r="F318" s="20" t="s">
        <v>1816</v>
      </c>
      <c r="G318" s="22">
        <f>VLOOKUP(A318,[1]SGP!$A$4:$G$1137,7,0)</f>
        <v>0</v>
      </c>
      <c r="H318" s="23"/>
      <c r="I318" s="23">
        <v>0</v>
      </c>
      <c r="J318" s="23">
        <v>0</v>
      </c>
      <c r="K318" s="24">
        <v>0</v>
      </c>
      <c r="L318" s="23">
        <v>0</v>
      </c>
      <c r="M318" s="23">
        <v>0</v>
      </c>
      <c r="N318" s="25">
        <f t="shared" si="39"/>
        <v>0</v>
      </c>
      <c r="O318" s="25">
        <v>0</v>
      </c>
      <c r="P318" s="22">
        <v>0</v>
      </c>
      <c r="Q318" s="23">
        <v>0</v>
      </c>
      <c r="R318" s="23">
        <v>0</v>
      </c>
      <c r="S318" s="31">
        <v>191278002</v>
      </c>
      <c r="T318" s="23">
        <v>0</v>
      </c>
      <c r="U318" s="24">
        <v>0</v>
      </c>
      <c r="V318" s="23">
        <v>0</v>
      </c>
      <c r="W318" s="23">
        <v>0</v>
      </c>
      <c r="X318" s="25">
        <f t="shared" si="40"/>
        <v>191278002</v>
      </c>
      <c r="Y318" s="25">
        <v>0</v>
      </c>
      <c r="Z318" s="22">
        <v>0</v>
      </c>
      <c r="AA318" s="23">
        <v>0</v>
      </c>
      <c r="AB318" s="22">
        <v>0</v>
      </c>
      <c r="AC318" s="23">
        <v>0</v>
      </c>
      <c r="AD318" s="23">
        <v>0</v>
      </c>
      <c r="AE318" s="23">
        <v>0</v>
      </c>
      <c r="AF318" s="24">
        <v>0</v>
      </c>
      <c r="AG318" s="23">
        <v>0</v>
      </c>
      <c r="AH318" s="23">
        <v>0</v>
      </c>
      <c r="AI318" s="25">
        <f t="shared" si="41"/>
        <v>191278002</v>
      </c>
      <c r="AJ318" s="25">
        <v>0</v>
      </c>
      <c r="AK318" s="24">
        <v>0</v>
      </c>
      <c r="AL318" s="23">
        <v>0</v>
      </c>
      <c r="AM318" s="23">
        <v>0</v>
      </c>
      <c r="AN318" s="24">
        <v>0</v>
      </c>
      <c r="AO318" s="24">
        <v>0</v>
      </c>
      <c r="AP318" s="23">
        <v>0</v>
      </c>
      <c r="AQ318" s="23">
        <v>0</v>
      </c>
      <c r="AR318" s="23">
        <v>0</v>
      </c>
      <c r="AS318" s="41" t="s">
        <v>2304</v>
      </c>
      <c r="AT318" s="23">
        <v>0</v>
      </c>
      <c r="AU318" s="23">
        <v>0</v>
      </c>
      <c r="AV318" s="25">
        <v>191278002</v>
      </c>
      <c r="AW318" s="22">
        <v>0</v>
      </c>
      <c r="AX318" s="23">
        <v>0</v>
      </c>
      <c r="AY318" s="41">
        <v>0</v>
      </c>
      <c r="AZ318" s="23">
        <v>0</v>
      </c>
      <c r="BA318" s="24">
        <v>0</v>
      </c>
      <c r="BB318" s="23">
        <v>0</v>
      </c>
      <c r="BC318" s="23"/>
      <c r="BD318" s="23">
        <v>0</v>
      </c>
      <c r="BE318" s="41">
        <v>0</v>
      </c>
      <c r="BF318" s="23">
        <v>116472415</v>
      </c>
      <c r="BG318" s="23">
        <v>178759504</v>
      </c>
      <c r="BH318" s="25">
        <v>486509921</v>
      </c>
      <c r="BI318" s="23">
        <v>0</v>
      </c>
      <c r="BJ318" s="23">
        <v>32208875</v>
      </c>
      <c r="BK318" s="23">
        <v>0</v>
      </c>
      <c r="BL318" s="23">
        <v>0</v>
      </c>
      <c r="BM318" s="23">
        <v>0</v>
      </c>
      <c r="BN318" s="24">
        <v>0</v>
      </c>
      <c r="BO318" s="23">
        <v>0</v>
      </c>
      <c r="BP318" s="23">
        <v>0</v>
      </c>
      <c r="BQ318" s="23">
        <v>0</v>
      </c>
      <c r="BR318" s="25">
        <v>518718796</v>
      </c>
      <c r="BS318" s="22">
        <v>0</v>
      </c>
      <c r="BT318" s="23">
        <v>0</v>
      </c>
      <c r="BU318" s="23">
        <v>0</v>
      </c>
      <c r="BV318" s="23">
        <v>0</v>
      </c>
      <c r="BW318" s="24">
        <v>0</v>
      </c>
      <c r="BX318" s="23">
        <v>0</v>
      </c>
      <c r="BY318" s="23">
        <v>0</v>
      </c>
      <c r="BZ318" s="23">
        <v>0</v>
      </c>
      <c r="CA318" s="25">
        <f t="shared" si="42"/>
        <v>518718796</v>
      </c>
      <c r="CB318" s="22">
        <v>0</v>
      </c>
      <c r="CC318" s="23">
        <v>0</v>
      </c>
      <c r="CD318" s="23">
        <v>0</v>
      </c>
      <c r="CE318" s="23">
        <v>0</v>
      </c>
      <c r="CF318" s="24">
        <v>0</v>
      </c>
      <c r="CG318" s="23">
        <v>0</v>
      </c>
      <c r="CH318" s="23">
        <v>0</v>
      </c>
      <c r="CI318" s="23">
        <v>0</v>
      </c>
      <c r="CJ318" s="25">
        <f t="shared" si="43"/>
        <v>518718796</v>
      </c>
      <c r="CK318" s="22">
        <v>0</v>
      </c>
      <c r="CL318" s="23">
        <v>0</v>
      </c>
      <c r="CM318" s="23">
        <v>0</v>
      </c>
      <c r="CN318" s="23">
        <v>0</v>
      </c>
      <c r="CO318" s="23">
        <v>0</v>
      </c>
      <c r="CP318" s="24">
        <v>0</v>
      </c>
      <c r="CQ318" s="23">
        <v>0</v>
      </c>
      <c r="CR318" s="23">
        <v>0</v>
      </c>
      <c r="CS318" s="25">
        <f t="shared" si="44"/>
        <v>518718796</v>
      </c>
      <c r="CT318" s="22">
        <v>0</v>
      </c>
      <c r="CU318" s="23">
        <v>0</v>
      </c>
      <c r="CV318" s="23">
        <v>0</v>
      </c>
      <c r="CW318" s="23"/>
      <c r="CX318" s="23">
        <v>0</v>
      </c>
      <c r="CY318" s="24">
        <v>0</v>
      </c>
      <c r="CZ318" s="23">
        <v>0</v>
      </c>
      <c r="DA318" s="23">
        <v>0</v>
      </c>
      <c r="DB318" s="25">
        <f t="shared" si="45"/>
        <v>518718796</v>
      </c>
      <c r="DC318" s="22">
        <v>0</v>
      </c>
      <c r="DD318" s="23">
        <v>0</v>
      </c>
      <c r="DE318" s="23">
        <v>0</v>
      </c>
      <c r="DF318" s="23">
        <v>0</v>
      </c>
      <c r="DG318" s="23">
        <v>0</v>
      </c>
      <c r="DH318" s="24">
        <v>0</v>
      </c>
      <c r="DI318" s="23">
        <v>0</v>
      </c>
      <c r="DJ318" s="23">
        <v>0</v>
      </c>
      <c r="DK318" s="25">
        <f t="shared" si="47"/>
        <v>518718796</v>
      </c>
      <c r="DL318" s="28">
        <v>0</v>
      </c>
      <c r="DM318" s="23">
        <v>0</v>
      </c>
      <c r="DN318" s="23">
        <v>0</v>
      </c>
      <c r="DO318" s="23">
        <v>0</v>
      </c>
      <c r="DP318" s="23"/>
      <c r="DQ318" s="23"/>
      <c r="DR318" s="23">
        <v>0</v>
      </c>
      <c r="DS318" s="23">
        <v>0</v>
      </c>
      <c r="DT318" s="24">
        <v>0</v>
      </c>
      <c r="DU318" s="23">
        <v>0</v>
      </c>
      <c r="DV318" s="23">
        <v>0</v>
      </c>
      <c r="DW318" s="26">
        <f t="shared" si="46"/>
        <v>518718796</v>
      </c>
      <c r="DX318" s="26">
        <f>VLOOKUP(B318,[2]RPTNCT049_ConsultaSaldosContabl!$I$4:$K$7914,3,0)</f>
        <v>148681290</v>
      </c>
      <c r="DY318" s="13" t="e">
        <f>+S318+AD318+AU318+#REF!+BG318+#REF!+BQ318+#REF!</f>
        <v>#REF!</v>
      </c>
    </row>
    <row r="319" spans="1:129" ht="15" customHeight="1" x14ac:dyDescent="0.2">
      <c r="A319" s="9">
        <v>8911801761</v>
      </c>
      <c r="B319" s="9">
        <v>891180176</v>
      </c>
      <c r="C319" s="9"/>
      <c r="D319" s="27">
        <v>210641306</v>
      </c>
      <c r="E319" s="21" t="s">
        <v>679</v>
      </c>
      <c r="F319" s="20" t="s">
        <v>1815</v>
      </c>
      <c r="G319" s="22">
        <f>VLOOKUP(A319,[1]SGP!$A$4:$G$1137,7,0)</f>
        <v>0</v>
      </c>
      <c r="H319" s="23"/>
      <c r="I319" s="23">
        <v>0</v>
      </c>
      <c r="J319" s="23">
        <v>0</v>
      </c>
      <c r="K319" s="24">
        <v>0</v>
      </c>
      <c r="L319" s="23">
        <v>0</v>
      </c>
      <c r="M319" s="23">
        <v>0</v>
      </c>
      <c r="N319" s="25">
        <f t="shared" si="39"/>
        <v>0</v>
      </c>
      <c r="O319" s="25">
        <v>0</v>
      </c>
      <c r="P319" s="22">
        <v>0</v>
      </c>
      <c r="Q319" s="23">
        <v>0</v>
      </c>
      <c r="R319" s="23">
        <v>0</v>
      </c>
      <c r="S319" s="31">
        <v>244558239</v>
      </c>
      <c r="T319" s="23">
        <v>0</v>
      </c>
      <c r="U319" s="24">
        <v>0</v>
      </c>
      <c r="V319" s="23">
        <v>0</v>
      </c>
      <c r="W319" s="23">
        <v>0</v>
      </c>
      <c r="X319" s="25">
        <f t="shared" si="40"/>
        <v>244558239</v>
      </c>
      <c r="Y319" s="25">
        <v>0</v>
      </c>
      <c r="Z319" s="22">
        <v>0</v>
      </c>
      <c r="AA319" s="23">
        <v>0</v>
      </c>
      <c r="AB319" s="22">
        <v>0</v>
      </c>
      <c r="AC319" s="23">
        <v>0</v>
      </c>
      <c r="AD319" s="23">
        <v>0</v>
      </c>
      <c r="AE319" s="23">
        <v>0</v>
      </c>
      <c r="AF319" s="24">
        <v>0</v>
      </c>
      <c r="AG319" s="23">
        <v>0</v>
      </c>
      <c r="AH319" s="23">
        <v>0</v>
      </c>
      <c r="AI319" s="25">
        <f t="shared" si="41"/>
        <v>244558239</v>
      </c>
      <c r="AJ319" s="25">
        <v>0</v>
      </c>
      <c r="AK319" s="24">
        <v>0</v>
      </c>
      <c r="AL319" s="23">
        <v>0</v>
      </c>
      <c r="AM319" s="23">
        <v>0</v>
      </c>
      <c r="AN319" s="24">
        <v>0</v>
      </c>
      <c r="AO319" s="24">
        <v>0</v>
      </c>
      <c r="AP319" s="23">
        <v>0</v>
      </c>
      <c r="AQ319" s="23">
        <v>0</v>
      </c>
      <c r="AR319" s="23">
        <v>0</v>
      </c>
      <c r="AS319" s="41" t="s">
        <v>2304</v>
      </c>
      <c r="AT319" s="23">
        <v>0</v>
      </c>
      <c r="AU319" s="23">
        <v>0</v>
      </c>
      <c r="AV319" s="25">
        <v>244558239</v>
      </c>
      <c r="AW319" s="22">
        <v>0</v>
      </c>
      <c r="AX319" s="23">
        <v>0</v>
      </c>
      <c r="AY319" s="41">
        <v>0</v>
      </c>
      <c r="AZ319" s="23">
        <v>0</v>
      </c>
      <c r="BA319" s="24">
        <v>0</v>
      </c>
      <c r="BB319" s="23">
        <v>0</v>
      </c>
      <c r="BC319" s="23"/>
      <c r="BD319" s="23">
        <v>0</v>
      </c>
      <c r="BE319" s="41">
        <v>0</v>
      </c>
      <c r="BF319" s="23">
        <v>172729375</v>
      </c>
      <c r="BG319" s="23">
        <v>231151949</v>
      </c>
      <c r="BH319" s="25">
        <v>648439563</v>
      </c>
      <c r="BI319" s="23">
        <v>0</v>
      </c>
      <c r="BJ319" s="23">
        <v>49337547</v>
      </c>
      <c r="BK319" s="23">
        <v>0</v>
      </c>
      <c r="BL319" s="23">
        <v>0</v>
      </c>
      <c r="BM319" s="23">
        <v>0</v>
      </c>
      <c r="BN319" s="24">
        <v>0</v>
      </c>
      <c r="BO319" s="23">
        <v>0</v>
      </c>
      <c r="BP319" s="23">
        <v>0</v>
      </c>
      <c r="BQ319" s="23">
        <v>0</v>
      </c>
      <c r="BR319" s="25">
        <v>697777110</v>
      </c>
      <c r="BS319" s="22">
        <v>0</v>
      </c>
      <c r="BT319" s="23">
        <v>0</v>
      </c>
      <c r="BU319" s="23">
        <v>0</v>
      </c>
      <c r="BV319" s="23">
        <v>0</v>
      </c>
      <c r="BW319" s="24">
        <v>0</v>
      </c>
      <c r="BX319" s="23">
        <v>0</v>
      </c>
      <c r="BY319" s="23">
        <v>0</v>
      </c>
      <c r="BZ319" s="23">
        <v>0</v>
      </c>
      <c r="CA319" s="25">
        <f t="shared" si="42"/>
        <v>697777110</v>
      </c>
      <c r="CB319" s="22">
        <v>0</v>
      </c>
      <c r="CC319" s="23">
        <v>0</v>
      </c>
      <c r="CD319" s="23">
        <v>0</v>
      </c>
      <c r="CE319" s="23">
        <v>0</v>
      </c>
      <c r="CF319" s="24">
        <v>0</v>
      </c>
      <c r="CG319" s="23">
        <v>0</v>
      </c>
      <c r="CH319" s="23">
        <v>0</v>
      </c>
      <c r="CI319" s="23">
        <v>0</v>
      </c>
      <c r="CJ319" s="25">
        <f t="shared" si="43"/>
        <v>697777110</v>
      </c>
      <c r="CK319" s="22">
        <v>0</v>
      </c>
      <c r="CL319" s="23">
        <v>0</v>
      </c>
      <c r="CM319" s="23">
        <v>0</v>
      </c>
      <c r="CN319" s="23">
        <v>0</v>
      </c>
      <c r="CO319" s="23">
        <v>0</v>
      </c>
      <c r="CP319" s="24">
        <v>0</v>
      </c>
      <c r="CQ319" s="23">
        <v>0</v>
      </c>
      <c r="CR319" s="23">
        <v>0</v>
      </c>
      <c r="CS319" s="25">
        <f t="shared" si="44"/>
        <v>697777110</v>
      </c>
      <c r="CT319" s="22">
        <v>0</v>
      </c>
      <c r="CU319" s="23">
        <v>0</v>
      </c>
      <c r="CV319" s="23">
        <v>0</v>
      </c>
      <c r="CW319" s="23"/>
      <c r="CX319" s="23">
        <v>0</v>
      </c>
      <c r="CY319" s="24">
        <v>0</v>
      </c>
      <c r="CZ319" s="23">
        <v>0</v>
      </c>
      <c r="DA319" s="23">
        <v>0</v>
      </c>
      <c r="DB319" s="25">
        <f t="shared" si="45"/>
        <v>697777110</v>
      </c>
      <c r="DC319" s="22">
        <v>0</v>
      </c>
      <c r="DD319" s="23">
        <v>0</v>
      </c>
      <c r="DE319" s="23">
        <v>0</v>
      </c>
      <c r="DF319" s="23">
        <v>0</v>
      </c>
      <c r="DG319" s="23">
        <v>0</v>
      </c>
      <c r="DH319" s="24">
        <v>0</v>
      </c>
      <c r="DI319" s="23">
        <v>0</v>
      </c>
      <c r="DJ319" s="23">
        <v>0</v>
      </c>
      <c r="DK319" s="25">
        <f t="shared" si="47"/>
        <v>697777110</v>
      </c>
      <c r="DL319" s="28">
        <v>0</v>
      </c>
      <c r="DM319" s="23">
        <v>0</v>
      </c>
      <c r="DN319" s="23">
        <v>0</v>
      </c>
      <c r="DO319" s="23">
        <v>0</v>
      </c>
      <c r="DP319" s="23"/>
      <c r="DQ319" s="23"/>
      <c r="DR319" s="23">
        <v>0</v>
      </c>
      <c r="DS319" s="23">
        <v>0</v>
      </c>
      <c r="DT319" s="24">
        <v>0</v>
      </c>
      <c r="DU319" s="23">
        <v>0</v>
      </c>
      <c r="DV319" s="23">
        <v>0</v>
      </c>
      <c r="DW319" s="26">
        <f t="shared" si="46"/>
        <v>697777110</v>
      </c>
      <c r="DX319" s="26">
        <f>VLOOKUP(B319,[2]RPTNCT049_ConsultaSaldosContabl!$I$4:$K$7914,3,0)</f>
        <v>222066922</v>
      </c>
      <c r="DY319" s="13" t="e">
        <f>+S319+AD319+AU319+#REF!+BG319+#REF!+BQ319+#REF!</f>
        <v>#REF!</v>
      </c>
    </row>
    <row r="320" spans="1:129" ht="15" customHeight="1" x14ac:dyDescent="0.2">
      <c r="A320" s="9">
        <v>8911801557</v>
      </c>
      <c r="B320" s="9">
        <v>891180155</v>
      </c>
      <c r="C320" s="9"/>
      <c r="D320" s="27">
        <v>219641396</v>
      </c>
      <c r="E320" s="21" t="s">
        <v>685</v>
      </c>
      <c r="F320" s="20" t="s">
        <v>1821</v>
      </c>
      <c r="G320" s="22">
        <f>VLOOKUP(A320,[1]SGP!$A$4:$G$1137,7,0)</f>
        <v>0</v>
      </c>
      <c r="H320" s="23"/>
      <c r="I320" s="23">
        <v>0</v>
      </c>
      <c r="J320" s="23">
        <v>0</v>
      </c>
      <c r="K320" s="24">
        <v>0</v>
      </c>
      <c r="L320" s="23">
        <v>0</v>
      </c>
      <c r="M320" s="23">
        <v>0</v>
      </c>
      <c r="N320" s="25">
        <f t="shared" si="39"/>
        <v>0</v>
      </c>
      <c r="O320" s="25">
        <v>0</v>
      </c>
      <c r="P320" s="22">
        <v>0</v>
      </c>
      <c r="Q320" s="23">
        <v>0</v>
      </c>
      <c r="R320" s="23">
        <v>0</v>
      </c>
      <c r="S320" s="31">
        <v>613791497</v>
      </c>
      <c r="T320" s="23">
        <v>0</v>
      </c>
      <c r="U320" s="24">
        <v>0</v>
      </c>
      <c r="V320" s="23">
        <v>0</v>
      </c>
      <c r="W320" s="23">
        <v>0</v>
      </c>
      <c r="X320" s="25">
        <f t="shared" si="40"/>
        <v>613791497</v>
      </c>
      <c r="Y320" s="25">
        <v>0</v>
      </c>
      <c r="Z320" s="22">
        <v>0</v>
      </c>
      <c r="AA320" s="23">
        <v>0</v>
      </c>
      <c r="AB320" s="22">
        <v>0</v>
      </c>
      <c r="AC320" s="23">
        <v>0</v>
      </c>
      <c r="AD320" s="23">
        <v>0</v>
      </c>
      <c r="AE320" s="23">
        <v>0</v>
      </c>
      <c r="AF320" s="24">
        <v>0</v>
      </c>
      <c r="AG320" s="23">
        <v>0</v>
      </c>
      <c r="AH320" s="23">
        <v>0</v>
      </c>
      <c r="AI320" s="25">
        <f t="shared" si="41"/>
        <v>613791497</v>
      </c>
      <c r="AJ320" s="25">
        <v>0</v>
      </c>
      <c r="AK320" s="24">
        <v>0</v>
      </c>
      <c r="AL320" s="23">
        <v>0</v>
      </c>
      <c r="AM320" s="23">
        <v>0</v>
      </c>
      <c r="AN320" s="24">
        <v>0</v>
      </c>
      <c r="AO320" s="24">
        <v>0</v>
      </c>
      <c r="AP320" s="23">
        <v>0</v>
      </c>
      <c r="AQ320" s="23">
        <v>0</v>
      </c>
      <c r="AR320" s="23">
        <v>0</v>
      </c>
      <c r="AS320" s="41" t="s">
        <v>2304</v>
      </c>
      <c r="AT320" s="23">
        <v>0</v>
      </c>
      <c r="AU320" s="23">
        <v>0</v>
      </c>
      <c r="AV320" s="25">
        <v>613791497</v>
      </c>
      <c r="AW320" s="22">
        <v>0</v>
      </c>
      <c r="AX320" s="23">
        <v>0</v>
      </c>
      <c r="AY320" s="41">
        <v>0</v>
      </c>
      <c r="AZ320" s="23">
        <v>0</v>
      </c>
      <c r="BA320" s="24">
        <v>0</v>
      </c>
      <c r="BB320" s="23">
        <v>0</v>
      </c>
      <c r="BC320" s="23"/>
      <c r="BD320" s="23">
        <v>0</v>
      </c>
      <c r="BE320" s="41">
        <v>0</v>
      </c>
      <c r="BF320" s="23">
        <v>437101865</v>
      </c>
      <c r="BG320" s="23">
        <v>578325837</v>
      </c>
      <c r="BH320" s="25">
        <v>1629219199</v>
      </c>
      <c r="BI320" s="23">
        <v>0</v>
      </c>
      <c r="BJ320" s="23">
        <v>131450624</v>
      </c>
      <c r="BK320" s="23">
        <v>0</v>
      </c>
      <c r="BL320" s="23">
        <v>0</v>
      </c>
      <c r="BM320" s="23">
        <v>0</v>
      </c>
      <c r="BN320" s="24">
        <v>0</v>
      </c>
      <c r="BO320" s="23">
        <v>0</v>
      </c>
      <c r="BP320" s="23">
        <v>0</v>
      </c>
      <c r="BQ320" s="23">
        <v>0</v>
      </c>
      <c r="BR320" s="25">
        <v>1760669823</v>
      </c>
      <c r="BS320" s="22">
        <v>0</v>
      </c>
      <c r="BT320" s="23">
        <v>0</v>
      </c>
      <c r="BU320" s="23">
        <v>0</v>
      </c>
      <c r="BV320" s="23">
        <v>0</v>
      </c>
      <c r="BW320" s="24">
        <v>0</v>
      </c>
      <c r="BX320" s="23">
        <v>0</v>
      </c>
      <c r="BY320" s="23">
        <v>0</v>
      </c>
      <c r="BZ320" s="23">
        <v>0</v>
      </c>
      <c r="CA320" s="25">
        <f t="shared" si="42"/>
        <v>1760669823</v>
      </c>
      <c r="CB320" s="22">
        <v>0</v>
      </c>
      <c r="CC320" s="23">
        <v>0</v>
      </c>
      <c r="CD320" s="23">
        <v>0</v>
      </c>
      <c r="CE320" s="23">
        <v>0</v>
      </c>
      <c r="CF320" s="24">
        <v>0</v>
      </c>
      <c r="CG320" s="23">
        <v>0</v>
      </c>
      <c r="CH320" s="23">
        <v>0</v>
      </c>
      <c r="CI320" s="23">
        <v>0</v>
      </c>
      <c r="CJ320" s="25">
        <f t="shared" si="43"/>
        <v>1760669823</v>
      </c>
      <c r="CK320" s="22">
        <v>0</v>
      </c>
      <c r="CL320" s="23">
        <v>0</v>
      </c>
      <c r="CM320" s="23">
        <v>0</v>
      </c>
      <c r="CN320" s="23">
        <v>0</v>
      </c>
      <c r="CO320" s="23">
        <v>0</v>
      </c>
      <c r="CP320" s="24">
        <v>0</v>
      </c>
      <c r="CQ320" s="23">
        <v>0</v>
      </c>
      <c r="CR320" s="23">
        <v>0</v>
      </c>
      <c r="CS320" s="25">
        <f t="shared" si="44"/>
        <v>1760669823</v>
      </c>
      <c r="CT320" s="22">
        <v>0</v>
      </c>
      <c r="CU320" s="23">
        <v>0</v>
      </c>
      <c r="CV320" s="23">
        <v>0</v>
      </c>
      <c r="CW320" s="23"/>
      <c r="CX320" s="23">
        <v>0</v>
      </c>
      <c r="CY320" s="24">
        <v>0</v>
      </c>
      <c r="CZ320" s="23">
        <v>0</v>
      </c>
      <c r="DA320" s="23">
        <v>0</v>
      </c>
      <c r="DB320" s="25">
        <f t="shared" si="45"/>
        <v>1760669823</v>
      </c>
      <c r="DC320" s="22">
        <v>0</v>
      </c>
      <c r="DD320" s="23">
        <v>0</v>
      </c>
      <c r="DE320" s="23">
        <v>0</v>
      </c>
      <c r="DF320" s="23">
        <v>0</v>
      </c>
      <c r="DG320" s="23">
        <v>0</v>
      </c>
      <c r="DH320" s="24">
        <v>0</v>
      </c>
      <c r="DI320" s="23">
        <v>0</v>
      </c>
      <c r="DJ320" s="23">
        <v>0</v>
      </c>
      <c r="DK320" s="25">
        <f t="shared" si="47"/>
        <v>1760669823</v>
      </c>
      <c r="DL320" s="28">
        <v>0</v>
      </c>
      <c r="DM320" s="23">
        <v>0</v>
      </c>
      <c r="DN320" s="23">
        <v>0</v>
      </c>
      <c r="DO320" s="23">
        <v>0</v>
      </c>
      <c r="DP320" s="23"/>
      <c r="DQ320" s="23"/>
      <c r="DR320" s="23">
        <v>0</v>
      </c>
      <c r="DS320" s="23">
        <v>0</v>
      </c>
      <c r="DT320" s="24">
        <v>0</v>
      </c>
      <c r="DU320" s="23">
        <v>0</v>
      </c>
      <c r="DV320" s="23">
        <v>0</v>
      </c>
      <c r="DW320" s="26">
        <f t="shared" si="46"/>
        <v>1760669823</v>
      </c>
      <c r="DX320" s="26">
        <f>VLOOKUP(B320,[2]RPTNCT049_ConsultaSaldosContabl!$I$4:$K$7914,3,0)</f>
        <v>568552489</v>
      </c>
      <c r="DY320" s="13" t="e">
        <f>+S320+AD320+AU320+#REF!+BG320+#REF!+BQ320+#REF!</f>
        <v>#REF!</v>
      </c>
    </row>
    <row r="321" spans="1:129" ht="15" customHeight="1" x14ac:dyDescent="0.2">
      <c r="A321" s="9">
        <v>8911801399</v>
      </c>
      <c r="B321" s="9">
        <v>891180139</v>
      </c>
      <c r="C321" s="9"/>
      <c r="D321" s="27">
        <v>211341013</v>
      </c>
      <c r="E321" s="21" t="s">
        <v>670</v>
      </c>
      <c r="F321" s="20" t="s">
        <v>1806</v>
      </c>
      <c r="G321" s="22">
        <f>VLOOKUP(A321,[1]SGP!$A$4:$G$1137,7,0)</f>
        <v>0</v>
      </c>
      <c r="H321" s="23"/>
      <c r="I321" s="23">
        <v>0</v>
      </c>
      <c r="J321" s="23">
        <v>0</v>
      </c>
      <c r="K321" s="24">
        <v>0</v>
      </c>
      <c r="L321" s="23">
        <v>0</v>
      </c>
      <c r="M321" s="23">
        <v>0</v>
      </c>
      <c r="N321" s="25">
        <f t="shared" si="39"/>
        <v>0</v>
      </c>
      <c r="O321" s="25">
        <v>0</v>
      </c>
      <c r="P321" s="22">
        <v>0</v>
      </c>
      <c r="Q321" s="23">
        <v>0</v>
      </c>
      <c r="R321" s="23">
        <v>0</v>
      </c>
      <c r="S321" s="31">
        <v>89281968</v>
      </c>
      <c r="T321" s="23">
        <v>0</v>
      </c>
      <c r="U321" s="24">
        <v>0</v>
      </c>
      <c r="V321" s="23">
        <v>0</v>
      </c>
      <c r="W321" s="23">
        <v>0</v>
      </c>
      <c r="X321" s="25">
        <f t="shared" si="40"/>
        <v>89281968</v>
      </c>
      <c r="Y321" s="25">
        <v>0</v>
      </c>
      <c r="Z321" s="22">
        <v>0</v>
      </c>
      <c r="AA321" s="23">
        <v>0</v>
      </c>
      <c r="AB321" s="22">
        <v>0</v>
      </c>
      <c r="AC321" s="23">
        <v>0</v>
      </c>
      <c r="AD321" s="23">
        <v>0</v>
      </c>
      <c r="AE321" s="23">
        <v>0</v>
      </c>
      <c r="AF321" s="24">
        <v>0</v>
      </c>
      <c r="AG321" s="23">
        <v>0</v>
      </c>
      <c r="AH321" s="23">
        <v>0</v>
      </c>
      <c r="AI321" s="25">
        <f t="shared" si="41"/>
        <v>89281968</v>
      </c>
      <c r="AJ321" s="25">
        <v>0</v>
      </c>
      <c r="AK321" s="24">
        <v>0</v>
      </c>
      <c r="AL321" s="23">
        <v>0</v>
      </c>
      <c r="AM321" s="23">
        <v>0</v>
      </c>
      <c r="AN321" s="24">
        <v>0</v>
      </c>
      <c r="AO321" s="24">
        <v>0</v>
      </c>
      <c r="AP321" s="23">
        <v>0</v>
      </c>
      <c r="AQ321" s="23">
        <v>0</v>
      </c>
      <c r="AR321" s="23">
        <v>0</v>
      </c>
      <c r="AS321" s="41" t="s">
        <v>2304</v>
      </c>
      <c r="AT321" s="23">
        <v>0</v>
      </c>
      <c r="AU321" s="23">
        <v>0</v>
      </c>
      <c r="AV321" s="25">
        <v>89281968</v>
      </c>
      <c r="AW321" s="22">
        <v>0</v>
      </c>
      <c r="AX321" s="23">
        <v>0</v>
      </c>
      <c r="AY321" s="41">
        <v>0</v>
      </c>
      <c r="AZ321" s="23">
        <v>0</v>
      </c>
      <c r="BA321" s="24">
        <v>0</v>
      </c>
      <c r="BB321" s="23">
        <v>0</v>
      </c>
      <c r="BC321" s="23"/>
      <c r="BD321" s="23">
        <v>0</v>
      </c>
      <c r="BE321" s="41">
        <v>0</v>
      </c>
      <c r="BF321" s="23">
        <v>69447520</v>
      </c>
      <c r="BG321" s="23">
        <v>82455142</v>
      </c>
      <c r="BH321" s="25">
        <v>241184630</v>
      </c>
      <c r="BI321" s="23">
        <v>0</v>
      </c>
      <c r="BJ321" s="23">
        <v>20412521</v>
      </c>
      <c r="BK321" s="23">
        <v>0</v>
      </c>
      <c r="BL321" s="23">
        <v>0</v>
      </c>
      <c r="BM321" s="23">
        <v>0</v>
      </c>
      <c r="BN321" s="24">
        <v>0</v>
      </c>
      <c r="BO321" s="23">
        <v>0</v>
      </c>
      <c r="BP321" s="23">
        <v>0</v>
      </c>
      <c r="BQ321" s="23">
        <v>0</v>
      </c>
      <c r="BR321" s="25">
        <v>261597151</v>
      </c>
      <c r="BS321" s="22">
        <v>0</v>
      </c>
      <c r="BT321" s="23">
        <v>0</v>
      </c>
      <c r="BU321" s="23">
        <v>0</v>
      </c>
      <c r="BV321" s="23">
        <v>0</v>
      </c>
      <c r="BW321" s="24">
        <v>0</v>
      </c>
      <c r="BX321" s="23">
        <v>0</v>
      </c>
      <c r="BY321" s="23">
        <v>0</v>
      </c>
      <c r="BZ321" s="23">
        <v>0</v>
      </c>
      <c r="CA321" s="25">
        <f t="shared" si="42"/>
        <v>261597151</v>
      </c>
      <c r="CB321" s="22">
        <v>0</v>
      </c>
      <c r="CC321" s="23">
        <v>0</v>
      </c>
      <c r="CD321" s="23">
        <v>0</v>
      </c>
      <c r="CE321" s="23">
        <v>0</v>
      </c>
      <c r="CF321" s="24">
        <v>0</v>
      </c>
      <c r="CG321" s="23">
        <v>0</v>
      </c>
      <c r="CH321" s="23">
        <v>0</v>
      </c>
      <c r="CI321" s="23">
        <v>0</v>
      </c>
      <c r="CJ321" s="25">
        <f t="shared" si="43"/>
        <v>261597151</v>
      </c>
      <c r="CK321" s="22">
        <v>0</v>
      </c>
      <c r="CL321" s="23">
        <v>0</v>
      </c>
      <c r="CM321" s="23">
        <v>0</v>
      </c>
      <c r="CN321" s="23">
        <v>0</v>
      </c>
      <c r="CO321" s="23">
        <v>0</v>
      </c>
      <c r="CP321" s="24">
        <v>0</v>
      </c>
      <c r="CQ321" s="23">
        <v>0</v>
      </c>
      <c r="CR321" s="23">
        <v>0</v>
      </c>
      <c r="CS321" s="25">
        <f t="shared" si="44"/>
        <v>261597151</v>
      </c>
      <c r="CT321" s="22">
        <v>0</v>
      </c>
      <c r="CU321" s="23">
        <v>0</v>
      </c>
      <c r="CV321" s="23">
        <v>0</v>
      </c>
      <c r="CW321" s="23"/>
      <c r="CX321" s="23">
        <v>0</v>
      </c>
      <c r="CY321" s="24">
        <v>0</v>
      </c>
      <c r="CZ321" s="23">
        <v>0</v>
      </c>
      <c r="DA321" s="23">
        <v>0</v>
      </c>
      <c r="DB321" s="25">
        <f t="shared" si="45"/>
        <v>261597151</v>
      </c>
      <c r="DC321" s="22">
        <v>0</v>
      </c>
      <c r="DD321" s="23">
        <v>0</v>
      </c>
      <c r="DE321" s="23">
        <v>0</v>
      </c>
      <c r="DF321" s="23">
        <v>0</v>
      </c>
      <c r="DG321" s="23">
        <v>0</v>
      </c>
      <c r="DH321" s="24">
        <v>0</v>
      </c>
      <c r="DI321" s="23">
        <v>0</v>
      </c>
      <c r="DJ321" s="23">
        <v>0</v>
      </c>
      <c r="DK321" s="25">
        <f t="shared" si="47"/>
        <v>261597151</v>
      </c>
      <c r="DL321" s="28">
        <v>0</v>
      </c>
      <c r="DM321" s="23">
        <v>0</v>
      </c>
      <c r="DN321" s="23">
        <v>0</v>
      </c>
      <c r="DO321" s="23">
        <v>0</v>
      </c>
      <c r="DP321" s="23"/>
      <c r="DQ321" s="23"/>
      <c r="DR321" s="23">
        <v>0</v>
      </c>
      <c r="DS321" s="23">
        <v>0</v>
      </c>
      <c r="DT321" s="24">
        <v>0</v>
      </c>
      <c r="DU321" s="23">
        <v>0</v>
      </c>
      <c r="DV321" s="23">
        <v>0</v>
      </c>
      <c r="DW321" s="26">
        <f t="shared" si="46"/>
        <v>261597151</v>
      </c>
      <c r="DX321" s="26">
        <f>VLOOKUP(B321,[2]RPTNCT049_ConsultaSaldosContabl!$I$4:$K$7914,3,0)</f>
        <v>89860041</v>
      </c>
      <c r="DY321" s="13" t="e">
        <f>+S321+AD321+AU321+#REF!+BG321+#REF!+BQ321+#REF!</f>
        <v>#REF!</v>
      </c>
    </row>
    <row r="322" spans="1:129" s="48" customFormat="1" ht="15" customHeight="1" x14ac:dyDescent="0.2">
      <c r="A322" s="9">
        <v>8911801328</v>
      </c>
      <c r="B322" s="9">
        <v>891180132</v>
      </c>
      <c r="C322" s="9"/>
      <c r="D322" s="27">
        <v>214441244</v>
      </c>
      <c r="E322" s="21" t="s">
        <v>677</v>
      </c>
      <c r="F322" s="20" t="s">
        <v>1813</v>
      </c>
      <c r="G322" s="22">
        <f>VLOOKUP(A322,[1]SGP!$A$4:$G$1137,7,0)</f>
        <v>0</v>
      </c>
      <c r="H322" s="23"/>
      <c r="I322" s="23">
        <v>0</v>
      </c>
      <c r="J322" s="23">
        <v>0</v>
      </c>
      <c r="K322" s="24">
        <v>0</v>
      </c>
      <c r="L322" s="23">
        <v>0</v>
      </c>
      <c r="M322" s="23">
        <v>0</v>
      </c>
      <c r="N322" s="25">
        <f t="shared" si="39"/>
        <v>0</v>
      </c>
      <c r="O322" s="25">
        <v>0</v>
      </c>
      <c r="P322" s="22">
        <v>0</v>
      </c>
      <c r="Q322" s="23">
        <v>0</v>
      </c>
      <c r="R322" s="23">
        <v>0</v>
      </c>
      <c r="S322" s="31">
        <v>37630483</v>
      </c>
      <c r="T322" s="23">
        <v>0</v>
      </c>
      <c r="U322" s="24">
        <v>0</v>
      </c>
      <c r="V322" s="23">
        <v>0</v>
      </c>
      <c r="W322" s="23">
        <v>0</v>
      </c>
      <c r="X322" s="25">
        <f t="shared" si="40"/>
        <v>37630483</v>
      </c>
      <c r="Y322" s="25">
        <v>0</v>
      </c>
      <c r="Z322" s="22">
        <v>0</v>
      </c>
      <c r="AA322" s="23">
        <v>0</v>
      </c>
      <c r="AB322" s="22">
        <v>0</v>
      </c>
      <c r="AC322" s="23">
        <v>0</v>
      </c>
      <c r="AD322" s="23">
        <v>0</v>
      </c>
      <c r="AE322" s="23">
        <v>0</v>
      </c>
      <c r="AF322" s="24">
        <v>0</v>
      </c>
      <c r="AG322" s="23">
        <v>0</v>
      </c>
      <c r="AH322" s="23">
        <v>0</v>
      </c>
      <c r="AI322" s="25">
        <f t="shared" si="41"/>
        <v>37630483</v>
      </c>
      <c r="AJ322" s="25">
        <v>0</v>
      </c>
      <c r="AK322" s="24">
        <v>0</v>
      </c>
      <c r="AL322" s="23">
        <v>0</v>
      </c>
      <c r="AM322" s="23">
        <v>0</v>
      </c>
      <c r="AN322" s="24">
        <v>0</v>
      </c>
      <c r="AO322" s="24">
        <v>0</v>
      </c>
      <c r="AP322" s="23">
        <v>0</v>
      </c>
      <c r="AQ322" s="23">
        <v>0</v>
      </c>
      <c r="AR322" s="23">
        <v>0</v>
      </c>
      <c r="AS322" s="41" t="s">
        <v>2304</v>
      </c>
      <c r="AT322" s="23">
        <v>0</v>
      </c>
      <c r="AU322" s="23">
        <v>0</v>
      </c>
      <c r="AV322" s="25">
        <v>37630483</v>
      </c>
      <c r="AW322" s="22">
        <v>0</v>
      </c>
      <c r="AX322" s="23">
        <v>0</v>
      </c>
      <c r="AY322" s="41">
        <v>0</v>
      </c>
      <c r="AZ322" s="23">
        <v>0</v>
      </c>
      <c r="BA322" s="24">
        <v>0</v>
      </c>
      <c r="BB322" s="23">
        <v>0</v>
      </c>
      <c r="BC322" s="23"/>
      <c r="BD322" s="23">
        <v>0</v>
      </c>
      <c r="BE322" s="41">
        <v>0</v>
      </c>
      <c r="BF322" s="23">
        <v>23433175</v>
      </c>
      <c r="BG322" s="23">
        <v>34144672</v>
      </c>
      <c r="BH322" s="25">
        <v>95208330</v>
      </c>
      <c r="BI322" s="23">
        <v>0</v>
      </c>
      <c r="BJ322" s="23">
        <v>6693334</v>
      </c>
      <c r="BK322" s="23">
        <v>0</v>
      </c>
      <c r="BL322" s="23">
        <v>0</v>
      </c>
      <c r="BM322" s="23">
        <v>0</v>
      </c>
      <c r="BN322" s="24">
        <v>0</v>
      </c>
      <c r="BO322" s="23">
        <v>0</v>
      </c>
      <c r="BP322" s="23">
        <v>0</v>
      </c>
      <c r="BQ322" s="23">
        <v>0</v>
      </c>
      <c r="BR322" s="25">
        <v>101901664</v>
      </c>
      <c r="BS322" s="22">
        <v>0</v>
      </c>
      <c r="BT322" s="23">
        <v>0</v>
      </c>
      <c r="BU322" s="23">
        <v>0</v>
      </c>
      <c r="BV322" s="23">
        <v>0</v>
      </c>
      <c r="BW322" s="24">
        <v>0</v>
      </c>
      <c r="BX322" s="23">
        <v>0</v>
      </c>
      <c r="BY322" s="23">
        <v>0</v>
      </c>
      <c r="BZ322" s="23">
        <v>0</v>
      </c>
      <c r="CA322" s="25">
        <f t="shared" si="42"/>
        <v>101901664</v>
      </c>
      <c r="CB322" s="22">
        <v>0</v>
      </c>
      <c r="CC322" s="23">
        <v>0</v>
      </c>
      <c r="CD322" s="23">
        <v>0</v>
      </c>
      <c r="CE322" s="23">
        <v>0</v>
      </c>
      <c r="CF322" s="24">
        <v>0</v>
      </c>
      <c r="CG322" s="23">
        <v>0</v>
      </c>
      <c r="CH322" s="23">
        <v>0</v>
      </c>
      <c r="CI322" s="23">
        <v>0</v>
      </c>
      <c r="CJ322" s="25">
        <f t="shared" si="43"/>
        <v>101901664</v>
      </c>
      <c r="CK322" s="22">
        <v>0</v>
      </c>
      <c r="CL322" s="23">
        <v>0</v>
      </c>
      <c r="CM322" s="23">
        <v>0</v>
      </c>
      <c r="CN322" s="23">
        <v>0</v>
      </c>
      <c r="CO322" s="23">
        <v>0</v>
      </c>
      <c r="CP322" s="24">
        <v>0</v>
      </c>
      <c r="CQ322" s="23">
        <v>0</v>
      </c>
      <c r="CR322" s="23">
        <v>0</v>
      </c>
      <c r="CS322" s="25">
        <f t="shared" si="44"/>
        <v>101901664</v>
      </c>
      <c r="CT322" s="22">
        <v>0</v>
      </c>
      <c r="CU322" s="23">
        <v>0</v>
      </c>
      <c r="CV322" s="23">
        <v>0</v>
      </c>
      <c r="CW322" s="23"/>
      <c r="CX322" s="23">
        <v>0</v>
      </c>
      <c r="CY322" s="24">
        <v>0</v>
      </c>
      <c r="CZ322" s="23">
        <v>0</v>
      </c>
      <c r="DA322" s="23">
        <v>0</v>
      </c>
      <c r="DB322" s="25">
        <f t="shared" si="45"/>
        <v>101901664</v>
      </c>
      <c r="DC322" s="22">
        <v>0</v>
      </c>
      <c r="DD322" s="23">
        <v>0</v>
      </c>
      <c r="DE322" s="23">
        <v>0</v>
      </c>
      <c r="DF322" s="23">
        <v>0</v>
      </c>
      <c r="DG322" s="23">
        <v>0</v>
      </c>
      <c r="DH322" s="24">
        <v>0</v>
      </c>
      <c r="DI322" s="23">
        <v>0</v>
      </c>
      <c r="DJ322" s="23">
        <v>0</v>
      </c>
      <c r="DK322" s="25">
        <f t="shared" si="47"/>
        <v>101901664</v>
      </c>
      <c r="DL322" s="28">
        <v>0</v>
      </c>
      <c r="DM322" s="23">
        <v>0</v>
      </c>
      <c r="DN322" s="23">
        <v>0</v>
      </c>
      <c r="DO322" s="23">
        <v>0</v>
      </c>
      <c r="DP322" s="23"/>
      <c r="DQ322" s="23"/>
      <c r="DR322" s="23">
        <v>0</v>
      </c>
      <c r="DS322" s="23">
        <v>0</v>
      </c>
      <c r="DT322" s="24">
        <v>0</v>
      </c>
      <c r="DU322" s="23">
        <v>0</v>
      </c>
      <c r="DV322" s="23">
        <v>0</v>
      </c>
      <c r="DW322" s="26">
        <f t="shared" si="46"/>
        <v>101901664</v>
      </c>
      <c r="DX322" s="26">
        <f>VLOOKUP(B322,[2]RPTNCT049_ConsultaSaldosContabl!$I$4:$K$7914,3,0)</f>
        <v>30126509</v>
      </c>
      <c r="DY322" s="13" t="e">
        <f>+S322+AD322+AU322+#REF!+BG322+#REF!+BQ322+#REF!</f>
        <v>#REF!</v>
      </c>
    </row>
    <row r="323" spans="1:129" ht="15" customHeight="1" x14ac:dyDescent="0.2">
      <c r="A323" s="9">
        <v>8911801310</v>
      </c>
      <c r="B323" s="9">
        <v>891180131</v>
      </c>
      <c r="C323" s="9"/>
      <c r="D323" s="27">
        <v>215741357</v>
      </c>
      <c r="E323" s="21" t="s">
        <v>682</v>
      </c>
      <c r="F323" s="20" t="s">
        <v>1818</v>
      </c>
      <c r="G323" s="22">
        <f>VLOOKUP(A323,[1]SGP!$A$4:$G$1137,7,0)</f>
        <v>0</v>
      </c>
      <c r="H323" s="23"/>
      <c r="I323" s="23">
        <v>0</v>
      </c>
      <c r="J323" s="23">
        <v>0</v>
      </c>
      <c r="K323" s="24">
        <v>0</v>
      </c>
      <c r="L323" s="23">
        <v>0</v>
      </c>
      <c r="M323" s="23">
        <v>0</v>
      </c>
      <c r="N323" s="25">
        <f t="shared" si="39"/>
        <v>0</v>
      </c>
      <c r="O323" s="25">
        <v>0</v>
      </c>
      <c r="P323" s="22">
        <v>0</v>
      </c>
      <c r="Q323" s="23">
        <v>0</v>
      </c>
      <c r="R323" s="23">
        <v>0</v>
      </c>
      <c r="S323" s="31">
        <v>85648548</v>
      </c>
      <c r="T323" s="23">
        <v>0</v>
      </c>
      <c r="U323" s="24">
        <v>0</v>
      </c>
      <c r="V323" s="23">
        <v>0</v>
      </c>
      <c r="W323" s="23">
        <v>0</v>
      </c>
      <c r="X323" s="25">
        <f t="shared" si="40"/>
        <v>85648548</v>
      </c>
      <c r="Y323" s="25">
        <v>0</v>
      </c>
      <c r="Z323" s="22">
        <v>0</v>
      </c>
      <c r="AA323" s="23">
        <v>0</v>
      </c>
      <c r="AB323" s="22">
        <v>0</v>
      </c>
      <c r="AC323" s="23">
        <v>0</v>
      </c>
      <c r="AD323" s="23">
        <v>0</v>
      </c>
      <c r="AE323" s="23">
        <v>0</v>
      </c>
      <c r="AF323" s="24">
        <v>0</v>
      </c>
      <c r="AG323" s="23">
        <v>0</v>
      </c>
      <c r="AH323" s="23">
        <v>0</v>
      </c>
      <c r="AI323" s="25">
        <f t="shared" si="41"/>
        <v>85648548</v>
      </c>
      <c r="AJ323" s="25">
        <v>0</v>
      </c>
      <c r="AK323" s="24">
        <v>0</v>
      </c>
      <c r="AL323" s="23">
        <v>0</v>
      </c>
      <c r="AM323" s="23">
        <v>0</v>
      </c>
      <c r="AN323" s="24">
        <v>0</v>
      </c>
      <c r="AO323" s="24">
        <v>0</v>
      </c>
      <c r="AP323" s="23">
        <v>0</v>
      </c>
      <c r="AQ323" s="23">
        <v>0</v>
      </c>
      <c r="AR323" s="23">
        <v>0</v>
      </c>
      <c r="AS323" s="41" t="s">
        <v>2304</v>
      </c>
      <c r="AT323" s="23">
        <v>0</v>
      </c>
      <c r="AU323" s="23">
        <v>0</v>
      </c>
      <c r="AV323" s="25">
        <v>85648548</v>
      </c>
      <c r="AW323" s="22">
        <v>0</v>
      </c>
      <c r="AX323" s="23">
        <v>0</v>
      </c>
      <c r="AY323" s="41">
        <v>0</v>
      </c>
      <c r="AZ323" s="23">
        <v>0</v>
      </c>
      <c r="BA323" s="24">
        <v>0</v>
      </c>
      <c r="BB323" s="23">
        <v>0</v>
      </c>
      <c r="BC323" s="23"/>
      <c r="BD323" s="23">
        <v>0</v>
      </c>
      <c r="BE323" s="41">
        <v>0</v>
      </c>
      <c r="BF323" s="23">
        <v>78076935</v>
      </c>
      <c r="BG323" s="23">
        <v>81026058</v>
      </c>
      <c r="BH323" s="25">
        <v>244751541</v>
      </c>
      <c r="BI323" s="23">
        <v>0</v>
      </c>
      <c r="BJ323" s="23">
        <v>22300995</v>
      </c>
      <c r="BK323" s="23">
        <v>0</v>
      </c>
      <c r="BL323" s="23">
        <v>0</v>
      </c>
      <c r="BM323" s="23">
        <v>0</v>
      </c>
      <c r="BN323" s="24">
        <v>0</v>
      </c>
      <c r="BO323" s="23">
        <v>0</v>
      </c>
      <c r="BP323" s="23">
        <v>0</v>
      </c>
      <c r="BQ323" s="23">
        <v>0</v>
      </c>
      <c r="BR323" s="25">
        <v>267052536</v>
      </c>
      <c r="BS323" s="22">
        <v>0</v>
      </c>
      <c r="BT323" s="23">
        <v>0</v>
      </c>
      <c r="BU323" s="23">
        <v>0</v>
      </c>
      <c r="BV323" s="23">
        <v>0</v>
      </c>
      <c r="BW323" s="24">
        <v>0</v>
      </c>
      <c r="BX323" s="23">
        <v>0</v>
      </c>
      <c r="BY323" s="23">
        <v>0</v>
      </c>
      <c r="BZ323" s="23">
        <v>0</v>
      </c>
      <c r="CA323" s="25">
        <f t="shared" si="42"/>
        <v>267052536</v>
      </c>
      <c r="CB323" s="22">
        <v>0</v>
      </c>
      <c r="CC323" s="23">
        <v>0</v>
      </c>
      <c r="CD323" s="23">
        <v>0</v>
      </c>
      <c r="CE323" s="23">
        <v>0</v>
      </c>
      <c r="CF323" s="24">
        <v>0</v>
      </c>
      <c r="CG323" s="23">
        <v>0</v>
      </c>
      <c r="CH323" s="23">
        <v>0</v>
      </c>
      <c r="CI323" s="23">
        <v>0</v>
      </c>
      <c r="CJ323" s="25">
        <f t="shared" si="43"/>
        <v>267052536</v>
      </c>
      <c r="CK323" s="22">
        <v>0</v>
      </c>
      <c r="CL323" s="23">
        <v>0</v>
      </c>
      <c r="CM323" s="23">
        <v>0</v>
      </c>
      <c r="CN323" s="23">
        <v>0</v>
      </c>
      <c r="CO323" s="23">
        <v>0</v>
      </c>
      <c r="CP323" s="24">
        <v>0</v>
      </c>
      <c r="CQ323" s="23">
        <v>0</v>
      </c>
      <c r="CR323" s="23">
        <v>0</v>
      </c>
      <c r="CS323" s="25">
        <f t="shared" si="44"/>
        <v>267052536</v>
      </c>
      <c r="CT323" s="22">
        <v>0</v>
      </c>
      <c r="CU323" s="23">
        <v>0</v>
      </c>
      <c r="CV323" s="23">
        <v>0</v>
      </c>
      <c r="CW323" s="23"/>
      <c r="CX323" s="23">
        <v>0</v>
      </c>
      <c r="CY323" s="24">
        <v>0</v>
      </c>
      <c r="CZ323" s="23">
        <v>0</v>
      </c>
      <c r="DA323" s="23">
        <v>0</v>
      </c>
      <c r="DB323" s="25">
        <f t="shared" si="45"/>
        <v>267052536</v>
      </c>
      <c r="DC323" s="22">
        <v>0</v>
      </c>
      <c r="DD323" s="23">
        <v>0</v>
      </c>
      <c r="DE323" s="23">
        <v>0</v>
      </c>
      <c r="DF323" s="23">
        <v>0</v>
      </c>
      <c r="DG323" s="23">
        <v>0</v>
      </c>
      <c r="DH323" s="24">
        <v>0</v>
      </c>
      <c r="DI323" s="23">
        <v>0</v>
      </c>
      <c r="DJ323" s="23">
        <v>0</v>
      </c>
      <c r="DK323" s="25">
        <f t="shared" si="47"/>
        <v>267052536</v>
      </c>
      <c r="DL323" s="28">
        <v>0</v>
      </c>
      <c r="DM323" s="23">
        <v>0</v>
      </c>
      <c r="DN323" s="23">
        <v>0</v>
      </c>
      <c r="DO323" s="23">
        <v>0</v>
      </c>
      <c r="DP323" s="23"/>
      <c r="DQ323" s="23"/>
      <c r="DR323" s="23">
        <v>0</v>
      </c>
      <c r="DS323" s="23">
        <v>0</v>
      </c>
      <c r="DT323" s="24">
        <v>0</v>
      </c>
      <c r="DU323" s="23">
        <v>0</v>
      </c>
      <c r="DV323" s="23">
        <v>0</v>
      </c>
      <c r="DW323" s="26">
        <f t="shared" si="46"/>
        <v>267052536</v>
      </c>
      <c r="DX323" s="26">
        <f>VLOOKUP(B323,[2]RPTNCT049_ConsultaSaldosContabl!$I$4:$K$7914,3,0)</f>
        <v>100377930</v>
      </c>
      <c r="DY323" s="13" t="e">
        <f>+S323+AD323+AU323+#REF!+BG323+#REF!+BQ323+#REF!</f>
        <v>#REF!</v>
      </c>
    </row>
    <row r="324" spans="1:129" ht="15" customHeight="1" x14ac:dyDescent="0.2">
      <c r="A324" s="9">
        <v>8911801270</v>
      </c>
      <c r="B324" s="9">
        <v>891180127</v>
      </c>
      <c r="C324" s="9"/>
      <c r="D324" s="27">
        <v>219941799</v>
      </c>
      <c r="E324" s="21" t="s">
        <v>700</v>
      </c>
      <c r="F324" s="20" t="s">
        <v>1836</v>
      </c>
      <c r="G324" s="22">
        <f>VLOOKUP(A324,[1]SGP!$A$4:$G$1137,7,0)</f>
        <v>0</v>
      </c>
      <c r="H324" s="23"/>
      <c r="I324" s="23">
        <v>0</v>
      </c>
      <c r="J324" s="23">
        <v>0</v>
      </c>
      <c r="K324" s="24">
        <v>0</v>
      </c>
      <c r="L324" s="23">
        <v>0</v>
      </c>
      <c r="M324" s="23">
        <v>0</v>
      </c>
      <c r="N324" s="25">
        <f t="shared" ref="N324:N387" si="48">SUM(G324:M324)</f>
        <v>0</v>
      </c>
      <c r="O324" s="25">
        <v>0</v>
      </c>
      <c r="P324" s="22">
        <v>0</v>
      </c>
      <c r="Q324" s="23">
        <v>0</v>
      </c>
      <c r="R324" s="23">
        <v>0</v>
      </c>
      <c r="S324" s="31">
        <v>118282626</v>
      </c>
      <c r="T324" s="23">
        <v>0</v>
      </c>
      <c r="U324" s="24">
        <v>0</v>
      </c>
      <c r="V324" s="23">
        <v>0</v>
      </c>
      <c r="W324" s="23">
        <v>0</v>
      </c>
      <c r="X324" s="25">
        <f t="shared" ref="X324:X387" si="49">SUM(N324:W324)</f>
        <v>118282626</v>
      </c>
      <c r="Y324" s="25">
        <v>0</v>
      </c>
      <c r="Z324" s="22">
        <v>0</v>
      </c>
      <c r="AA324" s="23">
        <v>0</v>
      </c>
      <c r="AB324" s="22">
        <v>0</v>
      </c>
      <c r="AC324" s="23">
        <v>0</v>
      </c>
      <c r="AD324" s="23">
        <v>0</v>
      </c>
      <c r="AE324" s="23">
        <v>0</v>
      </c>
      <c r="AF324" s="24">
        <v>0</v>
      </c>
      <c r="AG324" s="23">
        <v>0</v>
      </c>
      <c r="AH324" s="23">
        <v>0</v>
      </c>
      <c r="AI324" s="25">
        <f t="shared" ref="AI324:AI387" si="50">SUM(X324:AH324)</f>
        <v>118282626</v>
      </c>
      <c r="AJ324" s="25">
        <v>0</v>
      </c>
      <c r="AK324" s="24">
        <v>0</v>
      </c>
      <c r="AL324" s="23">
        <v>0</v>
      </c>
      <c r="AM324" s="23">
        <v>0</v>
      </c>
      <c r="AN324" s="24">
        <v>0</v>
      </c>
      <c r="AO324" s="24">
        <v>0</v>
      </c>
      <c r="AP324" s="23">
        <v>0</v>
      </c>
      <c r="AQ324" s="23">
        <v>0</v>
      </c>
      <c r="AR324" s="23">
        <v>0</v>
      </c>
      <c r="AS324" s="41" t="s">
        <v>2304</v>
      </c>
      <c r="AT324" s="23">
        <v>0</v>
      </c>
      <c r="AU324" s="23">
        <v>0</v>
      </c>
      <c r="AV324" s="25">
        <v>118282626</v>
      </c>
      <c r="AW324" s="22">
        <v>0</v>
      </c>
      <c r="AX324" s="23">
        <v>0</v>
      </c>
      <c r="AY324" s="41">
        <v>0</v>
      </c>
      <c r="AZ324" s="23">
        <v>0</v>
      </c>
      <c r="BA324" s="24">
        <v>0</v>
      </c>
      <c r="BB324" s="23">
        <v>0</v>
      </c>
      <c r="BC324" s="23"/>
      <c r="BD324" s="23">
        <v>0</v>
      </c>
      <c r="BE324" s="41">
        <v>0</v>
      </c>
      <c r="BF324" s="23">
        <v>91477375</v>
      </c>
      <c r="BG324" s="23">
        <v>111796074</v>
      </c>
      <c r="BH324" s="25">
        <v>321556075</v>
      </c>
      <c r="BI324" s="23">
        <v>0</v>
      </c>
      <c r="BJ324" s="23">
        <v>24499923</v>
      </c>
      <c r="BK324" s="23">
        <v>0</v>
      </c>
      <c r="BL324" s="23">
        <v>0</v>
      </c>
      <c r="BM324" s="23">
        <v>0</v>
      </c>
      <c r="BN324" s="24">
        <v>0</v>
      </c>
      <c r="BO324" s="23">
        <v>0</v>
      </c>
      <c r="BP324" s="23">
        <v>0</v>
      </c>
      <c r="BQ324" s="23">
        <v>0</v>
      </c>
      <c r="BR324" s="25">
        <v>346055998</v>
      </c>
      <c r="BS324" s="22">
        <v>0</v>
      </c>
      <c r="BT324" s="23">
        <v>0</v>
      </c>
      <c r="BU324" s="23">
        <v>0</v>
      </c>
      <c r="BV324" s="23">
        <v>0</v>
      </c>
      <c r="BW324" s="24">
        <v>0</v>
      </c>
      <c r="BX324" s="23">
        <v>0</v>
      </c>
      <c r="BY324" s="23">
        <v>0</v>
      </c>
      <c r="BZ324" s="23">
        <v>0</v>
      </c>
      <c r="CA324" s="25">
        <f t="shared" ref="CA324:CA387" si="51">SUM(BR324:BZ324)</f>
        <v>346055998</v>
      </c>
      <c r="CB324" s="22">
        <v>0</v>
      </c>
      <c r="CC324" s="23">
        <v>0</v>
      </c>
      <c r="CD324" s="23">
        <v>0</v>
      </c>
      <c r="CE324" s="23">
        <v>0</v>
      </c>
      <c r="CF324" s="24">
        <v>0</v>
      </c>
      <c r="CG324" s="23">
        <v>0</v>
      </c>
      <c r="CH324" s="23">
        <v>0</v>
      </c>
      <c r="CI324" s="23">
        <v>0</v>
      </c>
      <c r="CJ324" s="25">
        <f t="shared" ref="CJ324:CJ387" si="52">SUM(CA324:CI324)</f>
        <v>346055998</v>
      </c>
      <c r="CK324" s="22">
        <v>0</v>
      </c>
      <c r="CL324" s="23">
        <v>0</v>
      </c>
      <c r="CM324" s="23">
        <v>0</v>
      </c>
      <c r="CN324" s="23">
        <v>0</v>
      </c>
      <c r="CO324" s="23">
        <v>0</v>
      </c>
      <c r="CP324" s="24">
        <v>0</v>
      </c>
      <c r="CQ324" s="23">
        <v>0</v>
      </c>
      <c r="CR324" s="23">
        <v>0</v>
      </c>
      <c r="CS324" s="25">
        <f t="shared" ref="CS324:CS387" si="53">SUM(CJ324:CR324)</f>
        <v>346055998</v>
      </c>
      <c r="CT324" s="22">
        <v>0</v>
      </c>
      <c r="CU324" s="23">
        <v>0</v>
      </c>
      <c r="CV324" s="23">
        <v>0</v>
      </c>
      <c r="CW324" s="23"/>
      <c r="CX324" s="23">
        <v>0</v>
      </c>
      <c r="CY324" s="24">
        <v>0</v>
      </c>
      <c r="CZ324" s="23">
        <v>0</v>
      </c>
      <c r="DA324" s="23">
        <v>0</v>
      </c>
      <c r="DB324" s="25">
        <f t="shared" ref="DB324:DB387" si="54">SUM(CS324:DA324)</f>
        <v>346055998</v>
      </c>
      <c r="DC324" s="22">
        <v>0</v>
      </c>
      <c r="DD324" s="23">
        <v>0</v>
      </c>
      <c r="DE324" s="23">
        <v>0</v>
      </c>
      <c r="DF324" s="23">
        <v>0</v>
      </c>
      <c r="DG324" s="23">
        <v>0</v>
      </c>
      <c r="DH324" s="24">
        <v>0</v>
      </c>
      <c r="DI324" s="23">
        <v>0</v>
      </c>
      <c r="DJ324" s="23">
        <v>0</v>
      </c>
      <c r="DK324" s="25">
        <f t="shared" si="47"/>
        <v>346055998</v>
      </c>
      <c r="DL324" s="28">
        <v>0</v>
      </c>
      <c r="DM324" s="23">
        <v>0</v>
      </c>
      <c r="DN324" s="23">
        <v>0</v>
      </c>
      <c r="DO324" s="23">
        <v>0</v>
      </c>
      <c r="DP324" s="23"/>
      <c r="DQ324" s="23"/>
      <c r="DR324" s="23">
        <v>0</v>
      </c>
      <c r="DS324" s="23">
        <v>0</v>
      </c>
      <c r="DT324" s="24">
        <v>0</v>
      </c>
      <c r="DU324" s="23">
        <v>0</v>
      </c>
      <c r="DV324" s="23">
        <v>0</v>
      </c>
      <c r="DW324" s="26">
        <f t="shared" si="46"/>
        <v>346055998</v>
      </c>
      <c r="DX324" s="26">
        <f>VLOOKUP(B324,[2]RPTNCT049_ConsultaSaldosContabl!$I$4:$K$7914,3,0)</f>
        <v>115977298</v>
      </c>
      <c r="DY324" s="13" t="e">
        <f>+S324+AD324+AU324+#REF!+BG324+#REF!+BQ324+#REF!</f>
        <v>#REF!</v>
      </c>
    </row>
    <row r="325" spans="1:129" s="44" customFormat="1" ht="15" customHeight="1" x14ac:dyDescent="0.2">
      <c r="A325" s="9">
        <v>8911801184</v>
      </c>
      <c r="B325" s="9">
        <v>891180118</v>
      </c>
      <c r="C325" s="9"/>
      <c r="D325" s="27">
        <v>212641026</v>
      </c>
      <c r="E325" s="21" t="s">
        <v>673</v>
      </c>
      <c r="F325" s="20" t="s">
        <v>1809</v>
      </c>
      <c r="G325" s="22">
        <f>VLOOKUP(A325,[1]SGP!$A$4:$G$1137,7,0)</f>
        <v>0</v>
      </c>
      <c r="H325" s="23"/>
      <c r="I325" s="23">
        <v>0</v>
      </c>
      <c r="J325" s="23">
        <v>0</v>
      </c>
      <c r="K325" s="24">
        <v>0</v>
      </c>
      <c r="L325" s="23">
        <v>0</v>
      </c>
      <c r="M325" s="23">
        <v>0</v>
      </c>
      <c r="N325" s="25">
        <f t="shared" si="48"/>
        <v>0</v>
      </c>
      <c r="O325" s="25">
        <v>0</v>
      </c>
      <c r="P325" s="22">
        <v>0</v>
      </c>
      <c r="Q325" s="23">
        <v>0</v>
      </c>
      <c r="R325" s="23">
        <v>0</v>
      </c>
      <c r="S325" s="31">
        <v>31586668</v>
      </c>
      <c r="T325" s="23">
        <v>0</v>
      </c>
      <c r="U325" s="24">
        <v>0</v>
      </c>
      <c r="V325" s="23">
        <v>0</v>
      </c>
      <c r="W325" s="23">
        <v>0</v>
      </c>
      <c r="X325" s="25">
        <f t="shared" si="49"/>
        <v>31586668</v>
      </c>
      <c r="Y325" s="25">
        <v>0</v>
      </c>
      <c r="Z325" s="22">
        <v>0</v>
      </c>
      <c r="AA325" s="23">
        <v>0</v>
      </c>
      <c r="AB325" s="22">
        <v>0</v>
      </c>
      <c r="AC325" s="23">
        <v>0</v>
      </c>
      <c r="AD325" s="23">
        <v>0</v>
      </c>
      <c r="AE325" s="23">
        <v>0</v>
      </c>
      <c r="AF325" s="24">
        <v>0</v>
      </c>
      <c r="AG325" s="23">
        <v>0</v>
      </c>
      <c r="AH325" s="23">
        <v>0</v>
      </c>
      <c r="AI325" s="25">
        <f t="shared" si="50"/>
        <v>31586668</v>
      </c>
      <c r="AJ325" s="25">
        <v>0</v>
      </c>
      <c r="AK325" s="24">
        <v>0</v>
      </c>
      <c r="AL325" s="23">
        <v>0</v>
      </c>
      <c r="AM325" s="23">
        <v>0</v>
      </c>
      <c r="AN325" s="24">
        <v>0</v>
      </c>
      <c r="AO325" s="24">
        <v>0</v>
      </c>
      <c r="AP325" s="23">
        <v>0</v>
      </c>
      <c r="AQ325" s="23">
        <v>0</v>
      </c>
      <c r="AR325" s="23">
        <v>0</v>
      </c>
      <c r="AS325" s="41" t="s">
        <v>2304</v>
      </c>
      <c r="AT325" s="23">
        <v>0</v>
      </c>
      <c r="AU325" s="23">
        <v>0</v>
      </c>
      <c r="AV325" s="25">
        <v>31586668</v>
      </c>
      <c r="AW325" s="22">
        <v>0</v>
      </c>
      <c r="AX325" s="23">
        <v>0</v>
      </c>
      <c r="AY325" s="41">
        <v>0</v>
      </c>
      <c r="AZ325" s="23">
        <v>0</v>
      </c>
      <c r="BA325" s="24">
        <v>0</v>
      </c>
      <c r="BB325" s="23">
        <v>0</v>
      </c>
      <c r="BC325" s="23"/>
      <c r="BD325" s="23">
        <v>0</v>
      </c>
      <c r="BE325" s="41">
        <v>0</v>
      </c>
      <c r="BF325" s="23">
        <v>18127480</v>
      </c>
      <c r="BG325" s="23">
        <v>28763499</v>
      </c>
      <c r="BH325" s="25">
        <v>78477647</v>
      </c>
      <c r="BI325" s="23">
        <v>0</v>
      </c>
      <c r="BJ325" s="23">
        <v>5017109</v>
      </c>
      <c r="BK325" s="23">
        <v>0</v>
      </c>
      <c r="BL325" s="23">
        <v>0</v>
      </c>
      <c r="BM325" s="23">
        <v>0</v>
      </c>
      <c r="BN325" s="24">
        <v>0</v>
      </c>
      <c r="BO325" s="23">
        <v>0</v>
      </c>
      <c r="BP325" s="23">
        <v>0</v>
      </c>
      <c r="BQ325" s="23">
        <v>0</v>
      </c>
      <c r="BR325" s="25">
        <v>83494756</v>
      </c>
      <c r="BS325" s="22">
        <v>0</v>
      </c>
      <c r="BT325" s="23">
        <v>0</v>
      </c>
      <c r="BU325" s="23">
        <v>0</v>
      </c>
      <c r="BV325" s="23">
        <v>0</v>
      </c>
      <c r="BW325" s="24">
        <v>0</v>
      </c>
      <c r="BX325" s="23">
        <v>0</v>
      </c>
      <c r="BY325" s="23">
        <v>0</v>
      </c>
      <c r="BZ325" s="23">
        <v>0</v>
      </c>
      <c r="CA325" s="25">
        <f t="shared" si="51"/>
        <v>83494756</v>
      </c>
      <c r="CB325" s="22">
        <v>0</v>
      </c>
      <c r="CC325" s="23">
        <v>0</v>
      </c>
      <c r="CD325" s="23">
        <v>0</v>
      </c>
      <c r="CE325" s="23">
        <v>0</v>
      </c>
      <c r="CF325" s="24">
        <v>0</v>
      </c>
      <c r="CG325" s="23">
        <v>0</v>
      </c>
      <c r="CH325" s="23">
        <v>0</v>
      </c>
      <c r="CI325" s="23">
        <v>0</v>
      </c>
      <c r="CJ325" s="25">
        <f t="shared" si="52"/>
        <v>83494756</v>
      </c>
      <c r="CK325" s="22">
        <v>0</v>
      </c>
      <c r="CL325" s="23">
        <v>0</v>
      </c>
      <c r="CM325" s="23">
        <v>0</v>
      </c>
      <c r="CN325" s="23">
        <v>0</v>
      </c>
      <c r="CO325" s="23">
        <v>0</v>
      </c>
      <c r="CP325" s="24">
        <v>0</v>
      </c>
      <c r="CQ325" s="23">
        <v>0</v>
      </c>
      <c r="CR325" s="23">
        <v>0</v>
      </c>
      <c r="CS325" s="25">
        <f t="shared" si="53"/>
        <v>83494756</v>
      </c>
      <c r="CT325" s="22">
        <v>0</v>
      </c>
      <c r="CU325" s="23">
        <v>0</v>
      </c>
      <c r="CV325" s="23">
        <v>0</v>
      </c>
      <c r="CW325" s="23"/>
      <c r="CX325" s="23">
        <v>0</v>
      </c>
      <c r="CY325" s="24">
        <v>0</v>
      </c>
      <c r="CZ325" s="23">
        <v>0</v>
      </c>
      <c r="DA325" s="23">
        <v>0</v>
      </c>
      <c r="DB325" s="25">
        <f t="shared" si="54"/>
        <v>83494756</v>
      </c>
      <c r="DC325" s="22">
        <v>0</v>
      </c>
      <c r="DD325" s="23">
        <v>0</v>
      </c>
      <c r="DE325" s="23">
        <v>0</v>
      </c>
      <c r="DF325" s="23">
        <v>0</v>
      </c>
      <c r="DG325" s="23">
        <v>0</v>
      </c>
      <c r="DH325" s="24">
        <v>0</v>
      </c>
      <c r="DI325" s="23">
        <v>0</v>
      </c>
      <c r="DJ325" s="23">
        <v>0</v>
      </c>
      <c r="DK325" s="25">
        <f t="shared" si="47"/>
        <v>83494756</v>
      </c>
      <c r="DL325" s="28">
        <v>0</v>
      </c>
      <c r="DM325" s="23">
        <v>0</v>
      </c>
      <c r="DN325" s="23">
        <v>0</v>
      </c>
      <c r="DO325" s="23">
        <v>0</v>
      </c>
      <c r="DP325" s="23"/>
      <c r="DQ325" s="23"/>
      <c r="DR325" s="23">
        <v>0</v>
      </c>
      <c r="DS325" s="23">
        <v>0</v>
      </c>
      <c r="DT325" s="24">
        <v>0</v>
      </c>
      <c r="DU325" s="23">
        <v>0</v>
      </c>
      <c r="DV325" s="23">
        <v>0</v>
      </c>
      <c r="DW325" s="26">
        <f t="shared" ref="DW325:DW388" si="55">SUM(DK325:DV325)</f>
        <v>83494756</v>
      </c>
      <c r="DX325" s="26">
        <f>VLOOKUP(B325,[2]RPTNCT049_ConsultaSaldosContabl!$I$4:$K$7914,3,0)</f>
        <v>23144589</v>
      </c>
      <c r="DY325" s="13" t="e">
        <f>+S325+AD325+AU325+#REF!+BG325+#REF!+BQ325+#REF!</f>
        <v>#REF!</v>
      </c>
    </row>
    <row r="326" spans="1:129" ht="15" customHeight="1" x14ac:dyDescent="0.2">
      <c r="A326" s="9">
        <v>8911800770</v>
      </c>
      <c r="B326" s="9">
        <v>891180077</v>
      </c>
      <c r="C326" s="9"/>
      <c r="D326" s="27">
        <v>215141551</v>
      </c>
      <c r="E326" s="21" t="s">
        <v>692</v>
      </c>
      <c r="F326" s="20" t="s">
        <v>1828</v>
      </c>
      <c r="G326" s="22">
        <f>VLOOKUP(A326,[1]SGP!$A$4:$G$1137,7,0)</f>
        <v>3822456845</v>
      </c>
      <c r="H326" s="23"/>
      <c r="I326" s="23">
        <v>0</v>
      </c>
      <c r="J326" s="23">
        <v>0</v>
      </c>
      <c r="K326" s="24">
        <v>225013445</v>
      </c>
      <c r="L326" s="23">
        <v>575811100</v>
      </c>
      <c r="M326" s="23">
        <v>0</v>
      </c>
      <c r="N326" s="25">
        <f t="shared" si="48"/>
        <v>4623281390</v>
      </c>
      <c r="O326" s="25">
        <v>0</v>
      </c>
      <c r="P326" s="22">
        <v>3896395301</v>
      </c>
      <c r="Q326" s="23">
        <v>0</v>
      </c>
      <c r="R326" s="23">
        <v>0</v>
      </c>
      <c r="S326" s="31">
        <v>1255417250</v>
      </c>
      <c r="T326" s="23">
        <v>0</v>
      </c>
      <c r="U326" s="24">
        <v>220472617</v>
      </c>
      <c r="V326" s="23">
        <v>368405072</v>
      </c>
      <c r="W326" s="23">
        <v>0</v>
      </c>
      <c r="X326" s="25">
        <f t="shared" si="49"/>
        <v>10363971630</v>
      </c>
      <c r="Y326" s="25">
        <v>0</v>
      </c>
      <c r="Z326" s="22">
        <v>0</v>
      </c>
      <c r="AA326" s="23">
        <v>0</v>
      </c>
      <c r="AB326" s="22">
        <v>0</v>
      </c>
      <c r="AC326" s="31">
        <v>121771054</v>
      </c>
      <c r="AD326" s="23">
        <v>0</v>
      </c>
      <c r="AE326" s="23">
        <v>4113361529</v>
      </c>
      <c r="AF326" s="24">
        <v>222743031</v>
      </c>
      <c r="AG326" s="23">
        <v>472108086</v>
      </c>
      <c r="AH326" s="23">
        <v>0</v>
      </c>
      <c r="AI326" s="25">
        <f t="shared" si="50"/>
        <v>15293955330</v>
      </c>
      <c r="AJ326" s="25">
        <v>0</v>
      </c>
      <c r="AK326" s="52">
        <v>0</v>
      </c>
      <c r="AL326" s="23">
        <v>0</v>
      </c>
      <c r="AM326" s="23">
        <v>0</v>
      </c>
      <c r="AN326" s="24">
        <v>0</v>
      </c>
      <c r="AO326" s="23">
        <v>4327568234</v>
      </c>
      <c r="AP326" s="23">
        <v>224049610</v>
      </c>
      <c r="AQ326" s="23">
        <v>474923603</v>
      </c>
      <c r="AR326" s="23">
        <v>0</v>
      </c>
      <c r="AS326" s="23">
        <v>1947405705</v>
      </c>
      <c r="AT326" s="23">
        <v>0</v>
      </c>
      <c r="AU326" s="23">
        <v>0</v>
      </c>
      <c r="AV326" s="25">
        <v>22267902482</v>
      </c>
      <c r="AW326" s="22">
        <v>2265550835</v>
      </c>
      <c r="AX326" s="23">
        <v>0</v>
      </c>
      <c r="AY326" s="41">
        <v>0</v>
      </c>
      <c r="AZ326" s="23">
        <v>0</v>
      </c>
      <c r="BA326" s="24">
        <v>224049610</v>
      </c>
      <c r="BB326" s="23">
        <v>474923603</v>
      </c>
      <c r="BC326" s="23"/>
      <c r="BD326" s="23">
        <v>0</v>
      </c>
      <c r="BE326" s="41">
        <v>0</v>
      </c>
      <c r="BF326" s="23">
        <v>795427680</v>
      </c>
      <c r="BG326" s="23">
        <v>1140648767</v>
      </c>
      <c r="BH326" s="25">
        <v>27168502977</v>
      </c>
      <c r="BI326" s="23">
        <v>4358695025</v>
      </c>
      <c r="BJ326" s="23">
        <v>638000034</v>
      </c>
      <c r="BK326" s="23">
        <v>0</v>
      </c>
      <c r="BL326" s="23">
        <v>0</v>
      </c>
      <c r="BM326" s="23">
        <v>0</v>
      </c>
      <c r="BN326" s="24">
        <v>224049610</v>
      </c>
      <c r="BO326" s="23">
        <v>474923603</v>
      </c>
      <c r="BP326" s="23">
        <v>0</v>
      </c>
      <c r="BQ326" s="23">
        <v>0</v>
      </c>
      <c r="BR326" s="25">
        <v>32864171249</v>
      </c>
      <c r="BS326" s="22">
        <v>0</v>
      </c>
      <c r="BT326" s="23">
        <v>0</v>
      </c>
      <c r="BU326" s="23">
        <v>0</v>
      </c>
      <c r="BV326" s="23">
        <v>0</v>
      </c>
      <c r="BW326" s="24">
        <v>0</v>
      </c>
      <c r="BX326" s="23">
        <v>0</v>
      </c>
      <c r="BY326" s="23">
        <v>0</v>
      </c>
      <c r="BZ326" s="23">
        <v>0</v>
      </c>
      <c r="CA326" s="25">
        <f t="shared" si="51"/>
        <v>32864171249</v>
      </c>
      <c r="CB326" s="22">
        <v>0</v>
      </c>
      <c r="CC326" s="23">
        <v>0</v>
      </c>
      <c r="CD326" s="23">
        <v>0</v>
      </c>
      <c r="CE326" s="23">
        <v>0</v>
      </c>
      <c r="CF326" s="24">
        <v>0</v>
      </c>
      <c r="CG326" s="23">
        <v>0</v>
      </c>
      <c r="CH326" s="23">
        <v>0</v>
      </c>
      <c r="CI326" s="23">
        <v>0</v>
      </c>
      <c r="CJ326" s="25">
        <f t="shared" si="52"/>
        <v>32864171249</v>
      </c>
      <c r="CK326" s="22">
        <v>0</v>
      </c>
      <c r="CL326" s="23">
        <v>0</v>
      </c>
      <c r="CM326" s="23">
        <v>0</v>
      </c>
      <c r="CN326" s="23">
        <v>0</v>
      </c>
      <c r="CO326" s="23">
        <v>0</v>
      </c>
      <c r="CP326" s="24">
        <v>0</v>
      </c>
      <c r="CQ326" s="23">
        <v>0</v>
      </c>
      <c r="CR326" s="23">
        <v>0</v>
      </c>
      <c r="CS326" s="25">
        <f t="shared" si="53"/>
        <v>32864171249</v>
      </c>
      <c r="CT326" s="22">
        <v>0</v>
      </c>
      <c r="CU326" s="23">
        <v>0</v>
      </c>
      <c r="CV326" s="23">
        <v>0</v>
      </c>
      <c r="CW326" s="23">
        <v>0</v>
      </c>
      <c r="CX326" s="23">
        <v>0</v>
      </c>
      <c r="CY326" s="24">
        <v>0</v>
      </c>
      <c r="CZ326" s="23">
        <v>0</v>
      </c>
      <c r="DA326" s="23">
        <v>0</v>
      </c>
      <c r="DB326" s="25">
        <f t="shared" si="54"/>
        <v>32864171249</v>
      </c>
      <c r="DC326" s="22"/>
      <c r="DD326" s="23">
        <v>0</v>
      </c>
      <c r="DE326" s="23">
        <v>0</v>
      </c>
      <c r="DF326" s="23">
        <v>0</v>
      </c>
      <c r="DG326" s="23">
        <v>0</v>
      </c>
      <c r="DH326" s="24">
        <v>0</v>
      </c>
      <c r="DI326" s="23">
        <v>0</v>
      </c>
      <c r="DJ326" s="23">
        <v>0</v>
      </c>
      <c r="DK326" s="25">
        <f t="shared" si="47"/>
        <v>32864171249</v>
      </c>
      <c r="DL326" s="28">
        <v>0</v>
      </c>
      <c r="DM326" s="23">
        <v>0</v>
      </c>
      <c r="DN326" s="23">
        <v>0</v>
      </c>
      <c r="DO326" s="23">
        <v>0</v>
      </c>
      <c r="DP326" s="23">
        <v>0</v>
      </c>
      <c r="DQ326" s="23"/>
      <c r="DR326" s="23">
        <v>0</v>
      </c>
      <c r="DS326" s="23">
        <v>0</v>
      </c>
      <c r="DT326" s="24">
        <v>0</v>
      </c>
      <c r="DU326" s="23">
        <v>0</v>
      </c>
      <c r="DV326" s="23">
        <v>0</v>
      </c>
      <c r="DW326" s="26">
        <f t="shared" si="55"/>
        <v>32864171249</v>
      </c>
      <c r="DX326" s="26">
        <f>VLOOKUP(B326,[2]RPTNCT049_ConsultaSaldosContabl!$I$4:$K$7914,3,0)</f>
        <v>30468105232</v>
      </c>
      <c r="DY326" s="13" t="e">
        <f>+S326+AD326+AU326+#REF!+BG326+#REF!+BQ326+#REF!</f>
        <v>#REF!</v>
      </c>
    </row>
    <row r="327" spans="1:129" s="44" customFormat="1" ht="15" customHeight="1" x14ac:dyDescent="0.2">
      <c r="A327" s="9">
        <v>8911800763</v>
      </c>
      <c r="B327" s="9">
        <v>891180076</v>
      </c>
      <c r="C327" s="9"/>
      <c r="D327" s="27">
        <v>217641676</v>
      </c>
      <c r="E327" s="21" t="s">
        <v>696</v>
      </c>
      <c r="F327" s="20" t="s">
        <v>1832</v>
      </c>
      <c r="G327" s="22">
        <f>VLOOKUP(A327,[1]SGP!$A$4:$G$1137,7,0)</f>
        <v>0</v>
      </c>
      <c r="H327" s="23"/>
      <c r="I327" s="23">
        <v>0</v>
      </c>
      <c r="J327" s="23">
        <v>0</v>
      </c>
      <c r="K327" s="24">
        <v>0</v>
      </c>
      <c r="L327" s="23">
        <v>0</v>
      </c>
      <c r="M327" s="23">
        <v>0</v>
      </c>
      <c r="N327" s="25">
        <f t="shared" si="48"/>
        <v>0</v>
      </c>
      <c r="O327" s="25">
        <v>0</v>
      </c>
      <c r="P327" s="22">
        <v>0</v>
      </c>
      <c r="Q327" s="23">
        <v>0</v>
      </c>
      <c r="R327" s="23">
        <v>0</v>
      </c>
      <c r="S327" s="31">
        <v>105504878</v>
      </c>
      <c r="T327" s="23">
        <v>0</v>
      </c>
      <c r="U327" s="24">
        <v>0</v>
      </c>
      <c r="V327" s="23">
        <v>0</v>
      </c>
      <c r="W327" s="23">
        <v>0</v>
      </c>
      <c r="X327" s="25">
        <f t="shared" si="49"/>
        <v>105504878</v>
      </c>
      <c r="Y327" s="25">
        <v>0</v>
      </c>
      <c r="Z327" s="22">
        <v>0</v>
      </c>
      <c r="AA327" s="23">
        <v>0</v>
      </c>
      <c r="AB327" s="22">
        <v>0</v>
      </c>
      <c r="AC327" s="23">
        <v>0</v>
      </c>
      <c r="AD327" s="23">
        <v>0</v>
      </c>
      <c r="AE327" s="23">
        <v>0</v>
      </c>
      <c r="AF327" s="24">
        <v>0</v>
      </c>
      <c r="AG327" s="23">
        <v>0</v>
      </c>
      <c r="AH327" s="23">
        <v>0</v>
      </c>
      <c r="AI327" s="25">
        <f t="shared" si="50"/>
        <v>105504878</v>
      </c>
      <c r="AJ327" s="25">
        <v>0</v>
      </c>
      <c r="AK327" s="24">
        <v>0</v>
      </c>
      <c r="AL327" s="23">
        <v>0</v>
      </c>
      <c r="AM327" s="23">
        <v>0</v>
      </c>
      <c r="AN327" s="24">
        <v>0</v>
      </c>
      <c r="AO327" s="24">
        <v>0</v>
      </c>
      <c r="AP327" s="23">
        <v>0</v>
      </c>
      <c r="AQ327" s="23">
        <v>0</v>
      </c>
      <c r="AR327" s="23">
        <v>0</v>
      </c>
      <c r="AS327" s="41" t="s">
        <v>2304</v>
      </c>
      <c r="AT327" s="23">
        <v>0</v>
      </c>
      <c r="AU327" s="23">
        <v>0</v>
      </c>
      <c r="AV327" s="25">
        <v>105504878</v>
      </c>
      <c r="AW327" s="22">
        <v>0</v>
      </c>
      <c r="AX327" s="23">
        <v>0</v>
      </c>
      <c r="AY327" s="41">
        <v>0</v>
      </c>
      <c r="AZ327" s="23">
        <v>0</v>
      </c>
      <c r="BA327" s="24">
        <v>0</v>
      </c>
      <c r="BB327" s="23">
        <v>0</v>
      </c>
      <c r="BC327" s="23"/>
      <c r="BD327" s="23">
        <v>0</v>
      </c>
      <c r="BE327" s="41">
        <v>0</v>
      </c>
      <c r="BF327" s="23">
        <v>78272265</v>
      </c>
      <c r="BG327" s="23">
        <v>99243084</v>
      </c>
      <c r="BH327" s="25">
        <v>283020227</v>
      </c>
      <c r="BI327" s="23">
        <v>0</v>
      </c>
      <c r="BJ327" s="23">
        <v>22356640</v>
      </c>
      <c r="BK327" s="23">
        <v>0</v>
      </c>
      <c r="BL327" s="23">
        <v>0</v>
      </c>
      <c r="BM327" s="23">
        <v>0</v>
      </c>
      <c r="BN327" s="24">
        <v>0</v>
      </c>
      <c r="BO327" s="23">
        <v>0</v>
      </c>
      <c r="BP327" s="23">
        <v>0</v>
      </c>
      <c r="BQ327" s="23">
        <v>0</v>
      </c>
      <c r="BR327" s="25">
        <v>305376867</v>
      </c>
      <c r="BS327" s="22">
        <v>0</v>
      </c>
      <c r="BT327" s="23">
        <v>0</v>
      </c>
      <c r="BU327" s="23">
        <v>0</v>
      </c>
      <c r="BV327" s="23">
        <v>0</v>
      </c>
      <c r="BW327" s="24">
        <v>0</v>
      </c>
      <c r="BX327" s="23">
        <v>0</v>
      </c>
      <c r="BY327" s="23">
        <v>0</v>
      </c>
      <c r="BZ327" s="23">
        <v>0</v>
      </c>
      <c r="CA327" s="25">
        <f t="shared" si="51"/>
        <v>305376867</v>
      </c>
      <c r="CB327" s="22">
        <v>0</v>
      </c>
      <c r="CC327" s="23">
        <v>0</v>
      </c>
      <c r="CD327" s="23">
        <v>0</v>
      </c>
      <c r="CE327" s="23">
        <v>0</v>
      </c>
      <c r="CF327" s="24">
        <v>0</v>
      </c>
      <c r="CG327" s="23">
        <v>0</v>
      </c>
      <c r="CH327" s="23">
        <v>0</v>
      </c>
      <c r="CI327" s="23">
        <v>0</v>
      </c>
      <c r="CJ327" s="25">
        <f t="shared" si="52"/>
        <v>305376867</v>
      </c>
      <c r="CK327" s="22">
        <v>0</v>
      </c>
      <c r="CL327" s="23">
        <v>0</v>
      </c>
      <c r="CM327" s="23">
        <v>0</v>
      </c>
      <c r="CN327" s="23">
        <v>0</v>
      </c>
      <c r="CO327" s="23">
        <v>0</v>
      </c>
      <c r="CP327" s="24">
        <v>0</v>
      </c>
      <c r="CQ327" s="23">
        <v>0</v>
      </c>
      <c r="CR327" s="23">
        <v>0</v>
      </c>
      <c r="CS327" s="25">
        <f t="shared" si="53"/>
        <v>305376867</v>
      </c>
      <c r="CT327" s="22">
        <v>0</v>
      </c>
      <c r="CU327" s="23">
        <v>0</v>
      </c>
      <c r="CV327" s="23">
        <v>0</v>
      </c>
      <c r="CW327" s="23"/>
      <c r="CX327" s="23">
        <v>0</v>
      </c>
      <c r="CY327" s="24">
        <v>0</v>
      </c>
      <c r="CZ327" s="23">
        <v>0</v>
      </c>
      <c r="DA327" s="23">
        <v>0</v>
      </c>
      <c r="DB327" s="25">
        <f t="shared" si="54"/>
        <v>305376867</v>
      </c>
      <c r="DC327" s="22">
        <v>0</v>
      </c>
      <c r="DD327" s="23">
        <v>0</v>
      </c>
      <c r="DE327" s="23">
        <v>0</v>
      </c>
      <c r="DF327" s="23">
        <v>0</v>
      </c>
      <c r="DG327" s="23">
        <v>0</v>
      </c>
      <c r="DH327" s="24">
        <v>0</v>
      </c>
      <c r="DI327" s="23">
        <v>0</v>
      </c>
      <c r="DJ327" s="23">
        <v>0</v>
      </c>
      <c r="DK327" s="25">
        <f t="shared" si="47"/>
        <v>305376867</v>
      </c>
      <c r="DL327" s="28">
        <v>0</v>
      </c>
      <c r="DM327" s="23">
        <v>0</v>
      </c>
      <c r="DN327" s="23">
        <v>0</v>
      </c>
      <c r="DO327" s="23">
        <v>0</v>
      </c>
      <c r="DP327" s="23"/>
      <c r="DQ327" s="23"/>
      <c r="DR327" s="23">
        <v>0</v>
      </c>
      <c r="DS327" s="23">
        <v>0</v>
      </c>
      <c r="DT327" s="24">
        <v>0</v>
      </c>
      <c r="DU327" s="23">
        <v>0</v>
      </c>
      <c r="DV327" s="23">
        <v>0</v>
      </c>
      <c r="DW327" s="26">
        <f t="shared" si="55"/>
        <v>305376867</v>
      </c>
      <c r="DX327" s="26">
        <f>VLOOKUP(B327,[2]RPTNCT049_ConsultaSaldosContabl!$I$4:$K$7914,3,0)</f>
        <v>100628905</v>
      </c>
      <c r="DY327" s="13" t="e">
        <f>+S327+AD327+AU327+#REF!+BG327+#REF!+BQ327+#REF!</f>
        <v>#REF!</v>
      </c>
    </row>
    <row r="328" spans="1:129" ht="15" customHeight="1" x14ac:dyDescent="0.2">
      <c r="A328" s="9">
        <v>8911800701</v>
      </c>
      <c r="B328" s="9">
        <v>891180070</v>
      </c>
      <c r="C328" s="9"/>
      <c r="D328" s="27">
        <v>211641016</v>
      </c>
      <c r="E328" s="21" t="s">
        <v>671</v>
      </c>
      <c r="F328" s="20" t="s">
        <v>1807</v>
      </c>
      <c r="G328" s="22">
        <f>VLOOKUP(A328,[1]SGP!$A$4:$G$1137,7,0)</f>
        <v>0</v>
      </c>
      <c r="H328" s="23"/>
      <c r="I328" s="23">
        <v>0</v>
      </c>
      <c r="J328" s="23">
        <v>0</v>
      </c>
      <c r="K328" s="24">
        <v>0</v>
      </c>
      <c r="L328" s="23">
        <v>0</v>
      </c>
      <c r="M328" s="23">
        <v>0</v>
      </c>
      <c r="N328" s="25">
        <f t="shared" si="48"/>
        <v>0</v>
      </c>
      <c r="O328" s="25">
        <v>0</v>
      </c>
      <c r="P328" s="22">
        <v>0</v>
      </c>
      <c r="Q328" s="23">
        <v>0</v>
      </c>
      <c r="R328" s="23">
        <v>0</v>
      </c>
      <c r="S328" s="31">
        <v>158788970</v>
      </c>
      <c r="T328" s="23">
        <v>0</v>
      </c>
      <c r="U328" s="24">
        <v>0</v>
      </c>
      <c r="V328" s="23">
        <v>0</v>
      </c>
      <c r="W328" s="23">
        <v>0</v>
      </c>
      <c r="X328" s="25">
        <f t="shared" si="49"/>
        <v>158788970</v>
      </c>
      <c r="Y328" s="25">
        <v>0</v>
      </c>
      <c r="Z328" s="22">
        <v>0</v>
      </c>
      <c r="AA328" s="23">
        <v>0</v>
      </c>
      <c r="AB328" s="22">
        <v>0</v>
      </c>
      <c r="AC328" s="23">
        <v>0</v>
      </c>
      <c r="AD328" s="23">
        <v>0</v>
      </c>
      <c r="AE328" s="23">
        <v>0</v>
      </c>
      <c r="AF328" s="24">
        <v>0</v>
      </c>
      <c r="AG328" s="23">
        <v>0</v>
      </c>
      <c r="AH328" s="23">
        <v>0</v>
      </c>
      <c r="AI328" s="25">
        <f t="shared" si="50"/>
        <v>158788970</v>
      </c>
      <c r="AJ328" s="25">
        <v>0</v>
      </c>
      <c r="AK328" s="24">
        <v>0</v>
      </c>
      <c r="AL328" s="23">
        <v>0</v>
      </c>
      <c r="AM328" s="23">
        <v>0</v>
      </c>
      <c r="AN328" s="24">
        <v>0</v>
      </c>
      <c r="AO328" s="24">
        <v>0</v>
      </c>
      <c r="AP328" s="23">
        <v>0</v>
      </c>
      <c r="AQ328" s="23">
        <v>0</v>
      </c>
      <c r="AR328" s="23">
        <v>0</v>
      </c>
      <c r="AS328" s="41" t="s">
        <v>2304</v>
      </c>
      <c r="AT328" s="23">
        <v>0</v>
      </c>
      <c r="AU328" s="23">
        <v>0</v>
      </c>
      <c r="AV328" s="25">
        <v>158788970</v>
      </c>
      <c r="AW328" s="22">
        <v>0</v>
      </c>
      <c r="AX328" s="23">
        <v>0</v>
      </c>
      <c r="AY328" s="41">
        <v>0</v>
      </c>
      <c r="AZ328" s="23">
        <v>0</v>
      </c>
      <c r="BA328" s="24">
        <v>0</v>
      </c>
      <c r="BB328" s="23">
        <v>0</v>
      </c>
      <c r="BC328" s="23"/>
      <c r="BD328" s="23">
        <v>0</v>
      </c>
      <c r="BE328" s="41">
        <v>0</v>
      </c>
      <c r="BF328" s="23">
        <v>100147205</v>
      </c>
      <c r="BG328" s="23">
        <v>147563536</v>
      </c>
      <c r="BH328" s="25">
        <v>406499711</v>
      </c>
      <c r="BI328" s="23">
        <v>0</v>
      </c>
      <c r="BJ328" s="23">
        <v>28605544</v>
      </c>
      <c r="BK328" s="23">
        <v>0</v>
      </c>
      <c r="BL328" s="23">
        <v>0</v>
      </c>
      <c r="BM328" s="23">
        <v>0</v>
      </c>
      <c r="BN328" s="24">
        <v>0</v>
      </c>
      <c r="BO328" s="23">
        <v>0</v>
      </c>
      <c r="BP328" s="23">
        <v>0</v>
      </c>
      <c r="BQ328" s="23">
        <v>0</v>
      </c>
      <c r="BR328" s="25">
        <v>435105255</v>
      </c>
      <c r="BS328" s="22">
        <v>0</v>
      </c>
      <c r="BT328" s="23">
        <v>0</v>
      </c>
      <c r="BU328" s="23">
        <v>0</v>
      </c>
      <c r="BV328" s="23">
        <v>0</v>
      </c>
      <c r="BW328" s="24">
        <v>0</v>
      </c>
      <c r="BX328" s="23">
        <v>0</v>
      </c>
      <c r="BY328" s="23">
        <v>0</v>
      </c>
      <c r="BZ328" s="23">
        <v>0</v>
      </c>
      <c r="CA328" s="25">
        <f t="shared" si="51"/>
        <v>435105255</v>
      </c>
      <c r="CB328" s="22">
        <v>0</v>
      </c>
      <c r="CC328" s="23">
        <v>0</v>
      </c>
      <c r="CD328" s="23">
        <v>0</v>
      </c>
      <c r="CE328" s="23">
        <v>0</v>
      </c>
      <c r="CF328" s="24">
        <v>0</v>
      </c>
      <c r="CG328" s="23">
        <v>0</v>
      </c>
      <c r="CH328" s="23">
        <v>0</v>
      </c>
      <c r="CI328" s="23">
        <v>0</v>
      </c>
      <c r="CJ328" s="25">
        <f t="shared" si="52"/>
        <v>435105255</v>
      </c>
      <c r="CK328" s="22">
        <v>0</v>
      </c>
      <c r="CL328" s="23">
        <v>0</v>
      </c>
      <c r="CM328" s="23">
        <v>0</v>
      </c>
      <c r="CN328" s="23">
        <v>0</v>
      </c>
      <c r="CO328" s="23">
        <v>0</v>
      </c>
      <c r="CP328" s="24">
        <v>0</v>
      </c>
      <c r="CQ328" s="23">
        <v>0</v>
      </c>
      <c r="CR328" s="23">
        <v>0</v>
      </c>
      <c r="CS328" s="25">
        <f t="shared" si="53"/>
        <v>435105255</v>
      </c>
      <c r="CT328" s="22">
        <v>0</v>
      </c>
      <c r="CU328" s="23">
        <v>0</v>
      </c>
      <c r="CV328" s="23">
        <v>0</v>
      </c>
      <c r="CW328" s="23"/>
      <c r="CX328" s="23">
        <v>0</v>
      </c>
      <c r="CY328" s="24">
        <v>0</v>
      </c>
      <c r="CZ328" s="23">
        <v>0</v>
      </c>
      <c r="DA328" s="23">
        <v>0</v>
      </c>
      <c r="DB328" s="25">
        <f t="shared" si="54"/>
        <v>435105255</v>
      </c>
      <c r="DC328" s="22">
        <v>0</v>
      </c>
      <c r="DD328" s="23">
        <v>0</v>
      </c>
      <c r="DE328" s="23">
        <v>0</v>
      </c>
      <c r="DF328" s="23">
        <v>0</v>
      </c>
      <c r="DG328" s="23">
        <v>0</v>
      </c>
      <c r="DH328" s="24">
        <v>0</v>
      </c>
      <c r="DI328" s="23">
        <v>0</v>
      </c>
      <c r="DJ328" s="23">
        <v>0</v>
      </c>
      <c r="DK328" s="25">
        <f t="shared" si="47"/>
        <v>435105255</v>
      </c>
      <c r="DL328" s="28">
        <v>0</v>
      </c>
      <c r="DM328" s="23">
        <v>0</v>
      </c>
      <c r="DN328" s="23">
        <v>0</v>
      </c>
      <c r="DO328" s="23">
        <v>0</v>
      </c>
      <c r="DP328" s="23"/>
      <c r="DQ328" s="23"/>
      <c r="DR328" s="23">
        <v>0</v>
      </c>
      <c r="DS328" s="23">
        <v>0</v>
      </c>
      <c r="DT328" s="24">
        <v>0</v>
      </c>
      <c r="DU328" s="23">
        <v>0</v>
      </c>
      <c r="DV328" s="23">
        <v>0</v>
      </c>
      <c r="DW328" s="26">
        <f t="shared" si="55"/>
        <v>435105255</v>
      </c>
      <c r="DX328" s="26">
        <f>VLOOKUP(B328,[2]RPTNCT049_ConsultaSaldosContabl!$I$4:$K$7914,3,0)</f>
        <v>128752749</v>
      </c>
      <c r="DY328" s="13" t="e">
        <f>+S328+AD328+AU328+#REF!+BG328+#REF!+BQ328+#REF!</f>
        <v>#REF!</v>
      </c>
    </row>
    <row r="329" spans="1:129" ht="15" customHeight="1" x14ac:dyDescent="0.2">
      <c r="A329" s="9">
        <v>8911800691</v>
      </c>
      <c r="B329" s="9">
        <v>891180069</v>
      </c>
      <c r="C329" s="9"/>
      <c r="D329" s="27">
        <v>210641006</v>
      </c>
      <c r="E329" s="21" t="s">
        <v>669</v>
      </c>
      <c r="F329" s="20" t="s">
        <v>1805</v>
      </c>
      <c r="G329" s="22">
        <f>VLOOKUP(A329,[1]SGP!$A$4:$G$1137,7,0)</f>
        <v>0</v>
      </c>
      <c r="H329" s="23"/>
      <c r="I329" s="23">
        <v>0</v>
      </c>
      <c r="J329" s="23">
        <v>0</v>
      </c>
      <c r="K329" s="24">
        <v>0</v>
      </c>
      <c r="L329" s="23">
        <v>0</v>
      </c>
      <c r="M329" s="23">
        <v>0</v>
      </c>
      <c r="N329" s="25">
        <f t="shared" si="48"/>
        <v>0</v>
      </c>
      <c r="O329" s="25">
        <v>0</v>
      </c>
      <c r="P329" s="22">
        <v>0</v>
      </c>
      <c r="Q329" s="23">
        <v>0</v>
      </c>
      <c r="R329" s="23">
        <v>0</v>
      </c>
      <c r="S329" s="31">
        <v>347885359</v>
      </c>
      <c r="T329" s="23">
        <v>0</v>
      </c>
      <c r="U329" s="24">
        <v>0</v>
      </c>
      <c r="V329" s="23">
        <v>0</v>
      </c>
      <c r="W329" s="23">
        <v>0</v>
      </c>
      <c r="X329" s="25">
        <f t="shared" si="49"/>
        <v>347885359</v>
      </c>
      <c r="Y329" s="25">
        <v>0</v>
      </c>
      <c r="Z329" s="22">
        <v>0</v>
      </c>
      <c r="AA329" s="23">
        <v>0</v>
      </c>
      <c r="AB329" s="22">
        <v>0</v>
      </c>
      <c r="AC329" s="23">
        <v>0</v>
      </c>
      <c r="AD329" s="23">
        <v>0</v>
      </c>
      <c r="AE329" s="23">
        <v>0</v>
      </c>
      <c r="AF329" s="24">
        <v>0</v>
      </c>
      <c r="AG329" s="23">
        <v>0</v>
      </c>
      <c r="AH329" s="23">
        <v>0</v>
      </c>
      <c r="AI329" s="25">
        <f t="shared" si="50"/>
        <v>347885359</v>
      </c>
      <c r="AJ329" s="25">
        <v>0</v>
      </c>
      <c r="AK329" s="24">
        <v>0</v>
      </c>
      <c r="AL329" s="23">
        <v>0</v>
      </c>
      <c r="AM329" s="23">
        <v>0</v>
      </c>
      <c r="AN329" s="24">
        <v>0</v>
      </c>
      <c r="AO329" s="24">
        <v>0</v>
      </c>
      <c r="AP329" s="23">
        <v>0</v>
      </c>
      <c r="AQ329" s="23">
        <v>0</v>
      </c>
      <c r="AR329" s="23">
        <v>0</v>
      </c>
      <c r="AS329" s="41" t="s">
        <v>2304</v>
      </c>
      <c r="AT329" s="23">
        <v>0</v>
      </c>
      <c r="AU329" s="23">
        <v>0</v>
      </c>
      <c r="AV329" s="25">
        <v>347885359</v>
      </c>
      <c r="AW329" s="22">
        <v>0</v>
      </c>
      <c r="AX329" s="23">
        <v>0</v>
      </c>
      <c r="AY329" s="41">
        <v>0</v>
      </c>
      <c r="AZ329" s="23">
        <v>0</v>
      </c>
      <c r="BA329" s="24">
        <v>0</v>
      </c>
      <c r="BB329" s="23">
        <v>0</v>
      </c>
      <c r="BC329" s="23"/>
      <c r="BD329" s="23">
        <v>0</v>
      </c>
      <c r="BE329" s="41">
        <v>0</v>
      </c>
      <c r="BF329" s="23">
        <v>298777065</v>
      </c>
      <c r="BG329" s="23">
        <v>321409809</v>
      </c>
      <c r="BH329" s="25">
        <v>968072233</v>
      </c>
      <c r="BI329" s="23">
        <v>0</v>
      </c>
      <c r="BJ329" s="23">
        <v>82734011</v>
      </c>
      <c r="BK329" s="23">
        <v>0</v>
      </c>
      <c r="BL329" s="23">
        <v>0</v>
      </c>
      <c r="BM329" s="23">
        <v>0</v>
      </c>
      <c r="BN329" s="24">
        <v>0</v>
      </c>
      <c r="BO329" s="23">
        <v>0</v>
      </c>
      <c r="BP329" s="23">
        <v>0</v>
      </c>
      <c r="BQ329" s="23">
        <v>0</v>
      </c>
      <c r="BR329" s="25">
        <v>1050806244</v>
      </c>
      <c r="BS329" s="22">
        <v>0</v>
      </c>
      <c r="BT329" s="23">
        <v>0</v>
      </c>
      <c r="BU329" s="23">
        <v>0</v>
      </c>
      <c r="BV329" s="23">
        <v>0</v>
      </c>
      <c r="BW329" s="24">
        <v>0</v>
      </c>
      <c r="BX329" s="23">
        <v>0</v>
      </c>
      <c r="BY329" s="23">
        <v>0</v>
      </c>
      <c r="BZ329" s="23">
        <v>0</v>
      </c>
      <c r="CA329" s="25">
        <f t="shared" si="51"/>
        <v>1050806244</v>
      </c>
      <c r="CB329" s="22">
        <v>0</v>
      </c>
      <c r="CC329" s="23">
        <v>0</v>
      </c>
      <c r="CD329" s="23">
        <v>0</v>
      </c>
      <c r="CE329" s="23">
        <v>0</v>
      </c>
      <c r="CF329" s="24">
        <v>0</v>
      </c>
      <c r="CG329" s="23">
        <v>0</v>
      </c>
      <c r="CH329" s="23">
        <v>0</v>
      </c>
      <c r="CI329" s="23">
        <v>0</v>
      </c>
      <c r="CJ329" s="25">
        <f t="shared" si="52"/>
        <v>1050806244</v>
      </c>
      <c r="CK329" s="22">
        <v>0</v>
      </c>
      <c r="CL329" s="23">
        <v>0</v>
      </c>
      <c r="CM329" s="23">
        <v>0</v>
      </c>
      <c r="CN329" s="23">
        <v>0</v>
      </c>
      <c r="CO329" s="23">
        <v>0</v>
      </c>
      <c r="CP329" s="24">
        <v>0</v>
      </c>
      <c r="CQ329" s="23">
        <v>0</v>
      </c>
      <c r="CR329" s="23">
        <v>0</v>
      </c>
      <c r="CS329" s="25">
        <f t="shared" si="53"/>
        <v>1050806244</v>
      </c>
      <c r="CT329" s="22">
        <v>0</v>
      </c>
      <c r="CU329" s="23">
        <v>0</v>
      </c>
      <c r="CV329" s="23">
        <v>0</v>
      </c>
      <c r="CW329" s="23"/>
      <c r="CX329" s="23">
        <v>0</v>
      </c>
      <c r="CY329" s="24">
        <v>0</v>
      </c>
      <c r="CZ329" s="23">
        <v>0</v>
      </c>
      <c r="DA329" s="23">
        <v>0</v>
      </c>
      <c r="DB329" s="25">
        <f t="shared" si="54"/>
        <v>1050806244</v>
      </c>
      <c r="DC329" s="22">
        <v>0</v>
      </c>
      <c r="DD329" s="23">
        <v>0</v>
      </c>
      <c r="DE329" s="23">
        <v>0</v>
      </c>
      <c r="DF329" s="23">
        <v>0</v>
      </c>
      <c r="DG329" s="23">
        <v>0</v>
      </c>
      <c r="DH329" s="24">
        <v>0</v>
      </c>
      <c r="DI329" s="23">
        <v>0</v>
      </c>
      <c r="DJ329" s="23">
        <v>0</v>
      </c>
      <c r="DK329" s="25">
        <f t="shared" si="47"/>
        <v>1050806244</v>
      </c>
      <c r="DL329" s="28">
        <v>0</v>
      </c>
      <c r="DM329" s="23">
        <v>0</v>
      </c>
      <c r="DN329" s="23">
        <v>0</v>
      </c>
      <c r="DO329" s="23">
        <v>0</v>
      </c>
      <c r="DP329" s="23"/>
      <c r="DQ329" s="23"/>
      <c r="DR329" s="23">
        <v>0</v>
      </c>
      <c r="DS329" s="23">
        <v>0</v>
      </c>
      <c r="DT329" s="24">
        <v>0</v>
      </c>
      <c r="DU329" s="23">
        <v>0</v>
      </c>
      <c r="DV329" s="23">
        <v>0</v>
      </c>
      <c r="DW329" s="26">
        <f t="shared" si="55"/>
        <v>1050806244</v>
      </c>
      <c r="DX329" s="26">
        <f>VLOOKUP(B329,[2]RPTNCT049_ConsultaSaldosContabl!$I$4:$K$7914,3,0)</f>
        <v>381511076</v>
      </c>
      <c r="DY329" s="13" t="e">
        <f>+S329+AD329+AU329+#REF!+BG329+#REF!+BQ329+#REF!</f>
        <v>#REF!</v>
      </c>
    </row>
    <row r="330" spans="1:129" ht="15" customHeight="1" x14ac:dyDescent="0.2">
      <c r="A330" s="9">
        <v>8911800566</v>
      </c>
      <c r="B330" s="9">
        <v>891180056</v>
      </c>
      <c r="C330" s="9"/>
      <c r="D330" s="27">
        <v>216841668</v>
      </c>
      <c r="E330" s="21" t="s">
        <v>695</v>
      </c>
      <c r="F330" s="20" t="s">
        <v>1831</v>
      </c>
      <c r="G330" s="22">
        <f>VLOOKUP(A330,[1]SGP!$A$4:$G$1137,7,0)</f>
        <v>0</v>
      </c>
      <c r="H330" s="23"/>
      <c r="I330" s="23">
        <v>0</v>
      </c>
      <c r="J330" s="23">
        <v>0</v>
      </c>
      <c r="K330" s="24">
        <v>0</v>
      </c>
      <c r="L330" s="23">
        <v>0</v>
      </c>
      <c r="M330" s="23">
        <v>0</v>
      </c>
      <c r="N330" s="25">
        <f t="shared" si="48"/>
        <v>0</v>
      </c>
      <c r="O330" s="25">
        <v>0</v>
      </c>
      <c r="P330" s="22">
        <v>0</v>
      </c>
      <c r="Q330" s="23">
        <v>0</v>
      </c>
      <c r="R330" s="23">
        <v>0</v>
      </c>
      <c r="S330" s="31">
        <v>295047612</v>
      </c>
      <c r="T330" s="23">
        <v>0</v>
      </c>
      <c r="U330" s="24">
        <v>0</v>
      </c>
      <c r="V330" s="23">
        <v>0</v>
      </c>
      <c r="W330" s="23">
        <v>0</v>
      </c>
      <c r="X330" s="25">
        <f t="shared" si="49"/>
        <v>295047612</v>
      </c>
      <c r="Y330" s="25">
        <v>0</v>
      </c>
      <c r="Z330" s="22">
        <v>0</v>
      </c>
      <c r="AA330" s="23">
        <v>0</v>
      </c>
      <c r="AB330" s="22">
        <v>0</v>
      </c>
      <c r="AC330" s="23">
        <v>0</v>
      </c>
      <c r="AD330" s="23">
        <v>0</v>
      </c>
      <c r="AE330" s="23">
        <v>0</v>
      </c>
      <c r="AF330" s="24">
        <v>0</v>
      </c>
      <c r="AG330" s="23">
        <v>0</v>
      </c>
      <c r="AH330" s="23">
        <v>0</v>
      </c>
      <c r="AI330" s="25">
        <f t="shared" si="50"/>
        <v>295047612</v>
      </c>
      <c r="AJ330" s="25">
        <v>0</v>
      </c>
      <c r="AK330" s="24">
        <v>0</v>
      </c>
      <c r="AL330" s="23">
        <v>0</v>
      </c>
      <c r="AM330" s="23">
        <v>0</v>
      </c>
      <c r="AN330" s="24">
        <v>0</v>
      </c>
      <c r="AO330" s="24">
        <v>0</v>
      </c>
      <c r="AP330" s="23">
        <v>0</v>
      </c>
      <c r="AQ330" s="23">
        <v>0</v>
      </c>
      <c r="AR330" s="23">
        <v>0</v>
      </c>
      <c r="AS330" s="41" t="s">
        <v>2304</v>
      </c>
      <c r="AT330" s="23">
        <v>0</v>
      </c>
      <c r="AU330" s="23">
        <v>0</v>
      </c>
      <c r="AV330" s="25">
        <v>295047612</v>
      </c>
      <c r="AW330" s="22">
        <v>0</v>
      </c>
      <c r="AX330" s="23">
        <v>0</v>
      </c>
      <c r="AY330" s="41">
        <v>0</v>
      </c>
      <c r="AZ330" s="23">
        <v>0</v>
      </c>
      <c r="BA330" s="24">
        <v>0</v>
      </c>
      <c r="BB330" s="23">
        <v>0</v>
      </c>
      <c r="BC330" s="23"/>
      <c r="BD330" s="23">
        <v>0</v>
      </c>
      <c r="BE330" s="41">
        <v>0</v>
      </c>
      <c r="BF330" s="23">
        <v>205358945</v>
      </c>
      <c r="BG330" s="23">
        <v>269094390</v>
      </c>
      <c r="BH330" s="25">
        <v>769500947</v>
      </c>
      <c r="BI330" s="23">
        <v>0</v>
      </c>
      <c r="BJ330" s="23">
        <v>56828299</v>
      </c>
      <c r="BK330" s="23">
        <v>0</v>
      </c>
      <c r="BL330" s="23">
        <v>0</v>
      </c>
      <c r="BM330" s="23">
        <v>0</v>
      </c>
      <c r="BN330" s="24">
        <v>0</v>
      </c>
      <c r="BO330" s="23">
        <v>0</v>
      </c>
      <c r="BP330" s="23">
        <v>0</v>
      </c>
      <c r="BQ330" s="23">
        <v>0</v>
      </c>
      <c r="BR330" s="25">
        <v>826329246</v>
      </c>
      <c r="BS330" s="22">
        <v>0</v>
      </c>
      <c r="BT330" s="23">
        <v>0</v>
      </c>
      <c r="BU330" s="23">
        <v>0</v>
      </c>
      <c r="BV330" s="23">
        <v>0</v>
      </c>
      <c r="BW330" s="24">
        <v>0</v>
      </c>
      <c r="BX330" s="23">
        <v>0</v>
      </c>
      <c r="BY330" s="23">
        <v>0</v>
      </c>
      <c r="BZ330" s="23">
        <v>0</v>
      </c>
      <c r="CA330" s="25">
        <f t="shared" si="51"/>
        <v>826329246</v>
      </c>
      <c r="CB330" s="22">
        <v>0</v>
      </c>
      <c r="CC330" s="23">
        <v>0</v>
      </c>
      <c r="CD330" s="23">
        <v>0</v>
      </c>
      <c r="CE330" s="23">
        <v>0</v>
      </c>
      <c r="CF330" s="24">
        <v>0</v>
      </c>
      <c r="CG330" s="23">
        <v>0</v>
      </c>
      <c r="CH330" s="23">
        <v>0</v>
      </c>
      <c r="CI330" s="23">
        <v>0</v>
      </c>
      <c r="CJ330" s="25">
        <f t="shared" si="52"/>
        <v>826329246</v>
      </c>
      <c r="CK330" s="22">
        <v>0</v>
      </c>
      <c r="CL330" s="23">
        <v>0</v>
      </c>
      <c r="CM330" s="23">
        <v>0</v>
      </c>
      <c r="CN330" s="23">
        <v>0</v>
      </c>
      <c r="CO330" s="23">
        <v>0</v>
      </c>
      <c r="CP330" s="24">
        <v>0</v>
      </c>
      <c r="CQ330" s="23">
        <v>0</v>
      </c>
      <c r="CR330" s="23">
        <v>0</v>
      </c>
      <c r="CS330" s="25">
        <f t="shared" si="53"/>
        <v>826329246</v>
      </c>
      <c r="CT330" s="22">
        <v>0</v>
      </c>
      <c r="CU330" s="23">
        <v>0</v>
      </c>
      <c r="CV330" s="23">
        <v>0</v>
      </c>
      <c r="CW330" s="23"/>
      <c r="CX330" s="23">
        <v>0</v>
      </c>
      <c r="CY330" s="24">
        <v>0</v>
      </c>
      <c r="CZ330" s="23">
        <v>0</v>
      </c>
      <c r="DA330" s="23">
        <v>0</v>
      </c>
      <c r="DB330" s="25">
        <f t="shared" si="54"/>
        <v>826329246</v>
      </c>
      <c r="DC330" s="22">
        <v>0</v>
      </c>
      <c r="DD330" s="23">
        <v>0</v>
      </c>
      <c r="DE330" s="23">
        <v>0</v>
      </c>
      <c r="DF330" s="23">
        <v>0</v>
      </c>
      <c r="DG330" s="23">
        <v>0</v>
      </c>
      <c r="DH330" s="24">
        <v>0</v>
      </c>
      <c r="DI330" s="23">
        <v>0</v>
      </c>
      <c r="DJ330" s="23">
        <v>0</v>
      </c>
      <c r="DK330" s="25">
        <f t="shared" si="47"/>
        <v>826329246</v>
      </c>
      <c r="DL330" s="28">
        <v>0</v>
      </c>
      <c r="DM330" s="23">
        <v>0</v>
      </c>
      <c r="DN330" s="23">
        <v>0</v>
      </c>
      <c r="DO330" s="23">
        <v>0</v>
      </c>
      <c r="DP330" s="23"/>
      <c r="DQ330" s="23"/>
      <c r="DR330" s="23">
        <v>0</v>
      </c>
      <c r="DS330" s="23">
        <v>0</v>
      </c>
      <c r="DT330" s="24">
        <v>0</v>
      </c>
      <c r="DU330" s="23">
        <v>0</v>
      </c>
      <c r="DV330" s="23">
        <v>0</v>
      </c>
      <c r="DW330" s="26">
        <f t="shared" si="55"/>
        <v>826329246</v>
      </c>
      <c r="DX330" s="26">
        <f>VLOOKUP(B330,[2]RPTNCT049_ConsultaSaldosContabl!$I$4:$K$7914,3,0)</f>
        <v>262187244</v>
      </c>
      <c r="DY330" s="13" t="e">
        <f>+S330+AD330+AU330+#REF!+BG330+#REF!+BQ330+#REF!</f>
        <v>#REF!</v>
      </c>
    </row>
    <row r="331" spans="1:129" ht="15" customHeight="1" x14ac:dyDescent="0.2">
      <c r="A331" s="9">
        <v>8911800409</v>
      </c>
      <c r="B331" s="9">
        <v>891180040</v>
      </c>
      <c r="C331" s="9"/>
      <c r="D331" s="27">
        <v>211541615</v>
      </c>
      <c r="E331" s="21" t="s">
        <v>693</v>
      </c>
      <c r="F331" s="20" t="s">
        <v>1829</v>
      </c>
      <c r="G331" s="22">
        <f>VLOOKUP(A331,[1]SGP!$A$4:$G$1137,7,0)</f>
        <v>0</v>
      </c>
      <c r="H331" s="23"/>
      <c r="I331" s="23">
        <v>0</v>
      </c>
      <c r="J331" s="23">
        <v>0</v>
      </c>
      <c r="K331" s="24">
        <v>0</v>
      </c>
      <c r="L331" s="23">
        <v>0</v>
      </c>
      <c r="M331" s="23">
        <v>0</v>
      </c>
      <c r="N331" s="25">
        <f t="shared" si="48"/>
        <v>0</v>
      </c>
      <c r="O331" s="25">
        <v>0</v>
      </c>
      <c r="P331" s="22">
        <v>0</v>
      </c>
      <c r="Q331" s="23">
        <v>0</v>
      </c>
      <c r="R331" s="23">
        <v>0</v>
      </c>
      <c r="S331" s="31">
        <v>194057355</v>
      </c>
      <c r="T331" s="23">
        <v>0</v>
      </c>
      <c r="U331" s="24">
        <v>0</v>
      </c>
      <c r="V331" s="23">
        <v>0</v>
      </c>
      <c r="W331" s="23">
        <v>0</v>
      </c>
      <c r="X331" s="25">
        <f t="shared" si="49"/>
        <v>194057355</v>
      </c>
      <c r="Y331" s="25">
        <v>0</v>
      </c>
      <c r="Z331" s="22">
        <v>0</v>
      </c>
      <c r="AA331" s="23">
        <v>0</v>
      </c>
      <c r="AB331" s="22">
        <v>0</v>
      </c>
      <c r="AC331" s="23">
        <v>0</v>
      </c>
      <c r="AD331" s="23">
        <v>0</v>
      </c>
      <c r="AE331" s="23">
        <v>0</v>
      </c>
      <c r="AF331" s="24">
        <v>0</v>
      </c>
      <c r="AG331" s="23">
        <v>0</v>
      </c>
      <c r="AH331" s="23">
        <v>0</v>
      </c>
      <c r="AI331" s="25">
        <f t="shared" si="50"/>
        <v>194057355</v>
      </c>
      <c r="AJ331" s="25">
        <v>0</v>
      </c>
      <c r="AK331" s="24">
        <v>0</v>
      </c>
      <c r="AL331" s="23">
        <v>0</v>
      </c>
      <c r="AM331" s="23">
        <v>0</v>
      </c>
      <c r="AN331" s="24">
        <v>0</v>
      </c>
      <c r="AO331" s="24">
        <v>0</v>
      </c>
      <c r="AP331" s="23">
        <v>0</v>
      </c>
      <c r="AQ331" s="23">
        <v>0</v>
      </c>
      <c r="AR331" s="23">
        <v>0</v>
      </c>
      <c r="AS331" s="41" t="s">
        <v>2304</v>
      </c>
      <c r="AT331" s="23">
        <v>0</v>
      </c>
      <c r="AU331" s="23">
        <v>0</v>
      </c>
      <c r="AV331" s="25">
        <v>194057355</v>
      </c>
      <c r="AW331" s="22">
        <v>0</v>
      </c>
      <c r="AX331" s="23">
        <v>0</v>
      </c>
      <c r="AY331" s="41">
        <v>0</v>
      </c>
      <c r="AZ331" s="23">
        <v>0</v>
      </c>
      <c r="BA331" s="24">
        <v>0</v>
      </c>
      <c r="BB331" s="23">
        <v>0</v>
      </c>
      <c r="BC331" s="23"/>
      <c r="BD331" s="23">
        <v>0</v>
      </c>
      <c r="BE331" s="41">
        <v>0</v>
      </c>
      <c r="BF331" s="23">
        <v>119708560</v>
      </c>
      <c r="BG331" s="23">
        <f>182784391+194406309</f>
        <v>377190700</v>
      </c>
      <c r="BH331" s="25">
        <v>690956615</v>
      </c>
      <c r="BI331" s="23">
        <v>0</v>
      </c>
      <c r="BJ331" s="23">
        <v>33103787</v>
      </c>
      <c r="BK331" s="23">
        <v>0</v>
      </c>
      <c r="BL331" s="23">
        <v>0</v>
      </c>
      <c r="BM331" s="23">
        <v>0</v>
      </c>
      <c r="BN331" s="24">
        <v>0</v>
      </c>
      <c r="BO331" s="23">
        <v>0</v>
      </c>
      <c r="BP331" s="23">
        <v>0</v>
      </c>
      <c r="BQ331" s="23">
        <v>0</v>
      </c>
      <c r="BR331" s="25">
        <v>724060402</v>
      </c>
      <c r="BS331" s="22">
        <v>0</v>
      </c>
      <c r="BT331" s="23">
        <v>0</v>
      </c>
      <c r="BU331" s="23">
        <v>0</v>
      </c>
      <c r="BV331" s="23">
        <v>0</v>
      </c>
      <c r="BW331" s="24">
        <v>0</v>
      </c>
      <c r="BX331" s="23">
        <v>0</v>
      </c>
      <c r="BY331" s="23">
        <v>0</v>
      </c>
      <c r="BZ331" s="23">
        <v>0</v>
      </c>
      <c r="CA331" s="25">
        <f t="shared" si="51"/>
        <v>724060402</v>
      </c>
      <c r="CB331" s="22">
        <v>0</v>
      </c>
      <c r="CC331" s="23">
        <v>0</v>
      </c>
      <c r="CD331" s="23">
        <v>0</v>
      </c>
      <c r="CE331" s="23">
        <v>0</v>
      </c>
      <c r="CF331" s="24">
        <v>0</v>
      </c>
      <c r="CG331" s="23">
        <v>0</v>
      </c>
      <c r="CH331" s="23">
        <v>0</v>
      </c>
      <c r="CI331" s="23">
        <v>0</v>
      </c>
      <c r="CJ331" s="25">
        <f t="shared" si="52"/>
        <v>724060402</v>
      </c>
      <c r="CK331" s="22">
        <v>0</v>
      </c>
      <c r="CL331" s="23">
        <v>0</v>
      </c>
      <c r="CM331" s="23">
        <v>0</v>
      </c>
      <c r="CN331" s="23">
        <v>0</v>
      </c>
      <c r="CO331" s="23">
        <v>0</v>
      </c>
      <c r="CP331" s="24">
        <v>0</v>
      </c>
      <c r="CQ331" s="23">
        <v>0</v>
      </c>
      <c r="CR331" s="23">
        <v>0</v>
      </c>
      <c r="CS331" s="25">
        <f t="shared" si="53"/>
        <v>724060402</v>
      </c>
      <c r="CT331" s="22">
        <v>0</v>
      </c>
      <c r="CU331" s="23">
        <v>0</v>
      </c>
      <c r="CV331" s="23">
        <v>0</v>
      </c>
      <c r="CW331" s="23"/>
      <c r="CX331" s="23">
        <v>0</v>
      </c>
      <c r="CY331" s="24">
        <v>0</v>
      </c>
      <c r="CZ331" s="23">
        <v>0</v>
      </c>
      <c r="DA331" s="23">
        <v>0</v>
      </c>
      <c r="DB331" s="25">
        <f t="shared" si="54"/>
        <v>724060402</v>
      </c>
      <c r="DC331" s="22">
        <v>0</v>
      </c>
      <c r="DD331" s="23">
        <v>0</v>
      </c>
      <c r="DE331" s="23">
        <v>0</v>
      </c>
      <c r="DF331" s="23">
        <v>0</v>
      </c>
      <c r="DG331" s="23">
        <v>0</v>
      </c>
      <c r="DH331" s="24">
        <v>0</v>
      </c>
      <c r="DI331" s="23">
        <v>0</v>
      </c>
      <c r="DJ331" s="23">
        <v>0</v>
      </c>
      <c r="DK331" s="25">
        <f t="shared" ref="DK331:DK394" si="56">+DB331+DC331+DD331+DE331+DF331+DG331+DH331+DI331+DJ331</f>
        <v>724060402</v>
      </c>
      <c r="DL331" s="28">
        <v>0</v>
      </c>
      <c r="DM331" s="23">
        <v>0</v>
      </c>
      <c r="DN331" s="23">
        <v>0</v>
      </c>
      <c r="DO331" s="23">
        <v>0</v>
      </c>
      <c r="DP331" s="23"/>
      <c r="DQ331" s="23"/>
      <c r="DR331" s="23">
        <v>0</v>
      </c>
      <c r="DS331" s="23">
        <v>0</v>
      </c>
      <c r="DT331" s="24">
        <v>0</v>
      </c>
      <c r="DU331" s="23">
        <v>0</v>
      </c>
      <c r="DV331" s="23">
        <v>0</v>
      </c>
      <c r="DW331" s="26">
        <f t="shared" si="55"/>
        <v>724060402</v>
      </c>
      <c r="DX331" s="26">
        <f>VLOOKUP(B331,[2]RPTNCT049_ConsultaSaldosContabl!$I$4:$K$7914,3,0)</f>
        <v>152812347</v>
      </c>
      <c r="DY331" s="13" t="e">
        <f>+S331+AD331+AU331+#REF!+BG331+#REF!+BQ331+#REF!</f>
        <v>#REF!</v>
      </c>
    </row>
    <row r="332" spans="1:129" ht="15" customHeight="1" x14ac:dyDescent="0.2">
      <c r="A332" s="9">
        <v>8911800281</v>
      </c>
      <c r="B332" s="9">
        <v>891180028</v>
      </c>
      <c r="C332" s="9"/>
      <c r="D332" s="27">
        <v>210641206</v>
      </c>
      <c r="E332" s="21" t="s">
        <v>676</v>
      </c>
      <c r="F332" s="20" t="s">
        <v>1812</v>
      </c>
      <c r="G332" s="22">
        <f>VLOOKUP(A332,[1]SGP!$A$4:$G$1137,7,0)</f>
        <v>0</v>
      </c>
      <c r="H332" s="23"/>
      <c r="I332" s="23">
        <v>0</v>
      </c>
      <c r="J332" s="23">
        <v>0</v>
      </c>
      <c r="K332" s="24">
        <v>0</v>
      </c>
      <c r="L332" s="23">
        <v>0</v>
      </c>
      <c r="M332" s="23">
        <v>0</v>
      </c>
      <c r="N332" s="25">
        <f t="shared" si="48"/>
        <v>0</v>
      </c>
      <c r="O332" s="25">
        <v>0</v>
      </c>
      <c r="P332" s="22">
        <v>0</v>
      </c>
      <c r="Q332" s="23">
        <v>0</v>
      </c>
      <c r="R332" s="23">
        <v>0</v>
      </c>
      <c r="S332" s="31">
        <v>63265154</v>
      </c>
      <c r="T332" s="23">
        <v>0</v>
      </c>
      <c r="U332" s="24">
        <v>0</v>
      </c>
      <c r="V332" s="23">
        <v>0</v>
      </c>
      <c r="W332" s="23">
        <v>0</v>
      </c>
      <c r="X332" s="25">
        <f t="shared" si="49"/>
        <v>63265154</v>
      </c>
      <c r="Y332" s="25">
        <v>0</v>
      </c>
      <c r="Z332" s="22">
        <v>0</v>
      </c>
      <c r="AA332" s="23">
        <v>0</v>
      </c>
      <c r="AB332" s="22">
        <v>0</v>
      </c>
      <c r="AC332" s="23">
        <v>0</v>
      </c>
      <c r="AD332" s="23">
        <v>0</v>
      </c>
      <c r="AE332" s="23">
        <v>0</v>
      </c>
      <c r="AF332" s="24">
        <v>0</v>
      </c>
      <c r="AG332" s="23">
        <v>0</v>
      </c>
      <c r="AH332" s="23">
        <v>0</v>
      </c>
      <c r="AI332" s="25">
        <f t="shared" si="50"/>
        <v>63265154</v>
      </c>
      <c r="AJ332" s="25">
        <v>0</v>
      </c>
      <c r="AK332" s="24">
        <v>0</v>
      </c>
      <c r="AL332" s="23">
        <v>0</v>
      </c>
      <c r="AM332" s="23">
        <v>0</v>
      </c>
      <c r="AN332" s="24">
        <v>0</v>
      </c>
      <c r="AO332" s="24">
        <v>0</v>
      </c>
      <c r="AP332" s="23">
        <v>0</v>
      </c>
      <c r="AQ332" s="23">
        <v>0</v>
      </c>
      <c r="AR332" s="23">
        <v>0</v>
      </c>
      <c r="AS332" s="41" t="s">
        <v>2304</v>
      </c>
      <c r="AT332" s="23">
        <v>0</v>
      </c>
      <c r="AU332" s="23">
        <v>0</v>
      </c>
      <c r="AV332" s="25">
        <v>63265154</v>
      </c>
      <c r="AW332" s="22">
        <v>0</v>
      </c>
      <c r="AX332" s="23">
        <v>0</v>
      </c>
      <c r="AY332" s="41">
        <v>0</v>
      </c>
      <c r="AZ332" s="23">
        <v>0</v>
      </c>
      <c r="BA332" s="24">
        <v>0</v>
      </c>
      <c r="BB332" s="23">
        <v>0</v>
      </c>
      <c r="BC332" s="23"/>
      <c r="BD332" s="23">
        <v>0</v>
      </c>
      <c r="BE332" s="41">
        <v>0</v>
      </c>
      <c r="BF332" s="23">
        <v>55465825</v>
      </c>
      <c r="BG332" s="23">
        <v>57998519</v>
      </c>
      <c r="BH332" s="25">
        <v>176729498</v>
      </c>
      <c r="BI332" s="23">
        <v>0</v>
      </c>
      <c r="BJ332" s="23">
        <v>15842273</v>
      </c>
      <c r="BK332" s="23">
        <v>0</v>
      </c>
      <c r="BL332" s="23">
        <v>0</v>
      </c>
      <c r="BM332" s="23">
        <v>0</v>
      </c>
      <c r="BN332" s="24">
        <v>0</v>
      </c>
      <c r="BO332" s="23">
        <v>0</v>
      </c>
      <c r="BP332" s="23">
        <v>0</v>
      </c>
      <c r="BQ332" s="23">
        <v>0</v>
      </c>
      <c r="BR332" s="25">
        <v>192571771</v>
      </c>
      <c r="BS332" s="22">
        <v>0</v>
      </c>
      <c r="BT332" s="23">
        <v>0</v>
      </c>
      <c r="BU332" s="23">
        <v>0</v>
      </c>
      <c r="BV332" s="23">
        <v>0</v>
      </c>
      <c r="BW332" s="24">
        <v>0</v>
      </c>
      <c r="BX332" s="23">
        <v>0</v>
      </c>
      <c r="BY332" s="23">
        <v>0</v>
      </c>
      <c r="BZ332" s="23">
        <v>0</v>
      </c>
      <c r="CA332" s="25">
        <f t="shared" si="51"/>
        <v>192571771</v>
      </c>
      <c r="CB332" s="22">
        <v>0</v>
      </c>
      <c r="CC332" s="23">
        <v>0</v>
      </c>
      <c r="CD332" s="23">
        <v>0</v>
      </c>
      <c r="CE332" s="23">
        <v>0</v>
      </c>
      <c r="CF332" s="24">
        <v>0</v>
      </c>
      <c r="CG332" s="23">
        <v>0</v>
      </c>
      <c r="CH332" s="23">
        <v>0</v>
      </c>
      <c r="CI332" s="23">
        <v>0</v>
      </c>
      <c r="CJ332" s="25">
        <f t="shared" si="52"/>
        <v>192571771</v>
      </c>
      <c r="CK332" s="22">
        <v>0</v>
      </c>
      <c r="CL332" s="23">
        <v>0</v>
      </c>
      <c r="CM332" s="23">
        <v>0</v>
      </c>
      <c r="CN332" s="23">
        <v>0</v>
      </c>
      <c r="CO332" s="23">
        <v>0</v>
      </c>
      <c r="CP332" s="24">
        <v>0</v>
      </c>
      <c r="CQ332" s="23">
        <v>0</v>
      </c>
      <c r="CR332" s="23">
        <v>0</v>
      </c>
      <c r="CS332" s="25">
        <f t="shared" si="53"/>
        <v>192571771</v>
      </c>
      <c r="CT332" s="22">
        <v>0</v>
      </c>
      <c r="CU332" s="23">
        <v>0</v>
      </c>
      <c r="CV332" s="23">
        <v>0</v>
      </c>
      <c r="CW332" s="23"/>
      <c r="CX332" s="23">
        <v>0</v>
      </c>
      <c r="CY332" s="24">
        <v>0</v>
      </c>
      <c r="CZ332" s="23">
        <v>0</v>
      </c>
      <c r="DA332" s="23">
        <v>0</v>
      </c>
      <c r="DB332" s="25">
        <f t="shared" si="54"/>
        <v>192571771</v>
      </c>
      <c r="DC332" s="22">
        <v>0</v>
      </c>
      <c r="DD332" s="23">
        <v>0</v>
      </c>
      <c r="DE332" s="23">
        <v>0</v>
      </c>
      <c r="DF332" s="23">
        <v>0</v>
      </c>
      <c r="DG332" s="23">
        <v>0</v>
      </c>
      <c r="DH332" s="24">
        <v>0</v>
      </c>
      <c r="DI332" s="23">
        <v>0</v>
      </c>
      <c r="DJ332" s="23">
        <v>0</v>
      </c>
      <c r="DK332" s="25">
        <f t="shared" si="56"/>
        <v>192571771</v>
      </c>
      <c r="DL332" s="28">
        <v>0</v>
      </c>
      <c r="DM332" s="23">
        <v>0</v>
      </c>
      <c r="DN332" s="23">
        <v>0</v>
      </c>
      <c r="DO332" s="23">
        <v>0</v>
      </c>
      <c r="DP332" s="23"/>
      <c r="DQ332" s="23"/>
      <c r="DR332" s="23">
        <v>0</v>
      </c>
      <c r="DS332" s="23">
        <v>0</v>
      </c>
      <c r="DT332" s="24">
        <v>0</v>
      </c>
      <c r="DU332" s="23">
        <v>0</v>
      </c>
      <c r="DV332" s="23">
        <v>0</v>
      </c>
      <c r="DW332" s="26">
        <f t="shared" si="55"/>
        <v>192571771</v>
      </c>
      <c r="DX332" s="26">
        <f>VLOOKUP(B332,[2]RPTNCT049_ConsultaSaldosContabl!$I$4:$K$7914,3,0)</f>
        <v>71308098</v>
      </c>
      <c r="DY332" s="13" t="e">
        <f>+S332+AD332+AU332+#REF!+BG332+#REF!+BQ332+#REF!</f>
        <v>#REF!</v>
      </c>
    </row>
    <row r="333" spans="1:129" ht="15" customHeight="1" x14ac:dyDescent="0.2">
      <c r="A333" s="9">
        <v>8911800240</v>
      </c>
      <c r="B333" s="9">
        <v>891180024</v>
      </c>
      <c r="C333" s="9"/>
      <c r="D333" s="27">
        <v>212041020</v>
      </c>
      <c r="E333" s="21" t="s">
        <v>672</v>
      </c>
      <c r="F333" s="20" t="s">
        <v>1808</v>
      </c>
      <c r="G333" s="22">
        <f>VLOOKUP(A333,[1]SGP!$A$4:$G$1137,7,0)</f>
        <v>0</v>
      </c>
      <c r="H333" s="23"/>
      <c r="I333" s="23">
        <v>0</v>
      </c>
      <c r="J333" s="23">
        <v>0</v>
      </c>
      <c r="K333" s="24">
        <v>0</v>
      </c>
      <c r="L333" s="23">
        <v>0</v>
      </c>
      <c r="M333" s="23">
        <v>0</v>
      </c>
      <c r="N333" s="25">
        <f t="shared" si="48"/>
        <v>0</v>
      </c>
      <c r="O333" s="25">
        <v>0</v>
      </c>
      <c r="P333" s="22">
        <v>0</v>
      </c>
      <c r="Q333" s="23">
        <v>0</v>
      </c>
      <c r="R333" s="23">
        <v>0</v>
      </c>
      <c r="S333" s="31">
        <v>235397784</v>
      </c>
      <c r="T333" s="23">
        <v>0</v>
      </c>
      <c r="U333" s="24">
        <v>0</v>
      </c>
      <c r="V333" s="23">
        <v>0</v>
      </c>
      <c r="W333" s="23">
        <v>0</v>
      </c>
      <c r="X333" s="25">
        <f t="shared" si="49"/>
        <v>235397784</v>
      </c>
      <c r="Y333" s="25">
        <v>0</v>
      </c>
      <c r="Z333" s="22">
        <v>0</v>
      </c>
      <c r="AA333" s="23">
        <v>0</v>
      </c>
      <c r="AB333" s="22">
        <v>0</v>
      </c>
      <c r="AC333" s="23">
        <v>0</v>
      </c>
      <c r="AD333" s="23">
        <v>0</v>
      </c>
      <c r="AE333" s="23">
        <v>0</v>
      </c>
      <c r="AF333" s="24">
        <v>0</v>
      </c>
      <c r="AG333" s="23">
        <v>0</v>
      </c>
      <c r="AH333" s="23">
        <v>0</v>
      </c>
      <c r="AI333" s="25">
        <f t="shared" si="50"/>
        <v>235397784</v>
      </c>
      <c r="AJ333" s="25">
        <v>0</v>
      </c>
      <c r="AK333" s="24">
        <v>0</v>
      </c>
      <c r="AL333" s="23">
        <v>0</v>
      </c>
      <c r="AM333" s="23">
        <v>0</v>
      </c>
      <c r="AN333" s="24">
        <v>0</v>
      </c>
      <c r="AO333" s="24">
        <v>0</v>
      </c>
      <c r="AP333" s="23">
        <v>0</v>
      </c>
      <c r="AQ333" s="23">
        <v>0</v>
      </c>
      <c r="AR333" s="23">
        <v>0</v>
      </c>
      <c r="AS333" s="41" t="s">
        <v>2304</v>
      </c>
      <c r="AT333" s="23">
        <v>0</v>
      </c>
      <c r="AU333" s="23">
        <v>0</v>
      </c>
      <c r="AV333" s="25">
        <v>235397784</v>
      </c>
      <c r="AW333" s="22">
        <v>0</v>
      </c>
      <c r="AX333" s="23">
        <v>0</v>
      </c>
      <c r="AY333" s="41">
        <v>0</v>
      </c>
      <c r="AZ333" s="23">
        <v>0</v>
      </c>
      <c r="BA333" s="24">
        <v>0</v>
      </c>
      <c r="BB333" s="23">
        <v>0</v>
      </c>
      <c r="BC333" s="23"/>
      <c r="BD333" s="23">
        <v>0</v>
      </c>
      <c r="BE333" s="41">
        <v>0</v>
      </c>
      <c r="BF333" s="23">
        <v>164028000</v>
      </c>
      <c r="BG333" s="23">
        <v>218312730</v>
      </c>
      <c r="BH333" s="25">
        <v>617738514</v>
      </c>
      <c r="BI333" s="23">
        <v>0</v>
      </c>
      <c r="BJ333" s="23">
        <v>46851067</v>
      </c>
      <c r="BK333" s="23">
        <v>0</v>
      </c>
      <c r="BL333" s="23">
        <v>0</v>
      </c>
      <c r="BM333" s="23">
        <v>0</v>
      </c>
      <c r="BN333" s="24">
        <v>0</v>
      </c>
      <c r="BO333" s="23">
        <v>0</v>
      </c>
      <c r="BP333" s="23">
        <v>0</v>
      </c>
      <c r="BQ333" s="23">
        <v>0</v>
      </c>
      <c r="BR333" s="25">
        <v>664589581</v>
      </c>
      <c r="BS333" s="22">
        <v>0</v>
      </c>
      <c r="BT333" s="23">
        <v>0</v>
      </c>
      <c r="BU333" s="23">
        <v>0</v>
      </c>
      <c r="BV333" s="23">
        <v>0</v>
      </c>
      <c r="BW333" s="24">
        <v>0</v>
      </c>
      <c r="BX333" s="23">
        <v>0</v>
      </c>
      <c r="BY333" s="23">
        <v>0</v>
      </c>
      <c r="BZ333" s="23">
        <v>0</v>
      </c>
      <c r="CA333" s="25">
        <f t="shared" si="51"/>
        <v>664589581</v>
      </c>
      <c r="CB333" s="22">
        <v>0</v>
      </c>
      <c r="CC333" s="23">
        <v>0</v>
      </c>
      <c r="CD333" s="23">
        <v>0</v>
      </c>
      <c r="CE333" s="23">
        <v>0</v>
      </c>
      <c r="CF333" s="24">
        <v>0</v>
      </c>
      <c r="CG333" s="23">
        <v>0</v>
      </c>
      <c r="CH333" s="23">
        <v>0</v>
      </c>
      <c r="CI333" s="23">
        <v>0</v>
      </c>
      <c r="CJ333" s="25">
        <f t="shared" si="52"/>
        <v>664589581</v>
      </c>
      <c r="CK333" s="22">
        <v>0</v>
      </c>
      <c r="CL333" s="23">
        <v>0</v>
      </c>
      <c r="CM333" s="23">
        <v>0</v>
      </c>
      <c r="CN333" s="23">
        <v>0</v>
      </c>
      <c r="CO333" s="23">
        <v>0</v>
      </c>
      <c r="CP333" s="24">
        <v>0</v>
      </c>
      <c r="CQ333" s="23">
        <v>0</v>
      </c>
      <c r="CR333" s="23">
        <v>0</v>
      </c>
      <c r="CS333" s="25">
        <f t="shared" si="53"/>
        <v>664589581</v>
      </c>
      <c r="CT333" s="22">
        <v>0</v>
      </c>
      <c r="CU333" s="23">
        <v>0</v>
      </c>
      <c r="CV333" s="23">
        <v>0</v>
      </c>
      <c r="CW333" s="23"/>
      <c r="CX333" s="23">
        <v>0</v>
      </c>
      <c r="CY333" s="24">
        <v>0</v>
      </c>
      <c r="CZ333" s="23">
        <v>0</v>
      </c>
      <c r="DA333" s="23">
        <v>0</v>
      </c>
      <c r="DB333" s="25">
        <f t="shared" si="54"/>
        <v>664589581</v>
      </c>
      <c r="DC333" s="22">
        <v>0</v>
      </c>
      <c r="DD333" s="23">
        <v>0</v>
      </c>
      <c r="DE333" s="23">
        <v>0</v>
      </c>
      <c r="DF333" s="23">
        <v>0</v>
      </c>
      <c r="DG333" s="23">
        <v>0</v>
      </c>
      <c r="DH333" s="24">
        <v>0</v>
      </c>
      <c r="DI333" s="23">
        <v>0</v>
      </c>
      <c r="DJ333" s="23">
        <v>0</v>
      </c>
      <c r="DK333" s="25">
        <f t="shared" si="56"/>
        <v>664589581</v>
      </c>
      <c r="DL333" s="28">
        <v>0</v>
      </c>
      <c r="DM333" s="23">
        <v>0</v>
      </c>
      <c r="DN333" s="23">
        <v>0</v>
      </c>
      <c r="DO333" s="23">
        <v>0</v>
      </c>
      <c r="DP333" s="23"/>
      <c r="DQ333" s="23"/>
      <c r="DR333" s="23">
        <v>0</v>
      </c>
      <c r="DS333" s="23">
        <v>0</v>
      </c>
      <c r="DT333" s="24">
        <v>0</v>
      </c>
      <c r="DU333" s="23">
        <v>0</v>
      </c>
      <c r="DV333" s="23">
        <v>0</v>
      </c>
      <c r="DW333" s="26">
        <f t="shared" si="55"/>
        <v>664589581</v>
      </c>
      <c r="DX333" s="26">
        <f>VLOOKUP(B333,[2]RPTNCT049_ConsultaSaldosContabl!$I$4:$K$7914,3,0)</f>
        <v>210879067</v>
      </c>
      <c r="DY333" s="13" t="e">
        <f>+S333+AD333+AU333+#REF!+BG333+#REF!+BQ333+#REF!</f>
        <v>#REF!</v>
      </c>
    </row>
    <row r="334" spans="1:129" ht="15" customHeight="1" x14ac:dyDescent="0.2">
      <c r="A334" s="9">
        <v>8911800226</v>
      </c>
      <c r="B334" s="9">
        <v>891180022</v>
      </c>
      <c r="C334" s="9"/>
      <c r="D334" s="27">
        <v>219841298</v>
      </c>
      <c r="E334" s="21" t="s">
        <v>678</v>
      </c>
      <c r="F334" s="20" t="s">
        <v>1814</v>
      </c>
      <c r="G334" s="22">
        <f>VLOOKUP(A334,[1]SGP!$A$4:$G$1137,7,0)</f>
        <v>0</v>
      </c>
      <c r="H334" s="23"/>
      <c r="I334" s="23">
        <v>0</v>
      </c>
      <c r="J334" s="23">
        <v>0</v>
      </c>
      <c r="K334" s="24">
        <v>0</v>
      </c>
      <c r="L334" s="23">
        <v>0</v>
      </c>
      <c r="M334" s="23">
        <v>0</v>
      </c>
      <c r="N334" s="25">
        <f t="shared" si="48"/>
        <v>0</v>
      </c>
      <c r="O334" s="25">
        <v>0</v>
      </c>
      <c r="P334" s="22">
        <v>0</v>
      </c>
      <c r="Q334" s="23">
        <v>0</v>
      </c>
      <c r="R334" s="23">
        <v>0</v>
      </c>
      <c r="S334" s="31">
        <v>672047041</v>
      </c>
      <c r="T334" s="23">
        <v>0</v>
      </c>
      <c r="U334" s="24">
        <v>0</v>
      </c>
      <c r="V334" s="23">
        <v>0</v>
      </c>
      <c r="W334" s="23">
        <v>0</v>
      </c>
      <c r="X334" s="25">
        <f t="shared" si="49"/>
        <v>672047041</v>
      </c>
      <c r="Y334" s="25">
        <v>0</v>
      </c>
      <c r="Z334" s="22">
        <v>0</v>
      </c>
      <c r="AA334" s="23">
        <v>0</v>
      </c>
      <c r="AB334" s="22">
        <v>0</v>
      </c>
      <c r="AC334" s="23">
        <v>0</v>
      </c>
      <c r="AD334" s="23">
        <v>0</v>
      </c>
      <c r="AE334" s="23">
        <v>0</v>
      </c>
      <c r="AF334" s="24">
        <v>0</v>
      </c>
      <c r="AG334" s="23">
        <v>0</v>
      </c>
      <c r="AH334" s="23">
        <v>0</v>
      </c>
      <c r="AI334" s="25">
        <f t="shared" si="50"/>
        <v>672047041</v>
      </c>
      <c r="AJ334" s="25">
        <v>0</v>
      </c>
      <c r="AK334" s="24">
        <v>0</v>
      </c>
      <c r="AL334" s="23">
        <v>0</v>
      </c>
      <c r="AM334" s="23">
        <v>0</v>
      </c>
      <c r="AN334" s="24">
        <v>0</v>
      </c>
      <c r="AO334" s="24">
        <v>0</v>
      </c>
      <c r="AP334" s="23">
        <v>0</v>
      </c>
      <c r="AQ334" s="23">
        <v>0</v>
      </c>
      <c r="AR334" s="23">
        <v>0</v>
      </c>
      <c r="AS334" s="41" t="s">
        <v>2304</v>
      </c>
      <c r="AT334" s="23">
        <v>0</v>
      </c>
      <c r="AU334" s="23">
        <v>0</v>
      </c>
      <c r="AV334" s="25">
        <v>672047041</v>
      </c>
      <c r="AW334" s="22">
        <v>0</v>
      </c>
      <c r="AX334" s="23">
        <v>0</v>
      </c>
      <c r="AY334" s="41">
        <v>0</v>
      </c>
      <c r="AZ334" s="23">
        <v>0</v>
      </c>
      <c r="BA334" s="24">
        <v>0</v>
      </c>
      <c r="BB334" s="23">
        <v>0</v>
      </c>
      <c r="BC334" s="23"/>
      <c r="BD334" s="23">
        <v>0</v>
      </c>
      <c r="BE334" s="41">
        <v>0</v>
      </c>
      <c r="BF334" s="23">
        <v>413360055</v>
      </c>
      <c r="BG334" s="23">
        <v>627873114</v>
      </c>
      <c r="BH334" s="25">
        <v>1713280210</v>
      </c>
      <c r="BI334" s="23">
        <v>0</v>
      </c>
      <c r="BJ334" s="23">
        <v>118070080</v>
      </c>
      <c r="BK334" s="23">
        <v>0</v>
      </c>
      <c r="BL334" s="23">
        <v>0</v>
      </c>
      <c r="BM334" s="23">
        <v>0</v>
      </c>
      <c r="BN334" s="24">
        <v>0</v>
      </c>
      <c r="BO334" s="23">
        <v>0</v>
      </c>
      <c r="BP334" s="23">
        <v>0</v>
      </c>
      <c r="BQ334" s="23">
        <v>0</v>
      </c>
      <c r="BR334" s="25">
        <v>1831350290</v>
      </c>
      <c r="BS334" s="22">
        <v>0</v>
      </c>
      <c r="BT334" s="23">
        <v>0</v>
      </c>
      <c r="BU334" s="23">
        <v>0</v>
      </c>
      <c r="BV334" s="23">
        <v>0</v>
      </c>
      <c r="BW334" s="24">
        <v>0</v>
      </c>
      <c r="BX334" s="23">
        <v>0</v>
      </c>
      <c r="BY334" s="23">
        <v>0</v>
      </c>
      <c r="BZ334" s="23">
        <v>0</v>
      </c>
      <c r="CA334" s="25">
        <f t="shared" si="51"/>
        <v>1831350290</v>
      </c>
      <c r="CB334" s="22">
        <v>0</v>
      </c>
      <c r="CC334" s="23">
        <v>0</v>
      </c>
      <c r="CD334" s="23">
        <v>0</v>
      </c>
      <c r="CE334" s="23">
        <v>0</v>
      </c>
      <c r="CF334" s="24">
        <v>0</v>
      </c>
      <c r="CG334" s="23">
        <v>0</v>
      </c>
      <c r="CH334" s="23">
        <v>0</v>
      </c>
      <c r="CI334" s="23">
        <v>0</v>
      </c>
      <c r="CJ334" s="25">
        <f t="shared" si="52"/>
        <v>1831350290</v>
      </c>
      <c r="CK334" s="22">
        <v>0</v>
      </c>
      <c r="CL334" s="23">
        <v>0</v>
      </c>
      <c r="CM334" s="23">
        <v>0</v>
      </c>
      <c r="CN334" s="23">
        <v>0</v>
      </c>
      <c r="CO334" s="23">
        <v>0</v>
      </c>
      <c r="CP334" s="24">
        <v>0</v>
      </c>
      <c r="CQ334" s="23">
        <v>0</v>
      </c>
      <c r="CR334" s="23">
        <v>0</v>
      </c>
      <c r="CS334" s="25">
        <f t="shared" si="53"/>
        <v>1831350290</v>
      </c>
      <c r="CT334" s="22">
        <v>0</v>
      </c>
      <c r="CU334" s="23">
        <v>0</v>
      </c>
      <c r="CV334" s="23">
        <v>0</v>
      </c>
      <c r="CW334" s="23"/>
      <c r="CX334" s="23">
        <v>0</v>
      </c>
      <c r="CY334" s="24">
        <v>0</v>
      </c>
      <c r="CZ334" s="23">
        <v>0</v>
      </c>
      <c r="DA334" s="23">
        <v>0</v>
      </c>
      <c r="DB334" s="25">
        <f t="shared" si="54"/>
        <v>1831350290</v>
      </c>
      <c r="DC334" s="22">
        <v>0</v>
      </c>
      <c r="DD334" s="23">
        <v>0</v>
      </c>
      <c r="DE334" s="23">
        <v>0</v>
      </c>
      <c r="DF334" s="23">
        <v>0</v>
      </c>
      <c r="DG334" s="23">
        <v>0</v>
      </c>
      <c r="DH334" s="24">
        <v>0</v>
      </c>
      <c r="DI334" s="23">
        <v>0</v>
      </c>
      <c r="DJ334" s="23">
        <v>0</v>
      </c>
      <c r="DK334" s="25">
        <f t="shared" si="56"/>
        <v>1831350290</v>
      </c>
      <c r="DL334" s="28">
        <v>0</v>
      </c>
      <c r="DM334" s="23">
        <v>0</v>
      </c>
      <c r="DN334" s="23">
        <v>0</v>
      </c>
      <c r="DO334" s="23">
        <v>0</v>
      </c>
      <c r="DP334" s="23"/>
      <c r="DQ334" s="23"/>
      <c r="DR334" s="23">
        <v>0</v>
      </c>
      <c r="DS334" s="23">
        <v>0</v>
      </c>
      <c r="DT334" s="24">
        <v>0</v>
      </c>
      <c r="DU334" s="23">
        <v>0</v>
      </c>
      <c r="DV334" s="23">
        <v>0</v>
      </c>
      <c r="DW334" s="26">
        <f t="shared" si="55"/>
        <v>1831350290</v>
      </c>
      <c r="DX334" s="26">
        <f>VLOOKUP(B334,[2]RPTNCT049_ConsultaSaldosContabl!$I$4:$K$7914,3,0)</f>
        <v>531430135</v>
      </c>
      <c r="DY334" s="13" t="e">
        <f>+S334+AD334+AU334+#REF!+BG334+#REF!+BQ334+#REF!</f>
        <v>#REF!</v>
      </c>
    </row>
    <row r="335" spans="1:129" ht="15" customHeight="1" x14ac:dyDescent="0.2">
      <c r="A335" s="9">
        <v>8911800219</v>
      </c>
      <c r="B335" s="9">
        <v>891180021</v>
      </c>
      <c r="C335" s="9"/>
      <c r="D335" s="27">
        <v>212441524</v>
      </c>
      <c r="E335" s="21" t="s">
        <v>689</v>
      </c>
      <c r="F335" s="20" t="s">
        <v>1825</v>
      </c>
      <c r="G335" s="22">
        <f>VLOOKUP(A335,[1]SGP!$A$4:$G$1137,7,0)</f>
        <v>0</v>
      </c>
      <c r="H335" s="23"/>
      <c r="I335" s="23">
        <v>0</v>
      </c>
      <c r="J335" s="23">
        <v>0</v>
      </c>
      <c r="K335" s="24">
        <v>0</v>
      </c>
      <c r="L335" s="23">
        <v>0</v>
      </c>
      <c r="M335" s="23">
        <v>0</v>
      </c>
      <c r="N335" s="25">
        <f t="shared" si="48"/>
        <v>0</v>
      </c>
      <c r="O335" s="25">
        <v>0</v>
      </c>
      <c r="P335" s="22">
        <v>0</v>
      </c>
      <c r="Q335" s="23">
        <v>0</v>
      </c>
      <c r="R335" s="23">
        <v>0</v>
      </c>
      <c r="S335" s="31">
        <v>230281129</v>
      </c>
      <c r="T335" s="23">
        <v>0</v>
      </c>
      <c r="U335" s="24">
        <v>0</v>
      </c>
      <c r="V335" s="23">
        <v>0</v>
      </c>
      <c r="W335" s="23">
        <v>0</v>
      </c>
      <c r="X335" s="25">
        <f t="shared" si="49"/>
        <v>230281129</v>
      </c>
      <c r="Y335" s="25">
        <v>0</v>
      </c>
      <c r="Z335" s="22">
        <v>0</v>
      </c>
      <c r="AA335" s="23">
        <v>0</v>
      </c>
      <c r="AB335" s="22">
        <v>0</v>
      </c>
      <c r="AC335" s="23">
        <v>0</v>
      </c>
      <c r="AD335" s="23">
        <v>0</v>
      </c>
      <c r="AE335" s="23">
        <v>0</v>
      </c>
      <c r="AF335" s="24">
        <v>0</v>
      </c>
      <c r="AG335" s="23">
        <v>0</v>
      </c>
      <c r="AH335" s="23">
        <v>0</v>
      </c>
      <c r="AI335" s="25">
        <f t="shared" si="50"/>
        <v>230281129</v>
      </c>
      <c r="AJ335" s="25">
        <v>0</v>
      </c>
      <c r="AK335" s="24">
        <v>0</v>
      </c>
      <c r="AL335" s="23">
        <v>0</v>
      </c>
      <c r="AM335" s="23">
        <v>0</v>
      </c>
      <c r="AN335" s="24">
        <v>0</v>
      </c>
      <c r="AO335" s="24">
        <v>0</v>
      </c>
      <c r="AP335" s="23">
        <v>0</v>
      </c>
      <c r="AQ335" s="23">
        <v>0</v>
      </c>
      <c r="AR335" s="23">
        <v>0</v>
      </c>
      <c r="AS335" s="41" t="s">
        <v>2304</v>
      </c>
      <c r="AT335" s="23">
        <v>0</v>
      </c>
      <c r="AU335" s="23">
        <v>0</v>
      </c>
      <c r="AV335" s="25">
        <v>230281129</v>
      </c>
      <c r="AW335" s="22">
        <v>0</v>
      </c>
      <c r="AX335" s="23">
        <v>0</v>
      </c>
      <c r="AY335" s="41">
        <v>0</v>
      </c>
      <c r="AZ335" s="23">
        <v>0</v>
      </c>
      <c r="BA335" s="24">
        <v>0</v>
      </c>
      <c r="BB335" s="23">
        <v>0</v>
      </c>
      <c r="BC335" s="23"/>
      <c r="BD335" s="23">
        <v>0</v>
      </c>
      <c r="BE335" s="41">
        <v>0</v>
      </c>
      <c r="BF335" s="23">
        <v>140916880</v>
      </c>
      <c r="BG335" s="23">
        <v>210753239</v>
      </c>
      <c r="BH335" s="25">
        <v>581951248</v>
      </c>
      <c r="BI335" s="23">
        <v>0</v>
      </c>
      <c r="BJ335" s="23">
        <v>40250789</v>
      </c>
      <c r="BK335" s="23">
        <v>0</v>
      </c>
      <c r="BL335" s="23">
        <v>0</v>
      </c>
      <c r="BM335" s="23">
        <v>0</v>
      </c>
      <c r="BN335" s="24">
        <v>0</v>
      </c>
      <c r="BO335" s="23">
        <v>0</v>
      </c>
      <c r="BP335" s="23">
        <v>0</v>
      </c>
      <c r="BQ335" s="23">
        <v>0</v>
      </c>
      <c r="BR335" s="25">
        <v>622202037</v>
      </c>
      <c r="BS335" s="22">
        <v>0</v>
      </c>
      <c r="BT335" s="23">
        <v>0</v>
      </c>
      <c r="BU335" s="23">
        <v>0</v>
      </c>
      <c r="BV335" s="23">
        <v>0</v>
      </c>
      <c r="BW335" s="24">
        <v>0</v>
      </c>
      <c r="BX335" s="23">
        <v>0</v>
      </c>
      <c r="BY335" s="23">
        <v>0</v>
      </c>
      <c r="BZ335" s="23">
        <v>0</v>
      </c>
      <c r="CA335" s="25">
        <f t="shared" si="51"/>
        <v>622202037</v>
      </c>
      <c r="CB335" s="22">
        <v>0</v>
      </c>
      <c r="CC335" s="23">
        <v>0</v>
      </c>
      <c r="CD335" s="23">
        <v>0</v>
      </c>
      <c r="CE335" s="23">
        <v>0</v>
      </c>
      <c r="CF335" s="24">
        <v>0</v>
      </c>
      <c r="CG335" s="23">
        <v>0</v>
      </c>
      <c r="CH335" s="23">
        <v>0</v>
      </c>
      <c r="CI335" s="23">
        <v>0</v>
      </c>
      <c r="CJ335" s="25">
        <f t="shared" si="52"/>
        <v>622202037</v>
      </c>
      <c r="CK335" s="22">
        <v>0</v>
      </c>
      <c r="CL335" s="23">
        <v>0</v>
      </c>
      <c r="CM335" s="23">
        <v>0</v>
      </c>
      <c r="CN335" s="23">
        <v>0</v>
      </c>
      <c r="CO335" s="23">
        <v>0</v>
      </c>
      <c r="CP335" s="24">
        <v>0</v>
      </c>
      <c r="CQ335" s="23">
        <v>0</v>
      </c>
      <c r="CR335" s="23">
        <v>0</v>
      </c>
      <c r="CS335" s="25">
        <f t="shared" si="53"/>
        <v>622202037</v>
      </c>
      <c r="CT335" s="22">
        <v>0</v>
      </c>
      <c r="CU335" s="23">
        <v>0</v>
      </c>
      <c r="CV335" s="23">
        <v>0</v>
      </c>
      <c r="CW335" s="23"/>
      <c r="CX335" s="23">
        <v>0</v>
      </c>
      <c r="CY335" s="24">
        <v>0</v>
      </c>
      <c r="CZ335" s="23">
        <v>0</v>
      </c>
      <c r="DA335" s="23">
        <v>0</v>
      </c>
      <c r="DB335" s="25">
        <f t="shared" si="54"/>
        <v>622202037</v>
      </c>
      <c r="DC335" s="22">
        <v>0</v>
      </c>
      <c r="DD335" s="23">
        <v>0</v>
      </c>
      <c r="DE335" s="23">
        <v>0</v>
      </c>
      <c r="DF335" s="23">
        <v>0</v>
      </c>
      <c r="DG335" s="23">
        <v>0</v>
      </c>
      <c r="DH335" s="24">
        <v>0</v>
      </c>
      <c r="DI335" s="23">
        <v>0</v>
      </c>
      <c r="DJ335" s="23">
        <v>0</v>
      </c>
      <c r="DK335" s="25">
        <f t="shared" si="56"/>
        <v>622202037</v>
      </c>
      <c r="DL335" s="28">
        <v>0</v>
      </c>
      <c r="DM335" s="23">
        <v>0</v>
      </c>
      <c r="DN335" s="23">
        <v>0</v>
      </c>
      <c r="DO335" s="23">
        <v>0</v>
      </c>
      <c r="DP335" s="23"/>
      <c r="DQ335" s="23"/>
      <c r="DR335" s="23">
        <v>0</v>
      </c>
      <c r="DS335" s="23">
        <v>0</v>
      </c>
      <c r="DT335" s="24">
        <v>0</v>
      </c>
      <c r="DU335" s="23">
        <v>0</v>
      </c>
      <c r="DV335" s="23">
        <v>0</v>
      </c>
      <c r="DW335" s="26">
        <f t="shared" si="55"/>
        <v>622202037</v>
      </c>
      <c r="DX335" s="26">
        <f>VLOOKUP(B335,[2]RPTNCT049_ConsultaSaldosContabl!$I$4:$K$7914,3,0)</f>
        <v>181167669</v>
      </c>
      <c r="DY335" s="13" t="e">
        <f>+S335+AD335+AU335+#REF!+BG335+#REF!+BQ335+#REF!</f>
        <v>#REF!</v>
      </c>
    </row>
    <row r="336" spans="1:129" ht="15" customHeight="1" x14ac:dyDescent="0.2">
      <c r="A336" s="9">
        <v>8911800193</v>
      </c>
      <c r="B336" s="9">
        <v>891180019</v>
      </c>
      <c r="C336" s="9"/>
      <c r="D336" s="27">
        <v>214941349</v>
      </c>
      <c r="E336" s="21" t="s">
        <v>681</v>
      </c>
      <c r="F336" s="20" t="s">
        <v>1817</v>
      </c>
      <c r="G336" s="22">
        <f>VLOOKUP(A336,[1]SGP!$A$4:$G$1137,7,0)</f>
        <v>0</v>
      </c>
      <c r="H336" s="23"/>
      <c r="I336" s="23">
        <v>0</v>
      </c>
      <c r="J336" s="23">
        <v>0</v>
      </c>
      <c r="K336" s="24">
        <v>0</v>
      </c>
      <c r="L336" s="23">
        <v>0</v>
      </c>
      <c r="M336" s="23">
        <v>0</v>
      </c>
      <c r="N336" s="25">
        <f t="shared" si="48"/>
        <v>0</v>
      </c>
      <c r="O336" s="25">
        <v>0</v>
      </c>
      <c r="P336" s="22">
        <v>0</v>
      </c>
      <c r="Q336" s="23">
        <v>0</v>
      </c>
      <c r="R336" s="23">
        <v>0</v>
      </c>
      <c r="S336" s="31">
        <v>65948604</v>
      </c>
      <c r="T336" s="23">
        <v>0</v>
      </c>
      <c r="U336" s="24">
        <v>0</v>
      </c>
      <c r="V336" s="23">
        <v>0</v>
      </c>
      <c r="W336" s="23">
        <v>0</v>
      </c>
      <c r="X336" s="25">
        <f t="shared" si="49"/>
        <v>65948604</v>
      </c>
      <c r="Y336" s="25">
        <v>0</v>
      </c>
      <c r="Z336" s="22">
        <v>0</v>
      </c>
      <c r="AA336" s="23">
        <v>0</v>
      </c>
      <c r="AB336" s="22">
        <v>0</v>
      </c>
      <c r="AC336" s="23">
        <v>0</v>
      </c>
      <c r="AD336" s="23">
        <v>0</v>
      </c>
      <c r="AE336" s="23">
        <v>0</v>
      </c>
      <c r="AF336" s="24">
        <v>0</v>
      </c>
      <c r="AG336" s="23">
        <v>0</v>
      </c>
      <c r="AH336" s="23">
        <v>0</v>
      </c>
      <c r="AI336" s="25">
        <f t="shared" si="50"/>
        <v>65948604</v>
      </c>
      <c r="AJ336" s="25">
        <v>0</v>
      </c>
      <c r="AK336" s="24">
        <v>0</v>
      </c>
      <c r="AL336" s="23">
        <v>0</v>
      </c>
      <c r="AM336" s="23">
        <v>0</v>
      </c>
      <c r="AN336" s="24">
        <v>0</v>
      </c>
      <c r="AO336" s="24">
        <v>0</v>
      </c>
      <c r="AP336" s="23">
        <v>0</v>
      </c>
      <c r="AQ336" s="23">
        <v>0</v>
      </c>
      <c r="AR336" s="23">
        <v>0</v>
      </c>
      <c r="AS336" s="41" t="s">
        <v>2304</v>
      </c>
      <c r="AT336" s="23">
        <v>0</v>
      </c>
      <c r="AU336" s="23">
        <v>0</v>
      </c>
      <c r="AV336" s="25">
        <v>65948604</v>
      </c>
      <c r="AW336" s="22">
        <v>0</v>
      </c>
      <c r="AX336" s="23">
        <v>0</v>
      </c>
      <c r="AY336" s="41">
        <v>0</v>
      </c>
      <c r="AZ336" s="23">
        <v>0</v>
      </c>
      <c r="BA336" s="24">
        <v>0</v>
      </c>
      <c r="BB336" s="23">
        <v>0</v>
      </c>
      <c r="BC336" s="23"/>
      <c r="BD336" s="23">
        <v>0</v>
      </c>
      <c r="BE336" s="41">
        <v>0</v>
      </c>
      <c r="BF336" s="23">
        <v>43572415</v>
      </c>
      <c r="BG336" s="23">
        <v>56362100</v>
      </c>
      <c r="BH336" s="25">
        <v>165883119</v>
      </c>
      <c r="BI336" s="23">
        <v>0</v>
      </c>
      <c r="BJ336" s="23">
        <v>12445805</v>
      </c>
      <c r="BK336" s="23">
        <v>0</v>
      </c>
      <c r="BL336" s="23">
        <v>0</v>
      </c>
      <c r="BM336" s="23">
        <v>0</v>
      </c>
      <c r="BN336" s="24">
        <v>0</v>
      </c>
      <c r="BO336" s="23">
        <v>0</v>
      </c>
      <c r="BP336" s="23">
        <v>0</v>
      </c>
      <c r="BQ336" s="23">
        <v>0</v>
      </c>
      <c r="BR336" s="25">
        <v>178328924</v>
      </c>
      <c r="BS336" s="22">
        <v>0</v>
      </c>
      <c r="BT336" s="23">
        <v>0</v>
      </c>
      <c r="BU336" s="23">
        <v>0</v>
      </c>
      <c r="BV336" s="23">
        <v>0</v>
      </c>
      <c r="BW336" s="24">
        <v>0</v>
      </c>
      <c r="BX336" s="23">
        <v>0</v>
      </c>
      <c r="BY336" s="23">
        <v>0</v>
      </c>
      <c r="BZ336" s="23">
        <v>0</v>
      </c>
      <c r="CA336" s="25">
        <f t="shared" si="51"/>
        <v>178328924</v>
      </c>
      <c r="CB336" s="22">
        <v>0</v>
      </c>
      <c r="CC336" s="23">
        <v>0</v>
      </c>
      <c r="CD336" s="23">
        <v>0</v>
      </c>
      <c r="CE336" s="23">
        <v>0</v>
      </c>
      <c r="CF336" s="24">
        <v>0</v>
      </c>
      <c r="CG336" s="23">
        <v>0</v>
      </c>
      <c r="CH336" s="23">
        <v>0</v>
      </c>
      <c r="CI336" s="23">
        <v>0</v>
      </c>
      <c r="CJ336" s="25">
        <f t="shared" si="52"/>
        <v>178328924</v>
      </c>
      <c r="CK336" s="22">
        <v>0</v>
      </c>
      <c r="CL336" s="23">
        <v>0</v>
      </c>
      <c r="CM336" s="23">
        <v>0</v>
      </c>
      <c r="CN336" s="23">
        <v>0</v>
      </c>
      <c r="CO336" s="23">
        <v>0</v>
      </c>
      <c r="CP336" s="24">
        <v>0</v>
      </c>
      <c r="CQ336" s="23">
        <v>0</v>
      </c>
      <c r="CR336" s="23">
        <v>0</v>
      </c>
      <c r="CS336" s="25">
        <f t="shared" si="53"/>
        <v>178328924</v>
      </c>
      <c r="CT336" s="22">
        <v>0</v>
      </c>
      <c r="CU336" s="23">
        <v>0</v>
      </c>
      <c r="CV336" s="23">
        <v>0</v>
      </c>
      <c r="CW336" s="23"/>
      <c r="CX336" s="23">
        <v>0</v>
      </c>
      <c r="CY336" s="24">
        <v>0</v>
      </c>
      <c r="CZ336" s="23">
        <v>0</v>
      </c>
      <c r="DA336" s="23">
        <v>0</v>
      </c>
      <c r="DB336" s="25">
        <f t="shared" si="54"/>
        <v>178328924</v>
      </c>
      <c r="DC336" s="22">
        <v>0</v>
      </c>
      <c r="DD336" s="23">
        <v>0</v>
      </c>
      <c r="DE336" s="23">
        <v>0</v>
      </c>
      <c r="DF336" s="23">
        <v>0</v>
      </c>
      <c r="DG336" s="23">
        <v>0</v>
      </c>
      <c r="DH336" s="24">
        <v>0</v>
      </c>
      <c r="DI336" s="23">
        <v>0</v>
      </c>
      <c r="DJ336" s="23">
        <v>0</v>
      </c>
      <c r="DK336" s="25">
        <f t="shared" si="56"/>
        <v>178328924</v>
      </c>
      <c r="DL336" s="28">
        <v>0</v>
      </c>
      <c r="DM336" s="23">
        <v>0</v>
      </c>
      <c r="DN336" s="23">
        <v>0</v>
      </c>
      <c r="DO336" s="23">
        <v>0</v>
      </c>
      <c r="DP336" s="23"/>
      <c r="DQ336" s="23"/>
      <c r="DR336" s="23">
        <v>0</v>
      </c>
      <c r="DS336" s="23">
        <v>0</v>
      </c>
      <c r="DT336" s="24">
        <v>0</v>
      </c>
      <c r="DU336" s="23">
        <v>0</v>
      </c>
      <c r="DV336" s="23">
        <v>0</v>
      </c>
      <c r="DW336" s="26">
        <f t="shared" si="55"/>
        <v>178328924</v>
      </c>
      <c r="DX336" s="26">
        <f>VLOOKUP(B336,[2]RPTNCT049_ConsultaSaldosContabl!$I$4:$K$7914,3,0)</f>
        <v>56018220</v>
      </c>
      <c r="DY336" s="13" t="e">
        <f>+S336+AD336+AU336+#REF!+BG336+#REF!+BQ336+#REF!</f>
        <v>#REF!</v>
      </c>
    </row>
    <row r="337" spans="1:129" ht="15" customHeight="1" x14ac:dyDescent="0.2">
      <c r="A337" s="9">
        <v>8911800091</v>
      </c>
      <c r="B337" s="9">
        <v>891180009</v>
      </c>
      <c r="C337" s="9"/>
      <c r="D337" s="27">
        <v>210141001</v>
      </c>
      <c r="E337" s="21" t="s">
        <v>63</v>
      </c>
      <c r="F337" s="20" t="s">
        <v>2271</v>
      </c>
      <c r="G337" s="22">
        <f>VLOOKUP(A337,[1]SGP!$A$4:$G$1137,7,0)</f>
        <v>8702977683</v>
      </c>
      <c r="H337" s="23"/>
      <c r="I337" s="23">
        <v>0</v>
      </c>
      <c r="J337" s="23">
        <v>0</v>
      </c>
      <c r="K337" s="24">
        <v>479628869</v>
      </c>
      <c r="L337" s="23">
        <v>899518831</v>
      </c>
      <c r="M337" s="23">
        <v>0</v>
      </c>
      <c r="N337" s="25">
        <f t="shared" si="48"/>
        <v>10082125383</v>
      </c>
      <c r="O337" s="25">
        <v>0</v>
      </c>
      <c r="P337" s="22">
        <v>7831642734</v>
      </c>
      <c r="Q337" s="23">
        <v>0</v>
      </c>
      <c r="R337" s="23">
        <v>0</v>
      </c>
      <c r="S337" s="31">
        <v>2284424818</v>
      </c>
      <c r="T337" s="23">
        <v>0</v>
      </c>
      <c r="U337" s="24">
        <v>587904221</v>
      </c>
      <c r="V337" s="23">
        <v>1361619461</v>
      </c>
      <c r="W337" s="23">
        <v>0</v>
      </c>
      <c r="X337" s="25">
        <f t="shared" si="49"/>
        <v>22147716617</v>
      </c>
      <c r="Y337" s="25">
        <v>0</v>
      </c>
      <c r="Z337" s="22">
        <v>0</v>
      </c>
      <c r="AA337" s="23">
        <v>0</v>
      </c>
      <c r="AB337" s="22">
        <v>0</v>
      </c>
      <c r="AC337" s="31">
        <v>1626671895</v>
      </c>
      <c r="AD337" s="23">
        <v>0</v>
      </c>
      <c r="AE337" s="23">
        <v>8821074707</v>
      </c>
      <c r="AF337" s="24">
        <v>533766545</v>
      </c>
      <c r="AG337" s="23">
        <v>1130569146</v>
      </c>
      <c r="AH337" s="23">
        <v>0</v>
      </c>
      <c r="AI337" s="25">
        <f t="shared" si="50"/>
        <v>34259798910</v>
      </c>
      <c r="AJ337" s="25">
        <v>0</v>
      </c>
      <c r="AK337" s="24">
        <v>0</v>
      </c>
      <c r="AL337" s="23">
        <v>0</v>
      </c>
      <c r="AM337" s="23">
        <v>0</v>
      </c>
      <c r="AN337" s="24">
        <v>0</v>
      </c>
      <c r="AO337" s="23">
        <v>9351331003</v>
      </c>
      <c r="AP337" s="23">
        <v>530239574</v>
      </c>
      <c r="AQ337" s="23">
        <v>1123771240</v>
      </c>
      <c r="AR337" s="23">
        <v>0</v>
      </c>
      <c r="AS337" s="23">
        <v>4208098951</v>
      </c>
      <c r="AT337" s="23">
        <v>0</v>
      </c>
      <c r="AU337" s="23">
        <f>54477992</f>
        <v>54477992</v>
      </c>
      <c r="AV337" s="25">
        <v>49473239678</v>
      </c>
      <c r="AW337" s="22">
        <v>4892295919</v>
      </c>
      <c r="AX337" s="23">
        <v>0</v>
      </c>
      <c r="AY337" s="41">
        <v>0</v>
      </c>
      <c r="AZ337" s="23">
        <v>0</v>
      </c>
      <c r="BA337" s="24">
        <v>530239574</v>
      </c>
      <c r="BB337" s="23">
        <v>1123771240</v>
      </c>
      <c r="BC337" s="23"/>
      <c r="BD337" s="23">
        <v>0</v>
      </c>
      <c r="BE337" s="41">
        <v>0</v>
      </c>
      <c r="BF337" s="23">
        <v>1107249065</v>
      </c>
      <c r="BG337" s="23">
        <v>2059233656</v>
      </c>
      <c r="BH337" s="25">
        <v>59131551140</v>
      </c>
      <c r="BI337" s="23">
        <v>9533574468</v>
      </c>
      <c r="BJ337" s="23">
        <v>790410457</v>
      </c>
      <c r="BK337" s="23">
        <v>0</v>
      </c>
      <c r="BL337" s="23">
        <v>0</v>
      </c>
      <c r="BM337" s="23">
        <v>0</v>
      </c>
      <c r="BN337" s="24">
        <v>530239574</v>
      </c>
      <c r="BO337" s="23">
        <v>1123771240</v>
      </c>
      <c r="BP337" s="23">
        <v>0</v>
      </c>
      <c r="BQ337" s="23">
        <v>0</v>
      </c>
      <c r="BR337" s="25">
        <v>71109546879</v>
      </c>
      <c r="BS337" s="22">
        <v>0</v>
      </c>
      <c r="BT337" s="23">
        <v>0</v>
      </c>
      <c r="BU337" s="23">
        <v>0</v>
      </c>
      <c r="BV337" s="23">
        <v>0</v>
      </c>
      <c r="BW337" s="24">
        <v>0</v>
      </c>
      <c r="BX337" s="23">
        <v>0</v>
      </c>
      <c r="BY337" s="23">
        <v>0</v>
      </c>
      <c r="BZ337" s="23">
        <v>0</v>
      </c>
      <c r="CA337" s="25">
        <f t="shared" si="51"/>
        <v>71109546879</v>
      </c>
      <c r="CB337" s="22">
        <v>0</v>
      </c>
      <c r="CC337" s="23">
        <v>0</v>
      </c>
      <c r="CD337" s="23">
        <v>0</v>
      </c>
      <c r="CE337" s="23">
        <v>0</v>
      </c>
      <c r="CF337" s="24">
        <v>0</v>
      </c>
      <c r="CG337" s="23">
        <v>0</v>
      </c>
      <c r="CH337" s="23">
        <v>0</v>
      </c>
      <c r="CI337" s="23">
        <v>0</v>
      </c>
      <c r="CJ337" s="25">
        <f t="shared" si="52"/>
        <v>71109546879</v>
      </c>
      <c r="CK337" s="22">
        <v>0</v>
      </c>
      <c r="CL337" s="23">
        <v>0</v>
      </c>
      <c r="CM337" s="23">
        <v>0</v>
      </c>
      <c r="CN337" s="23">
        <v>0</v>
      </c>
      <c r="CO337" s="23">
        <v>0</v>
      </c>
      <c r="CP337" s="24">
        <v>0</v>
      </c>
      <c r="CQ337" s="23">
        <v>0</v>
      </c>
      <c r="CR337" s="23">
        <v>0</v>
      </c>
      <c r="CS337" s="25">
        <f t="shared" si="53"/>
        <v>71109546879</v>
      </c>
      <c r="CT337" s="22">
        <v>0</v>
      </c>
      <c r="CU337" s="23">
        <v>0</v>
      </c>
      <c r="CV337" s="23">
        <v>0</v>
      </c>
      <c r="CW337" s="23"/>
      <c r="CX337" s="23">
        <v>0</v>
      </c>
      <c r="CY337" s="24">
        <v>0</v>
      </c>
      <c r="CZ337" s="23">
        <v>0</v>
      </c>
      <c r="DA337" s="23">
        <v>0</v>
      </c>
      <c r="DB337" s="25">
        <f t="shared" si="54"/>
        <v>71109546879</v>
      </c>
      <c r="DC337" s="22">
        <v>0</v>
      </c>
      <c r="DD337" s="23">
        <v>0</v>
      </c>
      <c r="DE337" s="23">
        <v>0</v>
      </c>
      <c r="DF337" s="23">
        <v>0</v>
      </c>
      <c r="DG337" s="23">
        <v>0</v>
      </c>
      <c r="DH337" s="24">
        <v>0</v>
      </c>
      <c r="DI337" s="23">
        <v>0</v>
      </c>
      <c r="DJ337" s="23">
        <v>0</v>
      </c>
      <c r="DK337" s="25">
        <f t="shared" si="56"/>
        <v>71109546879</v>
      </c>
      <c r="DL337" s="28">
        <v>0</v>
      </c>
      <c r="DM337" s="23">
        <v>0</v>
      </c>
      <c r="DN337" s="23">
        <v>0</v>
      </c>
      <c r="DO337" s="23">
        <v>0</v>
      </c>
      <c r="DP337" s="23"/>
      <c r="DQ337" s="23"/>
      <c r="DR337" s="23">
        <v>0</v>
      </c>
      <c r="DS337" s="23">
        <v>0</v>
      </c>
      <c r="DT337" s="24">
        <v>0</v>
      </c>
      <c r="DU337" s="23">
        <v>0</v>
      </c>
      <c r="DV337" s="23">
        <v>0</v>
      </c>
      <c r="DW337" s="26">
        <f t="shared" si="55"/>
        <v>71109546879</v>
      </c>
      <c r="DX337" s="26">
        <f>VLOOKUP(B337,[2]RPTNCT049_ConsultaSaldosContabl!$I$4:$K$7914,3,0)</f>
        <v>66820366397</v>
      </c>
      <c r="DY337" s="13" t="e">
        <f>+S337+AD337+AU337+#REF!+BG337+#REF!+BQ337+#REF!</f>
        <v>#REF!</v>
      </c>
    </row>
    <row r="338" spans="1:129" ht="15" customHeight="1" x14ac:dyDescent="0.2">
      <c r="A338" s="9">
        <v>8911181199</v>
      </c>
      <c r="B338" s="9">
        <v>891118119</v>
      </c>
      <c r="C338" s="9"/>
      <c r="D338" s="27">
        <v>213241132</v>
      </c>
      <c r="E338" s="21" t="s">
        <v>675</v>
      </c>
      <c r="F338" s="20" t="s">
        <v>1811</v>
      </c>
      <c r="G338" s="22">
        <f>VLOOKUP(A338,[1]SGP!$A$4:$G$1137,7,0)</f>
        <v>0</v>
      </c>
      <c r="H338" s="23"/>
      <c r="I338" s="23">
        <v>0</v>
      </c>
      <c r="J338" s="23">
        <v>0</v>
      </c>
      <c r="K338" s="24">
        <v>0</v>
      </c>
      <c r="L338" s="23">
        <v>0</v>
      </c>
      <c r="M338" s="23">
        <v>0</v>
      </c>
      <c r="N338" s="25">
        <f t="shared" si="48"/>
        <v>0</v>
      </c>
      <c r="O338" s="25">
        <v>0</v>
      </c>
      <c r="P338" s="22">
        <v>0</v>
      </c>
      <c r="Q338" s="23">
        <v>0</v>
      </c>
      <c r="R338" s="23">
        <v>0</v>
      </c>
      <c r="S338" s="31">
        <v>252830269</v>
      </c>
      <c r="T338" s="23">
        <v>0</v>
      </c>
      <c r="U338" s="24">
        <v>0</v>
      </c>
      <c r="V338" s="23">
        <v>0</v>
      </c>
      <c r="W338" s="23">
        <v>0</v>
      </c>
      <c r="X338" s="25">
        <f t="shared" si="49"/>
        <v>252830269</v>
      </c>
      <c r="Y338" s="25">
        <v>0</v>
      </c>
      <c r="Z338" s="22">
        <v>0</v>
      </c>
      <c r="AA338" s="23">
        <v>0</v>
      </c>
      <c r="AB338" s="22">
        <v>0</v>
      </c>
      <c r="AC338" s="23">
        <v>0</v>
      </c>
      <c r="AD338" s="23">
        <v>0</v>
      </c>
      <c r="AE338" s="23">
        <v>0</v>
      </c>
      <c r="AF338" s="24">
        <v>0</v>
      </c>
      <c r="AG338" s="23">
        <v>0</v>
      </c>
      <c r="AH338" s="23">
        <v>0</v>
      </c>
      <c r="AI338" s="25">
        <f t="shared" si="50"/>
        <v>252830269</v>
      </c>
      <c r="AJ338" s="25">
        <v>0</v>
      </c>
      <c r="AK338" s="24">
        <v>0</v>
      </c>
      <c r="AL338" s="23">
        <v>0</v>
      </c>
      <c r="AM338" s="23">
        <v>0</v>
      </c>
      <c r="AN338" s="24">
        <v>0</v>
      </c>
      <c r="AO338" s="24">
        <v>0</v>
      </c>
      <c r="AP338" s="23">
        <v>0</v>
      </c>
      <c r="AQ338" s="23">
        <v>0</v>
      </c>
      <c r="AR338" s="23">
        <v>0</v>
      </c>
      <c r="AS338" s="41" t="s">
        <v>2304</v>
      </c>
      <c r="AT338" s="23">
        <v>0</v>
      </c>
      <c r="AU338" s="23">
        <v>0</v>
      </c>
      <c r="AV338" s="25">
        <v>252830269</v>
      </c>
      <c r="AW338" s="22">
        <v>0</v>
      </c>
      <c r="AX338" s="23">
        <v>0</v>
      </c>
      <c r="AY338" s="41">
        <v>0</v>
      </c>
      <c r="AZ338" s="23">
        <v>0</v>
      </c>
      <c r="BA338" s="24">
        <v>0</v>
      </c>
      <c r="BB338" s="23">
        <v>0</v>
      </c>
      <c r="BC338" s="23"/>
      <c r="BD338" s="23">
        <v>0</v>
      </c>
      <c r="BE338" s="41">
        <v>0</v>
      </c>
      <c r="BF338" s="23">
        <v>144716480</v>
      </c>
      <c r="BG338" s="23">
        <f>225156687-194406309</f>
        <v>30750378</v>
      </c>
      <c r="BH338" s="25">
        <v>428297127</v>
      </c>
      <c r="BI338" s="23">
        <v>0</v>
      </c>
      <c r="BJ338" s="23">
        <v>41336083</v>
      </c>
      <c r="BK338" s="23">
        <v>0</v>
      </c>
      <c r="BL338" s="23">
        <v>0</v>
      </c>
      <c r="BM338" s="23">
        <v>0</v>
      </c>
      <c r="BN338" s="24">
        <v>0</v>
      </c>
      <c r="BO338" s="23">
        <v>0</v>
      </c>
      <c r="BP338" s="23">
        <v>0</v>
      </c>
      <c r="BQ338" s="23">
        <v>0</v>
      </c>
      <c r="BR338" s="25">
        <v>469633210</v>
      </c>
      <c r="BS338" s="22">
        <v>0</v>
      </c>
      <c r="BT338" s="23">
        <v>0</v>
      </c>
      <c r="BU338" s="23">
        <v>0</v>
      </c>
      <c r="BV338" s="23">
        <v>0</v>
      </c>
      <c r="BW338" s="24">
        <v>0</v>
      </c>
      <c r="BX338" s="23">
        <v>0</v>
      </c>
      <c r="BY338" s="23">
        <v>0</v>
      </c>
      <c r="BZ338" s="23">
        <v>0</v>
      </c>
      <c r="CA338" s="25">
        <f t="shared" si="51"/>
        <v>469633210</v>
      </c>
      <c r="CB338" s="22">
        <v>0</v>
      </c>
      <c r="CC338" s="23">
        <v>0</v>
      </c>
      <c r="CD338" s="23">
        <v>0</v>
      </c>
      <c r="CE338" s="23">
        <v>0</v>
      </c>
      <c r="CF338" s="24">
        <v>0</v>
      </c>
      <c r="CG338" s="23">
        <v>0</v>
      </c>
      <c r="CH338" s="23">
        <v>0</v>
      </c>
      <c r="CI338" s="23">
        <v>0</v>
      </c>
      <c r="CJ338" s="25">
        <f t="shared" si="52"/>
        <v>469633210</v>
      </c>
      <c r="CK338" s="22">
        <v>0</v>
      </c>
      <c r="CL338" s="23">
        <v>0</v>
      </c>
      <c r="CM338" s="23">
        <v>0</v>
      </c>
      <c r="CN338" s="23">
        <v>0</v>
      </c>
      <c r="CO338" s="23">
        <v>0</v>
      </c>
      <c r="CP338" s="24">
        <v>0</v>
      </c>
      <c r="CQ338" s="23">
        <v>0</v>
      </c>
      <c r="CR338" s="23">
        <v>0</v>
      </c>
      <c r="CS338" s="25">
        <f t="shared" si="53"/>
        <v>469633210</v>
      </c>
      <c r="CT338" s="22">
        <v>0</v>
      </c>
      <c r="CU338" s="23">
        <v>0</v>
      </c>
      <c r="CV338" s="23">
        <v>0</v>
      </c>
      <c r="CW338" s="23"/>
      <c r="CX338" s="23">
        <v>0</v>
      </c>
      <c r="CY338" s="24">
        <v>0</v>
      </c>
      <c r="CZ338" s="23">
        <v>0</v>
      </c>
      <c r="DA338" s="23">
        <v>0</v>
      </c>
      <c r="DB338" s="25">
        <f t="shared" si="54"/>
        <v>469633210</v>
      </c>
      <c r="DC338" s="22">
        <v>0</v>
      </c>
      <c r="DD338" s="23">
        <v>0</v>
      </c>
      <c r="DE338" s="23">
        <v>0</v>
      </c>
      <c r="DF338" s="23">
        <v>0</v>
      </c>
      <c r="DG338" s="23">
        <v>0</v>
      </c>
      <c r="DH338" s="24">
        <v>0</v>
      </c>
      <c r="DI338" s="23">
        <v>0</v>
      </c>
      <c r="DJ338" s="23">
        <v>0</v>
      </c>
      <c r="DK338" s="25">
        <f t="shared" si="56"/>
        <v>469633210</v>
      </c>
      <c r="DL338" s="28">
        <v>0</v>
      </c>
      <c r="DM338" s="23">
        <v>0</v>
      </c>
      <c r="DN338" s="23">
        <v>0</v>
      </c>
      <c r="DO338" s="23">
        <v>0</v>
      </c>
      <c r="DP338" s="23"/>
      <c r="DQ338" s="23"/>
      <c r="DR338" s="23">
        <v>0</v>
      </c>
      <c r="DS338" s="23">
        <v>0</v>
      </c>
      <c r="DT338" s="24">
        <v>0</v>
      </c>
      <c r="DU338" s="23">
        <v>0</v>
      </c>
      <c r="DV338" s="23">
        <v>0</v>
      </c>
      <c r="DW338" s="26">
        <f t="shared" si="55"/>
        <v>469633210</v>
      </c>
      <c r="DX338" s="26">
        <f>VLOOKUP(B338,[2]RPTNCT049_ConsultaSaldosContabl!$I$4:$K$7914,3,0)</f>
        <v>186052563</v>
      </c>
      <c r="DY338" s="13" t="e">
        <f>+S338+AD338+AU338+#REF!+BG338+#REF!+BQ338+#REF!</f>
        <v>#REF!</v>
      </c>
    </row>
    <row r="339" spans="1:129" ht="15" customHeight="1" x14ac:dyDescent="0.2">
      <c r="A339" s="9">
        <v>8911028440</v>
      </c>
      <c r="B339" s="9">
        <v>891102844</v>
      </c>
      <c r="C339" s="9"/>
      <c r="D339" s="27">
        <v>218341483</v>
      </c>
      <c r="E339" s="21" t="s">
        <v>686</v>
      </c>
      <c r="F339" s="20" t="s">
        <v>1822</v>
      </c>
      <c r="G339" s="22">
        <f>VLOOKUP(A339,[1]SGP!$A$4:$G$1137,7,0)</f>
        <v>0</v>
      </c>
      <c r="H339" s="23"/>
      <c r="I339" s="23">
        <v>0</v>
      </c>
      <c r="J339" s="23">
        <v>0</v>
      </c>
      <c r="K339" s="24">
        <v>0</v>
      </c>
      <c r="L339" s="23">
        <v>0</v>
      </c>
      <c r="M339" s="23">
        <v>0</v>
      </c>
      <c r="N339" s="25">
        <f t="shared" si="48"/>
        <v>0</v>
      </c>
      <c r="O339" s="25">
        <v>0</v>
      </c>
      <c r="P339" s="22">
        <v>0</v>
      </c>
      <c r="Q339" s="23">
        <v>0</v>
      </c>
      <c r="R339" s="23">
        <v>0</v>
      </c>
      <c r="S339" s="31">
        <v>64044710</v>
      </c>
      <c r="T339" s="23">
        <v>0</v>
      </c>
      <c r="U339" s="24">
        <v>0</v>
      </c>
      <c r="V339" s="23">
        <v>0</v>
      </c>
      <c r="W339" s="23">
        <v>0</v>
      </c>
      <c r="X339" s="25">
        <f t="shared" si="49"/>
        <v>64044710</v>
      </c>
      <c r="Y339" s="25">
        <v>0</v>
      </c>
      <c r="Z339" s="22">
        <v>0</v>
      </c>
      <c r="AA339" s="23">
        <v>0</v>
      </c>
      <c r="AB339" s="22">
        <v>0</v>
      </c>
      <c r="AC339" s="23">
        <v>0</v>
      </c>
      <c r="AD339" s="23">
        <v>0</v>
      </c>
      <c r="AE339" s="23">
        <v>0</v>
      </c>
      <c r="AF339" s="24">
        <v>0</v>
      </c>
      <c r="AG339" s="23">
        <v>0</v>
      </c>
      <c r="AH339" s="23">
        <v>0</v>
      </c>
      <c r="AI339" s="25">
        <f t="shared" si="50"/>
        <v>64044710</v>
      </c>
      <c r="AJ339" s="25">
        <v>0</v>
      </c>
      <c r="AK339" s="24">
        <v>0</v>
      </c>
      <c r="AL339" s="23">
        <v>0</v>
      </c>
      <c r="AM339" s="23">
        <v>0</v>
      </c>
      <c r="AN339" s="24">
        <v>0</v>
      </c>
      <c r="AO339" s="24">
        <v>0</v>
      </c>
      <c r="AP339" s="23">
        <v>0</v>
      </c>
      <c r="AQ339" s="23">
        <v>0</v>
      </c>
      <c r="AR339" s="23">
        <v>0</v>
      </c>
      <c r="AS339" s="41" t="s">
        <v>2304</v>
      </c>
      <c r="AT339" s="23">
        <v>0</v>
      </c>
      <c r="AU339" s="23">
        <v>0</v>
      </c>
      <c r="AV339" s="25">
        <v>64044710</v>
      </c>
      <c r="AW339" s="22">
        <v>0</v>
      </c>
      <c r="AX339" s="23">
        <v>0</v>
      </c>
      <c r="AY339" s="41">
        <v>0</v>
      </c>
      <c r="AZ339" s="23">
        <v>0</v>
      </c>
      <c r="BA339" s="24">
        <v>0</v>
      </c>
      <c r="BB339" s="23">
        <v>0</v>
      </c>
      <c r="BC339" s="23"/>
      <c r="BD339" s="23">
        <v>0</v>
      </c>
      <c r="BE339" s="41">
        <v>0</v>
      </c>
      <c r="BF339" s="23">
        <v>52879710</v>
      </c>
      <c r="BG339" s="23">
        <v>59952226</v>
      </c>
      <c r="BH339" s="25">
        <v>176876646</v>
      </c>
      <c r="BI339" s="23">
        <v>0</v>
      </c>
      <c r="BJ339" s="23">
        <v>15546593</v>
      </c>
      <c r="BK339" s="23">
        <v>0</v>
      </c>
      <c r="BL339" s="23">
        <v>0</v>
      </c>
      <c r="BM339" s="23">
        <v>0</v>
      </c>
      <c r="BN339" s="24">
        <v>0</v>
      </c>
      <c r="BO339" s="23">
        <v>0</v>
      </c>
      <c r="BP339" s="23">
        <v>0</v>
      </c>
      <c r="BQ339" s="23">
        <v>0</v>
      </c>
      <c r="BR339" s="25">
        <v>192423239</v>
      </c>
      <c r="BS339" s="22">
        <v>0</v>
      </c>
      <c r="BT339" s="23">
        <v>0</v>
      </c>
      <c r="BU339" s="23">
        <v>0</v>
      </c>
      <c r="BV339" s="23">
        <v>0</v>
      </c>
      <c r="BW339" s="24">
        <v>0</v>
      </c>
      <c r="BX339" s="23">
        <v>0</v>
      </c>
      <c r="BY339" s="23">
        <v>0</v>
      </c>
      <c r="BZ339" s="23">
        <v>0</v>
      </c>
      <c r="CA339" s="25">
        <f t="shared" si="51"/>
        <v>192423239</v>
      </c>
      <c r="CB339" s="22">
        <v>0</v>
      </c>
      <c r="CC339" s="23">
        <v>0</v>
      </c>
      <c r="CD339" s="23">
        <v>0</v>
      </c>
      <c r="CE339" s="23">
        <v>0</v>
      </c>
      <c r="CF339" s="24">
        <v>0</v>
      </c>
      <c r="CG339" s="23">
        <v>0</v>
      </c>
      <c r="CH339" s="23">
        <v>0</v>
      </c>
      <c r="CI339" s="23">
        <v>0</v>
      </c>
      <c r="CJ339" s="25">
        <f t="shared" si="52"/>
        <v>192423239</v>
      </c>
      <c r="CK339" s="22">
        <v>0</v>
      </c>
      <c r="CL339" s="23">
        <v>0</v>
      </c>
      <c r="CM339" s="23">
        <v>0</v>
      </c>
      <c r="CN339" s="23">
        <v>0</v>
      </c>
      <c r="CO339" s="23">
        <v>0</v>
      </c>
      <c r="CP339" s="24">
        <v>0</v>
      </c>
      <c r="CQ339" s="23">
        <v>0</v>
      </c>
      <c r="CR339" s="23">
        <v>0</v>
      </c>
      <c r="CS339" s="25">
        <f t="shared" si="53"/>
        <v>192423239</v>
      </c>
      <c r="CT339" s="22">
        <v>0</v>
      </c>
      <c r="CU339" s="23">
        <v>0</v>
      </c>
      <c r="CV339" s="23">
        <v>0</v>
      </c>
      <c r="CW339" s="23"/>
      <c r="CX339" s="23">
        <v>0</v>
      </c>
      <c r="CY339" s="24">
        <v>0</v>
      </c>
      <c r="CZ339" s="23">
        <v>0</v>
      </c>
      <c r="DA339" s="23">
        <v>0</v>
      </c>
      <c r="DB339" s="25">
        <f t="shared" si="54"/>
        <v>192423239</v>
      </c>
      <c r="DC339" s="22">
        <v>0</v>
      </c>
      <c r="DD339" s="23">
        <v>0</v>
      </c>
      <c r="DE339" s="23">
        <v>0</v>
      </c>
      <c r="DF339" s="23">
        <v>0</v>
      </c>
      <c r="DG339" s="23">
        <v>0</v>
      </c>
      <c r="DH339" s="24">
        <v>0</v>
      </c>
      <c r="DI339" s="23">
        <v>0</v>
      </c>
      <c r="DJ339" s="23">
        <v>0</v>
      </c>
      <c r="DK339" s="25">
        <f t="shared" si="56"/>
        <v>192423239</v>
      </c>
      <c r="DL339" s="28">
        <v>0</v>
      </c>
      <c r="DM339" s="23">
        <v>0</v>
      </c>
      <c r="DN339" s="23">
        <v>0</v>
      </c>
      <c r="DO339" s="23">
        <v>0</v>
      </c>
      <c r="DP339" s="23">
        <v>0</v>
      </c>
      <c r="DQ339" s="23"/>
      <c r="DR339" s="23">
        <v>0</v>
      </c>
      <c r="DS339" s="23">
        <v>0</v>
      </c>
      <c r="DT339" s="24">
        <v>0</v>
      </c>
      <c r="DU339" s="23">
        <v>0</v>
      </c>
      <c r="DV339" s="23">
        <v>0</v>
      </c>
      <c r="DW339" s="26">
        <f t="shared" si="55"/>
        <v>192423239</v>
      </c>
      <c r="DX339" s="26">
        <f>VLOOKUP(B339,[2]RPTNCT049_ConsultaSaldosContabl!$I$4:$K$7914,3,0)</f>
        <v>68426303</v>
      </c>
      <c r="DY339" s="13" t="e">
        <f>+S339+AD339+AU339+#REF!+BG339+#REF!+BQ339+#REF!</f>
        <v>#REF!</v>
      </c>
    </row>
    <row r="340" spans="1:129" ht="15" customHeight="1" x14ac:dyDescent="0.2">
      <c r="A340" s="9">
        <v>8911027641</v>
      </c>
      <c r="B340" s="9">
        <v>891102764</v>
      </c>
      <c r="C340" s="9"/>
      <c r="D340" s="27">
        <v>213041530</v>
      </c>
      <c r="E340" s="21" t="s">
        <v>690</v>
      </c>
      <c r="F340" s="20" t="s">
        <v>1826</v>
      </c>
      <c r="G340" s="22">
        <f>VLOOKUP(A340,[1]SGP!$A$4:$G$1137,7,0)</f>
        <v>0</v>
      </c>
      <c r="H340" s="23"/>
      <c r="I340" s="23">
        <v>0</v>
      </c>
      <c r="J340" s="23">
        <v>0</v>
      </c>
      <c r="K340" s="24">
        <v>0</v>
      </c>
      <c r="L340" s="23">
        <v>0</v>
      </c>
      <c r="M340" s="23">
        <v>0</v>
      </c>
      <c r="N340" s="25">
        <f t="shared" si="48"/>
        <v>0</v>
      </c>
      <c r="O340" s="25">
        <v>0</v>
      </c>
      <c r="P340" s="22">
        <v>0</v>
      </c>
      <c r="Q340" s="23">
        <v>0</v>
      </c>
      <c r="R340" s="23">
        <v>0</v>
      </c>
      <c r="S340" s="29">
        <v>0</v>
      </c>
      <c r="T340" s="23">
        <v>0</v>
      </c>
      <c r="U340" s="24">
        <v>0</v>
      </c>
      <c r="V340" s="23">
        <v>0</v>
      </c>
      <c r="W340" s="23">
        <v>0</v>
      </c>
      <c r="X340" s="25">
        <f t="shared" si="49"/>
        <v>0</v>
      </c>
      <c r="Y340" s="25">
        <v>0</v>
      </c>
      <c r="Z340" s="22">
        <v>0</v>
      </c>
      <c r="AA340" s="23">
        <v>0</v>
      </c>
      <c r="AB340" s="22">
        <v>0</v>
      </c>
      <c r="AC340" s="23">
        <v>0</v>
      </c>
      <c r="AD340" s="23">
        <v>0</v>
      </c>
      <c r="AE340" s="23">
        <v>0</v>
      </c>
      <c r="AF340" s="24">
        <v>0</v>
      </c>
      <c r="AG340" s="23">
        <v>0</v>
      </c>
      <c r="AH340" s="23">
        <v>0</v>
      </c>
      <c r="AI340" s="25">
        <f t="shared" si="50"/>
        <v>0</v>
      </c>
      <c r="AJ340" s="25">
        <v>0</v>
      </c>
      <c r="AK340" s="24">
        <v>0</v>
      </c>
      <c r="AL340" s="23">
        <v>0</v>
      </c>
      <c r="AM340" s="23">
        <v>0</v>
      </c>
      <c r="AN340" s="24">
        <v>0</v>
      </c>
      <c r="AO340" s="24">
        <v>0</v>
      </c>
      <c r="AP340" s="23">
        <v>0</v>
      </c>
      <c r="AQ340" s="23">
        <v>0</v>
      </c>
      <c r="AR340" s="23">
        <v>0</v>
      </c>
      <c r="AS340" s="41" t="s">
        <v>2304</v>
      </c>
      <c r="AT340" s="23">
        <v>0</v>
      </c>
      <c r="AU340" s="23">
        <v>0</v>
      </c>
      <c r="AV340" s="25">
        <v>0</v>
      </c>
      <c r="AW340" s="22">
        <v>0</v>
      </c>
      <c r="AX340" s="23">
        <v>0</v>
      </c>
      <c r="AY340" s="41">
        <v>0</v>
      </c>
      <c r="AZ340" s="23">
        <v>0</v>
      </c>
      <c r="BA340" s="24">
        <v>0</v>
      </c>
      <c r="BB340" s="23">
        <v>0</v>
      </c>
      <c r="BC340" s="23"/>
      <c r="BD340" s="23">
        <v>0</v>
      </c>
      <c r="BE340" s="41">
        <v>0</v>
      </c>
      <c r="BF340" s="23">
        <v>91561865</v>
      </c>
      <c r="BG340" s="23">
        <v>0</v>
      </c>
      <c r="BH340" s="25">
        <v>91561865</v>
      </c>
      <c r="BI340" s="23">
        <v>0</v>
      </c>
      <c r="BJ340" s="23">
        <v>27687784</v>
      </c>
      <c r="BK340" s="23">
        <v>0</v>
      </c>
      <c r="BL340" s="23">
        <v>0</v>
      </c>
      <c r="BM340" s="23">
        <v>0</v>
      </c>
      <c r="BN340" s="24">
        <v>0</v>
      </c>
      <c r="BO340" s="23">
        <v>0</v>
      </c>
      <c r="BP340" s="23">
        <v>0</v>
      </c>
      <c r="BQ340" s="23">
        <v>0</v>
      </c>
      <c r="BR340" s="25">
        <v>119249649</v>
      </c>
      <c r="BS340" s="22">
        <v>0</v>
      </c>
      <c r="BT340" s="23">
        <v>0</v>
      </c>
      <c r="BU340" s="23">
        <v>0</v>
      </c>
      <c r="BV340" s="23">
        <v>0</v>
      </c>
      <c r="BW340" s="24">
        <v>0</v>
      </c>
      <c r="BX340" s="23">
        <v>0</v>
      </c>
      <c r="BY340" s="23">
        <v>0</v>
      </c>
      <c r="BZ340" s="23">
        <v>0</v>
      </c>
      <c r="CA340" s="25">
        <f t="shared" si="51"/>
        <v>119249649</v>
      </c>
      <c r="CB340" s="22">
        <v>0</v>
      </c>
      <c r="CC340" s="23">
        <v>0</v>
      </c>
      <c r="CD340" s="23">
        <v>0</v>
      </c>
      <c r="CE340" s="23">
        <v>0</v>
      </c>
      <c r="CF340" s="24">
        <v>0</v>
      </c>
      <c r="CG340" s="23">
        <v>0</v>
      </c>
      <c r="CH340" s="23">
        <v>0</v>
      </c>
      <c r="CI340" s="23">
        <v>0</v>
      </c>
      <c r="CJ340" s="25">
        <f t="shared" si="52"/>
        <v>119249649</v>
      </c>
      <c r="CK340" s="22">
        <v>0</v>
      </c>
      <c r="CL340" s="23">
        <v>0</v>
      </c>
      <c r="CM340" s="23">
        <v>0</v>
      </c>
      <c r="CN340" s="23">
        <v>0</v>
      </c>
      <c r="CO340" s="23">
        <v>0</v>
      </c>
      <c r="CP340" s="24">
        <v>0</v>
      </c>
      <c r="CQ340" s="23">
        <v>0</v>
      </c>
      <c r="CR340" s="23">
        <v>0</v>
      </c>
      <c r="CS340" s="25">
        <f t="shared" si="53"/>
        <v>119249649</v>
      </c>
      <c r="CT340" s="22">
        <v>0</v>
      </c>
      <c r="CU340" s="23">
        <v>0</v>
      </c>
      <c r="CV340" s="23">
        <v>0</v>
      </c>
      <c r="CW340" s="23"/>
      <c r="CX340" s="23">
        <v>0</v>
      </c>
      <c r="CY340" s="24">
        <v>0</v>
      </c>
      <c r="CZ340" s="23">
        <v>0</v>
      </c>
      <c r="DA340" s="23">
        <v>0</v>
      </c>
      <c r="DB340" s="25">
        <f t="shared" si="54"/>
        <v>119249649</v>
      </c>
      <c r="DC340" s="22">
        <v>0</v>
      </c>
      <c r="DD340" s="23">
        <v>0</v>
      </c>
      <c r="DE340" s="23">
        <v>0</v>
      </c>
      <c r="DF340" s="23">
        <v>0</v>
      </c>
      <c r="DG340" s="23">
        <v>0</v>
      </c>
      <c r="DH340" s="24">
        <v>0</v>
      </c>
      <c r="DI340" s="23">
        <v>0</v>
      </c>
      <c r="DJ340" s="23">
        <v>0</v>
      </c>
      <c r="DK340" s="25">
        <f t="shared" si="56"/>
        <v>119249649</v>
      </c>
      <c r="DL340" s="28">
        <v>0</v>
      </c>
      <c r="DM340" s="23">
        <v>0</v>
      </c>
      <c r="DN340" s="23">
        <v>0</v>
      </c>
      <c r="DO340" s="23">
        <v>0</v>
      </c>
      <c r="DP340" s="23"/>
      <c r="DQ340" s="23"/>
      <c r="DR340" s="23">
        <v>0</v>
      </c>
      <c r="DS340" s="23">
        <v>0</v>
      </c>
      <c r="DT340" s="24">
        <v>0</v>
      </c>
      <c r="DU340" s="23">
        <v>0</v>
      </c>
      <c r="DV340" s="23">
        <v>0</v>
      </c>
      <c r="DW340" s="26">
        <f t="shared" si="55"/>
        <v>119249649</v>
      </c>
      <c r="DX340" s="26">
        <f>VLOOKUP(B340,[2]RPTNCT049_ConsultaSaldosContabl!$I$4:$K$7914,3,0)</f>
        <v>119249649</v>
      </c>
      <c r="DY340" s="13" t="e">
        <f>+S340+AD340+AU340+#REF!+BG340+#REF!+BQ340+#REF!</f>
        <v>#REF!</v>
      </c>
    </row>
    <row r="341" spans="1:129" ht="15" customHeight="1" x14ac:dyDescent="0.2">
      <c r="A341" s="9">
        <v>8909856234</v>
      </c>
      <c r="B341" s="9">
        <v>890985623</v>
      </c>
      <c r="C341" s="9"/>
      <c r="D341" s="27">
        <v>215105051</v>
      </c>
      <c r="E341" s="21" t="s">
        <v>107</v>
      </c>
      <c r="F341" s="20" t="s">
        <v>1259</v>
      </c>
      <c r="G341" s="22">
        <f>VLOOKUP(A341,[1]SGP!$A$4:$G$1137,7,0)</f>
        <v>0</v>
      </c>
      <c r="H341" s="23"/>
      <c r="I341" s="23">
        <v>0</v>
      </c>
      <c r="J341" s="23">
        <v>0</v>
      </c>
      <c r="K341" s="24">
        <v>0</v>
      </c>
      <c r="L341" s="23">
        <v>0</v>
      </c>
      <c r="M341" s="23">
        <v>0</v>
      </c>
      <c r="N341" s="25">
        <f t="shared" si="48"/>
        <v>0</v>
      </c>
      <c r="O341" s="25">
        <v>0</v>
      </c>
      <c r="P341" s="22">
        <v>0</v>
      </c>
      <c r="Q341" s="23">
        <v>0</v>
      </c>
      <c r="R341" s="23">
        <v>0</v>
      </c>
      <c r="S341" s="31">
        <v>381056340</v>
      </c>
      <c r="T341" s="23">
        <v>0</v>
      </c>
      <c r="U341" s="24">
        <v>0</v>
      </c>
      <c r="V341" s="23">
        <v>0</v>
      </c>
      <c r="W341" s="23">
        <v>0</v>
      </c>
      <c r="X341" s="25">
        <f t="shared" si="49"/>
        <v>381056340</v>
      </c>
      <c r="Y341" s="25">
        <v>0</v>
      </c>
      <c r="Z341" s="22">
        <v>0</v>
      </c>
      <c r="AA341" s="23">
        <v>0</v>
      </c>
      <c r="AB341" s="22">
        <v>0</v>
      </c>
      <c r="AC341" s="23">
        <v>0</v>
      </c>
      <c r="AD341" s="23">
        <v>0</v>
      </c>
      <c r="AE341" s="23">
        <v>0</v>
      </c>
      <c r="AF341" s="24">
        <v>0</v>
      </c>
      <c r="AG341" s="23">
        <v>0</v>
      </c>
      <c r="AH341" s="23">
        <v>0</v>
      </c>
      <c r="AI341" s="25">
        <f t="shared" si="50"/>
        <v>381056340</v>
      </c>
      <c r="AJ341" s="25">
        <v>0</v>
      </c>
      <c r="AK341" s="24">
        <v>0</v>
      </c>
      <c r="AL341" s="23">
        <v>0</v>
      </c>
      <c r="AM341" s="23">
        <v>0</v>
      </c>
      <c r="AN341" s="24">
        <v>0</v>
      </c>
      <c r="AO341" s="24">
        <v>0</v>
      </c>
      <c r="AP341" s="23">
        <v>0</v>
      </c>
      <c r="AQ341" s="23">
        <v>0</v>
      </c>
      <c r="AR341" s="23">
        <v>0</v>
      </c>
      <c r="AS341" s="41" t="s">
        <v>2304</v>
      </c>
      <c r="AT341" s="23">
        <v>0</v>
      </c>
      <c r="AU341" s="23">
        <v>0</v>
      </c>
      <c r="AV341" s="25">
        <v>381056340</v>
      </c>
      <c r="AW341" s="22">
        <v>0</v>
      </c>
      <c r="AX341" s="23">
        <v>0</v>
      </c>
      <c r="AY341" s="41">
        <v>0</v>
      </c>
      <c r="AZ341" s="23">
        <v>0</v>
      </c>
      <c r="BA341" s="24">
        <v>0</v>
      </c>
      <c r="BB341" s="23">
        <v>0</v>
      </c>
      <c r="BC341" s="23"/>
      <c r="BD341" s="23">
        <v>0</v>
      </c>
      <c r="BE341" s="41">
        <v>0</v>
      </c>
      <c r="BF341" s="23">
        <v>393190000</v>
      </c>
      <c r="BG341" s="23">
        <v>358898685</v>
      </c>
      <c r="BH341" s="25">
        <v>1133145025</v>
      </c>
      <c r="BI341" s="23">
        <v>0</v>
      </c>
      <c r="BJ341" s="23">
        <v>102025771</v>
      </c>
      <c r="BK341" s="23">
        <v>0</v>
      </c>
      <c r="BL341" s="23">
        <v>0</v>
      </c>
      <c r="BM341" s="23">
        <v>0</v>
      </c>
      <c r="BN341" s="24">
        <v>0</v>
      </c>
      <c r="BO341" s="23">
        <v>0</v>
      </c>
      <c r="BP341" s="23">
        <v>0</v>
      </c>
      <c r="BQ341" s="23">
        <v>0</v>
      </c>
      <c r="BR341" s="25">
        <v>1235170796</v>
      </c>
      <c r="BS341" s="22">
        <v>0</v>
      </c>
      <c r="BT341" s="23">
        <v>0</v>
      </c>
      <c r="BU341" s="23">
        <v>0</v>
      </c>
      <c r="BV341" s="23">
        <v>0</v>
      </c>
      <c r="BW341" s="24">
        <v>0</v>
      </c>
      <c r="BX341" s="23">
        <v>0</v>
      </c>
      <c r="BY341" s="23">
        <v>0</v>
      </c>
      <c r="BZ341" s="23">
        <v>0</v>
      </c>
      <c r="CA341" s="25">
        <f t="shared" si="51"/>
        <v>1235170796</v>
      </c>
      <c r="CB341" s="22">
        <v>0</v>
      </c>
      <c r="CC341" s="23">
        <v>0</v>
      </c>
      <c r="CD341" s="23">
        <v>0</v>
      </c>
      <c r="CE341" s="23">
        <v>0</v>
      </c>
      <c r="CF341" s="24">
        <v>0</v>
      </c>
      <c r="CG341" s="23">
        <v>0</v>
      </c>
      <c r="CH341" s="23">
        <v>0</v>
      </c>
      <c r="CI341" s="23">
        <v>0</v>
      </c>
      <c r="CJ341" s="25">
        <f t="shared" si="52"/>
        <v>1235170796</v>
      </c>
      <c r="CK341" s="22">
        <v>0</v>
      </c>
      <c r="CL341" s="23">
        <v>0</v>
      </c>
      <c r="CM341" s="23">
        <v>0</v>
      </c>
      <c r="CN341" s="23">
        <v>0</v>
      </c>
      <c r="CO341" s="23">
        <v>0</v>
      </c>
      <c r="CP341" s="24">
        <v>0</v>
      </c>
      <c r="CQ341" s="23">
        <v>0</v>
      </c>
      <c r="CR341" s="23">
        <v>0</v>
      </c>
      <c r="CS341" s="25">
        <f t="shared" si="53"/>
        <v>1235170796</v>
      </c>
      <c r="CT341" s="22">
        <v>0</v>
      </c>
      <c r="CU341" s="23">
        <v>0</v>
      </c>
      <c r="CV341" s="23">
        <v>0</v>
      </c>
      <c r="CW341" s="23"/>
      <c r="CX341" s="23">
        <v>0</v>
      </c>
      <c r="CY341" s="24">
        <v>0</v>
      </c>
      <c r="CZ341" s="23">
        <v>0</v>
      </c>
      <c r="DA341" s="23">
        <v>0</v>
      </c>
      <c r="DB341" s="25">
        <f t="shared" si="54"/>
        <v>1235170796</v>
      </c>
      <c r="DC341" s="22">
        <v>0</v>
      </c>
      <c r="DD341" s="23">
        <v>0</v>
      </c>
      <c r="DE341" s="23">
        <v>0</v>
      </c>
      <c r="DF341" s="23">
        <v>0</v>
      </c>
      <c r="DG341" s="23">
        <v>0</v>
      </c>
      <c r="DH341" s="24">
        <v>0</v>
      </c>
      <c r="DI341" s="23">
        <v>0</v>
      </c>
      <c r="DJ341" s="23">
        <v>0</v>
      </c>
      <c r="DK341" s="25">
        <f t="shared" si="56"/>
        <v>1235170796</v>
      </c>
      <c r="DL341" s="28">
        <v>0</v>
      </c>
      <c r="DM341" s="23">
        <v>0</v>
      </c>
      <c r="DN341" s="23">
        <v>0</v>
      </c>
      <c r="DO341" s="23">
        <v>0</v>
      </c>
      <c r="DP341" s="23"/>
      <c r="DQ341" s="23"/>
      <c r="DR341" s="23">
        <v>0</v>
      </c>
      <c r="DS341" s="23">
        <v>0</v>
      </c>
      <c r="DT341" s="24">
        <v>0</v>
      </c>
      <c r="DU341" s="23">
        <v>0</v>
      </c>
      <c r="DV341" s="23">
        <v>0</v>
      </c>
      <c r="DW341" s="26">
        <f t="shared" si="55"/>
        <v>1235170796</v>
      </c>
      <c r="DX341" s="26">
        <f>VLOOKUP(B341,[2]RPTNCT049_ConsultaSaldosContabl!$I$4:$K$7914,3,0)</f>
        <v>495215771</v>
      </c>
      <c r="DY341" s="13" t="e">
        <f>+S341+AD341+AU341+#REF!+BG341+#REF!+BQ341+#REF!</f>
        <v>#REF!</v>
      </c>
    </row>
    <row r="342" spans="1:129" ht="15" customHeight="1" x14ac:dyDescent="0.2">
      <c r="A342" s="9">
        <v>8909853548</v>
      </c>
      <c r="B342" s="9">
        <v>890985354</v>
      </c>
      <c r="C342" s="9"/>
      <c r="D342" s="27">
        <v>219505495</v>
      </c>
      <c r="E342" s="21" t="s">
        <v>165</v>
      </c>
      <c r="F342" s="20" t="s">
        <v>1317</v>
      </c>
      <c r="G342" s="22">
        <f>VLOOKUP(A342,[1]SGP!$A$4:$G$1137,7,0)</f>
        <v>0</v>
      </c>
      <c r="H342" s="23"/>
      <c r="I342" s="23">
        <v>0</v>
      </c>
      <c r="J342" s="23">
        <v>0</v>
      </c>
      <c r="K342" s="24">
        <v>0</v>
      </c>
      <c r="L342" s="23">
        <v>0</v>
      </c>
      <c r="M342" s="23">
        <v>0</v>
      </c>
      <c r="N342" s="25">
        <f t="shared" si="48"/>
        <v>0</v>
      </c>
      <c r="O342" s="25">
        <v>0</v>
      </c>
      <c r="P342" s="22">
        <v>0</v>
      </c>
      <c r="Q342" s="23">
        <v>0</v>
      </c>
      <c r="R342" s="23">
        <v>0</v>
      </c>
      <c r="S342" s="31">
        <v>247162138</v>
      </c>
      <c r="T342" s="23">
        <v>0</v>
      </c>
      <c r="U342" s="24">
        <v>0</v>
      </c>
      <c r="V342" s="23">
        <v>0</v>
      </c>
      <c r="W342" s="23">
        <v>0</v>
      </c>
      <c r="X342" s="25">
        <f t="shared" si="49"/>
        <v>247162138</v>
      </c>
      <c r="Y342" s="25">
        <v>0</v>
      </c>
      <c r="Z342" s="22">
        <v>0</v>
      </c>
      <c r="AA342" s="23">
        <v>0</v>
      </c>
      <c r="AB342" s="22">
        <v>0</v>
      </c>
      <c r="AC342" s="23">
        <v>0</v>
      </c>
      <c r="AD342" s="23">
        <v>0</v>
      </c>
      <c r="AE342" s="23">
        <v>0</v>
      </c>
      <c r="AF342" s="24">
        <v>0</v>
      </c>
      <c r="AG342" s="23">
        <v>0</v>
      </c>
      <c r="AH342" s="23">
        <v>0</v>
      </c>
      <c r="AI342" s="25">
        <f t="shared" si="50"/>
        <v>247162138</v>
      </c>
      <c r="AJ342" s="25">
        <v>0</v>
      </c>
      <c r="AK342" s="24">
        <v>0</v>
      </c>
      <c r="AL342" s="23">
        <v>0</v>
      </c>
      <c r="AM342" s="23">
        <v>0</v>
      </c>
      <c r="AN342" s="24">
        <v>0</v>
      </c>
      <c r="AO342" s="24">
        <v>0</v>
      </c>
      <c r="AP342" s="23">
        <v>0</v>
      </c>
      <c r="AQ342" s="23">
        <v>0</v>
      </c>
      <c r="AR342" s="23">
        <v>0</v>
      </c>
      <c r="AS342" s="41" t="s">
        <v>2304</v>
      </c>
      <c r="AT342" s="23">
        <v>0</v>
      </c>
      <c r="AU342" s="23">
        <v>0</v>
      </c>
      <c r="AV342" s="25">
        <v>247162138</v>
      </c>
      <c r="AW342" s="22">
        <v>0</v>
      </c>
      <c r="AX342" s="23">
        <v>0</v>
      </c>
      <c r="AY342" s="41">
        <v>0</v>
      </c>
      <c r="AZ342" s="23">
        <v>0</v>
      </c>
      <c r="BA342" s="24">
        <v>0</v>
      </c>
      <c r="BB342" s="23">
        <v>0</v>
      </c>
      <c r="BC342" s="23"/>
      <c r="BD342" s="23">
        <v>0</v>
      </c>
      <c r="BE342" s="41">
        <v>0</v>
      </c>
      <c r="BF342" s="23">
        <v>262359465</v>
      </c>
      <c r="BG342" s="23">
        <v>228798439</v>
      </c>
      <c r="BH342" s="25">
        <v>738320042</v>
      </c>
      <c r="BI342" s="23">
        <v>0</v>
      </c>
      <c r="BJ342" s="23">
        <v>77291808</v>
      </c>
      <c r="BK342" s="23">
        <v>0</v>
      </c>
      <c r="BL342" s="23">
        <v>0</v>
      </c>
      <c r="BM342" s="23">
        <v>0</v>
      </c>
      <c r="BN342" s="24">
        <v>0</v>
      </c>
      <c r="BO342" s="23">
        <v>0</v>
      </c>
      <c r="BP342" s="23">
        <v>0</v>
      </c>
      <c r="BQ342" s="23">
        <v>0</v>
      </c>
      <c r="BR342" s="25">
        <v>815611850</v>
      </c>
      <c r="BS342" s="22">
        <v>0</v>
      </c>
      <c r="BT342" s="23">
        <v>0</v>
      </c>
      <c r="BU342" s="23">
        <v>0</v>
      </c>
      <c r="BV342" s="23">
        <v>0</v>
      </c>
      <c r="BW342" s="24">
        <v>0</v>
      </c>
      <c r="BX342" s="23">
        <v>0</v>
      </c>
      <c r="BY342" s="23">
        <v>0</v>
      </c>
      <c r="BZ342" s="23">
        <v>0</v>
      </c>
      <c r="CA342" s="25">
        <f t="shared" si="51"/>
        <v>815611850</v>
      </c>
      <c r="CB342" s="22">
        <v>0</v>
      </c>
      <c r="CC342" s="23">
        <v>0</v>
      </c>
      <c r="CD342" s="23">
        <v>0</v>
      </c>
      <c r="CE342" s="23">
        <v>0</v>
      </c>
      <c r="CF342" s="24">
        <v>0</v>
      </c>
      <c r="CG342" s="23">
        <v>0</v>
      </c>
      <c r="CH342" s="23">
        <v>0</v>
      </c>
      <c r="CI342" s="23">
        <v>0</v>
      </c>
      <c r="CJ342" s="25">
        <f t="shared" si="52"/>
        <v>815611850</v>
      </c>
      <c r="CK342" s="22">
        <v>0</v>
      </c>
      <c r="CL342" s="23">
        <v>0</v>
      </c>
      <c r="CM342" s="23">
        <v>0</v>
      </c>
      <c r="CN342" s="23">
        <v>0</v>
      </c>
      <c r="CO342" s="23">
        <v>0</v>
      </c>
      <c r="CP342" s="24">
        <v>0</v>
      </c>
      <c r="CQ342" s="23">
        <v>0</v>
      </c>
      <c r="CR342" s="23">
        <v>0</v>
      </c>
      <c r="CS342" s="25">
        <f t="shared" si="53"/>
        <v>815611850</v>
      </c>
      <c r="CT342" s="22">
        <v>0</v>
      </c>
      <c r="CU342" s="23">
        <v>0</v>
      </c>
      <c r="CV342" s="23">
        <v>0</v>
      </c>
      <c r="CW342" s="23"/>
      <c r="CX342" s="23">
        <v>0</v>
      </c>
      <c r="CY342" s="24">
        <v>0</v>
      </c>
      <c r="CZ342" s="23">
        <v>0</v>
      </c>
      <c r="DA342" s="23">
        <v>0</v>
      </c>
      <c r="DB342" s="25">
        <f t="shared" si="54"/>
        <v>815611850</v>
      </c>
      <c r="DC342" s="22">
        <v>0</v>
      </c>
      <c r="DD342" s="23">
        <v>0</v>
      </c>
      <c r="DE342" s="23">
        <v>0</v>
      </c>
      <c r="DF342" s="23">
        <v>0</v>
      </c>
      <c r="DG342" s="23">
        <v>0</v>
      </c>
      <c r="DH342" s="24">
        <v>0</v>
      </c>
      <c r="DI342" s="23">
        <v>0</v>
      </c>
      <c r="DJ342" s="23">
        <v>0</v>
      </c>
      <c r="DK342" s="25">
        <f t="shared" si="56"/>
        <v>815611850</v>
      </c>
      <c r="DL342" s="28">
        <v>0</v>
      </c>
      <c r="DM342" s="23">
        <v>0</v>
      </c>
      <c r="DN342" s="23">
        <v>0</v>
      </c>
      <c r="DO342" s="23">
        <v>0</v>
      </c>
      <c r="DP342" s="23"/>
      <c r="DQ342" s="23"/>
      <c r="DR342" s="23">
        <v>0</v>
      </c>
      <c r="DS342" s="23">
        <v>0</v>
      </c>
      <c r="DT342" s="24">
        <v>0</v>
      </c>
      <c r="DU342" s="23">
        <v>0</v>
      </c>
      <c r="DV342" s="23">
        <v>0</v>
      </c>
      <c r="DW342" s="26">
        <f t="shared" si="55"/>
        <v>815611850</v>
      </c>
      <c r="DX342" s="26">
        <f>VLOOKUP(B342,[2]RPTNCT049_ConsultaSaldosContabl!$I$4:$K$7914,3,0)</f>
        <v>339651273</v>
      </c>
      <c r="DY342" s="13" t="e">
        <f>+S342+AD342+AU342+#REF!+BG342+#REF!+BQ342+#REF!</f>
        <v>#REF!</v>
      </c>
    </row>
    <row r="343" spans="1:129" ht="15" customHeight="1" x14ac:dyDescent="0.2">
      <c r="A343" s="9">
        <v>8909853168</v>
      </c>
      <c r="B343" s="9">
        <v>890985316</v>
      </c>
      <c r="C343" s="9"/>
      <c r="D343" s="27">
        <v>214705147</v>
      </c>
      <c r="E343" s="21" t="s">
        <v>124</v>
      </c>
      <c r="F343" s="20" t="s">
        <v>1276</v>
      </c>
      <c r="G343" s="22">
        <f>VLOOKUP(A343,[1]SGP!$A$4:$G$1137,7,0)</f>
        <v>0</v>
      </c>
      <c r="H343" s="23"/>
      <c r="I343" s="23">
        <v>0</v>
      </c>
      <c r="J343" s="23">
        <v>0</v>
      </c>
      <c r="K343" s="24">
        <v>0</v>
      </c>
      <c r="L343" s="23">
        <v>0</v>
      </c>
      <c r="M343" s="23">
        <v>0</v>
      </c>
      <c r="N343" s="25">
        <f t="shared" si="48"/>
        <v>0</v>
      </c>
      <c r="O343" s="25">
        <v>0</v>
      </c>
      <c r="P343" s="22">
        <v>0</v>
      </c>
      <c r="Q343" s="23">
        <v>0</v>
      </c>
      <c r="R343" s="23">
        <v>0</v>
      </c>
      <c r="S343" s="31">
        <v>127384735</v>
      </c>
      <c r="T343" s="23">
        <v>0</v>
      </c>
      <c r="U343" s="24">
        <v>0</v>
      </c>
      <c r="V343" s="23">
        <v>0</v>
      </c>
      <c r="W343" s="23">
        <v>0</v>
      </c>
      <c r="X343" s="25">
        <f t="shared" si="49"/>
        <v>127384735</v>
      </c>
      <c r="Y343" s="25">
        <v>0</v>
      </c>
      <c r="Z343" s="22">
        <v>0</v>
      </c>
      <c r="AA343" s="23">
        <v>0</v>
      </c>
      <c r="AB343" s="22">
        <v>0</v>
      </c>
      <c r="AC343" s="23">
        <v>0</v>
      </c>
      <c r="AD343" s="23">
        <v>0</v>
      </c>
      <c r="AE343" s="23">
        <v>0</v>
      </c>
      <c r="AF343" s="24">
        <v>0</v>
      </c>
      <c r="AG343" s="23">
        <v>0</v>
      </c>
      <c r="AH343" s="23">
        <v>0</v>
      </c>
      <c r="AI343" s="25">
        <f t="shared" si="50"/>
        <v>127384735</v>
      </c>
      <c r="AJ343" s="25">
        <v>0</v>
      </c>
      <c r="AK343" s="24">
        <v>0</v>
      </c>
      <c r="AL343" s="23">
        <v>0</v>
      </c>
      <c r="AM343" s="23">
        <v>0</v>
      </c>
      <c r="AN343" s="24">
        <v>0</v>
      </c>
      <c r="AO343" s="24">
        <v>0</v>
      </c>
      <c r="AP343" s="23">
        <v>0</v>
      </c>
      <c r="AQ343" s="23">
        <v>0</v>
      </c>
      <c r="AR343" s="23">
        <v>0</v>
      </c>
      <c r="AS343" s="41" t="s">
        <v>2304</v>
      </c>
      <c r="AT343" s="23">
        <v>0</v>
      </c>
      <c r="AU343" s="23">
        <v>0</v>
      </c>
      <c r="AV343" s="25">
        <v>127384735</v>
      </c>
      <c r="AW343" s="22">
        <v>0</v>
      </c>
      <c r="AX343" s="23">
        <v>0</v>
      </c>
      <c r="AY343" s="41">
        <v>0</v>
      </c>
      <c r="AZ343" s="23">
        <v>0</v>
      </c>
      <c r="BA343" s="24">
        <v>0</v>
      </c>
      <c r="BB343" s="23">
        <v>0</v>
      </c>
      <c r="BC343" s="23"/>
      <c r="BD343" s="23">
        <v>0</v>
      </c>
      <c r="BE343" s="41">
        <v>0</v>
      </c>
      <c r="BF343" s="23">
        <v>398258800</v>
      </c>
      <c r="BG343" s="23">
        <v>565766869</v>
      </c>
      <c r="BH343" s="25">
        <v>1091410404</v>
      </c>
      <c r="BI343" s="23">
        <v>0</v>
      </c>
      <c r="BJ343" s="23">
        <v>110208843</v>
      </c>
      <c r="BK343" s="23">
        <v>0</v>
      </c>
      <c r="BL343" s="23">
        <v>0</v>
      </c>
      <c r="BM343" s="23">
        <v>0</v>
      </c>
      <c r="BN343" s="24">
        <v>0</v>
      </c>
      <c r="BO343" s="23">
        <v>0</v>
      </c>
      <c r="BP343" s="23">
        <v>0</v>
      </c>
      <c r="BQ343" s="23">
        <v>0</v>
      </c>
      <c r="BR343" s="25">
        <v>1201619247</v>
      </c>
      <c r="BS343" s="22">
        <v>0</v>
      </c>
      <c r="BT343" s="23">
        <v>0</v>
      </c>
      <c r="BU343" s="23">
        <v>0</v>
      </c>
      <c r="BV343" s="23">
        <v>0</v>
      </c>
      <c r="BW343" s="24">
        <v>0</v>
      </c>
      <c r="BX343" s="23">
        <v>0</v>
      </c>
      <c r="BY343" s="23">
        <v>0</v>
      </c>
      <c r="BZ343" s="23">
        <v>0</v>
      </c>
      <c r="CA343" s="25">
        <f t="shared" si="51"/>
        <v>1201619247</v>
      </c>
      <c r="CB343" s="22">
        <v>0</v>
      </c>
      <c r="CC343" s="23">
        <v>0</v>
      </c>
      <c r="CD343" s="23">
        <v>0</v>
      </c>
      <c r="CE343" s="23">
        <v>0</v>
      </c>
      <c r="CF343" s="24">
        <v>0</v>
      </c>
      <c r="CG343" s="23">
        <v>0</v>
      </c>
      <c r="CH343" s="23">
        <v>0</v>
      </c>
      <c r="CI343" s="23">
        <v>0</v>
      </c>
      <c r="CJ343" s="25">
        <f t="shared" si="52"/>
        <v>1201619247</v>
      </c>
      <c r="CK343" s="22">
        <v>0</v>
      </c>
      <c r="CL343" s="23">
        <v>0</v>
      </c>
      <c r="CM343" s="23">
        <v>0</v>
      </c>
      <c r="CN343" s="23">
        <v>0</v>
      </c>
      <c r="CO343" s="23">
        <v>0</v>
      </c>
      <c r="CP343" s="24">
        <v>0</v>
      </c>
      <c r="CQ343" s="23">
        <v>0</v>
      </c>
      <c r="CR343" s="23">
        <v>0</v>
      </c>
      <c r="CS343" s="25">
        <f t="shared" si="53"/>
        <v>1201619247</v>
      </c>
      <c r="CT343" s="22">
        <v>0</v>
      </c>
      <c r="CU343" s="23">
        <v>0</v>
      </c>
      <c r="CV343" s="23">
        <v>0</v>
      </c>
      <c r="CW343" s="23"/>
      <c r="CX343" s="23">
        <v>0</v>
      </c>
      <c r="CY343" s="24">
        <v>0</v>
      </c>
      <c r="CZ343" s="23">
        <v>0</v>
      </c>
      <c r="DA343" s="23">
        <v>0</v>
      </c>
      <c r="DB343" s="25">
        <f t="shared" si="54"/>
        <v>1201619247</v>
      </c>
      <c r="DC343" s="22">
        <v>0</v>
      </c>
      <c r="DD343" s="23">
        <v>0</v>
      </c>
      <c r="DE343" s="23">
        <v>0</v>
      </c>
      <c r="DF343" s="23">
        <v>0</v>
      </c>
      <c r="DG343" s="23">
        <v>0</v>
      </c>
      <c r="DH343" s="24">
        <v>0</v>
      </c>
      <c r="DI343" s="23">
        <v>0</v>
      </c>
      <c r="DJ343" s="23">
        <v>0</v>
      </c>
      <c r="DK343" s="25">
        <f t="shared" si="56"/>
        <v>1201619247</v>
      </c>
      <c r="DL343" s="28">
        <v>0</v>
      </c>
      <c r="DM343" s="23">
        <v>0</v>
      </c>
      <c r="DN343" s="23">
        <v>0</v>
      </c>
      <c r="DO343" s="23">
        <v>0</v>
      </c>
      <c r="DP343" s="23"/>
      <c r="DQ343" s="23"/>
      <c r="DR343" s="23">
        <v>0</v>
      </c>
      <c r="DS343" s="23">
        <v>0</v>
      </c>
      <c r="DT343" s="24">
        <v>0</v>
      </c>
      <c r="DU343" s="23">
        <v>0</v>
      </c>
      <c r="DV343" s="23">
        <v>0</v>
      </c>
      <c r="DW343" s="26">
        <f t="shared" si="55"/>
        <v>1201619247</v>
      </c>
      <c r="DX343" s="26">
        <f>VLOOKUP(B343,[2]RPTNCT049_ConsultaSaldosContabl!$I$4:$K$7914,3,0)</f>
        <v>508467643</v>
      </c>
      <c r="DY343" s="13" t="e">
        <f>+S343+AD343+AU343+#REF!+BG343+#REF!+BQ343+#REF!</f>
        <v>#REF!</v>
      </c>
    </row>
    <row r="344" spans="1:129" ht="15" customHeight="1" x14ac:dyDescent="0.2">
      <c r="A344" s="9">
        <v>8909852858</v>
      </c>
      <c r="B344" s="9">
        <v>890985285</v>
      </c>
      <c r="C344" s="9"/>
      <c r="D344" s="27">
        <v>215805858</v>
      </c>
      <c r="E344" s="21" t="s">
        <v>207</v>
      </c>
      <c r="F344" s="20" t="s">
        <v>1355</v>
      </c>
      <c r="G344" s="22">
        <f>VLOOKUP(A344,[1]SGP!$A$4:$G$1137,7,0)</f>
        <v>0</v>
      </c>
      <c r="H344" s="23"/>
      <c r="I344" s="23">
        <v>0</v>
      </c>
      <c r="J344" s="23">
        <v>0</v>
      </c>
      <c r="K344" s="24">
        <v>0</v>
      </c>
      <c r="L344" s="23">
        <v>0</v>
      </c>
      <c r="M344" s="23">
        <v>0</v>
      </c>
      <c r="N344" s="25">
        <f t="shared" si="48"/>
        <v>0</v>
      </c>
      <c r="O344" s="25">
        <v>0</v>
      </c>
      <c r="P344" s="22">
        <v>0</v>
      </c>
      <c r="Q344" s="23">
        <v>0</v>
      </c>
      <c r="R344" s="23">
        <v>0</v>
      </c>
      <c r="S344" s="31">
        <v>37206343</v>
      </c>
      <c r="T344" s="23">
        <v>0</v>
      </c>
      <c r="U344" s="24">
        <v>0</v>
      </c>
      <c r="V344" s="23">
        <v>0</v>
      </c>
      <c r="W344" s="23">
        <v>0</v>
      </c>
      <c r="X344" s="25">
        <f t="shared" si="49"/>
        <v>37206343</v>
      </c>
      <c r="Y344" s="25">
        <v>0</v>
      </c>
      <c r="Z344" s="22">
        <v>0</v>
      </c>
      <c r="AA344" s="23">
        <v>0</v>
      </c>
      <c r="AB344" s="22">
        <v>0</v>
      </c>
      <c r="AC344" s="23">
        <v>0</v>
      </c>
      <c r="AD344" s="23">
        <v>0</v>
      </c>
      <c r="AE344" s="23">
        <v>0</v>
      </c>
      <c r="AF344" s="24">
        <v>0</v>
      </c>
      <c r="AG344" s="23">
        <v>0</v>
      </c>
      <c r="AH344" s="23">
        <v>0</v>
      </c>
      <c r="AI344" s="25">
        <f t="shared" si="50"/>
        <v>37206343</v>
      </c>
      <c r="AJ344" s="25">
        <v>0</v>
      </c>
      <c r="AK344" s="24">
        <v>0</v>
      </c>
      <c r="AL344" s="23">
        <v>0</v>
      </c>
      <c r="AM344" s="23">
        <v>0</v>
      </c>
      <c r="AN344" s="24">
        <v>0</v>
      </c>
      <c r="AO344" s="24">
        <v>0</v>
      </c>
      <c r="AP344" s="23">
        <v>0</v>
      </c>
      <c r="AQ344" s="23">
        <v>0</v>
      </c>
      <c r="AR344" s="23">
        <v>0</v>
      </c>
      <c r="AS344" s="41" t="s">
        <v>2304</v>
      </c>
      <c r="AT344" s="23">
        <v>0</v>
      </c>
      <c r="AU344" s="23">
        <v>0</v>
      </c>
      <c r="AV344" s="25">
        <v>37206343</v>
      </c>
      <c r="AW344" s="22">
        <v>0</v>
      </c>
      <c r="AX344" s="23">
        <v>0</v>
      </c>
      <c r="AY344" s="41">
        <v>0</v>
      </c>
      <c r="AZ344" s="23">
        <v>0</v>
      </c>
      <c r="BA344" s="24">
        <v>0</v>
      </c>
      <c r="BB344" s="23">
        <v>0</v>
      </c>
      <c r="BC344" s="23"/>
      <c r="BD344" s="23">
        <v>0</v>
      </c>
      <c r="BE344" s="41">
        <v>0</v>
      </c>
      <c r="BF344" s="23">
        <v>100660720</v>
      </c>
      <c r="BG344" s="23">
        <v>36564439</v>
      </c>
      <c r="BH344" s="25">
        <v>174431502</v>
      </c>
      <c r="BI344" s="23">
        <v>0</v>
      </c>
      <c r="BJ344" s="23">
        <v>28751379</v>
      </c>
      <c r="BK344" s="23">
        <v>0</v>
      </c>
      <c r="BL344" s="23">
        <v>0</v>
      </c>
      <c r="BM344" s="23">
        <v>0</v>
      </c>
      <c r="BN344" s="24">
        <v>0</v>
      </c>
      <c r="BO344" s="23">
        <v>0</v>
      </c>
      <c r="BP344" s="23">
        <v>0</v>
      </c>
      <c r="BQ344" s="23">
        <v>0</v>
      </c>
      <c r="BR344" s="25">
        <v>203182881</v>
      </c>
      <c r="BS344" s="22">
        <v>0</v>
      </c>
      <c r="BT344" s="23">
        <v>0</v>
      </c>
      <c r="BU344" s="23">
        <v>0</v>
      </c>
      <c r="BV344" s="23">
        <v>0</v>
      </c>
      <c r="BW344" s="24">
        <v>0</v>
      </c>
      <c r="BX344" s="23">
        <v>0</v>
      </c>
      <c r="BY344" s="23">
        <v>0</v>
      </c>
      <c r="BZ344" s="23">
        <v>0</v>
      </c>
      <c r="CA344" s="25">
        <f t="shared" si="51"/>
        <v>203182881</v>
      </c>
      <c r="CB344" s="22">
        <v>0</v>
      </c>
      <c r="CC344" s="23">
        <v>0</v>
      </c>
      <c r="CD344" s="23">
        <v>0</v>
      </c>
      <c r="CE344" s="23">
        <v>0</v>
      </c>
      <c r="CF344" s="24">
        <v>0</v>
      </c>
      <c r="CG344" s="23">
        <v>0</v>
      </c>
      <c r="CH344" s="23">
        <v>0</v>
      </c>
      <c r="CI344" s="23">
        <v>0</v>
      </c>
      <c r="CJ344" s="25">
        <f t="shared" si="52"/>
        <v>203182881</v>
      </c>
      <c r="CK344" s="22">
        <v>0</v>
      </c>
      <c r="CL344" s="23">
        <v>0</v>
      </c>
      <c r="CM344" s="23">
        <v>0</v>
      </c>
      <c r="CN344" s="23">
        <v>0</v>
      </c>
      <c r="CO344" s="23">
        <v>0</v>
      </c>
      <c r="CP344" s="24">
        <v>0</v>
      </c>
      <c r="CQ344" s="23">
        <v>0</v>
      </c>
      <c r="CR344" s="23">
        <v>0</v>
      </c>
      <c r="CS344" s="25">
        <f t="shared" si="53"/>
        <v>203182881</v>
      </c>
      <c r="CT344" s="22">
        <v>0</v>
      </c>
      <c r="CU344" s="23">
        <v>0</v>
      </c>
      <c r="CV344" s="23">
        <v>0</v>
      </c>
      <c r="CW344" s="23"/>
      <c r="CX344" s="23">
        <v>0</v>
      </c>
      <c r="CY344" s="24">
        <v>0</v>
      </c>
      <c r="CZ344" s="23">
        <v>0</v>
      </c>
      <c r="DA344" s="23">
        <v>0</v>
      </c>
      <c r="DB344" s="25">
        <f t="shared" si="54"/>
        <v>203182881</v>
      </c>
      <c r="DC344" s="22">
        <v>0</v>
      </c>
      <c r="DD344" s="23">
        <v>0</v>
      </c>
      <c r="DE344" s="23">
        <v>0</v>
      </c>
      <c r="DF344" s="23">
        <v>0</v>
      </c>
      <c r="DG344" s="23">
        <v>0</v>
      </c>
      <c r="DH344" s="24">
        <v>0</v>
      </c>
      <c r="DI344" s="23">
        <v>0</v>
      </c>
      <c r="DJ344" s="23">
        <v>0</v>
      </c>
      <c r="DK344" s="25">
        <f t="shared" si="56"/>
        <v>203182881</v>
      </c>
      <c r="DL344" s="28">
        <v>0</v>
      </c>
      <c r="DM344" s="23">
        <v>0</v>
      </c>
      <c r="DN344" s="23">
        <v>0</v>
      </c>
      <c r="DO344" s="23">
        <v>0</v>
      </c>
      <c r="DP344" s="23"/>
      <c r="DQ344" s="23"/>
      <c r="DR344" s="23">
        <v>0</v>
      </c>
      <c r="DS344" s="23">
        <v>0</v>
      </c>
      <c r="DT344" s="24">
        <v>0</v>
      </c>
      <c r="DU344" s="23">
        <v>0</v>
      </c>
      <c r="DV344" s="23">
        <v>0</v>
      </c>
      <c r="DW344" s="26">
        <f t="shared" si="55"/>
        <v>203182881</v>
      </c>
      <c r="DX344" s="26">
        <f>VLOOKUP(B344,[2]RPTNCT049_ConsultaSaldosContabl!$I$4:$K$7914,3,0)</f>
        <v>129412099</v>
      </c>
      <c r="DY344" s="13" t="e">
        <f>+S344+AD344+AU344+#REF!+BG344+#REF!+BQ344+#REF!</f>
        <v>#REF!</v>
      </c>
    </row>
    <row r="345" spans="1:129" ht="15" customHeight="1" x14ac:dyDescent="0.2">
      <c r="A345" s="9">
        <v>8909849868</v>
      </c>
      <c r="B345" s="9">
        <v>890984986</v>
      </c>
      <c r="C345" s="9"/>
      <c r="D345" s="27">
        <v>215305353</v>
      </c>
      <c r="E345" s="21" t="s">
        <v>149</v>
      </c>
      <c r="F345" s="20" t="s">
        <v>1301</v>
      </c>
      <c r="G345" s="22">
        <f>VLOOKUP(A345,[1]SGP!$A$4:$G$1137,7,0)</f>
        <v>0</v>
      </c>
      <c r="H345" s="23"/>
      <c r="I345" s="23">
        <v>0</v>
      </c>
      <c r="J345" s="23">
        <v>0</v>
      </c>
      <c r="K345" s="24">
        <v>0</v>
      </c>
      <c r="L345" s="23">
        <v>0</v>
      </c>
      <c r="M345" s="23">
        <v>0</v>
      </c>
      <c r="N345" s="25">
        <f t="shared" si="48"/>
        <v>0</v>
      </c>
      <c r="O345" s="25">
        <v>0</v>
      </c>
      <c r="P345" s="22">
        <v>0</v>
      </c>
      <c r="Q345" s="23">
        <v>0</v>
      </c>
      <c r="R345" s="23">
        <v>0</v>
      </c>
      <c r="S345" s="31">
        <v>40716686</v>
      </c>
      <c r="T345" s="23">
        <v>0</v>
      </c>
      <c r="U345" s="24">
        <v>0</v>
      </c>
      <c r="V345" s="23">
        <v>0</v>
      </c>
      <c r="W345" s="23">
        <v>0</v>
      </c>
      <c r="X345" s="25">
        <f t="shared" si="49"/>
        <v>40716686</v>
      </c>
      <c r="Y345" s="25">
        <v>0</v>
      </c>
      <c r="Z345" s="22">
        <v>0</v>
      </c>
      <c r="AA345" s="23">
        <v>0</v>
      </c>
      <c r="AB345" s="22">
        <v>0</v>
      </c>
      <c r="AC345" s="23">
        <v>0</v>
      </c>
      <c r="AD345" s="23">
        <v>0</v>
      </c>
      <c r="AE345" s="23">
        <v>0</v>
      </c>
      <c r="AF345" s="24">
        <v>0</v>
      </c>
      <c r="AG345" s="23">
        <v>0</v>
      </c>
      <c r="AH345" s="23">
        <v>0</v>
      </c>
      <c r="AI345" s="25">
        <f t="shared" si="50"/>
        <v>40716686</v>
      </c>
      <c r="AJ345" s="25">
        <v>0</v>
      </c>
      <c r="AK345" s="24">
        <v>0</v>
      </c>
      <c r="AL345" s="23">
        <v>0</v>
      </c>
      <c r="AM345" s="23">
        <v>0</v>
      </c>
      <c r="AN345" s="24">
        <v>0</v>
      </c>
      <c r="AO345" s="24">
        <v>0</v>
      </c>
      <c r="AP345" s="23">
        <v>0</v>
      </c>
      <c r="AQ345" s="23">
        <v>0</v>
      </c>
      <c r="AR345" s="23">
        <v>0</v>
      </c>
      <c r="AS345" s="41" t="s">
        <v>2304</v>
      </c>
      <c r="AT345" s="23">
        <v>0</v>
      </c>
      <c r="AU345" s="23">
        <v>0</v>
      </c>
      <c r="AV345" s="25">
        <v>40716686</v>
      </c>
      <c r="AW345" s="22">
        <v>0</v>
      </c>
      <c r="AX345" s="23">
        <v>0</v>
      </c>
      <c r="AY345" s="41">
        <v>0</v>
      </c>
      <c r="AZ345" s="23">
        <v>0</v>
      </c>
      <c r="BA345" s="24">
        <v>0</v>
      </c>
      <c r="BB345" s="23">
        <v>0</v>
      </c>
      <c r="BC345" s="23"/>
      <c r="BD345" s="23">
        <v>0</v>
      </c>
      <c r="BE345" s="41">
        <v>0</v>
      </c>
      <c r="BF345" s="23">
        <v>23462070</v>
      </c>
      <c r="BG345" s="23">
        <v>37139117</v>
      </c>
      <c r="BH345" s="25">
        <v>101317873</v>
      </c>
      <c r="BI345" s="23">
        <v>0</v>
      </c>
      <c r="BJ345" s="23">
        <v>6701587</v>
      </c>
      <c r="BK345" s="23">
        <v>0</v>
      </c>
      <c r="BL345" s="23">
        <v>0</v>
      </c>
      <c r="BM345" s="23">
        <v>0</v>
      </c>
      <c r="BN345" s="24">
        <v>0</v>
      </c>
      <c r="BO345" s="23">
        <v>0</v>
      </c>
      <c r="BP345" s="23">
        <v>0</v>
      </c>
      <c r="BQ345" s="23">
        <v>0</v>
      </c>
      <c r="BR345" s="25">
        <v>108019460</v>
      </c>
      <c r="BS345" s="22">
        <v>0</v>
      </c>
      <c r="BT345" s="23">
        <v>0</v>
      </c>
      <c r="BU345" s="23">
        <v>0</v>
      </c>
      <c r="BV345" s="23">
        <v>0</v>
      </c>
      <c r="BW345" s="24">
        <v>0</v>
      </c>
      <c r="BX345" s="23">
        <v>0</v>
      </c>
      <c r="BY345" s="23">
        <v>0</v>
      </c>
      <c r="BZ345" s="23">
        <v>0</v>
      </c>
      <c r="CA345" s="25">
        <f t="shared" si="51"/>
        <v>108019460</v>
      </c>
      <c r="CB345" s="22">
        <v>0</v>
      </c>
      <c r="CC345" s="23">
        <v>0</v>
      </c>
      <c r="CD345" s="23">
        <v>0</v>
      </c>
      <c r="CE345" s="23">
        <v>0</v>
      </c>
      <c r="CF345" s="24">
        <v>0</v>
      </c>
      <c r="CG345" s="23">
        <v>0</v>
      </c>
      <c r="CH345" s="23">
        <v>0</v>
      </c>
      <c r="CI345" s="23">
        <v>0</v>
      </c>
      <c r="CJ345" s="25">
        <f t="shared" si="52"/>
        <v>108019460</v>
      </c>
      <c r="CK345" s="22">
        <v>0</v>
      </c>
      <c r="CL345" s="23">
        <v>0</v>
      </c>
      <c r="CM345" s="23">
        <v>0</v>
      </c>
      <c r="CN345" s="23">
        <v>0</v>
      </c>
      <c r="CO345" s="23">
        <v>0</v>
      </c>
      <c r="CP345" s="24">
        <v>0</v>
      </c>
      <c r="CQ345" s="23">
        <v>0</v>
      </c>
      <c r="CR345" s="23">
        <v>0</v>
      </c>
      <c r="CS345" s="25">
        <f t="shared" si="53"/>
        <v>108019460</v>
      </c>
      <c r="CT345" s="22">
        <v>0</v>
      </c>
      <c r="CU345" s="23">
        <v>0</v>
      </c>
      <c r="CV345" s="23">
        <v>0</v>
      </c>
      <c r="CW345" s="23"/>
      <c r="CX345" s="23">
        <v>0</v>
      </c>
      <c r="CY345" s="24">
        <v>0</v>
      </c>
      <c r="CZ345" s="23">
        <v>0</v>
      </c>
      <c r="DA345" s="23">
        <v>0</v>
      </c>
      <c r="DB345" s="25">
        <f t="shared" si="54"/>
        <v>108019460</v>
      </c>
      <c r="DC345" s="22">
        <v>0</v>
      </c>
      <c r="DD345" s="23">
        <v>0</v>
      </c>
      <c r="DE345" s="23">
        <v>0</v>
      </c>
      <c r="DF345" s="23">
        <v>0</v>
      </c>
      <c r="DG345" s="23">
        <v>0</v>
      </c>
      <c r="DH345" s="24">
        <v>0</v>
      </c>
      <c r="DI345" s="23">
        <v>0</v>
      </c>
      <c r="DJ345" s="23">
        <v>0</v>
      </c>
      <c r="DK345" s="25">
        <f t="shared" si="56"/>
        <v>108019460</v>
      </c>
      <c r="DL345" s="28">
        <v>0</v>
      </c>
      <c r="DM345" s="23">
        <v>0</v>
      </c>
      <c r="DN345" s="23">
        <v>0</v>
      </c>
      <c r="DO345" s="23">
        <v>0</v>
      </c>
      <c r="DP345" s="23"/>
      <c r="DQ345" s="23"/>
      <c r="DR345" s="23">
        <v>0</v>
      </c>
      <c r="DS345" s="23">
        <v>0</v>
      </c>
      <c r="DT345" s="24">
        <v>0</v>
      </c>
      <c r="DU345" s="23">
        <v>0</v>
      </c>
      <c r="DV345" s="23">
        <v>0</v>
      </c>
      <c r="DW345" s="26">
        <f t="shared" si="55"/>
        <v>108019460</v>
      </c>
      <c r="DX345" s="26">
        <f>VLOOKUP(B345,[2]RPTNCT049_ConsultaSaldosContabl!$I$4:$K$7914,3,0)</f>
        <v>30163657</v>
      </c>
      <c r="DY345" s="13" t="e">
        <f>+S345+AD345+AU345+#REF!+BG345+#REF!+BQ345+#REF!</f>
        <v>#REF!</v>
      </c>
    </row>
    <row r="346" spans="1:129" ht="15" customHeight="1" x14ac:dyDescent="0.2">
      <c r="A346" s="9">
        <v>8909848820</v>
      </c>
      <c r="B346" s="9">
        <v>890984882</v>
      </c>
      <c r="C346" s="9"/>
      <c r="D346" s="27">
        <v>217505475</v>
      </c>
      <c r="E346" s="21" t="s">
        <v>161</v>
      </c>
      <c r="F346" s="20" t="s">
        <v>1313</v>
      </c>
      <c r="G346" s="22">
        <f>VLOOKUP(A346,[1]SGP!$A$4:$G$1137,7,0)</f>
        <v>0</v>
      </c>
      <c r="H346" s="23"/>
      <c r="I346" s="23">
        <v>0</v>
      </c>
      <c r="J346" s="23">
        <v>0</v>
      </c>
      <c r="K346" s="24">
        <v>0</v>
      </c>
      <c r="L346" s="23">
        <v>0</v>
      </c>
      <c r="M346" s="23">
        <v>0</v>
      </c>
      <c r="N346" s="25">
        <f t="shared" si="48"/>
        <v>0</v>
      </c>
      <c r="O346" s="25">
        <v>0</v>
      </c>
      <c r="P346" s="22">
        <v>0</v>
      </c>
      <c r="Q346" s="23">
        <v>0</v>
      </c>
      <c r="R346" s="23">
        <v>0</v>
      </c>
      <c r="S346" s="31">
        <v>27267476</v>
      </c>
      <c r="T346" s="23">
        <v>0</v>
      </c>
      <c r="U346" s="24">
        <v>0</v>
      </c>
      <c r="V346" s="23">
        <v>0</v>
      </c>
      <c r="W346" s="23">
        <v>0</v>
      </c>
      <c r="X346" s="25">
        <f t="shared" si="49"/>
        <v>27267476</v>
      </c>
      <c r="Y346" s="25">
        <v>0</v>
      </c>
      <c r="Z346" s="22">
        <v>0</v>
      </c>
      <c r="AA346" s="23">
        <v>0</v>
      </c>
      <c r="AB346" s="22">
        <v>0</v>
      </c>
      <c r="AC346" s="23">
        <v>0</v>
      </c>
      <c r="AD346" s="23">
        <v>0</v>
      </c>
      <c r="AE346" s="23">
        <v>0</v>
      </c>
      <c r="AF346" s="24">
        <v>0</v>
      </c>
      <c r="AG346" s="23">
        <v>0</v>
      </c>
      <c r="AH346" s="23">
        <v>0</v>
      </c>
      <c r="AI346" s="25">
        <f t="shared" si="50"/>
        <v>27267476</v>
      </c>
      <c r="AJ346" s="25">
        <v>0</v>
      </c>
      <c r="AK346" s="24">
        <v>0</v>
      </c>
      <c r="AL346" s="23">
        <v>0</v>
      </c>
      <c r="AM346" s="23">
        <v>0</v>
      </c>
      <c r="AN346" s="24">
        <v>0</v>
      </c>
      <c r="AO346" s="24">
        <v>0</v>
      </c>
      <c r="AP346" s="23">
        <v>0</v>
      </c>
      <c r="AQ346" s="23">
        <v>0</v>
      </c>
      <c r="AR346" s="23">
        <v>0</v>
      </c>
      <c r="AS346" s="41" t="s">
        <v>2304</v>
      </c>
      <c r="AT346" s="23">
        <v>0</v>
      </c>
      <c r="AU346" s="23">
        <v>0</v>
      </c>
      <c r="AV346" s="25">
        <v>0</v>
      </c>
      <c r="AW346" s="22">
        <v>0</v>
      </c>
      <c r="AX346" s="23">
        <v>0</v>
      </c>
      <c r="AY346" s="41">
        <v>0</v>
      </c>
      <c r="AZ346" s="23">
        <v>0</v>
      </c>
      <c r="BA346" s="24">
        <v>0</v>
      </c>
      <c r="BB346" s="23">
        <v>0</v>
      </c>
      <c r="BC346" s="23"/>
      <c r="BD346" s="23">
        <v>0</v>
      </c>
      <c r="BE346" s="41">
        <v>0</v>
      </c>
      <c r="BF346" s="23">
        <v>76298240</v>
      </c>
      <c r="BG346" s="23">
        <v>0</v>
      </c>
      <c r="BH346" s="25">
        <v>76298240</v>
      </c>
      <c r="BI346" s="23">
        <v>0</v>
      </c>
      <c r="BJ346" s="23">
        <v>21192267</v>
      </c>
      <c r="BK346" s="23">
        <v>0</v>
      </c>
      <c r="BL346" s="23">
        <v>0</v>
      </c>
      <c r="BM346" s="23">
        <v>0</v>
      </c>
      <c r="BN346" s="24">
        <v>0</v>
      </c>
      <c r="BO346" s="23">
        <v>0</v>
      </c>
      <c r="BP346" s="23">
        <v>0</v>
      </c>
      <c r="BQ346" s="23">
        <v>0</v>
      </c>
      <c r="BR346" s="25">
        <v>97490507</v>
      </c>
      <c r="BS346" s="22">
        <v>0</v>
      </c>
      <c r="BT346" s="23">
        <v>0</v>
      </c>
      <c r="BU346" s="23">
        <v>0</v>
      </c>
      <c r="BV346" s="23">
        <v>0</v>
      </c>
      <c r="BW346" s="24">
        <v>0</v>
      </c>
      <c r="BX346" s="23">
        <v>0</v>
      </c>
      <c r="BY346" s="23">
        <v>0</v>
      </c>
      <c r="BZ346" s="23">
        <v>0</v>
      </c>
      <c r="CA346" s="25">
        <f t="shared" si="51"/>
        <v>97490507</v>
      </c>
      <c r="CB346" s="22">
        <v>0</v>
      </c>
      <c r="CC346" s="23">
        <v>0</v>
      </c>
      <c r="CD346" s="23">
        <v>0</v>
      </c>
      <c r="CE346" s="23">
        <v>0</v>
      </c>
      <c r="CF346" s="24">
        <v>0</v>
      </c>
      <c r="CG346" s="23">
        <v>0</v>
      </c>
      <c r="CH346" s="23">
        <v>0</v>
      </c>
      <c r="CI346" s="23">
        <v>0</v>
      </c>
      <c r="CJ346" s="25">
        <f t="shared" si="52"/>
        <v>97490507</v>
      </c>
      <c r="CK346" s="22">
        <v>0</v>
      </c>
      <c r="CL346" s="23">
        <v>0</v>
      </c>
      <c r="CM346" s="23">
        <v>0</v>
      </c>
      <c r="CN346" s="23">
        <v>0</v>
      </c>
      <c r="CO346" s="23">
        <v>0</v>
      </c>
      <c r="CP346" s="24">
        <v>0</v>
      </c>
      <c r="CQ346" s="23">
        <v>0</v>
      </c>
      <c r="CR346" s="23">
        <v>0</v>
      </c>
      <c r="CS346" s="25">
        <f t="shared" si="53"/>
        <v>97490507</v>
      </c>
      <c r="CT346" s="22">
        <v>0</v>
      </c>
      <c r="CU346" s="23">
        <v>0</v>
      </c>
      <c r="CV346" s="23">
        <v>0</v>
      </c>
      <c r="CW346" s="23"/>
      <c r="CX346" s="23">
        <v>0</v>
      </c>
      <c r="CY346" s="24">
        <v>0</v>
      </c>
      <c r="CZ346" s="23">
        <v>0</v>
      </c>
      <c r="DA346" s="23">
        <v>0</v>
      </c>
      <c r="DB346" s="25">
        <f t="shared" si="54"/>
        <v>97490507</v>
      </c>
      <c r="DC346" s="22">
        <v>0</v>
      </c>
      <c r="DD346" s="23">
        <v>0</v>
      </c>
      <c r="DE346" s="23">
        <v>0</v>
      </c>
      <c r="DF346" s="23">
        <v>0</v>
      </c>
      <c r="DG346" s="23">
        <v>0</v>
      </c>
      <c r="DH346" s="24">
        <v>0</v>
      </c>
      <c r="DI346" s="23">
        <v>0</v>
      </c>
      <c r="DJ346" s="23">
        <v>0</v>
      </c>
      <c r="DK346" s="25">
        <f t="shared" si="56"/>
        <v>97490507</v>
      </c>
      <c r="DL346" s="28">
        <v>0</v>
      </c>
      <c r="DM346" s="23">
        <v>0</v>
      </c>
      <c r="DN346" s="23">
        <v>0</v>
      </c>
      <c r="DO346" s="23">
        <v>0</v>
      </c>
      <c r="DP346" s="23"/>
      <c r="DQ346" s="23"/>
      <c r="DR346" s="23">
        <v>0</v>
      </c>
      <c r="DS346" s="23">
        <v>0</v>
      </c>
      <c r="DT346" s="24">
        <v>0</v>
      </c>
      <c r="DU346" s="23">
        <v>0</v>
      </c>
      <c r="DV346" s="23">
        <v>0</v>
      </c>
      <c r="DW346" s="26">
        <f t="shared" si="55"/>
        <v>97490507</v>
      </c>
      <c r="DX346" s="26">
        <f>VLOOKUP(B346,[2]RPTNCT049_ConsultaSaldosContabl!$I$4:$K$7914,3,0)</f>
        <v>97490507</v>
      </c>
      <c r="DY346" s="13" t="e">
        <f>+S346+AD346+AU346+#REF!+BG346+#REF!+BQ346+#REF!</f>
        <v>#REF!</v>
      </c>
    </row>
    <row r="347" spans="1:129" ht="15" customHeight="1" x14ac:dyDescent="0.2">
      <c r="A347" s="9">
        <v>8909846340</v>
      </c>
      <c r="B347" s="9">
        <v>890984634</v>
      </c>
      <c r="C347" s="9"/>
      <c r="D347" s="27">
        <v>219705197</v>
      </c>
      <c r="E347" s="21" t="s">
        <v>130</v>
      </c>
      <c r="F347" s="20" t="s">
        <v>1282</v>
      </c>
      <c r="G347" s="22">
        <f>VLOOKUP(A347,[1]SGP!$A$4:$G$1137,7,0)</f>
        <v>0</v>
      </c>
      <c r="H347" s="23"/>
      <c r="I347" s="23">
        <v>0</v>
      </c>
      <c r="J347" s="23">
        <v>0</v>
      </c>
      <c r="K347" s="24">
        <v>0</v>
      </c>
      <c r="L347" s="23">
        <v>0</v>
      </c>
      <c r="M347" s="23">
        <v>0</v>
      </c>
      <c r="N347" s="25">
        <f t="shared" si="48"/>
        <v>0</v>
      </c>
      <c r="O347" s="25">
        <v>0</v>
      </c>
      <c r="P347" s="22">
        <v>0</v>
      </c>
      <c r="Q347" s="23">
        <v>0</v>
      </c>
      <c r="R347" s="23">
        <v>0</v>
      </c>
      <c r="S347" s="31">
        <v>139835282</v>
      </c>
      <c r="T347" s="23">
        <v>0</v>
      </c>
      <c r="U347" s="24">
        <v>0</v>
      </c>
      <c r="V347" s="23">
        <v>0</v>
      </c>
      <c r="W347" s="23">
        <v>0</v>
      </c>
      <c r="X347" s="25">
        <f t="shared" si="49"/>
        <v>139835282</v>
      </c>
      <c r="Y347" s="25">
        <v>0</v>
      </c>
      <c r="Z347" s="22">
        <v>0</v>
      </c>
      <c r="AA347" s="23">
        <v>0</v>
      </c>
      <c r="AB347" s="22">
        <v>0</v>
      </c>
      <c r="AC347" s="23">
        <v>0</v>
      </c>
      <c r="AD347" s="23">
        <v>0</v>
      </c>
      <c r="AE347" s="23">
        <v>0</v>
      </c>
      <c r="AF347" s="24">
        <v>0</v>
      </c>
      <c r="AG347" s="23">
        <v>0</v>
      </c>
      <c r="AH347" s="23">
        <v>0</v>
      </c>
      <c r="AI347" s="25">
        <f t="shared" si="50"/>
        <v>139835282</v>
      </c>
      <c r="AJ347" s="25">
        <v>0</v>
      </c>
      <c r="AK347" s="24">
        <v>0</v>
      </c>
      <c r="AL347" s="23">
        <v>0</v>
      </c>
      <c r="AM347" s="23">
        <v>0</v>
      </c>
      <c r="AN347" s="24">
        <v>0</v>
      </c>
      <c r="AO347" s="24">
        <v>0</v>
      </c>
      <c r="AP347" s="23">
        <v>0</v>
      </c>
      <c r="AQ347" s="23">
        <v>0</v>
      </c>
      <c r="AR347" s="23">
        <v>0</v>
      </c>
      <c r="AS347" s="41" t="s">
        <v>2304</v>
      </c>
      <c r="AT347" s="23">
        <v>0</v>
      </c>
      <c r="AU347" s="23">
        <v>0</v>
      </c>
      <c r="AV347" s="25">
        <v>139835282</v>
      </c>
      <c r="AW347" s="22">
        <v>0</v>
      </c>
      <c r="AX347" s="23">
        <v>0</v>
      </c>
      <c r="AY347" s="41">
        <v>0</v>
      </c>
      <c r="AZ347" s="23">
        <v>0</v>
      </c>
      <c r="BA347" s="24">
        <v>0</v>
      </c>
      <c r="BB347" s="23">
        <v>0</v>
      </c>
      <c r="BC347" s="23"/>
      <c r="BD347" s="23">
        <v>0</v>
      </c>
      <c r="BE347" s="41">
        <v>0</v>
      </c>
      <c r="BF347" s="23">
        <v>86220215</v>
      </c>
      <c r="BG347" s="23">
        <v>134000329</v>
      </c>
      <c r="BH347" s="25">
        <v>360055826</v>
      </c>
      <c r="BI347" s="23">
        <v>0</v>
      </c>
      <c r="BJ347" s="23">
        <v>23843037</v>
      </c>
      <c r="BK347" s="23">
        <v>0</v>
      </c>
      <c r="BL347" s="23">
        <v>0</v>
      </c>
      <c r="BM347" s="23">
        <v>0</v>
      </c>
      <c r="BN347" s="24">
        <v>0</v>
      </c>
      <c r="BO347" s="23">
        <v>0</v>
      </c>
      <c r="BP347" s="23">
        <v>0</v>
      </c>
      <c r="BQ347" s="23">
        <v>0</v>
      </c>
      <c r="BR347" s="25">
        <v>383898863</v>
      </c>
      <c r="BS347" s="22">
        <v>0</v>
      </c>
      <c r="BT347" s="23">
        <v>0</v>
      </c>
      <c r="BU347" s="23">
        <v>0</v>
      </c>
      <c r="BV347" s="23">
        <v>0</v>
      </c>
      <c r="BW347" s="24">
        <v>0</v>
      </c>
      <c r="BX347" s="23">
        <v>0</v>
      </c>
      <c r="BY347" s="23">
        <v>0</v>
      </c>
      <c r="BZ347" s="23">
        <v>0</v>
      </c>
      <c r="CA347" s="25">
        <f t="shared" si="51"/>
        <v>383898863</v>
      </c>
      <c r="CB347" s="22">
        <v>0</v>
      </c>
      <c r="CC347" s="23">
        <v>0</v>
      </c>
      <c r="CD347" s="23">
        <v>0</v>
      </c>
      <c r="CE347" s="23">
        <v>0</v>
      </c>
      <c r="CF347" s="24">
        <v>0</v>
      </c>
      <c r="CG347" s="23">
        <v>0</v>
      </c>
      <c r="CH347" s="23">
        <v>0</v>
      </c>
      <c r="CI347" s="23">
        <v>0</v>
      </c>
      <c r="CJ347" s="25">
        <f t="shared" si="52"/>
        <v>383898863</v>
      </c>
      <c r="CK347" s="22">
        <v>0</v>
      </c>
      <c r="CL347" s="23">
        <v>0</v>
      </c>
      <c r="CM347" s="23">
        <v>0</v>
      </c>
      <c r="CN347" s="23">
        <v>0</v>
      </c>
      <c r="CO347" s="23">
        <v>0</v>
      </c>
      <c r="CP347" s="24">
        <v>0</v>
      </c>
      <c r="CQ347" s="23">
        <v>0</v>
      </c>
      <c r="CR347" s="23">
        <v>0</v>
      </c>
      <c r="CS347" s="25">
        <f t="shared" si="53"/>
        <v>383898863</v>
      </c>
      <c r="CT347" s="22">
        <v>0</v>
      </c>
      <c r="CU347" s="23">
        <v>0</v>
      </c>
      <c r="CV347" s="23">
        <v>0</v>
      </c>
      <c r="CW347" s="23"/>
      <c r="CX347" s="23">
        <v>0</v>
      </c>
      <c r="CY347" s="24">
        <v>0</v>
      </c>
      <c r="CZ347" s="23">
        <v>0</v>
      </c>
      <c r="DA347" s="23">
        <v>0</v>
      </c>
      <c r="DB347" s="25">
        <f t="shared" si="54"/>
        <v>383898863</v>
      </c>
      <c r="DC347" s="22">
        <v>0</v>
      </c>
      <c r="DD347" s="23">
        <v>0</v>
      </c>
      <c r="DE347" s="23">
        <v>0</v>
      </c>
      <c r="DF347" s="23">
        <v>0</v>
      </c>
      <c r="DG347" s="23">
        <v>0</v>
      </c>
      <c r="DH347" s="24">
        <v>0</v>
      </c>
      <c r="DI347" s="23">
        <v>0</v>
      </c>
      <c r="DJ347" s="23">
        <v>0</v>
      </c>
      <c r="DK347" s="25">
        <f t="shared" si="56"/>
        <v>383898863</v>
      </c>
      <c r="DL347" s="28">
        <v>0</v>
      </c>
      <c r="DM347" s="23">
        <v>0</v>
      </c>
      <c r="DN347" s="23">
        <v>0</v>
      </c>
      <c r="DO347" s="23">
        <v>0</v>
      </c>
      <c r="DP347" s="23"/>
      <c r="DQ347" s="23"/>
      <c r="DR347" s="23">
        <v>0</v>
      </c>
      <c r="DS347" s="23">
        <v>0</v>
      </c>
      <c r="DT347" s="24">
        <v>0</v>
      </c>
      <c r="DU347" s="23">
        <v>0</v>
      </c>
      <c r="DV347" s="23">
        <v>0</v>
      </c>
      <c r="DW347" s="26">
        <f t="shared" si="55"/>
        <v>383898863</v>
      </c>
      <c r="DX347" s="26">
        <f>VLOOKUP(B347,[2]RPTNCT049_ConsultaSaldosContabl!$I$4:$K$7914,3,0)</f>
        <v>110063252</v>
      </c>
      <c r="DY347" s="13" t="e">
        <f>+S347+AD347+AU347+#REF!+BG347+#REF!+BQ347+#REF!</f>
        <v>#REF!</v>
      </c>
    </row>
    <row r="348" spans="1:129" ht="15" customHeight="1" x14ac:dyDescent="0.2">
      <c r="A348" s="9">
        <v>8909845754</v>
      </c>
      <c r="B348" s="9">
        <v>890984575</v>
      </c>
      <c r="C348" s="9"/>
      <c r="D348" s="27">
        <v>214205842</v>
      </c>
      <c r="E348" s="21" t="s">
        <v>203</v>
      </c>
      <c r="F348" s="20" t="s">
        <v>1351</v>
      </c>
      <c r="G348" s="22">
        <f>VLOOKUP(A348,[1]SGP!$A$4:$G$1137,7,0)</f>
        <v>0</v>
      </c>
      <c r="H348" s="23"/>
      <c r="I348" s="23">
        <v>0</v>
      </c>
      <c r="J348" s="23">
        <v>0</v>
      </c>
      <c r="K348" s="24">
        <v>0</v>
      </c>
      <c r="L348" s="23">
        <v>0</v>
      </c>
      <c r="M348" s="23">
        <v>0</v>
      </c>
      <c r="N348" s="25">
        <f t="shared" si="48"/>
        <v>0</v>
      </c>
      <c r="O348" s="25">
        <v>0</v>
      </c>
      <c r="P348" s="22">
        <v>0</v>
      </c>
      <c r="Q348" s="23">
        <v>0</v>
      </c>
      <c r="R348" s="23">
        <v>0</v>
      </c>
      <c r="S348" s="31">
        <v>62390605</v>
      </c>
      <c r="T348" s="23">
        <v>0</v>
      </c>
      <c r="U348" s="24">
        <v>0</v>
      </c>
      <c r="V348" s="23">
        <v>0</v>
      </c>
      <c r="W348" s="23">
        <v>0</v>
      </c>
      <c r="X348" s="25">
        <f t="shared" si="49"/>
        <v>62390605</v>
      </c>
      <c r="Y348" s="25">
        <v>0</v>
      </c>
      <c r="Z348" s="22">
        <v>0</v>
      </c>
      <c r="AA348" s="23">
        <v>0</v>
      </c>
      <c r="AB348" s="22">
        <v>0</v>
      </c>
      <c r="AC348" s="23">
        <v>0</v>
      </c>
      <c r="AD348" s="23">
        <v>0</v>
      </c>
      <c r="AE348" s="23">
        <v>0</v>
      </c>
      <c r="AF348" s="24">
        <v>0</v>
      </c>
      <c r="AG348" s="23">
        <v>0</v>
      </c>
      <c r="AH348" s="23">
        <v>0</v>
      </c>
      <c r="AI348" s="25">
        <f t="shared" si="50"/>
        <v>62390605</v>
      </c>
      <c r="AJ348" s="25">
        <v>0</v>
      </c>
      <c r="AK348" s="24">
        <v>0</v>
      </c>
      <c r="AL348" s="23">
        <v>0</v>
      </c>
      <c r="AM348" s="23">
        <v>0</v>
      </c>
      <c r="AN348" s="24">
        <v>0</v>
      </c>
      <c r="AO348" s="24">
        <v>0</v>
      </c>
      <c r="AP348" s="23">
        <v>0</v>
      </c>
      <c r="AQ348" s="23">
        <v>0</v>
      </c>
      <c r="AR348" s="23">
        <v>0</v>
      </c>
      <c r="AS348" s="41" t="s">
        <v>2304</v>
      </c>
      <c r="AT348" s="23">
        <v>0</v>
      </c>
      <c r="AU348" s="23">
        <v>0</v>
      </c>
      <c r="AV348" s="25">
        <v>62390605</v>
      </c>
      <c r="AW348" s="22">
        <v>0</v>
      </c>
      <c r="AX348" s="23">
        <v>0</v>
      </c>
      <c r="AY348" s="41">
        <v>0</v>
      </c>
      <c r="AZ348" s="23">
        <v>0</v>
      </c>
      <c r="BA348" s="24">
        <v>0</v>
      </c>
      <c r="BB348" s="23">
        <v>0</v>
      </c>
      <c r="BC348" s="23"/>
      <c r="BD348" s="23">
        <v>0</v>
      </c>
      <c r="BE348" s="41">
        <v>0</v>
      </c>
      <c r="BF348" s="23">
        <v>59033565</v>
      </c>
      <c r="BG348" s="23">
        <v>62807671</v>
      </c>
      <c r="BH348" s="25">
        <v>184231841</v>
      </c>
      <c r="BI348" s="23">
        <v>0</v>
      </c>
      <c r="BJ348" s="23">
        <v>16346917</v>
      </c>
      <c r="BK348" s="23">
        <v>0</v>
      </c>
      <c r="BL348" s="23">
        <v>0</v>
      </c>
      <c r="BM348" s="23">
        <v>0</v>
      </c>
      <c r="BN348" s="24">
        <v>0</v>
      </c>
      <c r="BO348" s="23">
        <v>0</v>
      </c>
      <c r="BP348" s="23">
        <v>0</v>
      </c>
      <c r="BQ348" s="23">
        <v>0</v>
      </c>
      <c r="BR348" s="25">
        <v>200578758</v>
      </c>
      <c r="BS348" s="22">
        <v>0</v>
      </c>
      <c r="BT348" s="23">
        <v>0</v>
      </c>
      <c r="BU348" s="23">
        <v>0</v>
      </c>
      <c r="BV348" s="23">
        <v>0</v>
      </c>
      <c r="BW348" s="24">
        <v>0</v>
      </c>
      <c r="BX348" s="23">
        <v>0</v>
      </c>
      <c r="BY348" s="23">
        <v>0</v>
      </c>
      <c r="BZ348" s="23">
        <v>0</v>
      </c>
      <c r="CA348" s="25">
        <f t="shared" si="51"/>
        <v>200578758</v>
      </c>
      <c r="CB348" s="22">
        <v>0</v>
      </c>
      <c r="CC348" s="23">
        <v>0</v>
      </c>
      <c r="CD348" s="23">
        <v>0</v>
      </c>
      <c r="CE348" s="23">
        <v>0</v>
      </c>
      <c r="CF348" s="24">
        <v>0</v>
      </c>
      <c r="CG348" s="23">
        <v>0</v>
      </c>
      <c r="CH348" s="23">
        <v>0</v>
      </c>
      <c r="CI348" s="23">
        <v>0</v>
      </c>
      <c r="CJ348" s="25">
        <f t="shared" si="52"/>
        <v>200578758</v>
      </c>
      <c r="CK348" s="22">
        <v>0</v>
      </c>
      <c r="CL348" s="23">
        <v>0</v>
      </c>
      <c r="CM348" s="23">
        <v>0</v>
      </c>
      <c r="CN348" s="23">
        <v>0</v>
      </c>
      <c r="CO348" s="23">
        <v>0</v>
      </c>
      <c r="CP348" s="24">
        <v>0</v>
      </c>
      <c r="CQ348" s="23">
        <v>0</v>
      </c>
      <c r="CR348" s="23">
        <v>0</v>
      </c>
      <c r="CS348" s="25">
        <f t="shared" si="53"/>
        <v>200578758</v>
      </c>
      <c r="CT348" s="22">
        <v>0</v>
      </c>
      <c r="CU348" s="23">
        <v>0</v>
      </c>
      <c r="CV348" s="23">
        <v>0</v>
      </c>
      <c r="CW348" s="23"/>
      <c r="CX348" s="23">
        <v>0</v>
      </c>
      <c r="CY348" s="24">
        <v>0</v>
      </c>
      <c r="CZ348" s="23">
        <v>0</v>
      </c>
      <c r="DA348" s="23">
        <v>0</v>
      </c>
      <c r="DB348" s="25">
        <f t="shared" si="54"/>
        <v>200578758</v>
      </c>
      <c r="DC348" s="22">
        <v>0</v>
      </c>
      <c r="DD348" s="23">
        <v>0</v>
      </c>
      <c r="DE348" s="23">
        <v>0</v>
      </c>
      <c r="DF348" s="23">
        <v>0</v>
      </c>
      <c r="DG348" s="23">
        <v>0</v>
      </c>
      <c r="DH348" s="24">
        <v>0</v>
      </c>
      <c r="DI348" s="23">
        <v>0</v>
      </c>
      <c r="DJ348" s="23">
        <v>0</v>
      </c>
      <c r="DK348" s="25">
        <f t="shared" si="56"/>
        <v>200578758</v>
      </c>
      <c r="DL348" s="28">
        <v>0</v>
      </c>
      <c r="DM348" s="23">
        <v>0</v>
      </c>
      <c r="DN348" s="23">
        <v>0</v>
      </c>
      <c r="DO348" s="23">
        <v>0</v>
      </c>
      <c r="DP348" s="23"/>
      <c r="DQ348" s="23"/>
      <c r="DR348" s="23">
        <v>0</v>
      </c>
      <c r="DS348" s="23">
        <v>0</v>
      </c>
      <c r="DT348" s="24">
        <v>0</v>
      </c>
      <c r="DU348" s="23">
        <v>0</v>
      </c>
      <c r="DV348" s="23">
        <v>0</v>
      </c>
      <c r="DW348" s="26">
        <f t="shared" si="55"/>
        <v>200578758</v>
      </c>
      <c r="DX348" s="26">
        <f>VLOOKUP(B348,[2]RPTNCT049_ConsultaSaldosContabl!$I$4:$K$7914,3,0)</f>
        <v>75380482</v>
      </c>
      <c r="DY348" s="13" t="e">
        <f>+S348+AD348+AU348+#REF!+BG348+#REF!+BQ348+#REF!</f>
        <v>#REF!</v>
      </c>
    </row>
    <row r="349" spans="1:129" ht="15" customHeight="1" x14ac:dyDescent="0.2">
      <c r="A349" s="9">
        <v>8909844154</v>
      </c>
      <c r="B349" s="9">
        <v>890984415</v>
      </c>
      <c r="C349" s="9"/>
      <c r="D349" s="27">
        <v>210705107</v>
      </c>
      <c r="E349" s="21" t="s">
        <v>115</v>
      </c>
      <c r="F349" s="20" t="s">
        <v>1267</v>
      </c>
      <c r="G349" s="22">
        <f>VLOOKUP(A349,[1]SGP!$A$4:$G$1137,7,0)</f>
        <v>0</v>
      </c>
      <c r="H349" s="23"/>
      <c r="I349" s="23">
        <v>0</v>
      </c>
      <c r="J349" s="23">
        <v>0</v>
      </c>
      <c r="K349" s="24">
        <v>0</v>
      </c>
      <c r="L349" s="23">
        <v>0</v>
      </c>
      <c r="M349" s="23">
        <v>0</v>
      </c>
      <c r="N349" s="25">
        <f t="shared" si="48"/>
        <v>0</v>
      </c>
      <c r="O349" s="25">
        <v>0</v>
      </c>
      <c r="P349" s="22">
        <v>0</v>
      </c>
      <c r="Q349" s="23">
        <v>0</v>
      </c>
      <c r="R349" s="23">
        <v>0</v>
      </c>
      <c r="S349" s="31">
        <v>81961570</v>
      </c>
      <c r="T349" s="23">
        <v>0</v>
      </c>
      <c r="U349" s="24">
        <v>0</v>
      </c>
      <c r="V349" s="23">
        <v>0</v>
      </c>
      <c r="W349" s="23">
        <v>0</v>
      </c>
      <c r="X349" s="25">
        <f t="shared" si="49"/>
        <v>81961570</v>
      </c>
      <c r="Y349" s="25">
        <v>0</v>
      </c>
      <c r="Z349" s="22">
        <v>0</v>
      </c>
      <c r="AA349" s="23">
        <v>0</v>
      </c>
      <c r="AB349" s="22">
        <v>0</v>
      </c>
      <c r="AC349" s="23">
        <v>0</v>
      </c>
      <c r="AD349" s="23">
        <v>0</v>
      </c>
      <c r="AE349" s="23">
        <v>0</v>
      </c>
      <c r="AF349" s="24">
        <v>0</v>
      </c>
      <c r="AG349" s="23">
        <v>0</v>
      </c>
      <c r="AH349" s="23">
        <v>0</v>
      </c>
      <c r="AI349" s="25">
        <f t="shared" si="50"/>
        <v>81961570</v>
      </c>
      <c r="AJ349" s="25">
        <v>0</v>
      </c>
      <c r="AK349" s="24">
        <v>0</v>
      </c>
      <c r="AL349" s="23">
        <v>0</v>
      </c>
      <c r="AM349" s="23">
        <v>0</v>
      </c>
      <c r="AN349" s="24">
        <v>0</v>
      </c>
      <c r="AO349" s="24">
        <v>0</v>
      </c>
      <c r="AP349" s="23">
        <v>0</v>
      </c>
      <c r="AQ349" s="23">
        <v>0</v>
      </c>
      <c r="AR349" s="23">
        <v>0</v>
      </c>
      <c r="AS349" s="41" t="s">
        <v>2304</v>
      </c>
      <c r="AT349" s="23">
        <v>0</v>
      </c>
      <c r="AU349" s="23">
        <v>0</v>
      </c>
      <c r="AV349" s="25">
        <v>81961570</v>
      </c>
      <c r="AW349" s="22">
        <v>0</v>
      </c>
      <c r="AX349" s="23">
        <v>0</v>
      </c>
      <c r="AY349" s="41">
        <v>0</v>
      </c>
      <c r="AZ349" s="23">
        <v>0</v>
      </c>
      <c r="BA349" s="24">
        <v>0</v>
      </c>
      <c r="BB349" s="23">
        <v>0</v>
      </c>
      <c r="BC349" s="23"/>
      <c r="BD349" s="23">
        <v>0</v>
      </c>
      <c r="BE349" s="41">
        <v>0</v>
      </c>
      <c r="BF349" s="23">
        <v>72222065</v>
      </c>
      <c r="BG349" s="23">
        <v>86187859</v>
      </c>
      <c r="BH349" s="25">
        <v>240371494</v>
      </c>
      <c r="BI349" s="23">
        <v>0</v>
      </c>
      <c r="BJ349" s="23">
        <v>20628543</v>
      </c>
      <c r="BK349" s="23">
        <v>0</v>
      </c>
      <c r="BL349" s="23">
        <v>0</v>
      </c>
      <c r="BM349" s="23">
        <v>0</v>
      </c>
      <c r="BN349" s="24">
        <v>0</v>
      </c>
      <c r="BO349" s="23">
        <v>0</v>
      </c>
      <c r="BP349" s="23">
        <v>0</v>
      </c>
      <c r="BQ349" s="23">
        <v>0</v>
      </c>
      <c r="BR349" s="25">
        <v>261000037</v>
      </c>
      <c r="BS349" s="22">
        <v>0</v>
      </c>
      <c r="BT349" s="23">
        <v>0</v>
      </c>
      <c r="BU349" s="23">
        <v>0</v>
      </c>
      <c r="BV349" s="23">
        <v>0</v>
      </c>
      <c r="BW349" s="24">
        <v>0</v>
      </c>
      <c r="BX349" s="23">
        <v>0</v>
      </c>
      <c r="BY349" s="23">
        <v>0</v>
      </c>
      <c r="BZ349" s="23">
        <v>0</v>
      </c>
      <c r="CA349" s="25">
        <f t="shared" si="51"/>
        <v>261000037</v>
      </c>
      <c r="CB349" s="22">
        <v>0</v>
      </c>
      <c r="CC349" s="23">
        <v>0</v>
      </c>
      <c r="CD349" s="23">
        <v>0</v>
      </c>
      <c r="CE349" s="23">
        <v>0</v>
      </c>
      <c r="CF349" s="24">
        <v>0</v>
      </c>
      <c r="CG349" s="23">
        <v>0</v>
      </c>
      <c r="CH349" s="23">
        <v>0</v>
      </c>
      <c r="CI349" s="23">
        <v>0</v>
      </c>
      <c r="CJ349" s="25">
        <f t="shared" si="52"/>
        <v>261000037</v>
      </c>
      <c r="CK349" s="22">
        <v>0</v>
      </c>
      <c r="CL349" s="23">
        <v>0</v>
      </c>
      <c r="CM349" s="23">
        <v>0</v>
      </c>
      <c r="CN349" s="23">
        <v>0</v>
      </c>
      <c r="CO349" s="23">
        <v>0</v>
      </c>
      <c r="CP349" s="24">
        <v>0</v>
      </c>
      <c r="CQ349" s="23">
        <v>0</v>
      </c>
      <c r="CR349" s="23">
        <v>0</v>
      </c>
      <c r="CS349" s="25">
        <f t="shared" si="53"/>
        <v>261000037</v>
      </c>
      <c r="CT349" s="22">
        <v>0</v>
      </c>
      <c r="CU349" s="23">
        <v>0</v>
      </c>
      <c r="CV349" s="23">
        <v>0</v>
      </c>
      <c r="CW349" s="23"/>
      <c r="CX349" s="23">
        <v>0</v>
      </c>
      <c r="CY349" s="24">
        <v>0</v>
      </c>
      <c r="CZ349" s="23">
        <v>0</v>
      </c>
      <c r="DA349" s="23">
        <v>0</v>
      </c>
      <c r="DB349" s="25">
        <f t="shared" si="54"/>
        <v>261000037</v>
      </c>
      <c r="DC349" s="22">
        <v>0</v>
      </c>
      <c r="DD349" s="23">
        <v>0</v>
      </c>
      <c r="DE349" s="23">
        <v>0</v>
      </c>
      <c r="DF349" s="23">
        <v>0</v>
      </c>
      <c r="DG349" s="23">
        <v>0</v>
      </c>
      <c r="DH349" s="24">
        <v>0</v>
      </c>
      <c r="DI349" s="23">
        <v>0</v>
      </c>
      <c r="DJ349" s="23">
        <v>0</v>
      </c>
      <c r="DK349" s="25">
        <f t="shared" si="56"/>
        <v>261000037</v>
      </c>
      <c r="DL349" s="28">
        <v>0</v>
      </c>
      <c r="DM349" s="23">
        <v>0</v>
      </c>
      <c r="DN349" s="23">
        <v>0</v>
      </c>
      <c r="DO349" s="23">
        <v>0</v>
      </c>
      <c r="DP349" s="23"/>
      <c r="DQ349" s="23"/>
      <c r="DR349" s="23">
        <v>0</v>
      </c>
      <c r="DS349" s="23">
        <v>0</v>
      </c>
      <c r="DT349" s="24">
        <v>0</v>
      </c>
      <c r="DU349" s="23">
        <v>0</v>
      </c>
      <c r="DV349" s="23">
        <v>0</v>
      </c>
      <c r="DW349" s="26">
        <f t="shared" si="55"/>
        <v>261000037</v>
      </c>
      <c r="DX349" s="26">
        <f>VLOOKUP(B349,[2]RPTNCT049_ConsultaSaldosContabl!$I$4:$K$7914,3,0)</f>
        <v>92850608</v>
      </c>
      <c r="DY349" s="13" t="e">
        <f>+S349+AD349+AU349+#REF!+BG349+#REF!+BQ349+#REF!</f>
        <v>#REF!</v>
      </c>
    </row>
    <row r="350" spans="1:129" ht="15" customHeight="1" x14ac:dyDescent="0.2">
      <c r="A350" s="9">
        <v>8909843765</v>
      </c>
      <c r="B350" s="9">
        <v>890984376</v>
      </c>
      <c r="C350" s="9"/>
      <c r="D350" s="27">
        <v>216005660</v>
      </c>
      <c r="E350" s="21" t="s">
        <v>185</v>
      </c>
      <c r="F350" s="20" t="s">
        <v>1334</v>
      </c>
      <c r="G350" s="22">
        <f>VLOOKUP(A350,[1]SGP!$A$4:$G$1137,7,0)</f>
        <v>0</v>
      </c>
      <c r="H350" s="23"/>
      <c r="I350" s="23">
        <v>0</v>
      </c>
      <c r="J350" s="23">
        <v>0</v>
      </c>
      <c r="K350" s="24">
        <v>0</v>
      </c>
      <c r="L350" s="23">
        <v>0</v>
      </c>
      <c r="M350" s="23">
        <v>0</v>
      </c>
      <c r="N350" s="25">
        <f t="shared" si="48"/>
        <v>0</v>
      </c>
      <c r="O350" s="25">
        <v>0</v>
      </c>
      <c r="P350" s="22">
        <v>0</v>
      </c>
      <c r="Q350" s="23">
        <v>0</v>
      </c>
      <c r="R350" s="23">
        <v>0</v>
      </c>
      <c r="S350" s="31">
        <v>129199387</v>
      </c>
      <c r="T350" s="23">
        <v>0</v>
      </c>
      <c r="U350" s="24">
        <v>0</v>
      </c>
      <c r="V350" s="23">
        <v>0</v>
      </c>
      <c r="W350" s="23">
        <v>0</v>
      </c>
      <c r="X350" s="25">
        <f t="shared" si="49"/>
        <v>129199387</v>
      </c>
      <c r="Y350" s="25">
        <v>0</v>
      </c>
      <c r="Z350" s="22">
        <v>0</v>
      </c>
      <c r="AA350" s="23">
        <v>0</v>
      </c>
      <c r="AB350" s="22">
        <v>0</v>
      </c>
      <c r="AC350" s="23">
        <v>0</v>
      </c>
      <c r="AD350" s="23">
        <v>0</v>
      </c>
      <c r="AE350" s="23">
        <v>0</v>
      </c>
      <c r="AF350" s="24">
        <v>0</v>
      </c>
      <c r="AG350" s="23">
        <v>0</v>
      </c>
      <c r="AH350" s="23">
        <v>0</v>
      </c>
      <c r="AI350" s="25">
        <f t="shared" si="50"/>
        <v>129199387</v>
      </c>
      <c r="AJ350" s="25">
        <v>0</v>
      </c>
      <c r="AK350" s="24">
        <v>0</v>
      </c>
      <c r="AL350" s="23">
        <v>0</v>
      </c>
      <c r="AM350" s="23">
        <v>0</v>
      </c>
      <c r="AN350" s="24">
        <v>0</v>
      </c>
      <c r="AO350" s="24">
        <v>0</v>
      </c>
      <c r="AP350" s="23">
        <v>0</v>
      </c>
      <c r="AQ350" s="23">
        <v>0</v>
      </c>
      <c r="AR350" s="23">
        <v>0</v>
      </c>
      <c r="AS350" s="41" t="s">
        <v>2304</v>
      </c>
      <c r="AT350" s="23">
        <v>0</v>
      </c>
      <c r="AU350" s="23">
        <v>0</v>
      </c>
      <c r="AV350" s="25">
        <v>129199387</v>
      </c>
      <c r="AW350" s="22">
        <v>0</v>
      </c>
      <c r="AX350" s="23">
        <v>0</v>
      </c>
      <c r="AY350" s="41">
        <v>0</v>
      </c>
      <c r="AZ350" s="23">
        <v>0</v>
      </c>
      <c r="BA350" s="24">
        <v>0</v>
      </c>
      <c r="BB350" s="23">
        <v>0</v>
      </c>
      <c r="BC350" s="23"/>
      <c r="BD350" s="23">
        <v>0</v>
      </c>
      <c r="BE350" s="41">
        <v>0</v>
      </c>
      <c r="BF350" s="23">
        <v>80470275</v>
      </c>
      <c r="BG350" s="23">
        <v>117258178</v>
      </c>
      <c r="BH350" s="25">
        <v>326927840</v>
      </c>
      <c r="BI350" s="23">
        <v>0</v>
      </c>
      <c r="BJ350" s="23">
        <v>22985125</v>
      </c>
      <c r="BK350" s="23">
        <v>0</v>
      </c>
      <c r="BL350" s="23">
        <v>0</v>
      </c>
      <c r="BM350" s="23">
        <v>0</v>
      </c>
      <c r="BN350" s="24">
        <v>0</v>
      </c>
      <c r="BO350" s="23">
        <v>0</v>
      </c>
      <c r="BP350" s="23">
        <v>0</v>
      </c>
      <c r="BQ350" s="23">
        <v>0</v>
      </c>
      <c r="BR350" s="25">
        <v>349912965</v>
      </c>
      <c r="BS350" s="22">
        <v>0</v>
      </c>
      <c r="BT350" s="23">
        <v>0</v>
      </c>
      <c r="BU350" s="23">
        <v>0</v>
      </c>
      <c r="BV350" s="23">
        <v>0</v>
      </c>
      <c r="BW350" s="24">
        <v>0</v>
      </c>
      <c r="BX350" s="23">
        <v>0</v>
      </c>
      <c r="BY350" s="23">
        <v>0</v>
      </c>
      <c r="BZ350" s="23">
        <v>0</v>
      </c>
      <c r="CA350" s="25">
        <f t="shared" si="51"/>
        <v>349912965</v>
      </c>
      <c r="CB350" s="22">
        <v>0</v>
      </c>
      <c r="CC350" s="23">
        <v>0</v>
      </c>
      <c r="CD350" s="23">
        <v>0</v>
      </c>
      <c r="CE350" s="23">
        <v>0</v>
      </c>
      <c r="CF350" s="24">
        <v>0</v>
      </c>
      <c r="CG350" s="23">
        <v>0</v>
      </c>
      <c r="CH350" s="23">
        <v>0</v>
      </c>
      <c r="CI350" s="23">
        <v>0</v>
      </c>
      <c r="CJ350" s="25">
        <f t="shared" si="52"/>
        <v>349912965</v>
      </c>
      <c r="CK350" s="22">
        <v>0</v>
      </c>
      <c r="CL350" s="23">
        <v>0</v>
      </c>
      <c r="CM350" s="23">
        <v>0</v>
      </c>
      <c r="CN350" s="23">
        <v>0</v>
      </c>
      <c r="CO350" s="23">
        <v>0</v>
      </c>
      <c r="CP350" s="24">
        <v>0</v>
      </c>
      <c r="CQ350" s="23">
        <v>0</v>
      </c>
      <c r="CR350" s="23">
        <v>0</v>
      </c>
      <c r="CS350" s="25">
        <f t="shared" si="53"/>
        <v>349912965</v>
      </c>
      <c r="CT350" s="22">
        <v>0</v>
      </c>
      <c r="CU350" s="23">
        <v>0</v>
      </c>
      <c r="CV350" s="23">
        <v>0</v>
      </c>
      <c r="CW350" s="23"/>
      <c r="CX350" s="23">
        <v>0</v>
      </c>
      <c r="CY350" s="24">
        <v>0</v>
      </c>
      <c r="CZ350" s="23">
        <v>0</v>
      </c>
      <c r="DA350" s="23">
        <v>0</v>
      </c>
      <c r="DB350" s="25">
        <f t="shared" si="54"/>
        <v>349912965</v>
      </c>
      <c r="DC350" s="22">
        <v>0</v>
      </c>
      <c r="DD350" s="23">
        <v>0</v>
      </c>
      <c r="DE350" s="23">
        <v>0</v>
      </c>
      <c r="DF350" s="23">
        <v>0</v>
      </c>
      <c r="DG350" s="23">
        <v>0</v>
      </c>
      <c r="DH350" s="24">
        <v>0</v>
      </c>
      <c r="DI350" s="23">
        <v>0</v>
      </c>
      <c r="DJ350" s="23">
        <v>0</v>
      </c>
      <c r="DK350" s="25">
        <f t="shared" si="56"/>
        <v>349912965</v>
      </c>
      <c r="DL350" s="28">
        <v>0</v>
      </c>
      <c r="DM350" s="23">
        <v>0</v>
      </c>
      <c r="DN350" s="23">
        <v>0</v>
      </c>
      <c r="DO350" s="23">
        <v>0</v>
      </c>
      <c r="DP350" s="23"/>
      <c r="DQ350" s="23"/>
      <c r="DR350" s="23">
        <v>0</v>
      </c>
      <c r="DS350" s="23">
        <v>0</v>
      </c>
      <c r="DT350" s="24">
        <v>0</v>
      </c>
      <c r="DU350" s="23">
        <v>0</v>
      </c>
      <c r="DV350" s="23">
        <v>0</v>
      </c>
      <c r="DW350" s="26">
        <f t="shared" si="55"/>
        <v>349912965</v>
      </c>
      <c r="DX350" s="26">
        <f>VLOOKUP(B350,[2]RPTNCT049_ConsultaSaldosContabl!$I$4:$K$7914,3,0)</f>
        <v>103455400</v>
      </c>
      <c r="DY350" s="13" t="e">
        <f>+S350+AD350+AU350+#REF!+BG350+#REF!+BQ350+#REF!</f>
        <v>#REF!</v>
      </c>
    </row>
    <row r="351" spans="1:129" ht="15" customHeight="1" x14ac:dyDescent="0.2">
      <c r="A351" s="9">
        <v>8909843124</v>
      </c>
      <c r="B351" s="9">
        <v>890984312</v>
      </c>
      <c r="C351" s="9"/>
      <c r="D351" s="27">
        <v>210405604</v>
      </c>
      <c r="E351" s="21" t="s">
        <v>173</v>
      </c>
      <c r="F351" s="20" t="s">
        <v>1295</v>
      </c>
      <c r="G351" s="22">
        <f>VLOOKUP(A351,[1]SGP!$A$4:$G$1137,7,0)</f>
        <v>0</v>
      </c>
      <c r="H351" s="23"/>
      <c r="I351" s="23">
        <v>0</v>
      </c>
      <c r="J351" s="23">
        <v>0</v>
      </c>
      <c r="K351" s="24">
        <v>0</v>
      </c>
      <c r="L351" s="23">
        <v>0</v>
      </c>
      <c r="M351" s="23">
        <v>0</v>
      </c>
      <c r="N351" s="25">
        <f t="shared" si="48"/>
        <v>0</v>
      </c>
      <c r="O351" s="25">
        <v>0</v>
      </c>
      <c r="P351" s="22">
        <v>0</v>
      </c>
      <c r="Q351" s="23">
        <v>0</v>
      </c>
      <c r="R351" s="23">
        <v>0</v>
      </c>
      <c r="S351" s="31">
        <v>271990072</v>
      </c>
      <c r="T351" s="23">
        <v>0</v>
      </c>
      <c r="U351" s="24">
        <v>0</v>
      </c>
      <c r="V351" s="23">
        <v>0</v>
      </c>
      <c r="W351" s="23">
        <v>0</v>
      </c>
      <c r="X351" s="25">
        <f t="shared" si="49"/>
        <v>271990072</v>
      </c>
      <c r="Y351" s="25">
        <v>0</v>
      </c>
      <c r="Z351" s="22">
        <v>0</v>
      </c>
      <c r="AA351" s="23">
        <v>0</v>
      </c>
      <c r="AB351" s="22">
        <v>0</v>
      </c>
      <c r="AC351" s="23">
        <v>0</v>
      </c>
      <c r="AD351" s="23">
        <v>0</v>
      </c>
      <c r="AE351" s="23">
        <v>0</v>
      </c>
      <c r="AF351" s="24">
        <v>0</v>
      </c>
      <c r="AG351" s="23">
        <v>0</v>
      </c>
      <c r="AH351" s="23">
        <v>0</v>
      </c>
      <c r="AI351" s="25">
        <f t="shared" si="50"/>
        <v>271990072</v>
      </c>
      <c r="AJ351" s="25">
        <v>0</v>
      </c>
      <c r="AK351" s="24">
        <v>0</v>
      </c>
      <c r="AL351" s="23">
        <v>0</v>
      </c>
      <c r="AM351" s="23">
        <v>0</v>
      </c>
      <c r="AN351" s="24">
        <v>0</v>
      </c>
      <c r="AO351" s="24">
        <v>0</v>
      </c>
      <c r="AP351" s="23">
        <v>0</v>
      </c>
      <c r="AQ351" s="23">
        <v>0</v>
      </c>
      <c r="AR351" s="23">
        <v>0</v>
      </c>
      <c r="AS351" s="41" t="s">
        <v>2304</v>
      </c>
      <c r="AT351" s="23">
        <v>0</v>
      </c>
      <c r="AU351" s="23">
        <v>0</v>
      </c>
      <c r="AV351" s="25">
        <v>271990072</v>
      </c>
      <c r="AW351" s="22">
        <v>0</v>
      </c>
      <c r="AX351" s="23">
        <v>0</v>
      </c>
      <c r="AY351" s="41">
        <v>0</v>
      </c>
      <c r="AZ351" s="23">
        <v>0</v>
      </c>
      <c r="BA351" s="24">
        <v>0</v>
      </c>
      <c r="BB351" s="23">
        <v>0</v>
      </c>
      <c r="BC351" s="23"/>
      <c r="BD351" s="23">
        <v>0</v>
      </c>
      <c r="BE351" s="41">
        <v>0</v>
      </c>
      <c r="BF351" s="23">
        <v>247549200</v>
      </c>
      <c r="BG351" s="23">
        <v>267088556</v>
      </c>
      <c r="BH351" s="25">
        <v>786627828</v>
      </c>
      <c r="BI351" s="23">
        <v>0</v>
      </c>
      <c r="BJ351" s="23">
        <v>68707509</v>
      </c>
      <c r="BK351" s="23">
        <v>0</v>
      </c>
      <c r="BL351" s="23">
        <v>0</v>
      </c>
      <c r="BM351" s="23">
        <v>0</v>
      </c>
      <c r="BN351" s="24">
        <v>0</v>
      </c>
      <c r="BO351" s="23">
        <v>0</v>
      </c>
      <c r="BP351" s="23">
        <v>0</v>
      </c>
      <c r="BQ351" s="23">
        <v>0</v>
      </c>
      <c r="BR351" s="25">
        <v>855335337</v>
      </c>
      <c r="BS351" s="22">
        <v>0</v>
      </c>
      <c r="BT351" s="23">
        <v>0</v>
      </c>
      <c r="BU351" s="23">
        <v>0</v>
      </c>
      <c r="BV351" s="23">
        <v>0</v>
      </c>
      <c r="BW351" s="24">
        <v>0</v>
      </c>
      <c r="BX351" s="23">
        <v>0</v>
      </c>
      <c r="BY351" s="23">
        <v>0</v>
      </c>
      <c r="BZ351" s="23">
        <v>0</v>
      </c>
      <c r="CA351" s="25">
        <f t="shared" si="51"/>
        <v>855335337</v>
      </c>
      <c r="CB351" s="22">
        <v>0</v>
      </c>
      <c r="CC351" s="23">
        <v>0</v>
      </c>
      <c r="CD351" s="23">
        <v>0</v>
      </c>
      <c r="CE351" s="23">
        <v>0</v>
      </c>
      <c r="CF351" s="24">
        <v>0</v>
      </c>
      <c r="CG351" s="23">
        <v>0</v>
      </c>
      <c r="CH351" s="23">
        <v>0</v>
      </c>
      <c r="CI351" s="23">
        <v>0</v>
      </c>
      <c r="CJ351" s="25">
        <f t="shared" si="52"/>
        <v>855335337</v>
      </c>
      <c r="CK351" s="22">
        <v>0</v>
      </c>
      <c r="CL351" s="23">
        <v>0</v>
      </c>
      <c r="CM351" s="23">
        <v>0</v>
      </c>
      <c r="CN351" s="23">
        <v>0</v>
      </c>
      <c r="CO351" s="23">
        <v>0</v>
      </c>
      <c r="CP351" s="24">
        <v>0</v>
      </c>
      <c r="CQ351" s="23">
        <v>0</v>
      </c>
      <c r="CR351" s="23">
        <v>0</v>
      </c>
      <c r="CS351" s="25">
        <f t="shared" si="53"/>
        <v>855335337</v>
      </c>
      <c r="CT351" s="22">
        <v>0</v>
      </c>
      <c r="CU351" s="23">
        <v>0</v>
      </c>
      <c r="CV351" s="23">
        <v>0</v>
      </c>
      <c r="CW351" s="23"/>
      <c r="CX351" s="23">
        <v>0</v>
      </c>
      <c r="CY351" s="24">
        <v>0</v>
      </c>
      <c r="CZ351" s="23">
        <v>0</v>
      </c>
      <c r="DA351" s="23">
        <v>0</v>
      </c>
      <c r="DB351" s="25">
        <f t="shared" si="54"/>
        <v>855335337</v>
      </c>
      <c r="DC351" s="22">
        <v>0</v>
      </c>
      <c r="DD351" s="23">
        <v>0</v>
      </c>
      <c r="DE351" s="23">
        <v>0</v>
      </c>
      <c r="DF351" s="23">
        <v>0</v>
      </c>
      <c r="DG351" s="23">
        <v>0</v>
      </c>
      <c r="DH351" s="24">
        <v>0</v>
      </c>
      <c r="DI351" s="23">
        <v>0</v>
      </c>
      <c r="DJ351" s="23">
        <v>0</v>
      </c>
      <c r="DK351" s="25">
        <f t="shared" si="56"/>
        <v>855335337</v>
      </c>
      <c r="DL351" s="28">
        <v>0</v>
      </c>
      <c r="DM351" s="23">
        <v>0</v>
      </c>
      <c r="DN351" s="23">
        <v>0</v>
      </c>
      <c r="DO351" s="23">
        <v>0</v>
      </c>
      <c r="DP351" s="23"/>
      <c r="DQ351" s="23"/>
      <c r="DR351" s="23">
        <v>0</v>
      </c>
      <c r="DS351" s="23">
        <v>0</v>
      </c>
      <c r="DT351" s="24">
        <v>0</v>
      </c>
      <c r="DU351" s="23">
        <v>0</v>
      </c>
      <c r="DV351" s="23">
        <v>0</v>
      </c>
      <c r="DW351" s="26">
        <f t="shared" si="55"/>
        <v>855335337</v>
      </c>
      <c r="DX351" s="26">
        <f>VLOOKUP(B351,[2]RPTNCT049_ConsultaSaldosContabl!$I$4:$K$7914,3,0)</f>
        <v>316256709</v>
      </c>
      <c r="DY351" s="13" t="e">
        <f>+S351+AD351+AU351+#REF!+BG351+#REF!+BQ351+#REF!</f>
        <v>#REF!</v>
      </c>
    </row>
    <row r="352" spans="1:129" ht="15" customHeight="1" x14ac:dyDescent="0.2">
      <c r="A352" s="9">
        <v>8909842957</v>
      </c>
      <c r="B352" s="9">
        <v>890984295</v>
      </c>
      <c r="C352" s="9"/>
      <c r="D352" s="27">
        <v>219005790</v>
      </c>
      <c r="E352" s="21" t="s">
        <v>199</v>
      </c>
      <c r="F352" s="20" t="s">
        <v>1347</v>
      </c>
      <c r="G352" s="22">
        <f>VLOOKUP(A352,[1]SGP!$A$4:$G$1137,7,0)</f>
        <v>0</v>
      </c>
      <c r="H352" s="23"/>
      <c r="I352" s="23">
        <v>0</v>
      </c>
      <c r="J352" s="23">
        <v>0</v>
      </c>
      <c r="K352" s="24">
        <v>0</v>
      </c>
      <c r="L352" s="23">
        <v>0</v>
      </c>
      <c r="M352" s="23">
        <v>0</v>
      </c>
      <c r="N352" s="25">
        <f t="shared" si="48"/>
        <v>0</v>
      </c>
      <c r="O352" s="25">
        <v>0</v>
      </c>
      <c r="P352" s="22">
        <v>0</v>
      </c>
      <c r="Q352" s="23">
        <v>0</v>
      </c>
      <c r="R352" s="23">
        <v>0</v>
      </c>
      <c r="S352" s="31">
        <v>109944794</v>
      </c>
      <c r="T352" s="23">
        <v>0</v>
      </c>
      <c r="U352" s="24">
        <v>0</v>
      </c>
      <c r="V352" s="23">
        <v>0</v>
      </c>
      <c r="W352" s="23">
        <v>0</v>
      </c>
      <c r="X352" s="25">
        <f t="shared" si="49"/>
        <v>109944794</v>
      </c>
      <c r="Y352" s="25">
        <v>0</v>
      </c>
      <c r="Z352" s="22">
        <v>0</v>
      </c>
      <c r="AA352" s="23">
        <v>0</v>
      </c>
      <c r="AB352" s="22">
        <v>0</v>
      </c>
      <c r="AC352" s="23">
        <v>0</v>
      </c>
      <c r="AD352" s="23">
        <v>0</v>
      </c>
      <c r="AE352" s="23">
        <v>0</v>
      </c>
      <c r="AF352" s="24">
        <v>0</v>
      </c>
      <c r="AG352" s="23">
        <v>0</v>
      </c>
      <c r="AH352" s="23">
        <v>0</v>
      </c>
      <c r="AI352" s="25">
        <f t="shared" si="50"/>
        <v>109944794</v>
      </c>
      <c r="AJ352" s="25">
        <v>0</v>
      </c>
      <c r="AK352" s="24">
        <v>0</v>
      </c>
      <c r="AL352" s="23">
        <v>0</v>
      </c>
      <c r="AM352" s="23">
        <v>0</v>
      </c>
      <c r="AN352" s="24">
        <v>0</v>
      </c>
      <c r="AO352" s="24">
        <v>0</v>
      </c>
      <c r="AP352" s="23">
        <v>0</v>
      </c>
      <c r="AQ352" s="23">
        <v>0</v>
      </c>
      <c r="AR352" s="23">
        <v>0</v>
      </c>
      <c r="AS352" s="41" t="s">
        <v>2304</v>
      </c>
      <c r="AT352" s="23">
        <v>0</v>
      </c>
      <c r="AU352" s="23">
        <v>0</v>
      </c>
      <c r="AV352" s="25">
        <v>109944794</v>
      </c>
      <c r="AW352" s="22">
        <v>0</v>
      </c>
      <c r="AX352" s="23">
        <v>0</v>
      </c>
      <c r="AY352" s="41">
        <v>0</v>
      </c>
      <c r="AZ352" s="23">
        <v>0</v>
      </c>
      <c r="BA352" s="24">
        <v>0</v>
      </c>
      <c r="BB352" s="23">
        <v>0</v>
      </c>
      <c r="BC352" s="23"/>
      <c r="BD352" s="23">
        <v>0</v>
      </c>
      <c r="BE352" s="41">
        <v>0</v>
      </c>
      <c r="BF352" s="23">
        <v>365962160</v>
      </c>
      <c r="BG352" s="23">
        <v>249250590</v>
      </c>
      <c r="BH352" s="25">
        <v>725157544</v>
      </c>
      <c r="BI352" s="23">
        <v>0</v>
      </c>
      <c r="BJ352" s="23">
        <v>99532608</v>
      </c>
      <c r="BK352" s="23">
        <v>0</v>
      </c>
      <c r="BL352" s="23">
        <v>0</v>
      </c>
      <c r="BM352" s="23">
        <v>0</v>
      </c>
      <c r="BN352" s="24">
        <v>0</v>
      </c>
      <c r="BO352" s="23">
        <v>0</v>
      </c>
      <c r="BP352" s="23">
        <v>0</v>
      </c>
      <c r="BQ352" s="23">
        <v>0</v>
      </c>
      <c r="BR352" s="25">
        <v>824690152</v>
      </c>
      <c r="BS352" s="22">
        <v>0</v>
      </c>
      <c r="BT352" s="23">
        <v>0</v>
      </c>
      <c r="BU352" s="23">
        <v>0</v>
      </c>
      <c r="BV352" s="23">
        <v>0</v>
      </c>
      <c r="BW352" s="24">
        <v>0</v>
      </c>
      <c r="BX352" s="23">
        <v>0</v>
      </c>
      <c r="BY352" s="23">
        <v>0</v>
      </c>
      <c r="BZ352" s="23">
        <v>0</v>
      </c>
      <c r="CA352" s="25">
        <f t="shared" si="51"/>
        <v>824690152</v>
      </c>
      <c r="CB352" s="22">
        <v>0</v>
      </c>
      <c r="CC352" s="23">
        <v>0</v>
      </c>
      <c r="CD352" s="23">
        <v>0</v>
      </c>
      <c r="CE352" s="23">
        <v>0</v>
      </c>
      <c r="CF352" s="24">
        <v>0</v>
      </c>
      <c r="CG352" s="23">
        <v>0</v>
      </c>
      <c r="CH352" s="23">
        <v>0</v>
      </c>
      <c r="CI352" s="23">
        <v>0</v>
      </c>
      <c r="CJ352" s="25">
        <f t="shared" si="52"/>
        <v>824690152</v>
      </c>
      <c r="CK352" s="22">
        <v>0</v>
      </c>
      <c r="CL352" s="23">
        <v>0</v>
      </c>
      <c r="CM352" s="23">
        <v>0</v>
      </c>
      <c r="CN352" s="23">
        <v>0</v>
      </c>
      <c r="CO352" s="23">
        <v>0</v>
      </c>
      <c r="CP352" s="24">
        <v>0</v>
      </c>
      <c r="CQ352" s="23">
        <v>0</v>
      </c>
      <c r="CR352" s="23">
        <v>0</v>
      </c>
      <c r="CS352" s="25">
        <f t="shared" si="53"/>
        <v>824690152</v>
      </c>
      <c r="CT352" s="22">
        <v>0</v>
      </c>
      <c r="CU352" s="23">
        <v>0</v>
      </c>
      <c r="CV352" s="23">
        <v>0</v>
      </c>
      <c r="CW352" s="23"/>
      <c r="CX352" s="23">
        <v>0</v>
      </c>
      <c r="CY352" s="24">
        <v>0</v>
      </c>
      <c r="CZ352" s="23">
        <v>0</v>
      </c>
      <c r="DA352" s="23">
        <v>0</v>
      </c>
      <c r="DB352" s="25">
        <f t="shared" si="54"/>
        <v>824690152</v>
      </c>
      <c r="DC352" s="22">
        <v>0</v>
      </c>
      <c r="DD352" s="23">
        <v>0</v>
      </c>
      <c r="DE352" s="23">
        <v>0</v>
      </c>
      <c r="DF352" s="23">
        <v>0</v>
      </c>
      <c r="DG352" s="23">
        <v>0</v>
      </c>
      <c r="DH352" s="24">
        <v>0</v>
      </c>
      <c r="DI352" s="23">
        <v>0</v>
      </c>
      <c r="DJ352" s="23">
        <v>0</v>
      </c>
      <c r="DK352" s="25">
        <f t="shared" si="56"/>
        <v>824690152</v>
      </c>
      <c r="DL352" s="28">
        <v>0</v>
      </c>
      <c r="DM352" s="23">
        <v>0</v>
      </c>
      <c r="DN352" s="23">
        <v>0</v>
      </c>
      <c r="DO352" s="23">
        <v>0</v>
      </c>
      <c r="DP352" s="23"/>
      <c r="DQ352" s="23"/>
      <c r="DR352" s="23">
        <v>0</v>
      </c>
      <c r="DS352" s="23">
        <v>0</v>
      </c>
      <c r="DT352" s="24">
        <v>0</v>
      </c>
      <c r="DU352" s="23">
        <v>0</v>
      </c>
      <c r="DV352" s="23">
        <v>0</v>
      </c>
      <c r="DW352" s="26">
        <f t="shared" si="55"/>
        <v>824690152</v>
      </c>
      <c r="DX352" s="26">
        <f>VLOOKUP(B352,[2]RPTNCT049_ConsultaSaldosContabl!$I$4:$K$7914,3,0)</f>
        <v>465494768</v>
      </c>
      <c r="DY352" s="13" t="e">
        <f>+S352+AD352+AU352+#REF!+BG352+#REF!+BQ352+#REF!</f>
        <v>#REF!</v>
      </c>
    </row>
    <row r="353" spans="1:129" ht="15" customHeight="1" x14ac:dyDescent="0.2">
      <c r="A353" s="9">
        <v>8909842656</v>
      </c>
      <c r="B353" s="9">
        <v>890984265</v>
      </c>
      <c r="C353" s="9"/>
      <c r="D353" s="27">
        <v>219305893</v>
      </c>
      <c r="E353" s="21" t="s">
        <v>213</v>
      </c>
      <c r="F353" s="39" t="s">
        <v>2295</v>
      </c>
      <c r="G353" s="22">
        <f>VLOOKUP(A353,[1]SGP!$A$4:$G$1137,7,0)</f>
        <v>0</v>
      </c>
      <c r="H353" s="23"/>
      <c r="I353" s="23">
        <v>0</v>
      </c>
      <c r="J353" s="23">
        <v>0</v>
      </c>
      <c r="K353" s="24">
        <v>0</v>
      </c>
      <c r="L353" s="23">
        <v>0</v>
      </c>
      <c r="M353" s="23">
        <v>0</v>
      </c>
      <c r="N353" s="25">
        <f t="shared" si="48"/>
        <v>0</v>
      </c>
      <c r="O353" s="25">
        <v>0</v>
      </c>
      <c r="P353" s="22">
        <v>0</v>
      </c>
      <c r="Q353" s="23">
        <v>0</v>
      </c>
      <c r="R353" s="23">
        <v>0</v>
      </c>
      <c r="S353" s="31">
        <v>159269146</v>
      </c>
      <c r="T353" s="23">
        <v>0</v>
      </c>
      <c r="U353" s="24">
        <v>0</v>
      </c>
      <c r="V353" s="23">
        <v>0</v>
      </c>
      <c r="W353" s="23">
        <v>0</v>
      </c>
      <c r="X353" s="25">
        <f t="shared" si="49"/>
        <v>159269146</v>
      </c>
      <c r="Y353" s="25">
        <v>0</v>
      </c>
      <c r="Z353" s="22">
        <v>0</v>
      </c>
      <c r="AA353" s="23">
        <v>0</v>
      </c>
      <c r="AB353" s="22">
        <v>0</v>
      </c>
      <c r="AC353" s="23">
        <v>0</v>
      </c>
      <c r="AD353" s="23">
        <v>0</v>
      </c>
      <c r="AE353" s="23">
        <v>0</v>
      </c>
      <c r="AF353" s="24">
        <v>0</v>
      </c>
      <c r="AG353" s="23">
        <v>0</v>
      </c>
      <c r="AH353" s="23">
        <v>0</v>
      </c>
      <c r="AI353" s="25">
        <f t="shared" si="50"/>
        <v>159269146</v>
      </c>
      <c r="AJ353" s="25">
        <v>0</v>
      </c>
      <c r="AK353" s="24">
        <v>0</v>
      </c>
      <c r="AL353" s="23">
        <v>0</v>
      </c>
      <c r="AM353" s="23">
        <v>0</v>
      </c>
      <c r="AN353" s="24">
        <v>0</v>
      </c>
      <c r="AO353" s="24">
        <v>0</v>
      </c>
      <c r="AP353" s="23">
        <v>0</v>
      </c>
      <c r="AQ353" s="23">
        <v>0</v>
      </c>
      <c r="AR353" s="23">
        <v>0</v>
      </c>
      <c r="AS353" s="41" t="s">
        <v>2304</v>
      </c>
      <c r="AT353" s="23">
        <v>0</v>
      </c>
      <c r="AU353" s="23">
        <v>0</v>
      </c>
      <c r="AV353" s="25">
        <v>159269146</v>
      </c>
      <c r="AW353" s="22">
        <v>0</v>
      </c>
      <c r="AX353" s="23">
        <v>0</v>
      </c>
      <c r="AY353" s="41">
        <v>0</v>
      </c>
      <c r="AZ353" s="23">
        <v>0</v>
      </c>
      <c r="BA353" s="24">
        <v>0</v>
      </c>
      <c r="BB353" s="23">
        <v>0</v>
      </c>
      <c r="BC353" s="23"/>
      <c r="BD353" s="23">
        <v>0</v>
      </c>
      <c r="BE353" s="41">
        <v>0</v>
      </c>
      <c r="BF353" s="23">
        <v>140944560</v>
      </c>
      <c r="BG353" s="23">
        <v>141796686</v>
      </c>
      <c r="BH353" s="25">
        <v>442010392</v>
      </c>
      <c r="BI353" s="23">
        <v>0</v>
      </c>
      <c r="BJ353" s="23">
        <v>40257776</v>
      </c>
      <c r="BK353" s="23">
        <v>0</v>
      </c>
      <c r="BL353" s="23">
        <v>0</v>
      </c>
      <c r="BM353" s="23">
        <v>0</v>
      </c>
      <c r="BN353" s="24">
        <v>0</v>
      </c>
      <c r="BO353" s="23">
        <v>0</v>
      </c>
      <c r="BP353" s="23">
        <v>0</v>
      </c>
      <c r="BQ353" s="23">
        <v>0</v>
      </c>
      <c r="BR353" s="25">
        <v>482268168</v>
      </c>
      <c r="BS353" s="22">
        <v>0</v>
      </c>
      <c r="BT353" s="23">
        <v>0</v>
      </c>
      <c r="BU353" s="23">
        <v>0</v>
      </c>
      <c r="BV353" s="23">
        <v>0</v>
      </c>
      <c r="BW353" s="24">
        <v>0</v>
      </c>
      <c r="BX353" s="23">
        <v>0</v>
      </c>
      <c r="BY353" s="23">
        <v>0</v>
      </c>
      <c r="BZ353" s="23">
        <v>0</v>
      </c>
      <c r="CA353" s="25">
        <f t="shared" si="51"/>
        <v>482268168</v>
      </c>
      <c r="CB353" s="22">
        <v>0</v>
      </c>
      <c r="CC353" s="23">
        <v>0</v>
      </c>
      <c r="CD353" s="23">
        <v>0</v>
      </c>
      <c r="CE353" s="23">
        <v>0</v>
      </c>
      <c r="CF353" s="24">
        <v>0</v>
      </c>
      <c r="CG353" s="23">
        <v>0</v>
      </c>
      <c r="CH353" s="23">
        <v>0</v>
      </c>
      <c r="CI353" s="23">
        <v>0</v>
      </c>
      <c r="CJ353" s="25">
        <f t="shared" si="52"/>
        <v>482268168</v>
      </c>
      <c r="CK353" s="22">
        <v>0</v>
      </c>
      <c r="CL353" s="23">
        <v>0</v>
      </c>
      <c r="CM353" s="23">
        <v>0</v>
      </c>
      <c r="CN353" s="23">
        <v>0</v>
      </c>
      <c r="CO353" s="23">
        <v>0</v>
      </c>
      <c r="CP353" s="24">
        <v>0</v>
      </c>
      <c r="CQ353" s="23">
        <v>0</v>
      </c>
      <c r="CR353" s="23">
        <v>0</v>
      </c>
      <c r="CS353" s="25">
        <f t="shared" si="53"/>
        <v>482268168</v>
      </c>
      <c r="CT353" s="22">
        <v>0</v>
      </c>
      <c r="CU353" s="23">
        <v>0</v>
      </c>
      <c r="CV353" s="23">
        <v>0</v>
      </c>
      <c r="CW353" s="23"/>
      <c r="CX353" s="23">
        <v>0</v>
      </c>
      <c r="CY353" s="24">
        <v>0</v>
      </c>
      <c r="CZ353" s="23">
        <v>0</v>
      </c>
      <c r="DA353" s="23">
        <v>0</v>
      </c>
      <c r="DB353" s="25">
        <f t="shared" si="54"/>
        <v>482268168</v>
      </c>
      <c r="DC353" s="22">
        <v>0</v>
      </c>
      <c r="DD353" s="23">
        <v>0</v>
      </c>
      <c r="DE353" s="23">
        <v>0</v>
      </c>
      <c r="DF353" s="23">
        <v>0</v>
      </c>
      <c r="DG353" s="23">
        <v>0</v>
      </c>
      <c r="DH353" s="24">
        <v>0</v>
      </c>
      <c r="DI353" s="23">
        <v>0</v>
      </c>
      <c r="DJ353" s="23">
        <v>0</v>
      </c>
      <c r="DK353" s="25">
        <f t="shared" si="56"/>
        <v>482268168</v>
      </c>
      <c r="DL353" s="28">
        <v>0</v>
      </c>
      <c r="DM353" s="23">
        <v>0</v>
      </c>
      <c r="DN353" s="23">
        <v>0</v>
      </c>
      <c r="DO353" s="23">
        <v>0</v>
      </c>
      <c r="DP353" s="23"/>
      <c r="DQ353" s="23"/>
      <c r="DR353" s="23">
        <v>0</v>
      </c>
      <c r="DS353" s="23">
        <v>0</v>
      </c>
      <c r="DT353" s="24">
        <v>0</v>
      </c>
      <c r="DU353" s="23">
        <v>0</v>
      </c>
      <c r="DV353" s="23">
        <v>0</v>
      </c>
      <c r="DW353" s="26">
        <f t="shared" si="55"/>
        <v>482268168</v>
      </c>
      <c r="DX353" s="26">
        <f>VLOOKUP(B353,[2]RPTNCT049_ConsultaSaldosContabl!$I$4:$K$7914,3,0)</f>
        <v>181202336</v>
      </c>
      <c r="DY353" s="13" t="e">
        <f>+S353+AD353+AU353+#REF!+BG353+#REF!+BQ353+#REF!</f>
        <v>#REF!</v>
      </c>
    </row>
    <row r="354" spans="1:129" ht="15" customHeight="1" x14ac:dyDescent="0.2">
      <c r="A354" s="9">
        <v>8909842244</v>
      </c>
      <c r="B354" s="9">
        <v>890984224</v>
      </c>
      <c r="C354" s="9"/>
      <c r="D354" s="27">
        <v>212505125</v>
      </c>
      <c r="E354" s="21" t="s">
        <v>118</v>
      </c>
      <c r="F354" s="20" t="s">
        <v>1270</v>
      </c>
      <c r="G354" s="22">
        <f>VLOOKUP(A354,[1]SGP!$A$4:$G$1137,7,0)</f>
        <v>0</v>
      </c>
      <c r="H354" s="23"/>
      <c r="I354" s="23">
        <v>0</v>
      </c>
      <c r="J354" s="23">
        <v>0</v>
      </c>
      <c r="K354" s="24">
        <v>0</v>
      </c>
      <c r="L354" s="23">
        <v>0</v>
      </c>
      <c r="M354" s="23">
        <v>0</v>
      </c>
      <c r="N354" s="25">
        <f t="shared" si="48"/>
        <v>0</v>
      </c>
      <c r="O354" s="25">
        <v>0</v>
      </c>
      <c r="P354" s="22">
        <v>0</v>
      </c>
      <c r="Q354" s="23">
        <v>0</v>
      </c>
      <c r="R354" s="23">
        <v>0</v>
      </c>
      <c r="S354" s="31">
        <v>64741891</v>
      </c>
      <c r="T354" s="23">
        <v>0</v>
      </c>
      <c r="U354" s="24">
        <v>0</v>
      </c>
      <c r="V354" s="23">
        <v>0</v>
      </c>
      <c r="W354" s="23">
        <v>0</v>
      </c>
      <c r="X354" s="25">
        <f t="shared" si="49"/>
        <v>64741891</v>
      </c>
      <c r="Y354" s="25">
        <v>0</v>
      </c>
      <c r="Z354" s="22">
        <v>0</v>
      </c>
      <c r="AA354" s="23">
        <v>0</v>
      </c>
      <c r="AB354" s="22">
        <v>0</v>
      </c>
      <c r="AC354" s="23">
        <v>0</v>
      </c>
      <c r="AD354" s="23">
        <v>0</v>
      </c>
      <c r="AE354" s="23">
        <v>0</v>
      </c>
      <c r="AF354" s="24">
        <v>0</v>
      </c>
      <c r="AG354" s="23">
        <v>0</v>
      </c>
      <c r="AH354" s="23">
        <v>0</v>
      </c>
      <c r="AI354" s="25">
        <f t="shared" si="50"/>
        <v>64741891</v>
      </c>
      <c r="AJ354" s="25">
        <v>0</v>
      </c>
      <c r="AK354" s="24">
        <v>0</v>
      </c>
      <c r="AL354" s="23">
        <v>0</v>
      </c>
      <c r="AM354" s="23">
        <v>0</v>
      </c>
      <c r="AN354" s="24">
        <v>0</v>
      </c>
      <c r="AO354" s="24">
        <v>0</v>
      </c>
      <c r="AP354" s="23">
        <v>0</v>
      </c>
      <c r="AQ354" s="23">
        <v>0</v>
      </c>
      <c r="AR354" s="23">
        <v>0</v>
      </c>
      <c r="AS354" s="41" t="s">
        <v>2304</v>
      </c>
      <c r="AT354" s="23">
        <v>0</v>
      </c>
      <c r="AU354" s="23">
        <v>0</v>
      </c>
      <c r="AV354" s="25">
        <v>64741891</v>
      </c>
      <c r="AW354" s="22">
        <v>0</v>
      </c>
      <c r="AX354" s="23">
        <v>0</v>
      </c>
      <c r="AY354" s="41">
        <v>0</v>
      </c>
      <c r="AZ354" s="23">
        <v>0</v>
      </c>
      <c r="BA354" s="24">
        <v>0</v>
      </c>
      <c r="BB354" s="23">
        <v>0</v>
      </c>
      <c r="BC354" s="23"/>
      <c r="BD354" s="23">
        <v>0</v>
      </c>
      <c r="BE354" s="41">
        <v>0</v>
      </c>
      <c r="BF354" s="23">
        <v>61915605</v>
      </c>
      <c r="BG354" s="23">
        <v>61021026</v>
      </c>
      <c r="BH354" s="25">
        <v>187678522</v>
      </c>
      <c r="BI354" s="23">
        <v>0</v>
      </c>
      <c r="BJ354" s="23">
        <v>18188163</v>
      </c>
      <c r="BK354" s="23">
        <v>0</v>
      </c>
      <c r="BL354" s="23">
        <v>0</v>
      </c>
      <c r="BM354" s="23">
        <v>0</v>
      </c>
      <c r="BN354" s="24">
        <v>0</v>
      </c>
      <c r="BO354" s="23">
        <v>0</v>
      </c>
      <c r="BP354" s="23">
        <v>0</v>
      </c>
      <c r="BQ354" s="23">
        <v>0</v>
      </c>
      <c r="BR354" s="25">
        <v>205866685</v>
      </c>
      <c r="BS354" s="22">
        <v>0</v>
      </c>
      <c r="BT354" s="23">
        <v>0</v>
      </c>
      <c r="BU354" s="23">
        <v>0</v>
      </c>
      <c r="BV354" s="23">
        <v>0</v>
      </c>
      <c r="BW354" s="24">
        <v>0</v>
      </c>
      <c r="BX354" s="23">
        <v>0</v>
      </c>
      <c r="BY354" s="23">
        <v>0</v>
      </c>
      <c r="BZ354" s="23">
        <v>0</v>
      </c>
      <c r="CA354" s="25">
        <f t="shared" si="51"/>
        <v>205866685</v>
      </c>
      <c r="CB354" s="22">
        <v>0</v>
      </c>
      <c r="CC354" s="23">
        <v>0</v>
      </c>
      <c r="CD354" s="23">
        <v>0</v>
      </c>
      <c r="CE354" s="23">
        <v>0</v>
      </c>
      <c r="CF354" s="24">
        <v>0</v>
      </c>
      <c r="CG354" s="23">
        <v>0</v>
      </c>
      <c r="CH354" s="23">
        <v>0</v>
      </c>
      <c r="CI354" s="23">
        <v>0</v>
      </c>
      <c r="CJ354" s="25">
        <f t="shared" si="52"/>
        <v>205866685</v>
      </c>
      <c r="CK354" s="22">
        <v>0</v>
      </c>
      <c r="CL354" s="23">
        <v>0</v>
      </c>
      <c r="CM354" s="23">
        <v>0</v>
      </c>
      <c r="CN354" s="23">
        <v>0</v>
      </c>
      <c r="CO354" s="23">
        <v>0</v>
      </c>
      <c r="CP354" s="24">
        <v>0</v>
      </c>
      <c r="CQ354" s="23">
        <v>0</v>
      </c>
      <c r="CR354" s="23">
        <v>0</v>
      </c>
      <c r="CS354" s="25">
        <f t="shared" si="53"/>
        <v>205866685</v>
      </c>
      <c r="CT354" s="22">
        <v>0</v>
      </c>
      <c r="CU354" s="23">
        <v>0</v>
      </c>
      <c r="CV354" s="23">
        <v>0</v>
      </c>
      <c r="CW354" s="23"/>
      <c r="CX354" s="23">
        <v>0</v>
      </c>
      <c r="CY354" s="24">
        <v>0</v>
      </c>
      <c r="CZ354" s="23">
        <v>0</v>
      </c>
      <c r="DA354" s="23">
        <v>0</v>
      </c>
      <c r="DB354" s="25">
        <f t="shared" si="54"/>
        <v>205866685</v>
      </c>
      <c r="DC354" s="22">
        <v>0</v>
      </c>
      <c r="DD354" s="23">
        <v>0</v>
      </c>
      <c r="DE354" s="23">
        <v>0</v>
      </c>
      <c r="DF354" s="23">
        <v>0</v>
      </c>
      <c r="DG354" s="23">
        <v>0</v>
      </c>
      <c r="DH354" s="24">
        <v>0</v>
      </c>
      <c r="DI354" s="23">
        <v>0</v>
      </c>
      <c r="DJ354" s="23">
        <v>0</v>
      </c>
      <c r="DK354" s="25">
        <f t="shared" si="56"/>
        <v>205866685</v>
      </c>
      <c r="DL354" s="28">
        <v>0</v>
      </c>
      <c r="DM354" s="23">
        <v>0</v>
      </c>
      <c r="DN354" s="23">
        <v>0</v>
      </c>
      <c r="DO354" s="23">
        <v>0</v>
      </c>
      <c r="DP354" s="23"/>
      <c r="DQ354" s="23"/>
      <c r="DR354" s="23">
        <v>0</v>
      </c>
      <c r="DS354" s="23">
        <v>0</v>
      </c>
      <c r="DT354" s="24">
        <v>0</v>
      </c>
      <c r="DU354" s="23">
        <v>0</v>
      </c>
      <c r="DV354" s="23">
        <v>0</v>
      </c>
      <c r="DW354" s="26">
        <f t="shared" si="55"/>
        <v>205866685</v>
      </c>
      <c r="DX354" s="26">
        <f>VLOOKUP(B354,[2]RPTNCT049_ConsultaSaldosContabl!$I$4:$K$7914,3,0)</f>
        <v>80103768</v>
      </c>
      <c r="DY354" s="13" t="e">
        <f>+S354+AD354+AU354+#REF!+BG354+#REF!+BQ354+#REF!</f>
        <v>#REF!</v>
      </c>
    </row>
    <row r="355" spans="1:129" ht="15" customHeight="1" x14ac:dyDescent="0.2">
      <c r="A355" s="9">
        <v>8909842212</v>
      </c>
      <c r="B355" s="9">
        <v>890984221</v>
      </c>
      <c r="C355" s="9"/>
      <c r="D355" s="27">
        <v>215005250</v>
      </c>
      <c r="E355" s="21" t="s">
        <v>137</v>
      </c>
      <c r="F355" s="20" t="s">
        <v>1289</v>
      </c>
      <c r="G355" s="22">
        <f>VLOOKUP(A355,[1]SGP!$A$4:$G$1137,7,0)</f>
        <v>0</v>
      </c>
      <c r="H355" s="23"/>
      <c r="I355" s="23">
        <v>0</v>
      </c>
      <c r="J355" s="23">
        <v>0</v>
      </c>
      <c r="K355" s="24">
        <v>0</v>
      </c>
      <c r="L355" s="23">
        <v>0</v>
      </c>
      <c r="M355" s="23">
        <v>0</v>
      </c>
      <c r="N355" s="25">
        <f t="shared" si="48"/>
        <v>0</v>
      </c>
      <c r="O355" s="25">
        <v>0</v>
      </c>
      <c r="P355" s="22">
        <v>0</v>
      </c>
      <c r="Q355" s="23">
        <v>0</v>
      </c>
      <c r="R355" s="23">
        <v>0</v>
      </c>
      <c r="S355" s="31">
        <v>520509657</v>
      </c>
      <c r="T355" s="23">
        <v>0</v>
      </c>
      <c r="U355" s="24">
        <v>0</v>
      </c>
      <c r="V355" s="23">
        <v>0</v>
      </c>
      <c r="W355" s="23">
        <v>0</v>
      </c>
      <c r="X355" s="25">
        <f t="shared" si="49"/>
        <v>520509657</v>
      </c>
      <c r="Y355" s="25">
        <v>0</v>
      </c>
      <c r="Z355" s="22">
        <v>0</v>
      </c>
      <c r="AA355" s="23">
        <v>0</v>
      </c>
      <c r="AB355" s="22">
        <v>0</v>
      </c>
      <c r="AC355" s="23">
        <v>0</v>
      </c>
      <c r="AD355" s="23">
        <v>0</v>
      </c>
      <c r="AE355" s="23">
        <v>0</v>
      </c>
      <c r="AF355" s="24">
        <v>0</v>
      </c>
      <c r="AG355" s="23">
        <v>0</v>
      </c>
      <c r="AH355" s="23">
        <v>0</v>
      </c>
      <c r="AI355" s="25">
        <f t="shared" si="50"/>
        <v>520509657</v>
      </c>
      <c r="AJ355" s="25">
        <v>0</v>
      </c>
      <c r="AK355" s="24">
        <v>0</v>
      </c>
      <c r="AL355" s="23">
        <v>0</v>
      </c>
      <c r="AM355" s="23">
        <v>0</v>
      </c>
      <c r="AN355" s="24">
        <v>0</v>
      </c>
      <c r="AO355" s="24">
        <v>0</v>
      </c>
      <c r="AP355" s="23">
        <v>0</v>
      </c>
      <c r="AQ355" s="23">
        <v>0</v>
      </c>
      <c r="AR355" s="23">
        <v>0</v>
      </c>
      <c r="AS355" s="41" t="s">
        <v>2304</v>
      </c>
      <c r="AT355" s="23">
        <v>0</v>
      </c>
      <c r="AU355" s="23">
        <v>0</v>
      </c>
      <c r="AV355" s="25">
        <v>520509657</v>
      </c>
      <c r="AW355" s="22">
        <v>0</v>
      </c>
      <c r="AX355" s="23">
        <v>0</v>
      </c>
      <c r="AY355" s="41">
        <v>0</v>
      </c>
      <c r="AZ355" s="23">
        <v>0</v>
      </c>
      <c r="BA355" s="24">
        <v>0</v>
      </c>
      <c r="BB355" s="23">
        <v>0</v>
      </c>
      <c r="BC355" s="23"/>
      <c r="BD355" s="23">
        <v>0</v>
      </c>
      <c r="BE355" s="41">
        <v>0</v>
      </c>
      <c r="BF355" s="23">
        <v>533535145</v>
      </c>
      <c r="BG355" s="23">
        <v>462634239</v>
      </c>
      <c r="BH355" s="25">
        <v>1516679041</v>
      </c>
      <c r="BI355" s="23">
        <v>0</v>
      </c>
      <c r="BJ355" s="23">
        <v>147874027</v>
      </c>
      <c r="BK355" s="23">
        <v>0</v>
      </c>
      <c r="BL355" s="23">
        <v>0</v>
      </c>
      <c r="BM355" s="23">
        <v>0</v>
      </c>
      <c r="BN355" s="24">
        <v>0</v>
      </c>
      <c r="BO355" s="23">
        <v>0</v>
      </c>
      <c r="BP355" s="23">
        <v>0</v>
      </c>
      <c r="BQ355" s="23">
        <v>0</v>
      </c>
      <c r="BR355" s="25">
        <v>1664553068</v>
      </c>
      <c r="BS355" s="22">
        <v>0</v>
      </c>
      <c r="BT355" s="23">
        <v>0</v>
      </c>
      <c r="BU355" s="23">
        <v>0</v>
      </c>
      <c r="BV355" s="23">
        <v>0</v>
      </c>
      <c r="BW355" s="24">
        <v>0</v>
      </c>
      <c r="BX355" s="23">
        <v>0</v>
      </c>
      <c r="BY355" s="23">
        <v>0</v>
      </c>
      <c r="BZ355" s="23">
        <v>0</v>
      </c>
      <c r="CA355" s="25">
        <f t="shared" si="51"/>
        <v>1664553068</v>
      </c>
      <c r="CB355" s="22">
        <v>0</v>
      </c>
      <c r="CC355" s="23">
        <v>0</v>
      </c>
      <c r="CD355" s="23">
        <v>0</v>
      </c>
      <c r="CE355" s="23">
        <v>0</v>
      </c>
      <c r="CF355" s="24">
        <v>0</v>
      </c>
      <c r="CG355" s="23">
        <v>0</v>
      </c>
      <c r="CH355" s="23">
        <v>0</v>
      </c>
      <c r="CI355" s="23">
        <v>0</v>
      </c>
      <c r="CJ355" s="25">
        <f t="shared" si="52"/>
        <v>1664553068</v>
      </c>
      <c r="CK355" s="22">
        <v>0</v>
      </c>
      <c r="CL355" s="23">
        <v>0</v>
      </c>
      <c r="CM355" s="23">
        <v>0</v>
      </c>
      <c r="CN355" s="23">
        <v>0</v>
      </c>
      <c r="CO355" s="23">
        <v>0</v>
      </c>
      <c r="CP355" s="24">
        <v>0</v>
      </c>
      <c r="CQ355" s="23">
        <v>0</v>
      </c>
      <c r="CR355" s="23">
        <v>0</v>
      </c>
      <c r="CS355" s="25">
        <f t="shared" si="53"/>
        <v>1664553068</v>
      </c>
      <c r="CT355" s="22">
        <v>0</v>
      </c>
      <c r="CU355" s="23">
        <v>0</v>
      </c>
      <c r="CV355" s="23">
        <v>0</v>
      </c>
      <c r="CW355" s="23"/>
      <c r="CX355" s="23">
        <v>0</v>
      </c>
      <c r="CY355" s="24">
        <v>0</v>
      </c>
      <c r="CZ355" s="23">
        <v>0</v>
      </c>
      <c r="DA355" s="23">
        <v>0</v>
      </c>
      <c r="DB355" s="25">
        <f t="shared" si="54"/>
        <v>1664553068</v>
      </c>
      <c r="DC355" s="22">
        <v>0</v>
      </c>
      <c r="DD355" s="23">
        <v>0</v>
      </c>
      <c r="DE355" s="23">
        <v>0</v>
      </c>
      <c r="DF355" s="23">
        <v>0</v>
      </c>
      <c r="DG355" s="23">
        <v>0</v>
      </c>
      <c r="DH355" s="24">
        <v>0</v>
      </c>
      <c r="DI355" s="23">
        <v>0</v>
      </c>
      <c r="DJ355" s="23">
        <v>0</v>
      </c>
      <c r="DK355" s="25">
        <f t="shared" si="56"/>
        <v>1664553068</v>
      </c>
      <c r="DL355" s="28">
        <v>0</v>
      </c>
      <c r="DM355" s="23">
        <v>0</v>
      </c>
      <c r="DN355" s="23">
        <v>0</v>
      </c>
      <c r="DO355" s="23">
        <v>0</v>
      </c>
      <c r="DP355" s="23"/>
      <c r="DQ355" s="23"/>
      <c r="DR355" s="23">
        <v>0</v>
      </c>
      <c r="DS355" s="23">
        <v>0</v>
      </c>
      <c r="DT355" s="24">
        <v>0</v>
      </c>
      <c r="DU355" s="23">
        <v>0</v>
      </c>
      <c r="DV355" s="23">
        <v>0</v>
      </c>
      <c r="DW355" s="26">
        <f t="shared" si="55"/>
        <v>1664553068</v>
      </c>
      <c r="DX355" s="26">
        <f>VLOOKUP(B355,[2]RPTNCT049_ConsultaSaldosContabl!$I$4:$K$7914,3,0)</f>
        <v>681409172</v>
      </c>
      <c r="DY355" s="13" t="e">
        <f>+S355+AD355+AU355+#REF!+BG355+#REF!+BQ355+#REF!</f>
        <v>#REF!</v>
      </c>
    </row>
    <row r="356" spans="1:129" ht="15" customHeight="1" x14ac:dyDescent="0.2">
      <c r="A356" s="9">
        <v>8909841862</v>
      </c>
      <c r="B356" s="9">
        <v>890984186</v>
      </c>
      <c r="C356" s="9"/>
      <c r="D356" s="27">
        <v>215605856</v>
      </c>
      <c r="E356" s="21" t="s">
        <v>206</v>
      </c>
      <c r="F356" s="20" t="s">
        <v>1354</v>
      </c>
      <c r="G356" s="22">
        <f>VLOOKUP(A356,[1]SGP!$A$4:$G$1137,7,0)</f>
        <v>0</v>
      </c>
      <c r="H356" s="23"/>
      <c r="I356" s="23">
        <v>0</v>
      </c>
      <c r="J356" s="23">
        <v>0</v>
      </c>
      <c r="K356" s="24">
        <v>0</v>
      </c>
      <c r="L356" s="23">
        <v>0</v>
      </c>
      <c r="M356" s="23">
        <v>0</v>
      </c>
      <c r="N356" s="25">
        <f t="shared" si="48"/>
        <v>0</v>
      </c>
      <c r="O356" s="25">
        <v>0</v>
      </c>
      <c r="P356" s="22">
        <v>0</v>
      </c>
      <c r="Q356" s="23">
        <v>0</v>
      </c>
      <c r="R356" s="23">
        <v>0</v>
      </c>
      <c r="S356" s="31">
        <v>40816532</v>
      </c>
      <c r="T356" s="23">
        <v>0</v>
      </c>
      <c r="U356" s="24">
        <v>0</v>
      </c>
      <c r="V356" s="23">
        <v>0</v>
      </c>
      <c r="W356" s="23">
        <v>0</v>
      </c>
      <c r="X356" s="25">
        <f t="shared" si="49"/>
        <v>40816532</v>
      </c>
      <c r="Y356" s="25">
        <v>0</v>
      </c>
      <c r="Z356" s="22">
        <v>0</v>
      </c>
      <c r="AA356" s="23">
        <v>0</v>
      </c>
      <c r="AB356" s="22">
        <v>0</v>
      </c>
      <c r="AC356" s="23">
        <v>0</v>
      </c>
      <c r="AD356" s="23">
        <v>0</v>
      </c>
      <c r="AE356" s="23">
        <v>0</v>
      </c>
      <c r="AF356" s="24">
        <v>0</v>
      </c>
      <c r="AG356" s="23">
        <v>0</v>
      </c>
      <c r="AH356" s="23">
        <v>0</v>
      </c>
      <c r="AI356" s="25">
        <f t="shared" si="50"/>
        <v>40816532</v>
      </c>
      <c r="AJ356" s="25">
        <v>0</v>
      </c>
      <c r="AK356" s="24">
        <v>0</v>
      </c>
      <c r="AL356" s="23">
        <v>0</v>
      </c>
      <c r="AM356" s="23">
        <v>0</v>
      </c>
      <c r="AN356" s="24">
        <v>0</v>
      </c>
      <c r="AO356" s="24">
        <v>0</v>
      </c>
      <c r="AP356" s="23">
        <v>0</v>
      </c>
      <c r="AQ356" s="23">
        <v>0</v>
      </c>
      <c r="AR356" s="23">
        <v>0</v>
      </c>
      <c r="AS356" s="41" t="s">
        <v>2304</v>
      </c>
      <c r="AT356" s="23">
        <v>0</v>
      </c>
      <c r="AU356" s="23">
        <v>0</v>
      </c>
      <c r="AV356" s="25">
        <v>40816532</v>
      </c>
      <c r="AW356" s="22">
        <v>0</v>
      </c>
      <c r="AX356" s="23">
        <v>0</v>
      </c>
      <c r="AY356" s="41">
        <v>0</v>
      </c>
      <c r="AZ356" s="23">
        <v>0</v>
      </c>
      <c r="BA356" s="24">
        <v>0</v>
      </c>
      <c r="BB356" s="23">
        <v>0</v>
      </c>
      <c r="BC356" s="23"/>
      <c r="BD356" s="23">
        <v>0</v>
      </c>
      <c r="BE356" s="41">
        <v>0</v>
      </c>
      <c r="BF356" s="23">
        <v>22964070</v>
      </c>
      <c r="BG356" s="23">
        <v>36526293</v>
      </c>
      <c r="BH356" s="25">
        <v>100306895</v>
      </c>
      <c r="BI356" s="23">
        <v>0</v>
      </c>
      <c r="BJ356" s="23">
        <v>7376837</v>
      </c>
      <c r="BK356" s="23">
        <v>0</v>
      </c>
      <c r="BL356" s="23">
        <v>0</v>
      </c>
      <c r="BM356" s="23">
        <v>0</v>
      </c>
      <c r="BN356" s="24">
        <v>0</v>
      </c>
      <c r="BO356" s="23">
        <v>0</v>
      </c>
      <c r="BP356" s="23">
        <v>0</v>
      </c>
      <c r="BQ356" s="23">
        <v>0</v>
      </c>
      <c r="BR356" s="25">
        <v>107683732</v>
      </c>
      <c r="BS356" s="22">
        <v>0</v>
      </c>
      <c r="BT356" s="23">
        <v>0</v>
      </c>
      <c r="BU356" s="23">
        <v>0</v>
      </c>
      <c r="BV356" s="23">
        <v>0</v>
      </c>
      <c r="BW356" s="24">
        <v>0</v>
      </c>
      <c r="BX356" s="23">
        <v>0</v>
      </c>
      <c r="BY356" s="23">
        <v>0</v>
      </c>
      <c r="BZ356" s="23">
        <v>0</v>
      </c>
      <c r="CA356" s="25">
        <f t="shared" si="51"/>
        <v>107683732</v>
      </c>
      <c r="CB356" s="22">
        <v>0</v>
      </c>
      <c r="CC356" s="23">
        <v>0</v>
      </c>
      <c r="CD356" s="23">
        <v>0</v>
      </c>
      <c r="CE356" s="23">
        <v>0</v>
      </c>
      <c r="CF356" s="24">
        <v>0</v>
      </c>
      <c r="CG356" s="23">
        <v>0</v>
      </c>
      <c r="CH356" s="23">
        <v>0</v>
      </c>
      <c r="CI356" s="23">
        <v>0</v>
      </c>
      <c r="CJ356" s="25">
        <f t="shared" si="52"/>
        <v>107683732</v>
      </c>
      <c r="CK356" s="22">
        <v>0</v>
      </c>
      <c r="CL356" s="23">
        <v>0</v>
      </c>
      <c r="CM356" s="23">
        <v>0</v>
      </c>
      <c r="CN356" s="23">
        <v>0</v>
      </c>
      <c r="CO356" s="23">
        <v>0</v>
      </c>
      <c r="CP356" s="24">
        <v>0</v>
      </c>
      <c r="CQ356" s="23">
        <v>0</v>
      </c>
      <c r="CR356" s="23">
        <v>0</v>
      </c>
      <c r="CS356" s="25">
        <f t="shared" si="53"/>
        <v>107683732</v>
      </c>
      <c r="CT356" s="22">
        <v>0</v>
      </c>
      <c r="CU356" s="23">
        <v>0</v>
      </c>
      <c r="CV356" s="23">
        <v>0</v>
      </c>
      <c r="CW356" s="23"/>
      <c r="CX356" s="23">
        <v>0</v>
      </c>
      <c r="CY356" s="24">
        <v>0</v>
      </c>
      <c r="CZ356" s="23">
        <v>0</v>
      </c>
      <c r="DA356" s="23">
        <v>0</v>
      </c>
      <c r="DB356" s="25">
        <f t="shared" si="54"/>
        <v>107683732</v>
      </c>
      <c r="DC356" s="22">
        <v>0</v>
      </c>
      <c r="DD356" s="23">
        <v>0</v>
      </c>
      <c r="DE356" s="23">
        <v>0</v>
      </c>
      <c r="DF356" s="23">
        <v>0</v>
      </c>
      <c r="DG356" s="23">
        <v>0</v>
      </c>
      <c r="DH356" s="24">
        <v>0</v>
      </c>
      <c r="DI356" s="23">
        <v>0</v>
      </c>
      <c r="DJ356" s="23">
        <v>0</v>
      </c>
      <c r="DK356" s="25">
        <f t="shared" si="56"/>
        <v>107683732</v>
      </c>
      <c r="DL356" s="28">
        <v>0</v>
      </c>
      <c r="DM356" s="23">
        <v>0</v>
      </c>
      <c r="DN356" s="23">
        <v>0</v>
      </c>
      <c r="DO356" s="23">
        <v>0</v>
      </c>
      <c r="DP356" s="23"/>
      <c r="DQ356" s="23"/>
      <c r="DR356" s="23">
        <v>0</v>
      </c>
      <c r="DS356" s="23">
        <v>0</v>
      </c>
      <c r="DT356" s="24">
        <v>0</v>
      </c>
      <c r="DU356" s="23">
        <v>0</v>
      </c>
      <c r="DV356" s="23">
        <v>0</v>
      </c>
      <c r="DW356" s="26">
        <f t="shared" si="55"/>
        <v>107683732</v>
      </c>
      <c r="DX356" s="26">
        <f>VLOOKUP(B356,[2]RPTNCT049_ConsultaSaldosContabl!$I$4:$K$7914,3,0)</f>
        <v>30340907</v>
      </c>
      <c r="DY356" s="13" t="e">
        <f>+S356+AD356+AU356+#REF!+BG356+#REF!+BQ356+#REF!</f>
        <v>#REF!</v>
      </c>
    </row>
    <row r="357" spans="1:129" ht="15" customHeight="1" x14ac:dyDescent="0.2">
      <c r="A357" s="9">
        <v>8909841619</v>
      </c>
      <c r="B357" s="9">
        <v>890984161</v>
      </c>
      <c r="C357" s="9"/>
      <c r="D357" s="27">
        <v>210105501</v>
      </c>
      <c r="E357" s="21" t="s">
        <v>166</v>
      </c>
      <c r="F357" s="20" t="s">
        <v>1270</v>
      </c>
      <c r="G357" s="22">
        <f>VLOOKUP(A357,[1]SGP!$A$4:$G$1137,7,0)</f>
        <v>0</v>
      </c>
      <c r="H357" s="23"/>
      <c r="I357" s="23">
        <v>0</v>
      </c>
      <c r="J357" s="23">
        <v>0</v>
      </c>
      <c r="K357" s="24">
        <v>0</v>
      </c>
      <c r="L357" s="23">
        <v>0</v>
      </c>
      <c r="M357" s="23">
        <v>0</v>
      </c>
      <c r="N357" s="25">
        <f t="shared" si="48"/>
        <v>0</v>
      </c>
      <c r="O357" s="25">
        <v>0</v>
      </c>
      <c r="P357" s="22">
        <v>0</v>
      </c>
      <c r="Q357" s="23">
        <v>0</v>
      </c>
      <c r="R357" s="23">
        <v>0</v>
      </c>
      <c r="S357" s="31">
        <v>30196102</v>
      </c>
      <c r="T357" s="23">
        <v>0</v>
      </c>
      <c r="U357" s="24">
        <v>0</v>
      </c>
      <c r="V357" s="23">
        <v>0</v>
      </c>
      <c r="W357" s="23">
        <v>0</v>
      </c>
      <c r="X357" s="25">
        <f t="shared" si="49"/>
        <v>30196102</v>
      </c>
      <c r="Y357" s="25">
        <v>0</v>
      </c>
      <c r="Z357" s="22">
        <v>0</v>
      </c>
      <c r="AA357" s="23">
        <v>0</v>
      </c>
      <c r="AB357" s="22">
        <v>0</v>
      </c>
      <c r="AC357" s="23">
        <v>0</v>
      </c>
      <c r="AD357" s="23">
        <v>0</v>
      </c>
      <c r="AE357" s="23">
        <v>0</v>
      </c>
      <c r="AF357" s="24">
        <v>0</v>
      </c>
      <c r="AG357" s="23">
        <v>0</v>
      </c>
      <c r="AH357" s="23">
        <v>0</v>
      </c>
      <c r="AI357" s="25">
        <f t="shared" si="50"/>
        <v>30196102</v>
      </c>
      <c r="AJ357" s="25">
        <v>0</v>
      </c>
      <c r="AK357" s="24">
        <v>0</v>
      </c>
      <c r="AL357" s="23">
        <v>0</v>
      </c>
      <c r="AM357" s="23">
        <v>0</v>
      </c>
      <c r="AN357" s="24">
        <v>0</v>
      </c>
      <c r="AO357" s="24">
        <v>0</v>
      </c>
      <c r="AP357" s="23">
        <v>0</v>
      </c>
      <c r="AQ357" s="23">
        <v>0</v>
      </c>
      <c r="AR357" s="23">
        <v>0</v>
      </c>
      <c r="AS357" s="41" t="s">
        <v>2304</v>
      </c>
      <c r="AT357" s="23">
        <v>0</v>
      </c>
      <c r="AU357" s="23">
        <v>0</v>
      </c>
      <c r="AV357" s="25">
        <v>30196102</v>
      </c>
      <c r="AW357" s="22">
        <v>0</v>
      </c>
      <c r="AX357" s="23">
        <v>0</v>
      </c>
      <c r="AY357" s="41">
        <v>0</v>
      </c>
      <c r="AZ357" s="23">
        <v>0</v>
      </c>
      <c r="BA357" s="24">
        <v>0</v>
      </c>
      <c r="BB357" s="23">
        <v>0</v>
      </c>
      <c r="BC357" s="23"/>
      <c r="BD357" s="23">
        <v>0</v>
      </c>
      <c r="BE357" s="41">
        <v>0</v>
      </c>
      <c r="BF357" s="23">
        <v>20369515</v>
      </c>
      <c r="BG357" s="23">
        <v>27654366</v>
      </c>
      <c r="BH357" s="25">
        <v>78219983</v>
      </c>
      <c r="BI357" s="23">
        <v>0</v>
      </c>
      <c r="BJ357" s="23">
        <v>5640194</v>
      </c>
      <c r="BK357" s="23">
        <v>0</v>
      </c>
      <c r="BL357" s="23">
        <v>0</v>
      </c>
      <c r="BM357" s="23">
        <v>0</v>
      </c>
      <c r="BN357" s="24">
        <v>0</v>
      </c>
      <c r="BO357" s="23">
        <v>0</v>
      </c>
      <c r="BP357" s="23">
        <v>0</v>
      </c>
      <c r="BQ357" s="23">
        <v>0</v>
      </c>
      <c r="BR357" s="25">
        <v>83860177</v>
      </c>
      <c r="BS357" s="22">
        <v>0</v>
      </c>
      <c r="BT357" s="23">
        <v>0</v>
      </c>
      <c r="BU357" s="23">
        <v>0</v>
      </c>
      <c r="BV357" s="23">
        <v>0</v>
      </c>
      <c r="BW357" s="24">
        <v>0</v>
      </c>
      <c r="BX357" s="23">
        <v>0</v>
      </c>
      <c r="BY357" s="23">
        <v>0</v>
      </c>
      <c r="BZ357" s="23">
        <v>0</v>
      </c>
      <c r="CA357" s="25">
        <f t="shared" si="51"/>
        <v>83860177</v>
      </c>
      <c r="CB357" s="22">
        <v>0</v>
      </c>
      <c r="CC357" s="23">
        <v>0</v>
      </c>
      <c r="CD357" s="23">
        <v>0</v>
      </c>
      <c r="CE357" s="23">
        <v>0</v>
      </c>
      <c r="CF357" s="24">
        <v>0</v>
      </c>
      <c r="CG357" s="23">
        <v>0</v>
      </c>
      <c r="CH357" s="23">
        <v>0</v>
      </c>
      <c r="CI357" s="23">
        <v>0</v>
      </c>
      <c r="CJ357" s="25">
        <f t="shared" si="52"/>
        <v>83860177</v>
      </c>
      <c r="CK357" s="22">
        <v>0</v>
      </c>
      <c r="CL357" s="23">
        <v>0</v>
      </c>
      <c r="CM357" s="23">
        <v>0</v>
      </c>
      <c r="CN357" s="23">
        <v>0</v>
      </c>
      <c r="CO357" s="23">
        <v>0</v>
      </c>
      <c r="CP357" s="24">
        <v>0</v>
      </c>
      <c r="CQ357" s="23">
        <v>0</v>
      </c>
      <c r="CR357" s="23">
        <v>0</v>
      </c>
      <c r="CS357" s="25">
        <f t="shared" si="53"/>
        <v>83860177</v>
      </c>
      <c r="CT357" s="22">
        <v>0</v>
      </c>
      <c r="CU357" s="23">
        <v>0</v>
      </c>
      <c r="CV357" s="23">
        <v>0</v>
      </c>
      <c r="CW357" s="23"/>
      <c r="CX357" s="23">
        <v>0</v>
      </c>
      <c r="CY357" s="24">
        <v>0</v>
      </c>
      <c r="CZ357" s="23">
        <v>0</v>
      </c>
      <c r="DA357" s="23">
        <v>0</v>
      </c>
      <c r="DB357" s="25">
        <f t="shared" si="54"/>
        <v>83860177</v>
      </c>
      <c r="DC357" s="22">
        <v>0</v>
      </c>
      <c r="DD357" s="23">
        <v>0</v>
      </c>
      <c r="DE357" s="23">
        <v>0</v>
      </c>
      <c r="DF357" s="23">
        <v>0</v>
      </c>
      <c r="DG357" s="23">
        <v>0</v>
      </c>
      <c r="DH357" s="24">
        <v>0</v>
      </c>
      <c r="DI357" s="23">
        <v>0</v>
      </c>
      <c r="DJ357" s="23">
        <v>0</v>
      </c>
      <c r="DK357" s="25">
        <f t="shared" si="56"/>
        <v>83860177</v>
      </c>
      <c r="DL357" s="28">
        <v>0</v>
      </c>
      <c r="DM357" s="23">
        <v>0</v>
      </c>
      <c r="DN357" s="23">
        <v>0</v>
      </c>
      <c r="DO357" s="23">
        <v>0</v>
      </c>
      <c r="DP357" s="23"/>
      <c r="DQ357" s="23"/>
      <c r="DR357" s="23">
        <v>0</v>
      </c>
      <c r="DS357" s="23">
        <v>0</v>
      </c>
      <c r="DT357" s="24">
        <v>0</v>
      </c>
      <c r="DU357" s="23">
        <v>0</v>
      </c>
      <c r="DV357" s="23">
        <v>0</v>
      </c>
      <c r="DW357" s="26">
        <f t="shared" si="55"/>
        <v>83860177</v>
      </c>
      <c r="DX357" s="26">
        <f>VLOOKUP(B357,[2]RPTNCT049_ConsultaSaldosContabl!$I$4:$K$7914,3,0)</f>
        <v>26009709</v>
      </c>
      <c r="DY357" s="13" t="e">
        <f>+S357+AD357+AU357+#REF!+BG357+#REF!+BQ357+#REF!</f>
        <v>#REF!</v>
      </c>
    </row>
    <row r="358" spans="1:129" ht="15" customHeight="1" x14ac:dyDescent="0.2">
      <c r="A358" s="9">
        <v>8909841325</v>
      </c>
      <c r="B358" s="9">
        <v>890984132</v>
      </c>
      <c r="C358" s="9"/>
      <c r="D358" s="27">
        <v>214505145</v>
      </c>
      <c r="E358" s="21" t="s">
        <v>123</v>
      </c>
      <c r="F358" s="20" t="s">
        <v>1275</v>
      </c>
      <c r="G358" s="22">
        <f>VLOOKUP(A358,[1]SGP!$A$4:$G$1137,7,0)</f>
        <v>0</v>
      </c>
      <c r="H358" s="23"/>
      <c r="I358" s="23">
        <v>0</v>
      </c>
      <c r="J358" s="23">
        <v>0</v>
      </c>
      <c r="K358" s="24">
        <v>0</v>
      </c>
      <c r="L358" s="23">
        <v>0</v>
      </c>
      <c r="M358" s="23">
        <v>0</v>
      </c>
      <c r="N358" s="25">
        <f t="shared" si="48"/>
        <v>0</v>
      </c>
      <c r="O358" s="25">
        <v>0</v>
      </c>
      <c r="P358" s="22">
        <v>0</v>
      </c>
      <c r="Q358" s="23">
        <v>0</v>
      </c>
      <c r="R358" s="23">
        <v>0</v>
      </c>
      <c r="S358" s="31">
        <v>39050724</v>
      </c>
      <c r="T358" s="23">
        <v>0</v>
      </c>
      <c r="U358" s="24">
        <v>0</v>
      </c>
      <c r="V358" s="23">
        <v>0</v>
      </c>
      <c r="W358" s="23">
        <v>0</v>
      </c>
      <c r="X358" s="25">
        <f t="shared" si="49"/>
        <v>39050724</v>
      </c>
      <c r="Y358" s="25">
        <v>0</v>
      </c>
      <c r="Z358" s="22">
        <v>0</v>
      </c>
      <c r="AA358" s="23">
        <v>0</v>
      </c>
      <c r="AB358" s="22">
        <v>0</v>
      </c>
      <c r="AC358" s="23">
        <v>0</v>
      </c>
      <c r="AD358" s="23">
        <v>0</v>
      </c>
      <c r="AE358" s="23">
        <v>0</v>
      </c>
      <c r="AF358" s="24">
        <v>0</v>
      </c>
      <c r="AG358" s="23">
        <v>0</v>
      </c>
      <c r="AH358" s="23">
        <v>0</v>
      </c>
      <c r="AI358" s="25">
        <f t="shared" si="50"/>
        <v>39050724</v>
      </c>
      <c r="AJ358" s="25">
        <v>0</v>
      </c>
      <c r="AK358" s="25">
        <v>0</v>
      </c>
      <c r="AL358" s="23">
        <v>0</v>
      </c>
      <c r="AM358" s="23">
        <v>0</v>
      </c>
      <c r="AN358" s="24">
        <v>0</v>
      </c>
      <c r="AO358" s="24">
        <v>0</v>
      </c>
      <c r="AP358" s="23">
        <v>0</v>
      </c>
      <c r="AQ358" s="23">
        <v>0</v>
      </c>
      <c r="AR358" s="23">
        <v>0</v>
      </c>
      <c r="AS358" s="41" t="s">
        <v>2304</v>
      </c>
      <c r="AT358" s="23">
        <v>0</v>
      </c>
      <c r="AU358" s="23">
        <v>0</v>
      </c>
      <c r="AV358" s="25">
        <v>39050724</v>
      </c>
      <c r="AW358" s="22">
        <v>0</v>
      </c>
      <c r="AX358" s="23">
        <v>0</v>
      </c>
      <c r="AY358" s="41">
        <v>0</v>
      </c>
      <c r="AZ358" s="23">
        <v>0</v>
      </c>
      <c r="BA358" s="24">
        <v>0</v>
      </c>
      <c r="BB358" s="23">
        <v>0</v>
      </c>
      <c r="BC358" s="23"/>
      <c r="BD358" s="23">
        <v>0</v>
      </c>
      <c r="BE358" s="41">
        <v>0</v>
      </c>
      <c r="BF358" s="23">
        <v>20683615</v>
      </c>
      <c r="BG358" s="23">
        <v>38924957</v>
      </c>
      <c r="BH358" s="25">
        <v>98659296</v>
      </c>
      <c r="BI358" s="23">
        <v>0</v>
      </c>
      <c r="BJ358" s="23">
        <v>6443059</v>
      </c>
      <c r="BK358" s="23">
        <v>0</v>
      </c>
      <c r="BL358" s="23">
        <v>0</v>
      </c>
      <c r="BM358" s="23">
        <v>0</v>
      </c>
      <c r="BN358" s="24">
        <v>0</v>
      </c>
      <c r="BO358" s="23">
        <v>0</v>
      </c>
      <c r="BP358" s="23">
        <v>0</v>
      </c>
      <c r="BQ358" s="23">
        <v>0</v>
      </c>
      <c r="BR358" s="25">
        <v>105102355</v>
      </c>
      <c r="BS358" s="22">
        <v>0</v>
      </c>
      <c r="BT358" s="23">
        <v>0</v>
      </c>
      <c r="BU358" s="23">
        <v>0</v>
      </c>
      <c r="BV358" s="23">
        <v>0</v>
      </c>
      <c r="BW358" s="24">
        <v>0</v>
      </c>
      <c r="BX358" s="23">
        <v>0</v>
      </c>
      <c r="BY358" s="23">
        <v>0</v>
      </c>
      <c r="BZ358" s="23">
        <v>0</v>
      </c>
      <c r="CA358" s="25">
        <f t="shared" si="51"/>
        <v>105102355</v>
      </c>
      <c r="CB358" s="22">
        <v>0</v>
      </c>
      <c r="CC358" s="23">
        <v>0</v>
      </c>
      <c r="CD358" s="23">
        <v>0</v>
      </c>
      <c r="CE358" s="23">
        <v>0</v>
      </c>
      <c r="CF358" s="24">
        <v>0</v>
      </c>
      <c r="CG358" s="23">
        <v>0</v>
      </c>
      <c r="CH358" s="23">
        <v>0</v>
      </c>
      <c r="CI358" s="23">
        <v>0</v>
      </c>
      <c r="CJ358" s="25">
        <f t="shared" si="52"/>
        <v>105102355</v>
      </c>
      <c r="CK358" s="22">
        <v>0</v>
      </c>
      <c r="CL358" s="23">
        <v>0</v>
      </c>
      <c r="CM358" s="23">
        <v>0</v>
      </c>
      <c r="CN358" s="23">
        <v>0</v>
      </c>
      <c r="CO358" s="23">
        <v>0</v>
      </c>
      <c r="CP358" s="24">
        <v>0</v>
      </c>
      <c r="CQ358" s="23">
        <v>0</v>
      </c>
      <c r="CR358" s="23">
        <v>0</v>
      </c>
      <c r="CS358" s="25">
        <f t="shared" si="53"/>
        <v>105102355</v>
      </c>
      <c r="CT358" s="22">
        <v>0</v>
      </c>
      <c r="CU358" s="23">
        <v>0</v>
      </c>
      <c r="CV358" s="23">
        <v>0</v>
      </c>
      <c r="CW358" s="23"/>
      <c r="CX358" s="23">
        <v>0</v>
      </c>
      <c r="CY358" s="24">
        <v>0</v>
      </c>
      <c r="CZ358" s="23">
        <v>0</v>
      </c>
      <c r="DA358" s="23">
        <v>0</v>
      </c>
      <c r="DB358" s="25">
        <f t="shared" si="54"/>
        <v>105102355</v>
      </c>
      <c r="DC358" s="22">
        <v>0</v>
      </c>
      <c r="DD358" s="23">
        <v>0</v>
      </c>
      <c r="DE358" s="23">
        <v>0</v>
      </c>
      <c r="DF358" s="23">
        <v>0</v>
      </c>
      <c r="DG358" s="23">
        <v>0</v>
      </c>
      <c r="DH358" s="24">
        <v>0</v>
      </c>
      <c r="DI358" s="23">
        <v>0</v>
      </c>
      <c r="DJ358" s="23">
        <v>0</v>
      </c>
      <c r="DK358" s="25">
        <f t="shared" si="56"/>
        <v>105102355</v>
      </c>
      <c r="DL358" s="28">
        <v>0</v>
      </c>
      <c r="DM358" s="23">
        <v>0</v>
      </c>
      <c r="DN358" s="23">
        <v>0</v>
      </c>
      <c r="DO358" s="23">
        <v>0</v>
      </c>
      <c r="DP358" s="23"/>
      <c r="DQ358" s="23"/>
      <c r="DR358" s="23">
        <v>0</v>
      </c>
      <c r="DS358" s="23">
        <v>0</v>
      </c>
      <c r="DT358" s="24">
        <v>0</v>
      </c>
      <c r="DU358" s="23">
        <v>0</v>
      </c>
      <c r="DV358" s="23">
        <v>0</v>
      </c>
      <c r="DW358" s="26">
        <f t="shared" si="55"/>
        <v>105102355</v>
      </c>
      <c r="DX358" s="26">
        <f>VLOOKUP(B358,[2]RPTNCT049_ConsultaSaldosContabl!$I$4:$K$7914,3,0)</f>
        <v>27126674</v>
      </c>
      <c r="DY358" s="13" t="e">
        <f>+S358+AD358+AU358+#REF!+BG358+#REF!+BQ358+#REF!</f>
        <v>#REF!</v>
      </c>
    </row>
    <row r="359" spans="1:129" ht="15" customHeight="1" x14ac:dyDescent="0.2">
      <c r="A359" s="9">
        <v>8909840681</v>
      </c>
      <c r="B359" s="9">
        <v>890984068</v>
      </c>
      <c r="C359" s="9"/>
      <c r="D359" s="27">
        <v>215005150</v>
      </c>
      <c r="E359" s="21" t="s">
        <v>126</v>
      </c>
      <c r="F359" s="20" t="s">
        <v>1278</v>
      </c>
      <c r="G359" s="22">
        <f>VLOOKUP(A359,[1]SGP!$A$4:$G$1137,7,0)</f>
        <v>0</v>
      </c>
      <c r="H359" s="23"/>
      <c r="I359" s="23">
        <v>0</v>
      </c>
      <c r="J359" s="23">
        <v>0</v>
      </c>
      <c r="K359" s="24">
        <v>0</v>
      </c>
      <c r="L359" s="23">
        <v>0</v>
      </c>
      <c r="M359" s="23">
        <v>0</v>
      </c>
      <c r="N359" s="25">
        <f t="shared" si="48"/>
        <v>0</v>
      </c>
      <c r="O359" s="25">
        <v>0</v>
      </c>
      <c r="P359" s="22">
        <v>0</v>
      </c>
      <c r="Q359" s="23">
        <v>0</v>
      </c>
      <c r="R359" s="23">
        <v>0</v>
      </c>
      <c r="S359" s="31">
        <v>33914702</v>
      </c>
      <c r="T359" s="23">
        <v>0</v>
      </c>
      <c r="U359" s="24">
        <v>0</v>
      </c>
      <c r="V359" s="23">
        <v>0</v>
      </c>
      <c r="W359" s="23">
        <v>0</v>
      </c>
      <c r="X359" s="25">
        <f t="shared" si="49"/>
        <v>33914702</v>
      </c>
      <c r="Y359" s="25">
        <v>0</v>
      </c>
      <c r="Z359" s="22">
        <v>0</v>
      </c>
      <c r="AA359" s="23">
        <v>0</v>
      </c>
      <c r="AB359" s="22">
        <v>0</v>
      </c>
      <c r="AC359" s="23">
        <v>0</v>
      </c>
      <c r="AD359" s="23">
        <v>0</v>
      </c>
      <c r="AE359" s="23">
        <v>0</v>
      </c>
      <c r="AF359" s="24">
        <v>0</v>
      </c>
      <c r="AG359" s="23">
        <v>0</v>
      </c>
      <c r="AH359" s="23">
        <v>0</v>
      </c>
      <c r="AI359" s="25">
        <f t="shared" si="50"/>
        <v>33914702</v>
      </c>
      <c r="AJ359" s="25">
        <v>0</v>
      </c>
      <c r="AK359" s="24">
        <v>0</v>
      </c>
      <c r="AL359" s="23">
        <v>0</v>
      </c>
      <c r="AM359" s="23">
        <v>0</v>
      </c>
      <c r="AN359" s="24">
        <v>0</v>
      </c>
      <c r="AO359" s="24">
        <v>0</v>
      </c>
      <c r="AP359" s="23">
        <v>0</v>
      </c>
      <c r="AQ359" s="23">
        <v>0</v>
      </c>
      <c r="AR359" s="23">
        <v>0</v>
      </c>
      <c r="AS359" s="41" t="s">
        <v>2304</v>
      </c>
      <c r="AT359" s="23">
        <v>0</v>
      </c>
      <c r="AU359" s="23">
        <v>0</v>
      </c>
      <c r="AV359" s="25">
        <v>33914702</v>
      </c>
      <c r="AW359" s="22">
        <v>0</v>
      </c>
      <c r="AX359" s="23">
        <v>0</v>
      </c>
      <c r="AY359" s="41">
        <v>0</v>
      </c>
      <c r="AZ359" s="23">
        <v>0</v>
      </c>
      <c r="BA359" s="24">
        <v>0</v>
      </c>
      <c r="BB359" s="23">
        <v>0</v>
      </c>
      <c r="BC359" s="23"/>
      <c r="BD359" s="23">
        <v>0</v>
      </c>
      <c r="BE359" s="41">
        <v>0</v>
      </c>
      <c r="BF359" s="23">
        <v>16148135</v>
      </c>
      <c r="BG359" s="23">
        <v>30217547</v>
      </c>
      <c r="BH359" s="25">
        <v>80280384</v>
      </c>
      <c r="BI359" s="23">
        <v>0</v>
      </c>
      <c r="BJ359" s="23">
        <v>6073807</v>
      </c>
      <c r="BK359" s="23">
        <v>0</v>
      </c>
      <c r="BL359" s="23">
        <v>0</v>
      </c>
      <c r="BM359" s="23">
        <v>0</v>
      </c>
      <c r="BN359" s="24">
        <v>0</v>
      </c>
      <c r="BO359" s="23">
        <v>0</v>
      </c>
      <c r="BP359" s="23">
        <v>0</v>
      </c>
      <c r="BQ359" s="23">
        <v>0</v>
      </c>
      <c r="BR359" s="25">
        <v>86354191</v>
      </c>
      <c r="BS359" s="22">
        <v>0</v>
      </c>
      <c r="BT359" s="23">
        <v>0</v>
      </c>
      <c r="BU359" s="23">
        <v>0</v>
      </c>
      <c r="BV359" s="23">
        <v>0</v>
      </c>
      <c r="BW359" s="24">
        <v>0</v>
      </c>
      <c r="BX359" s="23">
        <v>0</v>
      </c>
      <c r="BY359" s="23">
        <v>0</v>
      </c>
      <c r="BZ359" s="23">
        <v>0</v>
      </c>
      <c r="CA359" s="25">
        <f t="shared" si="51"/>
        <v>86354191</v>
      </c>
      <c r="CB359" s="22">
        <v>0</v>
      </c>
      <c r="CC359" s="23">
        <v>0</v>
      </c>
      <c r="CD359" s="23">
        <v>0</v>
      </c>
      <c r="CE359" s="23">
        <v>0</v>
      </c>
      <c r="CF359" s="24">
        <v>0</v>
      </c>
      <c r="CG359" s="23">
        <v>0</v>
      </c>
      <c r="CH359" s="23">
        <v>0</v>
      </c>
      <c r="CI359" s="23">
        <v>0</v>
      </c>
      <c r="CJ359" s="25">
        <f t="shared" si="52"/>
        <v>86354191</v>
      </c>
      <c r="CK359" s="22">
        <v>0</v>
      </c>
      <c r="CL359" s="23">
        <v>0</v>
      </c>
      <c r="CM359" s="23">
        <v>0</v>
      </c>
      <c r="CN359" s="23">
        <v>0</v>
      </c>
      <c r="CO359" s="23">
        <v>0</v>
      </c>
      <c r="CP359" s="24">
        <v>0</v>
      </c>
      <c r="CQ359" s="23">
        <v>0</v>
      </c>
      <c r="CR359" s="23">
        <v>0</v>
      </c>
      <c r="CS359" s="25">
        <f t="shared" si="53"/>
        <v>86354191</v>
      </c>
      <c r="CT359" s="22">
        <v>0</v>
      </c>
      <c r="CU359" s="23">
        <v>0</v>
      </c>
      <c r="CV359" s="23">
        <v>0</v>
      </c>
      <c r="CW359" s="23"/>
      <c r="CX359" s="23">
        <v>0</v>
      </c>
      <c r="CY359" s="24">
        <v>0</v>
      </c>
      <c r="CZ359" s="23">
        <v>0</v>
      </c>
      <c r="DA359" s="23">
        <v>0</v>
      </c>
      <c r="DB359" s="25">
        <f t="shared" si="54"/>
        <v>86354191</v>
      </c>
      <c r="DC359" s="22">
        <v>0</v>
      </c>
      <c r="DD359" s="23">
        <v>0</v>
      </c>
      <c r="DE359" s="23">
        <v>0</v>
      </c>
      <c r="DF359" s="23">
        <v>0</v>
      </c>
      <c r="DG359" s="23">
        <v>0</v>
      </c>
      <c r="DH359" s="24">
        <v>0</v>
      </c>
      <c r="DI359" s="23">
        <v>0</v>
      </c>
      <c r="DJ359" s="23">
        <v>0</v>
      </c>
      <c r="DK359" s="25">
        <f t="shared" si="56"/>
        <v>86354191</v>
      </c>
      <c r="DL359" s="28">
        <v>0</v>
      </c>
      <c r="DM359" s="23">
        <v>0</v>
      </c>
      <c r="DN359" s="23">
        <v>0</v>
      </c>
      <c r="DO359" s="23">
        <v>0</v>
      </c>
      <c r="DP359" s="23"/>
      <c r="DQ359" s="23"/>
      <c r="DR359" s="23">
        <v>0</v>
      </c>
      <c r="DS359" s="23">
        <v>0</v>
      </c>
      <c r="DT359" s="24">
        <v>0</v>
      </c>
      <c r="DU359" s="23">
        <v>0</v>
      </c>
      <c r="DV359" s="23">
        <v>0</v>
      </c>
      <c r="DW359" s="26">
        <f t="shared" si="55"/>
        <v>86354191</v>
      </c>
      <c r="DX359" s="26">
        <f>VLOOKUP(B359,[2]RPTNCT049_ConsultaSaldosContabl!$I$4:$K$7914,3,0)</f>
        <v>22221942</v>
      </c>
      <c r="DY359" s="13" t="e">
        <f>+S359+AD359+AU359+#REF!+BG359+#REF!+BQ359+#REF!</f>
        <v>#REF!</v>
      </c>
    </row>
    <row r="360" spans="1:129" ht="15" customHeight="1" x14ac:dyDescent="0.2">
      <c r="A360" s="9">
        <v>8909840438</v>
      </c>
      <c r="B360" s="9">
        <v>890984043</v>
      </c>
      <c r="C360" s="9"/>
      <c r="D360" s="27">
        <v>213705237</v>
      </c>
      <c r="E360" s="21" t="s">
        <v>135</v>
      </c>
      <c r="F360" s="20" t="s">
        <v>1287</v>
      </c>
      <c r="G360" s="22">
        <f>VLOOKUP(A360,[1]SGP!$A$4:$G$1137,7,0)</f>
        <v>0</v>
      </c>
      <c r="H360" s="23"/>
      <c r="I360" s="23">
        <v>0</v>
      </c>
      <c r="J360" s="23">
        <v>0</v>
      </c>
      <c r="K360" s="24">
        <v>0</v>
      </c>
      <c r="L360" s="23">
        <v>0</v>
      </c>
      <c r="M360" s="23">
        <v>0</v>
      </c>
      <c r="N360" s="25">
        <f t="shared" si="48"/>
        <v>0</v>
      </c>
      <c r="O360" s="25">
        <v>0</v>
      </c>
      <c r="P360" s="22">
        <v>0</v>
      </c>
      <c r="Q360" s="23">
        <v>0</v>
      </c>
      <c r="R360" s="23">
        <v>0</v>
      </c>
      <c r="S360" s="31">
        <v>159706774</v>
      </c>
      <c r="T360" s="23">
        <v>0</v>
      </c>
      <c r="U360" s="24">
        <v>0</v>
      </c>
      <c r="V360" s="23">
        <v>0</v>
      </c>
      <c r="W360" s="23">
        <v>0</v>
      </c>
      <c r="X360" s="25">
        <f t="shared" si="49"/>
        <v>159706774</v>
      </c>
      <c r="Y360" s="25">
        <v>0</v>
      </c>
      <c r="Z360" s="22">
        <v>0</v>
      </c>
      <c r="AA360" s="23">
        <v>0</v>
      </c>
      <c r="AB360" s="22">
        <v>0</v>
      </c>
      <c r="AC360" s="23">
        <v>0</v>
      </c>
      <c r="AD360" s="23">
        <v>0</v>
      </c>
      <c r="AE360" s="23">
        <v>0</v>
      </c>
      <c r="AF360" s="24">
        <v>0</v>
      </c>
      <c r="AG360" s="23">
        <v>0</v>
      </c>
      <c r="AH360" s="23">
        <v>0</v>
      </c>
      <c r="AI360" s="25">
        <f t="shared" si="50"/>
        <v>159706774</v>
      </c>
      <c r="AJ360" s="25">
        <v>0</v>
      </c>
      <c r="AK360" s="24">
        <v>0</v>
      </c>
      <c r="AL360" s="23">
        <v>0</v>
      </c>
      <c r="AM360" s="23">
        <v>0</v>
      </c>
      <c r="AN360" s="24">
        <v>0</v>
      </c>
      <c r="AO360" s="24">
        <v>0</v>
      </c>
      <c r="AP360" s="23">
        <v>0</v>
      </c>
      <c r="AQ360" s="23">
        <v>0</v>
      </c>
      <c r="AR360" s="23">
        <v>0</v>
      </c>
      <c r="AS360" s="41" t="s">
        <v>2304</v>
      </c>
      <c r="AT360" s="23">
        <v>0</v>
      </c>
      <c r="AU360" s="23">
        <v>0</v>
      </c>
      <c r="AV360" s="25">
        <v>159706774</v>
      </c>
      <c r="AW360" s="22">
        <v>0</v>
      </c>
      <c r="AX360" s="23">
        <v>0</v>
      </c>
      <c r="AY360" s="41">
        <v>0</v>
      </c>
      <c r="AZ360" s="23">
        <v>0</v>
      </c>
      <c r="BA360" s="24">
        <v>0</v>
      </c>
      <c r="BB360" s="23">
        <v>0</v>
      </c>
      <c r="BC360" s="23"/>
      <c r="BD360" s="23">
        <v>0</v>
      </c>
      <c r="BE360" s="41">
        <v>0</v>
      </c>
      <c r="BF360" s="23">
        <v>76014900</v>
      </c>
      <c r="BG360" s="23">
        <v>145847802</v>
      </c>
      <c r="BH360" s="25">
        <v>381569476</v>
      </c>
      <c r="BI360" s="23">
        <v>0</v>
      </c>
      <c r="BJ360" s="23">
        <v>21713029</v>
      </c>
      <c r="BK360" s="23">
        <v>0</v>
      </c>
      <c r="BL360" s="23">
        <v>0</v>
      </c>
      <c r="BM360" s="23">
        <v>0</v>
      </c>
      <c r="BN360" s="24">
        <v>0</v>
      </c>
      <c r="BO360" s="23">
        <v>0</v>
      </c>
      <c r="BP360" s="23">
        <v>0</v>
      </c>
      <c r="BQ360" s="23">
        <v>0</v>
      </c>
      <c r="BR360" s="25">
        <v>403282505</v>
      </c>
      <c r="BS360" s="22">
        <v>0</v>
      </c>
      <c r="BT360" s="23">
        <v>0</v>
      </c>
      <c r="BU360" s="23">
        <v>0</v>
      </c>
      <c r="BV360" s="23">
        <v>0</v>
      </c>
      <c r="BW360" s="24">
        <v>0</v>
      </c>
      <c r="BX360" s="23">
        <v>0</v>
      </c>
      <c r="BY360" s="23">
        <v>0</v>
      </c>
      <c r="BZ360" s="23">
        <v>0</v>
      </c>
      <c r="CA360" s="25">
        <f t="shared" si="51"/>
        <v>403282505</v>
      </c>
      <c r="CB360" s="22">
        <v>0</v>
      </c>
      <c r="CC360" s="23">
        <v>0</v>
      </c>
      <c r="CD360" s="23">
        <v>0</v>
      </c>
      <c r="CE360" s="23">
        <v>0</v>
      </c>
      <c r="CF360" s="24">
        <v>0</v>
      </c>
      <c r="CG360" s="23">
        <v>0</v>
      </c>
      <c r="CH360" s="23">
        <v>0</v>
      </c>
      <c r="CI360" s="23">
        <v>0</v>
      </c>
      <c r="CJ360" s="25">
        <f t="shared" si="52"/>
        <v>403282505</v>
      </c>
      <c r="CK360" s="22">
        <v>0</v>
      </c>
      <c r="CL360" s="23">
        <v>0</v>
      </c>
      <c r="CM360" s="23">
        <v>0</v>
      </c>
      <c r="CN360" s="23">
        <v>0</v>
      </c>
      <c r="CO360" s="23">
        <v>0</v>
      </c>
      <c r="CP360" s="24">
        <v>0</v>
      </c>
      <c r="CQ360" s="23">
        <v>0</v>
      </c>
      <c r="CR360" s="23">
        <v>0</v>
      </c>
      <c r="CS360" s="25">
        <f t="shared" si="53"/>
        <v>403282505</v>
      </c>
      <c r="CT360" s="22">
        <v>0</v>
      </c>
      <c r="CU360" s="23">
        <v>0</v>
      </c>
      <c r="CV360" s="23">
        <v>0</v>
      </c>
      <c r="CW360" s="23"/>
      <c r="CX360" s="23">
        <v>0</v>
      </c>
      <c r="CY360" s="24">
        <v>0</v>
      </c>
      <c r="CZ360" s="23">
        <v>0</v>
      </c>
      <c r="DA360" s="23">
        <v>0</v>
      </c>
      <c r="DB360" s="25">
        <f t="shared" si="54"/>
        <v>403282505</v>
      </c>
      <c r="DC360" s="22">
        <v>0</v>
      </c>
      <c r="DD360" s="23">
        <v>0</v>
      </c>
      <c r="DE360" s="23">
        <v>0</v>
      </c>
      <c r="DF360" s="23">
        <v>0</v>
      </c>
      <c r="DG360" s="23">
        <v>0</v>
      </c>
      <c r="DH360" s="24">
        <v>0</v>
      </c>
      <c r="DI360" s="23">
        <v>0</v>
      </c>
      <c r="DJ360" s="23">
        <v>0</v>
      </c>
      <c r="DK360" s="25">
        <f t="shared" si="56"/>
        <v>403282505</v>
      </c>
      <c r="DL360" s="28">
        <v>0</v>
      </c>
      <c r="DM360" s="23">
        <v>0</v>
      </c>
      <c r="DN360" s="23">
        <v>0</v>
      </c>
      <c r="DO360" s="23">
        <v>0</v>
      </c>
      <c r="DP360" s="23"/>
      <c r="DQ360" s="23"/>
      <c r="DR360" s="23">
        <v>0</v>
      </c>
      <c r="DS360" s="23">
        <v>0</v>
      </c>
      <c r="DT360" s="24">
        <v>0</v>
      </c>
      <c r="DU360" s="23">
        <v>0</v>
      </c>
      <c r="DV360" s="23">
        <v>0</v>
      </c>
      <c r="DW360" s="26">
        <f t="shared" si="55"/>
        <v>403282505</v>
      </c>
      <c r="DX360" s="26">
        <f>VLOOKUP(B360,[2]RPTNCT049_ConsultaSaldosContabl!$I$4:$K$7914,3,0)</f>
        <v>97727929</v>
      </c>
      <c r="DY360" s="13" t="e">
        <f>+S360+AD360+AU360+#REF!+BG360+#REF!+BQ360+#REF!</f>
        <v>#REF!</v>
      </c>
    </row>
    <row r="361" spans="1:129" ht="15" customHeight="1" x14ac:dyDescent="0.2">
      <c r="A361" s="9">
        <v>8909840302</v>
      </c>
      <c r="B361" s="9">
        <v>890984030</v>
      </c>
      <c r="C361" s="9"/>
      <c r="D361" s="27">
        <v>219005890</v>
      </c>
      <c r="E361" s="21" t="s">
        <v>212</v>
      </c>
      <c r="F361" s="20" t="s">
        <v>1360</v>
      </c>
      <c r="G361" s="22">
        <f>VLOOKUP(A361,[1]SGP!$A$4:$G$1137,7,0)</f>
        <v>0</v>
      </c>
      <c r="H361" s="23"/>
      <c r="I361" s="23">
        <v>0</v>
      </c>
      <c r="J361" s="23">
        <v>0</v>
      </c>
      <c r="K361" s="24">
        <v>0</v>
      </c>
      <c r="L361" s="23">
        <v>0</v>
      </c>
      <c r="M361" s="23">
        <v>0</v>
      </c>
      <c r="N361" s="25">
        <f t="shared" si="48"/>
        <v>0</v>
      </c>
      <c r="O361" s="25">
        <v>0</v>
      </c>
      <c r="P361" s="22">
        <v>0</v>
      </c>
      <c r="Q361" s="23">
        <v>0</v>
      </c>
      <c r="R361" s="23">
        <v>0</v>
      </c>
      <c r="S361" s="31">
        <v>208312566</v>
      </c>
      <c r="T361" s="23">
        <v>0</v>
      </c>
      <c r="U361" s="24">
        <v>0</v>
      </c>
      <c r="V361" s="23">
        <v>0</v>
      </c>
      <c r="W361" s="23">
        <v>0</v>
      </c>
      <c r="X361" s="25">
        <f t="shared" si="49"/>
        <v>208312566</v>
      </c>
      <c r="Y361" s="25">
        <v>0</v>
      </c>
      <c r="Z361" s="22">
        <v>0</v>
      </c>
      <c r="AA361" s="23">
        <v>0</v>
      </c>
      <c r="AB361" s="22">
        <v>0</v>
      </c>
      <c r="AC361" s="23">
        <v>0</v>
      </c>
      <c r="AD361" s="23">
        <v>0</v>
      </c>
      <c r="AE361" s="23">
        <v>0</v>
      </c>
      <c r="AF361" s="24">
        <v>0</v>
      </c>
      <c r="AG361" s="23">
        <v>0</v>
      </c>
      <c r="AH361" s="23">
        <v>0</v>
      </c>
      <c r="AI361" s="25">
        <f t="shared" si="50"/>
        <v>208312566</v>
      </c>
      <c r="AJ361" s="25">
        <v>0</v>
      </c>
      <c r="AK361" s="24">
        <v>0</v>
      </c>
      <c r="AL361" s="23">
        <v>0</v>
      </c>
      <c r="AM361" s="23">
        <v>0</v>
      </c>
      <c r="AN361" s="24">
        <v>0</v>
      </c>
      <c r="AO361" s="24">
        <v>0</v>
      </c>
      <c r="AP361" s="23">
        <v>0</v>
      </c>
      <c r="AQ361" s="23">
        <v>0</v>
      </c>
      <c r="AR361" s="23">
        <v>0</v>
      </c>
      <c r="AS361" s="41" t="s">
        <v>2304</v>
      </c>
      <c r="AT361" s="23">
        <v>0</v>
      </c>
      <c r="AU361" s="23">
        <v>0</v>
      </c>
      <c r="AV361" s="25">
        <v>208312566</v>
      </c>
      <c r="AW361" s="22">
        <v>0</v>
      </c>
      <c r="AX361" s="23">
        <v>0</v>
      </c>
      <c r="AY361" s="41">
        <v>0</v>
      </c>
      <c r="AZ361" s="23">
        <v>0</v>
      </c>
      <c r="BA361" s="24">
        <v>0</v>
      </c>
      <c r="BB361" s="23">
        <v>0</v>
      </c>
      <c r="BC361" s="23"/>
      <c r="BD361" s="23">
        <v>0</v>
      </c>
      <c r="BE361" s="41">
        <v>0</v>
      </c>
      <c r="BF361" s="23">
        <v>149192905</v>
      </c>
      <c r="BG361" s="23">
        <v>196234530</v>
      </c>
      <c r="BH361" s="25">
        <v>553740001</v>
      </c>
      <c r="BI361" s="23">
        <v>0</v>
      </c>
      <c r="BJ361" s="23">
        <v>42610229</v>
      </c>
      <c r="BK361" s="23">
        <v>0</v>
      </c>
      <c r="BL361" s="23">
        <v>0</v>
      </c>
      <c r="BM361" s="23">
        <v>0</v>
      </c>
      <c r="BN361" s="24">
        <v>0</v>
      </c>
      <c r="BO361" s="23">
        <v>0</v>
      </c>
      <c r="BP361" s="23">
        <v>0</v>
      </c>
      <c r="BQ361" s="23">
        <v>0</v>
      </c>
      <c r="BR361" s="25">
        <v>596350230</v>
      </c>
      <c r="BS361" s="22">
        <v>0</v>
      </c>
      <c r="BT361" s="23">
        <v>0</v>
      </c>
      <c r="BU361" s="23">
        <v>0</v>
      </c>
      <c r="BV361" s="23">
        <v>0</v>
      </c>
      <c r="BW361" s="24">
        <v>0</v>
      </c>
      <c r="BX361" s="23">
        <v>0</v>
      </c>
      <c r="BY361" s="23">
        <v>0</v>
      </c>
      <c r="BZ361" s="23">
        <v>0</v>
      </c>
      <c r="CA361" s="25">
        <f t="shared" si="51"/>
        <v>596350230</v>
      </c>
      <c r="CB361" s="22">
        <v>0</v>
      </c>
      <c r="CC361" s="23">
        <v>0</v>
      </c>
      <c r="CD361" s="23">
        <v>0</v>
      </c>
      <c r="CE361" s="23">
        <v>0</v>
      </c>
      <c r="CF361" s="24">
        <v>0</v>
      </c>
      <c r="CG361" s="23">
        <v>0</v>
      </c>
      <c r="CH361" s="23">
        <v>0</v>
      </c>
      <c r="CI361" s="23">
        <v>0</v>
      </c>
      <c r="CJ361" s="25">
        <f t="shared" si="52"/>
        <v>596350230</v>
      </c>
      <c r="CK361" s="22">
        <v>0</v>
      </c>
      <c r="CL361" s="23">
        <v>0</v>
      </c>
      <c r="CM361" s="23">
        <v>0</v>
      </c>
      <c r="CN361" s="23">
        <v>0</v>
      </c>
      <c r="CO361" s="23">
        <v>0</v>
      </c>
      <c r="CP361" s="24">
        <v>0</v>
      </c>
      <c r="CQ361" s="23">
        <v>0</v>
      </c>
      <c r="CR361" s="23">
        <v>0</v>
      </c>
      <c r="CS361" s="25">
        <f t="shared" si="53"/>
        <v>596350230</v>
      </c>
      <c r="CT361" s="22">
        <v>0</v>
      </c>
      <c r="CU361" s="23">
        <v>0</v>
      </c>
      <c r="CV361" s="23">
        <v>0</v>
      </c>
      <c r="CW361" s="23"/>
      <c r="CX361" s="23">
        <v>0</v>
      </c>
      <c r="CY361" s="24">
        <v>0</v>
      </c>
      <c r="CZ361" s="23">
        <v>0</v>
      </c>
      <c r="DA361" s="23">
        <v>0</v>
      </c>
      <c r="DB361" s="25">
        <f t="shared" si="54"/>
        <v>596350230</v>
      </c>
      <c r="DC361" s="22">
        <v>0</v>
      </c>
      <c r="DD361" s="23">
        <v>0</v>
      </c>
      <c r="DE361" s="23">
        <v>0</v>
      </c>
      <c r="DF361" s="23">
        <v>0</v>
      </c>
      <c r="DG361" s="23">
        <v>0</v>
      </c>
      <c r="DH361" s="24">
        <v>0</v>
      </c>
      <c r="DI361" s="23">
        <v>0</v>
      </c>
      <c r="DJ361" s="23">
        <v>0</v>
      </c>
      <c r="DK361" s="25">
        <f t="shared" si="56"/>
        <v>596350230</v>
      </c>
      <c r="DL361" s="28">
        <v>0</v>
      </c>
      <c r="DM361" s="23">
        <v>0</v>
      </c>
      <c r="DN361" s="23">
        <v>0</v>
      </c>
      <c r="DO361" s="23">
        <v>0</v>
      </c>
      <c r="DP361" s="23"/>
      <c r="DQ361" s="23"/>
      <c r="DR361" s="23">
        <v>0</v>
      </c>
      <c r="DS361" s="23">
        <v>0</v>
      </c>
      <c r="DT361" s="24">
        <v>0</v>
      </c>
      <c r="DU361" s="23">
        <v>0</v>
      </c>
      <c r="DV361" s="23">
        <v>0</v>
      </c>
      <c r="DW361" s="26">
        <f t="shared" si="55"/>
        <v>596350230</v>
      </c>
      <c r="DX361" s="26">
        <f>VLOOKUP(B361,[2]RPTNCT049_ConsultaSaldosContabl!$I$4:$K$7914,3,0)</f>
        <v>191803134</v>
      </c>
      <c r="DY361" s="13" t="e">
        <f>+S361+AD361+AU361+#REF!+BG361+#REF!+BQ361+#REF!</f>
        <v>#REF!</v>
      </c>
    </row>
    <row r="362" spans="1:129" ht="15" customHeight="1" x14ac:dyDescent="0.2">
      <c r="A362" s="9">
        <v>8909839381</v>
      </c>
      <c r="B362" s="9">
        <v>890983938</v>
      </c>
      <c r="C362" s="9"/>
      <c r="D362" s="27">
        <v>211005310</v>
      </c>
      <c r="E362" s="21" t="s">
        <v>143</v>
      </c>
      <c r="F362" s="20" t="s">
        <v>1295</v>
      </c>
      <c r="G362" s="22">
        <f>VLOOKUP(A362,[1]SGP!$A$4:$G$1137,7,0)</f>
        <v>0</v>
      </c>
      <c r="H362" s="23"/>
      <c r="I362" s="23">
        <v>0</v>
      </c>
      <c r="J362" s="23">
        <v>0</v>
      </c>
      <c r="K362" s="24">
        <v>0</v>
      </c>
      <c r="L362" s="23">
        <v>0</v>
      </c>
      <c r="M362" s="23">
        <v>0</v>
      </c>
      <c r="N362" s="25">
        <f t="shared" si="48"/>
        <v>0</v>
      </c>
      <c r="O362" s="25">
        <v>0</v>
      </c>
      <c r="P362" s="22">
        <v>0</v>
      </c>
      <c r="Q362" s="23">
        <v>0</v>
      </c>
      <c r="R362" s="23">
        <v>0</v>
      </c>
      <c r="S362" s="31">
        <v>75832558</v>
      </c>
      <c r="T362" s="23">
        <v>0</v>
      </c>
      <c r="U362" s="24">
        <v>0</v>
      </c>
      <c r="V362" s="23">
        <v>0</v>
      </c>
      <c r="W362" s="23">
        <v>0</v>
      </c>
      <c r="X362" s="25">
        <f t="shared" si="49"/>
        <v>75832558</v>
      </c>
      <c r="Y362" s="25">
        <v>0</v>
      </c>
      <c r="Z362" s="22">
        <v>0</v>
      </c>
      <c r="AA362" s="23">
        <v>0</v>
      </c>
      <c r="AB362" s="22">
        <v>0</v>
      </c>
      <c r="AC362" s="23">
        <v>0</v>
      </c>
      <c r="AD362" s="23">
        <v>0</v>
      </c>
      <c r="AE362" s="23">
        <v>0</v>
      </c>
      <c r="AF362" s="24">
        <v>0</v>
      </c>
      <c r="AG362" s="23">
        <v>0</v>
      </c>
      <c r="AH362" s="23">
        <v>0</v>
      </c>
      <c r="AI362" s="25">
        <f t="shared" si="50"/>
        <v>75832558</v>
      </c>
      <c r="AJ362" s="25">
        <v>0</v>
      </c>
      <c r="AK362" s="24">
        <v>0</v>
      </c>
      <c r="AL362" s="23">
        <v>0</v>
      </c>
      <c r="AM362" s="23">
        <v>0</v>
      </c>
      <c r="AN362" s="24">
        <v>0</v>
      </c>
      <c r="AO362" s="24">
        <v>0</v>
      </c>
      <c r="AP362" s="23">
        <v>0</v>
      </c>
      <c r="AQ362" s="23">
        <v>0</v>
      </c>
      <c r="AR362" s="23">
        <v>0</v>
      </c>
      <c r="AS362" s="41" t="s">
        <v>2304</v>
      </c>
      <c r="AT362" s="23">
        <v>0</v>
      </c>
      <c r="AU362" s="23">
        <v>0</v>
      </c>
      <c r="AV362" s="25">
        <v>75832558</v>
      </c>
      <c r="AW362" s="22">
        <v>0</v>
      </c>
      <c r="AX362" s="23">
        <v>0</v>
      </c>
      <c r="AY362" s="41">
        <v>0</v>
      </c>
      <c r="AZ362" s="23">
        <v>0</v>
      </c>
      <c r="BA362" s="24">
        <v>0</v>
      </c>
      <c r="BB362" s="23">
        <v>0</v>
      </c>
      <c r="BC362" s="23"/>
      <c r="BD362" s="23">
        <v>0</v>
      </c>
      <c r="BE362" s="41">
        <v>0</v>
      </c>
      <c r="BF362" s="23">
        <v>49504370</v>
      </c>
      <c r="BG362" s="23">
        <v>69777633</v>
      </c>
      <c r="BH362" s="25">
        <v>195114561</v>
      </c>
      <c r="BI362" s="23">
        <v>0</v>
      </c>
      <c r="BJ362" s="23">
        <v>13008199</v>
      </c>
      <c r="BK362" s="23">
        <v>0</v>
      </c>
      <c r="BL362" s="23">
        <v>0</v>
      </c>
      <c r="BM362" s="23">
        <v>0</v>
      </c>
      <c r="BN362" s="24">
        <v>0</v>
      </c>
      <c r="BO362" s="23">
        <v>0</v>
      </c>
      <c r="BP362" s="23">
        <v>0</v>
      </c>
      <c r="BQ362" s="23">
        <v>0</v>
      </c>
      <c r="BR362" s="25">
        <v>208122760</v>
      </c>
      <c r="BS362" s="22">
        <v>0</v>
      </c>
      <c r="BT362" s="23">
        <v>0</v>
      </c>
      <c r="BU362" s="23">
        <v>0</v>
      </c>
      <c r="BV362" s="23">
        <v>0</v>
      </c>
      <c r="BW362" s="24">
        <v>0</v>
      </c>
      <c r="BX362" s="23">
        <v>0</v>
      </c>
      <c r="BY362" s="23">
        <v>0</v>
      </c>
      <c r="BZ362" s="23">
        <v>0</v>
      </c>
      <c r="CA362" s="25">
        <f t="shared" si="51"/>
        <v>208122760</v>
      </c>
      <c r="CB362" s="22">
        <v>0</v>
      </c>
      <c r="CC362" s="23">
        <v>0</v>
      </c>
      <c r="CD362" s="23">
        <v>0</v>
      </c>
      <c r="CE362" s="23">
        <v>0</v>
      </c>
      <c r="CF362" s="24">
        <v>0</v>
      </c>
      <c r="CG362" s="23">
        <v>0</v>
      </c>
      <c r="CH362" s="23">
        <v>0</v>
      </c>
      <c r="CI362" s="23">
        <v>0</v>
      </c>
      <c r="CJ362" s="25">
        <f t="shared" si="52"/>
        <v>208122760</v>
      </c>
      <c r="CK362" s="22">
        <v>0</v>
      </c>
      <c r="CL362" s="23">
        <v>0</v>
      </c>
      <c r="CM362" s="23">
        <v>0</v>
      </c>
      <c r="CN362" s="23">
        <v>0</v>
      </c>
      <c r="CO362" s="23">
        <v>0</v>
      </c>
      <c r="CP362" s="24">
        <v>0</v>
      </c>
      <c r="CQ362" s="23">
        <v>0</v>
      </c>
      <c r="CR362" s="23">
        <v>0</v>
      </c>
      <c r="CS362" s="25">
        <f t="shared" si="53"/>
        <v>208122760</v>
      </c>
      <c r="CT362" s="22">
        <v>0</v>
      </c>
      <c r="CU362" s="23">
        <v>0</v>
      </c>
      <c r="CV362" s="23">
        <v>0</v>
      </c>
      <c r="CW362" s="23"/>
      <c r="CX362" s="23">
        <v>0</v>
      </c>
      <c r="CY362" s="24">
        <v>0</v>
      </c>
      <c r="CZ362" s="23">
        <v>0</v>
      </c>
      <c r="DA362" s="23">
        <v>0</v>
      </c>
      <c r="DB362" s="25">
        <f t="shared" si="54"/>
        <v>208122760</v>
      </c>
      <c r="DC362" s="22">
        <v>0</v>
      </c>
      <c r="DD362" s="23">
        <v>0</v>
      </c>
      <c r="DE362" s="23">
        <v>0</v>
      </c>
      <c r="DF362" s="23">
        <v>0</v>
      </c>
      <c r="DG362" s="23">
        <v>0</v>
      </c>
      <c r="DH362" s="24">
        <v>0</v>
      </c>
      <c r="DI362" s="23">
        <v>0</v>
      </c>
      <c r="DJ362" s="23">
        <v>0</v>
      </c>
      <c r="DK362" s="25">
        <f t="shared" si="56"/>
        <v>208122760</v>
      </c>
      <c r="DL362" s="28">
        <v>0</v>
      </c>
      <c r="DM362" s="23">
        <v>0</v>
      </c>
      <c r="DN362" s="23">
        <v>0</v>
      </c>
      <c r="DO362" s="23">
        <v>0</v>
      </c>
      <c r="DP362" s="23"/>
      <c r="DQ362" s="23"/>
      <c r="DR362" s="23">
        <v>0</v>
      </c>
      <c r="DS362" s="23">
        <v>0</v>
      </c>
      <c r="DT362" s="24">
        <v>0</v>
      </c>
      <c r="DU362" s="23">
        <v>0</v>
      </c>
      <c r="DV362" s="23">
        <v>0</v>
      </c>
      <c r="DW362" s="26">
        <f t="shared" si="55"/>
        <v>208122760</v>
      </c>
      <c r="DX362" s="26">
        <f>VLOOKUP(B362,[2]RPTNCT049_ConsultaSaldosContabl!$I$4:$K$7914,3,0)</f>
        <v>62512569</v>
      </c>
      <c r="DY362" s="13" t="e">
        <f>+S362+AD362+AU362+#REF!+BG362+#REF!+BQ362+#REF!</f>
        <v>#REF!</v>
      </c>
    </row>
    <row r="363" spans="1:129" ht="15" customHeight="1" x14ac:dyDescent="0.2">
      <c r="A363" s="9">
        <v>8909839222</v>
      </c>
      <c r="B363" s="9">
        <v>890983922</v>
      </c>
      <c r="C363" s="9"/>
      <c r="D363" s="27">
        <v>216405664</v>
      </c>
      <c r="E363" s="21" t="s">
        <v>186</v>
      </c>
      <c r="F363" s="20" t="s">
        <v>1335</v>
      </c>
      <c r="G363" s="22">
        <f>VLOOKUP(A363,[1]SGP!$A$4:$G$1137,7,0)</f>
        <v>0</v>
      </c>
      <c r="H363" s="23"/>
      <c r="I363" s="23">
        <v>0</v>
      </c>
      <c r="J363" s="23">
        <v>0</v>
      </c>
      <c r="K363" s="24">
        <v>0</v>
      </c>
      <c r="L363" s="23">
        <v>0</v>
      </c>
      <c r="M363" s="23">
        <v>0</v>
      </c>
      <c r="N363" s="25">
        <f t="shared" si="48"/>
        <v>0</v>
      </c>
      <c r="O363" s="25">
        <v>0</v>
      </c>
      <c r="P363" s="22">
        <v>0</v>
      </c>
      <c r="Q363" s="23">
        <v>0</v>
      </c>
      <c r="R363" s="23">
        <v>0</v>
      </c>
      <c r="S363" s="31">
        <v>207863148</v>
      </c>
      <c r="T363" s="23">
        <v>0</v>
      </c>
      <c r="U363" s="24">
        <v>0</v>
      </c>
      <c r="V363" s="23">
        <v>0</v>
      </c>
      <c r="W363" s="23">
        <v>0</v>
      </c>
      <c r="X363" s="25">
        <f t="shared" si="49"/>
        <v>207863148</v>
      </c>
      <c r="Y363" s="25">
        <v>0</v>
      </c>
      <c r="Z363" s="22">
        <v>0</v>
      </c>
      <c r="AA363" s="23">
        <v>0</v>
      </c>
      <c r="AB363" s="22">
        <v>0</v>
      </c>
      <c r="AC363" s="23">
        <v>0</v>
      </c>
      <c r="AD363" s="23">
        <v>0</v>
      </c>
      <c r="AE363" s="23">
        <v>0</v>
      </c>
      <c r="AF363" s="24">
        <v>0</v>
      </c>
      <c r="AG363" s="23">
        <v>0</v>
      </c>
      <c r="AH363" s="23">
        <v>0</v>
      </c>
      <c r="AI363" s="25">
        <f t="shared" si="50"/>
        <v>207863148</v>
      </c>
      <c r="AJ363" s="25">
        <v>0</v>
      </c>
      <c r="AK363" s="24">
        <v>0</v>
      </c>
      <c r="AL363" s="23">
        <v>0</v>
      </c>
      <c r="AM363" s="23">
        <v>0</v>
      </c>
      <c r="AN363" s="24">
        <v>0</v>
      </c>
      <c r="AO363" s="24">
        <v>0</v>
      </c>
      <c r="AP363" s="23">
        <v>0</v>
      </c>
      <c r="AQ363" s="23">
        <v>0</v>
      </c>
      <c r="AR363" s="23">
        <v>0</v>
      </c>
      <c r="AS363" s="41" t="s">
        <v>2304</v>
      </c>
      <c r="AT363" s="23">
        <v>0</v>
      </c>
      <c r="AU363" s="23">
        <v>0</v>
      </c>
      <c r="AV363" s="25">
        <v>207863148</v>
      </c>
      <c r="AW363" s="22">
        <v>0</v>
      </c>
      <c r="AX363" s="23">
        <v>0</v>
      </c>
      <c r="AY363" s="41">
        <v>0</v>
      </c>
      <c r="AZ363" s="23">
        <v>0</v>
      </c>
      <c r="BA363" s="24">
        <v>0</v>
      </c>
      <c r="BB363" s="23">
        <v>0</v>
      </c>
      <c r="BC363" s="23"/>
      <c r="BD363" s="23">
        <v>0</v>
      </c>
      <c r="BE363" s="41">
        <v>0</v>
      </c>
      <c r="BF363" s="23">
        <v>104113120</v>
      </c>
      <c r="BG363" s="23">
        <v>316749558</v>
      </c>
      <c r="BH363" s="25">
        <v>628725826</v>
      </c>
      <c r="BI363" s="23">
        <v>0</v>
      </c>
      <c r="BJ363" s="23">
        <v>28701488</v>
      </c>
      <c r="BK363" s="23">
        <v>0</v>
      </c>
      <c r="BL363" s="23">
        <v>0</v>
      </c>
      <c r="BM363" s="23">
        <v>0</v>
      </c>
      <c r="BN363" s="24">
        <v>0</v>
      </c>
      <c r="BO363" s="23">
        <v>0</v>
      </c>
      <c r="BP363" s="23">
        <v>0</v>
      </c>
      <c r="BQ363" s="23">
        <v>0</v>
      </c>
      <c r="BR363" s="25">
        <v>657427314</v>
      </c>
      <c r="BS363" s="22">
        <v>0</v>
      </c>
      <c r="BT363" s="23">
        <v>0</v>
      </c>
      <c r="BU363" s="23">
        <v>0</v>
      </c>
      <c r="BV363" s="23">
        <v>0</v>
      </c>
      <c r="BW363" s="24">
        <v>0</v>
      </c>
      <c r="BX363" s="23">
        <v>0</v>
      </c>
      <c r="BY363" s="23">
        <v>0</v>
      </c>
      <c r="BZ363" s="23">
        <v>0</v>
      </c>
      <c r="CA363" s="25">
        <f t="shared" si="51"/>
        <v>657427314</v>
      </c>
      <c r="CB363" s="22">
        <v>0</v>
      </c>
      <c r="CC363" s="23">
        <v>0</v>
      </c>
      <c r="CD363" s="23">
        <v>0</v>
      </c>
      <c r="CE363" s="23">
        <v>0</v>
      </c>
      <c r="CF363" s="24">
        <v>0</v>
      </c>
      <c r="CG363" s="23">
        <v>0</v>
      </c>
      <c r="CH363" s="23">
        <v>0</v>
      </c>
      <c r="CI363" s="23">
        <v>0</v>
      </c>
      <c r="CJ363" s="25">
        <f t="shared" si="52"/>
        <v>657427314</v>
      </c>
      <c r="CK363" s="22">
        <v>0</v>
      </c>
      <c r="CL363" s="23">
        <v>0</v>
      </c>
      <c r="CM363" s="23">
        <v>0</v>
      </c>
      <c r="CN363" s="23">
        <v>0</v>
      </c>
      <c r="CO363" s="23">
        <v>0</v>
      </c>
      <c r="CP363" s="24">
        <v>0</v>
      </c>
      <c r="CQ363" s="23">
        <v>0</v>
      </c>
      <c r="CR363" s="23">
        <v>0</v>
      </c>
      <c r="CS363" s="25">
        <f t="shared" si="53"/>
        <v>657427314</v>
      </c>
      <c r="CT363" s="22">
        <v>0</v>
      </c>
      <c r="CU363" s="23">
        <v>0</v>
      </c>
      <c r="CV363" s="23">
        <v>0</v>
      </c>
      <c r="CW363" s="23"/>
      <c r="CX363" s="23">
        <v>0</v>
      </c>
      <c r="CY363" s="24">
        <v>0</v>
      </c>
      <c r="CZ363" s="23">
        <v>0</v>
      </c>
      <c r="DA363" s="23">
        <v>0</v>
      </c>
      <c r="DB363" s="25">
        <f t="shared" si="54"/>
        <v>657427314</v>
      </c>
      <c r="DC363" s="22">
        <v>0</v>
      </c>
      <c r="DD363" s="23">
        <v>0</v>
      </c>
      <c r="DE363" s="23">
        <v>0</v>
      </c>
      <c r="DF363" s="23">
        <v>0</v>
      </c>
      <c r="DG363" s="23">
        <v>0</v>
      </c>
      <c r="DH363" s="24">
        <v>0</v>
      </c>
      <c r="DI363" s="23">
        <v>0</v>
      </c>
      <c r="DJ363" s="23">
        <v>0</v>
      </c>
      <c r="DK363" s="25">
        <f t="shared" si="56"/>
        <v>657427314</v>
      </c>
      <c r="DL363" s="28">
        <v>0</v>
      </c>
      <c r="DM363" s="23">
        <v>0</v>
      </c>
      <c r="DN363" s="23">
        <v>0</v>
      </c>
      <c r="DO363" s="23">
        <v>0</v>
      </c>
      <c r="DP363" s="23"/>
      <c r="DQ363" s="23"/>
      <c r="DR363" s="23">
        <v>0</v>
      </c>
      <c r="DS363" s="23">
        <v>0</v>
      </c>
      <c r="DT363" s="24">
        <v>0</v>
      </c>
      <c r="DU363" s="23">
        <v>0</v>
      </c>
      <c r="DV363" s="23">
        <v>0</v>
      </c>
      <c r="DW363" s="26">
        <f t="shared" si="55"/>
        <v>657427314</v>
      </c>
      <c r="DX363" s="26">
        <f>VLOOKUP(B363,[2]RPTNCT049_ConsultaSaldosContabl!$I$4:$K$7914,3,0)</f>
        <v>132814608</v>
      </c>
      <c r="DY363" s="13" t="e">
        <f>+S363+AD363+AU363+#REF!+BG363+#REF!+BQ363+#REF!</f>
        <v>#REF!</v>
      </c>
    </row>
    <row r="364" spans="1:129" ht="15" customHeight="1" x14ac:dyDescent="0.2">
      <c r="A364" s="9">
        <v>8909839064</v>
      </c>
      <c r="B364" s="9">
        <v>890983906</v>
      </c>
      <c r="C364" s="9"/>
      <c r="D364" s="27">
        <v>219105591</v>
      </c>
      <c r="E364" s="21" t="s">
        <v>172</v>
      </c>
      <c r="F364" s="20" t="s">
        <v>1323</v>
      </c>
      <c r="G364" s="22">
        <f>VLOOKUP(A364,[1]SGP!$A$4:$G$1137,7,0)</f>
        <v>0</v>
      </c>
      <c r="H364" s="23"/>
      <c r="I364" s="23">
        <v>0</v>
      </c>
      <c r="J364" s="23">
        <v>0</v>
      </c>
      <c r="K364" s="24">
        <v>0</v>
      </c>
      <c r="L364" s="23">
        <v>0</v>
      </c>
      <c r="M364" s="23">
        <v>0</v>
      </c>
      <c r="N364" s="25">
        <f t="shared" si="48"/>
        <v>0</v>
      </c>
      <c r="O364" s="25">
        <v>0</v>
      </c>
      <c r="P364" s="22">
        <v>0</v>
      </c>
      <c r="Q364" s="23">
        <v>0</v>
      </c>
      <c r="R364" s="23">
        <v>0</v>
      </c>
      <c r="S364" s="31">
        <v>178927800</v>
      </c>
      <c r="T364" s="23">
        <v>0</v>
      </c>
      <c r="U364" s="24">
        <v>0</v>
      </c>
      <c r="V364" s="23">
        <v>0</v>
      </c>
      <c r="W364" s="23">
        <v>0</v>
      </c>
      <c r="X364" s="25">
        <f t="shared" si="49"/>
        <v>178927800</v>
      </c>
      <c r="Y364" s="25">
        <v>0</v>
      </c>
      <c r="Z364" s="22">
        <v>0</v>
      </c>
      <c r="AA364" s="23">
        <v>0</v>
      </c>
      <c r="AB364" s="22">
        <v>0</v>
      </c>
      <c r="AC364" s="23">
        <v>0</v>
      </c>
      <c r="AD364" s="23">
        <v>0</v>
      </c>
      <c r="AE364" s="23">
        <v>0</v>
      </c>
      <c r="AF364" s="24">
        <v>0</v>
      </c>
      <c r="AG364" s="23">
        <v>0</v>
      </c>
      <c r="AH364" s="23">
        <v>0</v>
      </c>
      <c r="AI364" s="25">
        <f t="shared" si="50"/>
        <v>178927800</v>
      </c>
      <c r="AJ364" s="25">
        <v>0</v>
      </c>
      <c r="AK364" s="24">
        <v>0</v>
      </c>
      <c r="AL364" s="23">
        <v>0</v>
      </c>
      <c r="AM364" s="23">
        <v>0</v>
      </c>
      <c r="AN364" s="24">
        <v>0</v>
      </c>
      <c r="AO364" s="24">
        <v>0</v>
      </c>
      <c r="AP364" s="23">
        <v>0</v>
      </c>
      <c r="AQ364" s="23">
        <v>0</v>
      </c>
      <c r="AR364" s="23">
        <v>0</v>
      </c>
      <c r="AS364" s="41" t="s">
        <v>2304</v>
      </c>
      <c r="AT364" s="23">
        <v>0</v>
      </c>
      <c r="AU364" s="23">
        <v>0</v>
      </c>
      <c r="AV364" s="25">
        <v>178927800</v>
      </c>
      <c r="AW364" s="22">
        <v>0</v>
      </c>
      <c r="AX364" s="23">
        <v>0</v>
      </c>
      <c r="AY364" s="41">
        <v>0</v>
      </c>
      <c r="AZ364" s="23">
        <v>0</v>
      </c>
      <c r="BA364" s="24">
        <v>0</v>
      </c>
      <c r="BB364" s="23">
        <v>0</v>
      </c>
      <c r="BC364" s="23"/>
      <c r="BD364" s="23">
        <v>0</v>
      </c>
      <c r="BE364" s="41">
        <v>0</v>
      </c>
      <c r="BF364" s="23">
        <v>105232585</v>
      </c>
      <c r="BG364" s="23">
        <v>169889245</v>
      </c>
      <c r="BH364" s="25">
        <v>454049630</v>
      </c>
      <c r="BI364" s="23">
        <v>0</v>
      </c>
      <c r="BJ364" s="23">
        <v>30058107</v>
      </c>
      <c r="BK364" s="23">
        <v>0</v>
      </c>
      <c r="BL364" s="23">
        <v>0</v>
      </c>
      <c r="BM364" s="23">
        <v>0</v>
      </c>
      <c r="BN364" s="24">
        <v>0</v>
      </c>
      <c r="BO364" s="23">
        <v>0</v>
      </c>
      <c r="BP364" s="23">
        <v>0</v>
      </c>
      <c r="BQ364" s="23">
        <v>0</v>
      </c>
      <c r="BR364" s="25">
        <v>484107737</v>
      </c>
      <c r="BS364" s="22">
        <v>0</v>
      </c>
      <c r="BT364" s="23">
        <v>0</v>
      </c>
      <c r="BU364" s="23">
        <v>0</v>
      </c>
      <c r="BV364" s="23">
        <v>0</v>
      </c>
      <c r="BW364" s="24">
        <v>0</v>
      </c>
      <c r="BX364" s="23">
        <v>0</v>
      </c>
      <c r="BY364" s="23">
        <v>0</v>
      </c>
      <c r="BZ364" s="23">
        <v>0</v>
      </c>
      <c r="CA364" s="25">
        <f t="shared" si="51"/>
        <v>484107737</v>
      </c>
      <c r="CB364" s="22">
        <v>0</v>
      </c>
      <c r="CC364" s="23">
        <v>0</v>
      </c>
      <c r="CD364" s="23">
        <v>0</v>
      </c>
      <c r="CE364" s="23">
        <v>0</v>
      </c>
      <c r="CF364" s="24">
        <v>0</v>
      </c>
      <c r="CG364" s="23">
        <v>0</v>
      </c>
      <c r="CH364" s="23">
        <v>0</v>
      </c>
      <c r="CI364" s="23">
        <v>0</v>
      </c>
      <c r="CJ364" s="25">
        <f t="shared" si="52"/>
        <v>484107737</v>
      </c>
      <c r="CK364" s="22">
        <v>0</v>
      </c>
      <c r="CL364" s="23">
        <v>0</v>
      </c>
      <c r="CM364" s="23">
        <v>0</v>
      </c>
      <c r="CN364" s="23">
        <v>0</v>
      </c>
      <c r="CO364" s="23">
        <v>0</v>
      </c>
      <c r="CP364" s="24">
        <v>0</v>
      </c>
      <c r="CQ364" s="23">
        <v>0</v>
      </c>
      <c r="CR364" s="23">
        <v>0</v>
      </c>
      <c r="CS364" s="25">
        <f t="shared" si="53"/>
        <v>484107737</v>
      </c>
      <c r="CT364" s="22">
        <v>0</v>
      </c>
      <c r="CU364" s="23">
        <v>0</v>
      </c>
      <c r="CV364" s="23">
        <v>0</v>
      </c>
      <c r="CW364" s="23"/>
      <c r="CX364" s="23">
        <v>0</v>
      </c>
      <c r="CY364" s="24">
        <v>0</v>
      </c>
      <c r="CZ364" s="23">
        <v>0</v>
      </c>
      <c r="DA364" s="23">
        <v>0</v>
      </c>
      <c r="DB364" s="25">
        <f t="shared" si="54"/>
        <v>484107737</v>
      </c>
      <c r="DC364" s="22">
        <v>0</v>
      </c>
      <c r="DD364" s="23">
        <v>0</v>
      </c>
      <c r="DE364" s="23">
        <v>0</v>
      </c>
      <c r="DF364" s="23">
        <v>0</v>
      </c>
      <c r="DG364" s="23">
        <v>0</v>
      </c>
      <c r="DH364" s="24">
        <v>0</v>
      </c>
      <c r="DI364" s="23">
        <v>0</v>
      </c>
      <c r="DJ364" s="23">
        <v>0</v>
      </c>
      <c r="DK364" s="25">
        <f t="shared" si="56"/>
        <v>484107737</v>
      </c>
      <c r="DL364" s="28">
        <v>0</v>
      </c>
      <c r="DM364" s="23">
        <v>0</v>
      </c>
      <c r="DN364" s="23">
        <v>0</v>
      </c>
      <c r="DO364" s="23">
        <v>0</v>
      </c>
      <c r="DP364" s="23"/>
      <c r="DQ364" s="23"/>
      <c r="DR364" s="23">
        <v>0</v>
      </c>
      <c r="DS364" s="23">
        <v>0</v>
      </c>
      <c r="DT364" s="24">
        <v>0</v>
      </c>
      <c r="DU364" s="23">
        <v>0</v>
      </c>
      <c r="DV364" s="23">
        <v>0</v>
      </c>
      <c r="DW364" s="26">
        <f t="shared" si="55"/>
        <v>484107737</v>
      </c>
      <c r="DX364" s="26">
        <f>VLOOKUP(B364,[2]RPTNCT049_ConsultaSaldosContabl!$I$4:$K$7914,3,0)</f>
        <v>135290692</v>
      </c>
      <c r="DY364" s="13" t="e">
        <f>+S364+AD364+AU364+#REF!+BG364+#REF!+BQ364+#REF!</f>
        <v>#REF!</v>
      </c>
    </row>
    <row r="365" spans="1:129" ht="15" customHeight="1" x14ac:dyDescent="0.2">
      <c r="A365" s="9">
        <v>8909838731</v>
      </c>
      <c r="B365" s="9">
        <v>890983873</v>
      </c>
      <c r="C365" s="9"/>
      <c r="D365" s="27">
        <v>219005490</v>
      </c>
      <c r="E365" s="21" t="s">
        <v>164</v>
      </c>
      <c r="F365" s="20" t="s">
        <v>1316</v>
      </c>
      <c r="G365" s="22">
        <f>VLOOKUP(A365,[1]SGP!$A$4:$G$1137,7,0)</f>
        <v>0</v>
      </c>
      <c r="H365" s="23"/>
      <c r="I365" s="23">
        <v>0</v>
      </c>
      <c r="J365" s="23">
        <v>0</v>
      </c>
      <c r="K365" s="24">
        <v>0</v>
      </c>
      <c r="L365" s="23">
        <v>0</v>
      </c>
      <c r="M365" s="23">
        <v>0</v>
      </c>
      <c r="N365" s="25">
        <f t="shared" si="48"/>
        <v>0</v>
      </c>
      <c r="O365" s="25">
        <v>0</v>
      </c>
      <c r="P365" s="22">
        <v>0</v>
      </c>
      <c r="Q365" s="23">
        <v>0</v>
      </c>
      <c r="R365" s="23">
        <v>0</v>
      </c>
      <c r="S365" s="31">
        <v>577700039</v>
      </c>
      <c r="T365" s="23">
        <v>0</v>
      </c>
      <c r="U365" s="24">
        <v>0</v>
      </c>
      <c r="V365" s="23">
        <v>0</v>
      </c>
      <c r="W365" s="23">
        <v>0</v>
      </c>
      <c r="X365" s="25">
        <f t="shared" si="49"/>
        <v>577700039</v>
      </c>
      <c r="Y365" s="25">
        <v>0</v>
      </c>
      <c r="Z365" s="22">
        <v>0</v>
      </c>
      <c r="AA365" s="23">
        <v>0</v>
      </c>
      <c r="AB365" s="22">
        <v>0</v>
      </c>
      <c r="AC365" s="23">
        <v>0</v>
      </c>
      <c r="AD365" s="23">
        <v>0</v>
      </c>
      <c r="AE365" s="23">
        <v>0</v>
      </c>
      <c r="AF365" s="24">
        <v>0</v>
      </c>
      <c r="AG365" s="23">
        <v>0</v>
      </c>
      <c r="AH365" s="23">
        <v>0</v>
      </c>
      <c r="AI365" s="25">
        <f t="shared" si="50"/>
        <v>577700039</v>
      </c>
      <c r="AJ365" s="25">
        <v>0</v>
      </c>
      <c r="AK365" s="24">
        <v>0</v>
      </c>
      <c r="AL365" s="23">
        <v>0</v>
      </c>
      <c r="AM365" s="23">
        <v>0</v>
      </c>
      <c r="AN365" s="24">
        <v>0</v>
      </c>
      <c r="AO365" s="24">
        <v>0</v>
      </c>
      <c r="AP365" s="23">
        <v>0</v>
      </c>
      <c r="AQ365" s="23">
        <v>0</v>
      </c>
      <c r="AR365" s="23">
        <v>0</v>
      </c>
      <c r="AS365" s="41" t="s">
        <v>2304</v>
      </c>
      <c r="AT365" s="23">
        <v>0</v>
      </c>
      <c r="AU365" s="23">
        <v>0</v>
      </c>
      <c r="AV365" s="25">
        <v>577700039</v>
      </c>
      <c r="AW365" s="22">
        <v>0</v>
      </c>
      <c r="AX365" s="23">
        <v>0</v>
      </c>
      <c r="AY365" s="41">
        <v>0</v>
      </c>
      <c r="AZ365" s="23">
        <v>0</v>
      </c>
      <c r="BA365" s="24">
        <v>0</v>
      </c>
      <c r="BB365" s="23">
        <v>0</v>
      </c>
      <c r="BC365" s="23"/>
      <c r="BD365" s="23">
        <v>0</v>
      </c>
      <c r="BE365" s="41">
        <v>0</v>
      </c>
      <c r="BF365" s="23">
        <v>680977225</v>
      </c>
      <c r="BG365" s="23">
        <v>504070077</v>
      </c>
      <c r="BH365" s="25">
        <v>1762747341</v>
      </c>
      <c r="BI365" s="23">
        <v>0</v>
      </c>
      <c r="BJ365" s="23">
        <v>188568640</v>
      </c>
      <c r="BK365" s="23">
        <v>0</v>
      </c>
      <c r="BL365" s="23">
        <v>0</v>
      </c>
      <c r="BM365" s="23">
        <v>0</v>
      </c>
      <c r="BN365" s="24">
        <v>0</v>
      </c>
      <c r="BO365" s="23">
        <v>0</v>
      </c>
      <c r="BP365" s="23">
        <v>0</v>
      </c>
      <c r="BQ365" s="23">
        <v>41739161</v>
      </c>
      <c r="BR365" s="25">
        <v>1993055142</v>
      </c>
      <c r="BS365" s="22">
        <v>0</v>
      </c>
      <c r="BT365" s="23">
        <v>0</v>
      </c>
      <c r="BU365" s="23">
        <v>0</v>
      </c>
      <c r="BV365" s="23">
        <v>0</v>
      </c>
      <c r="BW365" s="24">
        <v>0</v>
      </c>
      <c r="BX365" s="23">
        <v>0</v>
      </c>
      <c r="BY365" s="23">
        <v>0</v>
      </c>
      <c r="BZ365" s="23">
        <v>0</v>
      </c>
      <c r="CA365" s="25">
        <f t="shared" si="51"/>
        <v>1993055142</v>
      </c>
      <c r="CB365" s="22">
        <v>0</v>
      </c>
      <c r="CC365" s="23">
        <v>0</v>
      </c>
      <c r="CD365" s="23">
        <v>0</v>
      </c>
      <c r="CE365" s="23">
        <v>0</v>
      </c>
      <c r="CF365" s="24">
        <v>0</v>
      </c>
      <c r="CG365" s="23">
        <v>0</v>
      </c>
      <c r="CH365" s="23">
        <v>0</v>
      </c>
      <c r="CI365" s="23">
        <v>0</v>
      </c>
      <c r="CJ365" s="25">
        <f t="shared" si="52"/>
        <v>1993055142</v>
      </c>
      <c r="CK365" s="22">
        <v>0</v>
      </c>
      <c r="CL365" s="23">
        <v>0</v>
      </c>
      <c r="CM365" s="23">
        <v>0</v>
      </c>
      <c r="CN365" s="23">
        <v>0</v>
      </c>
      <c r="CO365" s="23">
        <v>0</v>
      </c>
      <c r="CP365" s="24">
        <v>0</v>
      </c>
      <c r="CQ365" s="23">
        <v>0</v>
      </c>
      <c r="CR365" s="23">
        <v>0</v>
      </c>
      <c r="CS365" s="25">
        <f t="shared" si="53"/>
        <v>1993055142</v>
      </c>
      <c r="CT365" s="22">
        <v>0</v>
      </c>
      <c r="CU365" s="23">
        <v>0</v>
      </c>
      <c r="CV365" s="23">
        <v>0</v>
      </c>
      <c r="CW365" s="23"/>
      <c r="CX365" s="23">
        <v>0</v>
      </c>
      <c r="CY365" s="24">
        <v>0</v>
      </c>
      <c r="CZ365" s="23">
        <v>0</v>
      </c>
      <c r="DA365" s="23">
        <v>0</v>
      </c>
      <c r="DB365" s="25">
        <f t="shared" si="54"/>
        <v>1993055142</v>
      </c>
      <c r="DC365" s="22">
        <v>0</v>
      </c>
      <c r="DD365" s="23">
        <v>0</v>
      </c>
      <c r="DE365" s="23">
        <v>0</v>
      </c>
      <c r="DF365" s="23">
        <v>0</v>
      </c>
      <c r="DG365" s="23">
        <v>0</v>
      </c>
      <c r="DH365" s="24">
        <v>0</v>
      </c>
      <c r="DI365" s="23">
        <v>0</v>
      </c>
      <c r="DJ365" s="23">
        <v>0</v>
      </c>
      <c r="DK365" s="25">
        <f t="shared" si="56"/>
        <v>1993055142</v>
      </c>
      <c r="DL365" s="28">
        <v>0</v>
      </c>
      <c r="DM365" s="23">
        <v>0</v>
      </c>
      <c r="DN365" s="23">
        <v>0</v>
      </c>
      <c r="DO365" s="23">
        <v>0</v>
      </c>
      <c r="DP365" s="23"/>
      <c r="DQ365" s="23"/>
      <c r="DR365" s="23">
        <v>0</v>
      </c>
      <c r="DS365" s="23">
        <v>0</v>
      </c>
      <c r="DT365" s="24">
        <v>0</v>
      </c>
      <c r="DU365" s="23">
        <v>0</v>
      </c>
      <c r="DV365" s="23">
        <v>0</v>
      </c>
      <c r="DW365" s="26">
        <f t="shared" si="55"/>
        <v>1993055142</v>
      </c>
      <c r="DX365" s="26">
        <f>VLOOKUP(B365,[2]RPTNCT049_ConsultaSaldosContabl!$I$4:$K$7914,3,0)</f>
        <v>869545865</v>
      </c>
      <c r="DY365" s="13" t="e">
        <f>+S365+AD365+AU365+#REF!+BG365+#REF!+BQ365+#REF!</f>
        <v>#REF!</v>
      </c>
    </row>
    <row r="366" spans="1:129" ht="15" customHeight="1" x14ac:dyDescent="0.2">
      <c r="A366" s="9">
        <v>8909838303</v>
      </c>
      <c r="B366" s="9">
        <v>890983830</v>
      </c>
      <c r="C366" s="9"/>
      <c r="D366" s="27">
        <v>212105321</v>
      </c>
      <c r="E366" s="21" t="s">
        <v>147</v>
      </c>
      <c r="F366" s="20" t="s">
        <v>1299</v>
      </c>
      <c r="G366" s="22">
        <f>VLOOKUP(A366,[1]SGP!$A$4:$G$1137,7,0)</f>
        <v>0</v>
      </c>
      <c r="H366" s="23"/>
      <c r="I366" s="23">
        <v>0</v>
      </c>
      <c r="J366" s="23">
        <v>0</v>
      </c>
      <c r="K366" s="24">
        <v>0</v>
      </c>
      <c r="L366" s="23">
        <v>0</v>
      </c>
      <c r="M366" s="23">
        <v>0</v>
      </c>
      <c r="N366" s="25">
        <f t="shared" si="48"/>
        <v>0</v>
      </c>
      <c r="O366" s="25">
        <v>0</v>
      </c>
      <c r="P366" s="22">
        <v>0</v>
      </c>
      <c r="Q366" s="23">
        <v>0</v>
      </c>
      <c r="R366" s="23">
        <v>0</v>
      </c>
      <c r="S366" s="31">
        <v>56583184</v>
      </c>
      <c r="T366" s="23">
        <v>0</v>
      </c>
      <c r="U366" s="24">
        <v>0</v>
      </c>
      <c r="V366" s="23">
        <v>0</v>
      </c>
      <c r="W366" s="23">
        <v>0</v>
      </c>
      <c r="X366" s="25">
        <f t="shared" si="49"/>
        <v>56583184</v>
      </c>
      <c r="Y366" s="25">
        <v>0</v>
      </c>
      <c r="Z366" s="22">
        <v>0</v>
      </c>
      <c r="AA366" s="23">
        <v>0</v>
      </c>
      <c r="AB366" s="22">
        <v>0</v>
      </c>
      <c r="AC366" s="23">
        <v>0</v>
      </c>
      <c r="AD366" s="23">
        <v>0</v>
      </c>
      <c r="AE366" s="23">
        <v>0</v>
      </c>
      <c r="AF366" s="24">
        <v>0</v>
      </c>
      <c r="AG366" s="23">
        <v>0</v>
      </c>
      <c r="AH366" s="23">
        <v>0</v>
      </c>
      <c r="AI366" s="25">
        <f t="shared" si="50"/>
        <v>56583184</v>
      </c>
      <c r="AJ366" s="25">
        <v>0</v>
      </c>
      <c r="AK366" s="24">
        <v>0</v>
      </c>
      <c r="AL366" s="23">
        <v>0</v>
      </c>
      <c r="AM366" s="23">
        <v>0</v>
      </c>
      <c r="AN366" s="24">
        <v>0</v>
      </c>
      <c r="AO366" s="24">
        <v>0</v>
      </c>
      <c r="AP366" s="23">
        <v>0</v>
      </c>
      <c r="AQ366" s="23">
        <v>0</v>
      </c>
      <c r="AR366" s="23">
        <v>0</v>
      </c>
      <c r="AS366" s="41" t="s">
        <v>2304</v>
      </c>
      <c r="AT366" s="23">
        <v>0</v>
      </c>
      <c r="AU366" s="23">
        <v>0</v>
      </c>
      <c r="AV366" s="25">
        <v>56583184</v>
      </c>
      <c r="AW366" s="22">
        <v>0</v>
      </c>
      <c r="AX366" s="23">
        <v>0</v>
      </c>
      <c r="AY366" s="41">
        <v>0</v>
      </c>
      <c r="AZ366" s="23">
        <v>0</v>
      </c>
      <c r="BA366" s="24">
        <v>0</v>
      </c>
      <c r="BB366" s="23">
        <v>0</v>
      </c>
      <c r="BC366" s="23"/>
      <c r="BD366" s="23">
        <v>0</v>
      </c>
      <c r="BE366" s="41">
        <v>0</v>
      </c>
      <c r="BF366" s="23">
        <v>25894010</v>
      </c>
      <c r="BG366" s="23">
        <v>48623862</v>
      </c>
      <c r="BH366" s="25">
        <v>131101056</v>
      </c>
      <c r="BI366" s="23">
        <v>0</v>
      </c>
      <c r="BJ366" s="23">
        <v>7234033</v>
      </c>
      <c r="BK366" s="23">
        <v>0</v>
      </c>
      <c r="BL366" s="23">
        <v>0</v>
      </c>
      <c r="BM366" s="23">
        <v>0</v>
      </c>
      <c r="BN366" s="24">
        <v>0</v>
      </c>
      <c r="BO366" s="23">
        <v>0</v>
      </c>
      <c r="BP366" s="23">
        <v>0</v>
      </c>
      <c r="BQ366" s="23">
        <v>0</v>
      </c>
      <c r="BR366" s="25">
        <v>138335089</v>
      </c>
      <c r="BS366" s="22">
        <v>0</v>
      </c>
      <c r="BT366" s="23">
        <v>0</v>
      </c>
      <c r="BU366" s="23">
        <v>0</v>
      </c>
      <c r="BV366" s="23">
        <v>0</v>
      </c>
      <c r="BW366" s="24">
        <v>0</v>
      </c>
      <c r="BX366" s="23">
        <v>0</v>
      </c>
      <c r="BY366" s="23">
        <v>0</v>
      </c>
      <c r="BZ366" s="23">
        <v>0</v>
      </c>
      <c r="CA366" s="25">
        <f t="shared" si="51"/>
        <v>138335089</v>
      </c>
      <c r="CB366" s="22">
        <v>0</v>
      </c>
      <c r="CC366" s="23">
        <v>0</v>
      </c>
      <c r="CD366" s="23">
        <v>0</v>
      </c>
      <c r="CE366" s="23">
        <v>0</v>
      </c>
      <c r="CF366" s="24">
        <v>0</v>
      </c>
      <c r="CG366" s="23">
        <v>0</v>
      </c>
      <c r="CH366" s="23">
        <v>0</v>
      </c>
      <c r="CI366" s="23">
        <v>0</v>
      </c>
      <c r="CJ366" s="25">
        <f t="shared" si="52"/>
        <v>138335089</v>
      </c>
      <c r="CK366" s="22">
        <v>0</v>
      </c>
      <c r="CL366" s="23">
        <v>0</v>
      </c>
      <c r="CM366" s="23">
        <v>0</v>
      </c>
      <c r="CN366" s="23">
        <v>0</v>
      </c>
      <c r="CO366" s="23">
        <v>0</v>
      </c>
      <c r="CP366" s="24">
        <v>0</v>
      </c>
      <c r="CQ366" s="23">
        <v>0</v>
      </c>
      <c r="CR366" s="23">
        <v>0</v>
      </c>
      <c r="CS366" s="25">
        <f t="shared" si="53"/>
        <v>138335089</v>
      </c>
      <c r="CT366" s="22">
        <v>0</v>
      </c>
      <c r="CU366" s="23">
        <v>0</v>
      </c>
      <c r="CV366" s="23">
        <v>0</v>
      </c>
      <c r="CW366" s="23"/>
      <c r="CX366" s="23">
        <v>0</v>
      </c>
      <c r="CY366" s="24">
        <v>0</v>
      </c>
      <c r="CZ366" s="23">
        <v>0</v>
      </c>
      <c r="DA366" s="23">
        <v>0</v>
      </c>
      <c r="DB366" s="25">
        <f t="shared" si="54"/>
        <v>138335089</v>
      </c>
      <c r="DC366" s="22">
        <v>0</v>
      </c>
      <c r="DD366" s="23">
        <v>0</v>
      </c>
      <c r="DE366" s="23">
        <v>0</v>
      </c>
      <c r="DF366" s="23">
        <v>0</v>
      </c>
      <c r="DG366" s="23">
        <v>0</v>
      </c>
      <c r="DH366" s="24">
        <v>0</v>
      </c>
      <c r="DI366" s="23">
        <v>0</v>
      </c>
      <c r="DJ366" s="23">
        <v>0</v>
      </c>
      <c r="DK366" s="25">
        <f t="shared" si="56"/>
        <v>138335089</v>
      </c>
      <c r="DL366" s="28">
        <v>0</v>
      </c>
      <c r="DM366" s="23">
        <v>0</v>
      </c>
      <c r="DN366" s="23">
        <v>0</v>
      </c>
      <c r="DO366" s="23">
        <v>0</v>
      </c>
      <c r="DP366" s="23"/>
      <c r="DQ366" s="23"/>
      <c r="DR366" s="23">
        <v>0</v>
      </c>
      <c r="DS366" s="23">
        <v>0</v>
      </c>
      <c r="DT366" s="24">
        <v>0</v>
      </c>
      <c r="DU366" s="23">
        <v>0</v>
      </c>
      <c r="DV366" s="23">
        <v>0</v>
      </c>
      <c r="DW366" s="26">
        <f t="shared" si="55"/>
        <v>138335089</v>
      </c>
      <c r="DX366" s="26">
        <f>VLOOKUP(B366,[2]RPTNCT049_ConsultaSaldosContabl!$I$4:$K$7914,3,0)</f>
        <v>33128043</v>
      </c>
      <c r="DY366" s="13" t="e">
        <f>+S366+AD366+AU366+#REF!+BG366+#REF!+BQ366+#REF!</f>
        <v>#REF!</v>
      </c>
    </row>
    <row r="367" spans="1:129" ht="15" customHeight="1" x14ac:dyDescent="0.2">
      <c r="A367" s="9">
        <v>8909838249</v>
      </c>
      <c r="B367" s="9">
        <v>890983824</v>
      </c>
      <c r="C367" s="9"/>
      <c r="D367" s="27">
        <v>214405044</v>
      </c>
      <c r="E367" s="21" t="s">
        <v>105</v>
      </c>
      <c r="F367" s="20" t="s">
        <v>1257</v>
      </c>
      <c r="G367" s="22">
        <f>VLOOKUP(A367,[1]SGP!$A$4:$G$1137,7,0)</f>
        <v>0</v>
      </c>
      <c r="H367" s="23"/>
      <c r="I367" s="23">
        <v>0</v>
      </c>
      <c r="J367" s="23">
        <v>0</v>
      </c>
      <c r="K367" s="24">
        <v>0</v>
      </c>
      <c r="L367" s="23">
        <v>0</v>
      </c>
      <c r="M367" s="23">
        <v>0</v>
      </c>
      <c r="N367" s="25">
        <f t="shared" si="48"/>
        <v>0</v>
      </c>
      <c r="O367" s="25">
        <v>0</v>
      </c>
      <c r="P367" s="22">
        <v>0</v>
      </c>
      <c r="Q367" s="23">
        <v>0</v>
      </c>
      <c r="R367" s="23">
        <v>0</v>
      </c>
      <c r="S367" s="31">
        <v>64823899</v>
      </c>
      <c r="T367" s="23">
        <v>0</v>
      </c>
      <c r="U367" s="24">
        <v>0</v>
      </c>
      <c r="V367" s="23">
        <v>0</v>
      </c>
      <c r="W367" s="23">
        <v>0</v>
      </c>
      <c r="X367" s="25">
        <f t="shared" si="49"/>
        <v>64823899</v>
      </c>
      <c r="Y367" s="25">
        <v>0</v>
      </c>
      <c r="Z367" s="22">
        <v>0</v>
      </c>
      <c r="AA367" s="23">
        <v>0</v>
      </c>
      <c r="AB367" s="22">
        <v>0</v>
      </c>
      <c r="AC367" s="23">
        <v>0</v>
      </c>
      <c r="AD367" s="23">
        <v>0</v>
      </c>
      <c r="AE367" s="23">
        <v>0</v>
      </c>
      <c r="AF367" s="24">
        <v>0</v>
      </c>
      <c r="AG367" s="23">
        <v>0</v>
      </c>
      <c r="AH367" s="23">
        <v>0</v>
      </c>
      <c r="AI367" s="25">
        <f t="shared" si="50"/>
        <v>64823899</v>
      </c>
      <c r="AJ367" s="25">
        <v>0</v>
      </c>
      <c r="AK367" s="24">
        <v>0</v>
      </c>
      <c r="AL367" s="23">
        <v>0</v>
      </c>
      <c r="AM367" s="23">
        <v>0</v>
      </c>
      <c r="AN367" s="24">
        <v>0</v>
      </c>
      <c r="AO367" s="24">
        <v>0</v>
      </c>
      <c r="AP367" s="23">
        <v>0</v>
      </c>
      <c r="AQ367" s="23">
        <v>0</v>
      </c>
      <c r="AR367" s="23">
        <v>0</v>
      </c>
      <c r="AS367" s="41" t="s">
        <v>2304</v>
      </c>
      <c r="AT367" s="23">
        <v>0</v>
      </c>
      <c r="AU367" s="23">
        <v>0</v>
      </c>
      <c r="AV367" s="25">
        <v>64823899</v>
      </c>
      <c r="AW367" s="22">
        <v>0</v>
      </c>
      <c r="AX367" s="23">
        <v>0</v>
      </c>
      <c r="AY367" s="41">
        <v>0</v>
      </c>
      <c r="AZ367" s="23">
        <v>0</v>
      </c>
      <c r="BA367" s="24">
        <v>0</v>
      </c>
      <c r="BB367" s="23">
        <v>0</v>
      </c>
      <c r="BC367" s="23"/>
      <c r="BD367" s="23">
        <v>0</v>
      </c>
      <c r="BE367" s="41">
        <v>0</v>
      </c>
      <c r="BF367" s="23">
        <v>54540765</v>
      </c>
      <c r="BG367" s="23">
        <v>64683212</v>
      </c>
      <c r="BH367" s="25">
        <v>184047876</v>
      </c>
      <c r="BI367" s="23">
        <v>0</v>
      </c>
      <c r="BJ367" s="23">
        <v>16031019</v>
      </c>
      <c r="BK367" s="23">
        <v>0</v>
      </c>
      <c r="BL367" s="23">
        <v>0</v>
      </c>
      <c r="BM367" s="23">
        <v>0</v>
      </c>
      <c r="BN367" s="24">
        <v>0</v>
      </c>
      <c r="BO367" s="23">
        <v>0</v>
      </c>
      <c r="BP367" s="23">
        <v>0</v>
      </c>
      <c r="BQ367" s="23">
        <v>0</v>
      </c>
      <c r="BR367" s="25">
        <v>200078895</v>
      </c>
      <c r="BS367" s="22">
        <v>0</v>
      </c>
      <c r="BT367" s="23">
        <v>0</v>
      </c>
      <c r="BU367" s="23">
        <v>0</v>
      </c>
      <c r="BV367" s="23">
        <v>0</v>
      </c>
      <c r="BW367" s="24">
        <v>0</v>
      </c>
      <c r="BX367" s="23">
        <v>0</v>
      </c>
      <c r="BY367" s="23">
        <v>0</v>
      </c>
      <c r="BZ367" s="23">
        <v>0</v>
      </c>
      <c r="CA367" s="25">
        <f t="shared" si="51"/>
        <v>200078895</v>
      </c>
      <c r="CB367" s="22">
        <v>0</v>
      </c>
      <c r="CC367" s="23">
        <v>0</v>
      </c>
      <c r="CD367" s="23">
        <v>0</v>
      </c>
      <c r="CE367" s="23">
        <v>0</v>
      </c>
      <c r="CF367" s="24">
        <v>0</v>
      </c>
      <c r="CG367" s="23">
        <v>0</v>
      </c>
      <c r="CH367" s="23">
        <v>0</v>
      </c>
      <c r="CI367" s="23">
        <v>0</v>
      </c>
      <c r="CJ367" s="25">
        <f t="shared" si="52"/>
        <v>200078895</v>
      </c>
      <c r="CK367" s="22">
        <v>0</v>
      </c>
      <c r="CL367" s="23">
        <v>0</v>
      </c>
      <c r="CM367" s="23">
        <v>0</v>
      </c>
      <c r="CN367" s="23">
        <v>0</v>
      </c>
      <c r="CO367" s="23">
        <v>0</v>
      </c>
      <c r="CP367" s="24">
        <v>0</v>
      </c>
      <c r="CQ367" s="23">
        <v>0</v>
      </c>
      <c r="CR367" s="23">
        <v>0</v>
      </c>
      <c r="CS367" s="25">
        <f t="shared" si="53"/>
        <v>200078895</v>
      </c>
      <c r="CT367" s="22">
        <v>0</v>
      </c>
      <c r="CU367" s="23">
        <v>0</v>
      </c>
      <c r="CV367" s="23">
        <v>0</v>
      </c>
      <c r="CW367" s="23"/>
      <c r="CX367" s="23">
        <v>0</v>
      </c>
      <c r="CY367" s="24">
        <v>0</v>
      </c>
      <c r="CZ367" s="23">
        <v>0</v>
      </c>
      <c r="DA367" s="23">
        <v>0</v>
      </c>
      <c r="DB367" s="25">
        <f t="shared" si="54"/>
        <v>200078895</v>
      </c>
      <c r="DC367" s="22">
        <v>0</v>
      </c>
      <c r="DD367" s="23">
        <v>0</v>
      </c>
      <c r="DE367" s="23">
        <v>0</v>
      </c>
      <c r="DF367" s="23">
        <v>0</v>
      </c>
      <c r="DG367" s="23">
        <v>0</v>
      </c>
      <c r="DH367" s="24">
        <v>0</v>
      </c>
      <c r="DI367" s="23">
        <v>0</v>
      </c>
      <c r="DJ367" s="23">
        <v>0</v>
      </c>
      <c r="DK367" s="25">
        <f t="shared" si="56"/>
        <v>200078895</v>
      </c>
      <c r="DL367" s="28">
        <v>0</v>
      </c>
      <c r="DM367" s="23">
        <v>0</v>
      </c>
      <c r="DN367" s="23">
        <v>0</v>
      </c>
      <c r="DO367" s="23">
        <v>0</v>
      </c>
      <c r="DP367" s="23"/>
      <c r="DQ367" s="23"/>
      <c r="DR367" s="23">
        <v>0</v>
      </c>
      <c r="DS367" s="23">
        <v>0</v>
      </c>
      <c r="DT367" s="24">
        <v>0</v>
      </c>
      <c r="DU367" s="23">
        <v>0</v>
      </c>
      <c r="DV367" s="23">
        <v>0</v>
      </c>
      <c r="DW367" s="26">
        <f t="shared" si="55"/>
        <v>200078895</v>
      </c>
      <c r="DX367" s="26">
        <f>VLOOKUP(B367,[2]RPTNCT049_ConsultaSaldosContabl!$I$4:$K$7914,3,0)</f>
        <v>70571784</v>
      </c>
      <c r="DY367" s="13" t="e">
        <f>+S367+AD367+AU367+#REF!+BG367+#REF!+BQ367+#REF!</f>
        <v>#REF!</v>
      </c>
    </row>
    <row r="368" spans="1:129" ht="15" customHeight="1" x14ac:dyDescent="0.2">
      <c r="A368" s="9">
        <v>8909838145</v>
      </c>
      <c r="B368" s="9">
        <v>890983814</v>
      </c>
      <c r="C368" s="9"/>
      <c r="D368" s="27">
        <v>216505665</v>
      </c>
      <c r="E368" s="21" t="s">
        <v>187</v>
      </c>
      <c r="F368" s="20" t="s">
        <v>1336</v>
      </c>
      <c r="G368" s="22">
        <f>VLOOKUP(A368,[1]SGP!$A$4:$G$1137,7,0)</f>
        <v>0</v>
      </c>
      <c r="H368" s="23"/>
      <c r="I368" s="23">
        <v>0</v>
      </c>
      <c r="J368" s="23">
        <v>0</v>
      </c>
      <c r="K368" s="24">
        <v>0</v>
      </c>
      <c r="L368" s="23">
        <v>0</v>
      </c>
      <c r="M368" s="23">
        <v>0</v>
      </c>
      <c r="N368" s="25">
        <f t="shared" si="48"/>
        <v>0</v>
      </c>
      <c r="O368" s="25">
        <v>0</v>
      </c>
      <c r="P368" s="22">
        <v>0</v>
      </c>
      <c r="Q368" s="23">
        <v>0</v>
      </c>
      <c r="R368" s="23">
        <v>0</v>
      </c>
      <c r="S368" s="31">
        <v>297712624</v>
      </c>
      <c r="T368" s="23">
        <v>0</v>
      </c>
      <c r="U368" s="24">
        <v>0</v>
      </c>
      <c r="V368" s="23">
        <v>0</v>
      </c>
      <c r="W368" s="23">
        <v>0</v>
      </c>
      <c r="X368" s="25">
        <f t="shared" si="49"/>
        <v>297712624</v>
      </c>
      <c r="Y368" s="25">
        <v>0</v>
      </c>
      <c r="Z368" s="22">
        <v>0</v>
      </c>
      <c r="AA368" s="23">
        <v>0</v>
      </c>
      <c r="AB368" s="22">
        <v>0</v>
      </c>
      <c r="AC368" s="23">
        <v>0</v>
      </c>
      <c r="AD368" s="23">
        <v>0</v>
      </c>
      <c r="AE368" s="23">
        <v>0</v>
      </c>
      <c r="AF368" s="24">
        <v>0</v>
      </c>
      <c r="AG368" s="23">
        <v>0</v>
      </c>
      <c r="AH368" s="23">
        <v>0</v>
      </c>
      <c r="AI368" s="25">
        <f t="shared" si="50"/>
        <v>297712624</v>
      </c>
      <c r="AJ368" s="25">
        <v>0</v>
      </c>
      <c r="AK368" s="24">
        <v>0</v>
      </c>
      <c r="AL368" s="23">
        <v>0</v>
      </c>
      <c r="AM368" s="23">
        <v>0</v>
      </c>
      <c r="AN368" s="24">
        <v>0</v>
      </c>
      <c r="AO368" s="24">
        <v>0</v>
      </c>
      <c r="AP368" s="23">
        <v>0</v>
      </c>
      <c r="AQ368" s="23">
        <v>0</v>
      </c>
      <c r="AR368" s="23">
        <v>0</v>
      </c>
      <c r="AS368" s="41" t="s">
        <v>2304</v>
      </c>
      <c r="AT368" s="23">
        <v>0</v>
      </c>
      <c r="AU368" s="23">
        <v>0</v>
      </c>
      <c r="AV368" s="25">
        <v>297712624</v>
      </c>
      <c r="AW368" s="22">
        <v>0</v>
      </c>
      <c r="AX368" s="23">
        <v>0</v>
      </c>
      <c r="AY368" s="41">
        <v>0</v>
      </c>
      <c r="AZ368" s="23">
        <v>0</v>
      </c>
      <c r="BA368" s="24">
        <v>0</v>
      </c>
      <c r="BB368" s="23">
        <v>0</v>
      </c>
      <c r="BC368" s="23"/>
      <c r="BD368" s="23">
        <v>0</v>
      </c>
      <c r="BE368" s="41">
        <v>0</v>
      </c>
      <c r="BF368" s="23">
        <v>468619200</v>
      </c>
      <c r="BG368" s="23">
        <v>276920198</v>
      </c>
      <c r="BH368" s="25">
        <v>1043252022</v>
      </c>
      <c r="BI368" s="23">
        <v>0</v>
      </c>
      <c r="BJ368" s="23">
        <v>133841579</v>
      </c>
      <c r="BK368" s="23">
        <v>0</v>
      </c>
      <c r="BL368" s="23">
        <v>0</v>
      </c>
      <c r="BM368" s="23">
        <v>0</v>
      </c>
      <c r="BN368" s="24">
        <v>0</v>
      </c>
      <c r="BO368" s="23">
        <v>0</v>
      </c>
      <c r="BP368" s="23">
        <v>0</v>
      </c>
      <c r="BQ368" s="23">
        <v>0</v>
      </c>
      <c r="BR368" s="25">
        <v>1177093601</v>
      </c>
      <c r="BS368" s="22">
        <v>0</v>
      </c>
      <c r="BT368" s="23">
        <v>0</v>
      </c>
      <c r="BU368" s="23">
        <v>0</v>
      </c>
      <c r="BV368" s="23">
        <v>0</v>
      </c>
      <c r="BW368" s="24">
        <v>0</v>
      </c>
      <c r="BX368" s="23">
        <v>0</v>
      </c>
      <c r="BY368" s="23">
        <v>0</v>
      </c>
      <c r="BZ368" s="23">
        <v>0</v>
      </c>
      <c r="CA368" s="25">
        <f t="shared" si="51"/>
        <v>1177093601</v>
      </c>
      <c r="CB368" s="22">
        <v>0</v>
      </c>
      <c r="CC368" s="23">
        <v>0</v>
      </c>
      <c r="CD368" s="23">
        <v>0</v>
      </c>
      <c r="CE368" s="23">
        <v>0</v>
      </c>
      <c r="CF368" s="24">
        <v>0</v>
      </c>
      <c r="CG368" s="23">
        <v>0</v>
      </c>
      <c r="CH368" s="23">
        <v>0</v>
      </c>
      <c r="CI368" s="23">
        <v>0</v>
      </c>
      <c r="CJ368" s="25">
        <f t="shared" si="52"/>
        <v>1177093601</v>
      </c>
      <c r="CK368" s="22">
        <v>0</v>
      </c>
      <c r="CL368" s="23">
        <v>0</v>
      </c>
      <c r="CM368" s="23">
        <v>0</v>
      </c>
      <c r="CN368" s="23">
        <v>0</v>
      </c>
      <c r="CO368" s="23">
        <v>0</v>
      </c>
      <c r="CP368" s="24">
        <v>0</v>
      </c>
      <c r="CQ368" s="23">
        <v>0</v>
      </c>
      <c r="CR368" s="23">
        <v>0</v>
      </c>
      <c r="CS368" s="25">
        <f t="shared" si="53"/>
        <v>1177093601</v>
      </c>
      <c r="CT368" s="22">
        <v>0</v>
      </c>
      <c r="CU368" s="23">
        <v>0</v>
      </c>
      <c r="CV368" s="23">
        <v>0</v>
      </c>
      <c r="CW368" s="23"/>
      <c r="CX368" s="23">
        <v>0</v>
      </c>
      <c r="CY368" s="24">
        <v>0</v>
      </c>
      <c r="CZ368" s="23">
        <v>0</v>
      </c>
      <c r="DA368" s="23">
        <v>0</v>
      </c>
      <c r="DB368" s="25">
        <f t="shared" si="54"/>
        <v>1177093601</v>
      </c>
      <c r="DC368" s="22">
        <v>0</v>
      </c>
      <c r="DD368" s="23">
        <v>0</v>
      </c>
      <c r="DE368" s="23">
        <v>0</v>
      </c>
      <c r="DF368" s="23">
        <v>0</v>
      </c>
      <c r="DG368" s="23">
        <v>0</v>
      </c>
      <c r="DH368" s="24">
        <v>0</v>
      </c>
      <c r="DI368" s="23">
        <v>0</v>
      </c>
      <c r="DJ368" s="23">
        <v>0</v>
      </c>
      <c r="DK368" s="25">
        <f t="shared" si="56"/>
        <v>1177093601</v>
      </c>
      <c r="DL368" s="28">
        <v>0</v>
      </c>
      <c r="DM368" s="23">
        <v>0</v>
      </c>
      <c r="DN368" s="23">
        <v>0</v>
      </c>
      <c r="DO368" s="23">
        <v>0</v>
      </c>
      <c r="DP368" s="23"/>
      <c r="DQ368" s="23"/>
      <c r="DR368" s="23">
        <v>0</v>
      </c>
      <c r="DS368" s="23">
        <v>0</v>
      </c>
      <c r="DT368" s="24">
        <v>0</v>
      </c>
      <c r="DU368" s="23">
        <v>0</v>
      </c>
      <c r="DV368" s="23">
        <v>0</v>
      </c>
      <c r="DW368" s="26">
        <f t="shared" si="55"/>
        <v>1177093601</v>
      </c>
      <c r="DX368" s="26">
        <f>VLOOKUP(B368,[2]RPTNCT049_ConsultaSaldosContabl!$I$4:$K$7914,3,0)</f>
        <v>602460779</v>
      </c>
      <c r="DY368" s="13" t="e">
        <f>+S368+AD368+AU368+#REF!+BG368+#REF!+BQ368+#REF!</f>
        <v>#REF!</v>
      </c>
    </row>
    <row r="369" spans="1:129" ht="15" customHeight="1" x14ac:dyDescent="0.2">
      <c r="A369" s="9">
        <v>8909838138</v>
      </c>
      <c r="B369" s="9">
        <v>890983813</v>
      </c>
      <c r="C369" s="9"/>
      <c r="D369" s="27">
        <v>219705697</v>
      </c>
      <c r="E369" s="21" t="s">
        <v>194</v>
      </c>
      <c r="F369" s="20" t="s">
        <v>1342</v>
      </c>
      <c r="G369" s="22">
        <f>VLOOKUP(A369,[1]SGP!$A$4:$G$1137,7,0)</f>
        <v>0</v>
      </c>
      <c r="H369" s="23"/>
      <c r="I369" s="23">
        <v>0</v>
      </c>
      <c r="J369" s="23">
        <v>0</v>
      </c>
      <c r="K369" s="24">
        <v>0</v>
      </c>
      <c r="L369" s="23">
        <v>0</v>
      </c>
      <c r="M369" s="23">
        <v>0</v>
      </c>
      <c r="N369" s="25">
        <f t="shared" si="48"/>
        <v>0</v>
      </c>
      <c r="O369" s="25">
        <v>0</v>
      </c>
      <c r="P369" s="22">
        <v>0</v>
      </c>
      <c r="Q369" s="23">
        <v>0</v>
      </c>
      <c r="R369" s="23">
        <v>0</v>
      </c>
      <c r="S369" s="31">
        <v>251535351</v>
      </c>
      <c r="T369" s="23">
        <v>0</v>
      </c>
      <c r="U369" s="24">
        <v>0</v>
      </c>
      <c r="V369" s="23">
        <v>0</v>
      </c>
      <c r="W369" s="23">
        <v>0</v>
      </c>
      <c r="X369" s="25">
        <f t="shared" si="49"/>
        <v>251535351</v>
      </c>
      <c r="Y369" s="25">
        <v>0</v>
      </c>
      <c r="Z369" s="22">
        <v>0</v>
      </c>
      <c r="AA369" s="23">
        <v>0</v>
      </c>
      <c r="AB369" s="22">
        <v>0</v>
      </c>
      <c r="AC369" s="23">
        <v>0</v>
      </c>
      <c r="AD369" s="23">
        <v>0</v>
      </c>
      <c r="AE369" s="23">
        <v>0</v>
      </c>
      <c r="AF369" s="24">
        <v>0</v>
      </c>
      <c r="AG369" s="23">
        <v>0</v>
      </c>
      <c r="AH369" s="23">
        <v>0</v>
      </c>
      <c r="AI369" s="25">
        <f t="shared" si="50"/>
        <v>251535351</v>
      </c>
      <c r="AJ369" s="25">
        <v>0</v>
      </c>
      <c r="AK369" s="24">
        <v>0</v>
      </c>
      <c r="AL369" s="23">
        <v>0</v>
      </c>
      <c r="AM369" s="23">
        <v>0</v>
      </c>
      <c r="AN369" s="24">
        <v>0</v>
      </c>
      <c r="AO369" s="24">
        <v>0</v>
      </c>
      <c r="AP369" s="23">
        <v>0</v>
      </c>
      <c r="AQ369" s="23">
        <v>0</v>
      </c>
      <c r="AR369" s="23">
        <v>0</v>
      </c>
      <c r="AS369" s="41" t="s">
        <v>2304</v>
      </c>
      <c r="AT369" s="23">
        <v>0</v>
      </c>
      <c r="AU369" s="23">
        <v>0</v>
      </c>
      <c r="AV369" s="25">
        <v>251535351</v>
      </c>
      <c r="AW369" s="22">
        <v>0</v>
      </c>
      <c r="AX369" s="23">
        <v>0</v>
      </c>
      <c r="AY369" s="41">
        <v>0</v>
      </c>
      <c r="AZ369" s="23">
        <v>0</v>
      </c>
      <c r="BA369" s="24">
        <v>0</v>
      </c>
      <c r="BB369" s="23">
        <v>0</v>
      </c>
      <c r="BC369" s="23"/>
      <c r="BD369" s="23">
        <v>0</v>
      </c>
      <c r="BE369" s="41">
        <v>0</v>
      </c>
      <c r="BF369" s="23">
        <v>136340520</v>
      </c>
      <c r="BG369" s="23">
        <v>231667332</v>
      </c>
      <c r="BH369" s="25">
        <v>619543203</v>
      </c>
      <c r="BI369" s="23">
        <v>0</v>
      </c>
      <c r="BJ369" s="23">
        <v>38942693</v>
      </c>
      <c r="BK369" s="23">
        <v>0</v>
      </c>
      <c r="BL369" s="23">
        <v>0</v>
      </c>
      <c r="BM369" s="23">
        <v>0</v>
      </c>
      <c r="BN369" s="24">
        <v>0</v>
      </c>
      <c r="BO369" s="23">
        <v>0</v>
      </c>
      <c r="BP369" s="23">
        <v>0</v>
      </c>
      <c r="BQ369" s="23">
        <v>0</v>
      </c>
      <c r="BR369" s="25">
        <v>658485896</v>
      </c>
      <c r="BS369" s="22">
        <v>0</v>
      </c>
      <c r="BT369" s="23">
        <v>0</v>
      </c>
      <c r="BU369" s="23">
        <v>0</v>
      </c>
      <c r="BV369" s="23">
        <v>0</v>
      </c>
      <c r="BW369" s="24">
        <v>0</v>
      </c>
      <c r="BX369" s="23">
        <v>0</v>
      </c>
      <c r="BY369" s="23">
        <v>0</v>
      </c>
      <c r="BZ369" s="23">
        <v>0</v>
      </c>
      <c r="CA369" s="25">
        <f t="shared" si="51"/>
        <v>658485896</v>
      </c>
      <c r="CB369" s="22">
        <v>0</v>
      </c>
      <c r="CC369" s="23">
        <v>0</v>
      </c>
      <c r="CD369" s="23">
        <v>0</v>
      </c>
      <c r="CE369" s="23">
        <v>0</v>
      </c>
      <c r="CF369" s="24">
        <v>0</v>
      </c>
      <c r="CG369" s="23">
        <v>0</v>
      </c>
      <c r="CH369" s="23">
        <v>0</v>
      </c>
      <c r="CI369" s="23">
        <v>0</v>
      </c>
      <c r="CJ369" s="25">
        <f t="shared" si="52"/>
        <v>658485896</v>
      </c>
      <c r="CK369" s="22">
        <v>0</v>
      </c>
      <c r="CL369" s="23">
        <v>0</v>
      </c>
      <c r="CM369" s="23">
        <v>0</v>
      </c>
      <c r="CN369" s="23">
        <v>0</v>
      </c>
      <c r="CO369" s="23">
        <v>0</v>
      </c>
      <c r="CP369" s="24">
        <v>0</v>
      </c>
      <c r="CQ369" s="23">
        <v>0</v>
      </c>
      <c r="CR369" s="23">
        <v>0</v>
      </c>
      <c r="CS369" s="25">
        <f t="shared" si="53"/>
        <v>658485896</v>
      </c>
      <c r="CT369" s="22">
        <v>0</v>
      </c>
      <c r="CU369" s="23">
        <v>0</v>
      </c>
      <c r="CV369" s="23">
        <v>0</v>
      </c>
      <c r="CW369" s="23"/>
      <c r="CX369" s="23">
        <v>0</v>
      </c>
      <c r="CY369" s="24">
        <v>0</v>
      </c>
      <c r="CZ369" s="23">
        <v>0</v>
      </c>
      <c r="DA369" s="23">
        <v>0</v>
      </c>
      <c r="DB369" s="25">
        <f t="shared" si="54"/>
        <v>658485896</v>
      </c>
      <c r="DC369" s="22">
        <v>0</v>
      </c>
      <c r="DD369" s="23">
        <v>0</v>
      </c>
      <c r="DE369" s="23">
        <v>0</v>
      </c>
      <c r="DF369" s="23">
        <v>0</v>
      </c>
      <c r="DG369" s="23">
        <v>0</v>
      </c>
      <c r="DH369" s="24">
        <v>0</v>
      </c>
      <c r="DI369" s="23">
        <v>0</v>
      </c>
      <c r="DJ369" s="23">
        <v>0</v>
      </c>
      <c r="DK369" s="25">
        <f t="shared" si="56"/>
        <v>658485896</v>
      </c>
      <c r="DL369" s="28">
        <v>0</v>
      </c>
      <c r="DM369" s="23">
        <v>0</v>
      </c>
      <c r="DN369" s="23">
        <v>0</v>
      </c>
      <c r="DO369" s="23">
        <v>0</v>
      </c>
      <c r="DP369" s="23"/>
      <c r="DQ369" s="23"/>
      <c r="DR369" s="23">
        <v>0</v>
      </c>
      <c r="DS369" s="23">
        <v>0</v>
      </c>
      <c r="DT369" s="24">
        <v>0</v>
      </c>
      <c r="DU369" s="23">
        <v>0</v>
      </c>
      <c r="DV369" s="23">
        <v>0</v>
      </c>
      <c r="DW369" s="26">
        <f t="shared" si="55"/>
        <v>658485896</v>
      </c>
      <c r="DX369" s="26">
        <f>VLOOKUP(B369,[2]RPTNCT049_ConsultaSaldosContabl!$I$4:$K$7914,3,0)</f>
        <v>175283213</v>
      </c>
      <c r="DY369" s="13" t="e">
        <f>+S369+AD369+AU369+#REF!+BG369+#REF!+BQ369+#REF!</f>
        <v>#REF!</v>
      </c>
    </row>
    <row r="370" spans="1:129" ht="15" customHeight="1" x14ac:dyDescent="0.2">
      <c r="A370" s="9">
        <v>8909838080</v>
      </c>
      <c r="B370" s="9">
        <v>890983808</v>
      </c>
      <c r="C370" s="9"/>
      <c r="D370" s="27">
        <v>211305113</v>
      </c>
      <c r="E370" s="21" t="s">
        <v>116</v>
      </c>
      <c r="F370" s="20" t="s">
        <v>1268</v>
      </c>
      <c r="G370" s="22">
        <f>VLOOKUP(A370,[1]SGP!$A$4:$G$1137,7,0)</f>
        <v>0</v>
      </c>
      <c r="H370" s="23"/>
      <c r="I370" s="23">
        <v>0</v>
      </c>
      <c r="J370" s="23">
        <v>0</v>
      </c>
      <c r="K370" s="24">
        <v>0</v>
      </c>
      <c r="L370" s="23">
        <v>0</v>
      </c>
      <c r="M370" s="23">
        <v>0</v>
      </c>
      <c r="N370" s="25">
        <f t="shared" si="48"/>
        <v>0</v>
      </c>
      <c r="O370" s="25">
        <v>0</v>
      </c>
      <c r="P370" s="22">
        <v>0</v>
      </c>
      <c r="Q370" s="23">
        <v>0</v>
      </c>
      <c r="R370" s="23">
        <v>0</v>
      </c>
      <c r="S370" s="31">
        <v>32413060</v>
      </c>
      <c r="T370" s="23">
        <v>0</v>
      </c>
      <c r="U370" s="24">
        <v>0</v>
      </c>
      <c r="V370" s="23">
        <v>0</v>
      </c>
      <c r="W370" s="23">
        <v>0</v>
      </c>
      <c r="X370" s="25">
        <f t="shared" si="49"/>
        <v>32413060</v>
      </c>
      <c r="Y370" s="25">
        <v>0</v>
      </c>
      <c r="Z370" s="22">
        <v>0</v>
      </c>
      <c r="AA370" s="23">
        <v>0</v>
      </c>
      <c r="AB370" s="22">
        <v>0</v>
      </c>
      <c r="AC370" s="23">
        <v>0</v>
      </c>
      <c r="AD370" s="23">
        <v>0</v>
      </c>
      <c r="AE370" s="23">
        <v>0</v>
      </c>
      <c r="AF370" s="24">
        <v>0</v>
      </c>
      <c r="AG370" s="23">
        <v>0</v>
      </c>
      <c r="AH370" s="23">
        <v>0</v>
      </c>
      <c r="AI370" s="25">
        <f t="shared" si="50"/>
        <v>32413060</v>
      </c>
      <c r="AJ370" s="25">
        <v>0</v>
      </c>
      <c r="AK370" s="24">
        <v>0</v>
      </c>
      <c r="AL370" s="23">
        <v>0</v>
      </c>
      <c r="AM370" s="23">
        <v>0</v>
      </c>
      <c r="AN370" s="24">
        <v>0</v>
      </c>
      <c r="AO370" s="24">
        <v>0</v>
      </c>
      <c r="AP370" s="23">
        <v>0</v>
      </c>
      <c r="AQ370" s="23">
        <v>0</v>
      </c>
      <c r="AR370" s="23">
        <v>0</v>
      </c>
      <c r="AS370" s="41" t="s">
        <v>2304</v>
      </c>
      <c r="AT370" s="23">
        <v>0</v>
      </c>
      <c r="AU370" s="23">
        <v>0</v>
      </c>
      <c r="AV370" s="25">
        <v>32413060</v>
      </c>
      <c r="AW370" s="22">
        <v>0</v>
      </c>
      <c r="AX370" s="23">
        <v>0</v>
      </c>
      <c r="AY370" s="41">
        <v>0</v>
      </c>
      <c r="AZ370" s="23">
        <v>0</v>
      </c>
      <c r="BA370" s="24">
        <v>0</v>
      </c>
      <c r="BB370" s="23">
        <v>0</v>
      </c>
      <c r="BC370" s="23"/>
      <c r="BD370" s="23">
        <v>0</v>
      </c>
      <c r="BE370" s="41">
        <v>0</v>
      </c>
      <c r="BF370" s="23">
        <v>84601160</v>
      </c>
      <c r="BG370" s="23">
        <v>30704416</v>
      </c>
      <c r="BH370" s="25">
        <v>147718636</v>
      </c>
      <c r="BI370" s="23">
        <v>0</v>
      </c>
      <c r="BJ370" s="23">
        <v>24163104</v>
      </c>
      <c r="BK370" s="23">
        <v>0</v>
      </c>
      <c r="BL370" s="23">
        <v>0</v>
      </c>
      <c r="BM370" s="23">
        <v>0</v>
      </c>
      <c r="BN370" s="24">
        <v>0</v>
      </c>
      <c r="BO370" s="23">
        <v>0</v>
      </c>
      <c r="BP370" s="23">
        <v>0</v>
      </c>
      <c r="BQ370" s="23">
        <v>0</v>
      </c>
      <c r="BR370" s="25">
        <v>171881740</v>
      </c>
      <c r="BS370" s="22">
        <v>0</v>
      </c>
      <c r="BT370" s="23">
        <v>0</v>
      </c>
      <c r="BU370" s="23">
        <v>0</v>
      </c>
      <c r="BV370" s="23">
        <v>0</v>
      </c>
      <c r="BW370" s="24">
        <v>0</v>
      </c>
      <c r="BX370" s="23">
        <v>0</v>
      </c>
      <c r="BY370" s="23">
        <v>0</v>
      </c>
      <c r="BZ370" s="23">
        <v>0</v>
      </c>
      <c r="CA370" s="25">
        <f t="shared" si="51"/>
        <v>171881740</v>
      </c>
      <c r="CB370" s="22">
        <v>0</v>
      </c>
      <c r="CC370" s="23">
        <v>0</v>
      </c>
      <c r="CD370" s="23">
        <v>0</v>
      </c>
      <c r="CE370" s="23">
        <v>0</v>
      </c>
      <c r="CF370" s="24">
        <v>0</v>
      </c>
      <c r="CG370" s="23">
        <v>0</v>
      </c>
      <c r="CH370" s="23">
        <v>0</v>
      </c>
      <c r="CI370" s="23">
        <v>0</v>
      </c>
      <c r="CJ370" s="25">
        <f t="shared" si="52"/>
        <v>171881740</v>
      </c>
      <c r="CK370" s="22">
        <v>0</v>
      </c>
      <c r="CL370" s="23">
        <v>0</v>
      </c>
      <c r="CM370" s="23">
        <v>0</v>
      </c>
      <c r="CN370" s="23">
        <v>0</v>
      </c>
      <c r="CO370" s="23">
        <v>0</v>
      </c>
      <c r="CP370" s="24">
        <v>0</v>
      </c>
      <c r="CQ370" s="23">
        <v>0</v>
      </c>
      <c r="CR370" s="23">
        <v>0</v>
      </c>
      <c r="CS370" s="25">
        <f t="shared" si="53"/>
        <v>171881740</v>
      </c>
      <c r="CT370" s="22">
        <v>0</v>
      </c>
      <c r="CU370" s="23">
        <v>0</v>
      </c>
      <c r="CV370" s="23">
        <v>0</v>
      </c>
      <c r="CW370" s="23"/>
      <c r="CX370" s="23">
        <v>0</v>
      </c>
      <c r="CY370" s="24">
        <v>0</v>
      </c>
      <c r="CZ370" s="23">
        <v>0</v>
      </c>
      <c r="DA370" s="23">
        <v>0</v>
      </c>
      <c r="DB370" s="25">
        <f t="shared" si="54"/>
        <v>171881740</v>
      </c>
      <c r="DC370" s="22">
        <v>0</v>
      </c>
      <c r="DD370" s="23">
        <v>0</v>
      </c>
      <c r="DE370" s="23">
        <v>0</v>
      </c>
      <c r="DF370" s="23">
        <v>0</v>
      </c>
      <c r="DG370" s="23">
        <v>0</v>
      </c>
      <c r="DH370" s="24">
        <v>0</v>
      </c>
      <c r="DI370" s="23">
        <v>0</v>
      </c>
      <c r="DJ370" s="23">
        <v>0</v>
      </c>
      <c r="DK370" s="25">
        <f t="shared" si="56"/>
        <v>171881740</v>
      </c>
      <c r="DL370" s="28">
        <v>0</v>
      </c>
      <c r="DM370" s="23">
        <v>0</v>
      </c>
      <c r="DN370" s="23">
        <v>0</v>
      </c>
      <c r="DO370" s="23">
        <v>0</v>
      </c>
      <c r="DP370" s="23"/>
      <c r="DQ370" s="23"/>
      <c r="DR370" s="23">
        <v>0</v>
      </c>
      <c r="DS370" s="23">
        <v>0</v>
      </c>
      <c r="DT370" s="24">
        <v>0</v>
      </c>
      <c r="DU370" s="23">
        <v>0</v>
      </c>
      <c r="DV370" s="23">
        <v>0</v>
      </c>
      <c r="DW370" s="26">
        <f t="shared" si="55"/>
        <v>171881740</v>
      </c>
      <c r="DX370" s="26">
        <f>VLOOKUP(B370,[2]RPTNCT049_ConsultaSaldosContabl!$I$4:$K$7914,3,0)</f>
        <v>108764264</v>
      </c>
      <c r="DY370" s="13" t="e">
        <f>+S370+AD370+AU370+#REF!+BG370+#REF!+BQ370+#REF!</f>
        <v>#REF!</v>
      </c>
    </row>
    <row r="371" spans="1:129" ht="15" customHeight="1" x14ac:dyDescent="0.2">
      <c r="A371" s="9">
        <v>8909838034</v>
      </c>
      <c r="B371" s="9">
        <v>890983803</v>
      </c>
      <c r="C371" s="9"/>
      <c r="D371" s="27">
        <v>219005690</v>
      </c>
      <c r="E371" s="21" t="s">
        <v>193</v>
      </c>
      <c r="F371" s="20" t="s">
        <v>1341</v>
      </c>
      <c r="G371" s="22">
        <f>VLOOKUP(A371,[1]SGP!$A$4:$G$1137,7,0)</f>
        <v>0</v>
      </c>
      <c r="H371" s="23"/>
      <c r="I371" s="23">
        <v>0</v>
      </c>
      <c r="J371" s="23">
        <v>0</v>
      </c>
      <c r="K371" s="24">
        <v>0</v>
      </c>
      <c r="L371" s="23">
        <v>0</v>
      </c>
      <c r="M371" s="23">
        <v>0</v>
      </c>
      <c r="N371" s="25">
        <f t="shared" si="48"/>
        <v>0</v>
      </c>
      <c r="O371" s="25">
        <v>0</v>
      </c>
      <c r="P371" s="22">
        <v>0</v>
      </c>
      <c r="Q371" s="23">
        <v>0</v>
      </c>
      <c r="R371" s="23">
        <v>0</v>
      </c>
      <c r="S371" s="31">
        <v>119417719</v>
      </c>
      <c r="T371" s="23">
        <v>0</v>
      </c>
      <c r="U371" s="24">
        <v>0</v>
      </c>
      <c r="V371" s="23">
        <v>0</v>
      </c>
      <c r="W371" s="23">
        <v>0</v>
      </c>
      <c r="X371" s="25">
        <f t="shared" si="49"/>
        <v>119417719</v>
      </c>
      <c r="Y371" s="25">
        <v>0</v>
      </c>
      <c r="Z371" s="22">
        <v>0</v>
      </c>
      <c r="AA371" s="23">
        <v>0</v>
      </c>
      <c r="AB371" s="22">
        <v>0</v>
      </c>
      <c r="AC371" s="23">
        <v>0</v>
      </c>
      <c r="AD371" s="23">
        <v>0</v>
      </c>
      <c r="AE371" s="23">
        <v>0</v>
      </c>
      <c r="AF371" s="24">
        <v>0</v>
      </c>
      <c r="AG371" s="23">
        <v>0</v>
      </c>
      <c r="AH371" s="23">
        <v>0</v>
      </c>
      <c r="AI371" s="25">
        <f t="shared" si="50"/>
        <v>119417719</v>
      </c>
      <c r="AJ371" s="25">
        <v>0</v>
      </c>
      <c r="AK371" s="24">
        <v>0</v>
      </c>
      <c r="AL371" s="23">
        <v>0</v>
      </c>
      <c r="AM371" s="23">
        <v>0</v>
      </c>
      <c r="AN371" s="24">
        <v>0</v>
      </c>
      <c r="AO371" s="24">
        <v>0</v>
      </c>
      <c r="AP371" s="23">
        <v>0</v>
      </c>
      <c r="AQ371" s="23">
        <v>0</v>
      </c>
      <c r="AR371" s="23">
        <v>0</v>
      </c>
      <c r="AS371" s="41" t="s">
        <v>2304</v>
      </c>
      <c r="AT371" s="23">
        <v>0</v>
      </c>
      <c r="AU371" s="23">
        <v>0</v>
      </c>
      <c r="AV371" s="25">
        <v>119417719</v>
      </c>
      <c r="AW371" s="22">
        <v>0</v>
      </c>
      <c r="AX371" s="23">
        <v>0</v>
      </c>
      <c r="AY371" s="41">
        <v>0</v>
      </c>
      <c r="AZ371" s="23">
        <v>0</v>
      </c>
      <c r="BA371" s="24">
        <v>0</v>
      </c>
      <c r="BB371" s="23">
        <v>0</v>
      </c>
      <c r="BC371" s="23"/>
      <c r="BD371" s="23">
        <v>0</v>
      </c>
      <c r="BE371" s="41">
        <v>0</v>
      </c>
      <c r="BF371" s="23">
        <v>58280520</v>
      </c>
      <c r="BG371" s="23">
        <v>115439511</v>
      </c>
      <c r="BH371" s="25">
        <v>293137750</v>
      </c>
      <c r="BI371" s="23">
        <v>0</v>
      </c>
      <c r="BJ371" s="23">
        <v>17199757</v>
      </c>
      <c r="BK371" s="23">
        <v>0</v>
      </c>
      <c r="BL371" s="23">
        <v>0</v>
      </c>
      <c r="BM371" s="23">
        <v>0</v>
      </c>
      <c r="BN371" s="24">
        <v>0</v>
      </c>
      <c r="BO371" s="23">
        <v>0</v>
      </c>
      <c r="BP371" s="23">
        <v>0</v>
      </c>
      <c r="BQ371" s="23">
        <v>0</v>
      </c>
      <c r="BR371" s="25">
        <v>310337507</v>
      </c>
      <c r="BS371" s="22">
        <v>0</v>
      </c>
      <c r="BT371" s="23">
        <v>0</v>
      </c>
      <c r="BU371" s="23">
        <v>0</v>
      </c>
      <c r="BV371" s="23">
        <v>0</v>
      </c>
      <c r="BW371" s="24">
        <v>0</v>
      </c>
      <c r="BX371" s="23">
        <v>0</v>
      </c>
      <c r="BY371" s="23">
        <v>0</v>
      </c>
      <c r="BZ371" s="23">
        <v>0</v>
      </c>
      <c r="CA371" s="25">
        <f t="shared" si="51"/>
        <v>310337507</v>
      </c>
      <c r="CB371" s="22">
        <v>0</v>
      </c>
      <c r="CC371" s="23">
        <v>0</v>
      </c>
      <c r="CD371" s="23">
        <v>0</v>
      </c>
      <c r="CE371" s="23">
        <v>0</v>
      </c>
      <c r="CF371" s="24">
        <v>0</v>
      </c>
      <c r="CG371" s="23">
        <v>0</v>
      </c>
      <c r="CH371" s="23">
        <v>0</v>
      </c>
      <c r="CI371" s="23">
        <v>0</v>
      </c>
      <c r="CJ371" s="25">
        <f t="shared" si="52"/>
        <v>310337507</v>
      </c>
      <c r="CK371" s="22">
        <v>0</v>
      </c>
      <c r="CL371" s="23">
        <v>0</v>
      </c>
      <c r="CM371" s="23">
        <v>0</v>
      </c>
      <c r="CN371" s="23">
        <v>0</v>
      </c>
      <c r="CO371" s="23">
        <v>0</v>
      </c>
      <c r="CP371" s="24">
        <v>0</v>
      </c>
      <c r="CQ371" s="23">
        <v>0</v>
      </c>
      <c r="CR371" s="23">
        <v>0</v>
      </c>
      <c r="CS371" s="25">
        <f t="shared" si="53"/>
        <v>310337507</v>
      </c>
      <c r="CT371" s="22">
        <v>0</v>
      </c>
      <c r="CU371" s="23">
        <v>0</v>
      </c>
      <c r="CV371" s="23">
        <v>0</v>
      </c>
      <c r="CW371" s="23"/>
      <c r="CX371" s="23">
        <v>0</v>
      </c>
      <c r="CY371" s="24">
        <v>0</v>
      </c>
      <c r="CZ371" s="23">
        <v>0</v>
      </c>
      <c r="DA371" s="23">
        <v>0</v>
      </c>
      <c r="DB371" s="25">
        <f t="shared" si="54"/>
        <v>310337507</v>
      </c>
      <c r="DC371" s="22">
        <v>0</v>
      </c>
      <c r="DD371" s="23">
        <v>0</v>
      </c>
      <c r="DE371" s="23">
        <v>0</v>
      </c>
      <c r="DF371" s="23">
        <v>0</v>
      </c>
      <c r="DG371" s="23">
        <v>0</v>
      </c>
      <c r="DH371" s="24">
        <v>0</v>
      </c>
      <c r="DI371" s="23">
        <v>0</v>
      </c>
      <c r="DJ371" s="23">
        <v>0</v>
      </c>
      <c r="DK371" s="25">
        <f t="shared" si="56"/>
        <v>310337507</v>
      </c>
      <c r="DL371" s="28">
        <v>0</v>
      </c>
      <c r="DM371" s="23">
        <v>0</v>
      </c>
      <c r="DN371" s="23">
        <v>0</v>
      </c>
      <c r="DO371" s="23">
        <v>0</v>
      </c>
      <c r="DP371" s="23"/>
      <c r="DQ371" s="23"/>
      <c r="DR371" s="23">
        <v>0</v>
      </c>
      <c r="DS371" s="23">
        <v>0</v>
      </c>
      <c r="DT371" s="24">
        <v>0</v>
      </c>
      <c r="DU371" s="23">
        <v>0</v>
      </c>
      <c r="DV371" s="23">
        <v>0</v>
      </c>
      <c r="DW371" s="26">
        <f t="shared" si="55"/>
        <v>310337507</v>
      </c>
      <c r="DX371" s="26">
        <f>VLOOKUP(B371,[2]RPTNCT049_ConsultaSaldosContabl!$I$4:$K$7914,3,0)</f>
        <v>75480277</v>
      </c>
      <c r="DY371" s="13" t="e">
        <f>+S371+AD371+AU371+#REF!+BG371+#REF!+BQ371+#REF!</f>
        <v>#REF!</v>
      </c>
    </row>
    <row r="372" spans="1:129" ht="15" customHeight="1" x14ac:dyDescent="0.2">
      <c r="A372" s="9">
        <v>8909837867</v>
      </c>
      <c r="B372" s="9">
        <v>890983786</v>
      </c>
      <c r="C372" s="9"/>
      <c r="D372" s="27">
        <v>210605306</v>
      </c>
      <c r="E372" s="21" t="s">
        <v>141</v>
      </c>
      <c r="F372" s="20" t="s">
        <v>1293</v>
      </c>
      <c r="G372" s="22">
        <f>VLOOKUP(A372,[1]SGP!$A$4:$G$1137,7,0)</f>
        <v>0</v>
      </c>
      <c r="H372" s="23"/>
      <c r="I372" s="23">
        <v>0</v>
      </c>
      <c r="J372" s="23">
        <v>0</v>
      </c>
      <c r="K372" s="24">
        <v>0</v>
      </c>
      <c r="L372" s="23">
        <v>0</v>
      </c>
      <c r="M372" s="23">
        <v>0</v>
      </c>
      <c r="N372" s="25">
        <f t="shared" si="48"/>
        <v>0</v>
      </c>
      <c r="O372" s="25">
        <v>0</v>
      </c>
      <c r="P372" s="22">
        <v>0</v>
      </c>
      <c r="Q372" s="23">
        <v>0</v>
      </c>
      <c r="R372" s="23">
        <v>0</v>
      </c>
      <c r="S372" s="31">
        <v>62175191</v>
      </c>
      <c r="T372" s="23">
        <v>0</v>
      </c>
      <c r="U372" s="24">
        <v>0</v>
      </c>
      <c r="V372" s="23">
        <v>0</v>
      </c>
      <c r="W372" s="23">
        <v>0</v>
      </c>
      <c r="X372" s="25">
        <f t="shared" si="49"/>
        <v>62175191</v>
      </c>
      <c r="Y372" s="25">
        <v>0</v>
      </c>
      <c r="Z372" s="22">
        <v>0</v>
      </c>
      <c r="AA372" s="23">
        <v>0</v>
      </c>
      <c r="AB372" s="22">
        <v>0</v>
      </c>
      <c r="AC372" s="23">
        <v>0</v>
      </c>
      <c r="AD372" s="23">
        <v>0</v>
      </c>
      <c r="AE372" s="23">
        <v>0</v>
      </c>
      <c r="AF372" s="24">
        <v>0</v>
      </c>
      <c r="AG372" s="23">
        <v>0</v>
      </c>
      <c r="AH372" s="23">
        <v>0</v>
      </c>
      <c r="AI372" s="25">
        <f t="shared" si="50"/>
        <v>62175191</v>
      </c>
      <c r="AJ372" s="25">
        <v>0</v>
      </c>
      <c r="AK372" s="24">
        <v>0</v>
      </c>
      <c r="AL372" s="23">
        <v>0</v>
      </c>
      <c r="AM372" s="23">
        <v>0</v>
      </c>
      <c r="AN372" s="24">
        <v>0</v>
      </c>
      <c r="AO372" s="24">
        <v>0</v>
      </c>
      <c r="AP372" s="23">
        <v>0</v>
      </c>
      <c r="AQ372" s="23">
        <v>0</v>
      </c>
      <c r="AR372" s="23">
        <v>0</v>
      </c>
      <c r="AS372" s="41" t="s">
        <v>2304</v>
      </c>
      <c r="AT372" s="23">
        <v>0</v>
      </c>
      <c r="AU372" s="23">
        <v>0</v>
      </c>
      <c r="AV372" s="25">
        <v>62175191</v>
      </c>
      <c r="AW372" s="22">
        <v>0</v>
      </c>
      <c r="AX372" s="23">
        <v>0</v>
      </c>
      <c r="AY372" s="41">
        <v>0</v>
      </c>
      <c r="AZ372" s="23">
        <v>0</v>
      </c>
      <c r="BA372" s="24">
        <v>0</v>
      </c>
      <c r="BB372" s="23">
        <v>0</v>
      </c>
      <c r="BC372" s="23"/>
      <c r="BD372" s="23">
        <v>0</v>
      </c>
      <c r="BE372" s="41">
        <v>0</v>
      </c>
      <c r="BF372" s="23">
        <v>45999365</v>
      </c>
      <c r="BG372" s="23">
        <v>57070001</v>
      </c>
      <c r="BH372" s="25">
        <v>165244557</v>
      </c>
      <c r="BI372" s="23">
        <v>0</v>
      </c>
      <c r="BJ372" s="23">
        <v>13138641</v>
      </c>
      <c r="BK372" s="23">
        <v>0</v>
      </c>
      <c r="BL372" s="23">
        <v>0</v>
      </c>
      <c r="BM372" s="23">
        <v>0</v>
      </c>
      <c r="BN372" s="24">
        <v>0</v>
      </c>
      <c r="BO372" s="23">
        <v>0</v>
      </c>
      <c r="BP372" s="23">
        <v>0</v>
      </c>
      <c r="BQ372" s="23">
        <v>0</v>
      </c>
      <c r="BR372" s="25">
        <v>178383198</v>
      </c>
      <c r="BS372" s="22">
        <v>0</v>
      </c>
      <c r="BT372" s="23">
        <v>0</v>
      </c>
      <c r="BU372" s="23">
        <v>0</v>
      </c>
      <c r="BV372" s="23">
        <v>0</v>
      </c>
      <c r="BW372" s="24">
        <v>0</v>
      </c>
      <c r="BX372" s="23">
        <v>0</v>
      </c>
      <c r="BY372" s="23">
        <v>0</v>
      </c>
      <c r="BZ372" s="23">
        <v>0</v>
      </c>
      <c r="CA372" s="25">
        <f t="shared" si="51"/>
        <v>178383198</v>
      </c>
      <c r="CB372" s="22">
        <v>0</v>
      </c>
      <c r="CC372" s="23">
        <v>0</v>
      </c>
      <c r="CD372" s="23">
        <v>0</v>
      </c>
      <c r="CE372" s="23">
        <v>0</v>
      </c>
      <c r="CF372" s="24">
        <v>0</v>
      </c>
      <c r="CG372" s="23">
        <v>0</v>
      </c>
      <c r="CH372" s="23">
        <v>0</v>
      </c>
      <c r="CI372" s="23">
        <v>0</v>
      </c>
      <c r="CJ372" s="25">
        <f t="shared" si="52"/>
        <v>178383198</v>
      </c>
      <c r="CK372" s="22">
        <v>0</v>
      </c>
      <c r="CL372" s="23">
        <v>0</v>
      </c>
      <c r="CM372" s="23">
        <v>0</v>
      </c>
      <c r="CN372" s="23">
        <v>0</v>
      </c>
      <c r="CO372" s="23">
        <v>0</v>
      </c>
      <c r="CP372" s="24">
        <v>0</v>
      </c>
      <c r="CQ372" s="23">
        <v>0</v>
      </c>
      <c r="CR372" s="23">
        <v>0</v>
      </c>
      <c r="CS372" s="25">
        <f t="shared" si="53"/>
        <v>178383198</v>
      </c>
      <c r="CT372" s="22">
        <v>0</v>
      </c>
      <c r="CU372" s="23">
        <v>0</v>
      </c>
      <c r="CV372" s="23">
        <v>0</v>
      </c>
      <c r="CW372" s="23"/>
      <c r="CX372" s="23">
        <v>0</v>
      </c>
      <c r="CY372" s="24">
        <v>0</v>
      </c>
      <c r="CZ372" s="23">
        <v>0</v>
      </c>
      <c r="DA372" s="23">
        <v>0</v>
      </c>
      <c r="DB372" s="25">
        <f t="shared" si="54"/>
        <v>178383198</v>
      </c>
      <c r="DC372" s="22">
        <v>0</v>
      </c>
      <c r="DD372" s="23">
        <v>0</v>
      </c>
      <c r="DE372" s="23">
        <v>0</v>
      </c>
      <c r="DF372" s="23">
        <v>0</v>
      </c>
      <c r="DG372" s="23">
        <v>0</v>
      </c>
      <c r="DH372" s="24">
        <v>0</v>
      </c>
      <c r="DI372" s="23">
        <v>0</v>
      </c>
      <c r="DJ372" s="23">
        <v>0</v>
      </c>
      <c r="DK372" s="25">
        <f t="shared" si="56"/>
        <v>178383198</v>
      </c>
      <c r="DL372" s="28">
        <v>0</v>
      </c>
      <c r="DM372" s="23">
        <v>0</v>
      </c>
      <c r="DN372" s="23">
        <v>0</v>
      </c>
      <c r="DO372" s="23">
        <v>0</v>
      </c>
      <c r="DP372" s="23">
        <v>0</v>
      </c>
      <c r="DQ372" s="23"/>
      <c r="DR372" s="23">
        <v>0</v>
      </c>
      <c r="DS372" s="23">
        <v>0</v>
      </c>
      <c r="DT372" s="24">
        <v>0</v>
      </c>
      <c r="DU372" s="23">
        <v>0</v>
      </c>
      <c r="DV372" s="23">
        <v>0</v>
      </c>
      <c r="DW372" s="26">
        <f t="shared" si="55"/>
        <v>178383198</v>
      </c>
      <c r="DX372" s="26">
        <f>VLOOKUP(B372,[2]RPTNCT049_ConsultaSaldosContabl!$I$4:$K$7914,3,0)</f>
        <v>59138006</v>
      </c>
      <c r="DY372" s="13" t="e">
        <f>+S372+AD372+AU372+#REF!+BG372+#REF!+BQ372+#REF!</f>
        <v>#REF!</v>
      </c>
    </row>
    <row r="373" spans="1:129" ht="15" customHeight="1" x14ac:dyDescent="0.2">
      <c r="A373" s="9">
        <v>8909837638</v>
      </c>
      <c r="B373" s="9">
        <v>890983763</v>
      </c>
      <c r="C373" s="9"/>
      <c r="D373" s="27">
        <v>215905059</v>
      </c>
      <c r="E373" s="21" t="s">
        <v>109</v>
      </c>
      <c r="F373" s="20" t="s">
        <v>1261</v>
      </c>
      <c r="G373" s="22">
        <f>VLOOKUP(A373,[1]SGP!$A$4:$G$1137,7,0)</f>
        <v>0</v>
      </c>
      <c r="H373" s="23"/>
      <c r="I373" s="23">
        <v>0</v>
      </c>
      <c r="J373" s="23">
        <v>0</v>
      </c>
      <c r="K373" s="24">
        <v>0</v>
      </c>
      <c r="L373" s="23">
        <v>0</v>
      </c>
      <c r="M373" s="23">
        <v>0</v>
      </c>
      <c r="N373" s="25">
        <f t="shared" si="48"/>
        <v>0</v>
      </c>
      <c r="O373" s="25">
        <v>0</v>
      </c>
      <c r="P373" s="22">
        <v>0</v>
      </c>
      <c r="Q373" s="23">
        <v>0</v>
      </c>
      <c r="R373" s="23">
        <v>0</v>
      </c>
      <c r="S373" s="31">
        <v>33257156</v>
      </c>
      <c r="T373" s="23">
        <v>0</v>
      </c>
      <c r="U373" s="24">
        <v>0</v>
      </c>
      <c r="V373" s="23">
        <v>0</v>
      </c>
      <c r="W373" s="23">
        <v>0</v>
      </c>
      <c r="X373" s="25">
        <f t="shared" si="49"/>
        <v>33257156</v>
      </c>
      <c r="Y373" s="25">
        <v>0</v>
      </c>
      <c r="Z373" s="22">
        <v>0</v>
      </c>
      <c r="AA373" s="23">
        <v>0</v>
      </c>
      <c r="AB373" s="22">
        <v>0</v>
      </c>
      <c r="AC373" s="23">
        <v>0</v>
      </c>
      <c r="AD373" s="23">
        <v>0</v>
      </c>
      <c r="AE373" s="23">
        <v>0</v>
      </c>
      <c r="AF373" s="24">
        <v>0</v>
      </c>
      <c r="AG373" s="23">
        <v>0</v>
      </c>
      <c r="AH373" s="23">
        <v>0</v>
      </c>
      <c r="AI373" s="25">
        <f t="shared" si="50"/>
        <v>33257156</v>
      </c>
      <c r="AJ373" s="25">
        <v>0</v>
      </c>
      <c r="AK373" s="24">
        <v>0</v>
      </c>
      <c r="AL373" s="23">
        <v>0</v>
      </c>
      <c r="AM373" s="23">
        <v>0</v>
      </c>
      <c r="AN373" s="24">
        <v>0</v>
      </c>
      <c r="AO373" s="24">
        <v>0</v>
      </c>
      <c r="AP373" s="23">
        <v>0</v>
      </c>
      <c r="AQ373" s="23">
        <v>0</v>
      </c>
      <c r="AR373" s="23">
        <v>0</v>
      </c>
      <c r="AS373" s="41" t="s">
        <v>2304</v>
      </c>
      <c r="AT373" s="23">
        <v>0</v>
      </c>
      <c r="AU373" s="23">
        <v>0</v>
      </c>
      <c r="AV373" s="25">
        <v>33257156</v>
      </c>
      <c r="AW373" s="22">
        <v>0</v>
      </c>
      <c r="AX373" s="23">
        <v>0</v>
      </c>
      <c r="AY373" s="41">
        <v>0</v>
      </c>
      <c r="AZ373" s="23">
        <v>0</v>
      </c>
      <c r="BA373" s="24">
        <v>0</v>
      </c>
      <c r="BB373" s="23">
        <v>0</v>
      </c>
      <c r="BC373" s="23"/>
      <c r="BD373" s="23">
        <v>0</v>
      </c>
      <c r="BE373" s="41">
        <v>0</v>
      </c>
      <c r="BF373" s="23">
        <v>20572650</v>
      </c>
      <c r="BG373" s="23">
        <v>31276641</v>
      </c>
      <c r="BH373" s="25">
        <v>85106447</v>
      </c>
      <c r="BI373" s="23">
        <v>0</v>
      </c>
      <c r="BJ373" s="23">
        <v>6618360</v>
      </c>
      <c r="BK373" s="23">
        <v>0</v>
      </c>
      <c r="BL373" s="23">
        <v>0</v>
      </c>
      <c r="BM373" s="23">
        <v>0</v>
      </c>
      <c r="BN373" s="24">
        <v>0</v>
      </c>
      <c r="BO373" s="23">
        <v>0</v>
      </c>
      <c r="BP373" s="23">
        <v>0</v>
      </c>
      <c r="BQ373" s="23">
        <v>0</v>
      </c>
      <c r="BR373" s="25">
        <v>91724807</v>
      </c>
      <c r="BS373" s="22">
        <v>0</v>
      </c>
      <c r="BT373" s="23">
        <v>0</v>
      </c>
      <c r="BU373" s="23">
        <v>0</v>
      </c>
      <c r="BV373" s="23">
        <v>0</v>
      </c>
      <c r="BW373" s="24">
        <v>0</v>
      </c>
      <c r="BX373" s="23">
        <v>0</v>
      </c>
      <c r="BY373" s="23">
        <v>0</v>
      </c>
      <c r="BZ373" s="23">
        <v>0</v>
      </c>
      <c r="CA373" s="25">
        <f t="shared" si="51"/>
        <v>91724807</v>
      </c>
      <c r="CB373" s="22">
        <v>0</v>
      </c>
      <c r="CC373" s="23">
        <v>0</v>
      </c>
      <c r="CD373" s="23">
        <v>0</v>
      </c>
      <c r="CE373" s="23">
        <v>0</v>
      </c>
      <c r="CF373" s="24">
        <v>0</v>
      </c>
      <c r="CG373" s="23">
        <v>0</v>
      </c>
      <c r="CH373" s="23">
        <v>0</v>
      </c>
      <c r="CI373" s="23">
        <v>0</v>
      </c>
      <c r="CJ373" s="25">
        <f t="shared" si="52"/>
        <v>91724807</v>
      </c>
      <c r="CK373" s="22">
        <v>0</v>
      </c>
      <c r="CL373" s="23">
        <v>0</v>
      </c>
      <c r="CM373" s="23">
        <v>0</v>
      </c>
      <c r="CN373" s="23">
        <v>0</v>
      </c>
      <c r="CO373" s="23">
        <v>0</v>
      </c>
      <c r="CP373" s="24">
        <v>0</v>
      </c>
      <c r="CQ373" s="23">
        <v>0</v>
      </c>
      <c r="CR373" s="23">
        <v>0</v>
      </c>
      <c r="CS373" s="25">
        <f t="shared" si="53"/>
        <v>91724807</v>
      </c>
      <c r="CT373" s="22">
        <v>0</v>
      </c>
      <c r="CU373" s="23">
        <v>0</v>
      </c>
      <c r="CV373" s="23">
        <v>0</v>
      </c>
      <c r="CW373" s="23"/>
      <c r="CX373" s="23">
        <v>0</v>
      </c>
      <c r="CY373" s="24">
        <v>0</v>
      </c>
      <c r="CZ373" s="23">
        <v>0</v>
      </c>
      <c r="DA373" s="23">
        <v>0</v>
      </c>
      <c r="DB373" s="25">
        <f t="shared" si="54"/>
        <v>91724807</v>
      </c>
      <c r="DC373" s="22">
        <v>0</v>
      </c>
      <c r="DD373" s="23">
        <v>0</v>
      </c>
      <c r="DE373" s="23">
        <v>0</v>
      </c>
      <c r="DF373" s="23">
        <v>0</v>
      </c>
      <c r="DG373" s="23">
        <v>0</v>
      </c>
      <c r="DH373" s="24">
        <v>0</v>
      </c>
      <c r="DI373" s="23">
        <v>0</v>
      </c>
      <c r="DJ373" s="23">
        <v>0</v>
      </c>
      <c r="DK373" s="25">
        <f t="shared" si="56"/>
        <v>91724807</v>
      </c>
      <c r="DL373" s="28">
        <v>0</v>
      </c>
      <c r="DM373" s="23">
        <v>0</v>
      </c>
      <c r="DN373" s="23">
        <v>0</v>
      </c>
      <c r="DO373" s="23">
        <v>0</v>
      </c>
      <c r="DP373" s="23"/>
      <c r="DQ373" s="23"/>
      <c r="DR373" s="23">
        <v>0</v>
      </c>
      <c r="DS373" s="23">
        <v>0</v>
      </c>
      <c r="DT373" s="24">
        <v>0</v>
      </c>
      <c r="DU373" s="23">
        <v>0</v>
      </c>
      <c r="DV373" s="23">
        <v>0</v>
      </c>
      <c r="DW373" s="26">
        <f t="shared" si="55"/>
        <v>91724807</v>
      </c>
      <c r="DX373" s="26">
        <f>VLOOKUP(B373,[2]RPTNCT049_ConsultaSaldosContabl!$I$4:$K$7914,3,0)</f>
        <v>27191010</v>
      </c>
      <c r="DY373" s="13" t="e">
        <f>+S373+AD373+AU373+#REF!+BG373+#REF!+BQ373+#REF!</f>
        <v>#REF!</v>
      </c>
    </row>
    <row r="374" spans="1:129" ht="15" customHeight="1" x14ac:dyDescent="0.2">
      <c r="A374" s="9">
        <v>8909837409</v>
      </c>
      <c r="B374" s="9">
        <v>890983740</v>
      </c>
      <c r="C374" s="9"/>
      <c r="D374" s="27">
        <v>214905649</v>
      </c>
      <c r="E374" s="21" t="s">
        <v>180</v>
      </c>
      <c r="F374" s="20" t="s">
        <v>1329</v>
      </c>
      <c r="G374" s="22">
        <f>VLOOKUP(A374,[1]SGP!$A$4:$G$1137,7,0)</f>
        <v>0</v>
      </c>
      <c r="H374" s="23"/>
      <c r="I374" s="23">
        <v>0</v>
      </c>
      <c r="J374" s="23">
        <v>0</v>
      </c>
      <c r="K374" s="24">
        <v>0</v>
      </c>
      <c r="L374" s="23">
        <v>0</v>
      </c>
      <c r="M374" s="23">
        <v>0</v>
      </c>
      <c r="N374" s="25">
        <f t="shared" si="48"/>
        <v>0</v>
      </c>
      <c r="O374" s="25">
        <v>0</v>
      </c>
      <c r="P374" s="22">
        <v>0</v>
      </c>
      <c r="Q374" s="23">
        <v>0</v>
      </c>
      <c r="R374" s="23">
        <v>0</v>
      </c>
      <c r="S374" s="31">
        <v>404249966</v>
      </c>
      <c r="T374" s="23">
        <v>0</v>
      </c>
      <c r="U374" s="24">
        <v>0</v>
      </c>
      <c r="V374" s="23">
        <v>0</v>
      </c>
      <c r="W374" s="23">
        <v>0</v>
      </c>
      <c r="X374" s="25">
        <f t="shared" si="49"/>
        <v>404249966</v>
      </c>
      <c r="Y374" s="25">
        <v>0</v>
      </c>
      <c r="Z374" s="22">
        <v>0</v>
      </c>
      <c r="AA374" s="23">
        <v>0</v>
      </c>
      <c r="AB374" s="22">
        <v>0</v>
      </c>
      <c r="AC374" s="23">
        <v>0</v>
      </c>
      <c r="AD374" s="23">
        <v>0</v>
      </c>
      <c r="AE374" s="23">
        <v>0</v>
      </c>
      <c r="AF374" s="24">
        <v>0</v>
      </c>
      <c r="AG374" s="23">
        <v>0</v>
      </c>
      <c r="AH374" s="23">
        <v>0</v>
      </c>
      <c r="AI374" s="25">
        <f t="shared" si="50"/>
        <v>404249966</v>
      </c>
      <c r="AJ374" s="25">
        <v>0</v>
      </c>
      <c r="AK374" s="24">
        <v>0</v>
      </c>
      <c r="AL374" s="23">
        <v>0</v>
      </c>
      <c r="AM374" s="23">
        <v>0</v>
      </c>
      <c r="AN374" s="24">
        <v>0</v>
      </c>
      <c r="AO374" s="24">
        <v>0</v>
      </c>
      <c r="AP374" s="23">
        <v>0</v>
      </c>
      <c r="AQ374" s="23">
        <v>0</v>
      </c>
      <c r="AR374" s="23">
        <v>0</v>
      </c>
      <c r="AS374" s="41" t="s">
        <v>2304</v>
      </c>
      <c r="AT374" s="23">
        <v>0</v>
      </c>
      <c r="AU374" s="23">
        <v>0</v>
      </c>
      <c r="AV374" s="25">
        <v>404249966</v>
      </c>
      <c r="AW374" s="22">
        <v>0</v>
      </c>
      <c r="AX374" s="23">
        <v>0</v>
      </c>
      <c r="AY374" s="41">
        <v>0</v>
      </c>
      <c r="AZ374" s="23">
        <v>0</v>
      </c>
      <c r="BA374" s="24">
        <v>0</v>
      </c>
      <c r="BB374" s="23">
        <v>0</v>
      </c>
      <c r="BC374" s="23"/>
      <c r="BD374" s="23">
        <v>0</v>
      </c>
      <c r="BE374" s="41">
        <v>0</v>
      </c>
      <c r="BF374" s="23">
        <v>90583235</v>
      </c>
      <c r="BG374" s="23">
        <v>363131633</v>
      </c>
      <c r="BH374" s="25">
        <v>857964834</v>
      </c>
      <c r="BI374" s="23">
        <v>0</v>
      </c>
      <c r="BJ374" s="23">
        <v>25873739</v>
      </c>
      <c r="BK374" s="23">
        <v>0</v>
      </c>
      <c r="BL374" s="23">
        <v>0</v>
      </c>
      <c r="BM374" s="23">
        <v>0</v>
      </c>
      <c r="BN374" s="24">
        <v>0</v>
      </c>
      <c r="BO374" s="23">
        <v>0</v>
      </c>
      <c r="BP374" s="23">
        <v>0</v>
      </c>
      <c r="BQ374" s="23">
        <v>0</v>
      </c>
      <c r="BR374" s="25">
        <v>883838573</v>
      </c>
      <c r="BS374" s="22">
        <v>0</v>
      </c>
      <c r="BT374" s="23">
        <v>0</v>
      </c>
      <c r="BU374" s="23">
        <v>0</v>
      </c>
      <c r="BV374" s="23">
        <v>0</v>
      </c>
      <c r="BW374" s="24">
        <v>0</v>
      </c>
      <c r="BX374" s="23">
        <v>0</v>
      </c>
      <c r="BY374" s="23">
        <v>0</v>
      </c>
      <c r="BZ374" s="23">
        <v>0</v>
      </c>
      <c r="CA374" s="25">
        <f t="shared" si="51"/>
        <v>883838573</v>
      </c>
      <c r="CB374" s="22">
        <v>0</v>
      </c>
      <c r="CC374" s="23">
        <v>0</v>
      </c>
      <c r="CD374" s="23">
        <v>0</v>
      </c>
      <c r="CE374" s="23">
        <v>0</v>
      </c>
      <c r="CF374" s="24">
        <v>0</v>
      </c>
      <c r="CG374" s="23">
        <v>0</v>
      </c>
      <c r="CH374" s="23">
        <v>0</v>
      </c>
      <c r="CI374" s="23">
        <v>0</v>
      </c>
      <c r="CJ374" s="25">
        <f t="shared" si="52"/>
        <v>883838573</v>
      </c>
      <c r="CK374" s="22">
        <v>0</v>
      </c>
      <c r="CL374" s="23">
        <v>0</v>
      </c>
      <c r="CM374" s="23">
        <v>0</v>
      </c>
      <c r="CN374" s="23">
        <v>0</v>
      </c>
      <c r="CO374" s="23">
        <v>0</v>
      </c>
      <c r="CP374" s="24">
        <v>0</v>
      </c>
      <c r="CQ374" s="23">
        <v>0</v>
      </c>
      <c r="CR374" s="23">
        <v>0</v>
      </c>
      <c r="CS374" s="25">
        <f t="shared" si="53"/>
        <v>883838573</v>
      </c>
      <c r="CT374" s="22">
        <v>0</v>
      </c>
      <c r="CU374" s="23">
        <v>0</v>
      </c>
      <c r="CV374" s="23">
        <v>0</v>
      </c>
      <c r="CW374" s="23"/>
      <c r="CX374" s="23">
        <v>0</v>
      </c>
      <c r="CY374" s="24">
        <v>0</v>
      </c>
      <c r="CZ374" s="23">
        <v>0</v>
      </c>
      <c r="DA374" s="23">
        <v>0</v>
      </c>
      <c r="DB374" s="25">
        <f t="shared" si="54"/>
        <v>883838573</v>
      </c>
      <c r="DC374" s="22">
        <v>0</v>
      </c>
      <c r="DD374" s="23">
        <v>0</v>
      </c>
      <c r="DE374" s="23">
        <v>0</v>
      </c>
      <c r="DF374" s="23">
        <v>0</v>
      </c>
      <c r="DG374" s="23">
        <v>0</v>
      </c>
      <c r="DH374" s="24">
        <v>0</v>
      </c>
      <c r="DI374" s="23">
        <v>0</v>
      </c>
      <c r="DJ374" s="23">
        <v>0</v>
      </c>
      <c r="DK374" s="25">
        <f t="shared" si="56"/>
        <v>883838573</v>
      </c>
      <c r="DL374" s="28">
        <v>0</v>
      </c>
      <c r="DM374" s="23">
        <v>0</v>
      </c>
      <c r="DN374" s="23">
        <v>0</v>
      </c>
      <c r="DO374" s="23">
        <v>0</v>
      </c>
      <c r="DP374" s="23"/>
      <c r="DQ374" s="23"/>
      <c r="DR374" s="23">
        <v>0</v>
      </c>
      <c r="DS374" s="23">
        <v>0</v>
      </c>
      <c r="DT374" s="24">
        <v>0</v>
      </c>
      <c r="DU374" s="23">
        <v>0</v>
      </c>
      <c r="DV374" s="23">
        <v>0</v>
      </c>
      <c r="DW374" s="26">
        <f t="shared" si="55"/>
        <v>883838573</v>
      </c>
      <c r="DX374" s="26">
        <f>VLOOKUP(B374,[2]RPTNCT049_ConsultaSaldosContabl!$I$4:$K$7914,3,0)</f>
        <v>116456974</v>
      </c>
      <c r="DY374" s="13" t="e">
        <f>+S374+AD374+AU374+#REF!+BG374+#REF!+BQ374+#REF!</f>
        <v>#REF!</v>
      </c>
    </row>
    <row r="375" spans="1:129" ht="15" customHeight="1" x14ac:dyDescent="0.2">
      <c r="A375" s="9">
        <v>8909837369</v>
      </c>
      <c r="B375" s="9">
        <v>890983736</v>
      </c>
      <c r="C375" s="9"/>
      <c r="D375" s="27">
        <v>212805628</v>
      </c>
      <c r="E375" s="21" t="s">
        <v>176</v>
      </c>
      <c r="F375" s="20" t="s">
        <v>1326</v>
      </c>
      <c r="G375" s="22">
        <f>VLOOKUP(A375,[1]SGP!$A$4:$G$1137,7,0)</f>
        <v>0</v>
      </c>
      <c r="H375" s="23"/>
      <c r="I375" s="23">
        <v>0</v>
      </c>
      <c r="J375" s="23">
        <v>0</v>
      </c>
      <c r="K375" s="24">
        <v>0</v>
      </c>
      <c r="L375" s="23">
        <v>0</v>
      </c>
      <c r="M375" s="23">
        <v>0</v>
      </c>
      <c r="N375" s="25">
        <f t="shared" si="48"/>
        <v>0</v>
      </c>
      <c r="O375" s="25">
        <v>0</v>
      </c>
      <c r="P375" s="22">
        <v>0</v>
      </c>
      <c r="Q375" s="23">
        <v>0</v>
      </c>
      <c r="R375" s="23">
        <v>0</v>
      </c>
      <c r="S375" s="31">
        <v>75399496</v>
      </c>
      <c r="T375" s="23">
        <v>0</v>
      </c>
      <c r="U375" s="24">
        <v>0</v>
      </c>
      <c r="V375" s="23">
        <v>0</v>
      </c>
      <c r="W375" s="23">
        <v>0</v>
      </c>
      <c r="X375" s="25">
        <f t="shared" si="49"/>
        <v>75399496</v>
      </c>
      <c r="Y375" s="25">
        <v>0</v>
      </c>
      <c r="Z375" s="22">
        <v>0</v>
      </c>
      <c r="AA375" s="23">
        <v>0</v>
      </c>
      <c r="AB375" s="22">
        <v>0</v>
      </c>
      <c r="AC375" s="23">
        <v>0</v>
      </c>
      <c r="AD375" s="23">
        <v>0</v>
      </c>
      <c r="AE375" s="23">
        <v>0</v>
      </c>
      <c r="AF375" s="24">
        <v>0</v>
      </c>
      <c r="AG375" s="23">
        <v>0</v>
      </c>
      <c r="AH375" s="23">
        <v>0</v>
      </c>
      <c r="AI375" s="25">
        <f t="shared" si="50"/>
        <v>75399496</v>
      </c>
      <c r="AJ375" s="25">
        <v>0</v>
      </c>
      <c r="AK375" s="24">
        <v>0</v>
      </c>
      <c r="AL375" s="23">
        <v>0</v>
      </c>
      <c r="AM375" s="23">
        <v>0</v>
      </c>
      <c r="AN375" s="24">
        <v>0</v>
      </c>
      <c r="AO375" s="24">
        <v>0</v>
      </c>
      <c r="AP375" s="23">
        <v>0</v>
      </c>
      <c r="AQ375" s="23">
        <v>0</v>
      </c>
      <c r="AR375" s="23">
        <v>0</v>
      </c>
      <c r="AS375" s="41" t="s">
        <v>2304</v>
      </c>
      <c r="AT375" s="23">
        <v>0</v>
      </c>
      <c r="AU375" s="23">
        <v>0</v>
      </c>
      <c r="AV375" s="25">
        <v>75399496</v>
      </c>
      <c r="AW375" s="22">
        <v>0</v>
      </c>
      <c r="AX375" s="23">
        <v>0</v>
      </c>
      <c r="AY375" s="41">
        <v>0</v>
      </c>
      <c r="AZ375" s="23">
        <v>0</v>
      </c>
      <c r="BA375" s="24">
        <v>0</v>
      </c>
      <c r="BB375" s="23">
        <v>0</v>
      </c>
      <c r="BC375" s="23"/>
      <c r="BD375" s="23">
        <v>0</v>
      </c>
      <c r="BE375" s="41">
        <v>0</v>
      </c>
      <c r="BF375" s="23">
        <v>70442025</v>
      </c>
      <c r="BG375" s="23">
        <v>80376927</v>
      </c>
      <c r="BH375" s="25">
        <v>226218448</v>
      </c>
      <c r="BI375" s="23">
        <v>0</v>
      </c>
      <c r="BJ375" s="23">
        <v>20119807</v>
      </c>
      <c r="BK375" s="23">
        <v>0</v>
      </c>
      <c r="BL375" s="23">
        <v>0</v>
      </c>
      <c r="BM375" s="23">
        <v>0</v>
      </c>
      <c r="BN375" s="24">
        <v>0</v>
      </c>
      <c r="BO375" s="23">
        <v>0</v>
      </c>
      <c r="BP375" s="23">
        <v>0</v>
      </c>
      <c r="BQ375" s="23">
        <v>0</v>
      </c>
      <c r="BR375" s="25">
        <v>246338255</v>
      </c>
      <c r="BS375" s="22">
        <v>0</v>
      </c>
      <c r="BT375" s="23">
        <v>0</v>
      </c>
      <c r="BU375" s="23">
        <v>0</v>
      </c>
      <c r="BV375" s="23">
        <v>0</v>
      </c>
      <c r="BW375" s="24">
        <v>0</v>
      </c>
      <c r="BX375" s="23">
        <v>0</v>
      </c>
      <c r="BY375" s="23">
        <v>0</v>
      </c>
      <c r="BZ375" s="23">
        <v>0</v>
      </c>
      <c r="CA375" s="25">
        <f t="shared" si="51"/>
        <v>246338255</v>
      </c>
      <c r="CB375" s="22">
        <v>0</v>
      </c>
      <c r="CC375" s="23">
        <v>0</v>
      </c>
      <c r="CD375" s="23">
        <v>0</v>
      </c>
      <c r="CE375" s="23">
        <v>0</v>
      </c>
      <c r="CF375" s="24">
        <v>0</v>
      </c>
      <c r="CG375" s="23">
        <v>0</v>
      </c>
      <c r="CH375" s="23">
        <v>0</v>
      </c>
      <c r="CI375" s="23">
        <v>0</v>
      </c>
      <c r="CJ375" s="25">
        <f t="shared" si="52"/>
        <v>246338255</v>
      </c>
      <c r="CK375" s="22">
        <v>0</v>
      </c>
      <c r="CL375" s="23">
        <v>0</v>
      </c>
      <c r="CM375" s="23">
        <v>0</v>
      </c>
      <c r="CN375" s="23">
        <v>0</v>
      </c>
      <c r="CO375" s="23">
        <v>0</v>
      </c>
      <c r="CP375" s="24">
        <v>0</v>
      </c>
      <c r="CQ375" s="23">
        <v>0</v>
      </c>
      <c r="CR375" s="23">
        <v>0</v>
      </c>
      <c r="CS375" s="25">
        <f t="shared" si="53"/>
        <v>246338255</v>
      </c>
      <c r="CT375" s="22">
        <v>0</v>
      </c>
      <c r="CU375" s="23">
        <v>0</v>
      </c>
      <c r="CV375" s="23">
        <v>0</v>
      </c>
      <c r="CW375" s="23"/>
      <c r="CX375" s="23">
        <v>0</v>
      </c>
      <c r="CY375" s="24">
        <v>0</v>
      </c>
      <c r="CZ375" s="23">
        <v>0</v>
      </c>
      <c r="DA375" s="23">
        <v>0</v>
      </c>
      <c r="DB375" s="25">
        <f t="shared" si="54"/>
        <v>246338255</v>
      </c>
      <c r="DC375" s="22">
        <v>0</v>
      </c>
      <c r="DD375" s="23">
        <v>0</v>
      </c>
      <c r="DE375" s="23">
        <v>0</v>
      </c>
      <c r="DF375" s="23">
        <v>0</v>
      </c>
      <c r="DG375" s="23">
        <v>0</v>
      </c>
      <c r="DH375" s="24">
        <v>0</v>
      </c>
      <c r="DI375" s="23">
        <v>0</v>
      </c>
      <c r="DJ375" s="23">
        <v>0</v>
      </c>
      <c r="DK375" s="25">
        <f t="shared" si="56"/>
        <v>246338255</v>
      </c>
      <c r="DL375" s="28">
        <v>0</v>
      </c>
      <c r="DM375" s="23">
        <v>0</v>
      </c>
      <c r="DN375" s="23">
        <v>0</v>
      </c>
      <c r="DO375" s="23">
        <v>0</v>
      </c>
      <c r="DP375" s="23"/>
      <c r="DQ375" s="23"/>
      <c r="DR375" s="23">
        <v>0</v>
      </c>
      <c r="DS375" s="23">
        <v>0</v>
      </c>
      <c r="DT375" s="24">
        <v>0</v>
      </c>
      <c r="DU375" s="23">
        <v>0</v>
      </c>
      <c r="DV375" s="23">
        <v>0</v>
      </c>
      <c r="DW375" s="26">
        <f t="shared" si="55"/>
        <v>246338255</v>
      </c>
      <c r="DX375" s="26">
        <f>VLOOKUP(B375,[2]RPTNCT049_ConsultaSaldosContabl!$I$4:$K$7914,3,0)</f>
        <v>90561832</v>
      </c>
      <c r="DY375" s="13" t="e">
        <f>+S375+AD375+AU375+#REF!+BG375+#REF!+BQ375+#REF!</f>
        <v>#REF!</v>
      </c>
    </row>
    <row r="376" spans="1:129" ht="15" customHeight="1" x14ac:dyDescent="0.2">
      <c r="A376" s="9">
        <v>8909837281</v>
      </c>
      <c r="B376" s="9">
        <v>890983728</v>
      </c>
      <c r="C376" s="9"/>
      <c r="D376" s="27">
        <v>211305313</v>
      </c>
      <c r="E376" s="21" t="s">
        <v>144</v>
      </c>
      <c r="F376" s="20" t="s">
        <v>1296</v>
      </c>
      <c r="G376" s="22">
        <f>VLOOKUP(A376,[1]SGP!$A$4:$G$1137,7,0)</f>
        <v>0</v>
      </c>
      <c r="H376" s="23"/>
      <c r="I376" s="23">
        <v>0</v>
      </c>
      <c r="J376" s="23">
        <v>0</v>
      </c>
      <c r="K376" s="24">
        <v>0</v>
      </c>
      <c r="L376" s="23">
        <v>0</v>
      </c>
      <c r="M376" s="23">
        <v>0</v>
      </c>
      <c r="N376" s="25">
        <f t="shared" si="48"/>
        <v>0</v>
      </c>
      <c r="O376" s="25">
        <v>0</v>
      </c>
      <c r="P376" s="22">
        <v>0</v>
      </c>
      <c r="Q376" s="23">
        <v>0</v>
      </c>
      <c r="R376" s="23">
        <v>0</v>
      </c>
      <c r="S376" s="31">
        <v>84388664</v>
      </c>
      <c r="T376" s="23">
        <v>0</v>
      </c>
      <c r="U376" s="24">
        <v>0</v>
      </c>
      <c r="V376" s="23">
        <v>0</v>
      </c>
      <c r="W376" s="23">
        <v>0</v>
      </c>
      <c r="X376" s="25">
        <f t="shared" si="49"/>
        <v>84388664</v>
      </c>
      <c r="Y376" s="25">
        <v>0</v>
      </c>
      <c r="Z376" s="22">
        <v>0</v>
      </c>
      <c r="AA376" s="23">
        <v>0</v>
      </c>
      <c r="AB376" s="22">
        <v>0</v>
      </c>
      <c r="AC376" s="23">
        <v>0</v>
      </c>
      <c r="AD376" s="23">
        <v>0</v>
      </c>
      <c r="AE376" s="23">
        <v>0</v>
      </c>
      <c r="AF376" s="24">
        <v>0</v>
      </c>
      <c r="AG376" s="23">
        <v>0</v>
      </c>
      <c r="AH376" s="23">
        <v>0</v>
      </c>
      <c r="AI376" s="25">
        <f t="shared" si="50"/>
        <v>84388664</v>
      </c>
      <c r="AJ376" s="25">
        <v>0</v>
      </c>
      <c r="AK376" s="24">
        <v>0</v>
      </c>
      <c r="AL376" s="23">
        <v>0</v>
      </c>
      <c r="AM376" s="23">
        <v>0</v>
      </c>
      <c r="AN376" s="24">
        <v>0</v>
      </c>
      <c r="AO376" s="24">
        <v>0</v>
      </c>
      <c r="AP376" s="23">
        <v>0</v>
      </c>
      <c r="AQ376" s="23">
        <v>0</v>
      </c>
      <c r="AR376" s="23">
        <v>0</v>
      </c>
      <c r="AS376" s="41" t="s">
        <v>2304</v>
      </c>
      <c r="AT376" s="23">
        <v>0</v>
      </c>
      <c r="AU376" s="23">
        <v>0</v>
      </c>
      <c r="AV376" s="25">
        <v>84388664</v>
      </c>
      <c r="AW376" s="22">
        <v>0</v>
      </c>
      <c r="AX376" s="23">
        <v>0</v>
      </c>
      <c r="AY376" s="41">
        <v>0</v>
      </c>
      <c r="AZ376" s="23">
        <v>0</v>
      </c>
      <c r="BA376" s="24">
        <v>0</v>
      </c>
      <c r="BB376" s="23">
        <v>0</v>
      </c>
      <c r="BC376" s="23"/>
      <c r="BD376" s="23">
        <v>0</v>
      </c>
      <c r="BE376" s="41">
        <v>0</v>
      </c>
      <c r="BF376" s="23">
        <v>44377980</v>
      </c>
      <c r="BG376" s="23">
        <v>80567325</v>
      </c>
      <c r="BH376" s="25">
        <v>209333969</v>
      </c>
      <c r="BI376" s="23">
        <v>0</v>
      </c>
      <c r="BJ376" s="23">
        <v>11841511</v>
      </c>
      <c r="BK376" s="23">
        <v>0</v>
      </c>
      <c r="BL376" s="23">
        <v>0</v>
      </c>
      <c r="BM376" s="23">
        <v>0</v>
      </c>
      <c r="BN376" s="24">
        <v>0</v>
      </c>
      <c r="BO376" s="23">
        <v>0</v>
      </c>
      <c r="BP376" s="23">
        <v>0</v>
      </c>
      <c r="BQ376" s="23">
        <v>0</v>
      </c>
      <c r="BR376" s="25">
        <v>221175480</v>
      </c>
      <c r="BS376" s="22">
        <v>0</v>
      </c>
      <c r="BT376" s="23">
        <v>0</v>
      </c>
      <c r="BU376" s="23">
        <v>0</v>
      </c>
      <c r="BV376" s="23">
        <v>0</v>
      </c>
      <c r="BW376" s="24">
        <v>0</v>
      </c>
      <c r="BX376" s="23">
        <v>0</v>
      </c>
      <c r="BY376" s="23">
        <v>0</v>
      </c>
      <c r="BZ376" s="23">
        <v>0</v>
      </c>
      <c r="CA376" s="25">
        <f t="shared" si="51"/>
        <v>221175480</v>
      </c>
      <c r="CB376" s="22">
        <v>0</v>
      </c>
      <c r="CC376" s="23">
        <v>0</v>
      </c>
      <c r="CD376" s="23">
        <v>0</v>
      </c>
      <c r="CE376" s="23">
        <v>0</v>
      </c>
      <c r="CF376" s="24">
        <v>0</v>
      </c>
      <c r="CG376" s="23">
        <v>0</v>
      </c>
      <c r="CH376" s="23">
        <v>0</v>
      </c>
      <c r="CI376" s="23">
        <v>0</v>
      </c>
      <c r="CJ376" s="25">
        <f t="shared" si="52"/>
        <v>221175480</v>
      </c>
      <c r="CK376" s="22">
        <v>0</v>
      </c>
      <c r="CL376" s="23">
        <v>0</v>
      </c>
      <c r="CM376" s="23">
        <v>0</v>
      </c>
      <c r="CN376" s="23">
        <v>0</v>
      </c>
      <c r="CO376" s="23">
        <v>0</v>
      </c>
      <c r="CP376" s="24">
        <v>0</v>
      </c>
      <c r="CQ376" s="23">
        <v>0</v>
      </c>
      <c r="CR376" s="23">
        <v>0</v>
      </c>
      <c r="CS376" s="25">
        <f t="shared" si="53"/>
        <v>221175480</v>
      </c>
      <c r="CT376" s="22">
        <v>0</v>
      </c>
      <c r="CU376" s="23">
        <v>0</v>
      </c>
      <c r="CV376" s="23">
        <v>0</v>
      </c>
      <c r="CW376" s="23"/>
      <c r="CX376" s="23">
        <v>0</v>
      </c>
      <c r="CY376" s="24">
        <v>0</v>
      </c>
      <c r="CZ376" s="23">
        <v>0</v>
      </c>
      <c r="DA376" s="23">
        <v>0</v>
      </c>
      <c r="DB376" s="25">
        <f t="shared" si="54"/>
        <v>221175480</v>
      </c>
      <c r="DC376" s="22">
        <v>0</v>
      </c>
      <c r="DD376" s="23">
        <v>0</v>
      </c>
      <c r="DE376" s="23">
        <v>0</v>
      </c>
      <c r="DF376" s="23">
        <v>0</v>
      </c>
      <c r="DG376" s="23">
        <v>0</v>
      </c>
      <c r="DH376" s="24">
        <v>0</v>
      </c>
      <c r="DI376" s="23">
        <v>0</v>
      </c>
      <c r="DJ376" s="23">
        <v>0</v>
      </c>
      <c r="DK376" s="25">
        <f t="shared" si="56"/>
        <v>221175480</v>
      </c>
      <c r="DL376" s="28">
        <v>0</v>
      </c>
      <c r="DM376" s="23">
        <v>0</v>
      </c>
      <c r="DN376" s="23">
        <v>0</v>
      </c>
      <c r="DO376" s="23">
        <v>0</v>
      </c>
      <c r="DP376" s="23"/>
      <c r="DQ376" s="23"/>
      <c r="DR376" s="23"/>
      <c r="DS376" s="23">
        <v>0</v>
      </c>
      <c r="DT376" s="24">
        <v>0</v>
      </c>
      <c r="DU376" s="23">
        <v>0</v>
      </c>
      <c r="DV376" s="23">
        <v>0</v>
      </c>
      <c r="DW376" s="26">
        <f t="shared" si="55"/>
        <v>221175480</v>
      </c>
      <c r="DX376" s="26">
        <f>VLOOKUP(B376,[2]RPTNCT049_ConsultaSaldosContabl!$I$4:$K$7914,3,0)</f>
        <v>56219491</v>
      </c>
      <c r="DY376" s="13" t="e">
        <f>+S376+AD376+AU376+#REF!+BG376+#REF!+BQ376+#REF!</f>
        <v>#REF!</v>
      </c>
    </row>
    <row r="377" spans="1:129" ht="15" customHeight="1" x14ac:dyDescent="0.2">
      <c r="A377" s="9">
        <v>8909837186</v>
      </c>
      <c r="B377" s="9">
        <v>890983718</v>
      </c>
      <c r="C377" s="9"/>
      <c r="D377" s="27">
        <v>210605206</v>
      </c>
      <c r="E377" s="21" t="s">
        <v>131</v>
      </c>
      <c r="F377" s="20" t="s">
        <v>1283</v>
      </c>
      <c r="G377" s="22">
        <f>VLOOKUP(A377,[1]SGP!$A$4:$G$1137,7,0)</f>
        <v>0</v>
      </c>
      <c r="H377" s="23"/>
      <c r="I377" s="23">
        <v>0</v>
      </c>
      <c r="J377" s="23">
        <v>0</v>
      </c>
      <c r="K377" s="24">
        <v>0</v>
      </c>
      <c r="L377" s="23">
        <v>0</v>
      </c>
      <c r="M377" s="23">
        <v>0</v>
      </c>
      <c r="N377" s="25">
        <f t="shared" si="48"/>
        <v>0</v>
      </c>
      <c r="O377" s="25">
        <v>0</v>
      </c>
      <c r="P377" s="22">
        <v>0</v>
      </c>
      <c r="Q377" s="23">
        <v>0</v>
      </c>
      <c r="R377" s="23">
        <v>0</v>
      </c>
      <c r="S377" s="31">
        <v>23994990</v>
      </c>
      <c r="T377" s="23">
        <v>0</v>
      </c>
      <c r="U377" s="24">
        <v>0</v>
      </c>
      <c r="V377" s="23">
        <v>0</v>
      </c>
      <c r="W377" s="23">
        <v>0</v>
      </c>
      <c r="X377" s="25">
        <f t="shared" si="49"/>
        <v>23994990</v>
      </c>
      <c r="Y377" s="25">
        <v>0</v>
      </c>
      <c r="Z377" s="22">
        <v>0</v>
      </c>
      <c r="AA377" s="23">
        <v>0</v>
      </c>
      <c r="AB377" s="22">
        <v>0</v>
      </c>
      <c r="AC377" s="23">
        <v>0</v>
      </c>
      <c r="AD377" s="23">
        <v>0</v>
      </c>
      <c r="AE377" s="23">
        <v>0</v>
      </c>
      <c r="AF377" s="24">
        <v>0</v>
      </c>
      <c r="AG377" s="23">
        <v>0</v>
      </c>
      <c r="AH377" s="23">
        <v>0</v>
      </c>
      <c r="AI377" s="25">
        <f t="shared" si="50"/>
        <v>23994990</v>
      </c>
      <c r="AJ377" s="25">
        <v>0</v>
      </c>
      <c r="AK377" s="24">
        <v>0</v>
      </c>
      <c r="AL377" s="23">
        <v>0</v>
      </c>
      <c r="AM377" s="23">
        <v>0</v>
      </c>
      <c r="AN377" s="24">
        <v>0</v>
      </c>
      <c r="AO377" s="24">
        <v>0</v>
      </c>
      <c r="AP377" s="23">
        <v>0</v>
      </c>
      <c r="AQ377" s="23">
        <v>0</v>
      </c>
      <c r="AR377" s="23">
        <v>0</v>
      </c>
      <c r="AS377" s="41" t="s">
        <v>2304</v>
      </c>
      <c r="AT377" s="23">
        <v>0</v>
      </c>
      <c r="AU377" s="23">
        <v>0</v>
      </c>
      <c r="AV377" s="25">
        <v>23994990</v>
      </c>
      <c r="AW377" s="22">
        <v>0</v>
      </c>
      <c r="AX377" s="23">
        <v>0</v>
      </c>
      <c r="AY377" s="41">
        <v>0</v>
      </c>
      <c r="AZ377" s="23">
        <v>0</v>
      </c>
      <c r="BA377" s="24">
        <v>0</v>
      </c>
      <c r="BB377" s="23">
        <v>0</v>
      </c>
      <c r="BC377" s="23"/>
      <c r="BD377" s="23">
        <v>0</v>
      </c>
      <c r="BE377" s="41">
        <v>0</v>
      </c>
      <c r="BF377" s="23">
        <v>13948650</v>
      </c>
      <c r="BG377" s="23">
        <v>24750280</v>
      </c>
      <c r="BH377" s="25">
        <v>62693920</v>
      </c>
      <c r="BI377" s="23">
        <v>0</v>
      </c>
      <c r="BJ377" s="23">
        <v>4365218</v>
      </c>
      <c r="BK377" s="23">
        <v>0</v>
      </c>
      <c r="BL377" s="23">
        <v>0</v>
      </c>
      <c r="BM377" s="23">
        <v>0</v>
      </c>
      <c r="BN377" s="24">
        <v>0</v>
      </c>
      <c r="BO377" s="23">
        <v>0</v>
      </c>
      <c r="BP377" s="23">
        <v>0</v>
      </c>
      <c r="BQ377" s="23">
        <v>0</v>
      </c>
      <c r="BR377" s="25">
        <v>67059138</v>
      </c>
      <c r="BS377" s="22">
        <v>0</v>
      </c>
      <c r="BT377" s="23">
        <v>0</v>
      </c>
      <c r="BU377" s="23">
        <v>0</v>
      </c>
      <c r="BV377" s="23">
        <v>0</v>
      </c>
      <c r="BW377" s="24">
        <v>0</v>
      </c>
      <c r="BX377" s="23">
        <v>0</v>
      </c>
      <c r="BY377" s="23">
        <v>0</v>
      </c>
      <c r="BZ377" s="23">
        <v>0</v>
      </c>
      <c r="CA377" s="25">
        <f t="shared" si="51"/>
        <v>67059138</v>
      </c>
      <c r="CB377" s="22">
        <v>0</v>
      </c>
      <c r="CC377" s="23">
        <v>0</v>
      </c>
      <c r="CD377" s="23">
        <v>0</v>
      </c>
      <c r="CE377" s="23">
        <v>0</v>
      </c>
      <c r="CF377" s="24">
        <v>0</v>
      </c>
      <c r="CG377" s="23">
        <v>0</v>
      </c>
      <c r="CH377" s="23">
        <v>0</v>
      </c>
      <c r="CI377" s="23">
        <v>0</v>
      </c>
      <c r="CJ377" s="25">
        <f t="shared" si="52"/>
        <v>67059138</v>
      </c>
      <c r="CK377" s="22">
        <v>0</v>
      </c>
      <c r="CL377" s="23">
        <v>0</v>
      </c>
      <c r="CM377" s="23">
        <v>0</v>
      </c>
      <c r="CN377" s="23">
        <v>0</v>
      </c>
      <c r="CO377" s="23">
        <v>0</v>
      </c>
      <c r="CP377" s="24">
        <v>0</v>
      </c>
      <c r="CQ377" s="23">
        <v>0</v>
      </c>
      <c r="CR377" s="23">
        <v>0</v>
      </c>
      <c r="CS377" s="25">
        <f t="shared" si="53"/>
        <v>67059138</v>
      </c>
      <c r="CT377" s="22">
        <v>0</v>
      </c>
      <c r="CU377" s="23">
        <v>0</v>
      </c>
      <c r="CV377" s="23">
        <v>0</v>
      </c>
      <c r="CW377" s="23"/>
      <c r="CX377" s="23">
        <v>0</v>
      </c>
      <c r="CY377" s="24">
        <v>0</v>
      </c>
      <c r="CZ377" s="23">
        <v>0</v>
      </c>
      <c r="DA377" s="23">
        <v>0</v>
      </c>
      <c r="DB377" s="25">
        <f t="shared" si="54"/>
        <v>67059138</v>
      </c>
      <c r="DC377" s="22">
        <v>0</v>
      </c>
      <c r="DD377" s="23">
        <v>0</v>
      </c>
      <c r="DE377" s="23">
        <v>0</v>
      </c>
      <c r="DF377" s="23">
        <v>0</v>
      </c>
      <c r="DG377" s="23">
        <v>0</v>
      </c>
      <c r="DH377" s="24">
        <v>0</v>
      </c>
      <c r="DI377" s="23">
        <v>0</v>
      </c>
      <c r="DJ377" s="23">
        <v>0</v>
      </c>
      <c r="DK377" s="25">
        <f t="shared" si="56"/>
        <v>67059138</v>
      </c>
      <c r="DL377" s="28">
        <v>0</v>
      </c>
      <c r="DM377" s="23">
        <v>0</v>
      </c>
      <c r="DN377" s="23">
        <v>0</v>
      </c>
      <c r="DO377" s="23">
        <v>0</v>
      </c>
      <c r="DP377" s="23">
        <v>0</v>
      </c>
      <c r="DQ377" s="23"/>
      <c r="DR377" s="23">
        <v>0</v>
      </c>
      <c r="DS377" s="23">
        <v>0</v>
      </c>
      <c r="DT377" s="24">
        <v>0</v>
      </c>
      <c r="DU377" s="23">
        <v>0</v>
      </c>
      <c r="DV377" s="23">
        <v>0</v>
      </c>
      <c r="DW377" s="26">
        <f t="shared" si="55"/>
        <v>67059138</v>
      </c>
      <c r="DX377" s="26">
        <f>VLOOKUP(B377,[2]RPTNCT049_ConsultaSaldosContabl!$I$4:$K$7914,3,0)</f>
        <v>18313868</v>
      </c>
      <c r="DY377" s="13" t="e">
        <f>+S377+AD377+AU377+#REF!+BG377+#REF!+BQ377+#REF!</f>
        <v>#REF!</v>
      </c>
    </row>
    <row r="378" spans="1:129" ht="15" customHeight="1" x14ac:dyDescent="0.2">
      <c r="A378" s="9">
        <v>8909837161</v>
      </c>
      <c r="B378" s="9">
        <v>890983716</v>
      </c>
      <c r="C378" s="9"/>
      <c r="D378" s="27">
        <v>214005440</v>
      </c>
      <c r="E378" s="21" t="s">
        <v>159</v>
      </c>
      <c r="F378" s="20" t="s">
        <v>1311</v>
      </c>
      <c r="G378" s="22">
        <f>VLOOKUP(A378,[1]SGP!$A$4:$G$1137,7,0)</f>
        <v>0</v>
      </c>
      <c r="H378" s="23"/>
      <c r="I378" s="23">
        <v>0</v>
      </c>
      <c r="J378" s="23">
        <v>0</v>
      </c>
      <c r="K378" s="24">
        <v>0</v>
      </c>
      <c r="L378" s="23">
        <v>0</v>
      </c>
      <c r="M378" s="23">
        <v>0</v>
      </c>
      <c r="N378" s="25">
        <f t="shared" si="48"/>
        <v>0</v>
      </c>
      <c r="O378" s="25">
        <v>0</v>
      </c>
      <c r="P378" s="22">
        <v>0</v>
      </c>
      <c r="Q378" s="23">
        <v>0</v>
      </c>
      <c r="R378" s="23">
        <v>0</v>
      </c>
      <c r="S378" s="31">
        <v>391181775</v>
      </c>
      <c r="T378" s="23">
        <v>0</v>
      </c>
      <c r="U378" s="24">
        <v>0</v>
      </c>
      <c r="V378" s="23">
        <v>0</v>
      </c>
      <c r="W378" s="23">
        <v>0</v>
      </c>
      <c r="X378" s="25">
        <f t="shared" si="49"/>
        <v>391181775</v>
      </c>
      <c r="Y378" s="25">
        <v>0</v>
      </c>
      <c r="Z378" s="22">
        <v>0</v>
      </c>
      <c r="AA378" s="23">
        <v>0</v>
      </c>
      <c r="AB378" s="22">
        <v>0</v>
      </c>
      <c r="AC378" s="23">
        <v>0</v>
      </c>
      <c r="AD378" s="23">
        <v>0</v>
      </c>
      <c r="AE378" s="23">
        <v>0</v>
      </c>
      <c r="AF378" s="24">
        <v>0</v>
      </c>
      <c r="AG378" s="23">
        <v>0</v>
      </c>
      <c r="AH378" s="23">
        <v>0</v>
      </c>
      <c r="AI378" s="25">
        <f t="shared" si="50"/>
        <v>391181775</v>
      </c>
      <c r="AJ378" s="25">
        <v>0</v>
      </c>
      <c r="AK378" s="24">
        <v>0</v>
      </c>
      <c r="AL378" s="23">
        <v>0</v>
      </c>
      <c r="AM378" s="23">
        <v>0</v>
      </c>
      <c r="AN378" s="24">
        <v>0</v>
      </c>
      <c r="AO378" s="24">
        <v>0</v>
      </c>
      <c r="AP378" s="23">
        <v>0</v>
      </c>
      <c r="AQ378" s="23">
        <v>0</v>
      </c>
      <c r="AR378" s="23">
        <v>0</v>
      </c>
      <c r="AS378" s="41" t="s">
        <v>2304</v>
      </c>
      <c r="AT378" s="23">
        <v>0</v>
      </c>
      <c r="AU378" s="23">
        <v>0</v>
      </c>
      <c r="AV378" s="25">
        <v>391181775</v>
      </c>
      <c r="AW378" s="22">
        <v>0</v>
      </c>
      <c r="AX378" s="23">
        <v>0</v>
      </c>
      <c r="AY378" s="41">
        <v>0</v>
      </c>
      <c r="AZ378" s="23">
        <v>0</v>
      </c>
      <c r="BA378" s="24">
        <v>0</v>
      </c>
      <c r="BB378" s="23">
        <v>0</v>
      </c>
      <c r="BC378" s="23"/>
      <c r="BD378" s="23">
        <v>0</v>
      </c>
      <c r="BE378" s="41">
        <v>0</v>
      </c>
      <c r="BF378" s="23">
        <v>204606600</v>
      </c>
      <c r="BG378" s="23">
        <v>441923716</v>
      </c>
      <c r="BH378" s="25">
        <v>1037712091</v>
      </c>
      <c r="BI378" s="23">
        <v>0</v>
      </c>
      <c r="BJ378" s="23">
        <v>56540517</v>
      </c>
      <c r="BK378" s="23">
        <v>0</v>
      </c>
      <c r="BL378" s="23">
        <v>0</v>
      </c>
      <c r="BM378" s="23">
        <v>0</v>
      </c>
      <c r="BN378" s="24">
        <v>0</v>
      </c>
      <c r="BO378" s="23">
        <v>0</v>
      </c>
      <c r="BP378" s="23">
        <v>0</v>
      </c>
      <c r="BQ378" s="23">
        <v>0</v>
      </c>
      <c r="BR378" s="25">
        <v>1094252608</v>
      </c>
      <c r="BS378" s="22">
        <v>0</v>
      </c>
      <c r="BT378" s="23">
        <v>0</v>
      </c>
      <c r="BU378" s="23">
        <v>0</v>
      </c>
      <c r="BV378" s="23">
        <v>0</v>
      </c>
      <c r="BW378" s="24">
        <v>0</v>
      </c>
      <c r="BX378" s="23">
        <v>0</v>
      </c>
      <c r="BY378" s="23">
        <v>0</v>
      </c>
      <c r="BZ378" s="23">
        <v>0</v>
      </c>
      <c r="CA378" s="25">
        <f t="shared" si="51"/>
        <v>1094252608</v>
      </c>
      <c r="CB378" s="22">
        <v>0</v>
      </c>
      <c r="CC378" s="23">
        <v>0</v>
      </c>
      <c r="CD378" s="23">
        <v>0</v>
      </c>
      <c r="CE378" s="23">
        <v>0</v>
      </c>
      <c r="CF378" s="24">
        <v>0</v>
      </c>
      <c r="CG378" s="23">
        <v>0</v>
      </c>
      <c r="CH378" s="23">
        <v>0</v>
      </c>
      <c r="CI378" s="23">
        <v>0</v>
      </c>
      <c r="CJ378" s="25">
        <f t="shared" si="52"/>
        <v>1094252608</v>
      </c>
      <c r="CK378" s="22">
        <v>0</v>
      </c>
      <c r="CL378" s="23">
        <v>0</v>
      </c>
      <c r="CM378" s="23">
        <v>0</v>
      </c>
      <c r="CN378" s="23">
        <v>0</v>
      </c>
      <c r="CO378" s="23">
        <v>0</v>
      </c>
      <c r="CP378" s="24">
        <v>0</v>
      </c>
      <c r="CQ378" s="23">
        <v>0</v>
      </c>
      <c r="CR378" s="23">
        <v>0</v>
      </c>
      <c r="CS378" s="25">
        <f t="shared" si="53"/>
        <v>1094252608</v>
      </c>
      <c r="CT378" s="22">
        <v>0</v>
      </c>
      <c r="CU378" s="23">
        <v>0</v>
      </c>
      <c r="CV378" s="23">
        <v>0</v>
      </c>
      <c r="CW378" s="23"/>
      <c r="CX378" s="23">
        <v>0</v>
      </c>
      <c r="CY378" s="24">
        <v>0</v>
      </c>
      <c r="CZ378" s="23">
        <v>0</v>
      </c>
      <c r="DA378" s="23">
        <v>0</v>
      </c>
      <c r="DB378" s="25">
        <f t="shared" si="54"/>
        <v>1094252608</v>
      </c>
      <c r="DC378" s="22">
        <v>0</v>
      </c>
      <c r="DD378" s="23">
        <v>0</v>
      </c>
      <c r="DE378" s="23">
        <v>0</v>
      </c>
      <c r="DF378" s="23">
        <v>0</v>
      </c>
      <c r="DG378" s="23">
        <v>0</v>
      </c>
      <c r="DH378" s="24">
        <v>0</v>
      </c>
      <c r="DI378" s="23">
        <v>0</v>
      </c>
      <c r="DJ378" s="23">
        <v>0</v>
      </c>
      <c r="DK378" s="25">
        <f t="shared" si="56"/>
        <v>1094252608</v>
      </c>
      <c r="DL378" s="28">
        <v>0</v>
      </c>
      <c r="DM378" s="23">
        <v>0</v>
      </c>
      <c r="DN378" s="23">
        <v>0</v>
      </c>
      <c r="DO378" s="23">
        <v>0</v>
      </c>
      <c r="DP378" s="23"/>
      <c r="DQ378" s="23"/>
      <c r="DR378" s="23">
        <v>0</v>
      </c>
      <c r="DS378" s="23">
        <v>0</v>
      </c>
      <c r="DT378" s="24">
        <v>0</v>
      </c>
      <c r="DU378" s="23">
        <v>0</v>
      </c>
      <c r="DV378" s="23">
        <v>0</v>
      </c>
      <c r="DW378" s="26">
        <f t="shared" si="55"/>
        <v>1094252608</v>
      </c>
      <c r="DX378" s="26">
        <f>VLOOKUP(B378,[2]RPTNCT049_ConsultaSaldosContabl!$I$4:$K$7914,3,0)</f>
        <v>261147117</v>
      </c>
      <c r="DY378" s="13" t="e">
        <f>+S378+AD378+AU378+#REF!+BG378+#REF!+BQ378+#REF!</f>
        <v>#REF!</v>
      </c>
    </row>
    <row r="379" spans="1:129" ht="15" customHeight="1" x14ac:dyDescent="0.2">
      <c r="A379" s="9">
        <v>8909837068</v>
      </c>
      <c r="B379" s="9">
        <v>890983706</v>
      </c>
      <c r="C379" s="9"/>
      <c r="D379" s="27">
        <v>218405284</v>
      </c>
      <c r="E379" s="21" t="s">
        <v>140</v>
      </c>
      <c r="F379" s="20" t="s">
        <v>1292</v>
      </c>
      <c r="G379" s="22">
        <f>VLOOKUP(A379,[1]SGP!$A$4:$G$1137,7,0)</f>
        <v>0</v>
      </c>
      <c r="H379" s="23"/>
      <c r="I379" s="23">
        <v>0</v>
      </c>
      <c r="J379" s="23">
        <v>0</v>
      </c>
      <c r="K379" s="24">
        <v>0</v>
      </c>
      <c r="L379" s="23">
        <v>0</v>
      </c>
      <c r="M379" s="23">
        <v>0</v>
      </c>
      <c r="N379" s="25">
        <f t="shared" si="48"/>
        <v>0</v>
      </c>
      <c r="O379" s="25">
        <v>0</v>
      </c>
      <c r="P379" s="22">
        <v>0</v>
      </c>
      <c r="Q379" s="23">
        <v>0</v>
      </c>
      <c r="R379" s="23">
        <v>0</v>
      </c>
      <c r="S379" s="31">
        <v>184467514</v>
      </c>
      <c r="T379" s="23">
        <v>0</v>
      </c>
      <c r="U379" s="24">
        <v>0</v>
      </c>
      <c r="V379" s="23">
        <v>0</v>
      </c>
      <c r="W379" s="23">
        <v>0</v>
      </c>
      <c r="X379" s="25">
        <f t="shared" si="49"/>
        <v>184467514</v>
      </c>
      <c r="Y379" s="25">
        <v>0</v>
      </c>
      <c r="Z379" s="22">
        <v>0</v>
      </c>
      <c r="AA379" s="23">
        <v>0</v>
      </c>
      <c r="AB379" s="22">
        <v>0</v>
      </c>
      <c r="AC379" s="23">
        <v>0</v>
      </c>
      <c r="AD379" s="23">
        <v>0</v>
      </c>
      <c r="AE379" s="23">
        <v>0</v>
      </c>
      <c r="AF379" s="24">
        <v>0</v>
      </c>
      <c r="AG379" s="23">
        <v>0</v>
      </c>
      <c r="AH379" s="23">
        <v>0</v>
      </c>
      <c r="AI379" s="25">
        <f t="shared" si="50"/>
        <v>184467514</v>
      </c>
      <c r="AJ379" s="25">
        <v>0</v>
      </c>
      <c r="AK379" s="24">
        <v>0</v>
      </c>
      <c r="AL379" s="23">
        <v>0</v>
      </c>
      <c r="AM379" s="23">
        <v>0</v>
      </c>
      <c r="AN379" s="24">
        <v>0</v>
      </c>
      <c r="AO379" s="24">
        <v>0</v>
      </c>
      <c r="AP379" s="23">
        <v>0</v>
      </c>
      <c r="AQ379" s="23">
        <v>0</v>
      </c>
      <c r="AR379" s="23">
        <v>0</v>
      </c>
      <c r="AS379" s="41" t="s">
        <v>2304</v>
      </c>
      <c r="AT379" s="23">
        <v>0</v>
      </c>
      <c r="AU379" s="23">
        <v>0</v>
      </c>
      <c r="AV379" s="25">
        <v>184467514</v>
      </c>
      <c r="AW379" s="22">
        <v>0</v>
      </c>
      <c r="AX379" s="23">
        <v>0</v>
      </c>
      <c r="AY379" s="41">
        <v>0</v>
      </c>
      <c r="AZ379" s="23">
        <v>0</v>
      </c>
      <c r="BA379" s="24">
        <v>0</v>
      </c>
      <c r="BB379" s="23">
        <v>0</v>
      </c>
      <c r="BC379" s="23"/>
      <c r="BD379" s="23">
        <v>0</v>
      </c>
      <c r="BE379" s="41">
        <v>0</v>
      </c>
      <c r="BF379" s="23">
        <v>164293815</v>
      </c>
      <c r="BG379" s="23">
        <v>172238491</v>
      </c>
      <c r="BH379" s="25">
        <v>520999820</v>
      </c>
      <c r="BI379" s="23">
        <v>0</v>
      </c>
      <c r="BJ379" s="23">
        <v>45464480</v>
      </c>
      <c r="BK379" s="23">
        <v>0</v>
      </c>
      <c r="BL379" s="23">
        <v>0</v>
      </c>
      <c r="BM379" s="23">
        <v>0</v>
      </c>
      <c r="BN379" s="24">
        <v>0</v>
      </c>
      <c r="BO379" s="23">
        <v>0</v>
      </c>
      <c r="BP379" s="23">
        <v>0</v>
      </c>
      <c r="BQ379" s="23">
        <v>0</v>
      </c>
      <c r="BR379" s="25">
        <v>566464300</v>
      </c>
      <c r="BS379" s="22">
        <v>0</v>
      </c>
      <c r="BT379" s="23">
        <v>0</v>
      </c>
      <c r="BU379" s="23">
        <v>0</v>
      </c>
      <c r="BV379" s="23">
        <v>0</v>
      </c>
      <c r="BW379" s="24">
        <v>0</v>
      </c>
      <c r="BX379" s="23">
        <v>0</v>
      </c>
      <c r="BY379" s="23">
        <v>0</v>
      </c>
      <c r="BZ379" s="23">
        <v>0</v>
      </c>
      <c r="CA379" s="25">
        <f t="shared" si="51"/>
        <v>566464300</v>
      </c>
      <c r="CB379" s="22">
        <v>0</v>
      </c>
      <c r="CC379" s="23">
        <v>0</v>
      </c>
      <c r="CD379" s="23">
        <v>0</v>
      </c>
      <c r="CE379" s="23">
        <v>0</v>
      </c>
      <c r="CF379" s="24">
        <v>0</v>
      </c>
      <c r="CG379" s="23">
        <v>0</v>
      </c>
      <c r="CH379" s="23">
        <v>0</v>
      </c>
      <c r="CI379" s="23">
        <v>0</v>
      </c>
      <c r="CJ379" s="25">
        <f t="shared" si="52"/>
        <v>566464300</v>
      </c>
      <c r="CK379" s="22">
        <v>0</v>
      </c>
      <c r="CL379" s="23">
        <v>0</v>
      </c>
      <c r="CM379" s="23">
        <v>0</v>
      </c>
      <c r="CN379" s="23">
        <v>0</v>
      </c>
      <c r="CO379" s="23">
        <v>0</v>
      </c>
      <c r="CP379" s="24">
        <v>0</v>
      </c>
      <c r="CQ379" s="23">
        <v>0</v>
      </c>
      <c r="CR379" s="23">
        <v>0</v>
      </c>
      <c r="CS379" s="25">
        <f t="shared" si="53"/>
        <v>566464300</v>
      </c>
      <c r="CT379" s="22">
        <v>0</v>
      </c>
      <c r="CU379" s="23">
        <v>0</v>
      </c>
      <c r="CV379" s="23">
        <v>0</v>
      </c>
      <c r="CW379" s="23"/>
      <c r="CX379" s="23">
        <v>0</v>
      </c>
      <c r="CY379" s="24">
        <v>0</v>
      </c>
      <c r="CZ379" s="23">
        <v>0</v>
      </c>
      <c r="DA379" s="23">
        <v>0</v>
      </c>
      <c r="DB379" s="25">
        <f t="shared" si="54"/>
        <v>566464300</v>
      </c>
      <c r="DC379" s="22">
        <v>0</v>
      </c>
      <c r="DD379" s="23">
        <v>0</v>
      </c>
      <c r="DE379" s="23">
        <v>0</v>
      </c>
      <c r="DF379" s="23">
        <v>0</v>
      </c>
      <c r="DG379" s="23">
        <v>0</v>
      </c>
      <c r="DH379" s="24">
        <v>0</v>
      </c>
      <c r="DI379" s="23">
        <v>0</v>
      </c>
      <c r="DJ379" s="23">
        <v>0</v>
      </c>
      <c r="DK379" s="25">
        <f t="shared" si="56"/>
        <v>566464300</v>
      </c>
      <c r="DL379" s="28">
        <v>0</v>
      </c>
      <c r="DM379" s="23">
        <v>0</v>
      </c>
      <c r="DN379" s="23">
        <v>0</v>
      </c>
      <c r="DO379" s="23">
        <v>0</v>
      </c>
      <c r="DP379" s="23"/>
      <c r="DQ379" s="23"/>
      <c r="DR379" s="23">
        <v>0</v>
      </c>
      <c r="DS379" s="23">
        <v>0</v>
      </c>
      <c r="DT379" s="24">
        <v>0</v>
      </c>
      <c r="DU379" s="23">
        <v>0</v>
      </c>
      <c r="DV379" s="23">
        <v>0</v>
      </c>
      <c r="DW379" s="26">
        <f t="shared" si="55"/>
        <v>566464300</v>
      </c>
      <c r="DX379" s="26">
        <f>VLOOKUP(B379,[2]RPTNCT049_ConsultaSaldosContabl!$I$4:$K$7914,3,0)</f>
        <v>209758295</v>
      </c>
      <c r="DY379" s="13" t="e">
        <f>+S379+AD379+AU379+#REF!+BG379+#REF!+BQ379+#REF!</f>
        <v>#REF!</v>
      </c>
    </row>
    <row r="380" spans="1:129" ht="15" customHeight="1" x14ac:dyDescent="0.2">
      <c r="A380" s="9">
        <v>8909837011</v>
      </c>
      <c r="B380" s="9">
        <v>890983701</v>
      </c>
      <c r="C380" s="9"/>
      <c r="D380" s="27">
        <v>212105021</v>
      </c>
      <c r="E380" s="21" t="s">
        <v>97</v>
      </c>
      <c r="F380" s="20" t="s">
        <v>1249</v>
      </c>
      <c r="G380" s="22">
        <f>VLOOKUP(A380,[1]SGP!$A$4:$G$1137,7,0)</f>
        <v>0</v>
      </c>
      <c r="H380" s="23"/>
      <c r="I380" s="23">
        <v>0</v>
      </c>
      <c r="J380" s="23">
        <v>0</v>
      </c>
      <c r="K380" s="24">
        <v>0</v>
      </c>
      <c r="L380" s="23">
        <v>0</v>
      </c>
      <c r="M380" s="23">
        <v>0</v>
      </c>
      <c r="N380" s="25">
        <f t="shared" si="48"/>
        <v>0</v>
      </c>
      <c r="O380" s="25">
        <v>0</v>
      </c>
      <c r="P380" s="22">
        <v>0</v>
      </c>
      <c r="Q380" s="23">
        <v>0</v>
      </c>
      <c r="R380" s="23">
        <v>0</v>
      </c>
      <c r="S380" s="31">
        <v>26863063</v>
      </c>
      <c r="T380" s="23">
        <v>0</v>
      </c>
      <c r="U380" s="24">
        <v>0</v>
      </c>
      <c r="V380" s="23">
        <v>0</v>
      </c>
      <c r="W380" s="23">
        <v>0</v>
      </c>
      <c r="X380" s="25">
        <f t="shared" si="49"/>
        <v>26863063</v>
      </c>
      <c r="Y380" s="25">
        <v>0</v>
      </c>
      <c r="Z380" s="22">
        <v>0</v>
      </c>
      <c r="AA380" s="23">
        <v>0</v>
      </c>
      <c r="AB380" s="22">
        <v>0</v>
      </c>
      <c r="AC380" s="23">
        <v>0</v>
      </c>
      <c r="AD380" s="23">
        <v>0</v>
      </c>
      <c r="AE380" s="23">
        <v>0</v>
      </c>
      <c r="AF380" s="24">
        <v>0</v>
      </c>
      <c r="AG380" s="23">
        <v>0</v>
      </c>
      <c r="AH380" s="23">
        <v>0</v>
      </c>
      <c r="AI380" s="25">
        <f t="shared" si="50"/>
        <v>26863063</v>
      </c>
      <c r="AJ380" s="25">
        <v>0</v>
      </c>
      <c r="AK380" s="24">
        <v>0</v>
      </c>
      <c r="AL380" s="23">
        <v>0</v>
      </c>
      <c r="AM380" s="23">
        <v>0</v>
      </c>
      <c r="AN380" s="24">
        <v>0</v>
      </c>
      <c r="AO380" s="24">
        <v>0</v>
      </c>
      <c r="AP380" s="23">
        <v>0</v>
      </c>
      <c r="AQ380" s="23">
        <v>0</v>
      </c>
      <c r="AR380" s="23">
        <v>0</v>
      </c>
      <c r="AS380" s="41" t="s">
        <v>2304</v>
      </c>
      <c r="AT380" s="23">
        <v>0</v>
      </c>
      <c r="AU380" s="23">
        <v>0</v>
      </c>
      <c r="AV380" s="25">
        <v>26863063</v>
      </c>
      <c r="AW380" s="22">
        <v>0</v>
      </c>
      <c r="AX380" s="23">
        <v>0</v>
      </c>
      <c r="AY380" s="41">
        <v>0</v>
      </c>
      <c r="AZ380" s="23">
        <v>0</v>
      </c>
      <c r="BA380" s="24">
        <v>0</v>
      </c>
      <c r="BB380" s="23">
        <v>0</v>
      </c>
      <c r="BC380" s="23"/>
      <c r="BD380" s="23">
        <v>0</v>
      </c>
      <c r="BE380" s="41">
        <v>0</v>
      </c>
      <c r="BF380" s="23">
        <v>17372140</v>
      </c>
      <c r="BG380" s="23">
        <v>26236344</v>
      </c>
      <c r="BH380" s="25">
        <v>70471547</v>
      </c>
      <c r="BI380" s="23">
        <v>0</v>
      </c>
      <c r="BJ380" s="23">
        <v>4798716</v>
      </c>
      <c r="BK380" s="23">
        <v>0</v>
      </c>
      <c r="BL380" s="23">
        <v>0</v>
      </c>
      <c r="BM380" s="23">
        <v>0</v>
      </c>
      <c r="BN380" s="24">
        <v>0</v>
      </c>
      <c r="BO380" s="23">
        <v>0</v>
      </c>
      <c r="BP380" s="23">
        <v>0</v>
      </c>
      <c r="BQ380" s="23">
        <v>0</v>
      </c>
      <c r="BR380" s="25">
        <v>75270263</v>
      </c>
      <c r="BS380" s="22">
        <v>0</v>
      </c>
      <c r="BT380" s="23">
        <v>0</v>
      </c>
      <c r="BU380" s="23">
        <v>0</v>
      </c>
      <c r="BV380" s="23">
        <v>0</v>
      </c>
      <c r="BW380" s="24">
        <v>0</v>
      </c>
      <c r="BX380" s="23">
        <v>0</v>
      </c>
      <c r="BY380" s="23">
        <v>0</v>
      </c>
      <c r="BZ380" s="23">
        <v>0</v>
      </c>
      <c r="CA380" s="25">
        <f t="shared" si="51"/>
        <v>75270263</v>
      </c>
      <c r="CB380" s="22">
        <v>0</v>
      </c>
      <c r="CC380" s="23">
        <v>0</v>
      </c>
      <c r="CD380" s="23">
        <v>0</v>
      </c>
      <c r="CE380" s="23">
        <v>0</v>
      </c>
      <c r="CF380" s="24">
        <v>0</v>
      </c>
      <c r="CG380" s="23">
        <v>0</v>
      </c>
      <c r="CH380" s="23">
        <v>0</v>
      </c>
      <c r="CI380" s="23">
        <v>0</v>
      </c>
      <c r="CJ380" s="25">
        <f t="shared" si="52"/>
        <v>75270263</v>
      </c>
      <c r="CK380" s="22">
        <v>0</v>
      </c>
      <c r="CL380" s="23">
        <v>0</v>
      </c>
      <c r="CM380" s="23">
        <v>0</v>
      </c>
      <c r="CN380" s="23">
        <v>0</v>
      </c>
      <c r="CO380" s="23">
        <v>0</v>
      </c>
      <c r="CP380" s="24">
        <v>0</v>
      </c>
      <c r="CQ380" s="23">
        <v>0</v>
      </c>
      <c r="CR380" s="23">
        <v>0</v>
      </c>
      <c r="CS380" s="25">
        <f t="shared" si="53"/>
        <v>75270263</v>
      </c>
      <c r="CT380" s="22">
        <v>0</v>
      </c>
      <c r="CU380" s="23">
        <v>0</v>
      </c>
      <c r="CV380" s="23">
        <v>0</v>
      </c>
      <c r="CW380" s="23"/>
      <c r="CX380" s="23">
        <v>0</v>
      </c>
      <c r="CY380" s="24">
        <v>0</v>
      </c>
      <c r="CZ380" s="23">
        <v>0</v>
      </c>
      <c r="DA380" s="23">
        <v>0</v>
      </c>
      <c r="DB380" s="25">
        <f t="shared" si="54"/>
        <v>75270263</v>
      </c>
      <c r="DC380" s="22">
        <v>0</v>
      </c>
      <c r="DD380" s="23">
        <v>0</v>
      </c>
      <c r="DE380" s="23">
        <v>0</v>
      </c>
      <c r="DF380" s="23">
        <v>0</v>
      </c>
      <c r="DG380" s="23">
        <v>0</v>
      </c>
      <c r="DH380" s="24">
        <v>0</v>
      </c>
      <c r="DI380" s="23">
        <v>0</v>
      </c>
      <c r="DJ380" s="23">
        <v>0</v>
      </c>
      <c r="DK380" s="25">
        <f t="shared" si="56"/>
        <v>75270263</v>
      </c>
      <c r="DL380" s="28">
        <v>0</v>
      </c>
      <c r="DM380" s="23">
        <v>0</v>
      </c>
      <c r="DN380" s="23">
        <v>0</v>
      </c>
      <c r="DO380" s="23">
        <v>0</v>
      </c>
      <c r="DP380" s="23"/>
      <c r="DQ380" s="23"/>
      <c r="DR380" s="23">
        <v>0</v>
      </c>
      <c r="DS380" s="23">
        <v>0</v>
      </c>
      <c r="DT380" s="24">
        <v>0</v>
      </c>
      <c r="DU380" s="23">
        <v>0</v>
      </c>
      <c r="DV380" s="23">
        <v>0</v>
      </c>
      <c r="DW380" s="26">
        <f t="shared" si="55"/>
        <v>75270263</v>
      </c>
      <c r="DX380" s="26">
        <f>VLOOKUP(B380,[2]RPTNCT049_ConsultaSaldosContabl!$I$4:$K$7914,3,0)</f>
        <v>22170856</v>
      </c>
      <c r="DY380" s="13" t="e">
        <f>+S380+AD380+AU380+#REF!+BG380+#REF!+BQ380+#REF!</f>
        <v>#REF!</v>
      </c>
    </row>
    <row r="381" spans="1:129" ht="15" customHeight="1" x14ac:dyDescent="0.2">
      <c r="A381" s="9">
        <v>8909836740</v>
      </c>
      <c r="B381" s="9">
        <v>890983674</v>
      </c>
      <c r="C381" s="9"/>
      <c r="D381" s="27">
        <v>210705607</v>
      </c>
      <c r="E381" s="21" t="s">
        <v>174</v>
      </c>
      <c r="F381" s="20" t="s">
        <v>1324</v>
      </c>
      <c r="G381" s="22">
        <f>VLOOKUP(A381,[1]SGP!$A$4:$G$1137,7,0)</f>
        <v>0</v>
      </c>
      <c r="H381" s="23"/>
      <c r="I381" s="23">
        <v>0</v>
      </c>
      <c r="J381" s="23">
        <v>0</v>
      </c>
      <c r="K381" s="24">
        <v>0</v>
      </c>
      <c r="L381" s="23">
        <v>0</v>
      </c>
      <c r="M381" s="23">
        <v>0</v>
      </c>
      <c r="N381" s="25">
        <f t="shared" si="48"/>
        <v>0</v>
      </c>
      <c r="O381" s="25">
        <v>0</v>
      </c>
      <c r="P381" s="22">
        <v>0</v>
      </c>
      <c r="Q381" s="23">
        <v>0</v>
      </c>
      <c r="R381" s="23">
        <v>0</v>
      </c>
      <c r="S381" s="31">
        <v>131095224</v>
      </c>
      <c r="T381" s="23">
        <v>0</v>
      </c>
      <c r="U381" s="24">
        <v>0</v>
      </c>
      <c r="V381" s="23">
        <v>0</v>
      </c>
      <c r="W381" s="23">
        <v>0</v>
      </c>
      <c r="X381" s="25">
        <f t="shared" si="49"/>
        <v>131095224</v>
      </c>
      <c r="Y381" s="25">
        <v>0</v>
      </c>
      <c r="Z381" s="22">
        <v>0</v>
      </c>
      <c r="AA381" s="23">
        <v>0</v>
      </c>
      <c r="AB381" s="22">
        <v>0</v>
      </c>
      <c r="AC381" s="23">
        <v>0</v>
      </c>
      <c r="AD381" s="23">
        <v>0</v>
      </c>
      <c r="AE381" s="23">
        <v>0</v>
      </c>
      <c r="AF381" s="24">
        <v>0</v>
      </c>
      <c r="AG381" s="23">
        <v>0</v>
      </c>
      <c r="AH381" s="23">
        <v>0</v>
      </c>
      <c r="AI381" s="25">
        <f t="shared" si="50"/>
        <v>131095224</v>
      </c>
      <c r="AJ381" s="25">
        <v>0</v>
      </c>
      <c r="AK381" s="24">
        <v>0</v>
      </c>
      <c r="AL381" s="23">
        <v>0</v>
      </c>
      <c r="AM381" s="23">
        <v>0</v>
      </c>
      <c r="AN381" s="24">
        <v>0</v>
      </c>
      <c r="AO381" s="24">
        <v>0</v>
      </c>
      <c r="AP381" s="23">
        <v>0</v>
      </c>
      <c r="AQ381" s="23">
        <v>0</v>
      </c>
      <c r="AR381" s="23">
        <v>0</v>
      </c>
      <c r="AS381" s="41" t="s">
        <v>2304</v>
      </c>
      <c r="AT381" s="23">
        <v>0</v>
      </c>
      <c r="AU381" s="23">
        <v>0</v>
      </c>
      <c r="AV381" s="25">
        <v>131095224</v>
      </c>
      <c r="AW381" s="22">
        <v>0</v>
      </c>
      <c r="AX381" s="23">
        <v>0</v>
      </c>
      <c r="AY381" s="41">
        <v>0</v>
      </c>
      <c r="AZ381" s="23">
        <v>0</v>
      </c>
      <c r="BA381" s="24">
        <v>0</v>
      </c>
      <c r="BB381" s="23">
        <v>0</v>
      </c>
      <c r="BC381" s="23"/>
      <c r="BD381" s="23">
        <v>0</v>
      </c>
      <c r="BE381" s="41">
        <v>0</v>
      </c>
      <c r="BF381" s="23">
        <v>60384665</v>
      </c>
      <c r="BG381" s="23">
        <f>82406297+38302664</f>
        <v>120708961</v>
      </c>
      <c r="BH381" s="25">
        <v>312188850</v>
      </c>
      <c r="BI381" s="23">
        <v>0</v>
      </c>
      <c r="BJ381" s="23">
        <v>17791552</v>
      </c>
      <c r="BK381" s="23">
        <v>0</v>
      </c>
      <c r="BL381" s="23">
        <v>0</v>
      </c>
      <c r="BM381" s="23">
        <v>0</v>
      </c>
      <c r="BN381" s="24">
        <v>0</v>
      </c>
      <c r="BO381" s="23">
        <v>0</v>
      </c>
      <c r="BP381" s="23">
        <v>0</v>
      </c>
      <c r="BQ381" s="23">
        <v>0</v>
      </c>
      <c r="BR381" s="25">
        <v>291677738</v>
      </c>
      <c r="BS381" s="22">
        <v>0</v>
      </c>
      <c r="BT381" s="23">
        <v>0</v>
      </c>
      <c r="BU381" s="23">
        <v>0</v>
      </c>
      <c r="BV381" s="23">
        <v>0</v>
      </c>
      <c r="BW381" s="24">
        <v>0</v>
      </c>
      <c r="BX381" s="23">
        <v>0</v>
      </c>
      <c r="BY381" s="23">
        <v>0</v>
      </c>
      <c r="BZ381" s="23">
        <v>0</v>
      </c>
      <c r="CA381" s="25">
        <f t="shared" si="51"/>
        <v>291677738</v>
      </c>
      <c r="CB381" s="22">
        <v>0</v>
      </c>
      <c r="CC381" s="23">
        <v>0</v>
      </c>
      <c r="CD381" s="23">
        <v>0</v>
      </c>
      <c r="CE381" s="23">
        <v>0</v>
      </c>
      <c r="CF381" s="24">
        <v>0</v>
      </c>
      <c r="CG381" s="23">
        <v>0</v>
      </c>
      <c r="CH381" s="23">
        <v>0</v>
      </c>
      <c r="CI381" s="23">
        <v>0</v>
      </c>
      <c r="CJ381" s="25">
        <f t="shared" si="52"/>
        <v>291677738</v>
      </c>
      <c r="CK381" s="22">
        <v>0</v>
      </c>
      <c r="CL381" s="23">
        <v>0</v>
      </c>
      <c r="CM381" s="23">
        <v>0</v>
      </c>
      <c r="CN381" s="23">
        <v>0</v>
      </c>
      <c r="CO381" s="23">
        <v>0</v>
      </c>
      <c r="CP381" s="24">
        <v>0</v>
      </c>
      <c r="CQ381" s="23">
        <v>0</v>
      </c>
      <c r="CR381" s="23">
        <v>0</v>
      </c>
      <c r="CS381" s="25">
        <f t="shared" si="53"/>
        <v>291677738</v>
      </c>
      <c r="CT381" s="22">
        <v>0</v>
      </c>
      <c r="CU381" s="23">
        <v>0</v>
      </c>
      <c r="CV381" s="23">
        <v>0</v>
      </c>
      <c r="CW381" s="23"/>
      <c r="CX381" s="23">
        <v>0</v>
      </c>
      <c r="CY381" s="24">
        <v>0</v>
      </c>
      <c r="CZ381" s="23">
        <v>0</v>
      </c>
      <c r="DA381" s="23">
        <v>0</v>
      </c>
      <c r="DB381" s="25">
        <f t="shared" si="54"/>
        <v>291677738</v>
      </c>
      <c r="DC381" s="22">
        <v>0</v>
      </c>
      <c r="DD381" s="23">
        <v>0</v>
      </c>
      <c r="DE381" s="23">
        <v>0</v>
      </c>
      <c r="DF381" s="23">
        <v>0</v>
      </c>
      <c r="DG381" s="23">
        <v>0</v>
      </c>
      <c r="DH381" s="24">
        <v>0</v>
      </c>
      <c r="DI381" s="23">
        <v>0</v>
      </c>
      <c r="DJ381" s="23">
        <v>0</v>
      </c>
      <c r="DK381" s="25">
        <f t="shared" si="56"/>
        <v>291677738</v>
      </c>
      <c r="DL381" s="28">
        <v>0</v>
      </c>
      <c r="DM381" s="23">
        <v>0</v>
      </c>
      <c r="DN381" s="23">
        <v>0</v>
      </c>
      <c r="DO381" s="23">
        <v>0</v>
      </c>
      <c r="DP381" s="23"/>
      <c r="DQ381" s="23"/>
      <c r="DR381" s="23">
        <v>0</v>
      </c>
      <c r="DS381" s="23">
        <v>0</v>
      </c>
      <c r="DT381" s="24">
        <v>0</v>
      </c>
      <c r="DU381" s="23">
        <v>0</v>
      </c>
      <c r="DV381" s="23">
        <v>0</v>
      </c>
      <c r="DW381" s="26">
        <f t="shared" si="55"/>
        <v>291677738</v>
      </c>
      <c r="DX381" s="26">
        <f>VLOOKUP(B381,[2]RPTNCT049_ConsultaSaldosContabl!$I$4:$K$7914,3,0)</f>
        <v>78176217</v>
      </c>
      <c r="DY381" s="13" t="e">
        <f>+S381+AD381+AU381+#REF!+BG381+#REF!+BQ381+#REF!</f>
        <v>#REF!</v>
      </c>
    </row>
    <row r="382" spans="1:129" ht="15" customHeight="1" x14ac:dyDescent="0.2">
      <c r="A382" s="9">
        <v>8909836726</v>
      </c>
      <c r="B382" s="9">
        <v>890983672</v>
      </c>
      <c r="C382" s="9"/>
      <c r="D382" s="27">
        <v>211105411</v>
      </c>
      <c r="E382" s="21" t="s">
        <v>157</v>
      </c>
      <c r="F382" s="20" t="s">
        <v>1309</v>
      </c>
      <c r="G382" s="22">
        <f>VLOOKUP(A382,[1]SGP!$A$4:$G$1137,7,0)</f>
        <v>0</v>
      </c>
      <c r="H382" s="23"/>
      <c r="I382" s="23">
        <v>0</v>
      </c>
      <c r="J382" s="23">
        <v>0</v>
      </c>
      <c r="K382" s="24">
        <v>0</v>
      </c>
      <c r="L382" s="23">
        <v>0</v>
      </c>
      <c r="M382" s="23">
        <v>0</v>
      </c>
      <c r="N382" s="25">
        <f t="shared" si="48"/>
        <v>0</v>
      </c>
      <c r="O382" s="25">
        <v>0</v>
      </c>
      <c r="P382" s="22">
        <v>0</v>
      </c>
      <c r="Q382" s="23">
        <v>0</v>
      </c>
      <c r="R382" s="23">
        <v>0</v>
      </c>
      <c r="S382" s="31">
        <v>91436449</v>
      </c>
      <c r="T382" s="23">
        <v>0</v>
      </c>
      <c r="U382" s="24">
        <v>0</v>
      </c>
      <c r="V382" s="23">
        <v>0</v>
      </c>
      <c r="W382" s="23">
        <v>0</v>
      </c>
      <c r="X382" s="25">
        <f t="shared" si="49"/>
        <v>91436449</v>
      </c>
      <c r="Y382" s="25">
        <v>0</v>
      </c>
      <c r="Z382" s="22">
        <v>0</v>
      </c>
      <c r="AA382" s="23">
        <v>0</v>
      </c>
      <c r="AB382" s="22">
        <v>0</v>
      </c>
      <c r="AC382" s="23">
        <v>0</v>
      </c>
      <c r="AD382" s="23">
        <v>0</v>
      </c>
      <c r="AE382" s="23">
        <v>0</v>
      </c>
      <c r="AF382" s="24">
        <v>0</v>
      </c>
      <c r="AG382" s="23">
        <v>0</v>
      </c>
      <c r="AH382" s="23">
        <v>0</v>
      </c>
      <c r="AI382" s="25">
        <f t="shared" si="50"/>
        <v>91436449</v>
      </c>
      <c r="AJ382" s="25">
        <v>0</v>
      </c>
      <c r="AK382" s="24">
        <v>0</v>
      </c>
      <c r="AL382" s="23">
        <v>0</v>
      </c>
      <c r="AM382" s="23">
        <v>0</v>
      </c>
      <c r="AN382" s="24">
        <v>0</v>
      </c>
      <c r="AO382" s="24">
        <v>0</v>
      </c>
      <c r="AP382" s="23">
        <v>0</v>
      </c>
      <c r="AQ382" s="23">
        <v>0</v>
      </c>
      <c r="AR382" s="23">
        <v>0</v>
      </c>
      <c r="AS382" s="41" t="s">
        <v>2304</v>
      </c>
      <c r="AT382" s="23">
        <v>0</v>
      </c>
      <c r="AU382" s="23">
        <v>0</v>
      </c>
      <c r="AV382" s="25">
        <v>91436449</v>
      </c>
      <c r="AW382" s="22">
        <v>0</v>
      </c>
      <c r="AX382" s="23">
        <v>0</v>
      </c>
      <c r="AY382" s="41">
        <v>0</v>
      </c>
      <c r="AZ382" s="23">
        <v>0</v>
      </c>
      <c r="BA382" s="24">
        <v>0</v>
      </c>
      <c r="BB382" s="23">
        <v>0</v>
      </c>
      <c r="BC382" s="23"/>
      <c r="BD382" s="23">
        <v>0</v>
      </c>
      <c r="BE382" s="41">
        <v>0</v>
      </c>
      <c r="BF382" s="23">
        <v>62854660</v>
      </c>
      <c r="BG382" s="23">
        <v>98061452</v>
      </c>
      <c r="BH382" s="25">
        <v>252352561</v>
      </c>
      <c r="BI382" s="23">
        <v>0</v>
      </c>
      <c r="BJ382" s="23">
        <v>19008248</v>
      </c>
      <c r="BK382" s="23">
        <v>0</v>
      </c>
      <c r="BL382" s="23">
        <v>0</v>
      </c>
      <c r="BM382" s="23">
        <v>0</v>
      </c>
      <c r="BN382" s="24">
        <v>0</v>
      </c>
      <c r="BO382" s="23">
        <v>0</v>
      </c>
      <c r="BP382" s="23">
        <v>0</v>
      </c>
      <c r="BQ382" s="23">
        <v>0</v>
      </c>
      <c r="BR382" s="25">
        <v>271360809</v>
      </c>
      <c r="BS382" s="22">
        <v>0</v>
      </c>
      <c r="BT382" s="23">
        <v>0</v>
      </c>
      <c r="BU382" s="23">
        <v>0</v>
      </c>
      <c r="BV382" s="23">
        <v>0</v>
      </c>
      <c r="BW382" s="24">
        <v>0</v>
      </c>
      <c r="BX382" s="23">
        <v>0</v>
      </c>
      <c r="BY382" s="23">
        <v>0</v>
      </c>
      <c r="BZ382" s="23">
        <v>0</v>
      </c>
      <c r="CA382" s="25">
        <f t="shared" si="51"/>
        <v>271360809</v>
      </c>
      <c r="CB382" s="22">
        <v>0</v>
      </c>
      <c r="CC382" s="23">
        <v>0</v>
      </c>
      <c r="CD382" s="23">
        <v>0</v>
      </c>
      <c r="CE382" s="23">
        <v>0</v>
      </c>
      <c r="CF382" s="24">
        <v>0</v>
      </c>
      <c r="CG382" s="23">
        <v>0</v>
      </c>
      <c r="CH382" s="23">
        <v>0</v>
      </c>
      <c r="CI382" s="23">
        <v>0</v>
      </c>
      <c r="CJ382" s="25">
        <f t="shared" si="52"/>
        <v>271360809</v>
      </c>
      <c r="CK382" s="22">
        <v>0</v>
      </c>
      <c r="CL382" s="23">
        <v>0</v>
      </c>
      <c r="CM382" s="23">
        <v>0</v>
      </c>
      <c r="CN382" s="23">
        <v>0</v>
      </c>
      <c r="CO382" s="23">
        <v>0</v>
      </c>
      <c r="CP382" s="24">
        <v>0</v>
      </c>
      <c r="CQ382" s="23">
        <v>0</v>
      </c>
      <c r="CR382" s="23">
        <v>0</v>
      </c>
      <c r="CS382" s="25">
        <f t="shared" si="53"/>
        <v>271360809</v>
      </c>
      <c r="CT382" s="22">
        <v>0</v>
      </c>
      <c r="CU382" s="23">
        <v>0</v>
      </c>
      <c r="CV382" s="23">
        <v>0</v>
      </c>
      <c r="CW382" s="23"/>
      <c r="CX382" s="23">
        <v>0</v>
      </c>
      <c r="CY382" s="24">
        <v>0</v>
      </c>
      <c r="CZ382" s="23">
        <v>0</v>
      </c>
      <c r="DA382" s="23">
        <v>0</v>
      </c>
      <c r="DB382" s="25">
        <f t="shared" si="54"/>
        <v>271360809</v>
      </c>
      <c r="DC382" s="22">
        <v>0</v>
      </c>
      <c r="DD382" s="23">
        <v>0</v>
      </c>
      <c r="DE382" s="23">
        <v>0</v>
      </c>
      <c r="DF382" s="23">
        <v>0</v>
      </c>
      <c r="DG382" s="23">
        <v>0</v>
      </c>
      <c r="DH382" s="24">
        <v>0</v>
      </c>
      <c r="DI382" s="23">
        <v>0</v>
      </c>
      <c r="DJ382" s="23">
        <v>0</v>
      </c>
      <c r="DK382" s="25">
        <f t="shared" si="56"/>
        <v>271360809</v>
      </c>
      <c r="DL382" s="28">
        <v>0</v>
      </c>
      <c r="DM382" s="23">
        <v>0</v>
      </c>
      <c r="DN382" s="23">
        <v>0</v>
      </c>
      <c r="DO382" s="23">
        <v>0</v>
      </c>
      <c r="DP382" s="23"/>
      <c r="DQ382" s="23"/>
      <c r="DR382" s="23">
        <v>0</v>
      </c>
      <c r="DS382" s="23">
        <v>0</v>
      </c>
      <c r="DT382" s="24">
        <v>0</v>
      </c>
      <c r="DU382" s="23">
        <v>0</v>
      </c>
      <c r="DV382" s="23">
        <v>0</v>
      </c>
      <c r="DW382" s="26">
        <f t="shared" si="55"/>
        <v>271360809</v>
      </c>
      <c r="DX382" s="26">
        <f>VLOOKUP(B382,[2]RPTNCT049_ConsultaSaldosContabl!$I$4:$K$7914,3,0)</f>
        <v>81862908</v>
      </c>
      <c r="DY382" s="13" t="e">
        <f>+S382+AD382+AU382+#REF!+BG382+#REF!+BQ382+#REF!</f>
        <v>#REF!</v>
      </c>
    </row>
    <row r="383" spans="1:129" ht="15" customHeight="1" x14ac:dyDescent="0.2">
      <c r="A383" s="9">
        <v>8909836647</v>
      </c>
      <c r="B383" s="9">
        <v>890983664</v>
      </c>
      <c r="C383" s="9"/>
      <c r="D383" s="27">
        <v>214005240</v>
      </c>
      <c r="E383" s="21" t="s">
        <v>136</v>
      </c>
      <c r="F383" s="20" t="s">
        <v>1288</v>
      </c>
      <c r="G383" s="22">
        <f>VLOOKUP(A383,[1]SGP!$A$4:$G$1137,7,0)</f>
        <v>0</v>
      </c>
      <c r="H383" s="23"/>
      <c r="I383" s="23">
        <v>0</v>
      </c>
      <c r="J383" s="23">
        <v>0</v>
      </c>
      <c r="K383" s="24">
        <v>0</v>
      </c>
      <c r="L383" s="23">
        <v>0</v>
      </c>
      <c r="M383" s="23">
        <v>0</v>
      </c>
      <c r="N383" s="25">
        <f t="shared" si="48"/>
        <v>0</v>
      </c>
      <c r="O383" s="25">
        <v>0</v>
      </c>
      <c r="P383" s="22">
        <v>0</v>
      </c>
      <c r="Q383" s="23">
        <v>0</v>
      </c>
      <c r="R383" s="23">
        <v>0</v>
      </c>
      <c r="S383" s="31">
        <v>107526058</v>
      </c>
      <c r="T383" s="23">
        <v>0</v>
      </c>
      <c r="U383" s="24">
        <v>0</v>
      </c>
      <c r="V383" s="23">
        <v>0</v>
      </c>
      <c r="W383" s="23">
        <v>0</v>
      </c>
      <c r="X383" s="25">
        <f t="shared" si="49"/>
        <v>107526058</v>
      </c>
      <c r="Y383" s="25">
        <v>0</v>
      </c>
      <c r="Z383" s="22">
        <v>0</v>
      </c>
      <c r="AA383" s="23">
        <v>0</v>
      </c>
      <c r="AB383" s="22">
        <v>0</v>
      </c>
      <c r="AC383" s="23">
        <v>0</v>
      </c>
      <c r="AD383" s="23">
        <v>0</v>
      </c>
      <c r="AE383" s="23">
        <v>0</v>
      </c>
      <c r="AF383" s="24">
        <v>0</v>
      </c>
      <c r="AG383" s="23">
        <v>0</v>
      </c>
      <c r="AH383" s="23">
        <v>0</v>
      </c>
      <c r="AI383" s="25">
        <f t="shared" si="50"/>
        <v>107526058</v>
      </c>
      <c r="AJ383" s="25">
        <v>0</v>
      </c>
      <c r="AK383" s="24">
        <v>0</v>
      </c>
      <c r="AL383" s="23">
        <v>0</v>
      </c>
      <c r="AM383" s="23">
        <v>0</v>
      </c>
      <c r="AN383" s="24">
        <v>0</v>
      </c>
      <c r="AO383" s="24">
        <v>0</v>
      </c>
      <c r="AP383" s="23">
        <v>0</v>
      </c>
      <c r="AQ383" s="23">
        <v>0</v>
      </c>
      <c r="AR383" s="23">
        <v>0</v>
      </c>
      <c r="AS383" s="41" t="s">
        <v>2304</v>
      </c>
      <c r="AT383" s="23">
        <v>0</v>
      </c>
      <c r="AU383" s="23">
        <v>0</v>
      </c>
      <c r="AV383" s="25">
        <v>107526058</v>
      </c>
      <c r="AW383" s="22">
        <v>0</v>
      </c>
      <c r="AX383" s="23">
        <v>0</v>
      </c>
      <c r="AY383" s="41">
        <v>0</v>
      </c>
      <c r="AZ383" s="23">
        <v>0</v>
      </c>
      <c r="BA383" s="24">
        <v>0</v>
      </c>
      <c r="BB383" s="23">
        <v>0</v>
      </c>
      <c r="BC383" s="23"/>
      <c r="BD383" s="23">
        <v>0</v>
      </c>
      <c r="BE383" s="41">
        <v>0</v>
      </c>
      <c r="BF383" s="23">
        <v>72860735</v>
      </c>
      <c r="BG383" s="23">
        <v>103399937</v>
      </c>
      <c r="BH383" s="25">
        <v>283786730</v>
      </c>
      <c r="BI383" s="23">
        <v>0</v>
      </c>
      <c r="BJ383" s="23">
        <v>20162509</v>
      </c>
      <c r="BK383" s="23">
        <v>0</v>
      </c>
      <c r="BL383" s="23">
        <v>0</v>
      </c>
      <c r="BM383" s="23">
        <v>0</v>
      </c>
      <c r="BN383" s="24">
        <v>0</v>
      </c>
      <c r="BO383" s="23">
        <v>0</v>
      </c>
      <c r="BP383" s="23">
        <v>0</v>
      </c>
      <c r="BQ383" s="23">
        <v>0</v>
      </c>
      <c r="BR383" s="25">
        <v>303949239</v>
      </c>
      <c r="BS383" s="22">
        <v>0</v>
      </c>
      <c r="BT383" s="23">
        <v>0</v>
      </c>
      <c r="BU383" s="23">
        <v>0</v>
      </c>
      <c r="BV383" s="23">
        <v>0</v>
      </c>
      <c r="BW383" s="24">
        <v>0</v>
      </c>
      <c r="BX383" s="23">
        <v>0</v>
      </c>
      <c r="BY383" s="23">
        <v>0</v>
      </c>
      <c r="BZ383" s="23">
        <v>0</v>
      </c>
      <c r="CA383" s="25">
        <f t="shared" si="51"/>
        <v>303949239</v>
      </c>
      <c r="CB383" s="22">
        <v>0</v>
      </c>
      <c r="CC383" s="23">
        <v>0</v>
      </c>
      <c r="CD383" s="23">
        <v>0</v>
      </c>
      <c r="CE383" s="23">
        <v>0</v>
      </c>
      <c r="CF383" s="24">
        <v>0</v>
      </c>
      <c r="CG383" s="23">
        <v>0</v>
      </c>
      <c r="CH383" s="23">
        <v>0</v>
      </c>
      <c r="CI383" s="23">
        <v>0</v>
      </c>
      <c r="CJ383" s="25">
        <f t="shared" si="52"/>
        <v>303949239</v>
      </c>
      <c r="CK383" s="22">
        <v>0</v>
      </c>
      <c r="CL383" s="23">
        <v>0</v>
      </c>
      <c r="CM383" s="23">
        <v>0</v>
      </c>
      <c r="CN383" s="23">
        <v>0</v>
      </c>
      <c r="CO383" s="23">
        <v>0</v>
      </c>
      <c r="CP383" s="24">
        <v>0</v>
      </c>
      <c r="CQ383" s="23">
        <v>0</v>
      </c>
      <c r="CR383" s="23">
        <v>0</v>
      </c>
      <c r="CS383" s="25">
        <f t="shared" si="53"/>
        <v>303949239</v>
      </c>
      <c r="CT383" s="22">
        <v>0</v>
      </c>
      <c r="CU383" s="23">
        <v>0</v>
      </c>
      <c r="CV383" s="23">
        <v>0</v>
      </c>
      <c r="CW383" s="23"/>
      <c r="CX383" s="23">
        <v>0</v>
      </c>
      <c r="CY383" s="24">
        <v>0</v>
      </c>
      <c r="CZ383" s="23">
        <v>0</v>
      </c>
      <c r="DA383" s="23">
        <v>0</v>
      </c>
      <c r="DB383" s="25">
        <f t="shared" si="54"/>
        <v>303949239</v>
      </c>
      <c r="DC383" s="22">
        <v>0</v>
      </c>
      <c r="DD383" s="23">
        <v>0</v>
      </c>
      <c r="DE383" s="23">
        <v>0</v>
      </c>
      <c r="DF383" s="23">
        <v>0</v>
      </c>
      <c r="DG383" s="23">
        <v>0</v>
      </c>
      <c r="DH383" s="24">
        <v>0</v>
      </c>
      <c r="DI383" s="23">
        <v>0</v>
      </c>
      <c r="DJ383" s="23">
        <v>0</v>
      </c>
      <c r="DK383" s="25">
        <f t="shared" si="56"/>
        <v>303949239</v>
      </c>
      <c r="DL383" s="28">
        <v>0</v>
      </c>
      <c r="DM383" s="23">
        <v>0</v>
      </c>
      <c r="DN383" s="23">
        <v>0</v>
      </c>
      <c r="DO383" s="23">
        <v>0</v>
      </c>
      <c r="DP383" s="23"/>
      <c r="DQ383" s="23"/>
      <c r="DR383" s="23">
        <v>0</v>
      </c>
      <c r="DS383" s="23">
        <v>0</v>
      </c>
      <c r="DT383" s="24">
        <v>0</v>
      </c>
      <c r="DU383" s="23">
        <v>0</v>
      </c>
      <c r="DV383" s="23">
        <v>0</v>
      </c>
      <c r="DW383" s="26">
        <f t="shared" si="55"/>
        <v>303949239</v>
      </c>
      <c r="DX383" s="26">
        <f>VLOOKUP(B383,[2]RPTNCT049_ConsultaSaldosContabl!$I$4:$K$7914,3,0)</f>
        <v>93023244</v>
      </c>
      <c r="DY383" s="13" t="e">
        <f>+S383+AD383+AU383+#REF!+BG383+#REF!+BQ383+#REF!</f>
        <v>#REF!</v>
      </c>
    </row>
    <row r="384" spans="1:129" ht="15" customHeight="1" x14ac:dyDescent="0.2">
      <c r="A384" s="9">
        <v>8909826169</v>
      </c>
      <c r="B384" s="9">
        <v>890982616</v>
      </c>
      <c r="C384" s="9"/>
      <c r="D384" s="27">
        <v>214805148</v>
      </c>
      <c r="E384" s="21" t="s">
        <v>125</v>
      </c>
      <c r="F384" s="20" t="s">
        <v>1277</v>
      </c>
      <c r="G384" s="22">
        <f>VLOOKUP(A384,[1]SGP!$A$4:$G$1137,7,0)</f>
        <v>0</v>
      </c>
      <c r="H384" s="23"/>
      <c r="I384" s="23">
        <v>0</v>
      </c>
      <c r="J384" s="23">
        <v>0</v>
      </c>
      <c r="K384" s="24">
        <v>0</v>
      </c>
      <c r="L384" s="23">
        <v>0</v>
      </c>
      <c r="M384" s="23">
        <v>0</v>
      </c>
      <c r="N384" s="25">
        <f t="shared" si="48"/>
        <v>0</v>
      </c>
      <c r="O384" s="25">
        <v>0</v>
      </c>
      <c r="P384" s="22">
        <v>0</v>
      </c>
      <c r="Q384" s="23">
        <v>0</v>
      </c>
      <c r="R384" s="23">
        <v>0</v>
      </c>
      <c r="S384" s="31">
        <v>416911715</v>
      </c>
      <c r="T384" s="23">
        <v>0</v>
      </c>
      <c r="U384" s="24">
        <v>0</v>
      </c>
      <c r="V384" s="23">
        <v>0</v>
      </c>
      <c r="W384" s="23">
        <v>0</v>
      </c>
      <c r="X384" s="25">
        <f t="shared" si="49"/>
        <v>416911715</v>
      </c>
      <c r="Y384" s="25">
        <v>0</v>
      </c>
      <c r="Z384" s="22">
        <v>0</v>
      </c>
      <c r="AA384" s="23">
        <v>0</v>
      </c>
      <c r="AB384" s="22">
        <v>0</v>
      </c>
      <c r="AC384" s="23">
        <v>0</v>
      </c>
      <c r="AD384" s="23">
        <v>0</v>
      </c>
      <c r="AE384" s="23">
        <v>0</v>
      </c>
      <c r="AF384" s="24">
        <v>0</v>
      </c>
      <c r="AG384" s="23">
        <v>0</v>
      </c>
      <c r="AH384" s="23">
        <v>0</v>
      </c>
      <c r="AI384" s="25">
        <f t="shared" si="50"/>
        <v>416911715</v>
      </c>
      <c r="AJ384" s="25">
        <v>0</v>
      </c>
      <c r="AK384" s="24">
        <v>0</v>
      </c>
      <c r="AL384" s="23">
        <v>0</v>
      </c>
      <c r="AM384" s="23">
        <v>0</v>
      </c>
      <c r="AN384" s="24">
        <v>0</v>
      </c>
      <c r="AO384" s="24">
        <v>0</v>
      </c>
      <c r="AP384" s="23">
        <v>0</v>
      </c>
      <c r="AQ384" s="23">
        <v>0</v>
      </c>
      <c r="AR384" s="23">
        <v>0</v>
      </c>
      <c r="AS384" s="41" t="s">
        <v>2304</v>
      </c>
      <c r="AT384" s="23">
        <v>0</v>
      </c>
      <c r="AU384" s="23">
        <v>0</v>
      </c>
      <c r="AV384" s="25">
        <v>416911715</v>
      </c>
      <c r="AW384" s="22">
        <v>0</v>
      </c>
      <c r="AX384" s="23">
        <v>0</v>
      </c>
      <c r="AY384" s="41">
        <v>0</v>
      </c>
      <c r="AZ384" s="23">
        <v>0</v>
      </c>
      <c r="BA384" s="24">
        <v>0</v>
      </c>
      <c r="BB384" s="23">
        <v>0</v>
      </c>
      <c r="BC384" s="23"/>
      <c r="BD384" s="23">
        <v>0</v>
      </c>
      <c r="BE384" s="41">
        <v>0</v>
      </c>
      <c r="BF384" s="23">
        <v>185378985</v>
      </c>
      <c r="BG384" s="23">
        <v>386758697</v>
      </c>
      <c r="BH384" s="25">
        <v>989049397</v>
      </c>
      <c r="BI384" s="23">
        <v>0</v>
      </c>
      <c r="BJ384" s="23">
        <v>49385131</v>
      </c>
      <c r="BK384" s="23">
        <v>0</v>
      </c>
      <c r="BL384" s="23">
        <v>0</v>
      </c>
      <c r="BM384" s="23">
        <v>0</v>
      </c>
      <c r="BN384" s="24">
        <v>0</v>
      </c>
      <c r="BO384" s="23">
        <v>0</v>
      </c>
      <c r="BP384" s="23">
        <v>0</v>
      </c>
      <c r="BQ384" s="23">
        <v>0</v>
      </c>
      <c r="BR384" s="25">
        <v>1038434528</v>
      </c>
      <c r="BS384" s="22">
        <v>0</v>
      </c>
      <c r="BT384" s="23">
        <v>0</v>
      </c>
      <c r="BU384" s="23">
        <v>0</v>
      </c>
      <c r="BV384" s="23">
        <v>0</v>
      </c>
      <c r="BW384" s="24">
        <v>0</v>
      </c>
      <c r="BX384" s="23">
        <v>0</v>
      </c>
      <c r="BY384" s="23">
        <v>0</v>
      </c>
      <c r="BZ384" s="23">
        <v>0</v>
      </c>
      <c r="CA384" s="25">
        <f t="shared" si="51"/>
        <v>1038434528</v>
      </c>
      <c r="CB384" s="22">
        <v>0</v>
      </c>
      <c r="CC384" s="23">
        <v>0</v>
      </c>
      <c r="CD384" s="23">
        <v>0</v>
      </c>
      <c r="CE384" s="23">
        <v>0</v>
      </c>
      <c r="CF384" s="24">
        <v>0</v>
      </c>
      <c r="CG384" s="23">
        <v>0</v>
      </c>
      <c r="CH384" s="23">
        <v>0</v>
      </c>
      <c r="CI384" s="23">
        <v>0</v>
      </c>
      <c r="CJ384" s="25">
        <f t="shared" si="52"/>
        <v>1038434528</v>
      </c>
      <c r="CK384" s="22">
        <v>0</v>
      </c>
      <c r="CL384" s="23">
        <v>0</v>
      </c>
      <c r="CM384" s="23">
        <v>0</v>
      </c>
      <c r="CN384" s="23">
        <v>0</v>
      </c>
      <c r="CO384" s="23">
        <v>0</v>
      </c>
      <c r="CP384" s="24">
        <v>0</v>
      </c>
      <c r="CQ384" s="23">
        <v>0</v>
      </c>
      <c r="CR384" s="23">
        <v>0</v>
      </c>
      <c r="CS384" s="25">
        <f t="shared" si="53"/>
        <v>1038434528</v>
      </c>
      <c r="CT384" s="22">
        <v>0</v>
      </c>
      <c r="CU384" s="23">
        <v>0</v>
      </c>
      <c r="CV384" s="23">
        <v>0</v>
      </c>
      <c r="CW384" s="23"/>
      <c r="CX384" s="23">
        <v>0</v>
      </c>
      <c r="CY384" s="24">
        <v>0</v>
      </c>
      <c r="CZ384" s="23">
        <v>0</v>
      </c>
      <c r="DA384" s="23">
        <v>0</v>
      </c>
      <c r="DB384" s="25">
        <f t="shared" si="54"/>
        <v>1038434528</v>
      </c>
      <c r="DC384" s="22">
        <v>0</v>
      </c>
      <c r="DD384" s="23">
        <v>0</v>
      </c>
      <c r="DE384" s="23">
        <v>0</v>
      </c>
      <c r="DF384" s="23">
        <v>0</v>
      </c>
      <c r="DG384" s="23">
        <v>0</v>
      </c>
      <c r="DH384" s="24">
        <v>0</v>
      </c>
      <c r="DI384" s="23">
        <v>0</v>
      </c>
      <c r="DJ384" s="23">
        <v>0</v>
      </c>
      <c r="DK384" s="25">
        <f t="shared" si="56"/>
        <v>1038434528</v>
      </c>
      <c r="DL384" s="28">
        <v>0</v>
      </c>
      <c r="DM384" s="23">
        <v>0</v>
      </c>
      <c r="DN384" s="23">
        <v>0</v>
      </c>
      <c r="DO384" s="23">
        <v>0</v>
      </c>
      <c r="DP384" s="23"/>
      <c r="DQ384" s="23"/>
      <c r="DR384" s="23">
        <v>0</v>
      </c>
      <c r="DS384" s="23">
        <v>0</v>
      </c>
      <c r="DT384" s="24">
        <v>0</v>
      </c>
      <c r="DU384" s="23">
        <v>0</v>
      </c>
      <c r="DV384" s="23">
        <v>0</v>
      </c>
      <c r="DW384" s="26">
        <f t="shared" si="55"/>
        <v>1038434528</v>
      </c>
      <c r="DX384" s="26">
        <f>VLOOKUP(B384,[2]RPTNCT049_ConsultaSaldosContabl!$I$4:$K$7914,3,0)</f>
        <v>234764116</v>
      </c>
      <c r="DY384" s="13" t="e">
        <f>+S384+AD384+AU384+#REF!+BG384+#REF!+BQ384+#REF!</f>
        <v>#REF!</v>
      </c>
    </row>
    <row r="385" spans="1:129" ht="15" customHeight="1" x14ac:dyDescent="0.2">
      <c r="A385" s="9">
        <v>8909825834</v>
      </c>
      <c r="B385" s="9">
        <v>890982583</v>
      </c>
      <c r="C385" s="9"/>
      <c r="D385" s="27">
        <v>219205792</v>
      </c>
      <c r="E385" s="21" t="s">
        <v>200</v>
      </c>
      <c r="F385" s="20" t="s">
        <v>1348</v>
      </c>
      <c r="G385" s="22">
        <f>VLOOKUP(A385,[1]SGP!$A$4:$G$1137,7,0)</f>
        <v>0</v>
      </c>
      <c r="H385" s="23"/>
      <c r="I385" s="23">
        <v>0</v>
      </c>
      <c r="J385" s="23">
        <v>0</v>
      </c>
      <c r="K385" s="24">
        <v>0</v>
      </c>
      <c r="L385" s="23">
        <v>0</v>
      </c>
      <c r="M385" s="23">
        <v>0</v>
      </c>
      <c r="N385" s="25">
        <f t="shared" si="48"/>
        <v>0</v>
      </c>
      <c r="O385" s="25">
        <v>0</v>
      </c>
      <c r="P385" s="22">
        <v>0</v>
      </c>
      <c r="Q385" s="23">
        <v>0</v>
      </c>
      <c r="R385" s="23">
        <v>0</v>
      </c>
      <c r="S385" s="31">
        <v>52217507</v>
      </c>
      <c r="T385" s="23">
        <v>0</v>
      </c>
      <c r="U385" s="24">
        <v>0</v>
      </c>
      <c r="V385" s="23">
        <v>0</v>
      </c>
      <c r="W385" s="23">
        <v>0</v>
      </c>
      <c r="X385" s="25">
        <f t="shared" si="49"/>
        <v>52217507</v>
      </c>
      <c r="Y385" s="25">
        <v>0</v>
      </c>
      <c r="Z385" s="22">
        <v>0</v>
      </c>
      <c r="AA385" s="23">
        <v>0</v>
      </c>
      <c r="AB385" s="22">
        <v>0</v>
      </c>
      <c r="AC385" s="23">
        <v>0</v>
      </c>
      <c r="AD385" s="23">
        <v>0</v>
      </c>
      <c r="AE385" s="23">
        <v>0</v>
      </c>
      <c r="AF385" s="24">
        <v>0</v>
      </c>
      <c r="AG385" s="23">
        <v>0</v>
      </c>
      <c r="AH385" s="23">
        <v>0</v>
      </c>
      <c r="AI385" s="25">
        <f t="shared" si="50"/>
        <v>52217507</v>
      </c>
      <c r="AJ385" s="25">
        <v>0</v>
      </c>
      <c r="AK385" s="24">
        <v>0</v>
      </c>
      <c r="AL385" s="23">
        <v>0</v>
      </c>
      <c r="AM385" s="23">
        <v>0</v>
      </c>
      <c r="AN385" s="24">
        <v>0</v>
      </c>
      <c r="AO385" s="24">
        <v>0</v>
      </c>
      <c r="AP385" s="23">
        <v>0</v>
      </c>
      <c r="AQ385" s="23">
        <v>0</v>
      </c>
      <c r="AR385" s="23">
        <v>0</v>
      </c>
      <c r="AS385" s="41" t="s">
        <v>2304</v>
      </c>
      <c r="AT385" s="23">
        <v>0</v>
      </c>
      <c r="AU385" s="23">
        <v>0</v>
      </c>
      <c r="AV385" s="25">
        <v>52217507</v>
      </c>
      <c r="AW385" s="22">
        <v>0</v>
      </c>
      <c r="AX385" s="23">
        <v>0</v>
      </c>
      <c r="AY385" s="41">
        <v>0</v>
      </c>
      <c r="AZ385" s="23">
        <v>0</v>
      </c>
      <c r="BA385" s="24">
        <v>0</v>
      </c>
      <c r="BB385" s="23">
        <v>0</v>
      </c>
      <c r="BC385" s="23"/>
      <c r="BD385" s="23">
        <v>0</v>
      </c>
      <c r="BE385" s="41">
        <v>0</v>
      </c>
      <c r="BF385" s="23">
        <v>32590245</v>
      </c>
      <c r="BG385" s="23">
        <v>45236819</v>
      </c>
      <c r="BH385" s="25">
        <v>130044571</v>
      </c>
      <c r="BI385" s="23">
        <v>0</v>
      </c>
      <c r="BJ385" s="23">
        <v>8696153</v>
      </c>
      <c r="BK385" s="23">
        <v>0</v>
      </c>
      <c r="BL385" s="23">
        <v>0</v>
      </c>
      <c r="BM385" s="23">
        <v>0</v>
      </c>
      <c r="BN385" s="24">
        <v>0</v>
      </c>
      <c r="BO385" s="23">
        <v>0</v>
      </c>
      <c r="BP385" s="23">
        <v>0</v>
      </c>
      <c r="BQ385" s="23">
        <v>0</v>
      </c>
      <c r="BR385" s="25">
        <v>138740724</v>
      </c>
      <c r="BS385" s="22">
        <v>0</v>
      </c>
      <c r="BT385" s="23">
        <v>0</v>
      </c>
      <c r="BU385" s="23">
        <v>0</v>
      </c>
      <c r="BV385" s="23">
        <v>0</v>
      </c>
      <c r="BW385" s="24">
        <v>0</v>
      </c>
      <c r="BX385" s="23">
        <v>0</v>
      </c>
      <c r="BY385" s="23">
        <v>0</v>
      </c>
      <c r="BZ385" s="23">
        <v>0</v>
      </c>
      <c r="CA385" s="25">
        <f t="shared" si="51"/>
        <v>138740724</v>
      </c>
      <c r="CB385" s="22">
        <v>0</v>
      </c>
      <c r="CC385" s="23">
        <v>0</v>
      </c>
      <c r="CD385" s="23">
        <v>0</v>
      </c>
      <c r="CE385" s="23">
        <v>0</v>
      </c>
      <c r="CF385" s="24">
        <v>0</v>
      </c>
      <c r="CG385" s="23">
        <v>0</v>
      </c>
      <c r="CH385" s="23">
        <v>0</v>
      </c>
      <c r="CI385" s="23">
        <v>0</v>
      </c>
      <c r="CJ385" s="25">
        <f t="shared" si="52"/>
        <v>138740724</v>
      </c>
      <c r="CK385" s="22">
        <v>0</v>
      </c>
      <c r="CL385" s="23">
        <v>0</v>
      </c>
      <c r="CM385" s="23">
        <v>0</v>
      </c>
      <c r="CN385" s="23">
        <v>0</v>
      </c>
      <c r="CO385" s="23">
        <v>0</v>
      </c>
      <c r="CP385" s="24">
        <v>0</v>
      </c>
      <c r="CQ385" s="23">
        <v>0</v>
      </c>
      <c r="CR385" s="23">
        <v>0</v>
      </c>
      <c r="CS385" s="25">
        <f t="shared" si="53"/>
        <v>138740724</v>
      </c>
      <c r="CT385" s="22">
        <v>0</v>
      </c>
      <c r="CU385" s="23">
        <v>0</v>
      </c>
      <c r="CV385" s="23">
        <v>0</v>
      </c>
      <c r="CW385" s="23"/>
      <c r="CX385" s="23">
        <v>0</v>
      </c>
      <c r="CY385" s="24">
        <v>0</v>
      </c>
      <c r="CZ385" s="23">
        <v>0</v>
      </c>
      <c r="DA385" s="23">
        <v>0</v>
      </c>
      <c r="DB385" s="25">
        <f t="shared" si="54"/>
        <v>138740724</v>
      </c>
      <c r="DC385" s="22">
        <v>0</v>
      </c>
      <c r="DD385" s="23">
        <v>0</v>
      </c>
      <c r="DE385" s="23">
        <v>0</v>
      </c>
      <c r="DF385" s="23">
        <v>0</v>
      </c>
      <c r="DG385" s="23">
        <v>0</v>
      </c>
      <c r="DH385" s="24">
        <v>0</v>
      </c>
      <c r="DI385" s="23">
        <v>0</v>
      </c>
      <c r="DJ385" s="23">
        <v>0</v>
      </c>
      <c r="DK385" s="25">
        <f t="shared" si="56"/>
        <v>138740724</v>
      </c>
      <c r="DL385" s="28">
        <v>0</v>
      </c>
      <c r="DM385" s="23">
        <v>0</v>
      </c>
      <c r="DN385" s="23">
        <v>0</v>
      </c>
      <c r="DO385" s="23">
        <v>0</v>
      </c>
      <c r="DP385" s="23"/>
      <c r="DQ385" s="23"/>
      <c r="DR385" s="23">
        <v>0</v>
      </c>
      <c r="DS385" s="23">
        <v>0</v>
      </c>
      <c r="DT385" s="24">
        <v>0</v>
      </c>
      <c r="DU385" s="23">
        <v>0</v>
      </c>
      <c r="DV385" s="23">
        <v>0</v>
      </c>
      <c r="DW385" s="26">
        <f t="shared" si="55"/>
        <v>138740724</v>
      </c>
      <c r="DX385" s="26">
        <f>VLOOKUP(B385,[2]RPTNCT049_ConsultaSaldosContabl!$I$4:$K$7914,3,0)</f>
        <v>41286398</v>
      </c>
      <c r="DY385" s="13" t="e">
        <f>+S385+AD385+AU385+#REF!+BG385+#REF!+BQ385+#REF!</f>
        <v>#REF!</v>
      </c>
    </row>
    <row r="386" spans="1:129" ht="15" customHeight="1" x14ac:dyDescent="0.2">
      <c r="A386" s="9">
        <v>8909825669</v>
      </c>
      <c r="B386" s="9">
        <v>890982566</v>
      </c>
      <c r="C386" s="9"/>
      <c r="D386" s="27">
        <v>218305483</v>
      </c>
      <c r="E386" s="21" t="s">
        <v>163</v>
      </c>
      <c r="F386" s="20" t="s">
        <v>1315</v>
      </c>
      <c r="G386" s="22">
        <f>VLOOKUP(A386,[1]SGP!$A$4:$G$1137,7,0)</f>
        <v>0</v>
      </c>
      <c r="H386" s="23"/>
      <c r="I386" s="23">
        <v>0</v>
      </c>
      <c r="J386" s="23">
        <v>0</v>
      </c>
      <c r="K386" s="24">
        <v>0</v>
      </c>
      <c r="L386" s="23">
        <v>0</v>
      </c>
      <c r="M386" s="23">
        <v>0</v>
      </c>
      <c r="N386" s="25">
        <f t="shared" si="48"/>
        <v>0</v>
      </c>
      <c r="O386" s="25">
        <v>0</v>
      </c>
      <c r="P386" s="22">
        <v>0</v>
      </c>
      <c r="Q386" s="23">
        <v>0</v>
      </c>
      <c r="R386" s="23">
        <v>0</v>
      </c>
      <c r="S386" s="31">
        <v>90300027</v>
      </c>
      <c r="T386" s="23">
        <v>0</v>
      </c>
      <c r="U386" s="24">
        <v>0</v>
      </c>
      <c r="V386" s="23">
        <v>0</v>
      </c>
      <c r="W386" s="23">
        <v>0</v>
      </c>
      <c r="X386" s="25">
        <f t="shared" si="49"/>
        <v>90300027</v>
      </c>
      <c r="Y386" s="25">
        <v>0</v>
      </c>
      <c r="Z386" s="22">
        <v>0</v>
      </c>
      <c r="AA386" s="23">
        <v>0</v>
      </c>
      <c r="AB386" s="22">
        <v>0</v>
      </c>
      <c r="AC386" s="23">
        <v>0</v>
      </c>
      <c r="AD386" s="23">
        <v>0</v>
      </c>
      <c r="AE386" s="23">
        <v>0</v>
      </c>
      <c r="AF386" s="24">
        <v>0</v>
      </c>
      <c r="AG386" s="23">
        <v>0</v>
      </c>
      <c r="AH386" s="23">
        <v>0</v>
      </c>
      <c r="AI386" s="25">
        <f t="shared" si="50"/>
        <v>90300027</v>
      </c>
      <c r="AJ386" s="25">
        <v>0</v>
      </c>
      <c r="AK386" s="24">
        <v>0</v>
      </c>
      <c r="AL386" s="23">
        <v>0</v>
      </c>
      <c r="AM386" s="23">
        <v>0</v>
      </c>
      <c r="AN386" s="24">
        <v>0</v>
      </c>
      <c r="AO386" s="24">
        <v>0</v>
      </c>
      <c r="AP386" s="23">
        <v>0</v>
      </c>
      <c r="AQ386" s="23">
        <v>0</v>
      </c>
      <c r="AR386" s="23">
        <v>0</v>
      </c>
      <c r="AS386" s="41" t="s">
        <v>2304</v>
      </c>
      <c r="AT386" s="23">
        <v>0</v>
      </c>
      <c r="AU386" s="23">
        <v>0</v>
      </c>
      <c r="AV386" s="25">
        <v>90300027</v>
      </c>
      <c r="AW386" s="22">
        <v>0</v>
      </c>
      <c r="AX386" s="23">
        <v>0</v>
      </c>
      <c r="AY386" s="41">
        <v>0</v>
      </c>
      <c r="AZ386" s="23">
        <v>0</v>
      </c>
      <c r="BA386" s="24">
        <v>0</v>
      </c>
      <c r="BB386" s="23">
        <v>0</v>
      </c>
      <c r="BC386" s="23"/>
      <c r="BD386" s="23">
        <v>0</v>
      </c>
      <c r="BE386" s="41">
        <v>0</v>
      </c>
      <c r="BF386" s="23">
        <v>56401425</v>
      </c>
      <c r="BG386" s="23">
        <v>87682151</v>
      </c>
      <c r="BH386" s="25">
        <v>234383603</v>
      </c>
      <c r="BI386" s="23">
        <v>0</v>
      </c>
      <c r="BJ386" s="23">
        <v>16110220</v>
      </c>
      <c r="BK386" s="23">
        <v>0</v>
      </c>
      <c r="BL386" s="23">
        <v>0</v>
      </c>
      <c r="BM386" s="23">
        <v>0</v>
      </c>
      <c r="BN386" s="24">
        <v>0</v>
      </c>
      <c r="BO386" s="23">
        <v>0</v>
      </c>
      <c r="BP386" s="23">
        <v>0</v>
      </c>
      <c r="BQ386" s="23">
        <v>0</v>
      </c>
      <c r="BR386" s="25">
        <v>250493823</v>
      </c>
      <c r="BS386" s="22">
        <v>0</v>
      </c>
      <c r="BT386" s="23">
        <v>0</v>
      </c>
      <c r="BU386" s="23">
        <v>0</v>
      </c>
      <c r="BV386" s="23">
        <v>0</v>
      </c>
      <c r="BW386" s="24">
        <v>0</v>
      </c>
      <c r="BX386" s="23">
        <v>0</v>
      </c>
      <c r="BY386" s="23">
        <v>0</v>
      </c>
      <c r="BZ386" s="23">
        <v>0</v>
      </c>
      <c r="CA386" s="25">
        <f t="shared" si="51"/>
        <v>250493823</v>
      </c>
      <c r="CB386" s="22">
        <v>0</v>
      </c>
      <c r="CC386" s="23">
        <v>0</v>
      </c>
      <c r="CD386" s="23">
        <v>0</v>
      </c>
      <c r="CE386" s="23">
        <v>0</v>
      </c>
      <c r="CF386" s="24">
        <v>0</v>
      </c>
      <c r="CG386" s="23">
        <v>0</v>
      </c>
      <c r="CH386" s="23">
        <v>0</v>
      </c>
      <c r="CI386" s="23">
        <v>0</v>
      </c>
      <c r="CJ386" s="25">
        <f t="shared" si="52"/>
        <v>250493823</v>
      </c>
      <c r="CK386" s="22">
        <v>0</v>
      </c>
      <c r="CL386" s="23">
        <v>0</v>
      </c>
      <c r="CM386" s="23">
        <v>0</v>
      </c>
      <c r="CN386" s="23">
        <v>0</v>
      </c>
      <c r="CO386" s="23">
        <v>0</v>
      </c>
      <c r="CP386" s="24">
        <v>0</v>
      </c>
      <c r="CQ386" s="23">
        <v>0</v>
      </c>
      <c r="CR386" s="23">
        <v>0</v>
      </c>
      <c r="CS386" s="25">
        <f t="shared" si="53"/>
        <v>250493823</v>
      </c>
      <c r="CT386" s="22">
        <v>0</v>
      </c>
      <c r="CU386" s="23">
        <v>0</v>
      </c>
      <c r="CV386" s="23">
        <v>0</v>
      </c>
      <c r="CW386" s="23"/>
      <c r="CX386" s="23">
        <v>0</v>
      </c>
      <c r="CY386" s="24">
        <v>0</v>
      </c>
      <c r="CZ386" s="23">
        <v>0</v>
      </c>
      <c r="DA386" s="23">
        <v>0</v>
      </c>
      <c r="DB386" s="25">
        <f t="shared" si="54"/>
        <v>250493823</v>
      </c>
      <c r="DC386" s="22">
        <v>0</v>
      </c>
      <c r="DD386" s="23">
        <v>0</v>
      </c>
      <c r="DE386" s="23">
        <v>0</v>
      </c>
      <c r="DF386" s="23">
        <v>0</v>
      </c>
      <c r="DG386" s="23">
        <v>0</v>
      </c>
      <c r="DH386" s="24">
        <v>0</v>
      </c>
      <c r="DI386" s="23">
        <v>0</v>
      </c>
      <c r="DJ386" s="23">
        <v>0</v>
      </c>
      <c r="DK386" s="25">
        <f t="shared" si="56"/>
        <v>250493823</v>
      </c>
      <c r="DL386" s="28">
        <v>0</v>
      </c>
      <c r="DM386" s="23">
        <v>0</v>
      </c>
      <c r="DN386" s="23">
        <v>0</v>
      </c>
      <c r="DO386" s="23">
        <v>0</v>
      </c>
      <c r="DP386" s="23"/>
      <c r="DQ386" s="23"/>
      <c r="DR386" s="23">
        <v>0</v>
      </c>
      <c r="DS386" s="23">
        <v>0</v>
      </c>
      <c r="DT386" s="24">
        <v>0</v>
      </c>
      <c r="DU386" s="23">
        <v>0</v>
      </c>
      <c r="DV386" s="23">
        <v>0</v>
      </c>
      <c r="DW386" s="26">
        <f t="shared" si="55"/>
        <v>250493823</v>
      </c>
      <c r="DX386" s="26">
        <f>VLOOKUP(B386,[2]RPTNCT049_ConsultaSaldosContabl!$I$4:$K$7914,3,0)</f>
        <v>72511645</v>
      </c>
      <c r="DY386" s="13" t="e">
        <f>+S386+AD386+AU386+#REF!+BG386+#REF!+BQ386+#REF!</f>
        <v>#REF!</v>
      </c>
    </row>
    <row r="387" spans="1:129" ht="15" customHeight="1" x14ac:dyDescent="0.2">
      <c r="A387" s="9">
        <v>8909825067</v>
      </c>
      <c r="B387" s="9">
        <v>890982506</v>
      </c>
      <c r="C387" s="9"/>
      <c r="D387" s="27">
        <v>217405674</v>
      </c>
      <c r="E387" s="21" t="s">
        <v>190</v>
      </c>
      <c r="F387" s="20" t="s">
        <v>1338</v>
      </c>
      <c r="G387" s="22">
        <f>VLOOKUP(A387,[1]SGP!$A$4:$G$1137,7,0)</f>
        <v>0</v>
      </c>
      <c r="H387" s="23"/>
      <c r="I387" s="23">
        <v>0</v>
      </c>
      <c r="J387" s="23">
        <v>0</v>
      </c>
      <c r="K387" s="24">
        <v>0</v>
      </c>
      <c r="L387" s="23">
        <v>0</v>
      </c>
      <c r="M387" s="23">
        <v>0</v>
      </c>
      <c r="N387" s="25">
        <f t="shared" si="48"/>
        <v>0</v>
      </c>
      <c r="O387" s="25">
        <v>0</v>
      </c>
      <c r="P387" s="22">
        <v>0</v>
      </c>
      <c r="Q387" s="23">
        <v>0</v>
      </c>
      <c r="R387" s="23">
        <v>0</v>
      </c>
      <c r="S387" s="31">
        <v>153279949</v>
      </c>
      <c r="T387" s="23">
        <v>0</v>
      </c>
      <c r="U387" s="24">
        <v>0</v>
      </c>
      <c r="V387" s="23">
        <v>0</v>
      </c>
      <c r="W387" s="23">
        <v>0</v>
      </c>
      <c r="X387" s="25">
        <f t="shared" si="49"/>
        <v>153279949</v>
      </c>
      <c r="Y387" s="25">
        <v>0</v>
      </c>
      <c r="Z387" s="22">
        <v>0</v>
      </c>
      <c r="AA387" s="23">
        <v>0</v>
      </c>
      <c r="AB387" s="22">
        <v>0</v>
      </c>
      <c r="AC387" s="23">
        <v>0</v>
      </c>
      <c r="AD387" s="23">
        <v>0</v>
      </c>
      <c r="AE387" s="23">
        <v>0</v>
      </c>
      <c r="AF387" s="24">
        <v>0</v>
      </c>
      <c r="AG387" s="23">
        <v>0</v>
      </c>
      <c r="AH387" s="23">
        <v>0</v>
      </c>
      <c r="AI387" s="25">
        <f t="shared" si="50"/>
        <v>153279949</v>
      </c>
      <c r="AJ387" s="25">
        <v>0</v>
      </c>
      <c r="AK387" s="24">
        <v>0</v>
      </c>
      <c r="AL387" s="23">
        <v>0</v>
      </c>
      <c r="AM387" s="23">
        <v>0</v>
      </c>
      <c r="AN387" s="24">
        <v>0</v>
      </c>
      <c r="AO387" s="24">
        <v>0</v>
      </c>
      <c r="AP387" s="23">
        <v>0</v>
      </c>
      <c r="AQ387" s="23">
        <v>0</v>
      </c>
      <c r="AR387" s="23">
        <v>0</v>
      </c>
      <c r="AS387" s="41" t="s">
        <v>2304</v>
      </c>
      <c r="AT387" s="23">
        <v>0</v>
      </c>
      <c r="AU387" s="23">
        <v>0</v>
      </c>
      <c r="AV387" s="25">
        <v>153279949</v>
      </c>
      <c r="AW387" s="22">
        <v>0</v>
      </c>
      <c r="AX387" s="23">
        <v>0</v>
      </c>
      <c r="AY387" s="41">
        <v>0</v>
      </c>
      <c r="AZ387" s="23">
        <v>0</v>
      </c>
      <c r="BA387" s="24">
        <v>0</v>
      </c>
      <c r="BB387" s="23">
        <v>0</v>
      </c>
      <c r="BC387" s="23"/>
      <c r="BD387" s="23">
        <v>0</v>
      </c>
      <c r="BE387" s="41">
        <v>0</v>
      </c>
      <c r="BF387" s="23">
        <v>79013860</v>
      </c>
      <c r="BG387" s="23">
        <v>145978336</v>
      </c>
      <c r="BH387" s="25">
        <v>378272145</v>
      </c>
      <c r="BI387" s="23">
        <v>0</v>
      </c>
      <c r="BJ387" s="23">
        <v>21826047</v>
      </c>
      <c r="BK387" s="23">
        <v>0</v>
      </c>
      <c r="BL387" s="23">
        <v>0</v>
      </c>
      <c r="BM387" s="23">
        <v>0</v>
      </c>
      <c r="BN387" s="24">
        <v>0</v>
      </c>
      <c r="BO387" s="23">
        <v>0</v>
      </c>
      <c r="BP387" s="23">
        <v>0</v>
      </c>
      <c r="BQ387" s="23">
        <v>0</v>
      </c>
      <c r="BR387" s="25">
        <v>400098192</v>
      </c>
      <c r="BS387" s="22">
        <v>0</v>
      </c>
      <c r="BT387" s="23">
        <v>0</v>
      </c>
      <c r="BU387" s="23">
        <v>0</v>
      </c>
      <c r="BV387" s="23">
        <v>0</v>
      </c>
      <c r="BW387" s="24">
        <v>0</v>
      </c>
      <c r="BX387" s="23">
        <v>0</v>
      </c>
      <c r="BY387" s="23">
        <v>0</v>
      </c>
      <c r="BZ387" s="23">
        <v>0</v>
      </c>
      <c r="CA387" s="25">
        <f t="shared" si="51"/>
        <v>400098192</v>
      </c>
      <c r="CB387" s="22">
        <v>0</v>
      </c>
      <c r="CC387" s="23">
        <v>0</v>
      </c>
      <c r="CD387" s="23">
        <v>0</v>
      </c>
      <c r="CE387" s="23">
        <v>0</v>
      </c>
      <c r="CF387" s="24">
        <v>0</v>
      </c>
      <c r="CG387" s="23">
        <v>0</v>
      </c>
      <c r="CH387" s="23">
        <v>0</v>
      </c>
      <c r="CI387" s="23">
        <v>0</v>
      </c>
      <c r="CJ387" s="25">
        <f t="shared" si="52"/>
        <v>400098192</v>
      </c>
      <c r="CK387" s="22">
        <v>0</v>
      </c>
      <c r="CL387" s="23">
        <v>0</v>
      </c>
      <c r="CM387" s="23">
        <v>0</v>
      </c>
      <c r="CN387" s="23">
        <v>0</v>
      </c>
      <c r="CO387" s="23">
        <v>0</v>
      </c>
      <c r="CP387" s="24">
        <v>0</v>
      </c>
      <c r="CQ387" s="23">
        <v>0</v>
      </c>
      <c r="CR387" s="23">
        <v>0</v>
      </c>
      <c r="CS387" s="25">
        <f t="shared" si="53"/>
        <v>400098192</v>
      </c>
      <c r="CT387" s="22">
        <v>0</v>
      </c>
      <c r="CU387" s="23">
        <v>0</v>
      </c>
      <c r="CV387" s="23">
        <v>0</v>
      </c>
      <c r="CW387" s="23"/>
      <c r="CX387" s="23">
        <v>0</v>
      </c>
      <c r="CY387" s="24">
        <v>0</v>
      </c>
      <c r="CZ387" s="23">
        <v>0</v>
      </c>
      <c r="DA387" s="23">
        <v>0</v>
      </c>
      <c r="DB387" s="25">
        <f t="shared" si="54"/>
        <v>400098192</v>
      </c>
      <c r="DC387" s="22">
        <v>0</v>
      </c>
      <c r="DD387" s="23">
        <v>0</v>
      </c>
      <c r="DE387" s="23">
        <v>0</v>
      </c>
      <c r="DF387" s="23">
        <v>0</v>
      </c>
      <c r="DG387" s="23">
        <v>0</v>
      </c>
      <c r="DH387" s="24">
        <v>0</v>
      </c>
      <c r="DI387" s="23">
        <v>0</v>
      </c>
      <c r="DJ387" s="23">
        <v>0</v>
      </c>
      <c r="DK387" s="25">
        <f t="shared" si="56"/>
        <v>400098192</v>
      </c>
      <c r="DL387" s="28">
        <v>0</v>
      </c>
      <c r="DM387" s="23">
        <v>0</v>
      </c>
      <c r="DN387" s="23">
        <v>0</v>
      </c>
      <c r="DO387" s="23">
        <v>0</v>
      </c>
      <c r="DP387" s="23"/>
      <c r="DQ387" s="23"/>
      <c r="DR387" s="23">
        <v>0</v>
      </c>
      <c r="DS387" s="23">
        <v>0</v>
      </c>
      <c r="DT387" s="24">
        <v>0</v>
      </c>
      <c r="DU387" s="23">
        <v>0</v>
      </c>
      <c r="DV387" s="23">
        <v>0</v>
      </c>
      <c r="DW387" s="26">
        <f t="shared" si="55"/>
        <v>400098192</v>
      </c>
      <c r="DX387" s="26">
        <f>VLOOKUP(B387,[2]RPTNCT049_ConsultaSaldosContabl!$I$4:$K$7914,3,0)</f>
        <v>100839907</v>
      </c>
      <c r="DY387" s="13" t="e">
        <f>+S387+AD387+AU387+#REF!+BG387+#REF!+BQ387+#REF!</f>
        <v>#REF!</v>
      </c>
    </row>
    <row r="388" spans="1:129" ht="15" customHeight="1" x14ac:dyDescent="0.2">
      <c r="A388" s="9">
        <v>8909824947</v>
      </c>
      <c r="B388" s="9">
        <v>890982494</v>
      </c>
      <c r="C388" s="9"/>
      <c r="D388" s="27">
        <v>214705347</v>
      </c>
      <c r="E388" s="21" t="s">
        <v>148</v>
      </c>
      <c r="F388" s="20" t="s">
        <v>1300</v>
      </c>
      <c r="G388" s="22">
        <f>VLOOKUP(A388,[1]SGP!$A$4:$G$1137,7,0)</f>
        <v>0</v>
      </c>
      <c r="H388" s="23"/>
      <c r="I388" s="23">
        <v>0</v>
      </c>
      <c r="J388" s="23">
        <v>0</v>
      </c>
      <c r="K388" s="24">
        <v>0</v>
      </c>
      <c r="L388" s="23">
        <v>0</v>
      </c>
      <c r="M388" s="23">
        <v>0</v>
      </c>
      <c r="N388" s="25">
        <f t="shared" ref="N388:N451" si="57">SUM(G388:M388)</f>
        <v>0</v>
      </c>
      <c r="O388" s="25">
        <v>0</v>
      </c>
      <c r="P388" s="22">
        <v>0</v>
      </c>
      <c r="Q388" s="23">
        <v>0</v>
      </c>
      <c r="R388" s="23">
        <v>0</v>
      </c>
      <c r="S388" s="31">
        <v>43288563</v>
      </c>
      <c r="T388" s="23">
        <v>0</v>
      </c>
      <c r="U388" s="24">
        <v>0</v>
      </c>
      <c r="V388" s="23">
        <v>0</v>
      </c>
      <c r="W388" s="23">
        <v>0</v>
      </c>
      <c r="X388" s="25">
        <f t="shared" ref="X388:X451" si="58">SUM(N388:W388)</f>
        <v>43288563</v>
      </c>
      <c r="Y388" s="25">
        <v>0</v>
      </c>
      <c r="Z388" s="22">
        <v>0</v>
      </c>
      <c r="AA388" s="23">
        <v>0</v>
      </c>
      <c r="AB388" s="22">
        <v>0</v>
      </c>
      <c r="AC388" s="23">
        <v>0</v>
      </c>
      <c r="AD388" s="23">
        <v>0</v>
      </c>
      <c r="AE388" s="23">
        <v>0</v>
      </c>
      <c r="AF388" s="24">
        <v>0</v>
      </c>
      <c r="AG388" s="23">
        <v>0</v>
      </c>
      <c r="AH388" s="23">
        <v>0</v>
      </c>
      <c r="AI388" s="25">
        <f t="shared" ref="AI388:AI451" si="59">SUM(X388:AH388)</f>
        <v>43288563</v>
      </c>
      <c r="AJ388" s="25">
        <v>0</v>
      </c>
      <c r="AK388" s="24">
        <v>0</v>
      </c>
      <c r="AL388" s="23">
        <v>0</v>
      </c>
      <c r="AM388" s="23">
        <v>0</v>
      </c>
      <c r="AN388" s="24">
        <v>0</v>
      </c>
      <c r="AO388" s="24">
        <v>0</v>
      </c>
      <c r="AP388" s="23">
        <v>0</v>
      </c>
      <c r="AQ388" s="23">
        <v>0</v>
      </c>
      <c r="AR388" s="23">
        <v>0</v>
      </c>
      <c r="AS388" s="41" t="s">
        <v>2304</v>
      </c>
      <c r="AT388" s="23">
        <v>0</v>
      </c>
      <c r="AU388" s="23">
        <v>0</v>
      </c>
      <c r="AV388" s="25">
        <v>43288563</v>
      </c>
      <c r="AW388" s="22">
        <v>0</v>
      </c>
      <c r="AX388" s="23">
        <v>0</v>
      </c>
      <c r="AY388" s="41">
        <v>0</v>
      </c>
      <c r="AZ388" s="23">
        <v>0</v>
      </c>
      <c r="BA388" s="24">
        <v>0</v>
      </c>
      <c r="BB388" s="23">
        <v>0</v>
      </c>
      <c r="BC388" s="23"/>
      <c r="BD388" s="23">
        <v>0</v>
      </c>
      <c r="BE388" s="41">
        <v>0</v>
      </c>
      <c r="BF388" s="23">
        <v>26491810</v>
      </c>
      <c r="BG388" s="23">
        <v>40047405</v>
      </c>
      <c r="BH388" s="25">
        <v>109827778</v>
      </c>
      <c r="BI388" s="23">
        <v>0</v>
      </c>
      <c r="BJ388" s="23">
        <v>7815767</v>
      </c>
      <c r="BK388" s="23">
        <v>0</v>
      </c>
      <c r="BL388" s="23">
        <v>0</v>
      </c>
      <c r="BM388" s="23">
        <v>0</v>
      </c>
      <c r="BN388" s="24">
        <v>0</v>
      </c>
      <c r="BO388" s="23">
        <v>0</v>
      </c>
      <c r="BP388" s="23">
        <v>0</v>
      </c>
      <c r="BQ388" s="23">
        <v>0</v>
      </c>
      <c r="BR388" s="25">
        <v>117643545</v>
      </c>
      <c r="BS388" s="22">
        <v>0</v>
      </c>
      <c r="BT388" s="23">
        <v>0</v>
      </c>
      <c r="BU388" s="23">
        <v>0</v>
      </c>
      <c r="BV388" s="23">
        <v>0</v>
      </c>
      <c r="BW388" s="24">
        <v>0</v>
      </c>
      <c r="BX388" s="23">
        <v>0</v>
      </c>
      <c r="BY388" s="23">
        <v>0</v>
      </c>
      <c r="BZ388" s="23">
        <v>0</v>
      </c>
      <c r="CA388" s="25">
        <f t="shared" ref="CA388:CA451" si="60">SUM(BR388:BZ388)</f>
        <v>117643545</v>
      </c>
      <c r="CB388" s="22">
        <v>0</v>
      </c>
      <c r="CC388" s="23">
        <v>0</v>
      </c>
      <c r="CD388" s="23">
        <v>0</v>
      </c>
      <c r="CE388" s="23">
        <v>0</v>
      </c>
      <c r="CF388" s="24">
        <v>0</v>
      </c>
      <c r="CG388" s="23">
        <v>0</v>
      </c>
      <c r="CH388" s="23">
        <v>0</v>
      </c>
      <c r="CI388" s="23">
        <v>0</v>
      </c>
      <c r="CJ388" s="25">
        <f t="shared" ref="CJ388:CJ451" si="61">SUM(CA388:CI388)</f>
        <v>117643545</v>
      </c>
      <c r="CK388" s="22">
        <v>0</v>
      </c>
      <c r="CL388" s="23">
        <v>0</v>
      </c>
      <c r="CM388" s="23">
        <v>0</v>
      </c>
      <c r="CN388" s="23">
        <v>0</v>
      </c>
      <c r="CO388" s="23">
        <v>0</v>
      </c>
      <c r="CP388" s="24">
        <v>0</v>
      </c>
      <c r="CQ388" s="23">
        <v>0</v>
      </c>
      <c r="CR388" s="23">
        <v>0</v>
      </c>
      <c r="CS388" s="25">
        <f t="shared" ref="CS388:CS451" si="62">SUM(CJ388:CR388)</f>
        <v>117643545</v>
      </c>
      <c r="CT388" s="22">
        <v>0</v>
      </c>
      <c r="CU388" s="23">
        <v>0</v>
      </c>
      <c r="CV388" s="23">
        <v>0</v>
      </c>
      <c r="CW388" s="23"/>
      <c r="CX388" s="23">
        <v>0</v>
      </c>
      <c r="CY388" s="24">
        <v>0</v>
      </c>
      <c r="CZ388" s="23">
        <v>0</v>
      </c>
      <c r="DA388" s="23">
        <v>0</v>
      </c>
      <c r="DB388" s="25">
        <f t="shared" ref="DB388:DB451" si="63">SUM(CS388:DA388)</f>
        <v>117643545</v>
      </c>
      <c r="DC388" s="22">
        <v>0</v>
      </c>
      <c r="DD388" s="23">
        <v>0</v>
      </c>
      <c r="DE388" s="23">
        <v>0</v>
      </c>
      <c r="DF388" s="23">
        <v>0</v>
      </c>
      <c r="DG388" s="23">
        <v>0</v>
      </c>
      <c r="DH388" s="24">
        <v>0</v>
      </c>
      <c r="DI388" s="23">
        <v>0</v>
      </c>
      <c r="DJ388" s="23">
        <v>0</v>
      </c>
      <c r="DK388" s="25">
        <f t="shared" si="56"/>
        <v>117643545</v>
      </c>
      <c r="DL388" s="28">
        <v>0</v>
      </c>
      <c r="DM388" s="23">
        <v>0</v>
      </c>
      <c r="DN388" s="23">
        <v>0</v>
      </c>
      <c r="DO388" s="23">
        <v>0</v>
      </c>
      <c r="DP388" s="23"/>
      <c r="DQ388" s="23"/>
      <c r="DR388" s="23">
        <v>0</v>
      </c>
      <c r="DS388" s="23">
        <v>0</v>
      </c>
      <c r="DT388" s="24">
        <v>0</v>
      </c>
      <c r="DU388" s="23">
        <v>0</v>
      </c>
      <c r="DV388" s="23">
        <v>0</v>
      </c>
      <c r="DW388" s="26">
        <f t="shared" si="55"/>
        <v>117643545</v>
      </c>
      <c r="DX388" s="26">
        <f>VLOOKUP(B388,[2]RPTNCT049_ConsultaSaldosContabl!$I$4:$K$7914,3,0)</f>
        <v>34307577</v>
      </c>
      <c r="DY388" s="13" t="e">
        <f>+S388+AD388+AU388+#REF!+BG388+#REF!+BQ388+#REF!</f>
        <v>#REF!</v>
      </c>
    </row>
    <row r="389" spans="1:129" ht="15" customHeight="1" x14ac:dyDescent="0.2">
      <c r="A389" s="9">
        <v>8909824891</v>
      </c>
      <c r="B389" s="9">
        <v>890982489</v>
      </c>
      <c r="C389" s="9"/>
      <c r="D389" s="27">
        <v>214005040</v>
      </c>
      <c r="E389" s="21" t="s">
        <v>103</v>
      </c>
      <c r="F389" s="20" t="s">
        <v>1255</v>
      </c>
      <c r="G389" s="22">
        <f>VLOOKUP(A389,[1]SGP!$A$4:$G$1137,7,0)</f>
        <v>0</v>
      </c>
      <c r="H389" s="23"/>
      <c r="I389" s="23">
        <v>0</v>
      </c>
      <c r="J389" s="23">
        <v>0</v>
      </c>
      <c r="K389" s="24">
        <v>0</v>
      </c>
      <c r="L389" s="23">
        <v>0</v>
      </c>
      <c r="M389" s="23">
        <v>0</v>
      </c>
      <c r="N389" s="25">
        <f t="shared" si="57"/>
        <v>0</v>
      </c>
      <c r="O389" s="25">
        <v>0</v>
      </c>
      <c r="P389" s="22">
        <v>0</v>
      </c>
      <c r="Q389" s="23">
        <v>0</v>
      </c>
      <c r="R389" s="23">
        <v>0</v>
      </c>
      <c r="S389" s="31">
        <v>144593946</v>
      </c>
      <c r="T389" s="23">
        <v>0</v>
      </c>
      <c r="U389" s="24">
        <v>0</v>
      </c>
      <c r="V389" s="23">
        <v>0</v>
      </c>
      <c r="W389" s="23">
        <v>0</v>
      </c>
      <c r="X389" s="25">
        <f t="shared" si="58"/>
        <v>144593946</v>
      </c>
      <c r="Y389" s="25">
        <v>0</v>
      </c>
      <c r="Z389" s="22">
        <v>0</v>
      </c>
      <c r="AA389" s="23">
        <v>0</v>
      </c>
      <c r="AB389" s="22">
        <v>0</v>
      </c>
      <c r="AC389" s="23">
        <v>0</v>
      </c>
      <c r="AD389" s="23">
        <v>0</v>
      </c>
      <c r="AE389" s="23">
        <v>0</v>
      </c>
      <c r="AF389" s="24">
        <v>0</v>
      </c>
      <c r="AG389" s="23">
        <v>0</v>
      </c>
      <c r="AH389" s="23">
        <v>0</v>
      </c>
      <c r="AI389" s="25">
        <f t="shared" si="59"/>
        <v>144593946</v>
      </c>
      <c r="AJ389" s="25">
        <v>0</v>
      </c>
      <c r="AK389" s="24">
        <v>0</v>
      </c>
      <c r="AL389" s="23">
        <v>0</v>
      </c>
      <c r="AM389" s="23">
        <v>0</v>
      </c>
      <c r="AN389" s="24">
        <v>0</v>
      </c>
      <c r="AO389" s="24">
        <v>0</v>
      </c>
      <c r="AP389" s="23">
        <v>0</v>
      </c>
      <c r="AQ389" s="23">
        <v>0</v>
      </c>
      <c r="AR389" s="23">
        <v>0</v>
      </c>
      <c r="AS389" s="41" t="s">
        <v>2304</v>
      </c>
      <c r="AT389" s="23">
        <v>0</v>
      </c>
      <c r="AU389" s="23">
        <v>0</v>
      </c>
      <c r="AV389" s="25">
        <v>144593946</v>
      </c>
      <c r="AW389" s="22">
        <v>0</v>
      </c>
      <c r="AX389" s="23">
        <v>0</v>
      </c>
      <c r="AY389" s="41">
        <v>0</v>
      </c>
      <c r="AZ389" s="23">
        <v>0</v>
      </c>
      <c r="BA389" s="24">
        <v>0</v>
      </c>
      <c r="BB389" s="23">
        <v>0</v>
      </c>
      <c r="BC389" s="23"/>
      <c r="BD389" s="23">
        <v>0</v>
      </c>
      <c r="BE389" s="41">
        <v>0</v>
      </c>
      <c r="BF389" s="23">
        <v>107114915</v>
      </c>
      <c r="BG389" s="23">
        <v>141272490</v>
      </c>
      <c r="BH389" s="25">
        <v>392981351</v>
      </c>
      <c r="BI389" s="23">
        <v>0</v>
      </c>
      <c r="BJ389" s="23">
        <v>30595067</v>
      </c>
      <c r="BK389" s="23">
        <v>0</v>
      </c>
      <c r="BL389" s="23">
        <v>0</v>
      </c>
      <c r="BM389" s="23">
        <v>0</v>
      </c>
      <c r="BN389" s="24">
        <v>0</v>
      </c>
      <c r="BO389" s="23">
        <v>0</v>
      </c>
      <c r="BP389" s="23">
        <v>0</v>
      </c>
      <c r="BQ389" s="23">
        <v>0</v>
      </c>
      <c r="BR389" s="25">
        <v>423576418</v>
      </c>
      <c r="BS389" s="22">
        <v>0</v>
      </c>
      <c r="BT389" s="23">
        <v>0</v>
      </c>
      <c r="BU389" s="23">
        <v>0</v>
      </c>
      <c r="BV389" s="23">
        <v>0</v>
      </c>
      <c r="BW389" s="24">
        <v>0</v>
      </c>
      <c r="BX389" s="23">
        <v>0</v>
      </c>
      <c r="BY389" s="23">
        <v>0</v>
      </c>
      <c r="BZ389" s="23">
        <v>0</v>
      </c>
      <c r="CA389" s="25">
        <f t="shared" si="60"/>
        <v>423576418</v>
      </c>
      <c r="CB389" s="22">
        <v>0</v>
      </c>
      <c r="CC389" s="23">
        <v>0</v>
      </c>
      <c r="CD389" s="23">
        <v>0</v>
      </c>
      <c r="CE389" s="23">
        <v>0</v>
      </c>
      <c r="CF389" s="24">
        <v>0</v>
      </c>
      <c r="CG389" s="23">
        <v>0</v>
      </c>
      <c r="CH389" s="23">
        <v>0</v>
      </c>
      <c r="CI389" s="23">
        <v>0</v>
      </c>
      <c r="CJ389" s="25">
        <f t="shared" si="61"/>
        <v>423576418</v>
      </c>
      <c r="CK389" s="22">
        <v>0</v>
      </c>
      <c r="CL389" s="23">
        <v>0</v>
      </c>
      <c r="CM389" s="23">
        <v>0</v>
      </c>
      <c r="CN389" s="23">
        <v>0</v>
      </c>
      <c r="CO389" s="23">
        <v>0</v>
      </c>
      <c r="CP389" s="24">
        <v>0</v>
      </c>
      <c r="CQ389" s="23">
        <v>0</v>
      </c>
      <c r="CR389" s="23">
        <v>0</v>
      </c>
      <c r="CS389" s="25">
        <f t="shared" si="62"/>
        <v>423576418</v>
      </c>
      <c r="CT389" s="22">
        <v>0</v>
      </c>
      <c r="CU389" s="23">
        <v>0</v>
      </c>
      <c r="CV389" s="23">
        <v>0</v>
      </c>
      <c r="CW389" s="23"/>
      <c r="CX389" s="23">
        <v>0</v>
      </c>
      <c r="CY389" s="24">
        <v>0</v>
      </c>
      <c r="CZ389" s="23">
        <v>0</v>
      </c>
      <c r="DA389" s="23">
        <v>0</v>
      </c>
      <c r="DB389" s="25">
        <f t="shared" si="63"/>
        <v>423576418</v>
      </c>
      <c r="DC389" s="22">
        <v>0</v>
      </c>
      <c r="DD389" s="23">
        <v>0</v>
      </c>
      <c r="DE389" s="23">
        <v>0</v>
      </c>
      <c r="DF389" s="23">
        <v>0</v>
      </c>
      <c r="DG389" s="23">
        <v>0</v>
      </c>
      <c r="DH389" s="24">
        <v>0</v>
      </c>
      <c r="DI389" s="23">
        <v>0</v>
      </c>
      <c r="DJ389" s="23">
        <v>0</v>
      </c>
      <c r="DK389" s="25">
        <f t="shared" si="56"/>
        <v>423576418</v>
      </c>
      <c r="DL389" s="28">
        <v>0</v>
      </c>
      <c r="DM389" s="23">
        <v>0</v>
      </c>
      <c r="DN389" s="23">
        <v>0</v>
      </c>
      <c r="DO389" s="23">
        <v>0</v>
      </c>
      <c r="DP389" s="23"/>
      <c r="DQ389" s="23"/>
      <c r="DR389" s="23">
        <v>0</v>
      </c>
      <c r="DS389" s="23">
        <v>0</v>
      </c>
      <c r="DT389" s="24">
        <v>0</v>
      </c>
      <c r="DU389" s="23">
        <v>0</v>
      </c>
      <c r="DV389" s="23">
        <v>0</v>
      </c>
      <c r="DW389" s="26">
        <f t="shared" ref="DW389:DW452" si="64">SUM(DK389:DV389)</f>
        <v>423576418</v>
      </c>
      <c r="DX389" s="26">
        <f>VLOOKUP(B389,[2]RPTNCT049_ConsultaSaldosContabl!$I$4:$K$7914,3,0)</f>
        <v>137709982</v>
      </c>
      <c r="DY389" s="13" t="e">
        <f>+S389+AD389+AU389+#REF!+BG389+#REF!+BQ389+#REF!</f>
        <v>#REF!</v>
      </c>
    </row>
    <row r="390" spans="1:129" ht="15" customHeight="1" x14ac:dyDescent="0.2">
      <c r="A390" s="9">
        <v>8909823211</v>
      </c>
      <c r="B390" s="9">
        <v>890982321</v>
      </c>
      <c r="C390" s="9"/>
      <c r="D390" s="27">
        <v>219305093</v>
      </c>
      <c r="E390" s="21" t="s">
        <v>113</v>
      </c>
      <c r="F390" s="20" t="s">
        <v>1265</v>
      </c>
      <c r="G390" s="22">
        <f>VLOOKUP(A390,[1]SGP!$A$4:$G$1137,7,0)</f>
        <v>0</v>
      </c>
      <c r="H390" s="23"/>
      <c r="I390" s="23">
        <v>0</v>
      </c>
      <c r="J390" s="23">
        <v>0</v>
      </c>
      <c r="K390" s="24">
        <v>0</v>
      </c>
      <c r="L390" s="23">
        <v>0</v>
      </c>
      <c r="M390" s="23">
        <v>0</v>
      </c>
      <c r="N390" s="25">
        <f t="shared" si="57"/>
        <v>0</v>
      </c>
      <c r="O390" s="25">
        <v>0</v>
      </c>
      <c r="P390" s="22">
        <v>0</v>
      </c>
      <c r="Q390" s="23">
        <v>0</v>
      </c>
      <c r="R390" s="23">
        <v>0</v>
      </c>
      <c r="S390" s="31">
        <v>159412040</v>
      </c>
      <c r="T390" s="23">
        <v>0</v>
      </c>
      <c r="U390" s="24">
        <v>0</v>
      </c>
      <c r="V390" s="23">
        <v>0</v>
      </c>
      <c r="W390" s="23">
        <v>0</v>
      </c>
      <c r="X390" s="25">
        <f t="shared" si="58"/>
        <v>159412040</v>
      </c>
      <c r="Y390" s="25">
        <v>0</v>
      </c>
      <c r="Z390" s="22">
        <v>0</v>
      </c>
      <c r="AA390" s="23">
        <v>0</v>
      </c>
      <c r="AB390" s="22">
        <v>0</v>
      </c>
      <c r="AC390" s="23">
        <v>0</v>
      </c>
      <c r="AD390" s="23">
        <v>48790580</v>
      </c>
      <c r="AE390" s="23">
        <v>0</v>
      </c>
      <c r="AF390" s="24">
        <v>0</v>
      </c>
      <c r="AG390" s="23">
        <v>0</v>
      </c>
      <c r="AH390" s="23">
        <v>0</v>
      </c>
      <c r="AI390" s="25">
        <f t="shared" si="59"/>
        <v>208202620</v>
      </c>
      <c r="AJ390" s="25">
        <v>0</v>
      </c>
      <c r="AK390" s="24">
        <v>0</v>
      </c>
      <c r="AL390" s="23">
        <v>0</v>
      </c>
      <c r="AM390" s="23">
        <v>0</v>
      </c>
      <c r="AN390" s="24">
        <v>0</v>
      </c>
      <c r="AO390" s="24">
        <v>0</v>
      </c>
      <c r="AP390" s="23">
        <v>0</v>
      </c>
      <c r="AQ390" s="23">
        <v>0</v>
      </c>
      <c r="AR390" s="23">
        <v>0</v>
      </c>
      <c r="AS390" s="41" t="s">
        <v>2304</v>
      </c>
      <c r="AT390" s="23">
        <v>0</v>
      </c>
      <c r="AU390" s="23">
        <v>0</v>
      </c>
      <c r="AV390" s="25">
        <v>208202620</v>
      </c>
      <c r="AW390" s="22">
        <v>0</v>
      </c>
      <c r="AX390" s="23">
        <v>0</v>
      </c>
      <c r="AY390" s="41">
        <v>0</v>
      </c>
      <c r="AZ390" s="23">
        <v>0</v>
      </c>
      <c r="BA390" s="24">
        <v>0</v>
      </c>
      <c r="BB390" s="23">
        <v>0</v>
      </c>
      <c r="BC390" s="23"/>
      <c r="BD390" s="23">
        <v>0</v>
      </c>
      <c r="BE390" s="41">
        <v>0</v>
      </c>
      <c r="BF390" s="23">
        <v>107712945</v>
      </c>
      <c r="BG390" s="23">
        <v>200997901</v>
      </c>
      <c r="BH390" s="25">
        <v>516913466</v>
      </c>
      <c r="BI390" s="23">
        <v>0</v>
      </c>
      <c r="BJ390" s="23">
        <v>30765883</v>
      </c>
      <c r="BK390" s="23">
        <v>0</v>
      </c>
      <c r="BL390" s="23">
        <v>0</v>
      </c>
      <c r="BM390" s="23">
        <v>0</v>
      </c>
      <c r="BN390" s="24">
        <v>0</v>
      </c>
      <c r="BO390" s="23">
        <v>0</v>
      </c>
      <c r="BP390" s="23">
        <v>0</v>
      </c>
      <c r="BQ390" s="23">
        <v>0</v>
      </c>
      <c r="BR390" s="25">
        <v>547679349</v>
      </c>
      <c r="BS390" s="22">
        <v>0</v>
      </c>
      <c r="BT390" s="23">
        <v>0</v>
      </c>
      <c r="BU390" s="23">
        <v>0</v>
      </c>
      <c r="BV390" s="23">
        <v>0</v>
      </c>
      <c r="BW390" s="24">
        <v>0</v>
      </c>
      <c r="BX390" s="23">
        <v>0</v>
      </c>
      <c r="BY390" s="23">
        <v>0</v>
      </c>
      <c r="BZ390" s="23">
        <v>0</v>
      </c>
      <c r="CA390" s="25">
        <f t="shared" si="60"/>
        <v>547679349</v>
      </c>
      <c r="CB390" s="22">
        <v>0</v>
      </c>
      <c r="CC390" s="23">
        <v>0</v>
      </c>
      <c r="CD390" s="23">
        <v>0</v>
      </c>
      <c r="CE390" s="23">
        <v>0</v>
      </c>
      <c r="CF390" s="24">
        <v>0</v>
      </c>
      <c r="CG390" s="23">
        <v>0</v>
      </c>
      <c r="CH390" s="23">
        <v>0</v>
      </c>
      <c r="CI390" s="23">
        <v>0</v>
      </c>
      <c r="CJ390" s="25">
        <f t="shared" si="61"/>
        <v>547679349</v>
      </c>
      <c r="CK390" s="22">
        <v>0</v>
      </c>
      <c r="CL390" s="23">
        <v>0</v>
      </c>
      <c r="CM390" s="23">
        <v>0</v>
      </c>
      <c r="CN390" s="23">
        <v>0</v>
      </c>
      <c r="CO390" s="23">
        <v>0</v>
      </c>
      <c r="CP390" s="24">
        <v>0</v>
      </c>
      <c r="CQ390" s="23">
        <v>0</v>
      </c>
      <c r="CR390" s="23">
        <v>0</v>
      </c>
      <c r="CS390" s="25">
        <f t="shared" si="62"/>
        <v>547679349</v>
      </c>
      <c r="CT390" s="22">
        <v>0</v>
      </c>
      <c r="CU390" s="23">
        <v>0</v>
      </c>
      <c r="CV390" s="23">
        <v>0</v>
      </c>
      <c r="CW390" s="23"/>
      <c r="CX390" s="23">
        <v>0</v>
      </c>
      <c r="CY390" s="24">
        <v>0</v>
      </c>
      <c r="CZ390" s="23">
        <v>0</v>
      </c>
      <c r="DA390" s="23">
        <v>0</v>
      </c>
      <c r="DB390" s="25">
        <f t="shared" si="63"/>
        <v>547679349</v>
      </c>
      <c r="DC390" s="22">
        <v>0</v>
      </c>
      <c r="DD390" s="23">
        <v>0</v>
      </c>
      <c r="DE390" s="23">
        <v>0</v>
      </c>
      <c r="DF390" s="23">
        <v>0</v>
      </c>
      <c r="DG390" s="23">
        <v>0</v>
      </c>
      <c r="DH390" s="24">
        <v>0</v>
      </c>
      <c r="DI390" s="23">
        <v>0</v>
      </c>
      <c r="DJ390" s="23">
        <v>0</v>
      </c>
      <c r="DK390" s="25">
        <f t="shared" si="56"/>
        <v>547679349</v>
      </c>
      <c r="DL390" s="28">
        <v>0</v>
      </c>
      <c r="DM390" s="23">
        <v>0</v>
      </c>
      <c r="DN390" s="23">
        <v>0</v>
      </c>
      <c r="DO390" s="23">
        <v>0</v>
      </c>
      <c r="DP390" s="23"/>
      <c r="DQ390" s="23"/>
      <c r="DR390" s="23">
        <v>0</v>
      </c>
      <c r="DS390" s="23">
        <v>0</v>
      </c>
      <c r="DT390" s="24">
        <v>0</v>
      </c>
      <c r="DU390" s="23">
        <v>0</v>
      </c>
      <c r="DV390" s="23">
        <v>0</v>
      </c>
      <c r="DW390" s="26">
        <f t="shared" si="64"/>
        <v>547679349</v>
      </c>
      <c r="DX390" s="26">
        <f>VLOOKUP(B390,[2]RPTNCT049_ConsultaSaldosContabl!$I$4:$K$7914,3,0)</f>
        <v>138478828</v>
      </c>
      <c r="DY390" s="13" t="e">
        <f>+S390+AD390+AU390+#REF!+BG390+#REF!+BQ390+#REF!</f>
        <v>#REF!</v>
      </c>
    </row>
    <row r="391" spans="1:129" ht="15" customHeight="1" x14ac:dyDescent="0.2">
      <c r="A391" s="9">
        <v>8909823014</v>
      </c>
      <c r="B391" s="9">
        <v>890982301</v>
      </c>
      <c r="C391" s="9"/>
      <c r="D391" s="27">
        <v>214305543</v>
      </c>
      <c r="E391" s="21" t="s">
        <v>168</v>
      </c>
      <c r="F391" s="20" t="s">
        <v>1319</v>
      </c>
      <c r="G391" s="22">
        <f>VLOOKUP(A391,[1]SGP!$A$4:$G$1137,7,0)</f>
        <v>0</v>
      </c>
      <c r="H391" s="23"/>
      <c r="I391" s="23">
        <v>0</v>
      </c>
      <c r="J391" s="23">
        <v>0</v>
      </c>
      <c r="K391" s="24">
        <v>0</v>
      </c>
      <c r="L391" s="23">
        <v>0</v>
      </c>
      <c r="M391" s="23">
        <v>0</v>
      </c>
      <c r="N391" s="25">
        <f t="shared" si="57"/>
        <v>0</v>
      </c>
      <c r="O391" s="25">
        <v>0</v>
      </c>
      <c r="P391" s="22">
        <v>0</v>
      </c>
      <c r="Q391" s="23">
        <v>0</v>
      </c>
      <c r="R391" s="23">
        <v>0</v>
      </c>
      <c r="S391" s="31">
        <v>76854488</v>
      </c>
      <c r="T391" s="23">
        <v>0</v>
      </c>
      <c r="U391" s="24">
        <v>0</v>
      </c>
      <c r="V391" s="23">
        <v>0</v>
      </c>
      <c r="W391" s="23">
        <v>0</v>
      </c>
      <c r="X391" s="25">
        <f t="shared" si="58"/>
        <v>76854488</v>
      </c>
      <c r="Y391" s="25">
        <v>0</v>
      </c>
      <c r="Z391" s="22">
        <v>0</v>
      </c>
      <c r="AA391" s="23">
        <v>0</v>
      </c>
      <c r="AB391" s="22">
        <v>0</v>
      </c>
      <c r="AC391" s="23">
        <v>0</v>
      </c>
      <c r="AD391" s="23">
        <v>0</v>
      </c>
      <c r="AE391" s="23">
        <v>0</v>
      </c>
      <c r="AF391" s="24">
        <v>0</v>
      </c>
      <c r="AG391" s="23">
        <v>0</v>
      </c>
      <c r="AH391" s="23">
        <v>0</v>
      </c>
      <c r="AI391" s="25">
        <f t="shared" si="59"/>
        <v>76854488</v>
      </c>
      <c r="AJ391" s="25">
        <v>0</v>
      </c>
      <c r="AK391" s="24">
        <v>0</v>
      </c>
      <c r="AL391" s="23">
        <v>0</v>
      </c>
      <c r="AM391" s="23">
        <v>0</v>
      </c>
      <c r="AN391" s="24">
        <v>0</v>
      </c>
      <c r="AO391" s="24">
        <v>0</v>
      </c>
      <c r="AP391" s="23">
        <v>0</v>
      </c>
      <c r="AQ391" s="23">
        <v>0</v>
      </c>
      <c r="AR391" s="23">
        <v>0</v>
      </c>
      <c r="AS391" s="41" t="s">
        <v>2304</v>
      </c>
      <c r="AT391" s="23">
        <v>0</v>
      </c>
      <c r="AU391" s="23">
        <v>0</v>
      </c>
      <c r="AV391" s="25">
        <v>76854488</v>
      </c>
      <c r="AW391" s="22">
        <v>0</v>
      </c>
      <c r="AX391" s="23">
        <v>0</v>
      </c>
      <c r="AY391" s="41">
        <v>0</v>
      </c>
      <c r="AZ391" s="23">
        <v>0</v>
      </c>
      <c r="BA391" s="24">
        <v>0</v>
      </c>
      <c r="BB391" s="23">
        <v>0</v>
      </c>
      <c r="BC391" s="23"/>
      <c r="BD391" s="23">
        <v>0</v>
      </c>
      <c r="BE391" s="41">
        <v>0</v>
      </c>
      <c r="BF391" s="23">
        <v>75442880</v>
      </c>
      <c r="BG391" s="23">
        <v>77996636</v>
      </c>
      <c r="BH391" s="25">
        <v>230294004</v>
      </c>
      <c r="BI391" s="23">
        <v>0</v>
      </c>
      <c r="BJ391" s="23">
        <v>21548165</v>
      </c>
      <c r="BK391" s="23">
        <v>0</v>
      </c>
      <c r="BL391" s="23">
        <v>0</v>
      </c>
      <c r="BM391" s="23">
        <v>0</v>
      </c>
      <c r="BN391" s="24">
        <v>0</v>
      </c>
      <c r="BO391" s="23">
        <v>0</v>
      </c>
      <c r="BP391" s="23">
        <v>0</v>
      </c>
      <c r="BQ391" s="23">
        <v>0</v>
      </c>
      <c r="BR391" s="25">
        <v>251842169</v>
      </c>
      <c r="BS391" s="22">
        <v>0</v>
      </c>
      <c r="BT391" s="23">
        <v>0</v>
      </c>
      <c r="BU391" s="23">
        <v>0</v>
      </c>
      <c r="BV391" s="23">
        <v>0</v>
      </c>
      <c r="BW391" s="24">
        <v>0</v>
      </c>
      <c r="BX391" s="23">
        <v>0</v>
      </c>
      <c r="BY391" s="23">
        <v>0</v>
      </c>
      <c r="BZ391" s="23">
        <v>0</v>
      </c>
      <c r="CA391" s="25">
        <f t="shared" si="60"/>
        <v>251842169</v>
      </c>
      <c r="CB391" s="22">
        <v>0</v>
      </c>
      <c r="CC391" s="23">
        <v>0</v>
      </c>
      <c r="CD391" s="23">
        <v>0</v>
      </c>
      <c r="CE391" s="23">
        <v>0</v>
      </c>
      <c r="CF391" s="24">
        <v>0</v>
      </c>
      <c r="CG391" s="23">
        <v>0</v>
      </c>
      <c r="CH391" s="23">
        <v>0</v>
      </c>
      <c r="CI391" s="23">
        <v>0</v>
      </c>
      <c r="CJ391" s="25">
        <f t="shared" si="61"/>
        <v>251842169</v>
      </c>
      <c r="CK391" s="22">
        <v>0</v>
      </c>
      <c r="CL391" s="23">
        <v>0</v>
      </c>
      <c r="CM391" s="23">
        <v>0</v>
      </c>
      <c r="CN391" s="23">
        <v>0</v>
      </c>
      <c r="CO391" s="23">
        <v>0</v>
      </c>
      <c r="CP391" s="24">
        <v>0</v>
      </c>
      <c r="CQ391" s="23">
        <v>0</v>
      </c>
      <c r="CR391" s="23">
        <v>0</v>
      </c>
      <c r="CS391" s="25">
        <f t="shared" si="62"/>
        <v>251842169</v>
      </c>
      <c r="CT391" s="22">
        <v>0</v>
      </c>
      <c r="CU391" s="23">
        <v>0</v>
      </c>
      <c r="CV391" s="23">
        <v>0</v>
      </c>
      <c r="CW391" s="23"/>
      <c r="CX391" s="23">
        <v>0</v>
      </c>
      <c r="CY391" s="24">
        <v>0</v>
      </c>
      <c r="CZ391" s="23">
        <v>0</v>
      </c>
      <c r="DA391" s="23">
        <v>0</v>
      </c>
      <c r="DB391" s="25">
        <f t="shared" si="63"/>
        <v>251842169</v>
      </c>
      <c r="DC391" s="22">
        <v>0</v>
      </c>
      <c r="DD391" s="23">
        <v>0</v>
      </c>
      <c r="DE391" s="23">
        <v>0</v>
      </c>
      <c r="DF391" s="23">
        <v>0</v>
      </c>
      <c r="DG391" s="23">
        <v>0</v>
      </c>
      <c r="DH391" s="24">
        <v>0</v>
      </c>
      <c r="DI391" s="23">
        <v>0</v>
      </c>
      <c r="DJ391" s="23">
        <v>0</v>
      </c>
      <c r="DK391" s="25">
        <f t="shared" si="56"/>
        <v>251842169</v>
      </c>
      <c r="DL391" s="28">
        <v>0</v>
      </c>
      <c r="DM391" s="23">
        <v>0</v>
      </c>
      <c r="DN391" s="23">
        <v>0</v>
      </c>
      <c r="DO391" s="23">
        <v>0</v>
      </c>
      <c r="DP391" s="23"/>
      <c r="DQ391" s="23"/>
      <c r="DR391" s="23">
        <v>0</v>
      </c>
      <c r="DS391" s="23">
        <v>0</v>
      </c>
      <c r="DT391" s="24">
        <v>0</v>
      </c>
      <c r="DU391" s="23">
        <v>0</v>
      </c>
      <c r="DV391" s="23">
        <v>0</v>
      </c>
      <c r="DW391" s="26">
        <f t="shared" si="64"/>
        <v>251842169</v>
      </c>
      <c r="DX391" s="26">
        <f>VLOOKUP(B391,[2]RPTNCT049_ConsultaSaldosContabl!$I$4:$K$7914,3,0)</f>
        <v>96991045</v>
      </c>
      <c r="DY391" s="13" t="e">
        <f>+S391+AD391+AU391+#REF!+BG391+#REF!+BQ391+#REF!</f>
        <v>#REF!</v>
      </c>
    </row>
    <row r="392" spans="1:129" ht="15" customHeight="1" x14ac:dyDescent="0.2">
      <c r="A392" s="9">
        <v>8909822940</v>
      </c>
      <c r="B392" s="9">
        <v>890982294</v>
      </c>
      <c r="C392" s="9"/>
      <c r="D392" s="27">
        <v>216405364</v>
      </c>
      <c r="E392" s="21" t="s">
        <v>151</v>
      </c>
      <c r="F392" s="20" t="s">
        <v>1303</v>
      </c>
      <c r="G392" s="22">
        <f>VLOOKUP(A392,[1]SGP!$A$4:$G$1137,7,0)</f>
        <v>0</v>
      </c>
      <c r="H392" s="23"/>
      <c r="I392" s="23">
        <v>0</v>
      </c>
      <c r="J392" s="23">
        <v>0</v>
      </c>
      <c r="K392" s="24">
        <v>0</v>
      </c>
      <c r="L392" s="23">
        <v>0</v>
      </c>
      <c r="M392" s="23">
        <v>0</v>
      </c>
      <c r="N392" s="25">
        <f t="shared" si="57"/>
        <v>0</v>
      </c>
      <c r="O392" s="25">
        <v>0</v>
      </c>
      <c r="P392" s="22">
        <v>0</v>
      </c>
      <c r="Q392" s="23">
        <v>0</v>
      </c>
      <c r="R392" s="23">
        <v>0</v>
      </c>
      <c r="S392" s="31">
        <v>111885257</v>
      </c>
      <c r="T392" s="23">
        <v>0</v>
      </c>
      <c r="U392" s="24">
        <v>0</v>
      </c>
      <c r="V392" s="23">
        <v>0</v>
      </c>
      <c r="W392" s="23">
        <v>0</v>
      </c>
      <c r="X392" s="25">
        <f t="shared" si="58"/>
        <v>111885257</v>
      </c>
      <c r="Y392" s="25">
        <v>0</v>
      </c>
      <c r="Z392" s="22">
        <v>0</v>
      </c>
      <c r="AA392" s="23">
        <v>0</v>
      </c>
      <c r="AB392" s="22">
        <v>0</v>
      </c>
      <c r="AC392" s="23">
        <v>0</v>
      </c>
      <c r="AD392" s="23">
        <v>0</v>
      </c>
      <c r="AE392" s="23">
        <v>0</v>
      </c>
      <c r="AF392" s="24">
        <v>0</v>
      </c>
      <c r="AG392" s="23">
        <v>0</v>
      </c>
      <c r="AH392" s="23">
        <v>0</v>
      </c>
      <c r="AI392" s="25">
        <f t="shared" si="59"/>
        <v>111885257</v>
      </c>
      <c r="AJ392" s="25">
        <v>0</v>
      </c>
      <c r="AK392" s="24">
        <v>0</v>
      </c>
      <c r="AL392" s="23">
        <v>0</v>
      </c>
      <c r="AM392" s="23">
        <v>0</v>
      </c>
      <c r="AN392" s="24">
        <v>0</v>
      </c>
      <c r="AO392" s="24">
        <v>0</v>
      </c>
      <c r="AP392" s="23">
        <v>0</v>
      </c>
      <c r="AQ392" s="23">
        <v>0</v>
      </c>
      <c r="AR392" s="23">
        <v>0</v>
      </c>
      <c r="AS392" s="41" t="s">
        <v>2304</v>
      </c>
      <c r="AT392" s="23">
        <v>0</v>
      </c>
      <c r="AU392" s="23">
        <v>0</v>
      </c>
      <c r="AV392" s="25">
        <v>111885257</v>
      </c>
      <c r="AW392" s="22">
        <v>0</v>
      </c>
      <c r="AX392" s="23">
        <v>0</v>
      </c>
      <c r="AY392" s="41">
        <v>0</v>
      </c>
      <c r="AZ392" s="23">
        <v>0</v>
      </c>
      <c r="BA392" s="24">
        <v>0</v>
      </c>
      <c r="BB392" s="23">
        <v>0</v>
      </c>
      <c r="BC392" s="23"/>
      <c r="BD392" s="23">
        <v>0</v>
      </c>
      <c r="BE392" s="41">
        <v>0</v>
      </c>
      <c r="BF392" s="23">
        <v>67852045</v>
      </c>
      <c r="BG392" s="23">
        <v>100989985</v>
      </c>
      <c r="BH392" s="25">
        <v>280727287</v>
      </c>
      <c r="BI392" s="23">
        <v>0</v>
      </c>
      <c r="BJ392" s="23">
        <v>19380459</v>
      </c>
      <c r="BK392" s="23">
        <v>0</v>
      </c>
      <c r="BL392" s="23">
        <v>0</v>
      </c>
      <c r="BM392" s="23">
        <v>0</v>
      </c>
      <c r="BN392" s="24">
        <v>0</v>
      </c>
      <c r="BO392" s="23">
        <v>0</v>
      </c>
      <c r="BP392" s="23">
        <v>0</v>
      </c>
      <c r="BQ392" s="23">
        <v>0</v>
      </c>
      <c r="BR392" s="25">
        <v>300107746</v>
      </c>
      <c r="BS392" s="22">
        <v>0</v>
      </c>
      <c r="BT392" s="23">
        <v>0</v>
      </c>
      <c r="BU392" s="23">
        <v>0</v>
      </c>
      <c r="BV392" s="23">
        <v>0</v>
      </c>
      <c r="BW392" s="24">
        <v>0</v>
      </c>
      <c r="BX392" s="23">
        <v>0</v>
      </c>
      <c r="BY392" s="23">
        <v>0</v>
      </c>
      <c r="BZ392" s="23">
        <v>0</v>
      </c>
      <c r="CA392" s="25">
        <f t="shared" si="60"/>
        <v>300107746</v>
      </c>
      <c r="CB392" s="22">
        <v>0</v>
      </c>
      <c r="CC392" s="23">
        <v>0</v>
      </c>
      <c r="CD392" s="23">
        <v>0</v>
      </c>
      <c r="CE392" s="23">
        <v>0</v>
      </c>
      <c r="CF392" s="24">
        <v>0</v>
      </c>
      <c r="CG392" s="23">
        <v>0</v>
      </c>
      <c r="CH392" s="23">
        <v>0</v>
      </c>
      <c r="CI392" s="23">
        <v>0</v>
      </c>
      <c r="CJ392" s="25">
        <f t="shared" si="61"/>
        <v>300107746</v>
      </c>
      <c r="CK392" s="22">
        <v>0</v>
      </c>
      <c r="CL392" s="23">
        <v>0</v>
      </c>
      <c r="CM392" s="23">
        <v>0</v>
      </c>
      <c r="CN392" s="23">
        <v>0</v>
      </c>
      <c r="CO392" s="23">
        <v>0</v>
      </c>
      <c r="CP392" s="24">
        <v>0</v>
      </c>
      <c r="CQ392" s="23">
        <v>0</v>
      </c>
      <c r="CR392" s="23">
        <v>0</v>
      </c>
      <c r="CS392" s="25">
        <f t="shared" si="62"/>
        <v>300107746</v>
      </c>
      <c r="CT392" s="22">
        <v>0</v>
      </c>
      <c r="CU392" s="23">
        <v>0</v>
      </c>
      <c r="CV392" s="23">
        <v>0</v>
      </c>
      <c r="CW392" s="23"/>
      <c r="CX392" s="23">
        <v>0</v>
      </c>
      <c r="CY392" s="24">
        <v>0</v>
      </c>
      <c r="CZ392" s="23">
        <v>0</v>
      </c>
      <c r="DA392" s="23">
        <v>0</v>
      </c>
      <c r="DB392" s="25">
        <f t="shared" si="63"/>
        <v>300107746</v>
      </c>
      <c r="DC392" s="22">
        <v>0</v>
      </c>
      <c r="DD392" s="23">
        <v>0</v>
      </c>
      <c r="DE392" s="23">
        <v>0</v>
      </c>
      <c r="DF392" s="23">
        <v>0</v>
      </c>
      <c r="DG392" s="23">
        <v>0</v>
      </c>
      <c r="DH392" s="24">
        <v>0</v>
      </c>
      <c r="DI392" s="23">
        <v>0</v>
      </c>
      <c r="DJ392" s="23">
        <v>0</v>
      </c>
      <c r="DK392" s="25">
        <f t="shared" si="56"/>
        <v>300107746</v>
      </c>
      <c r="DL392" s="28">
        <v>0</v>
      </c>
      <c r="DM392" s="23">
        <v>0</v>
      </c>
      <c r="DN392" s="23">
        <v>0</v>
      </c>
      <c r="DO392" s="23">
        <v>0</v>
      </c>
      <c r="DP392" s="23"/>
      <c r="DQ392" s="23"/>
      <c r="DR392" s="23">
        <v>0</v>
      </c>
      <c r="DS392" s="23">
        <v>0</v>
      </c>
      <c r="DT392" s="24">
        <v>0</v>
      </c>
      <c r="DU392" s="23">
        <v>0</v>
      </c>
      <c r="DV392" s="23">
        <v>0</v>
      </c>
      <c r="DW392" s="26">
        <f t="shared" si="64"/>
        <v>300107746</v>
      </c>
      <c r="DX392" s="26">
        <f>VLOOKUP(B392,[2]RPTNCT049_ConsultaSaldosContabl!$I$4:$K$7914,3,0)</f>
        <v>87232504</v>
      </c>
      <c r="DY392" s="13" t="e">
        <f>+S392+AD392+AU392+#REF!+BG392+#REF!+BQ392+#REF!</f>
        <v>#REF!</v>
      </c>
    </row>
    <row r="393" spans="1:129" ht="15" customHeight="1" x14ac:dyDescent="0.2">
      <c r="A393" s="9">
        <v>8909822782</v>
      </c>
      <c r="B393" s="9">
        <v>890982278</v>
      </c>
      <c r="C393" s="9"/>
      <c r="D393" s="27">
        <v>216105361</v>
      </c>
      <c r="E393" s="21" t="s">
        <v>150</v>
      </c>
      <c r="F393" s="20" t="s">
        <v>1302</v>
      </c>
      <c r="G393" s="22">
        <f>VLOOKUP(A393,[1]SGP!$A$4:$G$1137,7,0)</f>
        <v>0</v>
      </c>
      <c r="H393" s="23"/>
      <c r="I393" s="23">
        <v>0</v>
      </c>
      <c r="J393" s="23">
        <v>0</v>
      </c>
      <c r="K393" s="24">
        <v>0</v>
      </c>
      <c r="L393" s="23">
        <v>0</v>
      </c>
      <c r="M393" s="23">
        <v>0</v>
      </c>
      <c r="N393" s="25">
        <f t="shared" si="57"/>
        <v>0</v>
      </c>
      <c r="O393" s="25">
        <v>0</v>
      </c>
      <c r="P393" s="22">
        <v>0</v>
      </c>
      <c r="Q393" s="23">
        <v>0</v>
      </c>
      <c r="R393" s="23">
        <v>0</v>
      </c>
      <c r="S393" s="31">
        <v>214085600</v>
      </c>
      <c r="T393" s="23">
        <v>0</v>
      </c>
      <c r="U393" s="24">
        <v>0</v>
      </c>
      <c r="V393" s="23">
        <v>0</v>
      </c>
      <c r="W393" s="23">
        <v>0</v>
      </c>
      <c r="X393" s="25">
        <f t="shared" si="58"/>
        <v>214085600</v>
      </c>
      <c r="Y393" s="25">
        <v>0</v>
      </c>
      <c r="Z393" s="22">
        <v>0</v>
      </c>
      <c r="AA393" s="23">
        <v>0</v>
      </c>
      <c r="AB393" s="22">
        <v>0</v>
      </c>
      <c r="AC393" s="23">
        <v>0</v>
      </c>
      <c r="AD393" s="23">
        <v>195698</v>
      </c>
      <c r="AE393" s="23">
        <v>0</v>
      </c>
      <c r="AF393" s="24">
        <v>0</v>
      </c>
      <c r="AG393" s="23">
        <v>0</v>
      </c>
      <c r="AH393" s="23">
        <v>0</v>
      </c>
      <c r="AI393" s="25">
        <f t="shared" si="59"/>
        <v>214281298</v>
      </c>
      <c r="AJ393" s="25">
        <v>0</v>
      </c>
      <c r="AK393" s="24">
        <v>0</v>
      </c>
      <c r="AL393" s="23">
        <v>0</v>
      </c>
      <c r="AM393" s="23">
        <v>0</v>
      </c>
      <c r="AN393" s="24">
        <v>0</v>
      </c>
      <c r="AO393" s="24">
        <v>0</v>
      </c>
      <c r="AP393" s="23">
        <v>0</v>
      </c>
      <c r="AQ393" s="23">
        <v>0</v>
      </c>
      <c r="AR393" s="23">
        <v>0</v>
      </c>
      <c r="AS393" s="41" t="s">
        <v>2304</v>
      </c>
      <c r="AT393" s="23">
        <v>0</v>
      </c>
      <c r="AU393" s="23">
        <v>0</v>
      </c>
      <c r="AV393" s="25">
        <v>214281298</v>
      </c>
      <c r="AW393" s="22">
        <v>0</v>
      </c>
      <c r="AX393" s="23">
        <v>0</v>
      </c>
      <c r="AY393" s="41">
        <v>0</v>
      </c>
      <c r="AZ393" s="23">
        <v>0</v>
      </c>
      <c r="BA393" s="24">
        <v>0</v>
      </c>
      <c r="BB393" s="23">
        <v>0</v>
      </c>
      <c r="BC393" s="23"/>
      <c r="BD393" s="23">
        <v>0</v>
      </c>
      <c r="BE393" s="41">
        <v>0</v>
      </c>
      <c r="BF393" s="23">
        <v>223787840</v>
      </c>
      <c r="BG393" s="23">
        <v>215057141</v>
      </c>
      <c r="BH393" s="25">
        <v>653126279</v>
      </c>
      <c r="BI393" s="23">
        <v>0</v>
      </c>
      <c r="BJ393" s="23">
        <v>65928501</v>
      </c>
      <c r="BK393" s="23">
        <v>0</v>
      </c>
      <c r="BL393" s="23">
        <v>0</v>
      </c>
      <c r="BM393" s="23">
        <v>0</v>
      </c>
      <c r="BN393" s="24">
        <v>0</v>
      </c>
      <c r="BO393" s="23">
        <v>0</v>
      </c>
      <c r="BP393" s="23">
        <v>0</v>
      </c>
      <c r="BQ393" s="23">
        <v>0</v>
      </c>
      <c r="BR393" s="25">
        <v>719054780</v>
      </c>
      <c r="BS393" s="22">
        <v>0</v>
      </c>
      <c r="BT393" s="23">
        <v>0</v>
      </c>
      <c r="BU393" s="23">
        <v>0</v>
      </c>
      <c r="BV393" s="23">
        <v>0</v>
      </c>
      <c r="BW393" s="24">
        <v>0</v>
      </c>
      <c r="BX393" s="23">
        <v>0</v>
      </c>
      <c r="BY393" s="23">
        <v>0</v>
      </c>
      <c r="BZ393" s="23">
        <v>0</v>
      </c>
      <c r="CA393" s="25">
        <f t="shared" si="60"/>
        <v>719054780</v>
      </c>
      <c r="CB393" s="22">
        <v>0</v>
      </c>
      <c r="CC393" s="23">
        <v>0</v>
      </c>
      <c r="CD393" s="23">
        <v>0</v>
      </c>
      <c r="CE393" s="23">
        <v>0</v>
      </c>
      <c r="CF393" s="24">
        <v>0</v>
      </c>
      <c r="CG393" s="23">
        <v>0</v>
      </c>
      <c r="CH393" s="23">
        <v>0</v>
      </c>
      <c r="CI393" s="23">
        <v>0</v>
      </c>
      <c r="CJ393" s="25">
        <f t="shared" si="61"/>
        <v>719054780</v>
      </c>
      <c r="CK393" s="22">
        <v>0</v>
      </c>
      <c r="CL393" s="23">
        <v>0</v>
      </c>
      <c r="CM393" s="23">
        <v>0</v>
      </c>
      <c r="CN393" s="23">
        <v>0</v>
      </c>
      <c r="CO393" s="23">
        <v>0</v>
      </c>
      <c r="CP393" s="24">
        <v>0</v>
      </c>
      <c r="CQ393" s="23">
        <v>0</v>
      </c>
      <c r="CR393" s="23">
        <v>0</v>
      </c>
      <c r="CS393" s="25">
        <f t="shared" si="62"/>
        <v>719054780</v>
      </c>
      <c r="CT393" s="22">
        <v>0</v>
      </c>
      <c r="CU393" s="23">
        <v>0</v>
      </c>
      <c r="CV393" s="23">
        <v>0</v>
      </c>
      <c r="CW393" s="23"/>
      <c r="CX393" s="23">
        <v>0</v>
      </c>
      <c r="CY393" s="24">
        <v>0</v>
      </c>
      <c r="CZ393" s="23">
        <v>0</v>
      </c>
      <c r="DA393" s="23">
        <v>0</v>
      </c>
      <c r="DB393" s="25">
        <f t="shared" si="63"/>
        <v>719054780</v>
      </c>
      <c r="DC393" s="22">
        <v>0</v>
      </c>
      <c r="DD393" s="23">
        <v>0</v>
      </c>
      <c r="DE393" s="23">
        <v>0</v>
      </c>
      <c r="DF393" s="23">
        <v>0</v>
      </c>
      <c r="DG393" s="23">
        <v>0</v>
      </c>
      <c r="DH393" s="24">
        <v>0</v>
      </c>
      <c r="DI393" s="23">
        <v>0</v>
      </c>
      <c r="DJ393" s="23">
        <v>0</v>
      </c>
      <c r="DK393" s="25">
        <f t="shared" si="56"/>
        <v>719054780</v>
      </c>
      <c r="DL393" s="28">
        <v>0</v>
      </c>
      <c r="DM393" s="23">
        <v>0</v>
      </c>
      <c r="DN393" s="23">
        <v>0</v>
      </c>
      <c r="DO393" s="23">
        <v>0</v>
      </c>
      <c r="DP393" s="23"/>
      <c r="DQ393" s="23"/>
      <c r="DR393" s="23">
        <v>0</v>
      </c>
      <c r="DS393" s="23">
        <v>0</v>
      </c>
      <c r="DT393" s="24">
        <v>0</v>
      </c>
      <c r="DU393" s="23">
        <v>0</v>
      </c>
      <c r="DV393" s="23">
        <v>0</v>
      </c>
      <c r="DW393" s="26">
        <f t="shared" si="64"/>
        <v>719054780</v>
      </c>
      <c r="DX393" s="26">
        <f>VLOOKUP(B393,[2]RPTNCT049_ConsultaSaldosContabl!$I$4:$K$7914,3,0)</f>
        <v>289716341</v>
      </c>
      <c r="DY393" s="13" t="e">
        <f>+S393+AD393+AU393+#REF!+BG393+#REF!+BQ393+#REF!</f>
        <v>#REF!</v>
      </c>
    </row>
    <row r="394" spans="1:129" ht="15" customHeight="1" x14ac:dyDescent="0.2">
      <c r="A394" s="9">
        <v>8909822618</v>
      </c>
      <c r="B394" s="9">
        <v>890982261</v>
      </c>
      <c r="C394" s="9"/>
      <c r="D394" s="27">
        <v>210905209</v>
      </c>
      <c r="E394" s="21" t="s">
        <v>132</v>
      </c>
      <c r="F394" s="20" t="s">
        <v>1284</v>
      </c>
      <c r="G394" s="22">
        <f>VLOOKUP(A394,[1]SGP!$A$4:$G$1137,7,0)</f>
        <v>0</v>
      </c>
      <c r="H394" s="23"/>
      <c r="I394" s="23">
        <v>0</v>
      </c>
      <c r="J394" s="23">
        <v>0</v>
      </c>
      <c r="K394" s="24">
        <v>0</v>
      </c>
      <c r="L394" s="23">
        <v>0</v>
      </c>
      <c r="M394" s="23">
        <v>0</v>
      </c>
      <c r="N394" s="25">
        <f t="shared" si="57"/>
        <v>0</v>
      </c>
      <c r="O394" s="25">
        <v>0</v>
      </c>
      <c r="P394" s="22">
        <v>0</v>
      </c>
      <c r="Q394" s="23">
        <v>0</v>
      </c>
      <c r="R394" s="23">
        <v>0</v>
      </c>
      <c r="S394" s="31">
        <v>144867139</v>
      </c>
      <c r="T394" s="23">
        <v>0</v>
      </c>
      <c r="U394" s="24">
        <v>0</v>
      </c>
      <c r="V394" s="23">
        <v>0</v>
      </c>
      <c r="W394" s="23">
        <v>0</v>
      </c>
      <c r="X394" s="25">
        <f t="shared" si="58"/>
        <v>144867139</v>
      </c>
      <c r="Y394" s="25">
        <v>0</v>
      </c>
      <c r="Z394" s="22">
        <v>0</v>
      </c>
      <c r="AA394" s="23">
        <v>0</v>
      </c>
      <c r="AB394" s="22">
        <v>0</v>
      </c>
      <c r="AC394" s="23">
        <v>0</v>
      </c>
      <c r="AD394" s="23">
        <v>0</v>
      </c>
      <c r="AE394" s="23">
        <v>0</v>
      </c>
      <c r="AF394" s="24">
        <v>0</v>
      </c>
      <c r="AG394" s="23">
        <v>0</v>
      </c>
      <c r="AH394" s="23">
        <v>0</v>
      </c>
      <c r="AI394" s="25">
        <f t="shared" si="59"/>
        <v>144867139</v>
      </c>
      <c r="AJ394" s="25">
        <v>0</v>
      </c>
      <c r="AK394" s="24">
        <v>0</v>
      </c>
      <c r="AL394" s="23">
        <v>0</v>
      </c>
      <c r="AM394" s="23">
        <v>0</v>
      </c>
      <c r="AN394" s="24">
        <v>0</v>
      </c>
      <c r="AO394" s="24">
        <v>0</v>
      </c>
      <c r="AP394" s="23">
        <v>0</v>
      </c>
      <c r="AQ394" s="23">
        <v>0</v>
      </c>
      <c r="AR394" s="23">
        <v>0</v>
      </c>
      <c r="AS394" s="41" t="s">
        <v>2304</v>
      </c>
      <c r="AT394" s="23">
        <v>0</v>
      </c>
      <c r="AU394" s="23">
        <v>0</v>
      </c>
      <c r="AV394" s="25">
        <v>144867139</v>
      </c>
      <c r="AW394" s="22">
        <v>0</v>
      </c>
      <c r="AX394" s="23">
        <v>0</v>
      </c>
      <c r="AY394" s="41">
        <v>0</v>
      </c>
      <c r="AZ394" s="23">
        <v>0</v>
      </c>
      <c r="BA394" s="24">
        <v>0</v>
      </c>
      <c r="BB394" s="23">
        <v>0</v>
      </c>
      <c r="BC394" s="23"/>
      <c r="BD394" s="23">
        <v>0</v>
      </c>
      <c r="BE394" s="41">
        <v>0</v>
      </c>
      <c r="BF394" s="23">
        <v>90901075</v>
      </c>
      <c r="BG394" s="23">
        <v>129770644</v>
      </c>
      <c r="BH394" s="25">
        <v>365538858</v>
      </c>
      <c r="BI394" s="23">
        <v>0</v>
      </c>
      <c r="BJ394" s="23">
        <v>25964525</v>
      </c>
      <c r="BK394" s="23">
        <v>0</v>
      </c>
      <c r="BL394" s="23">
        <v>0</v>
      </c>
      <c r="BM394" s="23">
        <v>0</v>
      </c>
      <c r="BN394" s="24">
        <v>0</v>
      </c>
      <c r="BO394" s="23">
        <v>0</v>
      </c>
      <c r="BP394" s="23">
        <v>0</v>
      </c>
      <c r="BQ394" s="23">
        <v>0</v>
      </c>
      <c r="BR394" s="25">
        <v>391503383</v>
      </c>
      <c r="BS394" s="22">
        <v>0</v>
      </c>
      <c r="BT394" s="23">
        <v>0</v>
      </c>
      <c r="BU394" s="23">
        <v>0</v>
      </c>
      <c r="BV394" s="23">
        <v>0</v>
      </c>
      <c r="BW394" s="24">
        <v>0</v>
      </c>
      <c r="BX394" s="23">
        <v>0</v>
      </c>
      <c r="BY394" s="23">
        <v>0</v>
      </c>
      <c r="BZ394" s="23">
        <v>0</v>
      </c>
      <c r="CA394" s="25">
        <f t="shared" si="60"/>
        <v>391503383</v>
      </c>
      <c r="CB394" s="22">
        <v>0</v>
      </c>
      <c r="CC394" s="23">
        <v>0</v>
      </c>
      <c r="CD394" s="23">
        <v>0</v>
      </c>
      <c r="CE394" s="23">
        <v>0</v>
      </c>
      <c r="CF394" s="24">
        <v>0</v>
      </c>
      <c r="CG394" s="23">
        <v>0</v>
      </c>
      <c r="CH394" s="23">
        <v>0</v>
      </c>
      <c r="CI394" s="23">
        <v>0</v>
      </c>
      <c r="CJ394" s="25">
        <f t="shared" si="61"/>
        <v>391503383</v>
      </c>
      <c r="CK394" s="22">
        <v>0</v>
      </c>
      <c r="CL394" s="23">
        <v>0</v>
      </c>
      <c r="CM394" s="23">
        <v>0</v>
      </c>
      <c r="CN394" s="23">
        <v>0</v>
      </c>
      <c r="CO394" s="23">
        <v>0</v>
      </c>
      <c r="CP394" s="24">
        <v>0</v>
      </c>
      <c r="CQ394" s="23">
        <v>0</v>
      </c>
      <c r="CR394" s="23">
        <v>0</v>
      </c>
      <c r="CS394" s="25">
        <f t="shared" si="62"/>
        <v>391503383</v>
      </c>
      <c r="CT394" s="22">
        <v>0</v>
      </c>
      <c r="CU394" s="23">
        <v>0</v>
      </c>
      <c r="CV394" s="23">
        <v>0</v>
      </c>
      <c r="CW394" s="23"/>
      <c r="CX394" s="23">
        <v>0</v>
      </c>
      <c r="CY394" s="24">
        <v>0</v>
      </c>
      <c r="CZ394" s="23">
        <v>0</v>
      </c>
      <c r="DA394" s="23">
        <v>0</v>
      </c>
      <c r="DB394" s="25">
        <f t="shared" si="63"/>
        <v>391503383</v>
      </c>
      <c r="DC394" s="22">
        <v>0</v>
      </c>
      <c r="DD394" s="23">
        <v>0</v>
      </c>
      <c r="DE394" s="23">
        <v>0</v>
      </c>
      <c r="DF394" s="23">
        <v>0</v>
      </c>
      <c r="DG394" s="23">
        <v>0</v>
      </c>
      <c r="DH394" s="24">
        <v>0</v>
      </c>
      <c r="DI394" s="23">
        <v>0</v>
      </c>
      <c r="DJ394" s="23">
        <v>0</v>
      </c>
      <c r="DK394" s="25">
        <f t="shared" si="56"/>
        <v>391503383</v>
      </c>
      <c r="DL394" s="28">
        <v>0</v>
      </c>
      <c r="DM394" s="23">
        <v>0</v>
      </c>
      <c r="DN394" s="23">
        <v>0</v>
      </c>
      <c r="DO394" s="23">
        <v>0</v>
      </c>
      <c r="DP394" s="23">
        <v>0</v>
      </c>
      <c r="DQ394" s="23"/>
      <c r="DR394" s="23">
        <v>0</v>
      </c>
      <c r="DS394" s="23">
        <v>0</v>
      </c>
      <c r="DT394" s="24">
        <v>0</v>
      </c>
      <c r="DU394" s="23">
        <v>0</v>
      </c>
      <c r="DV394" s="23">
        <v>0</v>
      </c>
      <c r="DW394" s="26">
        <f t="shared" si="64"/>
        <v>391503383</v>
      </c>
      <c r="DX394" s="26">
        <f>VLOOKUP(B394,[2]RPTNCT049_ConsultaSaldosContabl!$I$4:$K$7914,3,0)</f>
        <v>116865600</v>
      </c>
      <c r="DY394" s="13" t="e">
        <f>+S394+AD394+AU394+#REF!+BG394+#REF!+BQ394+#REF!</f>
        <v>#REF!</v>
      </c>
    </row>
    <row r="395" spans="1:129" ht="15" customHeight="1" x14ac:dyDescent="0.2">
      <c r="A395" s="9">
        <v>8909822388</v>
      </c>
      <c r="B395" s="9">
        <v>890982238</v>
      </c>
      <c r="C395" s="9"/>
      <c r="D395" s="27">
        <v>213805138</v>
      </c>
      <c r="E395" s="21" t="s">
        <v>121</v>
      </c>
      <c r="F395" s="20" t="s">
        <v>1273</v>
      </c>
      <c r="G395" s="22">
        <f>VLOOKUP(A395,[1]SGP!$A$4:$G$1137,7,0)</f>
        <v>0</v>
      </c>
      <c r="H395" s="23"/>
      <c r="I395" s="23">
        <v>0</v>
      </c>
      <c r="J395" s="23">
        <v>0</v>
      </c>
      <c r="K395" s="24">
        <v>0</v>
      </c>
      <c r="L395" s="23">
        <v>0</v>
      </c>
      <c r="M395" s="23">
        <v>0</v>
      </c>
      <c r="N395" s="25">
        <f t="shared" si="57"/>
        <v>0</v>
      </c>
      <c r="O395" s="25">
        <v>0</v>
      </c>
      <c r="P395" s="22">
        <v>0</v>
      </c>
      <c r="Q395" s="23">
        <v>0</v>
      </c>
      <c r="R395" s="23">
        <v>0</v>
      </c>
      <c r="S395" s="31">
        <v>160613049</v>
      </c>
      <c r="T395" s="23">
        <v>0</v>
      </c>
      <c r="U395" s="24">
        <v>0</v>
      </c>
      <c r="V395" s="23">
        <v>0</v>
      </c>
      <c r="W395" s="23">
        <v>0</v>
      </c>
      <c r="X395" s="25">
        <f t="shared" si="58"/>
        <v>160613049</v>
      </c>
      <c r="Y395" s="25">
        <v>0</v>
      </c>
      <c r="Z395" s="22">
        <v>0</v>
      </c>
      <c r="AA395" s="23">
        <v>0</v>
      </c>
      <c r="AB395" s="22">
        <v>0</v>
      </c>
      <c r="AC395" s="23">
        <v>0</v>
      </c>
      <c r="AD395" s="23">
        <v>0</v>
      </c>
      <c r="AE395" s="23">
        <v>0</v>
      </c>
      <c r="AF395" s="24">
        <v>0</v>
      </c>
      <c r="AG395" s="23">
        <v>0</v>
      </c>
      <c r="AH395" s="23">
        <v>0</v>
      </c>
      <c r="AI395" s="25">
        <f t="shared" si="59"/>
        <v>160613049</v>
      </c>
      <c r="AJ395" s="25">
        <v>0</v>
      </c>
      <c r="AK395" s="24">
        <v>0</v>
      </c>
      <c r="AL395" s="23">
        <v>0</v>
      </c>
      <c r="AM395" s="23">
        <v>0</v>
      </c>
      <c r="AN395" s="24">
        <v>0</v>
      </c>
      <c r="AO395" s="24">
        <v>0</v>
      </c>
      <c r="AP395" s="23">
        <v>0</v>
      </c>
      <c r="AQ395" s="23">
        <v>0</v>
      </c>
      <c r="AR395" s="23">
        <v>0</v>
      </c>
      <c r="AS395" s="41" t="s">
        <v>2304</v>
      </c>
      <c r="AT395" s="23">
        <v>0</v>
      </c>
      <c r="AU395" s="23">
        <v>0</v>
      </c>
      <c r="AV395" s="25">
        <v>160613049</v>
      </c>
      <c r="AW395" s="22">
        <v>0</v>
      </c>
      <c r="AX395" s="23">
        <v>0</v>
      </c>
      <c r="AY395" s="41">
        <v>0</v>
      </c>
      <c r="AZ395" s="23">
        <v>0</v>
      </c>
      <c r="BA395" s="24">
        <v>0</v>
      </c>
      <c r="BB395" s="23">
        <v>0</v>
      </c>
      <c r="BC395" s="23"/>
      <c r="BD395" s="23">
        <v>0</v>
      </c>
      <c r="BE395" s="41">
        <v>0</v>
      </c>
      <c r="BF395" s="23">
        <v>118382825</v>
      </c>
      <c r="BG395" s="23">
        <v>153836163</v>
      </c>
      <c r="BH395" s="25">
        <v>432832037</v>
      </c>
      <c r="BI395" s="23">
        <v>0</v>
      </c>
      <c r="BJ395" s="23">
        <v>33810811</v>
      </c>
      <c r="BK395" s="23">
        <v>0</v>
      </c>
      <c r="BL395" s="23">
        <v>0</v>
      </c>
      <c r="BM395" s="23">
        <v>0</v>
      </c>
      <c r="BN395" s="24">
        <v>0</v>
      </c>
      <c r="BO395" s="23">
        <v>0</v>
      </c>
      <c r="BP395" s="23">
        <v>0</v>
      </c>
      <c r="BQ395" s="23">
        <v>0</v>
      </c>
      <c r="BR395" s="25">
        <v>466642848</v>
      </c>
      <c r="BS395" s="22">
        <v>0</v>
      </c>
      <c r="BT395" s="23">
        <v>0</v>
      </c>
      <c r="BU395" s="23">
        <v>0</v>
      </c>
      <c r="BV395" s="23">
        <v>0</v>
      </c>
      <c r="BW395" s="24">
        <v>0</v>
      </c>
      <c r="BX395" s="23">
        <v>0</v>
      </c>
      <c r="BY395" s="23">
        <v>0</v>
      </c>
      <c r="BZ395" s="23">
        <v>0</v>
      </c>
      <c r="CA395" s="25">
        <f t="shared" si="60"/>
        <v>466642848</v>
      </c>
      <c r="CB395" s="22">
        <v>0</v>
      </c>
      <c r="CC395" s="23">
        <v>0</v>
      </c>
      <c r="CD395" s="23">
        <v>0</v>
      </c>
      <c r="CE395" s="23">
        <v>0</v>
      </c>
      <c r="CF395" s="24">
        <v>0</v>
      </c>
      <c r="CG395" s="23">
        <v>0</v>
      </c>
      <c r="CH395" s="23">
        <v>0</v>
      </c>
      <c r="CI395" s="23">
        <v>0</v>
      </c>
      <c r="CJ395" s="25">
        <f t="shared" si="61"/>
        <v>466642848</v>
      </c>
      <c r="CK395" s="22">
        <v>0</v>
      </c>
      <c r="CL395" s="23">
        <v>0</v>
      </c>
      <c r="CM395" s="23">
        <v>0</v>
      </c>
      <c r="CN395" s="23">
        <v>0</v>
      </c>
      <c r="CO395" s="23">
        <v>0</v>
      </c>
      <c r="CP395" s="24">
        <v>0</v>
      </c>
      <c r="CQ395" s="23">
        <v>0</v>
      </c>
      <c r="CR395" s="23">
        <v>0</v>
      </c>
      <c r="CS395" s="25">
        <f t="shared" si="62"/>
        <v>466642848</v>
      </c>
      <c r="CT395" s="22">
        <v>0</v>
      </c>
      <c r="CU395" s="23">
        <v>0</v>
      </c>
      <c r="CV395" s="23">
        <v>0</v>
      </c>
      <c r="CW395" s="23"/>
      <c r="CX395" s="23">
        <v>0</v>
      </c>
      <c r="CY395" s="24">
        <v>0</v>
      </c>
      <c r="CZ395" s="23">
        <v>0</v>
      </c>
      <c r="DA395" s="23">
        <v>0</v>
      </c>
      <c r="DB395" s="25">
        <f t="shared" si="63"/>
        <v>466642848</v>
      </c>
      <c r="DC395" s="22">
        <v>0</v>
      </c>
      <c r="DD395" s="23">
        <v>0</v>
      </c>
      <c r="DE395" s="23">
        <v>0</v>
      </c>
      <c r="DF395" s="23">
        <v>0</v>
      </c>
      <c r="DG395" s="23">
        <v>0</v>
      </c>
      <c r="DH395" s="24">
        <v>0</v>
      </c>
      <c r="DI395" s="23">
        <v>0</v>
      </c>
      <c r="DJ395" s="23">
        <v>0</v>
      </c>
      <c r="DK395" s="25">
        <f t="shared" ref="DK395:DK458" si="65">+DB395+DC395+DD395+DE395+DF395+DG395+DH395+DI395+DJ395</f>
        <v>466642848</v>
      </c>
      <c r="DL395" s="28">
        <v>0</v>
      </c>
      <c r="DM395" s="23">
        <v>0</v>
      </c>
      <c r="DN395" s="23">
        <v>0</v>
      </c>
      <c r="DO395" s="23">
        <v>0</v>
      </c>
      <c r="DP395" s="23"/>
      <c r="DQ395" s="23"/>
      <c r="DR395" s="23">
        <v>0</v>
      </c>
      <c r="DS395" s="23">
        <v>0</v>
      </c>
      <c r="DT395" s="24">
        <v>0</v>
      </c>
      <c r="DU395" s="23">
        <v>0</v>
      </c>
      <c r="DV395" s="23">
        <v>0</v>
      </c>
      <c r="DW395" s="26">
        <f t="shared" si="64"/>
        <v>466642848</v>
      </c>
      <c r="DX395" s="26">
        <f>VLOOKUP(B395,[2]RPTNCT049_ConsultaSaldosContabl!$I$4:$K$7914,3,0)</f>
        <v>152193636</v>
      </c>
      <c r="DY395" s="13" t="e">
        <f>+S395+AD395+AU395+#REF!+BG395+#REF!+BQ395+#REF!</f>
        <v>#REF!</v>
      </c>
    </row>
    <row r="396" spans="1:129" ht="15" customHeight="1" x14ac:dyDescent="0.2">
      <c r="A396" s="9">
        <v>8909821476</v>
      </c>
      <c r="B396" s="9">
        <v>890982147</v>
      </c>
      <c r="C396" s="9"/>
      <c r="D396" s="27">
        <v>213405134</v>
      </c>
      <c r="E396" s="21" t="s">
        <v>120</v>
      </c>
      <c r="F396" s="20" t="s">
        <v>1272</v>
      </c>
      <c r="G396" s="22">
        <f>VLOOKUP(A396,[1]SGP!$A$4:$G$1137,7,0)</f>
        <v>0</v>
      </c>
      <c r="H396" s="23"/>
      <c r="I396" s="23">
        <v>0</v>
      </c>
      <c r="J396" s="23">
        <v>0</v>
      </c>
      <c r="K396" s="24">
        <v>0</v>
      </c>
      <c r="L396" s="23">
        <v>0</v>
      </c>
      <c r="M396" s="23">
        <v>0</v>
      </c>
      <c r="N396" s="25">
        <f t="shared" si="57"/>
        <v>0</v>
      </c>
      <c r="O396" s="25">
        <v>0</v>
      </c>
      <c r="P396" s="22">
        <v>0</v>
      </c>
      <c r="Q396" s="23">
        <v>0</v>
      </c>
      <c r="R396" s="23">
        <v>0</v>
      </c>
      <c r="S396" s="31">
        <v>71324771</v>
      </c>
      <c r="T396" s="23">
        <v>0</v>
      </c>
      <c r="U396" s="24">
        <v>0</v>
      </c>
      <c r="V396" s="23">
        <v>0</v>
      </c>
      <c r="W396" s="23">
        <v>0</v>
      </c>
      <c r="X396" s="25">
        <f t="shared" si="58"/>
        <v>71324771</v>
      </c>
      <c r="Y396" s="25">
        <v>0</v>
      </c>
      <c r="Z396" s="22">
        <v>0</v>
      </c>
      <c r="AA396" s="23">
        <v>0</v>
      </c>
      <c r="AB396" s="22">
        <v>0</v>
      </c>
      <c r="AC396" s="23">
        <v>0</v>
      </c>
      <c r="AD396" s="23">
        <v>0</v>
      </c>
      <c r="AE396" s="23">
        <v>0</v>
      </c>
      <c r="AF396" s="24">
        <v>0</v>
      </c>
      <c r="AG396" s="23">
        <v>0</v>
      </c>
      <c r="AH396" s="23">
        <v>0</v>
      </c>
      <c r="AI396" s="25">
        <f t="shared" si="59"/>
        <v>71324771</v>
      </c>
      <c r="AJ396" s="25">
        <v>0</v>
      </c>
      <c r="AK396" s="24">
        <v>0</v>
      </c>
      <c r="AL396" s="23">
        <v>0</v>
      </c>
      <c r="AM396" s="23">
        <v>0</v>
      </c>
      <c r="AN396" s="24">
        <v>0</v>
      </c>
      <c r="AO396" s="24">
        <v>0</v>
      </c>
      <c r="AP396" s="23">
        <v>0</v>
      </c>
      <c r="AQ396" s="23">
        <v>0</v>
      </c>
      <c r="AR396" s="23">
        <v>0</v>
      </c>
      <c r="AS396" s="41" t="s">
        <v>2304</v>
      </c>
      <c r="AT396" s="23">
        <v>0</v>
      </c>
      <c r="AU396" s="23">
        <v>0</v>
      </c>
      <c r="AV396" s="25">
        <v>71324771</v>
      </c>
      <c r="AW396" s="22">
        <v>0</v>
      </c>
      <c r="AX396" s="23">
        <v>0</v>
      </c>
      <c r="AY396" s="41">
        <v>0</v>
      </c>
      <c r="AZ396" s="23">
        <v>0</v>
      </c>
      <c r="BA396" s="24">
        <v>0</v>
      </c>
      <c r="BB396" s="23">
        <v>0</v>
      </c>
      <c r="BC396" s="23"/>
      <c r="BD396" s="23">
        <v>0</v>
      </c>
      <c r="BE396" s="41">
        <v>0</v>
      </c>
      <c r="BF396" s="23">
        <v>81599360</v>
      </c>
      <c r="BG396" s="23">
        <v>67956872</v>
      </c>
      <c r="BH396" s="25">
        <v>220881003</v>
      </c>
      <c r="BI396" s="23">
        <v>0</v>
      </c>
      <c r="BJ396" s="23">
        <v>23305539</v>
      </c>
      <c r="BK396" s="23">
        <v>0</v>
      </c>
      <c r="BL396" s="23">
        <v>0</v>
      </c>
      <c r="BM396" s="23">
        <v>0</v>
      </c>
      <c r="BN396" s="24">
        <v>0</v>
      </c>
      <c r="BO396" s="23">
        <v>0</v>
      </c>
      <c r="BP396" s="23">
        <v>0</v>
      </c>
      <c r="BQ396" s="23">
        <v>0</v>
      </c>
      <c r="BR396" s="25">
        <v>244186542</v>
      </c>
      <c r="BS396" s="22">
        <v>0</v>
      </c>
      <c r="BT396" s="23">
        <v>0</v>
      </c>
      <c r="BU396" s="23">
        <v>0</v>
      </c>
      <c r="BV396" s="23">
        <v>0</v>
      </c>
      <c r="BW396" s="24">
        <v>0</v>
      </c>
      <c r="BX396" s="23">
        <v>0</v>
      </c>
      <c r="BY396" s="23">
        <v>0</v>
      </c>
      <c r="BZ396" s="23">
        <v>0</v>
      </c>
      <c r="CA396" s="25">
        <f t="shared" si="60"/>
        <v>244186542</v>
      </c>
      <c r="CB396" s="22">
        <v>0</v>
      </c>
      <c r="CC396" s="23">
        <v>0</v>
      </c>
      <c r="CD396" s="23">
        <v>0</v>
      </c>
      <c r="CE396" s="23">
        <v>0</v>
      </c>
      <c r="CF396" s="24">
        <v>0</v>
      </c>
      <c r="CG396" s="23">
        <v>0</v>
      </c>
      <c r="CH396" s="23">
        <v>0</v>
      </c>
      <c r="CI396" s="23">
        <v>0</v>
      </c>
      <c r="CJ396" s="25">
        <f t="shared" si="61"/>
        <v>244186542</v>
      </c>
      <c r="CK396" s="22">
        <v>0</v>
      </c>
      <c r="CL396" s="23">
        <v>0</v>
      </c>
      <c r="CM396" s="23">
        <v>0</v>
      </c>
      <c r="CN396" s="23">
        <v>0</v>
      </c>
      <c r="CO396" s="23">
        <v>0</v>
      </c>
      <c r="CP396" s="24">
        <v>0</v>
      </c>
      <c r="CQ396" s="23">
        <v>0</v>
      </c>
      <c r="CR396" s="23">
        <v>0</v>
      </c>
      <c r="CS396" s="25">
        <f t="shared" si="62"/>
        <v>244186542</v>
      </c>
      <c r="CT396" s="22">
        <v>0</v>
      </c>
      <c r="CU396" s="23">
        <v>0</v>
      </c>
      <c r="CV396" s="23">
        <v>0</v>
      </c>
      <c r="CW396" s="23"/>
      <c r="CX396" s="23">
        <v>0</v>
      </c>
      <c r="CY396" s="24">
        <v>0</v>
      </c>
      <c r="CZ396" s="23">
        <v>0</v>
      </c>
      <c r="DA396" s="23">
        <v>0</v>
      </c>
      <c r="DB396" s="25">
        <f t="shared" si="63"/>
        <v>244186542</v>
      </c>
      <c r="DC396" s="22">
        <v>0</v>
      </c>
      <c r="DD396" s="23">
        <v>0</v>
      </c>
      <c r="DE396" s="23">
        <v>0</v>
      </c>
      <c r="DF396" s="23">
        <v>0</v>
      </c>
      <c r="DG396" s="23">
        <v>0</v>
      </c>
      <c r="DH396" s="24">
        <v>0</v>
      </c>
      <c r="DI396" s="23">
        <v>0</v>
      </c>
      <c r="DJ396" s="23">
        <v>0</v>
      </c>
      <c r="DK396" s="25">
        <f t="shared" si="65"/>
        <v>244186542</v>
      </c>
      <c r="DL396" s="28">
        <v>0</v>
      </c>
      <c r="DM396" s="23">
        <v>0</v>
      </c>
      <c r="DN396" s="23">
        <v>0</v>
      </c>
      <c r="DO396" s="23">
        <v>0</v>
      </c>
      <c r="DP396" s="23"/>
      <c r="DQ396" s="23"/>
      <c r="DR396" s="23">
        <v>0</v>
      </c>
      <c r="DS396" s="23">
        <v>0</v>
      </c>
      <c r="DT396" s="24">
        <v>0</v>
      </c>
      <c r="DU396" s="23">
        <v>0</v>
      </c>
      <c r="DV396" s="23">
        <v>0</v>
      </c>
      <c r="DW396" s="26">
        <f t="shared" si="64"/>
        <v>244186542</v>
      </c>
      <c r="DX396" s="26">
        <f>VLOOKUP(B396,[2]RPTNCT049_ConsultaSaldosContabl!$I$4:$K$7914,3,0)</f>
        <v>104904899</v>
      </c>
      <c r="DY396" s="13" t="e">
        <f>+S396+AD396+AU396+#REF!+BG396+#REF!+BQ396+#REF!</f>
        <v>#REF!</v>
      </c>
    </row>
    <row r="397" spans="1:129" ht="15" customHeight="1" x14ac:dyDescent="0.2">
      <c r="A397" s="9">
        <v>8909821412</v>
      </c>
      <c r="B397" s="9">
        <v>890982141</v>
      </c>
      <c r="C397" s="9"/>
      <c r="D397" s="27">
        <v>213805038</v>
      </c>
      <c r="E397" s="21" t="s">
        <v>102</v>
      </c>
      <c r="F397" s="20" t="s">
        <v>1254</v>
      </c>
      <c r="G397" s="22">
        <f>VLOOKUP(A397,[1]SGP!$A$4:$G$1137,7,0)</f>
        <v>0</v>
      </c>
      <c r="H397" s="23"/>
      <c r="I397" s="23">
        <v>0</v>
      </c>
      <c r="J397" s="23">
        <v>0</v>
      </c>
      <c r="K397" s="24">
        <v>0</v>
      </c>
      <c r="L397" s="23">
        <v>0</v>
      </c>
      <c r="M397" s="23">
        <v>0</v>
      </c>
      <c r="N397" s="25">
        <f t="shared" si="57"/>
        <v>0</v>
      </c>
      <c r="O397" s="25">
        <v>0</v>
      </c>
      <c r="P397" s="22">
        <v>0</v>
      </c>
      <c r="Q397" s="23">
        <v>0</v>
      </c>
      <c r="R397" s="23">
        <v>0</v>
      </c>
      <c r="S397" s="31">
        <v>89762036</v>
      </c>
      <c r="T397" s="23">
        <v>0</v>
      </c>
      <c r="U397" s="24">
        <v>0</v>
      </c>
      <c r="V397" s="23">
        <v>0</v>
      </c>
      <c r="W397" s="23">
        <v>0</v>
      </c>
      <c r="X397" s="25">
        <f t="shared" si="58"/>
        <v>89762036</v>
      </c>
      <c r="Y397" s="25">
        <v>0</v>
      </c>
      <c r="Z397" s="22">
        <v>0</v>
      </c>
      <c r="AA397" s="23">
        <v>0</v>
      </c>
      <c r="AB397" s="22">
        <v>0</v>
      </c>
      <c r="AC397" s="23">
        <v>0</v>
      </c>
      <c r="AD397" s="23">
        <v>0</v>
      </c>
      <c r="AE397" s="23">
        <v>0</v>
      </c>
      <c r="AF397" s="24">
        <v>0</v>
      </c>
      <c r="AG397" s="23">
        <v>0</v>
      </c>
      <c r="AH397" s="23">
        <v>0</v>
      </c>
      <c r="AI397" s="25">
        <f t="shared" si="59"/>
        <v>89762036</v>
      </c>
      <c r="AJ397" s="25">
        <v>0</v>
      </c>
      <c r="AK397" s="24">
        <v>0</v>
      </c>
      <c r="AL397" s="23">
        <v>0</v>
      </c>
      <c r="AM397" s="23">
        <v>0</v>
      </c>
      <c r="AN397" s="24">
        <v>0</v>
      </c>
      <c r="AO397" s="24">
        <v>0</v>
      </c>
      <c r="AP397" s="23">
        <v>0</v>
      </c>
      <c r="AQ397" s="23">
        <v>0</v>
      </c>
      <c r="AR397" s="23">
        <v>0</v>
      </c>
      <c r="AS397" s="41" t="s">
        <v>2304</v>
      </c>
      <c r="AT397" s="23">
        <v>0</v>
      </c>
      <c r="AU397" s="23">
        <v>979708</v>
      </c>
      <c r="AV397" s="25">
        <v>90741744</v>
      </c>
      <c r="AW397" s="22">
        <v>0</v>
      </c>
      <c r="AX397" s="23">
        <v>0</v>
      </c>
      <c r="AY397" s="41">
        <v>0</v>
      </c>
      <c r="AZ397" s="23">
        <v>0</v>
      </c>
      <c r="BA397" s="24">
        <v>0</v>
      </c>
      <c r="BB397" s="23">
        <v>0</v>
      </c>
      <c r="BC397" s="23"/>
      <c r="BD397" s="23">
        <v>0</v>
      </c>
      <c r="BE397" s="41">
        <v>0</v>
      </c>
      <c r="BF397" s="23">
        <v>73534785</v>
      </c>
      <c r="BG397" s="23">
        <v>94169124</v>
      </c>
      <c r="BH397" s="25">
        <v>258445653</v>
      </c>
      <c r="BI397" s="23">
        <v>0</v>
      </c>
      <c r="BJ397" s="23">
        <v>20583735</v>
      </c>
      <c r="BK397" s="23">
        <v>0</v>
      </c>
      <c r="BL397" s="23">
        <v>0</v>
      </c>
      <c r="BM397" s="23">
        <v>0</v>
      </c>
      <c r="BN397" s="24">
        <v>0</v>
      </c>
      <c r="BO397" s="23">
        <v>0</v>
      </c>
      <c r="BP397" s="23">
        <v>0</v>
      </c>
      <c r="BQ397" s="23">
        <v>0</v>
      </c>
      <c r="BR397" s="25">
        <v>279029388</v>
      </c>
      <c r="BS397" s="22">
        <v>0</v>
      </c>
      <c r="BT397" s="23">
        <v>0</v>
      </c>
      <c r="BU397" s="23">
        <v>0</v>
      </c>
      <c r="BV397" s="23">
        <v>0</v>
      </c>
      <c r="BW397" s="24">
        <v>0</v>
      </c>
      <c r="BX397" s="23">
        <v>0</v>
      </c>
      <c r="BY397" s="23">
        <v>0</v>
      </c>
      <c r="BZ397" s="23">
        <v>0</v>
      </c>
      <c r="CA397" s="25">
        <f t="shared" si="60"/>
        <v>279029388</v>
      </c>
      <c r="CB397" s="22">
        <v>0</v>
      </c>
      <c r="CC397" s="23">
        <v>0</v>
      </c>
      <c r="CD397" s="23">
        <v>0</v>
      </c>
      <c r="CE397" s="23">
        <v>0</v>
      </c>
      <c r="CF397" s="24">
        <v>0</v>
      </c>
      <c r="CG397" s="23">
        <v>0</v>
      </c>
      <c r="CH397" s="23">
        <v>0</v>
      </c>
      <c r="CI397" s="23">
        <v>0</v>
      </c>
      <c r="CJ397" s="25">
        <f t="shared" si="61"/>
        <v>279029388</v>
      </c>
      <c r="CK397" s="22">
        <v>0</v>
      </c>
      <c r="CL397" s="23">
        <v>0</v>
      </c>
      <c r="CM397" s="23">
        <v>0</v>
      </c>
      <c r="CN397" s="23">
        <v>0</v>
      </c>
      <c r="CO397" s="23">
        <v>0</v>
      </c>
      <c r="CP397" s="24">
        <v>0</v>
      </c>
      <c r="CQ397" s="23">
        <v>0</v>
      </c>
      <c r="CR397" s="23">
        <v>0</v>
      </c>
      <c r="CS397" s="25">
        <f t="shared" si="62"/>
        <v>279029388</v>
      </c>
      <c r="CT397" s="22">
        <v>0</v>
      </c>
      <c r="CU397" s="23">
        <v>0</v>
      </c>
      <c r="CV397" s="23">
        <v>0</v>
      </c>
      <c r="CW397" s="23"/>
      <c r="CX397" s="23">
        <v>0</v>
      </c>
      <c r="CY397" s="24">
        <v>0</v>
      </c>
      <c r="CZ397" s="23">
        <v>0</v>
      </c>
      <c r="DA397" s="23">
        <v>0</v>
      </c>
      <c r="DB397" s="25">
        <f t="shared" si="63"/>
        <v>279029388</v>
      </c>
      <c r="DC397" s="22">
        <v>0</v>
      </c>
      <c r="DD397" s="23">
        <v>0</v>
      </c>
      <c r="DE397" s="23">
        <v>0</v>
      </c>
      <c r="DF397" s="23">
        <v>0</v>
      </c>
      <c r="DG397" s="23">
        <v>0</v>
      </c>
      <c r="DH397" s="24">
        <v>0</v>
      </c>
      <c r="DI397" s="23">
        <v>0</v>
      </c>
      <c r="DJ397" s="23">
        <v>0</v>
      </c>
      <c r="DK397" s="25">
        <f t="shared" si="65"/>
        <v>279029388</v>
      </c>
      <c r="DL397" s="28">
        <v>0</v>
      </c>
      <c r="DM397" s="23">
        <v>0</v>
      </c>
      <c r="DN397" s="23">
        <v>0</v>
      </c>
      <c r="DO397" s="23">
        <v>0</v>
      </c>
      <c r="DP397" s="23"/>
      <c r="DQ397" s="23"/>
      <c r="DR397" s="23">
        <v>0</v>
      </c>
      <c r="DS397" s="23">
        <v>0</v>
      </c>
      <c r="DT397" s="24">
        <v>0</v>
      </c>
      <c r="DU397" s="23">
        <v>0</v>
      </c>
      <c r="DV397" s="23">
        <v>0</v>
      </c>
      <c r="DW397" s="26">
        <f t="shared" si="64"/>
        <v>279029388</v>
      </c>
      <c r="DX397" s="26">
        <f>VLOOKUP(B397,[2]RPTNCT049_ConsultaSaldosContabl!$I$4:$K$7914,3,0)</f>
        <v>94118520</v>
      </c>
      <c r="DY397" s="13" t="e">
        <f>+S397+AD397+AU397+#REF!+BG397+#REF!+BQ397+#REF!</f>
        <v>#REF!</v>
      </c>
    </row>
    <row r="398" spans="1:129" ht="15" customHeight="1" x14ac:dyDescent="0.2">
      <c r="A398" s="9">
        <v>8909821231</v>
      </c>
      <c r="B398" s="9">
        <v>890982123</v>
      </c>
      <c r="C398" s="9"/>
      <c r="D398" s="27">
        <v>216705667</v>
      </c>
      <c r="E398" s="21" t="s">
        <v>188</v>
      </c>
      <c r="F398" s="20" t="s">
        <v>1290</v>
      </c>
      <c r="G398" s="22">
        <f>VLOOKUP(A398,[1]SGP!$A$4:$G$1137,7,0)</f>
        <v>0</v>
      </c>
      <c r="H398" s="23"/>
      <c r="I398" s="23">
        <v>0</v>
      </c>
      <c r="J398" s="23">
        <v>0</v>
      </c>
      <c r="K398" s="24">
        <v>0</v>
      </c>
      <c r="L398" s="23">
        <v>0</v>
      </c>
      <c r="M398" s="23">
        <v>0</v>
      </c>
      <c r="N398" s="25">
        <f t="shared" si="57"/>
        <v>0</v>
      </c>
      <c r="O398" s="25">
        <v>0</v>
      </c>
      <c r="P398" s="22">
        <v>0</v>
      </c>
      <c r="Q398" s="23">
        <v>0</v>
      </c>
      <c r="R398" s="23">
        <v>0</v>
      </c>
      <c r="S398" s="31">
        <v>97521245</v>
      </c>
      <c r="T398" s="23">
        <v>0</v>
      </c>
      <c r="U398" s="24">
        <v>0</v>
      </c>
      <c r="V398" s="23">
        <v>0</v>
      </c>
      <c r="W398" s="23">
        <v>0</v>
      </c>
      <c r="X398" s="25">
        <f t="shared" si="58"/>
        <v>97521245</v>
      </c>
      <c r="Y398" s="25">
        <v>0</v>
      </c>
      <c r="Z398" s="22">
        <v>0</v>
      </c>
      <c r="AA398" s="23">
        <v>0</v>
      </c>
      <c r="AB398" s="22">
        <v>0</v>
      </c>
      <c r="AC398" s="23">
        <v>0</v>
      </c>
      <c r="AD398" s="23">
        <v>0</v>
      </c>
      <c r="AE398" s="23">
        <v>0</v>
      </c>
      <c r="AF398" s="24">
        <v>0</v>
      </c>
      <c r="AG398" s="23">
        <v>0</v>
      </c>
      <c r="AH398" s="23">
        <v>0</v>
      </c>
      <c r="AI398" s="25">
        <f t="shared" si="59"/>
        <v>97521245</v>
      </c>
      <c r="AJ398" s="25">
        <v>0</v>
      </c>
      <c r="AK398" s="24">
        <v>0</v>
      </c>
      <c r="AL398" s="23">
        <v>0</v>
      </c>
      <c r="AM398" s="23">
        <v>0</v>
      </c>
      <c r="AN398" s="24">
        <v>0</v>
      </c>
      <c r="AO398" s="24">
        <v>0</v>
      </c>
      <c r="AP398" s="23">
        <v>0</v>
      </c>
      <c r="AQ398" s="23">
        <v>0</v>
      </c>
      <c r="AR398" s="23">
        <v>0</v>
      </c>
      <c r="AS398" s="41" t="s">
        <v>2304</v>
      </c>
      <c r="AT398" s="23">
        <v>0</v>
      </c>
      <c r="AU398" s="23">
        <v>0</v>
      </c>
      <c r="AV398" s="25">
        <v>97521245</v>
      </c>
      <c r="AW398" s="22">
        <v>0</v>
      </c>
      <c r="AX398" s="23">
        <v>0</v>
      </c>
      <c r="AY398" s="41">
        <v>0</v>
      </c>
      <c r="AZ398" s="23">
        <v>0</v>
      </c>
      <c r="BA398" s="24">
        <v>0</v>
      </c>
      <c r="BB398" s="23">
        <v>0</v>
      </c>
      <c r="BC398" s="23"/>
      <c r="BD398" s="23">
        <v>0</v>
      </c>
      <c r="BE398" s="41">
        <v>0</v>
      </c>
      <c r="BF398" s="23">
        <v>62180260</v>
      </c>
      <c r="BG398" s="23">
        <v>91747377</v>
      </c>
      <c r="BH398" s="25">
        <v>251448882</v>
      </c>
      <c r="BI398" s="23">
        <v>0</v>
      </c>
      <c r="BJ398" s="23">
        <v>17195112</v>
      </c>
      <c r="BK398" s="23">
        <v>0</v>
      </c>
      <c r="BL398" s="23">
        <v>0</v>
      </c>
      <c r="BM398" s="23">
        <v>0</v>
      </c>
      <c r="BN398" s="24">
        <v>0</v>
      </c>
      <c r="BO398" s="23">
        <v>0</v>
      </c>
      <c r="BP398" s="23">
        <v>0</v>
      </c>
      <c r="BQ398" s="23">
        <v>0</v>
      </c>
      <c r="BR398" s="25">
        <v>268643994</v>
      </c>
      <c r="BS398" s="22">
        <v>0</v>
      </c>
      <c r="BT398" s="23">
        <v>0</v>
      </c>
      <c r="BU398" s="23">
        <v>0</v>
      </c>
      <c r="BV398" s="23">
        <v>0</v>
      </c>
      <c r="BW398" s="24">
        <v>0</v>
      </c>
      <c r="BX398" s="23">
        <v>0</v>
      </c>
      <c r="BY398" s="23">
        <v>0</v>
      </c>
      <c r="BZ398" s="23">
        <v>0</v>
      </c>
      <c r="CA398" s="25">
        <f t="shared" si="60"/>
        <v>268643994</v>
      </c>
      <c r="CB398" s="22">
        <v>0</v>
      </c>
      <c r="CC398" s="23">
        <v>0</v>
      </c>
      <c r="CD398" s="23">
        <v>0</v>
      </c>
      <c r="CE398" s="23">
        <v>0</v>
      </c>
      <c r="CF398" s="24">
        <v>0</v>
      </c>
      <c r="CG398" s="23">
        <v>0</v>
      </c>
      <c r="CH398" s="23">
        <v>0</v>
      </c>
      <c r="CI398" s="23">
        <v>0</v>
      </c>
      <c r="CJ398" s="25">
        <f t="shared" si="61"/>
        <v>268643994</v>
      </c>
      <c r="CK398" s="22">
        <v>0</v>
      </c>
      <c r="CL398" s="23">
        <v>0</v>
      </c>
      <c r="CM398" s="23">
        <v>0</v>
      </c>
      <c r="CN398" s="23">
        <v>0</v>
      </c>
      <c r="CO398" s="23">
        <v>0</v>
      </c>
      <c r="CP398" s="24">
        <v>0</v>
      </c>
      <c r="CQ398" s="23">
        <v>0</v>
      </c>
      <c r="CR398" s="23">
        <v>0</v>
      </c>
      <c r="CS398" s="25">
        <f t="shared" si="62"/>
        <v>268643994</v>
      </c>
      <c r="CT398" s="22">
        <v>0</v>
      </c>
      <c r="CU398" s="23">
        <v>0</v>
      </c>
      <c r="CV398" s="23">
        <v>0</v>
      </c>
      <c r="CW398" s="23"/>
      <c r="CX398" s="23">
        <v>0</v>
      </c>
      <c r="CY398" s="24">
        <v>0</v>
      </c>
      <c r="CZ398" s="23">
        <v>0</v>
      </c>
      <c r="DA398" s="23">
        <v>0</v>
      </c>
      <c r="DB398" s="25">
        <f t="shared" si="63"/>
        <v>268643994</v>
      </c>
      <c r="DC398" s="22">
        <v>0</v>
      </c>
      <c r="DD398" s="23">
        <v>0</v>
      </c>
      <c r="DE398" s="23">
        <v>0</v>
      </c>
      <c r="DF398" s="23">
        <v>0</v>
      </c>
      <c r="DG398" s="23">
        <v>0</v>
      </c>
      <c r="DH398" s="24">
        <v>0</v>
      </c>
      <c r="DI398" s="23">
        <v>0</v>
      </c>
      <c r="DJ398" s="23">
        <v>0</v>
      </c>
      <c r="DK398" s="25">
        <f t="shared" si="65"/>
        <v>268643994</v>
      </c>
      <c r="DL398" s="28">
        <v>0</v>
      </c>
      <c r="DM398" s="23">
        <v>0</v>
      </c>
      <c r="DN398" s="23">
        <v>0</v>
      </c>
      <c r="DO398" s="23">
        <v>0</v>
      </c>
      <c r="DP398" s="23"/>
      <c r="DQ398" s="23"/>
      <c r="DR398" s="23">
        <v>0</v>
      </c>
      <c r="DS398" s="23">
        <v>0</v>
      </c>
      <c r="DT398" s="24">
        <v>0</v>
      </c>
      <c r="DU398" s="23">
        <v>0</v>
      </c>
      <c r="DV398" s="23">
        <v>0</v>
      </c>
      <c r="DW398" s="26">
        <f t="shared" si="64"/>
        <v>268643994</v>
      </c>
      <c r="DX398" s="26">
        <f>VLOOKUP(B398,[2]RPTNCT049_ConsultaSaldosContabl!$I$4:$K$7914,3,0)</f>
        <v>79375372</v>
      </c>
      <c r="DY398" s="13" t="e">
        <f>+S398+AD398+AU398+#REF!+BG398+#REF!+BQ398+#REF!</f>
        <v>#REF!</v>
      </c>
    </row>
    <row r="399" spans="1:129" ht="15" customHeight="1" x14ac:dyDescent="0.2">
      <c r="A399" s="9">
        <v>8909820682</v>
      </c>
      <c r="B399" s="9">
        <v>890982068</v>
      </c>
      <c r="C399" s="9"/>
      <c r="D399" s="27">
        <v>216405264</v>
      </c>
      <c r="E399" s="21" t="s">
        <v>138</v>
      </c>
      <c r="F399" s="20" t="s">
        <v>1290</v>
      </c>
      <c r="G399" s="22">
        <f>VLOOKUP(A399,[1]SGP!$A$4:$G$1137,7,0)</f>
        <v>0</v>
      </c>
      <c r="H399" s="23"/>
      <c r="I399" s="23">
        <v>0</v>
      </c>
      <c r="J399" s="23">
        <v>0</v>
      </c>
      <c r="K399" s="24">
        <v>0</v>
      </c>
      <c r="L399" s="23">
        <v>0</v>
      </c>
      <c r="M399" s="23">
        <v>0</v>
      </c>
      <c r="N399" s="25">
        <f t="shared" si="57"/>
        <v>0</v>
      </c>
      <c r="O399" s="25">
        <v>0</v>
      </c>
      <c r="P399" s="22">
        <v>0</v>
      </c>
      <c r="Q399" s="23">
        <v>0</v>
      </c>
      <c r="R399" s="23">
        <v>0</v>
      </c>
      <c r="S399" s="31">
        <v>78539754</v>
      </c>
      <c r="T399" s="23">
        <v>0</v>
      </c>
      <c r="U399" s="24">
        <v>0</v>
      </c>
      <c r="V399" s="23">
        <v>0</v>
      </c>
      <c r="W399" s="23">
        <v>0</v>
      </c>
      <c r="X399" s="25">
        <f t="shared" si="58"/>
        <v>78539754</v>
      </c>
      <c r="Y399" s="25">
        <v>0</v>
      </c>
      <c r="Z399" s="22">
        <v>0</v>
      </c>
      <c r="AA399" s="23">
        <v>0</v>
      </c>
      <c r="AB399" s="22">
        <v>0</v>
      </c>
      <c r="AC399" s="23">
        <v>0</v>
      </c>
      <c r="AD399" s="23">
        <v>0</v>
      </c>
      <c r="AE399" s="23">
        <v>0</v>
      </c>
      <c r="AF399" s="24">
        <v>0</v>
      </c>
      <c r="AG399" s="23">
        <v>0</v>
      </c>
      <c r="AH399" s="23">
        <v>0</v>
      </c>
      <c r="AI399" s="25">
        <f t="shared" si="59"/>
        <v>78539754</v>
      </c>
      <c r="AJ399" s="25">
        <v>0</v>
      </c>
      <c r="AK399" s="24">
        <v>0</v>
      </c>
      <c r="AL399" s="23">
        <v>0</v>
      </c>
      <c r="AM399" s="23">
        <v>0</v>
      </c>
      <c r="AN399" s="24">
        <v>0</v>
      </c>
      <c r="AO399" s="24">
        <v>0</v>
      </c>
      <c r="AP399" s="23">
        <v>0</v>
      </c>
      <c r="AQ399" s="23">
        <v>0</v>
      </c>
      <c r="AR399" s="23">
        <v>0</v>
      </c>
      <c r="AS399" s="41" t="s">
        <v>2304</v>
      </c>
      <c r="AT399" s="23">
        <v>0</v>
      </c>
      <c r="AU399" s="23">
        <v>0</v>
      </c>
      <c r="AV399" s="25">
        <v>78539754</v>
      </c>
      <c r="AW399" s="22">
        <v>0</v>
      </c>
      <c r="AX399" s="23">
        <v>0</v>
      </c>
      <c r="AY399" s="41">
        <v>0</v>
      </c>
      <c r="AZ399" s="23">
        <v>0</v>
      </c>
      <c r="BA399" s="24">
        <v>0</v>
      </c>
      <c r="BB399" s="23">
        <v>0</v>
      </c>
      <c r="BC399" s="23"/>
      <c r="BD399" s="23">
        <v>0</v>
      </c>
      <c r="BE399" s="41">
        <v>0</v>
      </c>
      <c r="BF399" s="23">
        <v>37584205</v>
      </c>
      <c r="BG399" s="23">
        <v>71195265</v>
      </c>
      <c r="BH399" s="25">
        <v>187319224</v>
      </c>
      <c r="BI399" s="23">
        <v>0</v>
      </c>
      <c r="BJ399" s="23">
        <v>10392796</v>
      </c>
      <c r="BK399" s="23">
        <v>0</v>
      </c>
      <c r="BL399" s="23">
        <v>0</v>
      </c>
      <c r="BM399" s="23">
        <v>0</v>
      </c>
      <c r="BN399" s="24">
        <v>0</v>
      </c>
      <c r="BO399" s="23">
        <v>0</v>
      </c>
      <c r="BP399" s="23">
        <v>0</v>
      </c>
      <c r="BQ399" s="23">
        <v>0</v>
      </c>
      <c r="BR399" s="25">
        <v>197712020</v>
      </c>
      <c r="BS399" s="22">
        <v>0</v>
      </c>
      <c r="BT399" s="23">
        <v>0</v>
      </c>
      <c r="BU399" s="23">
        <v>0</v>
      </c>
      <c r="BV399" s="23">
        <v>0</v>
      </c>
      <c r="BW399" s="24">
        <v>0</v>
      </c>
      <c r="BX399" s="23">
        <v>0</v>
      </c>
      <c r="BY399" s="23">
        <v>0</v>
      </c>
      <c r="BZ399" s="23">
        <v>0</v>
      </c>
      <c r="CA399" s="25">
        <f t="shared" si="60"/>
        <v>197712020</v>
      </c>
      <c r="CB399" s="22">
        <v>0</v>
      </c>
      <c r="CC399" s="23">
        <v>0</v>
      </c>
      <c r="CD399" s="23">
        <v>0</v>
      </c>
      <c r="CE399" s="23">
        <v>0</v>
      </c>
      <c r="CF399" s="24">
        <v>0</v>
      </c>
      <c r="CG399" s="23">
        <v>0</v>
      </c>
      <c r="CH399" s="23">
        <v>0</v>
      </c>
      <c r="CI399" s="23">
        <v>0</v>
      </c>
      <c r="CJ399" s="25">
        <f t="shared" si="61"/>
        <v>197712020</v>
      </c>
      <c r="CK399" s="22">
        <v>0</v>
      </c>
      <c r="CL399" s="23">
        <v>0</v>
      </c>
      <c r="CM399" s="23">
        <v>0</v>
      </c>
      <c r="CN399" s="23">
        <v>0</v>
      </c>
      <c r="CO399" s="23">
        <v>0</v>
      </c>
      <c r="CP399" s="24">
        <v>0</v>
      </c>
      <c r="CQ399" s="23">
        <v>0</v>
      </c>
      <c r="CR399" s="23">
        <v>0</v>
      </c>
      <c r="CS399" s="25">
        <f t="shared" si="62"/>
        <v>197712020</v>
      </c>
      <c r="CT399" s="22">
        <v>0</v>
      </c>
      <c r="CU399" s="23">
        <v>0</v>
      </c>
      <c r="CV399" s="23">
        <v>0</v>
      </c>
      <c r="CW399" s="23"/>
      <c r="CX399" s="23">
        <v>0</v>
      </c>
      <c r="CY399" s="24">
        <v>0</v>
      </c>
      <c r="CZ399" s="23">
        <v>0</v>
      </c>
      <c r="DA399" s="23">
        <v>0</v>
      </c>
      <c r="DB399" s="25">
        <f t="shared" si="63"/>
        <v>197712020</v>
      </c>
      <c r="DC399" s="22">
        <v>0</v>
      </c>
      <c r="DD399" s="23">
        <v>0</v>
      </c>
      <c r="DE399" s="23">
        <v>0</v>
      </c>
      <c r="DF399" s="23">
        <v>0</v>
      </c>
      <c r="DG399" s="23">
        <v>0</v>
      </c>
      <c r="DH399" s="24">
        <v>0</v>
      </c>
      <c r="DI399" s="23">
        <v>0</v>
      </c>
      <c r="DJ399" s="23">
        <v>0</v>
      </c>
      <c r="DK399" s="25">
        <f t="shared" si="65"/>
        <v>197712020</v>
      </c>
      <c r="DL399" s="28">
        <v>0</v>
      </c>
      <c r="DM399" s="23">
        <v>0</v>
      </c>
      <c r="DN399" s="23">
        <v>0</v>
      </c>
      <c r="DO399" s="23">
        <v>0</v>
      </c>
      <c r="DP399" s="23"/>
      <c r="DQ399" s="23"/>
      <c r="DR399" s="23">
        <v>0</v>
      </c>
      <c r="DS399" s="23">
        <v>0</v>
      </c>
      <c r="DT399" s="24">
        <v>0</v>
      </c>
      <c r="DU399" s="23">
        <v>0</v>
      </c>
      <c r="DV399" s="23">
        <v>0</v>
      </c>
      <c r="DW399" s="26">
        <f t="shared" si="64"/>
        <v>197712020</v>
      </c>
      <c r="DX399" s="26">
        <f>VLOOKUP(B399,[2]RPTNCT049_ConsultaSaldosContabl!$I$4:$K$7914,3,0)</f>
        <v>47977001</v>
      </c>
      <c r="DY399" s="13" t="e">
        <f>+S399+AD399+AU399+#REF!+BG399+#REF!+BQ399+#REF!</f>
        <v>#REF!</v>
      </c>
    </row>
    <row r="400" spans="1:129" ht="15" customHeight="1" x14ac:dyDescent="0.2">
      <c r="A400" s="9">
        <v>8909820557</v>
      </c>
      <c r="B400" s="9">
        <v>890982055</v>
      </c>
      <c r="C400" s="9"/>
      <c r="D400" s="27">
        <v>211805318</v>
      </c>
      <c r="E400" s="21" t="s">
        <v>146</v>
      </c>
      <c r="F400" s="20" t="s">
        <v>1298</v>
      </c>
      <c r="G400" s="22">
        <f>VLOOKUP(A400,[1]SGP!$A$4:$G$1137,7,0)</f>
        <v>0</v>
      </c>
      <c r="H400" s="23"/>
      <c r="I400" s="23">
        <v>0</v>
      </c>
      <c r="J400" s="23">
        <v>0</v>
      </c>
      <c r="K400" s="24">
        <v>0</v>
      </c>
      <c r="L400" s="23">
        <v>0</v>
      </c>
      <c r="M400" s="23">
        <v>0</v>
      </c>
      <c r="N400" s="25">
        <f t="shared" si="57"/>
        <v>0</v>
      </c>
      <c r="O400" s="25">
        <v>0</v>
      </c>
      <c r="P400" s="22">
        <v>0</v>
      </c>
      <c r="Q400" s="23">
        <v>0</v>
      </c>
      <c r="R400" s="23">
        <v>0</v>
      </c>
      <c r="S400" s="31">
        <v>240332758</v>
      </c>
      <c r="T400" s="23">
        <v>0</v>
      </c>
      <c r="U400" s="24">
        <v>0</v>
      </c>
      <c r="V400" s="23">
        <v>0</v>
      </c>
      <c r="W400" s="23">
        <v>0</v>
      </c>
      <c r="X400" s="25">
        <f t="shared" si="58"/>
        <v>240332758</v>
      </c>
      <c r="Y400" s="25">
        <v>0</v>
      </c>
      <c r="Z400" s="22">
        <v>0</v>
      </c>
      <c r="AA400" s="23">
        <v>0</v>
      </c>
      <c r="AB400" s="22">
        <v>0</v>
      </c>
      <c r="AC400" s="23">
        <v>0</v>
      </c>
      <c r="AD400" s="23">
        <v>0</v>
      </c>
      <c r="AE400" s="23">
        <v>0</v>
      </c>
      <c r="AF400" s="24">
        <v>0</v>
      </c>
      <c r="AG400" s="23">
        <v>0</v>
      </c>
      <c r="AH400" s="23">
        <v>0</v>
      </c>
      <c r="AI400" s="25">
        <f t="shared" si="59"/>
        <v>240332758</v>
      </c>
      <c r="AJ400" s="25">
        <v>0</v>
      </c>
      <c r="AK400" s="24">
        <v>0</v>
      </c>
      <c r="AL400" s="23">
        <v>0</v>
      </c>
      <c r="AM400" s="23">
        <v>0</v>
      </c>
      <c r="AN400" s="24">
        <v>0</v>
      </c>
      <c r="AO400" s="24">
        <v>0</v>
      </c>
      <c r="AP400" s="23">
        <v>0</v>
      </c>
      <c r="AQ400" s="23">
        <v>0</v>
      </c>
      <c r="AR400" s="23">
        <v>0</v>
      </c>
      <c r="AS400" s="41" t="s">
        <v>2304</v>
      </c>
      <c r="AT400" s="23">
        <v>0</v>
      </c>
      <c r="AU400" s="23">
        <v>0</v>
      </c>
      <c r="AV400" s="25">
        <v>240332758</v>
      </c>
      <c r="AW400" s="22">
        <v>0</v>
      </c>
      <c r="AX400" s="23">
        <v>0</v>
      </c>
      <c r="AY400" s="41">
        <v>0</v>
      </c>
      <c r="AZ400" s="23">
        <v>0</v>
      </c>
      <c r="BA400" s="24">
        <v>0</v>
      </c>
      <c r="BB400" s="23">
        <v>0</v>
      </c>
      <c r="BC400" s="23"/>
      <c r="BD400" s="23">
        <v>0</v>
      </c>
      <c r="BE400" s="41">
        <v>0</v>
      </c>
      <c r="BF400" s="23">
        <v>134923585</v>
      </c>
      <c r="BG400" s="23">
        <v>359943242</v>
      </c>
      <c r="BH400" s="25">
        <v>735199585</v>
      </c>
      <c r="BI400" s="23">
        <v>0</v>
      </c>
      <c r="BJ400" s="23">
        <v>37241339</v>
      </c>
      <c r="BK400" s="23">
        <v>0</v>
      </c>
      <c r="BL400" s="23">
        <v>0</v>
      </c>
      <c r="BM400" s="23">
        <v>0</v>
      </c>
      <c r="BN400" s="24">
        <v>0</v>
      </c>
      <c r="BO400" s="23">
        <v>0</v>
      </c>
      <c r="BP400" s="23">
        <v>0</v>
      </c>
      <c r="BQ400" s="23">
        <v>0</v>
      </c>
      <c r="BR400" s="25">
        <v>772440924</v>
      </c>
      <c r="BS400" s="22">
        <v>0</v>
      </c>
      <c r="BT400" s="23">
        <v>0</v>
      </c>
      <c r="BU400" s="23">
        <v>0</v>
      </c>
      <c r="BV400" s="23">
        <v>0</v>
      </c>
      <c r="BW400" s="24">
        <v>0</v>
      </c>
      <c r="BX400" s="23">
        <v>0</v>
      </c>
      <c r="BY400" s="23">
        <v>0</v>
      </c>
      <c r="BZ400" s="23">
        <v>0</v>
      </c>
      <c r="CA400" s="25">
        <f t="shared" si="60"/>
        <v>772440924</v>
      </c>
      <c r="CB400" s="22">
        <v>0</v>
      </c>
      <c r="CC400" s="23">
        <v>0</v>
      </c>
      <c r="CD400" s="23">
        <v>0</v>
      </c>
      <c r="CE400" s="23">
        <v>0</v>
      </c>
      <c r="CF400" s="24">
        <v>0</v>
      </c>
      <c r="CG400" s="23">
        <v>0</v>
      </c>
      <c r="CH400" s="23">
        <v>0</v>
      </c>
      <c r="CI400" s="23">
        <v>0</v>
      </c>
      <c r="CJ400" s="25">
        <f t="shared" si="61"/>
        <v>772440924</v>
      </c>
      <c r="CK400" s="22">
        <v>0</v>
      </c>
      <c r="CL400" s="23">
        <v>0</v>
      </c>
      <c r="CM400" s="23">
        <v>0</v>
      </c>
      <c r="CN400" s="23">
        <v>0</v>
      </c>
      <c r="CO400" s="23">
        <v>0</v>
      </c>
      <c r="CP400" s="24">
        <v>0</v>
      </c>
      <c r="CQ400" s="23">
        <v>0</v>
      </c>
      <c r="CR400" s="23">
        <v>0</v>
      </c>
      <c r="CS400" s="25">
        <f t="shared" si="62"/>
        <v>772440924</v>
      </c>
      <c r="CT400" s="22">
        <v>0</v>
      </c>
      <c r="CU400" s="23">
        <v>0</v>
      </c>
      <c r="CV400" s="23">
        <v>0</v>
      </c>
      <c r="CW400" s="23"/>
      <c r="CX400" s="23">
        <v>0</v>
      </c>
      <c r="CY400" s="24">
        <v>0</v>
      </c>
      <c r="CZ400" s="23">
        <v>0</v>
      </c>
      <c r="DA400" s="23">
        <v>0</v>
      </c>
      <c r="DB400" s="25">
        <f t="shared" si="63"/>
        <v>772440924</v>
      </c>
      <c r="DC400" s="22">
        <v>0</v>
      </c>
      <c r="DD400" s="23">
        <v>0</v>
      </c>
      <c r="DE400" s="23">
        <v>0</v>
      </c>
      <c r="DF400" s="23">
        <v>0</v>
      </c>
      <c r="DG400" s="23">
        <v>0</v>
      </c>
      <c r="DH400" s="24">
        <v>0</v>
      </c>
      <c r="DI400" s="23">
        <v>0</v>
      </c>
      <c r="DJ400" s="23">
        <v>0</v>
      </c>
      <c r="DK400" s="25">
        <f t="shared" si="65"/>
        <v>772440924</v>
      </c>
      <c r="DL400" s="28">
        <v>0</v>
      </c>
      <c r="DM400" s="23">
        <v>0</v>
      </c>
      <c r="DN400" s="23">
        <v>0</v>
      </c>
      <c r="DO400" s="23">
        <v>0</v>
      </c>
      <c r="DP400" s="23"/>
      <c r="DQ400" s="23"/>
      <c r="DR400" s="23">
        <v>0</v>
      </c>
      <c r="DS400" s="23">
        <v>0</v>
      </c>
      <c r="DT400" s="24">
        <v>0</v>
      </c>
      <c r="DU400" s="23">
        <v>0</v>
      </c>
      <c r="DV400" s="23">
        <v>0</v>
      </c>
      <c r="DW400" s="26">
        <f t="shared" si="64"/>
        <v>772440924</v>
      </c>
      <c r="DX400" s="26">
        <f>VLOOKUP(B400,[2]RPTNCT049_ConsultaSaldosContabl!$I$4:$K$7914,3,0)</f>
        <v>172164924</v>
      </c>
      <c r="DY400" s="13" t="e">
        <f>+S400+AD400+AU400+#REF!+BG400+#REF!+BQ400+#REF!</f>
        <v>#REF!</v>
      </c>
    </row>
    <row r="401" spans="1:129" ht="15" customHeight="1" x14ac:dyDescent="0.2">
      <c r="A401" s="9">
        <v>8909819950</v>
      </c>
      <c r="B401" s="9">
        <v>890981995</v>
      </c>
      <c r="C401" s="9"/>
      <c r="D401" s="27">
        <v>210005400</v>
      </c>
      <c r="E401" s="21" t="s">
        <v>156</v>
      </c>
      <c r="F401" s="20" t="s">
        <v>1308</v>
      </c>
      <c r="G401" s="22">
        <f>VLOOKUP(A401,[1]SGP!$A$4:$G$1137,7,0)</f>
        <v>0</v>
      </c>
      <c r="H401" s="23"/>
      <c r="I401" s="23">
        <v>0</v>
      </c>
      <c r="J401" s="23">
        <v>0</v>
      </c>
      <c r="K401" s="24">
        <v>0</v>
      </c>
      <c r="L401" s="23">
        <v>0</v>
      </c>
      <c r="M401" s="23">
        <v>0</v>
      </c>
      <c r="N401" s="25">
        <f t="shared" si="57"/>
        <v>0</v>
      </c>
      <c r="O401" s="25">
        <v>0</v>
      </c>
      <c r="P401" s="22">
        <v>0</v>
      </c>
      <c r="Q401" s="23">
        <v>0</v>
      </c>
      <c r="R401" s="23">
        <v>0</v>
      </c>
      <c r="S401" s="31">
        <v>164958417</v>
      </c>
      <c r="T401" s="23">
        <v>0</v>
      </c>
      <c r="U401" s="24">
        <v>0</v>
      </c>
      <c r="V401" s="23">
        <v>0</v>
      </c>
      <c r="W401" s="23">
        <v>0</v>
      </c>
      <c r="X401" s="25">
        <f t="shared" si="58"/>
        <v>164958417</v>
      </c>
      <c r="Y401" s="25">
        <v>0</v>
      </c>
      <c r="Z401" s="22">
        <v>0</v>
      </c>
      <c r="AA401" s="23">
        <v>0</v>
      </c>
      <c r="AB401" s="22">
        <v>0</v>
      </c>
      <c r="AC401" s="23">
        <v>0</v>
      </c>
      <c r="AD401" s="23">
        <v>0</v>
      </c>
      <c r="AE401" s="23">
        <v>0</v>
      </c>
      <c r="AF401" s="24">
        <v>0</v>
      </c>
      <c r="AG401" s="23">
        <v>0</v>
      </c>
      <c r="AH401" s="23">
        <v>0</v>
      </c>
      <c r="AI401" s="25">
        <f t="shared" si="59"/>
        <v>164958417</v>
      </c>
      <c r="AJ401" s="25">
        <v>0</v>
      </c>
      <c r="AK401" s="24">
        <v>0</v>
      </c>
      <c r="AL401" s="23">
        <v>0</v>
      </c>
      <c r="AM401" s="23">
        <v>0</v>
      </c>
      <c r="AN401" s="24">
        <v>0</v>
      </c>
      <c r="AO401" s="24">
        <v>0</v>
      </c>
      <c r="AP401" s="23">
        <v>0</v>
      </c>
      <c r="AQ401" s="23">
        <v>0</v>
      </c>
      <c r="AR401" s="23">
        <v>0</v>
      </c>
      <c r="AS401" s="41" t="s">
        <v>2304</v>
      </c>
      <c r="AT401" s="23">
        <v>0</v>
      </c>
      <c r="AU401" s="23">
        <v>0</v>
      </c>
      <c r="AV401" s="25">
        <v>164958417</v>
      </c>
      <c r="AW401" s="22">
        <v>0</v>
      </c>
      <c r="AX401" s="23">
        <v>0</v>
      </c>
      <c r="AY401" s="41">
        <v>0</v>
      </c>
      <c r="AZ401" s="23">
        <v>0</v>
      </c>
      <c r="BA401" s="24">
        <v>0</v>
      </c>
      <c r="BB401" s="23">
        <v>0</v>
      </c>
      <c r="BC401" s="23"/>
      <c r="BD401" s="23">
        <v>0</v>
      </c>
      <c r="BE401" s="41">
        <v>0</v>
      </c>
      <c r="BF401" s="23">
        <v>72750405</v>
      </c>
      <c r="BG401" s="23">
        <v>155221956</v>
      </c>
      <c r="BH401" s="25">
        <v>392930778</v>
      </c>
      <c r="BI401" s="23">
        <v>0</v>
      </c>
      <c r="BJ401" s="23">
        <v>20779545</v>
      </c>
      <c r="BK401" s="23">
        <v>0</v>
      </c>
      <c r="BL401" s="23">
        <v>0</v>
      </c>
      <c r="BM401" s="23">
        <v>0</v>
      </c>
      <c r="BN401" s="24">
        <v>0</v>
      </c>
      <c r="BO401" s="23">
        <v>0</v>
      </c>
      <c r="BP401" s="23">
        <v>0</v>
      </c>
      <c r="BQ401" s="23">
        <v>0</v>
      </c>
      <c r="BR401" s="25">
        <v>413710323</v>
      </c>
      <c r="BS401" s="22">
        <v>0</v>
      </c>
      <c r="BT401" s="23">
        <v>0</v>
      </c>
      <c r="BU401" s="23">
        <v>0</v>
      </c>
      <c r="BV401" s="23">
        <v>0</v>
      </c>
      <c r="BW401" s="24">
        <v>0</v>
      </c>
      <c r="BX401" s="23">
        <v>0</v>
      </c>
      <c r="BY401" s="23">
        <v>0</v>
      </c>
      <c r="BZ401" s="23">
        <v>0</v>
      </c>
      <c r="CA401" s="25">
        <f t="shared" si="60"/>
        <v>413710323</v>
      </c>
      <c r="CB401" s="22">
        <v>0</v>
      </c>
      <c r="CC401" s="23">
        <v>0</v>
      </c>
      <c r="CD401" s="23">
        <v>0</v>
      </c>
      <c r="CE401" s="23">
        <v>0</v>
      </c>
      <c r="CF401" s="24">
        <v>0</v>
      </c>
      <c r="CG401" s="23">
        <v>0</v>
      </c>
      <c r="CH401" s="23">
        <v>0</v>
      </c>
      <c r="CI401" s="23">
        <v>0</v>
      </c>
      <c r="CJ401" s="25">
        <f t="shared" si="61"/>
        <v>413710323</v>
      </c>
      <c r="CK401" s="22">
        <v>0</v>
      </c>
      <c r="CL401" s="23">
        <v>0</v>
      </c>
      <c r="CM401" s="23">
        <v>0</v>
      </c>
      <c r="CN401" s="23">
        <v>0</v>
      </c>
      <c r="CO401" s="23">
        <v>0</v>
      </c>
      <c r="CP401" s="24">
        <v>0</v>
      </c>
      <c r="CQ401" s="23">
        <v>0</v>
      </c>
      <c r="CR401" s="23">
        <v>0</v>
      </c>
      <c r="CS401" s="25">
        <f t="shared" si="62"/>
        <v>413710323</v>
      </c>
      <c r="CT401" s="22">
        <v>0</v>
      </c>
      <c r="CU401" s="23">
        <v>0</v>
      </c>
      <c r="CV401" s="23">
        <v>0</v>
      </c>
      <c r="CW401" s="23"/>
      <c r="CX401" s="23">
        <v>0</v>
      </c>
      <c r="CY401" s="24">
        <v>0</v>
      </c>
      <c r="CZ401" s="23">
        <v>0</v>
      </c>
      <c r="DA401" s="23">
        <v>0</v>
      </c>
      <c r="DB401" s="25">
        <f t="shared" si="63"/>
        <v>413710323</v>
      </c>
      <c r="DC401" s="22">
        <v>0</v>
      </c>
      <c r="DD401" s="23">
        <v>0</v>
      </c>
      <c r="DE401" s="23">
        <v>0</v>
      </c>
      <c r="DF401" s="23">
        <v>0</v>
      </c>
      <c r="DG401" s="23">
        <v>0</v>
      </c>
      <c r="DH401" s="24">
        <v>0</v>
      </c>
      <c r="DI401" s="23">
        <v>0</v>
      </c>
      <c r="DJ401" s="23">
        <v>0</v>
      </c>
      <c r="DK401" s="25">
        <f t="shared" si="65"/>
        <v>413710323</v>
      </c>
      <c r="DL401" s="28">
        <v>0</v>
      </c>
      <c r="DM401" s="23">
        <v>0</v>
      </c>
      <c r="DN401" s="23">
        <v>0</v>
      </c>
      <c r="DO401" s="23">
        <v>0</v>
      </c>
      <c r="DP401" s="23"/>
      <c r="DQ401" s="23"/>
      <c r="DR401" s="23">
        <v>0</v>
      </c>
      <c r="DS401" s="23">
        <v>0</v>
      </c>
      <c r="DT401" s="24">
        <v>0</v>
      </c>
      <c r="DU401" s="23">
        <v>0</v>
      </c>
      <c r="DV401" s="23">
        <v>0</v>
      </c>
      <c r="DW401" s="26">
        <f t="shared" si="64"/>
        <v>413710323</v>
      </c>
      <c r="DX401" s="26">
        <f>VLOOKUP(B401,[2]RPTNCT049_ConsultaSaldosContabl!$I$4:$K$7914,3,0)</f>
        <v>93529950</v>
      </c>
      <c r="DY401" s="13" t="e">
        <f>+S401+AD401+AU401+#REF!+BG401+#REF!+BQ401+#REF!</f>
        <v>#REF!</v>
      </c>
    </row>
    <row r="402" spans="1:129" ht="15" customHeight="1" x14ac:dyDescent="0.2">
      <c r="A402" s="9">
        <v>8909818802</v>
      </c>
      <c r="B402" s="9">
        <v>890981880</v>
      </c>
      <c r="C402" s="9"/>
      <c r="D402" s="27">
        <v>218605086</v>
      </c>
      <c r="E402" s="21" t="s">
        <v>111</v>
      </c>
      <c r="F402" s="20" t="s">
        <v>1263</v>
      </c>
      <c r="G402" s="22">
        <f>VLOOKUP(A402,[1]SGP!$A$4:$G$1137,7,0)</f>
        <v>0</v>
      </c>
      <c r="H402" s="23"/>
      <c r="I402" s="23">
        <v>0</v>
      </c>
      <c r="J402" s="23">
        <v>0</v>
      </c>
      <c r="K402" s="24">
        <v>0</v>
      </c>
      <c r="L402" s="23">
        <v>0</v>
      </c>
      <c r="M402" s="23">
        <v>0</v>
      </c>
      <c r="N402" s="25">
        <f t="shared" si="57"/>
        <v>0</v>
      </c>
      <c r="O402" s="25">
        <v>0</v>
      </c>
      <c r="P402" s="22">
        <v>0</v>
      </c>
      <c r="Q402" s="23">
        <v>0</v>
      </c>
      <c r="R402" s="23">
        <v>0</v>
      </c>
      <c r="S402" s="31">
        <v>65266696</v>
      </c>
      <c r="T402" s="23">
        <v>0</v>
      </c>
      <c r="U402" s="24">
        <v>0</v>
      </c>
      <c r="V402" s="23">
        <v>0</v>
      </c>
      <c r="W402" s="23">
        <v>0</v>
      </c>
      <c r="X402" s="25">
        <f t="shared" si="58"/>
        <v>65266696</v>
      </c>
      <c r="Y402" s="25">
        <v>0</v>
      </c>
      <c r="Z402" s="22">
        <v>0</v>
      </c>
      <c r="AA402" s="23">
        <v>0</v>
      </c>
      <c r="AB402" s="22">
        <v>0</v>
      </c>
      <c r="AC402" s="23">
        <v>0</v>
      </c>
      <c r="AD402" s="23">
        <v>0</v>
      </c>
      <c r="AE402" s="23">
        <v>0</v>
      </c>
      <c r="AF402" s="24">
        <v>0</v>
      </c>
      <c r="AG402" s="23">
        <v>0</v>
      </c>
      <c r="AH402" s="23">
        <v>0</v>
      </c>
      <c r="AI402" s="25">
        <f t="shared" si="59"/>
        <v>65266696</v>
      </c>
      <c r="AJ402" s="25">
        <v>0</v>
      </c>
      <c r="AK402" s="24">
        <v>0</v>
      </c>
      <c r="AL402" s="23">
        <v>0</v>
      </c>
      <c r="AM402" s="23">
        <v>0</v>
      </c>
      <c r="AN402" s="24">
        <v>0</v>
      </c>
      <c r="AO402" s="24">
        <v>0</v>
      </c>
      <c r="AP402" s="23">
        <v>0</v>
      </c>
      <c r="AQ402" s="23">
        <v>0</v>
      </c>
      <c r="AR402" s="23">
        <v>0</v>
      </c>
      <c r="AS402" s="41" t="s">
        <v>2304</v>
      </c>
      <c r="AT402" s="23">
        <v>0</v>
      </c>
      <c r="AU402" s="23">
        <v>0</v>
      </c>
      <c r="AV402" s="25">
        <v>65266696</v>
      </c>
      <c r="AW402" s="22">
        <v>0</v>
      </c>
      <c r="AX402" s="23">
        <v>0</v>
      </c>
      <c r="AY402" s="41">
        <v>0</v>
      </c>
      <c r="AZ402" s="23">
        <v>0</v>
      </c>
      <c r="BA402" s="24">
        <v>0</v>
      </c>
      <c r="BB402" s="23">
        <v>0</v>
      </c>
      <c r="BC402" s="23"/>
      <c r="BD402" s="23">
        <v>0</v>
      </c>
      <c r="BE402" s="41">
        <v>0</v>
      </c>
      <c r="BF402" s="23">
        <v>42977700</v>
      </c>
      <c r="BG402" s="23">
        <v>60571282</v>
      </c>
      <c r="BH402" s="25">
        <v>168815678</v>
      </c>
      <c r="BI402" s="23">
        <v>0</v>
      </c>
      <c r="BJ402" s="23">
        <v>11937757</v>
      </c>
      <c r="BK402" s="23">
        <v>0</v>
      </c>
      <c r="BL402" s="23">
        <v>0</v>
      </c>
      <c r="BM402" s="23">
        <v>0</v>
      </c>
      <c r="BN402" s="24">
        <v>0</v>
      </c>
      <c r="BO402" s="23">
        <v>0</v>
      </c>
      <c r="BP402" s="23">
        <v>0</v>
      </c>
      <c r="BQ402" s="23">
        <v>0</v>
      </c>
      <c r="BR402" s="25">
        <v>180753435</v>
      </c>
      <c r="BS402" s="22">
        <v>0</v>
      </c>
      <c r="BT402" s="23">
        <v>0</v>
      </c>
      <c r="BU402" s="23">
        <v>0</v>
      </c>
      <c r="BV402" s="23">
        <v>0</v>
      </c>
      <c r="BW402" s="24">
        <v>0</v>
      </c>
      <c r="BX402" s="23">
        <v>0</v>
      </c>
      <c r="BY402" s="23">
        <v>0</v>
      </c>
      <c r="BZ402" s="23">
        <v>0</v>
      </c>
      <c r="CA402" s="25">
        <f t="shared" si="60"/>
        <v>180753435</v>
      </c>
      <c r="CB402" s="22">
        <v>0</v>
      </c>
      <c r="CC402" s="23">
        <v>0</v>
      </c>
      <c r="CD402" s="23">
        <v>0</v>
      </c>
      <c r="CE402" s="23">
        <v>0</v>
      </c>
      <c r="CF402" s="24">
        <v>0</v>
      </c>
      <c r="CG402" s="23">
        <v>0</v>
      </c>
      <c r="CH402" s="23">
        <v>0</v>
      </c>
      <c r="CI402" s="23">
        <v>0</v>
      </c>
      <c r="CJ402" s="25">
        <f t="shared" si="61"/>
        <v>180753435</v>
      </c>
      <c r="CK402" s="22">
        <v>0</v>
      </c>
      <c r="CL402" s="23">
        <v>0</v>
      </c>
      <c r="CM402" s="23">
        <v>0</v>
      </c>
      <c r="CN402" s="23">
        <v>0</v>
      </c>
      <c r="CO402" s="23">
        <v>0</v>
      </c>
      <c r="CP402" s="24">
        <v>0</v>
      </c>
      <c r="CQ402" s="23">
        <v>0</v>
      </c>
      <c r="CR402" s="23">
        <v>0</v>
      </c>
      <c r="CS402" s="25">
        <f t="shared" si="62"/>
        <v>180753435</v>
      </c>
      <c r="CT402" s="22">
        <v>0</v>
      </c>
      <c r="CU402" s="23">
        <v>0</v>
      </c>
      <c r="CV402" s="23">
        <v>0</v>
      </c>
      <c r="CW402" s="23"/>
      <c r="CX402" s="23">
        <v>0</v>
      </c>
      <c r="CY402" s="24">
        <v>0</v>
      </c>
      <c r="CZ402" s="23">
        <v>0</v>
      </c>
      <c r="DA402" s="23">
        <v>0</v>
      </c>
      <c r="DB402" s="25">
        <f t="shared" si="63"/>
        <v>180753435</v>
      </c>
      <c r="DC402" s="22">
        <v>0</v>
      </c>
      <c r="DD402" s="23">
        <v>0</v>
      </c>
      <c r="DE402" s="23">
        <v>0</v>
      </c>
      <c r="DF402" s="23">
        <v>0</v>
      </c>
      <c r="DG402" s="23">
        <v>0</v>
      </c>
      <c r="DH402" s="24">
        <v>0</v>
      </c>
      <c r="DI402" s="23">
        <v>0</v>
      </c>
      <c r="DJ402" s="23">
        <v>0</v>
      </c>
      <c r="DK402" s="25">
        <f t="shared" si="65"/>
        <v>180753435</v>
      </c>
      <c r="DL402" s="28">
        <v>0</v>
      </c>
      <c r="DM402" s="23">
        <v>0</v>
      </c>
      <c r="DN402" s="23">
        <v>0</v>
      </c>
      <c r="DO402" s="23">
        <v>0</v>
      </c>
      <c r="DP402" s="23"/>
      <c r="DQ402" s="23"/>
      <c r="DR402" s="23">
        <v>0</v>
      </c>
      <c r="DS402" s="23">
        <v>0</v>
      </c>
      <c r="DT402" s="24">
        <v>0</v>
      </c>
      <c r="DU402" s="23">
        <v>0</v>
      </c>
      <c r="DV402" s="23">
        <v>0</v>
      </c>
      <c r="DW402" s="26">
        <f t="shared" si="64"/>
        <v>180753435</v>
      </c>
      <c r="DX402" s="26">
        <f>VLOOKUP(B402,[2]RPTNCT049_ConsultaSaldosContabl!$I$4:$K$7914,3,0)</f>
        <v>54915457</v>
      </c>
      <c r="DY402" s="13" t="e">
        <f>+S402+AD402+AU402+#REF!+BG402+#REF!+BQ402+#REF!</f>
        <v>#REF!</v>
      </c>
    </row>
    <row r="403" spans="1:129" ht="15" customHeight="1" x14ac:dyDescent="0.2">
      <c r="A403" s="9">
        <v>8909818683</v>
      </c>
      <c r="B403" s="9">
        <v>890981868</v>
      </c>
      <c r="C403" s="9"/>
      <c r="D403" s="27">
        <v>214705647</v>
      </c>
      <c r="E403" s="21" t="s">
        <v>179</v>
      </c>
      <c r="F403" s="20" t="s">
        <v>1295</v>
      </c>
      <c r="G403" s="22">
        <f>VLOOKUP(A403,[1]SGP!$A$4:$G$1137,7,0)</f>
        <v>0</v>
      </c>
      <c r="H403" s="23"/>
      <c r="I403" s="23">
        <v>0</v>
      </c>
      <c r="J403" s="23">
        <v>0</v>
      </c>
      <c r="K403" s="24">
        <v>0</v>
      </c>
      <c r="L403" s="23">
        <v>0</v>
      </c>
      <c r="M403" s="23">
        <v>0</v>
      </c>
      <c r="N403" s="25">
        <f t="shared" si="57"/>
        <v>0</v>
      </c>
      <c r="O403" s="25">
        <v>0</v>
      </c>
      <c r="P403" s="22">
        <v>0</v>
      </c>
      <c r="Q403" s="23">
        <v>0</v>
      </c>
      <c r="R403" s="23">
        <v>0</v>
      </c>
      <c r="S403" s="31">
        <v>64959194</v>
      </c>
      <c r="T403" s="23">
        <v>0</v>
      </c>
      <c r="U403" s="24">
        <v>0</v>
      </c>
      <c r="V403" s="23">
        <v>0</v>
      </c>
      <c r="W403" s="23">
        <v>0</v>
      </c>
      <c r="X403" s="25">
        <f t="shared" si="58"/>
        <v>64959194</v>
      </c>
      <c r="Y403" s="25">
        <v>0</v>
      </c>
      <c r="Z403" s="22">
        <v>0</v>
      </c>
      <c r="AA403" s="23">
        <v>0</v>
      </c>
      <c r="AB403" s="22">
        <v>0</v>
      </c>
      <c r="AC403" s="23">
        <v>0</v>
      </c>
      <c r="AD403" s="23">
        <v>583858</v>
      </c>
      <c r="AE403" s="23">
        <v>0</v>
      </c>
      <c r="AF403" s="24">
        <v>0</v>
      </c>
      <c r="AG403" s="23">
        <v>0</v>
      </c>
      <c r="AH403" s="23">
        <v>0</v>
      </c>
      <c r="AI403" s="25">
        <f t="shared" si="59"/>
        <v>65543052</v>
      </c>
      <c r="AJ403" s="25">
        <v>0</v>
      </c>
      <c r="AK403" s="24">
        <v>0</v>
      </c>
      <c r="AL403" s="23">
        <v>0</v>
      </c>
      <c r="AM403" s="23">
        <v>0</v>
      </c>
      <c r="AN403" s="24">
        <v>0</v>
      </c>
      <c r="AO403" s="24">
        <v>0</v>
      </c>
      <c r="AP403" s="23">
        <v>0</v>
      </c>
      <c r="AQ403" s="23">
        <v>0</v>
      </c>
      <c r="AR403" s="23">
        <v>0</v>
      </c>
      <c r="AS403" s="41" t="s">
        <v>2304</v>
      </c>
      <c r="AT403" s="23">
        <v>0</v>
      </c>
      <c r="AU403" s="23">
        <v>0</v>
      </c>
      <c r="AV403" s="25">
        <v>65543052</v>
      </c>
      <c r="AW403" s="22">
        <v>0</v>
      </c>
      <c r="AX403" s="23">
        <v>0</v>
      </c>
      <c r="AY403" s="41">
        <v>0</v>
      </c>
      <c r="AZ403" s="23">
        <v>0</v>
      </c>
      <c r="BA403" s="24">
        <v>0</v>
      </c>
      <c r="BB403" s="23">
        <v>0</v>
      </c>
      <c r="BC403" s="23"/>
      <c r="BD403" s="23">
        <v>0</v>
      </c>
      <c r="BE403" s="41">
        <v>0</v>
      </c>
      <c r="BF403" s="23">
        <v>44281545</v>
      </c>
      <c r="BG403" s="23">
        <v>69734036</v>
      </c>
      <c r="BH403" s="25">
        <v>179558633</v>
      </c>
      <c r="BI403" s="23">
        <v>0</v>
      </c>
      <c r="BJ403" s="23">
        <v>12647601</v>
      </c>
      <c r="BK403" s="23">
        <v>0</v>
      </c>
      <c r="BL403" s="23">
        <v>0</v>
      </c>
      <c r="BM403" s="23">
        <v>0</v>
      </c>
      <c r="BN403" s="24">
        <v>0</v>
      </c>
      <c r="BO403" s="23">
        <v>0</v>
      </c>
      <c r="BP403" s="23">
        <v>0</v>
      </c>
      <c r="BQ403" s="23">
        <v>0</v>
      </c>
      <c r="BR403" s="25">
        <v>192206234</v>
      </c>
      <c r="BS403" s="22">
        <v>0</v>
      </c>
      <c r="BT403" s="23">
        <v>0</v>
      </c>
      <c r="BU403" s="23">
        <v>0</v>
      </c>
      <c r="BV403" s="23">
        <v>0</v>
      </c>
      <c r="BW403" s="24">
        <v>0</v>
      </c>
      <c r="BX403" s="23">
        <v>0</v>
      </c>
      <c r="BY403" s="23">
        <v>0</v>
      </c>
      <c r="BZ403" s="23">
        <v>0</v>
      </c>
      <c r="CA403" s="25">
        <f t="shared" si="60"/>
        <v>192206234</v>
      </c>
      <c r="CB403" s="22">
        <v>0</v>
      </c>
      <c r="CC403" s="23">
        <v>0</v>
      </c>
      <c r="CD403" s="23">
        <v>0</v>
      </c>
      <c r="CE403" s="23">
        <v>0</v>
      </c>
      <c r="CF403" s="24">
        <v>0</v>
      </c>
      <c r="CG403" s="23">
        <v>0</v>
      </c>
      <c r="CH403" s="23">
        <v>0</v>
      </c>
      <c r="CI403" s="23">
        <v>0</v>
      </c>
      <c r="CJ403" s="25">
        <f t="shared" si="61"/>
        <v>192206234</v>
      </c>
      <c r="CK403" s="22">
        <v>0</v>
      </c>
      <c r="CL403" s="23">
        <v>0</v>
      </c>
      <c r="CM403" s="23">
        <v>0</v>
      </c>
      <c r="CN403" s="23">
        <v>0</v>
      </c>
      <c r="CO403" s="23">
        <v>0</v>
      </c>
      <c r="CP403" s="24">
        <v>0</v>
      </c>
      <c r="CQ403" s="23">
        <v>0</v>
      </c>
      <c r="CR403" s="23">
        <v>0</v>
      </c>
      <c r="CS403" s="25">
        <f t="shared" si="62"/>
        <v>192206234</v>
      </c>
      <c r="CT403" s="22">
        <v>0</v>
      </c>
      <c r="CU403" s="23">
        <v>0</v>
      </c>
      <c r="CV403" s="23">
        <v>0</v>
      </c>
      <c r="CW403" s="23"/>
      <c r="CX403" s="23">
        <v>0</v>
      </c>
      <c r="CY403" s="24">
        <v>0</v>
      </c>
      <c r="CZ403" s="23">
        <v>0</v>
      </c>
      <c r="DA403" s="23">
        <v>0</v>
      </c>
      <c r="DB403" s="25">
        <f t="shared" si="63"/>
        <v>192206234</v>
      </c>
      <c r="DC403" s="22">
        <v>0</v>
      </c>
      <c r="DD403" s="23">
        <v>0</v>
      </c>
      <c r="DE403" s="23">
        <v>0</v>
      </c>
      <c r="DF403" s="23">
        <v>0</v>
      </c>
      <c r="DG403" s="23">
        <v>0</v>
      </c>
      <c r="DH403" s="24">
        <v>0</v>
      </c>
      <c r="DI403" s="23">
        <v>0</v>
      </c>
      <c r="DJ403" s="23">
        <v>0</v>
      </c>
      <c r="DK403" s="25">
        <f t="shared" si="65"/>
        <v>192206234</v>
      </c>
      <c r="DL403" s="28">
        <v>0</v>
      </c>
      <c r="DM403" s="23">
        <v>0</v>
      </c>
      <c r="DN403" s="23">
        <v>0</v>
      </c>
      <c r="DO403" s="23">
        <v>0</v>
      </c>
      <c r="DP403" s="23"/>
      <c r="DQ403" s="23"/>
      <c r="DR403" s="23">
        <v>0</v>
      </c>
      <c r="DS403" s="23">
        <v>0</v>
      </c>
      <c r="DT403" s="24">
        <v>0</v>
      </c>
      <c r="DU403" s="23">
        <v>0</v>
      </c>
      <c r="DV403" s="23">
        <v>0</v>
      </c>
      <c r="DW403" s="26">
        <f t="shared" si="64"/>
        <v>192206234</v>
      </c>
      <c r="DX403" s="26">
        <f>VLOOKUP(B403,[2]RPTNCT049_ConsultaSaldosContabl!$I$4:$K$7914,3,0)</f>
        <v>56929146</v>
      </c>
      <c r="DY403" s="13" t="e">
        <f>+S403+AD403+AU403+#REF!+BG403+#REF!+BQ403+#REF!</f>
        <v>#REF!</v>
      </c>
    </row>
    <row r="404" spans="1:129" ht="15" customHeight="1" x14ac:dyDescent="0.2">
      <c r="A404" s="9">
        <v>8909817868</v>
      </c>
      <c r="B404" s="9">
        <v>890981786</v>
      </c>
      <c r="C404" s="9"/>
      <c r="D404" s="27">
        <v>215505055</v>
      </c>
      <c r="E404" s="21" t="s">
        <v>108</v>
      </c>
      <c r="F404" s="20" t="s">
        <v>1260</v>
      </c>
      <c r="G404" s="22">
        <f>VLOOKUP(A404,[1]SGP!$A$4:$G$1137,7,0)</f>
        <v>0</v>
      </c>
      <c r="H404" s="23"/>
      <c r="I404" s="23">
        <v>0</v>
      </c>
      <c r="J404" s="23">
        <v>0</v>
      </c>
      <c r="K404" s="24">
        <v>0</v>
      </c>
      <c r="L404" s="23">
        <v>0</v>
      </c>
      <c r="M404" s="23">
        <v>0</v>
      </c>
      <c r="N404" s="25">
        <f t="shared" si="57"/>
        <v>0</v>
      </c>
      <c r="O404" s="25">
        <v>0</v>
      </c>
      <c r="P404" s="22">
        <v>0</v>
      </c>
      <c r="Q404" s="23">
        <v>0</v>
      </c>
      <c r="R404" s="23">
        <v>0</v>
      </c>
      <c r="S404" s="29">
        <v>0</v>
      </c>
      <c r="T404" s="23">
        <v>0</v>
      </c>
      <c r="U404" s="24">
        <v>0</v>
      </c>
      <c r="V404" s="23">
        <v>0</v>
      </c>
      <c r="W404" s="23">
        <v>0</v>
      </c>
      <c r="X404" s="25">
        <f t="shared" si="58"/>
        <v>0</v>
      </c>
      <c r="Y404" s="25">
        <v>0</v>
      </c>
      <c r="Z404" s="22">
        <v>0</v>
      </c>
      <c r="AA404" s="23">
        <v>0</v>
      </c>
      <c r="AB404" s="22">
        <v>0</v>
      </c>
      <c r="AC404" s="23">
        <v>0</v>
      </c>
      <c r="AD404" s="23">
        <v>0</v>
      </c>
      <c r="AE404" s="23">
        <v>0</v>
      </c>
      <c r="AF404" s="24">
        <v>0</v>
      </c>
      <c r="AG404" s="23">
        <v>0</v>
      </c>
      <c r="AH404" s="23">
        <v>0</v>
      </c>
      <c r="AI404" s="25">
        <f t="shared" si="59"/>
        <v>0</v>
      </c>
      <c r="AJ404" s="25">
        <v>0</v>
      </c>
      <c r="AK404" s="24">
        <v>0</v>
      </c>
      <c r="AL404" s="23">
        <v>0</v>
      </c>
      <c r="AM404" s="23">
        <v>0</v>
      </c>
      <c r="AN404" s="24">
        <v>0</v>
      </c>
      <c r="AO404" s="24">
        <v>0</v>
      </c>
      <c r="AP404" s="23">
        <v>0</v>
      </c>
      <c r="AQ404" s="23">
        <v>0</v>
      </c>
      <c r="AR404" s="23">
        <v>0</v>
      </c>
      <c r="AS404" s="41" t="s">
        <v>2304</v>
      </c>
      <c r="AT404" s="23">
        <v>0</v>
      </c>
      <c r="AU404" s="23">
        <v>0</v>
      </c>
      <c r="AV404" s="25">
        <v>0</v>
      </c>
      <c r="AW404" s="22">
        <v>0</v>
      </c>
      <c r="AX404" s="23">
        <v>0</v>
      </c>
      <c r="AY404" s="41">
        <v>0</v>
      </c>
      <c r="AZ404" s="23">
        <v>0</v>
      </c>
      <c r="BA404" s="24">
        <v>0</v>
      </c>
      <c r="BB404" s="23">
        <v>0</v>
      </c>
      <c r="BC404" s="23"/>
      <c r="BD404" s="23">
        <v>0</v>
      </c>
      <c r="BE404" s="41">
        <v>0</v>
      </c>
      <c r="BF404" s="23">
        <v>57108555</v>
      </c>
      <c r="BG404" s="23">
        <v>0</v>
      </c>
      <c r="BH404" s="25">
        <v>57108555</v>
      </c>
      <c r="BI404" s="23">
        <v>0</v>
      </c>
      <c r="BJ404" s="23">
        <v>16601303</v>
      </c>
      <c r="BK404" s="23">
        <v>0</v>
      </c>
      <c r="BL404" s="23">
        <v>0</v>
      </c>
      <c r="BM404" s="23">
        <v>0</v>
      </c>
      <c r="BN404" s="24">
        <v>0</v>
      </c>
      <c r="BO404" s="23">
        <v>0</v>
      </c>
      <c r="BP404" s="23">
        <v>0</v>
      </c>
      <c r="BQ404" s="23">
        <v>0</v>
      </c>
      <c r="BR404" s="25">
        <v>73709858</v>
      </c>
      <c r="BS404" s="22">
        <v>0</v>
      </c>
      <c r="BT404" s="23">
        <v>0</v>
      </c>
      <c r="BU404" s="23">
        <v>0</v>
      </c>
      <c r="BV404" s="23">
        <v>0</v>
      </c>
      <c r="BW404" s="24">
        <v>0</v>
      </c>
      <c r="BX404" s="23">
        <v>0</v>
      </c>
      <c r="BY404" s="23">
        <v>0</v>
      </c>
      <c r="BZ404" s="23">
        <v>0</v>
      </c>
      <c r="CA404" s="25">
        <f t="shared" si="60"/>
        <v>73709858</v>
      </c>
      <c r="CB404" s="22">
        <v>0</v>
      </c>
      <c r="CC404" s="23">
        <v>0</v>
      </c>
      <c r="CD404" s="23">
        <v>0</v>
      </c>
      <c r="CE404" s="23">
        <v>0</v>
      </c>
      <c r="CF404" s="24">
        <v>0</v>
      </c>
      <c r="CG404" s="23">
        <v>0</v>
      </c>
      <c r="CH404" s="23">
        <v>0</v>
      </c>
      <c r="CI404" s="23">
        <v>0</v>
      </c>
      <c r="CJ404" s="25">
        <f t="shared" si="61"/>
        <v>73709858</v>
      </c>
      <c r="CK404" s="22">
        <v>0</v>
      </c>
      <c r="CL404" s="23">
        <v>0</v>
      </c>
      <c r="CM404" s="23">
        <v>0</v>
      </c>
      <c r="CN404" s="23">
        <v>0</v>
      </c>
      <c r="CO404" s="23">
        <v>0</v>
      </c>
      <c r="CP404" s="24">
        <v>0</v>
      </c>
      <c r="CQ404" s="23">
        <v>0</v>
      </c>
      <c r="CR404" s="23">
        <v>0</v>
      </c>
      <c r="CS404" s="25">
        <f t="shared" si="62"/>
        <v>73709858</v>
      </c>
      <c r="CT404" s="22">
        <v>0</v>
      </c>
      <c r="CU404" s="23">
        <v>0</v>
      </c>
      <c r="CV404" s="23">
        <v>0</v>
      </c>
      <c r="CW404" s="23"/>
      <c r="CX404" s="23">
        <v>0</v>
      </c>
      <c r="CY404" s="24">
        <v>0</v>
      </c>
      <c r="CZ404" s="23">
        <v>0</v>
      </c>
      <c r="DA404" s="23">
        <v>0</v>
      </c>
      <c r="DB404" s="25">
        <f t="shared" si="63"/>
        <v>73709858</v>
      </c>
      <c r="DC404" s="22">
        <v>0</v>
      </c>
      <c r="DD404" s="23">
        <v>0</v>
      </c>
      <c r="DE404" s="23">
        <v>0</v>
      </c>
      <c r="DF404" s="23">
        <v>0</v>
      </c>
      <c r="DG404" s="23">
        <v>0</v>
      </c>
      <c r="DH404" s="24">
        <v>0</v>
      </c>
      <c r="DI404" s="23">
        <v>0</v>
      </c>
      <c r="DJ404" s="23">
        <v>0</v>
      </c>
      <c r="DK404" s="25">
        <f t="shared" si="65"/>
        <v>73709858</v>
      </c>
      <c r="DL404" s="28">
        <v>0</v>
      </c>
      <c r="DM404" s="23">
        <v>0</v>
      </c>
      <c r="DN404" s="23">
        <v>0</v>
      </c>
      <c r="DO404" s="23">
        <v>0</v>
      </c>
      <c r="DP404" s="23">
        <v>0</v>
      </c>
      <c r="DQ404" s="23"/>
      <c r="DR404" s="23">
        <v>0</v>
      </c>
      <c r="DS404" s="23">
        <v>0</v>
      </c>
      <c r="DT404" s="24">
        <v>0</v>
      </c>
      <c r="DU404" s="23">
        <v>0</v>
      </c>
      <c r="DV404" s="23">
        <v>0</v>
      </c>
      <c r="DW404" s="26">
        <f t="shared" si="64"/>
        <v>73709858</v>
      </c>
      <c r="DX404" s="26">
        <f>VLOOKUP(B404,[2]RPTNCT049_ConsultaSaldosContabl!$I$4:$K$7914,3,0)</f>
        <v>73709858</v>
      </c>
      <c r="DY404" s="13" t="e">
        <f>+S404+AD404+AU404+#REF!+BG404+#REF!+BQ404+#REF!</f>
        <v>#REF!</v>
      </c>
    </row>
    <row r="405" spans="1:129" ht="15" customHeight="1" x14ac:dyDescent="0.2">
      <c r="A405" s="9">
        <v>8909817320</v>
      </c>
      <c r="B405" s="9">
        <v>890981732</v>
      </c>
      <c r="C405" s="9"/>
      <c r="D405" s="27">
        <v>213005030</v>
      </c>
      <c r="E405" s="21" t="s">
        <v>98</v>
      </c>
      <c r="F405" s="20" t="s">
        <v>1250</v>
      </c>
      <c r="G405" s="22">
        <f>VLOOKUP(A405,[1]SGP!$A$4:$G$1137,7,0)</f>
        <v>0</v>
      </c>
      <c r="H405" s="23"/>
      <c r="I405" s="23">
        <v>0</v>
      </c>
      <c r="J405" s="23">
        <v>0</v>
      </c>
      <c r="K405" s="24">
        <v>0</v>
      </c>
      <c r="L405" s="23">
        <v>0</v>
      </c>
      <c r="M405" s="23">
        <v>0</v>
      </c>
      <c r="N405" s="25">
        <f t="shared" si="57"/>
        <v>0</v>
      </c>
      <c r="O405" s="25">
        <v>0</v>
      </c>
      <c r="P405" s="22">
        <v>0</v>
      </c>
      <c r="Q405" s="23">
        <v>0</v>
      </c>
      <c r="R405" s="23">
        <v>0</v>
      </c>
      <c r="S405" s="31">
        <v>204072748</v>
      </c>
      <c r="T405" s="23">
        <v>0</v>
      </c>
      <c r="U405" s="24">
        <v>0</v>
      </c>
      <c r="V405" s="23">
        <v>0</v>
      </c>
      <c r="W405" s="23">
        <v>0</v>
      </c>
      <c r="X405" s="25">
        <f t="shared" si="58"/>
        <v>204072748</v>
      </c>
      <c r="Y405" s="25">
        <v>0</v>
      </c>
      <c r="Z405" s="22">
        <v>0</v>
      </c>
      <c r="AA405" s="23">
        <v>0</v>
      </c>
      <c r="AB405" s="22">
        <v>0</v>
      </c>
      <c r="AC405" s="23">
        <v>0</v>
      </c>
      <c r="AD405" s="23">
        <v>0</v>
      </c>
      <c r="AE405" s="23">
        <v>0</v>
      </c>
      <c r="AF405" s="24">
        <v>0</v>
      </c>
      <c r="AG405" s="23">
        <v>0</v>
      </c>
      <c r="AH405" s="23">
        <v>0</v>
      </c>
      <c r="AI405" s="25">
        <f t="shared" si="59"/>
        <v>204072748</v>
      </c>
      <c r="AJ405" s="25">
        <v>0</v>
      </c>
      <c r="AK405" s="24">
        <v>0</v>
      </c>
      <c r="AL405" s="23">
        <v>0</v>
      </c>
      <c r="AM405" s="23">
        <v>0</v>
      </c>
      <c r="AN405" s="24">
        <v>0</v>
      </c>
      <c r="AO405" s="24">
        <v>0</v>
      </c>
      <c r="AP405" s="23">
        <v>0</v>
      </c>
      <c r="AQ405" s="23">
        <v>0</v>
      </c>
      <c r="AR405" s="23">
        <v>0</v>
      </c>
      <c r="AS405" s="41" t="s">
        <v>2304</v>
      </c>
      <c r="AT405" s="23">
        <v>0</v>
      </c>
      <c r="AU405" s="23">
        <v>0</v>
      </c>
      <c r="AV405" s="25">
        <v>204072748</v>
      </c>
      <c r="AW405" s="22">
        <v>0</v>
      </c>
      <c r="AX405" s="23">
        <v>0</v>
      </c>
      <c r="AY405" s="41">
        <v>0</v>
      </c>
      <c r="AZ405" s="23">
        <v>0</v>
      </c>
      <c r="BA405" s="24">
        <v>0</v>
      </c>
      <c r="BB405" s="23">
        <v>0</v>
      </c>
      <c r="BC405" s="23"/>
      <c r="BD405" s="23">
        <v>0</v>
      </c>
      <c r="BE405" s="41">
        <v>0</v>
      </c>
      <c r="BF405" s="23">
        <v>125079865</v>
      </c>
      <c r="BG405" s="23">
        <v>192816537</v>
      </c>
      <c r="BH405" s="25">
        <v>521969150</v>
      </c>
      <c r="BI405" s="23">
        <v>0</v>
      </c>
      <c r="BJ405" s="23">
        <v>34645533</v>
      </c>
      <c r="BK405" s="23">
        <v>0</v>
      </c>
      <c r="BL405" s="23">
        <v>0</v>
      </c>
      <c r="BM405" s="23">
        <v>0</v>
      </c>
      <c r="BN405" s="24">
        <v>0</v>
      </c>
      <c r="BO405" s="23">
        <v>0</v>
      </c>
      <c r="BP405" s="23">
        <v>0</v>
      </c>
      <c r="BQ405" s="23">
        <v>0</v>
      </c>
      <c r="BR405" s="25">
        <v>556614683</v>
      </c>
      <c r="BS405" s="22">
        <v>0</v>
      </c>
      <c r="BT405" s="23">
        <v>0</v>
      </c>
      <c r="BU405" s="23">
        <v>0</v>
      </c>
      <c r="BV405" s="23">
        <v>0</v>
      </c>
      <c r="BW405" s="24">
        <v>0</v>
      </c>
      <c r="BX405" s="23">
        <v>0</v>
      </c>
      <c r="BY405" s="23">
        <v>0</v>
      </c>
      <c r="BZ405" s="23">
        <v>0</v>
      </c>
      <c r="CA405" s="25">
        <f t="shared" si="60"/>
        <v>556614683</v>
      </c>
      <c r="CB405" s="22">
        <v>0</v>
      </c>
      <c r="CC405" s="23">
        <v>0</v>
      </c>
      <c r="CD405" s="23">
        <v>0</v>
      </c>
      <c r="CE405" s="23">
        <v>0</v>
      </c>
      <c r="CF405" s="24">
        <v>0</v>
      </c>
      <c r="CG405" s="23">
        <v>0</v>
      </c>
      <c r="CH405" s="23">
        <v>0</v>
      </c>
      <c r="CI405" s="23">
        <v>0</v>
      </c>
      <c r="CJ405" s="25">
        <f t="shared" si="61"/>
        <v>556614683</v>
      </c>
      <c r="CK405" s="22">
        <v>0</v>
      </c>
      <c r="CL405" s="23">
        <v>0</v>
      </c>
      <c r="CM405" s="23">
        <v>0</v>
      </c>
      <c r="CN405" s="23">
        <v>0</v>
      </c>
      <c r="CO405" s="23">
        <v>0</v>
      </c>
      <c r="CP405" s="24">
        <v>0</v>
      </c>
      <c r="CQ405" s="23">
        <v>0</v>
      </c>
      <c r="CR405" s="23">
        <v>0</v>
      </c>
      <c r="CS405" s="25">
        <f t="shared" si="62"/>
        <v>556614683</v>
      </c>
      <c r="CT405" s="22">
        <v>0</v>
      </c>
      <c r="CU405" s="23">
        <v>0</v>
      </c>
      <c r="CV405" s="23">
        <v>0</v>
      </c>
      <c r="CW405" s="23"/>
      <c r="CX405" s="23">
        <v>0</v>
      </c>
      <c r="CY405" s="24">
        <v>0</v>
      </c>
      <c r="CZ405" s="23">
        <v>0</v>
      </c>
      <c r="DA405" s="23">
        <v>0</v>
      </c>
      <c r="DB405" s="25">
        <f t="shared" si="63"/>
        <v>556614683</v>
      </c>
      <c r="DC405" s="22">
        <v>0</v>
      </c>
      <c r="DD405" s="23">
        <v>0</v>
      </c>
      <c r="DE405" s="23">
        <v>0</v>
      </c>
      <c r="DF405" s="23">
        <v>0</v>
      </c>
      <c r="DG405" s="23">
        <v>0</v>
      </c>
      <c r="DH405" s="24">
        <v>0</v>
      </c>
      <c r="DI405" s="23">
        <v>0</v>
      </c>
      <c r="DJ405" s="23">
        <v>0</v>
      </c>
      <c r="DK405" s="25">
        <f t="shared" si="65"/>
        <v>556614683</v>
      </c>
      <c r="DL405" s="28">
        <v>0</v>
      </c>
      <c r="DM405" s="23">
        <v>0</v>
      </c>
      <c r="DN405" s="23">
        <v>0</v>
      </c>
      <c r="DO405" s="23">
        <v>0</v>
      </c>
      <c r="DP405" s="23"/>
      <c r="DQ405" s="23"/>
      <c r="DR405" s="23">
        <v>0</v>
      </c>
      <c r="DS405" s="23">
        <v>0</v>
      </c>
      <c r="DT405" s="24">
        <v>0</v>
      </c>
      <c r="DU405" s="23">
        <v>0</v>
      </c>
      <c r="DV405" s="23">
        <v>0</v>
      </c>
      <c r="DW405" s="26">
        <f t="shared" si="64"/>
        <v>556614683</v>
      </c>
      <c r="DX405" s="26">
        <f>VLOOKUP(B405,[2]RPTNCT049_ConsultaSaldosContabl!$I$4:$K$7914,3,0)</f>
        <v>159725398</v>
      </c>
      <c r="DY405" s="13" t="e">
        <f>+S405+AD405+AU405+#REF!+BG405+#REF!+BQ405+#REF!</f>
        <v>#REF!</v>
      </c>
    </row>
    <row r="406" spans="1:129" ht="15" customHeight="1" x14ac:dyDescent="0.2">
      <c r="A406" s="9">
        <v>8909815671</v>
      </c>
      <c r="B406" s="9">
        <v>890981567</v>
      </c>
      <c r="C406" s="9"/>
      <c r="D406" s="27">
        <v>212005120</v>
      </c>
      <c r="E406" s="21" t="s">
        <v>117</v>
      </c>
      <c r="F406" s="20" t="s">
        <v>1269</v>
      </c>
      <c r="G406" s="22">
        <f>VLOOKUP(A406,[1]SGP!$A$4:$G$1137,7,0)</f>
        <v>0</v>
      </c>
      <c r="H406" s="23"/>
      <c r="I406" s="23">
        <v>0</v>
      </c>
      <c r="J406" s="23">
        <v>0</v>
      </c>
      <c r="K406" s="24">
        <v>0</v>
      </c>
      <c r="L406" s="23">
        <v>0</v>
      </c>
      <c r="M406" s="23">
        <v>0</v>
      </c>
      <c r="N406" s="25">
        <f t="shared" si="57"/>
        <v>0</v>
      </c>
      <c r="O406" s="25">
        <v>0</v>
      </c>
      <c r="P406" s="22">
        <v>0</v>
      </c>
      <c r="Q406" s="23">
        <v>0</v>
      </c>
      <c r="R406" s="23">
        <v>0</v>
      </c>
      <c r="S406" s="31">
        <v>322500781</v>
      </c>
      <c r="T406" s="23">
        <v>0</v>
      </c>
      <c r="U406" s="24">
        <v>0</v>
      </c>
      <c r="V406" s="23">
        <v>0</v>
      </c>
      <c r="W406" s="23">
        <v>0</v>
      </c>
      <c r="X406" s="25">
        <f t="shared" si="58"/>
        <v>322500781</v>
      </c>
      <c r="Y406" s="25">
        <v>0</v>
      </c>
      <c r="Z406" s="22">
        <v>0</v>
      </c>
      <c r="AA406" s="23">
        <v>0</v>
      </c>
      <c r="AB406" s="22">
        <v>0</v>
      </c>
      <c r="AC406" s="23">
        <v>0</v>
      </c>
      <c r="AD406" s="23">
        <v>0</v>
      </c>
      <c r="AE406" s="23">
        <v>0</v>
      </c>
      <c r="AF406" s="24">
        <v>0</v>
      </c>
      <c r="AG406" s="23">
        <v>0</v>
      </c>
      <c r="AH406" s="23">
        <v>0</v>
      </c>
      <c r="AI406" s="25">
        <f t="shared" si="59"/>
        <v>322500781</v>
      </c>
      <c r="AJ406" s="25">
        <v>0</v>
      </c>
      <c r="AK406" s="24">
        <v>0</v>
      </c>
      <c r="AL406" s="23">
        <v>0</v>
      </c>
      <c r="AM406" s="23">
        <v>0</v>
      </c>
      <c r="AN406" s="24">
        <v>0</v>
      </c>
      <c r="AO406" s="24">
        <v>0</v>
      </c>
      <c r="AP406" s="23">
        <v>0</v>
      </c>
      <c r="AQ406" s="23">
        <v>0</v>
      </c>
      <c r="AR406" s="23">
        <v>0</v>
      </c>
      <c r="AS406" s="41" t="s">
        <v>2304</v>
      </c>
      <c r="AT406" s="23">
        <v>0</v>
      </c>
      <c r="AU406" s="23">
        <v>0</v>
      </c>
      <c r="AV406" s="25">
        <v>322500781</v>
      </c>
      <c r="AW406" s="22">
        <v>0</v>
      </c>
      <c r="AX406" s="23">
        <v>0</v>
      </c>
      <c r="AY406" s="41">
        <v>0</v>
      </c>
      <c r="AZ406" s="23">
        <v>0</v>
      </c>
      <c r="BA406" s="24">
        <v>0</v>
      </c>
      <c r="BB406" s="23">
        <v>0</v>
      </c>
      <c r="BC406" s="23"/>
      <c r="BD406" s="23">
        <v>0</v>
      </c>
      <c r="BE406" s="41">
        <v>0</v>
      </c>
      <c r="BF406" s="23">
        <v>373587815</v>
      </c>
      <c r="BG406" s="23">
        <v>283502524</v>
      </c>
      <c r="BH406" s="25">
        <v>979591120</v>
      </c>
      <c r="BI406" s="23">
        <v>0</v>
      </c>
      <c r="BJ406" s="23">
        <v>95921899</v>
      </c>
      <c r="BK406" s="23">
        <v>0</v>
      </c>
      <c r="BL406" s="23">
        <v>0</v>
      </c>
      <c r="BM406" s="23">
        <v>0</v>
      </c>
      <c r="BN406" s="24">
        <v>0</v>
      </c>
      <c r="BO406" s="23">
        <v>0</v>
      </c>
      <c r="BP406" s="23">
        <v>0</v>
      </c>
      <c r="BQ406" s="23">
        <v>0</v>
      </c>
      <c r="BR406" s="25">
        <v>1075513019</v>
      </c>
      <c r="BS406" s="22">
        <v>0</v>
      </c>
      <c r="BT406" s="23">
        <v>0</v>
      </c>
      <c r="BU406" s="23">
        <v>0</v>
      </c>
      <c r="BV406" s="23">
        <v>0</v>
      </c>
      <c r="BW406" s="24">
        <v>0</v>
      </c>
      <c r="BX406" s="23">
        <v>0</v>
      </c>
      <c r="BY406" s="23">
        <v>0</v>
      </c>
      <c r="BZ406" s="23">
        <v>0</v>
      </c>
      <c r="CA406" s="25">
        <f t="shared" si="60"/>
        <v>1075513019</v>
      </c>
      <c r="CB406" s="22">
        <v>0</v>
      </c>
      <c r="CC406" s="23">
        <v>0</v>
      </c>
      <c r="CD406" s="23">
        <v>0</v>
      </c>
      <c r="CE406" s="23">
        <v>0</v>
      </c>
      <c r="CF406" s="24">
        <v>0</v>
      </c>
      <c r="CG406" s="23">
        <v>0</v>
      </c>
      <c r="CH406" s="23">
        <v>0</v>
      </c>
      <c r="CI406" s="23">
        <v>0</v>
      </c>
      <c r="CJ406" s="25">
        <f t="shared" si="61"/>
        <v>1075513019</v>
      </c>
      <c r="CK406" s="22">
        <v>0</v>
      </c>
      <c r="CL406" s="23">
        <v>0</v>
      </c>
      <c r="CM406" s="23">
        <v>0</v>
      </c>
      <c r="CN406" s="23">
        <v>0</v>
      </c>
      <c r="CO406" s="23">
        <v>0</v>
      </c>
      <c r="CP406" s="24">
        <v>0</v>
      </c>
      <c r="CQ406" s="23">
        <v>0</v>
      </c>
      <c r="CR406" s="23">
        <v>0</v>
      </c>
      <c r="CS406" s="25">
        <f t="shared" si="62"/>
        <v>1075513019</v>
      </c>
      <c r="CT406" s="22">
        <v>0</v>
      </c>
      <c r="CU406" s="23">
        <v>0</v>
      </c>
      <c r="CV406" s="23">
        <v>0</v>
      </c>
      <c r="CW406" s="23"/>
      <c r="CX406" s="23">
        <v>0</v>
      </c>
      <c r="CY406" s="24">
        <v>0</v>
      </c>
      <c r="CZ406" s="23">
        <v>0</v>
      </c>
      <c r="DA406" s="23">
        <v>0</v>
      </c>
      <c r="DB406" s="25">
        <f t="shared" si="63"/>
        <v>1075513019</v>
      </c>
      <c r="DC406" s="22">
        <v>0</v>
      </c>
      <c r="DD406" s="23">
        <v>0</v>
      </c>
      <c r="DE406" s="23">
        <v>0</v>
      </c>
      <c r="DF406" s="23">
        <v>0</v>
      </c>
      <c r="DG406" s="23">
        <v>0</v>
      </c>
      <c r="DH406" s="24">
        <v>0</v>
      </c>
      <c r="DI406" s="23">
        <v>0</v>
      </c>
      <c r="DJ406" s="23">
        <v>0</v>
      </c>
      <c r="DK406" s="25">
        <f t="shared" si="65"/>
        <v>1075513019</v>
      </c>
      <c r="DL406" s="28">
        <v>0</v>
      </c>
      <c r="DM406" s="23">
        <v>0</v>
      </c>
      <c r="DN406" s="23">
        <v>0</v>
      </c>
      <c r="DO406" s="23">
        <v>0</v>
      </c>
      <c r="DP406" s="23"/>
      <c r="DQ406" s="23"/>
      <c r="DR406" s="23">
        <v>0</v>
      </c>
      <c r="DS406" s="23">
        <v>0</v>
      </c>
      <c r="DT406" s="24">
        <v>0</v>
      </c>
      <c r="DU406" s="23">
        <v>0</v>
      </c>
      <c r="DV406" s="23">
        <v>0</v>
      </c>
      <c r="DW406" s="26">
        <f t="shared" si="64"/>
        <v>1075513019</v>
      </c>
      <c r="DX406" s="26">
        <f>VLOOKUP(B406,[2]RPTNCT049_ConsultaSaldosContabl!$I$4:$K$7914,3,0)</f>
        <v>469509714</v>
      </c>
      <c r="DY406" s="13" t="e">
        <f>+S406+AD406+AU406+#REF!+BG406+#REF!+BQ406+#REF!</f>
        <v>#REF!</v>
      </c>
    </row>
    <row r="407" spans="1:129" ht="15" customHeight="1" x14ac:dyDescent="0.2">
      <c r="A407" s="9">
        <v>8909815546</v>
      </c>
      <c r="B407" s="9">
        <v>890981554</v>
      </c>
      <c r="C407" s="9"/>
      <c r="D407" s="27">
        <v>218605686</v>
      </c>
      <c r="E407" s="21" t="s">
        <v>192</v>
      </c>
      <c r="F407" s="20" t="s">
        <v>1340</v>
      </c>
      <c r="G407" s="22">
        <f>VLOOKUP(A407,[1]SGP!$A$4:$G$1137,7,0)</f>
        <v>0</v>
      </c>
      <c r="H407" s="23"/>
      <c r="I407" s="23">
        <v>0</v>
      </c>
      <c r="J407" s="23">
        <v>0</v>
      </c>
      <c r="K407" s="24">
        <v>0</v>
      </c>
      <c r="L407" s="23">
        <v>0</v>
      </c>
      <c r="M407" s="23">
        <v>0</v>
      </c>
      <c r="N407" s="25">
        <f t="shared" si="57"/>
        <v>0</v>
      </c>
      <c r="O407" s="25">
        <v>0</v>
      </c>
      <c r="P407" s="22">
        <v>0</v>
      </c>
      <c r="Q407" s="23">
        <v>0</v>
      </c>
      <c r="R407" s="23">
        <v>0</v>
      </c>
      <c r="S407" s="31">
        <v>212419328</v>
      </c>
      <c r="T407" s="23">
        <v>0</v>
      </c>
      <c r="U407" s="24">
        <v>0</v>
      </c>
      <c r="V407" s="23">
        <v>0</v>
      </c>
      <c r="W407" s="23">
        <v>0</v>
      </c>
      <c r="X407" s="25">
        <f t="shared" si="58"/>
        <v>212419328</v>
      </c>
      <c r="Y407" s="25">
        <v>0</v>
      </c>
      <c r="Z407" s="22">
        <v>0</v>
      </c>
      <c r="AA407" s="23">
        <v>0</v>
      </c>
      <c r="AB407" s="22">
        <v>0</v>
      </c>
      <c r="AC407" s="23">
        <v>0</v>
      </c>
      <c r="AD407" s="23">
        <v>0</v>
      </c>
      <c r="AE407" s="23">
        <v>0</v>
      </c>
      <c r="AF407" s="24">
        <v>0</v>
      </c>
      <c r="AG407" s="23">
        <v>0</v>
      </c>
      <c r="AH407" s="23">
        <v>0</v>
      </c>
      <c r="AI407" s="25">
        <f t="shared" si="59"/>
        <v>212419328</v>
      </c>
      <c r="AJ407" s="25">
        <v>0</v>
      </c>
      <c r="AK407" s="52">
        <v>0</v>
      </c>
      <c r="AL407" s="23">
        <v>0</v>
      </c>
      <c r="AM407" s="23">
        <v>0</v>
      </c>
      <c r="AN407" s="24">
        <v>0</v>
      </c>
      <c r="AO407" s="24">
        <v>0</v>
      </c>
      <c r="AP407" s="23">
        <v>0</v>
      </c>
      <c r="AQ407" s="23">
        <v>0</v>
      </c>
      <c r="AR407" s="23">
        <v>0</v>
      </c>
      <c r="AS407" s="41" t="s">
        <v>2304</v>
      </c>
      <c r="AT407" s="23">
        <v>0</v>
      </c>
      <c r="AU407" s="23">
        <v>0</v>
      </c>
      <c r="AV407" s="25">
        <v>212419328</v>
      </c>
      <c r="AW407" s="22">
        <v>0</v>
      </c>
      <c r="AX407" s="23">
        <v>0</v>
      </c>
      <c r="AY407" s="41">
        <v>0</v>
      </c>
      <c r="AZ407" s="23">
        <v>0</v>
      </c>
      <c r="BA407" s="24">
        <v>0</v>
      </c>
      <c r="BB407" s="23">
        <v>0</v>
      </c>
      <c r="BC407" s="23"/>
      <c r="BD407" s="23">
        <v>0</v>
      </c>
      <c r="BE407" s="41">
        <v>0</v>
      </c>
      <c r="BF407" s="23">
        <v>178107720</v>
      </c>
      <c r="BG407" s="23">
        <v>341393381</v>
      </c>
      <c r="BH407" s="25">
        <v>731920429</v>
      </c>
      <c r="BI407" s="23">
        <v>0</v>
      </c>
      <c r="BJ407" s="23">
        <v>50871008</v>
      </c>
      <c r="BK407" s="23">
        <v>0</v>
      </c>
      <c r="BL407" s="23">
        <v>0</v>
      </c>
      <c r="BM407" s="23">
        <v>0</v>
      </c>
      <c r="BN407" s="24">
        <v>0</v>
      </c>
      <c r="BO407" s="23">
        <v>0</v>
      </c>
      <c r="BP407" s="23">
        <v>0</v>
      </c>
      <c r="BQ407" s="23">
        <v>0</v>
      </c>
      <c r="BR407" s="25">
        <v>782791437</v>
      </c>
      <c r="BS407" s="22">
        <v>0</v>
      </c>
      <c r="BT407" s="23">
        <v>0</v>
      </c>
      <c r="BU407" s="23">
        <v>0</v>
      </c>
      <c r="BV407" s="23">
        <v>0</v>
      </c>
      <c r="BW407" s="24">
        <v>0</v>
      </c>
      <c r="BX407" s="23">
        <v>0</v>
      </c>
      <c r="BY407" s="23">
        <v>0</v>
      </c>
      <c r="BZ407" s="23">
        <v>0</v>
      </c>
      <c r="CA407" s="25">
        <f t="shared" si="60"/>
        <v>782791437</v>
      </c>
      <c r="CB407" s="22">
        <v>0</v>
      </c>
      <c r="CC407" s="23">
        <v>0</v>
      </c>
      <c r="CD407" s="23">
        <v>0</v>
      </c>
      <c r="CE407" s="23">
        <v>0</v>
      </c>
      <c r="CF407" s="24">
        <v>0</v>
      </c>
      <c r="CG407" s="23">
        <v>0</v>
      </c>
      <c r="CH407" s="23">
        <v>0</v>
      </c>
      <c r="CI407" s="23">
        <v>0</v>
      </c>
      <c r="CJ407" s="25">
        <f t="shared" si="61"/>
        <v>782791437</v>
      </c>
      <c r="CK407" s="22">
        <v>0</v>
      </c>
      <c r="CL407" s="23">
        <v>0</v>
      </c>
      <c r="CM407" s="23">
        <v>0</v>
      </c>
      <c r="CN407" s="23">
        <v>0</v>
      </c>
      <c r="CO407" s="23">
        <v>0</v>
      </c>
      <c r="CP407" s="24">
        <v>0</v>
      </c>
      <c r="CQ407" s="23">
        <v>0</v>
      </c>
      <c r="CR407" s="23">
        <v>0</v>
      </c>
      <c r="CS407" s="25">
        <f t="shared" si="62"/>
        <v>782791437</v>
      </c>
      <c r="CT407" s="22">
        <v>0</v>
      </c>
      <c r="CU407" s="23">
        <v>0</v>
      </c>
      <c r="CV407" s="23">
        <v>0</v>
      </c>
      <c r="CW407" s="23"/>
      <c r="CX407" s="23">
        <v>0</v>
      </c>
      <c r="CY407" s="24">
        <v>0</v>
      </c>
      <c r="CZ407" s="23">
        <v>0</v>
      </c>
      <c r="DA407" s="23">
        <v>0</v>
      </c>
      <c r="DB407" s="25">
        <f t="shared" si="63"/>
        <v>782791437</v>
      </c>
      <c r="DC407" s="22">
        <v>0</v>
      </c>
      <c r="DD407" s="23">
        <v>0</v>
      </c>
      <c r="DE407" s="23">
        <v>0</v>
      </c>
      <c r="DF407" s="23">
        <v>0</v>
      </c>
      <c r="DG407" s="23">
        <v>0</v>
      </c>
      <c r="DH407" s="24">
        <v>0</v>
      </c>
      <c r="DI407" s="23">
        <v>0</v>
      </c>
      <c r="DJ407" s="23">
        <v>0</v>
      </c>
      <c r="DK407" s="25">
        <f t="shared" si="65"/>
        <v>782791437</v>
      </c>
      <c r="DL407" s="28">
        <v>0</v>
      </c>
      <c r="DM407" s="23">
        <v>0</v>
      </c>
      <c r="DN407" s="23">
        <v>0</v>
      </c>
      <c r="DO407" s="23">
        <v>0</v>
      </c>
      <c r="DP407" s="23"/>
      <c r="DQ407" s="23"/>
      <c r="DR407" s="23">
        <v>0</v>
      </c>
      <c r="DS407" s="23">
        <v>0</v>
      </c>
      <c r="DT407" s="24">
        <v>0</v>
      </c>
      <c r="DU407" s="23">
        <v>0</v>
      </c>
      <c r="DV407" s="23">
        <v>0</v>
      </c>
      <c r="DW407" s="26">
        <f t="shared" si="64"/>
        <v>782791437</v>
      </c>
      <c r="DX407" s="26">
        <f>VLOOKUP(B407,[2]RPTNCT049_ConsultaSaldosContabl!$I$4:$K$7914,3,0)</f>
        <v>228978728</v>
      </c>
      <c r="DY407" s="13" t="e">
        <f>+S407+AD407+AU407+#REF!+BG407+#REF!+BQ407+#REF!</f>
        <v>#REF!</v>
      </c>
    </row>
    <row r="408" spans="1:129" ht="15" customHeight="1" x14ac:dyDescent="0.2">
      <c r="A408" s="9">
        <v>8909815180</v>
      </c>
      <c r="B408" s="9">
        <v>890981518</v>
      </c>
      <c r="C408" s="9"/>
      <c r="D408" s="27">
        <v>213105031</v>
      </c>
      <c r="E408" s="21" t="s">
        <v>99</v>
      </c>
      <c r="F408" s="20" t="s">
        <v>1251</v>
      </c>
      <c r="G408" s="22">
        <f>VLOOKUP(A408,[1]SGP!$A$4:$G$1137,7,0)</f>
        <v>0</v>
      </c>
      <c r="H408" s="23"/>
      <c r="I408" s="23">
        <v>0</v>
      </c>
      <c r="J408" s="23">
        <v>0</v>
      </c>
      <c r="K408" s="24">
        <v>0</v>
      </c>
      <c r="L408" s="23">
        <v>0</v>
      </c>
      <c r="M408" s="23">
        <v>0</v>
      </c>
      <c r="N408" s="25">
        <f t="shared" si="57"/>
        <v>0</v>
      </c>
      <c r="O408" s="25">
        <v>0</v>
      </c>
      <c r="P408" s="22">
        <v>0</v>
      </c>
      <c r="Q408" s="23">
        <v>0</v>
      </c>
      <c r="R408" s="23">
        <v>0</v>
      </c>
      <c r="S408" s="31">
        <v>220723700</v>
      </c>
      <c r="T408" s="23">
        <v>0</v>
      </c>
      <c r="U408" s="24">
        <v>0</v>
      </c>
      <c r="V408" s="23">
        <v>0</v>
      </c>
      <c r="W408" s="23">
        <v>0</v>
      </c>
      <c r="X408" s="25">
        <f t="shared" si="58"/>
        <v>220723700</v>
      </c>
      <c r="Y408" s="25">
        <v>0</v>
      </c>
      <c r="Z408" s="22">
        <v>0</v>
      </c>
      <c r="AA408" s="23">
        <v>0</v>
      </c>
      <c r="AB408" s="22">
        <v>0</v>
      </c>
      <c r="AC408" s="23">
        <v>0</v>
      </c>
      <c r="AD408" s="23">
        <v>0</v>
      </c>
      <c r="AE408" s="23">
        <v>0</v>
      </c>
      <c r="AF408" s="24">
        <v>0</v>
      </c>
      <c r="AG408" s="23">
        <v>0</v>
      </c>
      <c r="AH408" s="23">
        <v>0</v>
      </c>
      <c r="AI408" s="25">
        <f t="shared" si="59"/>
        <v>220723700</v>
      </c>
      <c r="AJ408" s="25">
        <v>0</v>
      </c>
      <c r="AK408" s="51">
        <v>0</v>
      </c>
      <c r="AL408" s="23">
        <v>0</v>
      </c>
      <c r="AM408" s="23">
        <v>0</v>
      </c>
      <c r="AN408" s="24">
        <v>0</v>
      </c>
      <c r="AO408" s="24">
        <v>0</v>
      </c>
      <c r="AP408" s="23">
        <v>0</v>
      </c>
      <c r="AQ408" s="23">
        <v>0</v>
      </c>
      <c r="AR408" s="23">
        <v>0</v>
      </c>
      <c r="AS408" s="41" t="s">
        <v>2304</v>
      </c>
      <c r="AT408" s="23">
        <v>0</v>
      </c>
      <c r="AU408" s="23">
        <v>0</v>
      </c>
      <c r="AV408" s="25">
        <v>220723700</v>
      </c>
      <c r="AW408" s="22">
        <v>0</v>
      </c>
      <c r="AX408" s="23">
        <v>0</v>
      </c>
      <c r="AY408" s="41">
        <v>0</v>
      </c>
      <c r="AZ408" s="23">
        <v>0</v>
      </c>
      <c r="BA408" s="24">
        <v>0</v>
      </c>
      <c r="BB408" s="23">
        <v>0</v>
      </c>
      <c r="BC408" s="23"/>
      <c r="BD408" s="23">
        <v>0</v>
      </c>
      <c r="BE408" s="41">
        <v>0</v>
      </c>
      <c r="BF408" s="23">
        <v>166785625</v>
      </c>
      <c r="BG408" s="23">
        <v>214948440</v>
      </c>
      <c r="BH408" s="25">
        <v>602457765</v>
      </c>
      <c r="BI408" s="23">
        <v>0</v>
      </c>
      <c r="BJ408" s="23">
        <v>47638720</v>
      </c>
      <c r="BK408" s="23">
        <v>0</v>
      </c>
      <c r="BL408" s="23">
        <v>0</v>
      </c>
      <c r="BM408" s="23">
        <v>0</v>
      </c>
      <c r="BN408" s="24">
        <v>0</v>
      </c>
      <c r="BO408" s="23">
        <v>0</v>
      </c>
      <c r="BP408" s="23">
        <v>0</v>
      </c>
      <c r="BQ408" s="23">
        <v>0</v>
      </c>
      <c r="BR408" s="25">
        <v>650096485</v>
      </c>
      <c r="BS408" s="22">
        <v>0</v>
      </c>
      <c r="BT408" s="23">
        <v>0</v>
      </c>
      <c r="BU408" s="23">
        <v>0</v>
      </c>
      <c r="BV408" s="23">
        <v>0</v>
      </c>
      <c r="BW408" s="24">
        <v>0</v>
      </c>
      <c r="BX408" s="23">
        <v>0</v>
      </c>
      <c r="BY408" s="23">
        <v>0</v>
      </c>
      <c r="BZ408" s="23">
        <v>0</v>
      </c>
      <c r="CA408" s="25">
        <f t="shared" si="60"/>
        <v>650096485</v>
      </c>
      <c r="CB408" s="22">
        <v>0</v>
      </c>
      <c r="CC408" s="23">
        <v>0</v>
      </c>
      <c r="CD408" s="23">
        <v>0</v>
      </c>
      <c r="CE408" s="23">
        <v>0</v>
      </c>
      <c r="CF408" s="24">
        <v>0</v>
      </c>
      <c r="CG408" s="23">
        <v>0</v>
      </c>
      <c r="CH408" s="23">
        <v>0</v>
      </c>
      <c r="CI408" s="23">
        <v>0</v>
      </c>
      <c r="CJ408" s="25">
        <f t="shared" si="61"/>
        <v>650096485</v>
      </c>
      <c r="CK408" s="22">
        <v>0</v>
      </c>
      <c r="CL408" s="23">
        <v>0</v>
      </c>
      <c r="CM408" s="23">
        <v>0</v>
      </c>
      <c r="CN408" s="23">
        <v>0</v>
      </c>
      <c r="CO408" s="23">
        <v>0</v>
      </c>
      <c r="CP408" s="24">
        <v>0</v>
      </c>
      <c r="CQ408" s="23">
        <v>0</v>
      </c>
      <c r="CR408" s="23">
        <v>0</v>
      </c>
      <c r="CS408" s="25">
        <f t="shared" si="62"/>
        <v>650096485</v>
      </c>
      <c r="CT408" s="22">
        <v>0</v>
      </c>
      <c r="CU408" s="23">
        <v>0</v>
      </c>
      <c r="CV408" s="23">
        <v>0</v>
      </c>
      <c r="CW408" s="23"/>
      <c r="CX408" s="23">
        <v>0</v>
      </c>
      <c r="CY408" s="24">
        <v>0</v>
      </c>
      <c r="CZ408" s="23">
        <v>0</v>
      </c>
      <c r="DA408" s="23">
        <v>0</v>
      </c>
      <c r="DB408" s="25">
        <f t="shared" si="63"/>
        <v>650096485</v>
      </c>
      <c r="DC408" s="22">
        <v>0</v>
      </c>
      <c r="DD408" s="23">
        <v>0</v>
      </c>
      <c r="DE408" s="23">
        <v>0</v>
      </c>
      <c r="DF408" s="23">
        <v>0</v>
      </c>
      <c r="DG408" s="23">
        <v>0</v>
      </c>
      <c r="DH408" s="24">
        <v>0</v>
      </c>
      <c r="DI408" s="23">
        <v>0</v>
      </c>
      <c r="DJ408" s="23">
        <v>0</v>
      </c>
      <c r="DK408" s="25">
        <f t="shared" si="65"/>
        <v>650096485</v>
      </c>
      <c r="DL408" s="28">
        <v>0</v>
      </c>
      <c r="DM408" s="23">
        <v>0</v>
      </c>
      <c r="DN408" s="23">
        <v>0</v>
      </c>
      <c r="DO408" s="23">
        <v>0</v>
      </c>
      <c r="DP408" s="23"/>
      <c r="DQ408" s="23"/>
      <c r="DR408" s="23">
        <v>0</v>
      </c>
      <c r="DS408" s="23">
        <v>0</v>
      </c>
      <c r="DT408" s="24">
        <v>0</v>
      </c>
      <c r="DU408" s="23">
        <v>0</v>
      </c>
      <c r="DV408" s="23">
        <v>0</v>
      </c>
      <c r="DW408" s="26">
        <f t="shared" si="64"/>
        <v>650096485</v>
      </c>
      <c r="DX408" s="26">
        <f>VLOOKUP(B408,[2]RPTNCT049_ConsultaSaldosContabl!$I$4:$K$7914,3,0)</f>
        <v>214424345</v>
      </c>
      <c r="DY408" s="13" t="e">
        <f>+S408+AD408+AU408+#REF!+BG408+#REF!+BQ408+#REF!</f>
        <v>#REF!</v>
      </c>
    </row>
    <row r="409" spans="1:129" ht="15" customHeight="1" x14ac:dyDescent="0.2">
      <c r="A409" s="9">
        <v>8909814935</v>
      </c>
      <c r="B409" s="9">
        <v>890981493</v>
      </c>
      <c r="C409" s="9"/>
      <c r="D409" s="27">
        <v>213605036</v>
      </c>
      <c r="E409" s="21" t="s">
        <v>101</v>
      </c>
      <c r="F409" s="20" t="s">
        <v>1253</v>
      </c>
      <c r="G409" s="22">
        <f>VLOOKUP(A409,[1]SGP!$A$4:$G$1137,7,0)</f>
        <v>0</v>
      </c>
      <c r="H409" s="23"/>
      <c r="I409" s="23">
        <v>0</v>
      </c>
      <c r="J409" s="23">
        <v>0</v>
      </c>
      <c r="K409" s="24">
        <v>0</v>
      </c>
      <c r="L409" s="23">
        <v>0</v>
      </c>
      <c r="M409" s="23">
        <v>0</v>
      </c>
      <c r="N409" s="25">
        <f t="shared" si="57"/>
        <v>0</v>
      </c>
      <c r="O409" s="25">
        <v>0</v>
      </c>
      <c r="P409" s="22">
        <v>0</v>
      </c>
      <c r="Q409" s="23">
        <v>0</v>
      </c>
      <c r="R409" s="23">
        <v>0</v>
      </c>
      <c r="S409" s="31">
        <v>51001409</v>
      </c>
      <c r="T409" s="23">
        <v>0</v>
      </c>
      <c r="U409" s="24">
        <v>0</v>
      </c>
      <c r="V409" s="23">
        <v>0</v>
      </c>
      <c r="W409" s="23">
        <v>0</v>
      </c>
      <c r="X409" s="25">
        <f t="shared" si="58"/>
        <v>51001409</v>
      </c>
      <c r="Y409" s="25">
        <v>0</v>
      </c>
      <c r="Z409" s="22">
        <v>0</v>
      </c>
      <c r="AA409" s="23">
        <v>0</v>
      </c>
      <c r="AB409" s="22">
        <v>0</v>
      </c>
      <c r="AC409" s="23">
        <v>0</v>
      </c>
      <c r="AD409" s="23">
        <v>0</v>
      </c>
      <c r="AE409" s="23">
        <v>0</v>
      </c>
      <c r="AF409" s="24">
        <v>0</v>
      </c>
      <c r="AG409" s="23">
        <v>0</v>
      </c>
      <c r="AH409" s="23">
        <v>0</v>
      </c>
      <c r="AI409" s="25">
        <f t="shared" si="59"/>
        <v>51001409</v>
      </c>
      <c r="AJ409" s="25">
        <v>0</v>
      </c>
      <c r="AK409" s="24">
        <v>0</v>
      </c>
      <c r="AL409" s="23">
        <v>0</v>
      </c>
      <c r="AM409" s="23">
        <v>0</v>
      </c>
      <c r="AN409" s="24">
        <v>0</v>
      </c>
      <c r="AO409" s="24">
        <v>0</v>
      </c>
      <c r="AP409" s="23">
        <v>0</v>
      </c>
      <c r="AQ409" s="23">
        <v>0</v>
      </c>
      <c r="AR409" s="23">
        <v>0</v>
      </c>
      <c r="AS409" s="41" t="s">
        <v>2304</v>
      </c>
      <c r="AT409" s="23">
        <v>0</v>
      </c>
      <c r="AU409" s="23">
        <v>0</v>
      </c>
      <c r="AV409" s="25">
        <v>51001409</v>
      </c>
      <c r="AW409" s="22">
        <v>0</v>
      </c>
      <c r="AX409" s="23">
        <v>0</v>
      </c>
      <c r="AY409" s="41">
        <v>0</v>
      </c>
      <c r="AZ409" s="23">
        <v>0</v>
      </c>
      <c r="BA409" s="24">
        <v>0</v>
      </c>
      <c r="BB409" s="23">
        <v>0</v>
      </c>
      <c r="BC409" s="23"/>
      <c r="BD409" s="23">
        <v>0</v>
      </c>
      <c r="BE409" s="41">
        <v>0</v>
      </c>
      <c r="BF409" s="23">
        <v>27406125</v>
      </c>
      <c r="BG409" s="23">
        <v>46394036</v>
      </c>
      <c r="BH409" s="25">
        <v>124801570</v>
      </c>
      <c r="BI409" s="23">
        <v>0</v>
      </c>
      <c r="BJ409" s="23">
        <v>7828147</v>
      </c>
      <c r="BK409" s="23">
        <v>0</v>
      </c>
      <c r="BL409" s="23">
        <v>0</v>
      </c>
      <c r="BM409" s="23">
        <v>0</v>
      </c>
      <c r="BN409" s="24">
        <v>0</v>
      </c>
      <c r="BO409" s="23">
        <v>0</v>
      </c>
      <c r="BP409" s="23">
        <v>0</v>
      </c>
      <c r="BQ409" s="23">
        <v>0</v>
      </c>
      <c r="BR409" s="25">
        <v>132629717</v>
      </c>
      <c r="BS409" s="22">
        <v>0</v>
      </c>
      <c r="BT409" s="23">
        <v>0</v>
      </c>
      <c r="BU409" s="23">
        <v>0</v>
      </c>
      <c r="BV409" s="23">
        <v>0</v>
      </c>
      <c r="BW409" s="24">
        <v>0</v>
      </c>
      <c r="BX409" s="23">
        <v>0</v>
      </c>
      <c r="BY409" s="23">
        <v>0</v>
      </c>
      <c r="BZ409" s="23">
        <v>0</v>
      </c>
      <c r="CA409" s="25">
        <f t="shared" si="60"/>
        <v>132629717</v>
      </c>
      <c r="CB409" s="22">
        <v>0</v>
      </c>
      <c r="CC409" s="23">
        <v>0</v>
      </c>
      <c r="CD409" s="23">
        <v>0</v>
      </c>
      <c r="CE409" s="23">
        <v>0</v>
      </c>
      <c r="CF409" s="24">
        <v>0</v>
      </c>
      <c r="CG409" s="23">
        <v>0</v>
      </c>
      <c r="CH409" s="23">
        <v>0</v>
      </c>
      <c r="CI409" s="23">
        <v>0</v>
      </c>
      <c r="CJ409" s="25">
        <f t="shared" si="61"/>
        <v>132629717</v>
      </c>
      <c r="CK409" s="22">
        <v>0</v>
      </c>
      <c r="CL409" s="23">
        <v>0</v>
      </c>
      <c r="CM409" s="23">
        <v>0</v>
      </c>
      <c r="CN409" s="23">
        <v>0</v>
      </c>
      <c r="CO409" s="23">
        <v>0</v>
      </c>
      <c r="CP409" s="24">
        <v>0</v>
      </c>
      <c r="CQ409" s="23">
        <v>0</v>
      </c>
      <c r="CR409" s="23">
        <v>0</v>
      </c>
      <c r="CS409" s="25">
        <f t="shared" si="62"/>
        <v>132629717</v>
      </c>
      <c r="CT409" s="22">
        <v>0</v>
      </c>
      <c r="CU409" s="23">
        <v>0</v>
      </c>
      <c r="CV409" s="23">
        <v>0</v>
      </c>
      <c r="CW409" s="23"/>
      <c r="CX409" s="23">
        <v>0</v>
      </c>
      <c r="CY409" s="24">
        <v>0</v>
      </c>
      <c r="CZ409" s="23">
        <v>0</v>
      </c>
      <c r="DA409" s="23">
        <v>0</v>
      </c>
      <c r="DB409" s="25">
        <f t="shared" si="63"/>
        <v>132629717</v>
      </c>
      <c r="DC409" s="22">
        <v>0</v>
      </c>
      <c r="DD409" s="23">
        <v>0</v>
      </c>
      <c r="DE409" s="23">
        <v>0</v>
      </c>
      <c r="DF409" s="23">
        <v>0</v>
      </c>
      <c r="DG409" s="23">
        <v>0</v>
      </c>
      <c r="DH409" s="24">
        <v>0</v>
      </c>
      <c r="DI409" s="23">
        <v>0</v>
      </c>
      <c r="DJ409" s="23">
        <v>0</v>
      </c>
      <c r="DK409" s="25">
        <f t="shared" si="65"/>
        <v>132629717</v>
      </c>
      <c r="DL409" s="28">
        <v>0</v>
      </c>
      <c r="DM409" s="23">
        <v>0</v>
      </c>
      <c r="DN409" s="23">
        <v>0</v>
      </c>
      <c r="DO409" s="23">
        <v>0</v>
      </c>
      <c r="DP409" s="23"/>
      <c r="DQ409" s="23"/>
      <c r="DR409" s="23">
        <v>0</v>
      </c>
      <c r="DS409" s="23">
        <v>0</v>
      </c>
      <c r="DT409" s="24">
        <v>0</v>
      </c>
      <c r="DU409" s="23">
        <v>0</v>
      </c>
      <c r="DV409" s="23">
        <v>0</v>
      </c>
      <c r="DW409" s="26">
        <f t="shared" si="64"/>
        <v>132629717</v>
      </c>
      <c r="DX409" s="26">
        <f>VLOOKUP(B409,[2]RPTNCT049_ConsultaSaldosContabl!$I$4:$K$7914,3,0)</f>
        <v>35234272</v>
      </c>
      <c r="DY409" s="13" t="e">
        <f>+S409+AD409+AU409+#REF!+BG409+#REF!+BQ409+#REF!</f>
        <v>#REF!</v>
      </c>
    </row>
    <row r="410" spans="1:129" ht="15" customHeight="1" x14ac:dyDescent="0.2">
      <c r="A410" s="9">
        <v>8909813912</v>
      </c>
      <c r="B410" s="9">
        <v>890981391</v>
      </c>
      <c r="C410" s="9"/>
      <c r="D410" s="27">
        <v>213605736</v>
      </c>
      <c r="E410" s="21" t="s">
        <v>195</v>
      </c>
      <c r="F410" s="20" t="s">
        <v>1343</v>
      </c>
      <c r="G410" s="22">
        <f>VLOOKUP(A410,[1]SGP!$A$4:$G$1137,7,0)</f>
        <v>0</v>
      </c>
      <c r="H410" s="23"/>
      <c r="I410" s="23">
        <v>0</v>
      </c>
      <c r="J410" s="23">
        <v>0</v>
      </c>
      <c r="K410" s="24">
        <v>0</v>
      </c>
      <c r="L410" s="23">
        <v>0</v>
      </c>
      <c r="M410" s="23">
        <v>0</v>
      </c>
      <c r="N410" s="25">
        <f t="shared" si="57"/>
        <v>0</v>
      </c>
      <c r="O410" s="25">
        <v>0</v>
      </c>
      <c r="P410" s="22">
        <v>0</v>
      </c>
      <c r="Q410" s="23">
        <v>0</v>
      </c>
      <c r="R410" s="23">
        <v>0</v>
      </c>
      <c r="S410" s="31">
        <v>308571729</v>
      </c>
      <c r="T410" s="23">
        <v>0</v>
      </c>
      <c r="U410" s="24">
        <v>0</v>
      </c>
      <c r="V410" s="23">
        <v>0</v>
      </c>
      <c r="W410" s="23">
        <v>0</v>
      </c>
      <c r="X410" s="25">
        <f t="shared" si="58"/>
        <v>308571729</v>
      </c>
      <c r="Y410" s="25">
        <v>0</v>
      </c>
      <c r="Z410" s="22">
        <v>0</v>
      </c>
      <c r="AA410" s="23">
        <v>0</v>
      </c>
      <c r="AB410" s="22">
        <v>0</v>
      </c>
      <c r="AC410" s="23">
        <v>0</v>
      </c>
      <c r="AD410" s="23">
        <v>0</v>
      </c>
      <c r="AE410" s="23">
        <v>0</v>
      </c>
      <c r="AF410" s="24">
        <v>0</v>
      </c>
      <c r="AG410" s="23">
        <v>0</v>
      </c>
      <c r="AH410" s="23">
        <v>0</v>
      </c>
      <c r="AI410" s="25">
        <f t="shared" si="59"/>
        <v>308571729</v>
      </c>
      <c r="AJ410" s="25">
        <v>0</v>
      </c>
      <c r="AK410" s="25">
        <v>0</v>
      </c>
      <c r="AL410" s="23">
        <v>0</v>
      </c>
      <c r="AM410" s="23">
        <v>0</v>
      </c>
      <c r="AN410" s="24">
        <v>0</v>
      </c>
      <c r="AO410" s="24">
        <v>0</v>
      </c>
      <c r="AP410" s="23">
        <v>0</v>
      </c>
      <c r="AQ410" s="23">
        <v>0</v>
      </c>
      <c r="AR410" s="23">
        <v>0</v>
      </c>
      <c r="AS410" s="41" t="s">
        <v>2304</v>
      </c>
      <c r="AT410" s="23">
        <v>0</v>
      </c>
      <c r="AU410" s="23">
        <v>0</v>
      </c>
      <c r="AV410" s="25">
        <v>308571729</v>
      </c>
      <c r="AW410" s="22">
        <v>0</v>
      </c>
      <c r="AX410" s="23">
        <v>0</v>
      </c>
      <c r="AY410" s="41">
        <v>0</v>
      </c>
      <c r="AZ410" s="23">
        <v>0</v>
      </c>
      <c r="BA410" s="24">
        <v>0</v>
      </c>
      <c r="BB410" s="23">
        <v>0</v>
      </c>
      <c r="BC410" s="23"/>
      <c r="BD410" s="23">
        <v>0</v>
      </c>
      <c r="BE410" s="41">
        <v>0</v>
      </c>
      <c r="BF410" s="23">
        <v>231475040</v>
      </c>
      <c r="BG410" s="23">
        <v>274455141</v>
      </c>
      <c r="BH410" s="25">
        <v>814501910</v>
      </c>
      <c r="BI410" s="23">
        <v>0</v>
      </c>
      <c r="BJ410" s="23">
        <v>66114277</v>
      </c>
      <c r="BK410" s="23">
        <v>0</v>
      </c>
      <c r="BL410" s="23">
        <v>0</v>
      </c>
      <c r="BM410" s="23">
        <v>0</v>
      </c>
      <c r="BN410" s="24">
        <v>0</v>
      </c>
      <c r="BO410" s="23">
        <v>0</v>
      </c>
      <c r="BP410" s="23">
        <v>0</v>
      </c>
      <c r="BQ410" s="23">
        <v>0</v>
      </c>
      <c r="BR410" s="25">
        <v>880616187</v>
      </c>
      <c r="BS410" s="22">
        <v>0</v>
      </c>
      <c r="BT410" s="23">
        <v>0</v>
      </c>
      <c r="BU410" s="23">
        <v>0</v>
      </c>
      <c r="BV410" s="23">
        <v>0</v>
      </c>
      <c r="BW410" s="24">
        <v>0</v>
      </c>
      <c r="BX410" s="23">
        <v>0</v>
      </c>
      <c r="BY410" s="23">
        <v>0</v>
      </c>
      <c r="BZ410" s="23">
        <v>0</v>
      </c>
      <c r="CA410" s="25">
        <f t="shared" si="60"/>
        <v>880616187</v>
      </c>
      <c r="CB410" s="22">
        <v>0</v>
      </c>
      <c r="CC410" s="23">
        <v>0</v>
      </c>
      <c r="CD410" s="23">
        <v>0</v>
      </c>
      <c r="CE410" s="23">
        <v>0</v>
      </c>
      <c r="CF410" s="24">
        <v>0</v>
      </c>
      <c r="CG410" s="23">
        <v>0</v>
      </c>
      <c r="CH410" s="23">
        <v>0</v>
      </c>
      <c r="CI410" s="23">
        <v>0</v>
      </c>
      <c r="CJ410" s="25">
        <f t="shared" si="61"/>
        <v>880616187</v>
      </c>
      <c r="CK410" s="22">
        <v>0</v>
      </c>
      <c r="CL410" s="23">
        <v>0</v>
      </c>
      <c r="CM410" s="23">
        <v>0</v>
      </c>
      <c r="CN410" s="23">
        <v>0</v>
      </c>
      <c r="CO410" s="23">
        <v>0</v>
      </c>
      <c r="CP410" s="24">
        <v>0</v>
      </c>
      <c r="CQ410" s="23">
        <v>0</v>
      </c>
      <c r="CR410" s="23">
        <v>0</v>
      </c>
      <c r="CS410" s="25">
        <f t="shared" si="62"/>
        <v>880616187</v>
      </c>
      <c r="CT410" s="22">
        <v>0</v>
      </c>
      <c r="CU410" s="23">
        <v>0</v>
      </c>
      <c r="CV410" s="23">
        <v>0</v>
      </c>
      <c r="CW410" s="23"/>
      <c r="CX410" s="23">
        <v>0</v>
      </c>
      <c r="CY410" s="24">
        <v>0</v>
      </c>
      <c r="CZ410" s="23">
        <v>0</v>
      </c>
      <c r="DA410" s="23">
        <v>0</v>
      </c>
      <c r="DB410" s="25">
        <f t="shared" si="63"/>
        <v>880616187</v>
      </c>
      <c r="DC410" s="22">
        <v>0</v>
      </c>
      <c r="DD410" s="23">
        <v>0</v>
      </c>
      <c r="DE410" s="23">
        <v>0</v>
      </c>
      <c r="DF410" s="23">
        <v>0</v>
      </c>
      <c r="DG410" s="23">
        <v>0</v>
      </c>
      <c r="DH410" s="24">
        <v>0</v>
      </c>
      <c r="DI410" s="23">
        <v>0</v>
      </c>
      <c r="DJ410" s="23">
        <v>0</v>
      </c>
      <c r="DK410" s="25">
        <f t="shared" si="65"/>
        <v>880616187</v>
      </c>
      <c r="DL410" s="28">
        <v>0</v>
      </c>
      <c r="DM410" s="23">
        <v>0</v>
      </c>
      <c r="DN410" s="23">
        <v>0</v>
      </c>
      <c r="DO410" s="23">
        <v>0</v>
      </c>
      <c r="DP410" s="23"/>
      <c r="DQ410" s="23"/>
      <c r="DR410" s="23">
        <v>0</v>
      </c>
      <c r="DS410" s="23">
        <v>0</v>
      </c>
      <c r="DT410" s="24">
        <v>0</v>
      </c>
      <c r="DU410" s="23">
        <v>0</v>
      </c>
      <c r="DV410" s="23">
        <v>0</v>
      </c>
      <c r="DW410" s="26">
        <f t="shared" si="64"/>
        <v>880616187</v>
      </c>
      <c r="DX410" s="26">
        <f>VLOOKUP(B410,[2]RPTNCT049_ConsultaSaldosContabl!$I$4:$K$7914,3,0)</f>
        <v>297589317</v>
      </c>
      <c r="DY410" s="13" t="e">
        <f>+S410+AD410+AU410+#REF!+BG410+#REF!+BQ410+#REF!</f>
        <v>#REF!</v>
      </c>
    </row>
    <row r="411" spans="1:129" ht="15" customHeight="1" x14ac:dyDescent="0.2">
      <c r="A411" s="9">
        <v>8909813675</v>
      </c>
      <c r="B411" s="9">
        <v>890981367</v>
      </c>
      <c r="C411" s="9"/>
      <c r="D411" s="27">
        <v>211905819</v>
      </c>
      <c r="E411" s="21" t="s">
        <v>202</v>
      </c>
      <c r="F411" s="20" t="s">
        <v>1350</v>
      </c>
      <c r="G411" s="22">
        <f>VLOOKUP(A411,[1]SGP!$A$4:$G$1137,7,0)</f>
        <v>0</v>
      </c>
      <c r="H411" s="23"/>
      <c r="I411" s="23">
        <v>0</v>
      </c>
      <c r="J411" s="23">
        <v>0</v>
      </c>
      <c r="K411" s="24">
        <v>0</v>
      </c>
      <c r="L411" s="23">
        <v>0</v>
      </c>
      <c r="M411" s="23">
        <v>0</v>
      </c>
      <c r="N411" s="25">
        <f t="shared" si="57"/>
        <v>0</v>
      </c>
      <c r="O411" s="25">
        <v>0</v>
      </c>
      <c r="P411" s="22">
        <v>0</v>
      </c>
      <c r="Q411" s="23">
        <v>0</v>
      </c>
      <c r="R411" s="23">
        <v>0</v>
      </c>
      <c r="S411" s="31">
        <v>59258472</v>
      </c>
      <c r="T411" s="23">
        <v>0</v>
      </c>
      <c r="U411" s="24">
        <v>0</v>
      </c>
      <c r="V411" s="23">
        <v>0</v>
      </c>
      <c r="W411" s="23">
        <v>0</v>
      </c>
      <c r="X411" s="25">
        <f t="shared" si="58"/>
        <v>59258472</v>
      </c>
      <c r="Y411" s="25">
        <v>0</v>
      </c>
      <c r="Z411" s="22">
        <v>0</v>
      </c>
      <c r="AA411" s="23">
        <v>0</v>
      </c>
      <c r="AB411" s="22">
        <v>0</v>
      </c>
      <c r="AC411" s="23">
        <v>0</v>
      </c>
      <c r="AD411" s="23">
        <v>0</v>
      </c>
      <c r="AE411" s="23">
        <v>0</v>
      </c>
      <c r="AF411" s="24">
        <v>0</v>
      </c>
      <c r="AG411" s="23">
        <v>0</v>
      </c>
      <c r="AH411" s="23">
        <v>0</v>
      </c>
      <c r="AI411" s="25">
        <f t="shared" si="59"/>
        <v>59258472</v>
      </c>
      <c r="AJ411" s="25">
        <v>0</v>
      </c>
      <c r="AK411" s="24">
        <v>0</v>
      </c>
      <c r="AL411" s="23">
        <v>0</v>
      </c>
      <c r="AM411" s="23">
        <v>0</v>
      </c>
      <c r="AN411" s="24">
        <v>0</v>
      </c>
      <c r="AO411" s="24">
        <v>0</v>
      </c>
      <c r="AP411" s="23">
        <v>0</v>
      </c>
      <c r="AQ411" s="23">
        <v>0</v>
      </c>
      <c r="AR411" s="23">
        <v>0</v>
      </c>
      <c r="AS411" s="41" t="s">
        <v>2304</v>
      </c>
      <c r="AT411" s="23">
        <v>0</v>
      </c>
      <c r="AU411" s="23">
        <v>8766812</v>
      </c>
      <c r="AV411" s="25">
        <v>68025284</v>
      </c>
      <c r="AW411" s="22">
        <v>0</v>
      </c>
      <c r="AX411" s="23">
        <v>0</v>
      </c>
      <c r="AY411" s="41">
        <v>0</v>
      </c>
      <c r="AZ411" s="23">
        <v>0</v>
      </c>
      <c r="BA411" s="24">
        <v>0</v>
      </c>
      <c r="BB411" s="23">
        <v>0</v>
      </c>
      <c r="BC411" s="23"/>
      <c r="BD411" s="23">
        <v>0</v>
      </c>
      <c r="BE411" s="41">
        <v>0</v>
      </c>
      <c r="BF411" s="23">
        <v>0</v>
      </c>
      <c r="BG411" s="23">
        <v>69633205</v>
      </c>
      <c r="BH411" s="25">
        <v>137658489</v>
      </c>
      <c r="BI411" s="23">
        <v>0</v>
      </c>
      <c r="BJ411" s="23">
        <v>15622969</v>
      </c>
      <c r="BK411" s="23">
        <v>0</v>
      </c>
      <c r="BL411" s="23">
        <v>0</v>
      </c>
      <c r="BM411" s="23">
        <v>0</v>
      </c>
      <c r="BN411" s="24">
        <v>0</v>
      </c>
      <c r="BO411" s="23">
        <v>0</v>
      </c>
      <c r="BP411" s="23">
        <v>0</v>
      </c>
      <c r="BQ411" s="23">
        <v>0</v>
      </c>
      <c r="BR411" s="25">
        <v>153281458</v>
      </c>
      <c r="BS411" s="22">
        <v>0</v>
      </c>
      <c r="BT411" s="23">
        <v>0</v>
      </c>
      <c r="BU411" s="23">
        <v>0</v>
      </c>
      <c r="BV411" s="23">
        <v>0</v>
      </c>
      <c r="BW411" s="24">
        <v>0</v>
      </c>
      <c r="BX411" s="23">
        <v>0</v>
      </c>
      <c r="BY411" s="23">
        <v>0</v>
      </c>
      <c r="BZ411" s="23">
        <v>0</v>
      </c>
      <c r="CA411" s="25">
        <f t="shared" si="60"/>
        <v>153281458</v>
      </c>
      <c r="CB411" s="22">
        <v>0</v>
      </c>
      <c r="CC411" s="23">
        <v>0</v>
      </c>
      <c r="CD411" s="23">
        <v>0</v>
      </c>
      <c r="CE411" s="23">
        <v>0</v>
      </c>
      <c r="CF411" s="24">
        <v>0</v>
      </c>
      <c r="CG411" s="23">
        <v>0</v>
      </c>
      <c r="CH411" s="23">
        <v>0</v>
      </c>
      <c r="CI411" s="23">
        <v>0</v>
      </c>
      <c r="CJ411" s="25">
        <f t="shared" si="61"/>
        <v>153281458</v>
      </c>
      <c r="CK411" s="22">
        <v>0</v>
      </c>
      <c r="CL411" s="23">
        <v>0</v>
      </c>
      <c r="CM411" s="23">
        <v>0</v>
      </c>
      <c r="CN411" s="23">
        <v>0</v>
      </c>
      <c r="CO411" s="23">
        <v>0</v>
      </c>
      <c r="CP411" s="24">
        <v>0</v>
      </c>
      <c r="CQ411" s="23">
        <v>0</v>
      </c>
      <c r="CR411" s="23">
        <v>0</v>
      </c>
      <c r="CS411" s="25">
        <f t="shared" si="62"/>
        <v>153281458</v>
      </c>
      <c r="CT411" s="22">
        <v>0</v>
      </c>
      <c r="CU411" s="23">
        <v>0</v>
      </c>
      <c r="CV411" s="23">
        <v>0</v>
      </c>
      <c r="CW411" s="23"/>
      <c r="CX411" s="23">
        <v>0</v>
      </c>
      <c r="CY411" s="24">
        <v>0</v>
      </c>
      <c r="CZ411" s="23">
        <v>0</v>
      </c>
      <c r="DA411" s="23">
        <v>0</v>
      </c>
      <c r="DB411" s="25">
        <f t="shared" si="63"/>
        <v>153281458</v>
      </c>
      <c r="DC411" s="22">
        <v>0</v>
      </c>
      <c r="DD411" s="23">
        <v>0</v>
      </c>
      <c r="DE411" s="23">
        <v>0</v>
      </c>
      <c r="DF411" s="23">
        <v>0</v>
      </c>
      <c r="DG411" s="23">
        <v>0</v>
      </c>
      <c r="DH411" s="24">
        <v>0</v>
      </c>
      <c r="DI411" s="23">
        <v>0</v>
      </c>
      <c r="DJ411" s="23">
        <v>0</v>
      </c>
      <c r="DK411" s="25">
        <f t="shared" si="65"/>
        <v>153281458</v>
      </c>
      <c r="DL411" s="28">
        <v>0</v>
      </c>
      <c r="DM411" s="23">
        <v>0</v>
      </c>
      <c r="DN411" s="23">
        <v>0</v>
      </c>
      <c r="DO411" s="23">
        <v>0</v>
      </c>
      <c r="DP411" s="23"/>
      <c r="DQ411" s="23"/>
      <c r="DR411" s="23">
        <v>0</v>
      </c>
      <c r="DS411" s="23">
        <v>0</v>
      </c>
      <c r="DT411" s="24">
        <v>0</v>
      </c>
      <c r="DU411" s="23">
        <v>0</v>
      </c>
      <c r="DV411" s="23">
        <v>0</v>
      </c>
      <c r="DW411" s="26">
        <f t="shared" si="64"/>
        <v>153281458</v>
      </c>
      <c r="DX411" s="26">
        <f>VLOOKUP(B411,[2]RPTNCT049_ConsultaSaldosContabl!$I$4:$K$7914,3,0)</f>
        <v>15622969</v>
      </c>
      <c r="DY411" s="13" t="e">
        <f>+S411+AD411+AU411+#REF!+BG411+#REF!+BQ411+#REF!</f>
        <v>#REF!</v>
      </c>
    </row>
    <row r="412" spans="1:129" ht="15" customHeight="1" x14ac:dyDescent="0.2">
      <c r="A412" s="9">
        <v>8909812511</v>
      </c>
      <c r="B412" s="9">
        <v>890981251</v>
      </c>
      <c r="C412" s="9"/>
      <c r="D412" s="27">
        <v>210405004</v>
      </c>
      <c r="E412" s="21" t="s">
        <v>96</v>
      </c>
      <c r="F412" s="20" t="s">
        <v>1248</v>
      </c>
      <c r="G412" s="22">
        <f>VLOOKUP(A412,[1]SGP!$A$4:$G$1137,7,0)</f>
        <v>0</v>
      </c>
      <c r="H412" s="23"/>
      <c r="I412" s="23">
        <v>0</v>
      </c>
      <c r="J412" s="23">
        <v>0</v>
      </c>
      <c r="K412" s="24">
        <v>0</v>
      </c>
      <c r="L412" s="23">
        <v>0</v>
      </c>
      <c r="M412" s="23">
        <v>0</v>
      </c>
      <c r="N412" s="25">
        <f t="shared" si="57"/>
        <v>0</v>
      </c>
      <c r="O412" s="25">
        <v>0</v>
      </c>
      <c r="P412" s="22">
        <v>0</v>
      </c>
      <c r="Q412" s="23">
        <v>0</v>
      </c>
      <c r="R412" s="23">
        <v>0</v>
      </c>
      <c r="S412" s="31">
        <v>15934963</v>
      </c>
      <c r="T412" s="23">
        <v>0</v>
      </c>
      <c r="U412" s="24">
        <v>0</v>
      </c>
      <c r="V412" s="23">
        <v>0</v>
      </c>
      <c r="W412" s="23">
        <v>0</v>
      </c>
      <c r="X412" s="25">
        <f t="shared" si="58"/>
        <v>15934963</v>
      </c>
      <c r="Y412" s="25">
        <v>0</v>
      </c>
      <c r="Z412" s="22">
        <v>0</v>
      </c>
      <c r="AA412" s="23">
        <v>0</v>
      </c>
      <c r="AB412" s="22">
        <v>0</v>
      </c>
      <c r="AC412" s="23">
        <v>0</v>
      </c>
      <c r="AD412" s="23">
        <v>0</v>
      </c>
      <c r="AE412" s="23">
        <v>0</v>
      </c>
      <c r="AF412" s="24">
        <v>0</v>
      </c>
      <c r="AG412" s="23">
        <v>0</v>
      </c>
      <c r="AH412" s="23">
        <v>0</v>
      </c>
      <c r="AI412" s="25">
        <f t="shared" si="59"/>
        <v>15934963</v>
      </c>
      <c r="AJ412" s="25">
        <v>0</v>
      </c>
      <c r="AK412" s="25">
        <v>0</v>
      </c>
      <c r="AL412" s="23">
        <v>0</v>
      </c>
      <c r="AM412" s="23">
        <v>0</v>
      </c>
      <c r="AN412" s="24">
        <v>0</v>
      </c>
      <c r="AO412" s="24">
        <v>0</v>
      </c>
      <c r="AP412" s="23">
        <v>0</v>
      </c>
      <c r="AQ412" s="23">
        <v>0</v>
      </c>
      <c r="AR412" s="23">
        <v>0</v>
      </c>
      <c r="AS412" s="41" t="s">
        <v>2304</v>
      </c>
      <c r="AT412" s="23">
        <v>0</v>
      </c>
      <c r="AU412" s="23">
        <v>0</v>
      </c>
      <c r="AV412" s="25">
        <v>15934963</v>
      </c>
      <c r="AW412" s="22">
        <v>0</v>
      </c>
      <c r="AX412" s="23">
        <v>0</v>
      </c>
      <c r="AY412" s="41">
        <v>0</v>
      </c>
      <c r="AZ412" s="23">
        <v>0</v>
      </c>
      <c r="BA412" s="24">
        <v>0</v>
      </c>
      <c r="BB412" s="23">
        <v>0</v>
      </c>
      <c r="BC412" s="23"/>
      <c r="BD412" s="23">
        <v>0</v>
      </c>
      <c r="BE412" s="41">
        <v>0</v>
      </c>
      <c r="BF412" s="23">
        <v>8630200</v>
      </c>
      <c r="BG412" s="23">
        <v>16526818</v>
      </c>
      <c r="BH412" s="25">
        <v>41091981</v>
      </c>
      <c r="BI412" s="23">
        <v>0</v>
      </c>
      <c r="BJ412" s="23">
        <v>2664879</v>
      </c>
      <c r="BK412" s="23">
        <v>0</v>
      </c>
      <c r="BL412" s="23">
        <v>0</v>
      </c>
      <c r="BM412" s="23">
        <v>0</v>
      </c>
      <c r="BN412" s="24">
        <v>0</v>
      </c>
      <c r="BO412" s="23">
        <v>0</v>
      </c>
      <c r="BP412" s="23">
        <v>0</v>
      </c>
      <c r="BQ412" s="23">
        <v>0</v>
      </c>
      <c r="BR412" s="25">
        <v>43756860</v>
      </c>
      <c r="BS412" s="22">
        <v>0</v>
      </c>
      <c r="BT412" s="23">
        <v>0</v>
      </c>
      <c r="BU412" s="23">
        <v>0</v>
      </c>
      <c r="BV412" s="23">
        <v>0</v>
      </c>
      <c r="BW412" s="24">
        <v>0</v>
      </c>
      <c r="BX412" s="23">
        <v>0</v>
      </c>
      <c r="BY412" s="23">
        <v>0</v>
      </c>
      <c r="BZ412" s="23">
        <v>0</v>
      </c>
      <c r="CA412" s="25">
        <f t="shared" si="60"/>
        <v>43756860</v>
      </c>
      <c r="CB412" s="22">
        <v>0</v>
      </c>
      <c r="CC412" s="23">
        <v>0</v>
      </c>
      <c r="CD412" s="23">
        <v>0</v>
      </c>
      <c r="CE412" s="23">
        <v>0</v>
      </c>
      <c r="CF412" s="24">
        <v>0</v>
      </c>
      <c r="CG412" s="23">
        <v>0</v>
      </c>
      <c r="CH412" s="23">
        <v>0</v>
      </c>
      <c r="CI412" s="23">
        <v>0</v>
      </c>
      <c r="CJ412" s="25">
        <f t="shared" si="61"/>
        <v>43756860</v>
      </c>
      <c r="CK412" s="22">
        <v>0</v>
      </c>
      <c r="CL412" s="23">
        <v>0</v>
      </c>
      <c r="CM412" s="23">
        <v>0</v>
      </c>
      <c r="CN412" s="23">
        <v>0</v>
      </c>
      <c r="CO412" s="23">
        <v>0</v>
      </c>
      <c r="CP412" s="24">
        <v>0</v>
      </c>
      <c r="CQ412" s="23">
        <v>0</v>
      </c>
      <c r="CR412" s="23">
        <v>0</v>
      </c>
      <c r="CS412" s="25">
        <f t="shared" si="62"/>
        <v>43756860</v>
      </c>
      <c r="CT412" s="22">
        <v>0</v>
      </c>
      <c r="CU412" s="23">
        <v>0</v>
      </c>
      <c r="CV412" s="23">
        <v>0</v>
      </c>
      <c r="CW412" s="23"/>
      <c r="CX412" s="23">
        <v>0</v>
      </c>
      <c r="CY412" s="24">
        <v>0</v>
      </c>
      <c r="CZ412" s="23">
        <v>0</v>
      </c>
      <c r="DA412" s="23">
        <v>0</v>
      </c>
      <c r="DB412" s="25">
        <f t="shared" si="63"/>
        <v>43756860</v>
      </c>
      <c r="DC412" s="22">
        <v>0</v>
      </c>
      <c r="DD412" s="23">
        <v>0</v>
      </c>
      <c r="DE412" s="23">
        <v>0</v>
      </c>
      <c r="DF412" s="23">
        <v>0</v>
      </c>
      <c r="DG412" s="23">
        <v>0</v>
      </c>
      <c r="DH412" s="24">
        <v>0</v>
      </c>
      <c r="DI412" s="23">
        <v>0</v>
      </c>
      <c r="DJ412" s="23">
        <v>0</v>
      </c>
      <c r="DK412" s="25">
        <f t="shared" si="65"/>
        <v>43756860</v>
      </c>
      <c r="DL412" s="28">
        <v>0</v>
      </c>
      <c r="DM412" s="23">
        <v>0</v>
      </c>
      <c r="DN412" s="23">
        <v>0</v>
      </c>
      <c r="DO412" s="23">
        <v>0</v>
      </c>
      <c r="DP412" s="23">
        <v>0</v>
      </c>
      <c r="DQ412" s="23"/>
      <c r="DR412" s="23">
        <v>0</v>
      </c>
      <c r="DS412" s="23">
        <v>0</v>
      </c>
      <c r="DT412" s="24">
        <v>0</v>
      </c>
      <c r="DU412" s="23">
        <v>0</v>
      </c>
      <c r="DV412" s="23">
        <v>0</v>
      </c>
      <c r="DW412" s="26">
        <f t="shared" si="64"/>
        <v>43756860</v>
      </c>
      <c r="DX412" s="26">
        <f>VLOOKUP(B412,[2]RPTNCT049_ConsultaSaldosContabl!$I$4:$K$7914,3,0)</f>
        <v>11295079</v>
      </c>
      <c r="DY412" s="13" t="e">
        <f>+S412+AD412+AU412+#REF!+BG412+#REF!+BQ412+#REF!</f>
        <v>#REF!</v>
      </c>
    </row>
    <row r="413" spans="1:129" ht="15" customHeight="1" x14ac:dyDescent="0.2">
      <c r="A413" s="9">
        <v>8909812383</v>
      </c>
      <c r="B413" s="9">
        <v>890981238</v>
      </c>
      <c r="C413" s="9"/>
      <c r="D413" s="27">
        <v>218905789</v>
      </c>
      <c r="E413" s="21" t="s">
        <v>198</v>
      </c>
      <c r="F413" s="20" t="s">
        <v>1346</v>
      </c>
      <c r="G413" s="22">
        <f>VLOOKUP(A413,[1]SGP!$A$4:$G$1137,7,0)</f>
        <v>0</v>
      </c>
      <c r="H413" s="23"/>
      <c r="I413" s="23">
        <v>0</v>
      </c>
      <c r="J413" s="23">
        <v>0</v>
      </c>
      <c r="K413" s="24">
        <v>0</v>
      </c>
      <c r="L413" s="23">
        <v>0</v>
      </c>
      <c r="M413" s="23">
        <v>0</v>
      </c>
      <c r="N413" s="25">
        <f t="shared" si="57"/>
        <v>0</v>
      </c>
      <c r="O413" s="25">
        <v>0</v>
      </c>
      <c r="P413" s="22">
        <v>0</v>
      </c>
      <c r="Q413" s="23">
        <v>0</v>
      </c>
      <c r="R413" s="23">
        <v>0</v>
      </c>
      <c r="S413" s="31">
        <v>112799588</v>
      </c>
      <c r="T413" s="23">
        <v>0</v>
      </c>
      <c r="U413" s="24">
        <v>0</v>
      </c>
      <c r="V413" s="23">
        <v>0</v>
      </c>
      <c r="W413" s="23">
        <v>0</v>
      </c>
      <c r="X413" s="25">
        <f t="shared" si="58"/>
        <v>112799588</v>
      </c>
      <c r="Y413" s="25">
        <v>0</v>
      </c>
      <c r="Z413" s="22">
        <v>0</v>
      </c>
      <c r="AA413" s="23">
        <v>0</v>
      </c>
      <c r="AB413" s="22">
        <v>0</v>
      </c>
      <c r="AC413" s="23">
        <v>0</v>
      </c>
      <c r="AD413" s="23">
        <v>0</v>
      </c>
      <c r="AE413" s="23">
        <v>0</v>
      </c>
      <c r="AF413" s="24">
        <v>0</v>
      </c>
      <c r="AG413" s="23">
        <v>0</v>
      </c>
      <c r="AH413" s="23">
        <v>0</v>
      </c>
      <c r="AI413" s="25">
        <f t="shared" si="59"/>
        <v>112799588</v>
      </c>
      <c r="AJ413" s="25">
        <v>0</v>
      </c>
      <c r="AK413" s="24">
        <v>0</v>
      </c>
      <c r="AL413" s="23">
        <v>0</v>
      </c>
      <c r="AM413" s="23">
        <v>0</v>
      </c>
      <c r="AN413" s="24">
        <v>0</v>
      </c>
      <c r="AO413" s="24">
        <v>0</v>
      </c>
      <c r="AP413" s="23">
        <v>0</v>
      </c>
      <c r="AQ413" s="23">
        <v>0</v>
      </c>
      <c r="AR413" s="23">
        <v>0</v>
      </c>
      <c r="AS413" s="41" t="s">
        <v>2304</v>
      </c>
      <c r="AT413" s="23">
        <v>0</v>
      </c>
      <c r="AU413" s="23">
        <v>0</v>
      </c>
      <c r="AV413" s="25">
        <v>112799588</v>
      </c>
      <c r="AW413" s="22">
        <v>0</v>
      </c>
      <c r="AX413" s="23">
        <v>0</v>
      </c>
      <c r="AY413" s="41">
        <v>0</v>
      </c>
      <c r="AZ413" s="23">
        <v>0</v>
      </c>
      <c r="BA413" s="24">
        <v>0</v>
      </c>
      <c r="BB413" s="23">
        <v>0</v>
      </c>
      <c r="BC413" s="23"/>
      <c r="BD413" s="23">
        <v>0</v>
      </c>
      <c r="BE413" s="41">
        <v>0</v>
      </c>
      <c r="BF413" s="23">
        <v>72298120</v>
      </c>
      <c r="BG413" s="23">
        <v>105750130</v>
      </c>
      <c r="BH413" s="25">
        <v>290847838</v>
      </c>
      <c r="BI413" s="23">
        <v>0</v>
      </c>
      <c r="BJ413" s="23">
        <v>20005695</v>
      </c>
      <c r="BK413" s="23">
        <v>0</v>
      </c>
      <c r="BL413" s="23">
        <v>0</v>
      </c>
      <c r="BM413" s="23">
        <v>0</v>
      </c>
      <c r="BN413" s="24">
        <v>0</v>
      </c>
      <c r="BO413" s="23">
        <v>0</v>
      </c>
      <c r="BP413" s="23">
        <v>0</v>
      </c>
      <c r="BQ413" s="23">
        <v>0</v>
      </c>
      <c r="BR413" s="25">
        <v>310853533</v>
      </c>
      <c r="BS413" s="22">
        <v>0</v>
      </c>
      <c r="BT413" s="23">
        <v>0</v>
      </c>
      <c r="BU413" s="23">
        <v>0</v>
      </c>
      <c r="BV413" s="23">
        <v>0</v>
      </c>
      <c r="BW413" s="24">
        <v>0</v>
      </c>
      <c r="BX413" s="23">
        <v>0</v>
      </c>
      <c r="BY413" s="23">
        <v>0</v>
      </c>
      <c r="BZ413" s="23">
        <v>0</v>
      </c>
      <c r="CA413" s="25">
        <f t="shared" si="60"/>
        <v>310853533</v>
      </c>
      <c r="CB413" s="22">
        <v>0</v>
      </c>
      <c r="CC413" s="23">
        <v>0</v>
      </c>
      <c r="CD413" s="23">
        <v>0</v>
      </c>
      <c r="CE413" s="23">
        <v>0</v>
      </c>
      <c r="CF413" s="24">
        <v>0</v>
      </c>
      <c r="CG413" s="23">
        <v>0</v>
      </c>
      <c r="CH413" s="23">
        <v>0</v>
      </c>
      <c r="CI413" s="23">
        <v>0</v>
      </c>
      <c r="CJ413" s="25">
        <f t="shared" si="61"/>
        <v>310853533</v>
      </c>
      <c r="CK413" s="22">
        <v>0</v>
      </c>
      <c r="CL413" s="23">
        <v>0</v>
      </c>
      <c r="CM413" s="23">
        <v>0</v>
      </c>
      <c r="CN413" s="23">
        <v>0</v>
      </c>
      <c r="CO413" s="23">
        <v>0</v>
      </c>
      <c r="CP413" s="24">
        <v>0</v>
      </c>
      <c r="CQ413" s="23">
        <v>0</v>
      </c>
      <c r="CR413" s="23">
        <v>0</v>
      </c>
      <c r="CS413" s="25">
        <f t="shared" si="62"/>
        <v>310853533</v>
      </c>
      <c r="CT413" s="22">
        <v>0</v>
      </c>
      <c r="CU413" s="23">
        <v>0</v>
      </c>
      <c r="CV413" s="23">
        <v>0</v>
      </c>
      <c r="CW413" s="23"/>
      <c r="CX413" s="23">
        <v>0</v>
      </c>
      <c r="CY413" s="24">
        <v>0</v>
      </c>
      <c r="CZ413" s="23">
        <v>0</v>
      </c>
      <c r="DA413" s="23">
        <v>0</v>
      </c>
      <c r="DB413" s="25">
        <f t="shared" si="63"/>
        <v>310853533</v>
      </c>
      <c r="DC413" s="22">
        <v>0</v>
      </c>
      <c r="DD413" s="23">
        <v>0</v>
      </c>
      <c r="DE413" s="23">
        <v>0</v>
      </c>
      <c r="DF413" s="23">
        <v>0</v>
      </c>
      <c r="DG413" s="23">
        <v>0</v>
      </c>
      <c r="DH413" s="24">
        <v>0</v>
      </c>
      <c r="DI413" s="23">
        <v>0</v>
      </c>
      <c r="DJ413" s="23">
        <v>0</v>
      </c>
      <c r="DK413" s="25">
        <f t="shared" si="65"/>
        <v>310853533</v>
      </c>
      <c r="DL413" s="28">
        <v>0</v>
      </c>
      <c r="DM413" s="23">
        <v>0</v>
      </c>
      <c r="DN413" s="23">
        <v>0</v>
      </c>
      <c r="DO413" s="23">
        <v>0</v>
      </c>
      <c r="DP413" s="23"/>
      <c r="DQ413" s="23"/>
      <c r="DR413" s="23">
        <v>0</v>
      </c>
      <c r="DS413" s="23">
        <v>0</v>
      </c>
      <c r="DT413" s="24">
        <v>0</v>
      </c>
      <c r="DU413" s="23">
        <v>0</v>
      </c>
      <c r="DV413" s="23">
        <v>0</v>
      </c>
      <c r="DW413" s="26">
        <f t="shared" si="64"/>
        <v>310853533</v>
      </c>
      <c r="DX413" s="26">
        <f>VLOOKUP(B413,[2]RPTNCT049_ConsultaSaldosContabl!$I$4:$K$7914,3,0)</f>
        <v>92303815</v>
      </c>
      <c r="DY413" s="13" t="e">
        <f>+S413+AD413+AU413+#REF!+BG413+#REF!+BQ413+#REF!</f>
        <v>#REF!</v>
      </c>
    </row>
    <row r="414" spans="1:129" ht="15" customHeight="1" x14ac:dyDescent="0.2">
      <c r="A414" s="9">
        <v>8909812075</v>
      </c>
      <c r="B414" s="9">
        <v>890981207</v>
      </c>
      <c r="C414" s="9"/>
      <c r="D414" s="27">
        <v>217605376</v>
      </c>
      <c r="E414" s="21" t="s">
        <v>153</v>
      </c>
      <c r="F414" s="20" t="s">
        <v>1305</v>
      </c>
      <c r="G414" s="22">
        <f>VLOOKUP(A414,[1]SGP!$A$4:$G$1137,7,0)</f>
        <v>0</v>
      </c>
      <c r="H414" s="23"/>
      <c r="I414" s="23">
        <v>0</v>
      </c>
      <c r="J414" s="23">
        <v>0</v>
      </c>
      <c r="K414" s="24">
        <v>0</v>
      </c>
      <c r="L414" s="23">
        <v>0</v>
      </c>
      <c r="M414" s="23">
        <v>0</v>
      </c>
      <c r="N414" s="25">
        <f t="shared" si="57"/>
        <v>0</v>
      </c>
      <c r="O414" s="25">
        <v>0</v>
      </c>
      <c r="P414" s="22">
        <v>0</v>
      </c>
      <c r="Q414" s="23">
        <v>0</v>
      </c>
      <c r="R414" s="23">
        <v>0</v>
      </c>
      <c r="S414" s="31">
        <v>401919825</v>
      </c>
      <c r="T414" s="23">
        <v>0</v>
      </c>
      <c r="U414" s="24">
        <v>0</v>
      </c>
      <c r="V414" s="23">
        <v>0</v>
      </c>
      <c r="W414" s="23">
        <v>0</v>
      </c>
      <c r="X414" s="25">
        <f t="shared" si="58"/>
        <v>401919825</v>
      </c>
      <c r="Y414" s="25">
        <v>0</v>
      </c>
      <c r="Z414" s="22">
        <v>0</v>
      </c>
      <c r="AA414" s="23">
        <v>0</v>
      </c>
      <c r="AB414" s="22">
        <v>0</v>
      </c>
      <c r="AC414" s="23">
        <v>0</v>
      </c>
      <c r="AD414" s="23">
        <v>0</v>
      </c>
      <c r="AE414" s="23">
        <v>0</v>
      </c>
      <c r="AF414" s="24">
        <v>0</v>
      </c>
      <c r="AG414" s="23">
        <v>0</v>
      </c>
      <c r="AH414" s="23">
        <v>0</v>
      </c>
      <c r="AI414" s="25">
        <f t="shared" si="59"/>
        <v>401919825</v>
      </c>
      <c r="AJ414" s="25">
        <v>0</v>
      </c>
      <c r="AK414" s="24">
        <v>0</v>
      </c>
      <c r="AL414" s="23">
        <v>0</v>
      </c>
      <c r="AM414" s="23">
        <v>0</v>
      </c>
      <c r="AN414" s="24">
        <v>0</v>
      </c>
      <c r="AO414" s="24">
        <v>0</v>
      </c>
      <c r="AP414" s="23">
        <v>0</v>
      </c>
      <c r="AQ414" s="23">
        <v>0</v>
      </c>
      <c r="AR414" s="23">
        <v>0</v>
      </c>
      <c r="AS414" s="41" t="s">
        <v>2304</v>
      </c>
      <c r="AT414" s="23">
        <v>0</v>
      </c>
      <c r="AU414" s="23">
        <v>0</v>
      </c>
      <c r="AV414" s="25">
        <v>401919825</v>
      </c>
      <c r="AW414" s="22">
        <v>0</v>
      </c>
      <c r="AX414" s="23">
        <v>0</v>
      </c>
      <c r="AY414" s="41">
        <v>0</v>
      </c>
      <c r="AZ414" s="23">
        <v>0</v>
      </c>
      <c r="BA414" s="24">
        <v>0</v>
      </c>
      <c r="BB414" s="23">
        <v>0</v>
      </c>
      <c r="BC414" s="23"/>
      <c r="BD414" s="23">
        <v>0</v>
      </c>
      <c r="BE414" s="41">
        <v>0</v>
      </c>
      <c r="BF414" s="23">
        <v>181692665</v>
      </c>
      <c r="BG414" s="23">
        <v>359284985</v>
      </c>
      <c r="BH414" s="25">
        <v>942897475</v>
      </c>
      <c r="BI414" s="23">
        <v>0</v>
      </c>
      <c r="BJ414" s="23">
        <v>51894795</v>
      </c>
      <c r="BK414" s="23">
        <v>0</v>
      </c>
      <c r="BL414" s="23">
        <v>0</v>
      </c>
      <c r="BM414" s="23">
        <v>0</v>
      </c>
      <c r="BN414" s="24">
        <v>0</v>
      </c>
      <c r="BO414" s="23">
        <v>0</v>
      </c>
      <c r="BP414" s="23">
        <v>0</v>
      </c>
      <c r="BQ414" s="23">
        <v>0</v>
      </c>
      <c r="BR414" s="25">
        <v>994792270</v>
      </c>
      <c r="BS414" s="22">
        <v>0</v>
      </c>
      <c r="BT414" s="23">
        <v>0</v>
      </c>
      <c r="BU414" s="23">
        <v>0</v>
      </c>
      <c r="BV414" s="23">
        <v>0</v>
      </c>
      <c r="BW414" s="24">
        <v>0</v>
      </c>
      <c r="BX414" s="23">
        <v>0</v>
      </c>
      <c r="BY414" s="23">
        <v>0</v>
      </c>
      <c r="BZ414" s="23">
        <v>0</v>
      </c>
      <c r="CA414" s="25">
        <f t="shared" si="60"/>
        <v>994792270</v>
      </c>
      <c r="CB414" s="22">
        <v>0</v>
      </c>
      <c r="CC414" s="23">
        <v>0</v>
      </c>
      <c r="CD414" s="23">
        <v>0</v>
      </c>
      <c r="CE414" s="23">
        <v>0</v>
      </c>
      <c r="CF414" s="24">
        <v>0</v>
      </c>
      <c r="CG414" s="23">
        <v>0</v>
      </c>
      <c r="CH414" s="23">
        <v>0</v>
      </c>
      <c r="CI414" s="23">
        <v>0</v>
      </c>
      <c r="CJ414" s="25">
        <f t="shared" si="61"/>
        <v>994792270</v>
      </c>
      <c r="CK414" s="22">
        <v>0</v>
      </c>
      <c r="CL414" s="23">
        <v>0</v>
      </c>
      <c r="CM414" s="23">
        <v>0</v>
      </c>
      <c r="CN414" s="23">
        <v>0</v>
      </c>
      <c r="CO414" s="23">
        <v>0</v>
      </c>
      <c r="CP414" s="24">
        <v>0</v>
      </c>
      <c r="CQ414" s="23">
        <v>0</v>
      </c>
      <c r="CR414" s="23">
        <v>0</v>
      </c>
      <c r="CS414" s="25">
        <f t="shared" si="62"/>
        <v>994792270</v>
      </c>
      <c r="CT414" s="22">
        <v>0</v>
      </c>
      <c r="CU414" s="23">
        <v>0</v>
      </c>
      <c r="CV414" s="23">
        <v>0</v>
      </c>
      <c r="CW414" s="23"/>
      <c r="CX414" s="23">
        <v>0</v>
      </c>
      <c r="CY414" s="24">
        <v>0</v>
      </c>
      <c r="CZ414" s="23">
        <v>0</v>
      </c>
      <c r="DA414" s="23">
        <v>0</v>
      </c>
      <c r="DB414" s="25">
        <f t="shared" si="63"/>
        <v>994792270</v>
      </c>
      <c r="DC414" s="22">
        <v>0</v>
      </c>
      <c r="DD414" s="23">
        <v>0</v>
      </c>
      <c r="DE414" s="23">
        <v>0</v>
      </c>
      <c r="DF414" s="23">
        <v>0</v>
      </c>
      <c r="DG414" s="23">
        <v>0</v>
      </c>
      <c r="DH414" s="24">
        <v>0</v>
      </c>
      <c r="DI414" s="23">
        <v>0</v>
      </c>
      <c r="DJ414" s="23">
        <v>0</v>
      </c>
      <c r="DK414" s="25">
        <f t="shared" si="65"/>
        <v>994792270</v>
      </c>
      <c r="DL414" s="28">
        <v>0</v>
      </c>
      <c r="DM414" s="23">
        <v>0</v>
      </c>
      <c r="DN414" s="23">
        <v>0</v>
      </c>
      <c r="DO414" s="23">
        <v>0</v>
      </c>
      <c r="DP414" s="23"/>
      <c r="DQ414" s="23"/>
      <c r="DR414" s="23">
        <v>0</v>
      </c>
      <c r="DS414" s="23">
        <v>0</v>
      </c>
      <c r="DT414" s="24">
        <v>0</v>
      </c>
      <c r="DU414" s="23">
        <v>0</v>
      </c>
      <c r="DV414" s="23">
        <v>0</v>
      </c>
      <c r="DW414" s="26">
        <f t="shared" si="64"/>
        <v>994792270</v>
      </c>
      <c r="DX414" s="26">
        <f>VLOOKUP(B414,[2]RPTNCT049_ConsultaSaldosContabl!$I$4:$K$7914,3,0)</f>
        <v>233587460</v>
      </c>
      <c r="DY414" s="13" t="e">
        <f>+S414+AD414+AU414+#REF!+BG414+#REF!+BQ414+#REF!</f>
        <v>#REF!</v>
      </c>
    </row>
    <row r="415" spans="1:129" ht="15" customHeight="1" x14ac:dyDescent="0.2">
      <c r="A415" s="9">
        <v>8909811955</v>
      </c>
      <c r="B415" s="9">
        <v>890981195</v>
      </c>
      <c r="C415" s="9"/>
      <c r="D415" s="27">
        <v>210205002</v>
      </c>
      <c r="E415" s="21" t="s">
        <v>95</v>
      </c>
      <c r="F415" s="20" t="s">
        <v>1247</v>
      </c>
      <c r="G415" s="22">
        <f>VLOOKUP(A415,[1]SGP!$A$4:$G$1137,7,0)</f>
        <v>0</v>
      </c>
      <c r="H415" s="23"/>
      <c r="I415" s="23">
        <v>0</v>
      </c>
      <c r="J415" s="23">
        <v>0</v>
      </c>
      <c r="K415" s="24">
        <v>0</v>
      </c>
      <c r="L415" s="23">
        <v>0</v>
      </c>
      <c r="M415" s="23">
        <v>0</v>
      </c>
      <c r="N415" s="25">
        <f t="shared" si="57"/>
        <v>0</v>
      </c>
      <c r="O415" s="25">
        <v>0</v>
      </c>
      <c r="P415" s="22">
        <v>0</v>
      </c>
      <c r="Q415" s="23">
        <v>0</v>
      </c>
      <c r="R415" s="23">
        <v>0</v>
      </c>
      <c r="S415" s="31">
        <v>153706636</v>
      </c>
      <c r="T415" s="23">
        <v>0</v>
      </c>
      <c r="U415" s="24">
        <v>0</v>
      </c>
      <c r="V415" s="23">
        <v>0</v>
      </c>
      <c r="W415" s="23">
        <v>0</v>
      </c>
      <c r="X415" s="25">
        <f t="shared" si="58"/>
        <v>153706636</v>
      </c>
      <c r="Y415" s="25">
        <v>0</v>
      </c>
      <c r="Z415" s="22">
        <v>0</v>
      </c>
      <c r="AA415" s="23">
        <v>0</v>
      </c>
      <c r="AB415" s="22">
        <v>0</v>
      </c>
      <c r="AC415" s="23">
        <v>0</v>
      </c>
      <c r="AD415" s="23">
        <v>0</v>
      </c>
      <c r="AE415" s="23">
        <v>0</v>
      </c>
      <c r="AF415" s="24">
        <v>0</v>
      </c>
      <c r="AG415" s="23">
        <v>0</v>
      </c>
      <c r="AH415" s="23">
        <v>0</v>
      </c>
      <c r="AI415" s="25">
        <f t="shared" si="59"/>
        <v>153706636</v>
      </c>
      <c r="AJ415" s="25">
        <v>0</v>
      </c>
      <c r="AK415" s="24">
        <v>0</v>
      </c>
      <c r="AL415" s="23">
        <v>0</v>
      </c>
      <c r="AM415" s="23">
        <v>0</v>
      </c>
      <c r="AN415" s="24">
        <v>0</v>
      </c>
      <c r="AO415" s="24">
        <v>0</v>
      </c>
      <c r="AP415" s="23">
        <v>0</v>
      </c>
      <c r="AQ415" s="23">
        <v>0</v>
      </c>
      <c r="AR415" s="23">
        <v>0</v>
      </c>
      <c r="AS415" s="41" t="s">
        <v>2304</v>
      </c>
      <c r="AT415" s="23">
        <v>0</v>
      </c>
      <c r="AU415" s="23">
        <v>0</v>
      </c>
      <c r="AV415" s="25">
        <v>153706636</v>
      </c>
      <c r="AW415" s="22">
        <v>0</v>
      </c>
      <c r="AX415" s="23">
        <v>0</v>
      </c>
      <c r="AY415" s="41">
        <v>0</v>
      </c>
      <c r="AZ415" s="23">
        <v>0</v>
      </c>
      <c r="BA415" s="24">
        <v>0</v>
      </c>
      <c r="BB415" s="23">
        <v>0</v>
      </c>
      <c r="BC415" s="23"/>
      <c r="BD415" s="23">
        <v>0</v>
      </c>
      <c r="BE415" s="41">
        <v>0</v>
      </c>
      <c r="BF415" s="23">
        <v>93462660</v>
      </c>
      <c r="BG415" s="23">
        <v>147554430</v>
      </c>
      <c r="BH415" s="25">
        <v>394723726</v>
      </c>
      <c r="BI415" s="23">
        <v>0</v>
      </c>
      <c r="BJ415" s="23">
        <v>24938925</v>
      </c>
      <c r="BK415" s="23">
        <v>0</v>
      </c>
      <c r="BL415" s="23">
        <v>0</v>
      </c>
      <c r="BM415" s="23">
        <v>0</v>
      </c>
      <c r="BN415" s="24">
        <v>0</v>
      </c>
      <c r="BO415" s="23">
        <v>0</v>
      </c>
      <c r="BP415" s="23">
        <v>0</v>
      </c>
      <c r="BQ415" s="23">
        <v>0</v>
      </c>
      <c r="BR415" s="25">
        <v>419662651</v>
      </c>
      <c r="BS415" s="22">
        <v>0</v>
      </c>
      <c r="BT415" s="23">
        <v>0</v>
      </c>
      <c r="BU415" s="23">
        <v>0</v>
      </c>
      <c r="BV415" s="23">
        <v>0</v>
      </c>
      <c r="BW415" s="24">
        <v>0</v>
      </c>
      <c r="BX415" s="23">
        <v>0</v>
      </c>
      <c r="BY415" s="23">
        <v>0</v>
      </c>
      <c r="BZ415" s="23">
        <v>0</v>
      </c>
      <c r="CA415" s="25">
        <f t="shared" si="60"/>
        <v>419662651</v>
      </c>
      <c r="CB415" s="22">
        <v>0</v>
      </c>
      <c r="CC415" s="23">
        <v>0</v>
      </c>
      <c r="CD415" s="23">
        <v>0</v>
      </c>
      <c r="CE415" s="23">
        <v>0</v>
      </c>
      <c r="CF415" s="24">
        <v>0</v>
      </c>
      <c r="CG415" s="23">
        <v>0</v>
      </c>
      <c r="CH415" s="23">
        <v>0</v>
      </c>
      <c r="CI415" s="23">
        <v>0</v>
      </c>
      <c r="CJ415" s="25">
        <f t="shared" si="61"/>
        <v>419662651</v>
      </c>
      <c r="CK415" s="22">
        <v>0</v>
      </c>
      <c r="CL415" s="23">
        <v>0</v>
      </c>
      <c r="CM415" s="23">
        <v>0</v>
      </c>
      <c r="CN415" s="23">
        <v>0</v>
      </c>
      <c r="CO415" s="23">
        <v>0</v>
      </c>
      <c r="CP415" s="24">
        <v>0</v>
      </c>
      <c r="CQ415" s="23">
        <v>0</v>
      </c>
      <c r="CR415" s="23">
        <v>0</v>
      </c>
      <c r="CS415" s="25">
        <f t="shared" si="62"/>
        <v>419662651</v>
      </c>
      <c r="CT415" s="22">
        <v>0</v>
      </c>
      <c r="CU415" s="23">
        <v>0</v>
      </c>
      <c r="CV415" s="23">
        <v>0</v>
      </c>
      <c r="CW415" s="23"/>
      <c r="CX415" s="23">
        <v>0</v>
      </c>
      <c r="CY415" s="24">
        <v>0</v>
      </c>
      <c r="CZ415" s="23">
        <v>0</v>
      </c>
      <c r="DA415" s="23">
        <v>0</v>
      </c>
      <c r="DB415" s="25">
        <f t="shared" si="63"/>
        <v>419662651</v>
      </c>
      <c r="DC415" s="22">
        <v>0</v>
      </c>
      <c r="DD415" s="23">
        <v>0</v>
      </c>
      <c r="DE415" s="23">
        <v>0</v>
      </c>
      <c r="DF415" s="23">
        <v>0</v>
      </c>
      <c r="DG415" s="23">
        <v>0</v>
      </c>
      <c r="DH415" s="24">
        <v>0</v>
      </c>
      <c r="DI415" s="23">
        <v>0</v>
      </c>
      <c r="DJ415" s="23">
        <v>0</v>
      </c>
      <c r="DK415" s="25">
        <f t="shared" si="65"/>
        <v>419662651</v>
      </c>
      <c r="DL415" s="28">
        <v>0</v>
      </c>
      <c r="DM415" s="23">
        <v>0</v>
      </c>
      <c r="DN415" s="23">
        <v>0</v>
      </c>
      <c r="DO415" s="23">
        <v>0</v>
      </c>
      <c r="DP415" s="23"/>
      <c r="DQ415" s="23"/>
      <c r="DR415" s="23">
        <v>0</v>
      </c>
      <c r="DS415" s="23">
        <v>0</v>
      </c>
      <c r="DT415" s="24">
        <v>0</v>
      </c>
      <c r="DU415" s="23">
        <v>0</v>
      </c>
      <c r="DV415" s="23">
        <v>0</v>
      </c>
      <c r="DW415" s="26">
        <f t="shared" si="64"/>
        <v>419662651</v>
      </c>
      <c r="DX415" s="26">
        <f>VLOOKUP(B415,[2]RPTNCT049_ConsultaSaldosContabl!$I$4:$K$7914,3,0)</f>
        <v>118401585</v>
      </c>
      <c r="DY415" s="13" t="e">
        <f>+S415+AD415+AU415+#REF!+BG415+#REF!+BQ415+#REF!</f>
        <v>#REF!</v>
      </c>
    </row>
    <row r="416" spans="1:129" ht="15" customHeight="1" x14ac:dyDescent="0.2">
      <c r="A416" s="9">
        <v>8909811622</v>
      </c>
      <c r="B416" s="9">
        <v>890981162</v>
      </c>
      <c r="C416" s="9"/>
      <c r="D416" s="27">
        <v>211505315</v>
      </c>
      <c r="E416" s="21" t="s">
        <v>145</v>
      </c>
      <c r="F416" s="20" t="s">
        <v>1297</v>
      </c>
      <c r="G416" s="22">
        <f>VLOOKUP(A416,[1]SGP!$A$4:$G$1137,7,0)</f>
        <v>0</v>
      </c>
      <c r="H416" s="23"/>
      <c r="I416" s="23">
        <v>0</v>
      </c>
      <c r="J416" s="23">
        <v>0</v>
      </c>
      <c r="K416" s="24">
        <v>0</v>
      </c>
      <c r="L416" s="23">
        <v>0</v>
      </c>
      <c r="M416" s="23">
        <v>0</v>
      </c>
      <c r="N416" s="25">
        <f t="shared" si="57"/>
        <v>0</v>
      </c>
      <c r="O416" s="25">
        <v>0</v>
      </c>
      <c r="P416" s="22">
        <v>0</v>
      </c>
      <c r="Q416" s="23">
        <v>0</v>
      </c>
      <c r="R416" s="23">
        <v>0</v>
      </c>
      <c r="S416" s="31">
        <v>47372329</v>
      </c>
      <c r="T416" s="23">
        <v>0</v>
      </c>
      <c r="U416" s="24">
        <v>0</v>
      </c>
      <c r="V416" s="23">
        <v>0</v>
      </c>
      <c r="W416" s="23">
        <v>0</v>
      </c>
      <c r="X416" s="25">
        <f t="shared" si="58"/>
        <v>47372329</v>
      </c>
      <c r="Y416" s="25">
        <v>0</v>
      </c>
      <c r="Z416" s="22">
        <v>0</v>
      </c>
      <c r="AA416" s="23">
        <v>0</v>
      </c>
      <c r="AB416" s="22">
        <v>0</v>
      </c>
      <c r="AC416" s="23">
        <v>0</v>
      </c>
      <c r="AD416" s="23">
        <v>0</v>
      </c>
      <c r="AE416" s="23">
        <v>0</v>
      </c>
      <c r="AF416" s="24">
        <v>0</v>
      </c>
      <c r="AG416" s="23">
        <v>0</v>
      </c>
      <c r="AH416" s="23">
        <v>0</v>
      </c>
      <c r="AI416" s="25">
        <f t="shared" si="59"/>
        <v>47372329</v>
      </c>
      <c r="AJ416" s="25">
        <v>0</v>
      </c>
      <c r="AK416" s="24">
        <v>0</v>
      </c>
      <c r="AL416" s="23">
        <v>0</v>
      </c>
      <c r="AM416" s="23">
        <v>0</v>
      </c>
      <c r="AN416" s="24">
        <v>0</v>
      </c>
      <c r="AO416" s="24">
        <v>0</v>
      </c>
      <c r="AP416" s="23">
        <v>0</v>
      </c>
      <c r="AQ416" s="23">
        <v>0</v>
      </c>
      <c r="AR416" s="23">
        <v>0</v>
      </c>
      <c r="AS416" s="41" t="s">
        <v>2304</v>
      </c>
      <c r="AT416" s="23">
        <v>0</v>
      </c>
      <c r="AU416" s="23">
        <v>0</v>
      </c>
      <c r="AV416" s="25">
        <v>47372329</v>
      </c>
      <c r="AW416" s="22">
        <v>0</v>
      </c>
      <c r="AX416" s="23">
        <v>0</v>
      </c>
      <c r="AY416" s="41">
        <v>0</v>
      </c>
      <c r="AZ416" s="23">
        <v>0</v>
      </c>
      <c r="BA416" s="24">
        <v>0</v>
      </c>
      <c r="BB416" s="23">
        <v>0</v>
      </c>
      <c r="BC416" s="23"/>
      <c r="BD416" s="23">
        <v>0</v>
      </c>
      <c r="BE416" s="41">
        <v>0</v>
      </c>
      <c r="BF416" s="23">
        <v>36679545</v>
      </c>
      <c r="BG416" s="23">
        <v>49729347</v>
      </c>
      <c r="BH416" s="25">
        <v>133781221</v>
      </c>
      <c r="BI416" s="23">
        <v>0</v>
      </c>
      <c r="BJ416" s="23">
        <v>9497185</v>
      </c>
      <c r="BK416" s="23">
        <v>0</v>
      </c>
      <c r="BL416" s="23">
        <v>0</v>
      </c>
      <c r="BM416" s="23">
        <v>0</v>
      </c>
      <c r="BN416" s="24">
        <v>0</v>
      </c>
      <c r="BO416" s="23">
        <v>0</v>
      </c>
      <c r="BP416" s="23">
        <v>0</v>
      </c>
      <c r="BQ416" s="23">
        <v>0</v>
      </c>
      <c r="BR416" s="25">
        <v>143278406</v>
      </c>
      <c r="BS416" s="22">
        <v>0</v>
      </c>
      <c r="BT416" s="23">
        <v>0</v>
      </c>
      <c r="BU416" s="23">
        <v>0</v>
      </c>
      <c r="BV416" s="23">
        <v>0</v>
      </c>
      <c r="BW416" s="24">
        <v>0</v>
      </c>
      <c r="BX416" s="23">
        <v>0</v>
      </c>
      <c r="BY416" s="23">
        <v>0</v>
      </c>
      <c r="BZ416" s="23">
        <v>0</v>
      </c>
      <c r="CA416" s="25">
        <f t="shared" si="60"/>
        <v>143278406</v>
      </c>
      <c r="CB416" s="22">
        <v>0</v>
      </c>
      <c r="CC416" s="23">
        <v>0</v>
      </c>
      <c r="CD416" s="23">
        <v>0</v>
      </c>
      <c r="CE416" s="23">
        <v>0</v>
      </c>
      <c r="CF416" s="24">
        <v>0</v>
      </c>
      <c r="CG416" s="23">
        <v>0</v>
      </c>
      <c r="CH416" s="23">
        <v>0</v>
      </c>
      <c r="CI416" s="23">
        <v>0</v>
      </c>
      <c r="CJ416" s="25">
        <f t="shared" si="61"/>
        <v>143278406</v>
      </c>
      <c r="CK416" s="22">
        <v>0</v>
      </c>
      <c r="CL416" s="23">
        <v>0</v>
      </c>
      <c r="CM416" s="23">
        <v>0</v>
      </c>
      <c r="CN416" s="23">
        <v>0</v>
      </c>
      <c r="CO416" s="23">
        <v>0</v>
      </c>
      <c r="CP416" s="24">
        <v>0</v>
      </c>
      <c r="CQ416" s="23">
        <v>0</v>
      </c>
      <c r="CR416" s="23">
        <v>0</v>
      </c>
      <c r="CS416" s="25">
        <f t="shared" si="62"/>
        <v>143278406</v>
      </c>
      <c r="CT416" s="22">
        <v>0</v>
      </c>
      <c r="CU416" s="23">
        <v>0</v>
      </c>
      <c r="CV416" s="23">
        <v>0</v>
      </c>
      <c r="CW416" s="23"/>
      <c r="CX416" s="23">
        <v>0</v>
      </c>
      <c r="CY416" s="24">
        <v>0</v>
      </c>
      <c r="CZ416" s="23">
        <v>0</v>
      </c>
      <c r="DA416" s="23">
        <v>0</v>
      </c>
      <c r="DB416" s="25">
        <f t="shared" si="63"/>
        <v>143278406</v>
      </c>
      <c r="DC416" s="22">
        <v>0</v>
      </c>
      <c r="DD416" s="23">
        <v>0</v>
      </c>
      <c r="DE416" s="23">
        <v>0</v>
      </c>
      <c r="DF416" s="23">
        <v>0</v>
      </c>
      <c r="DG416" s="23">
        <v>0</v>
      </c>
      <c r="DH416" s="24">
        <v>0</v>
      </c>
      <c r="DI416" s="23">
        <v>0</v>
      </c>
      <c r="DJ416" s="23">
        <v>0</v>
      </c>
      <c r="DK416" s="25">
        <f t="shared" si="65"/>
        <v>143278406</v>
      </c>
      <c r="DL416" s="28">
        <v>0</v>
      </c>
      <c r="DM416" s="23">
        <v>0</v>
      </c>
      <c r="DN416" s="23">
        <v>0</v>
      </c>
      <c r="DO416" s="23">
        <v>0</v>
      </c>
      <c r="DP416" s="23"/>
      <c r="DQ416" s="23"/>
      <c r="DR416" s="23">
        <v>0</v>
      </c>
      <c r="DS416" s="23">
        <v>0</v>
      </c>
      <c r="DT416" s="24">
        <v>0</v>
      </c>
      <c r="DU416" s="23">
        <v>0</v>
      </c>
      <c r="DV416" s="23">
        <v>0</v>
      </c>
      <c r="DW416" s="26">
        <f t="shared" si="64"/>
        <v>143278406</v>
      </c>
      <c r="DX416" s="26">
        <f>VLOOKUP(B416,[2]RPTNCT049_ConsultaSaldosContabl!$I$4:$K$7914,3,0)</f>
        <v>46176730</v>
      </c>
      <c r="DY416" s="13" t="e">
        <f>+S416+AD416+AU416+#REF!+BG416+#REF!+BQ416+#REF!</f>
        <v>#REF!</v>
      </c>
    </row>
    <row r="417" spans="1:129" ht="15" customHeight="1" x14ac:dyDescent="0.2">
      <c r="A417" s="9">
        <v>8909811504</v>
      </c>
      <c r="B417" s="9">
        <v>890981150</v>
      </c>
      <c r="C417" s="9"/>
      <c r="D417" s="27">
        <v>219505895</v>
      </c>
      <c r="E417" s="21" t="s">
        <v>214</v>
      </c>
      <c r="F417" s="20" t="s">
        <v>1361</v>
      </c>
      <c r="G417" s="22">
        <f>VLOOKUP(A417,[1]SGP!$A$4:$G$1137,7,0)</f>
        <v>0</v>
      </c>
      <c r="H417" s="23"/>
      <c r="I417" s="23">
        <v>0</v>
      </c>
      <c r="J417" s="23">
        <v>0</v>
      </c>
      <c r="K417" s="24">
        <v>0</v>
      </c>
      <c r="L417" s="23">
        <v>0</v>
      </c>
      <c r="M417" s="23">
        <v>0</v>
      </c>
      <c r="N417" s="25">
        <f t="shared" si="57"/>
        <v>0</v>
      </c>
      <c r="O417" s="25">
        <v>0</v>
      </c>
      <c r="P417" s="22">
        <v>0</v>
      </c>
      <c r="Q417" s="23">
        <v>0</v>
      </c>
      <c r="R417" s="23">
        <v>0</v>
      </c>
      <c r="S417" s="31">
        <v>256681523</v>
      </c>
      <c r="T417" s="23">
        <v>0</v>
      </c>
      <c r="U417" s="24">
        <v>0</v>
      </c>
      <c r="V417" s="23">
        <v>0</v>
      </c>
      <c r="W417" s="23">
        <v>0</v>
      </c>
      <c r="X417" s="25">
        <f t="shared" si="58"/>
        <v>256681523</v>
      </c>
      <c r="Y417" s="25">
        <v>0</v>
      </c>
      <c r="Z417" s="22">
        <v>0</v>
      </c>
      <c r="AA417" s="23">
        <v>0</v>
      </c>
      <c r="AB417" s="22">
        <v>0</v>
      </c>
      <c r="AC417" s="23">
        <v>0</v>
      </c>
      <c r="AD417" s="23">
        <v>0</v>
      </c>
      <c r="AE417" s="23">
        <v>0</v>
      </c>
      <c r="AF417" s="24">
        <v>0</v>
      </c>
      <c r="AG417" s="23">
        <v>0</v>
      </c>
      <c r="AH417" s="23">
        <v>0</v>
      </c>
      <c r="AI417" s="25">
        <f t="shared" si="59"/>
        <v>256681523</v>
      </c>
      <c r="AJ417" s="25">
        <v>0</v>
      </c>
      <c r="AK417" s="24">
        <v>0</v>
      </c>
      <c r="AL417" s="23">
        <v>0</v>
      </c>
      <c r="AM417" s="23">
        <v>0</v>
      </c>
      <c r="AN417" s="24">
        <v>0</v>
      </c>
      <c r="AO417" s="24">
        <v>0</v>
      </c>
      <c r="AP417" s="23">
        <v>0</v>
      </c>
      <c r="AQ417" s="23">
        <v>0</v>
      </c>
      <c r="AR417" s="23">
        <v>0</v>
      </c>
      <c r="AS417" s="41" t="s">
        <v>2304</v>
      </c>
      <c r="AT417" s="23">
        <v>0</v>
      </c>
      <c r="AU417" s="23">
        <v>0</v>
      </c>
      <c r="AV417" s="25">
        <v>256681523</v>
      </c>
      <c r="AW417" s="22">
        <v>0</v>
      </c>
      <c r="AX417" s="23">
        <v>0</v>
      </c>
      <c r="AY417" s="41">
        <v>0</v>
      </c>
      <c r="AZ417" s="23">
        <v>0</v>
      </c>
      <c r="BA417" s="24">
        <v>0</v>
      </c>
      <c r="BB417" s="23">
        <v>0</v>
      </c>
      <c r="BC417" s="23"/>
      <c r="BD417" s="23">
        <v>0</v>
      </c>
      <c r="BE417" s="41">
        <v>0</v>
      </c>
      <c r="BF417" s="23">
        <v>394708935</v>
      </c>
      <c r="BG417" s="23">
        <v>350762488</v>
      </c>
      <c r="BH417" s="25">
        <v>1002152946</v>
      </c>
      <c r="BI417" s="23">
        <v>0</v>
      </c>
      <c r="BJ417" s="23">
        <v>109871189</v>
      </c>
      <c r="BK417" s="23">
        <v>0</v>
      </c>
      <c r="BL417" s="23">
        <v>0</v>
      </c>
      <c r="BM417" s="23">
        <v>0</v>
      </c>
      <c r="BN417" s="24">
        <v>0</v>
      </c>
      <c r="BO417" s="23">
        <v>0</v>
      </c>
      <c r="BP417" s="23">
        <v>0</v>
      </c>
      <c r="BQ417" s="23">
        <v>0</v>
      </c>
      <c r="BR417" s="25">
        <v>1112024135</v>
      </c>
      <c r="BS417" s="22">
        <v>0</v>
      </c>
      <c r="BT417" s="23">
        <v>0</v>
      </c>
      <c r="BU417" s="23">
        <v>0</v>
      </c>
      <c r="BV417" s="23">
        <v>0</v>
      </c>
      <c r="BW417" s="24">
        <v>0</v>
      </c>
      <c r="BX417" s="23">
        <v>0</v>
      </c>
      <c r="BY417" s="23">
        <v>0</v>
      </c>
      <c r="BZ417" s="23">
        <v>0</v>
      </c>
      <c r="CA417" s="25">
        <f t="shared" si="60"/>
        <v>1112024135</v>
      </c>
      <c r="CB417" s="22">
        <v>0</v>
      </c>
      <c r="CC417" s="23">
        <v>0</v>
      </c>
      <c r="CD417" s="23">
        <v>0</v>
      </c>
      <c r="CE417" s="23">
        <v>0</v>
      </c>
      <c r="CF417" s="24">
        <v>0</v>
      </c>
      <c r="CG417" s="23">
        <v>0</v>
      </c>
      <c r="CH417" s="23">
        <v>0</v>
      </c>
      <c r="CI417" s="23">
        <v>0</v>
      </c>
      <c r="CJ417" s="25">
        <f t="shared" si="61"/>
        <v>1112024135</v>
      </c>
      <c r="CK417" s="22">
        <v>0</v>
      </c>
      <c r="CL417" s="23">
        <v>0</v>
      </c>
      <c r="CM417" s="23">
        <v>0</v>
      </c>
      <c r="CN417" s="23">
        <v>0</v>
      </c>
      <c r="CO417" s="23">
        <v>0</v>
      </c>
      <c r="CP417" s="24">
        <v>0</v>
      </c>
      <c r="CQ417" s="23">
        <v>0</v>
      </c>
      <c r="CR417" s="23">
        <v>0</v>
      </c>
      <c r="CS417" s="25">
        <f t="shared" si="62"/>
        <v>1112024135</v>
      </c>
      <c r="CT417" s="22">
        <v>0</v>
      </c>
      <c r="CU417" s="23">
        <v>0</v>
      </c>
      <c r="CV417" s="23">
        <v>0</v>
      </c>
      <c r="CW417" s="23"/>
      <c r="CX417" s="23">
        <v>0</v>
      </c>
      <c r="CY417" s="24">
        <v>0</v>
      </c>
      <c r="CZ417" s="23">
        <v>0</v>
      </c>
      <c r="DA417" s="23">
        <v>0</v>
      </c>
      <c r="DB417" s="25">
        <f t="shared" si="63"/>
        <v>1112024135</v>
      </c>
      <c r="DC417" s="22">
        <v>0</v>
      </c>
      <c r="DD417" s="23">
        <v>0</v>
      </c>
      <c r="DE417" s="23">
        <v>0</v>
      </c>
      <c r="DF417" s="23">
        <v>0</v>
      </c>
      <c r="DG417" s="23">
        <v>0</v>
      </c>
      <c r="DH417" s="24">
        <v>0</v>
      </c>
      <c r="DI417" s="23">
        <v>0</v>
      </c>
      <c r="DJ417" s="23">
        <v>0</v>
      </c>
      <c r="DK417" s="25">
        <f t="shared" si="65"/>
        <v>1112024135</v>
      </c>
      <c r="DL417" s="28">
        <v>0</v>
      </c>
      <c r="DM417" s="23">
        <v>0</v>
      </c>
      <c r="DN417" s="23">
        <v>0</v>
      </c>
      <c r="DO417" s="23">
        <v>0</v>
      </c>
      <c r="DP417" s="23"/>
      <c r="DQ417" s="23"/>
      <c r="DR417" s="23">
        <v>0</v>
      </c>
      <c r="DS417" s="23">
        <v>0</v>
      </c>
      <c r="DT417" s="24">
        <v>0</v>
      </c>
      <c r="DU417" s="23">
        <v>0</v>
      </c>
      <c r="DV417" s="23">
        <v>0</v>
      </c>
      <c r="DW417" s="26">
        <f t="shared" si="64"/>
        <v>1112024135</v>
      </c>
      <c r="DX417" s="26">
        <f>VLOOKUP(B417,[2]RPTNCT049_ConsultaSaldosContabl!$I$4:$K$7914,3,0)</f>
        <v>504580124</v>
      </c>
      <c r="DY417" s="13" t="e">
        <f>+S417+AD417+AU417+#REF!+BG417+#REF!+BQ417+#REF!</f>
        <v>#REF!</v>
      </c>
    </row>
    <row r="418" spans="1:129" ht="15" customHeight="1" x14ac:dyDescent="0.2">
      <c r="A418" s="9">
        <v>8909811385</v>
      </c>
      <c r="B418" s="9">
        <v>890981138</v>
      </c>
      <c r="C418" s="9"/>
      <c r="D418" s="27">
        <v>213705837</v>
      </c>
      <c r="E418" s="21" t="s">
        <v>62</v>
      </c>
      <c r="F418" s="37" t="s">
        <v>1216</v>
      </c>
      <c r="G418" s="22">
        <f>VLOOKUP(A418,[1]SGP!$A$4:$G$1137,7,0)</f>
        <v>5129335066</v>
      </c>
      <c r="H418" s="23"/>
      <c r="I418" s="23">
        <v>0</v>
      </c>
      <c r="J418" s="23">
        <v>0</v>
      </c>
      <c r="K418" s="24">
        <v>259230880</v>
      </c>
      <c r="L418" s="23">
        <v>589092028</v>
      </c>
      <c r="M418" s="23">
        <v>0</v>
      </c>
      <c r="N418" s="25">
        <f t="shared" si="57"/>
        <v>5977657974</v>
      </c>
      <c r="O418" s="25">
        <v>0</v>
      </c>
      <c r="P418" s="22">
        <v>4857023717</v>
      </c>
      <c r="Q418" s="23">
        <v>0</v>
      </c>
      <c r="R418" s="23">
        <v>0</v>
      </c>
      <c r="S418" s="31">
        <v>1781284590</v>
      </c>
      <c r="T418" s="23">
        <v>0</v>
      </c>
      <c r="U418" s="24">
        <v>309155054</v>
      </c>
      <c r="V418" s="23">
        <v>633041652</v>
      </c>
      <c r="W418" s="23">
        <v>0</v>
      </c>
      <c r="X418" s="25">
        <f t="shared" si="58"/>
        <v>13558162987</v>
      </c>
      <c r="Y418" s="25">
        <v>0</v>
      </c>
      <c r="Z418" s="22">
        <v>0</v>
      </c>
      <c r="AA418" s="23">
        <v>0</v>
      </c>
      <c r="AB418" s="22">
        <v>0</v>
      </c>
      <c r="AC418" s="31">
        <v>348366930</v>
      </c>
      <c r="AD418" s="23">
        <v>0</v>
      </c>
      <c r="AE418" s="23">
        <v>5321504486</v>
      </c>
      <c r="AF418" s="24">
        <v>284192967</v>
      </c>
      <c r="AG418" s="23">
        <v>611066840</v>
      </c>
      <c r="AH418" s="23">
        <v>0</v>
      </c>
      <c r="AI418" s="25">
        <f t="shared" si="59"/>
        <v>20123294210</v>
      </c>
      <c r="AJ418" s="25">
        <v>0</v>
      </c>
      <c r="AK418" s="25">
        <v>0</v>
      </c>
      <c r="AL418" s="23">
        <v>0</v>
      </c>
      <c r="AM418" s="23">
        <v>0</v>
      </c>
      <c r="AN418" s="24">
        <v>0</v>
      </c>
      <c r="AO418" s="23">
        <v>5581288171</v>
      </c>
      <c r="AP418" s="23">
        <v>290687005</v>
      </c>
      <c r="AQ418" s="23">
        <v>620284698</v>
      </c>
      <c r="AR418" s="23">
        <v>0</v>
      </c>
      <c r="AS418" s="23">
        <v>2511579677</v>
      </c>
      <c r="AT418" s="23">
        <v>0</v>
      </c>
      <c r="AU418" s="23">
        <v>0</v>
      </c>
      <c r="AV418" s="25">
        <v>29127133761</v>
      </c>
      <c r="AW418" s="22">
        <v>2921676510</v>
      </c>
      <c r="AX418" s="23">
        <v>0</v>
      </c>
      <c r="AY418" s="41">
        <v>0</v>
      </c>
      <c r="AZ418" s="23">
        <v>0</v>
      </c>
      <c r="BA418" s="24">
        <v>290687005</v>
      </c>
      <c r="BB418" s="23">
        <v>620284698</v>
      </c>
      <c r="BC418" s="23"/>
      <c r="BD418" s="23">
        <v>0</v>
      </c>
      <c r="BE418" s="41">
        <v>0</v>
      </c>
      <c r="BF418" s="23">
        <v>1615810985</v>
      </c>
      <c r="BG418" s="23">
        <v>1678589890</v>
      </c>
      <c r="BH418" s="25">
        <v>36254182849</v>
      </c>
      <c r="BI418" s="23">
        <v>6298292189</v>
      </c>
      <c r="BJ418" s="23">
        <v>1234377817</v>
      </c>
      <c r="BK418" s="23">
        <v>0</v>
      </c>
      <c r="BL418" s="23">
        <v>0</v>
      </c>
      <c r="BM418" s="23">
        <v>0</v>
      </c>
      <c r="BN418" s="24">
        <v>290687005</v>
      </c>
      <c r="BO418" s="23">
        <v>620284698</v>
      </c>
      <c r="BP418" s="23">
        <v>0</v>
      </c>
      <c r="BQ418" s="23">
        <v>0</v>
      </c>
      <c r="BR418" s="25">
        <v>44697824558</v>
      </c>
      <c r="BS418" s="22">
        <v>0</v>
      </c>
      <c r="BT418" s="23">
        <v>0</v>
      </c>
      <c r="BU418" s="23">
        <v>0</v>
      </c>
      <c r="BV418" s="23">
        <v>0</v>
      </c>
      <c r="BW418" s="24">
        <v>0</v>
      </c>
      <c r="BX418" s="23">
        <v>0</v>
      </c>
      <c r="BY418" s="23">
        <v>0</v>
      </c>
      <c r="BZ418" s="23">
        <v>0</v>
      </c>
      <c r="CA418" s="25">
        <f t="shared" si="60"/>
        <v>44697824558</v>
      </c>
      <c r="CB418" s="22">
        <v>0</v>
      </c>
      <c r="CC418" s="23">
        <v>0</v>
      </c>
      <c r="CD418" s="23">
        <v>0</v>
      </c>
      <c r="CE418" s="23">
        <v>0</v>
      </c>
      <c r="CF418" s="24">
        <v>0</v>
      </c>
      <c r="CG418" s="23">
        <v>0</v>
      </c>
      <c r="CH418" s="23">
        <v>0</v>
      </c>
      <c r="CI418" s="23">
        <v>0</v>
      </c>
      <c r="CJ418" s="25">
        <f t="shared" si="61"/>
        <v>44697824558</v>
      </c>
      <c r="CK418" s="22">
        <v>0</v>
      </c>
      <c r="CL418" s="23">
        <v>0</v>
      </c>
      <c r="CM418" s="23">
        <v>0</v>
      </c>
      <c r="CN418" s="23">
        <v>0</v>
      </c>
      <c r="CO418" s="23">
        <v>0</v>
      </c>
      <c r="CP418" s="24">
        <v>0</v>
      </c>
      <c r="CQ418" s="23">
        <v>0</v>
      </c>
      <c r="CR418" s="23">
        <v>0</v>
      </c>
      <c r="CS418" s="25">
        <f t="shared" si="62"/>
        <v>44697824558</v>
      </c>
      <c r="CT418" s="22">
        <v>0</v>
      </c>
      <c r="CU418" s="23">
        <v>0</v>
      </c>
      <c r="CV418" s="23">
        <v>0</v>
      </c>
      <c r="CW418" s="23"/>
      <c r="CX418" s="23">
        <v>0</v>
      </c>
      <c r="CY418" s="24">
        <v>0</v>
      </c>
      <c r="CZ418" s="23">
        <v>0</v>
      </c>
      <c r="DA418" s="23">
        <v>0</v>
      </c>
      <c r="DB418" s="25">
        <f t="shared" si="63"/>
        <v>44697824558</v>
      </c>
      <c r="DC418" s="22">
        <v>0</v>
      </c>
      <c r="DD418" s="23">
        <v>0</v>
      </c>
      <c r="DE418" s="23">
        <v>0</v>
      </c>
      <c r="DF418" s="23">
        <v>0</v>
      </c>
      <c r="DG418" s="23">
        <v>0</v>
      </c>
      <c r="DH418" s="24">
        <v>0</v>
      </c>
      <c r="DI418" s="23">
        <v>0</v>
      </c>
      <c r="DJ418" s="23">
        <v>0</v>
      </c>
      <c r="DK418" s="25">
        <f t="shared" si="65"/>
        <v>44697824558</v>
      </c>
      <c r="DL418" s="28">
        <v>0</v>
      </c>
      <c r="DM418" s="23">
        <v>0</v>
      </c>
      <c r="DN418" s="23">
        <v>0</v>
      </c>
      <c r="DO418" s="23">
        <v>0</v>
      </c>
      <c r="DP418" s="23"/>
      <c r="DQ418" s="23"/>
      <c r="DR418" s="23">
        <v>0</v>
      </c>
      <c r="DS418" s="23">
        <v>0</v>
      </c>
      <c r="DT418" s="24">
        <v>0</v>
      </c>
      <c r="DU418" s="23">
        <v>0</v>
      </c>
      <c r="DV418" s="23">
        <v>0</v>
      </c>
      <c r="DW418" s="26">
        <f t="shared" si="64"/>
        <v>44697824558</v>
      </c>
      <c r="DX418" s="26">
        <f>VLOOKUP(B418,[2]RPTNCT049_ConsultaSaldosContabl!$I$4:$K$7914,3,0)</f>
        <v>41237950078</v>
      </c>
      <c r="DY418" s="13" t="e">
        <f>+S418+AD418+AU418+#REF!+BG418+#REF!+BQ418+#REF!</f>
        <v>#REF!</v>
      </c>
    </row>
    <row r="419" spans="1:129" ht="15" customHeight="1" x14ac:dyDescent="0.2">
      <c r="A419" s="9">
        <v>8909811156</v>
      </c>
      <c r="B419" s="9">
        <v>890981115</v>
      </c>
      <c r="C419" s="9"/>
      <c r="D419" s="27">
        <v>216705467</v>
      </c>
      <c r="E419" s="21" t="s">
        <v>160</v>
      </c>
      <c r="F419" s="20" t="s">
        <v>1312</v>
      </c>
      <c r="G419" s="22">
        <f>VLOOKUP(A419,[1]SGP!$A$4:$G$1137,7,0)</f>
        <v>0</v>
      </c>
      <c r="H419" s="23"/>
      <c r="I419" s="23">
        <v>0</v>
      </c>
      <c r="J419" s="23">
        <v>0</v>
      </c>
      <c r="K419" s="24">
        <v>0</v>
      </c>
      <c r="L419" s="23">
        <v>0</v>
      </c>
      <c r="M419" s="23">
        <v>0</v>
      </c>
      <c r="N419" s="25">
        <f t="shared" si="57"/>
        <v>0</v>
      </c>
      <c r="O419" s="25">
        <v>0</v>
      </c>
      <c r="P419" s="22">
        <v>0</v>
      </c>
      <c r="Q419" s="23">
        <v>0</v>
      </c>
      <c r="R419" s="23">
        <v>0</v>
      </c>
      <c r="S419" s="31">
        <v>46530107</v>
      </c>
      <c r="T419" s="23">
        <v>0</v>
      </c>
      <c r="U419" s="24">
        <v>0</v>
      </c>
      <c r="V419" s="23">
        <v>0</v>
      </c>
      <c r="W419" s="23">
        <v>0</v>
      </c>
      <c r="X419" s="25">
        <f t="shared" si="58"/>
        <v>46530107</v>
      </c>
      <c r="Y419" s="25">
        <v>0</v>
      </c>
      <c r="Z419" s="22">
        <v>0</v>
      </c>
      <c r="AA419" s="23">
        <v>0</v>
      </c>
      <c r="AB419" s="22">
        <v>0</v>
      </c>
      <c r="AC419" s="23">
        <v>0</v>
      </c>
      <c r="AD419" s="23">
        <v>0</v>
      </c>
      <c r="AE419" s="23">
        <v>0</v>
      </c>
      <c r="AF419" s="24">
        <v>0</v>
      </c>
      <c r="AG419" s="23">
        <v>0</v>
      </c>
      <c r="AH419" s="23">
        <v>0</v>
      </c>
      <c r="AI419" s="25">
        <f t="shared" si="59"/>
        <v>46530107</v>
      </c>
      <c r="AJ419" s="25">
        <v>0</v>
      </c>
      <c r="AK419" s="24">
        <v>0</v>
      </c>
      <c r="AL419" s="23">
        <v>0</v>
      </c>
      <c r="AM419" s="23">
        <v>0</v>
      </c>
      <c r="AN419" s="24">
        <v>0</v>
      </c>
      <c r="AO419" s="24">
        <v>0</v>
      </c>
      <c r="AP419" s="23">
        <v>0</v>
      </c>
      <c r="AQ419" s="23">
        <v>0</v>
      </c>
      <c r="AR419" s="23">
        <v>0</v>
      </c>
      <c r="AS419" s="41" t="s">
        <v>2304</v>
      </c>
      <c r="AT419" s="23">
        <v>0</v>
      </c>
      <c r="AU419" s="23">
        <v>0</v>
      </c>
      <c r="AV419" s="25">
        <v>46530107</v>
      </c>
      <c r="AW419" s="22">
        <v>0</v>
      </c>
      <c r="AX419" s="23">
        <v>0</v>
      </c>
      <c r="AY419" s="41">
        <v>0</v>
      </c>
      <c r="AZ419" s="23">
        <v>0</v>
      </c>
      <c r="BA419" s="24">
        <v>0</v>
      </c>
      <c r="BB419" s="23">
        <v>0</v>
      </c>
      <c r="BC419" s="23"/>
      <c r="BD419" s="23">
        <v>0</v>
      </c>
      <c r="BE419" s="41">
        <v>0</v>
      </c>
      <c r="BF419" s="23">
        <v>32737930</v>
      </c>
      <c r="BG419" s="23">
        <v>45517181</v>
      </c>
      <c r="BH419" s="25">
        <v>124785218</v>
      </c>
      <c r="BI419" s="23">
        <v>0</v>
      </c>
      <c r="BJ419" s="23">
        <v>9350245</v>
      </c>
      <c r="BK419" s="23">
        <v>0</v>
      </c>
      <c r="BL419" s="23">
        <v>0</v>
      </c>
      <c r="BM419" s="23">
        <v>0</v>
      </c>
      <c r="BN419" s="24">
        <v>0</v>
      </c>
      <c r="BO419" s="23">
        <v>0</v>
      </c>
      <c r="BP419" s="23">
        <v>0</v>
      </c>
      <c r="BQ419" s="23">
        <v>0</v>
      </c>
      <c r="BR419" s="25">
        <v>134135463</v>
      </c>
      <c r="BS419" s="22">
        <v>0</v>
      </c>
      <c r="BT419" s="23">
        <v>0</v>
      </c>
      <c r="BU419" s="23">
        <v>0</v>
      </c>
      <c r="BV419" s="23">
        <v>0</v>
      </c>
      <c r="BW419" s="24">
        <v>0</v>
      </c>
      <c r="BX419" s="23">
        <v>0</v>
      </c>
      <c r="BY419" s="23">
        <v>0</v>
      </c>
      <c r="BZ419" s="23">
        <v>0</v>
      </c>
      <c r="CA419" s="25">
        <f t="shared" si="60"/>
        <v>134135463</v>
      </c>
      <c r="CB419" s="22">
        <v>0</v>
      </c>
      <c r="CC419" s="23">
        <v>0</v>
      </c>
      <c r="CD419" s="23">
        <v>0</v>
      </c>
      <c r="CE419" s="23">
        <v>0</v>
      </c>
      <c r="CF419" s="24">
        <v>0</v>
      </c>
      <c r="CG419" s="23">
        <v>0</v>
      </c>
      <c r="CH419" s="23">
        <v>0</v>
      </c>
      <c r="CI419" s="23">
        <v>0</v>
      </c>
      <c r="CJ419" s="25">
        <f t="shared" si="61"/>
        <v>134135463</v>
      </c>
      <c r="CK419" s="22">
        <v>0</v>
      </c>
      <c r="CL419" s="23">
        <v>0</v>
      </c>
      <c r="CM419" s="23">
        <v>0</v>
      </c>
      <c r="CN419" s="23">
        <v>0</v>
      </c>
      <c r="CO419" s="23">
        <v>0</v>
      </c>
      <c r="CP419" s="24">
        <v>0</v>
      </c>
      <c r="CQ419" s="23">
        <v>0</v>
      </c>
      <c r="CR419" s="23">
        <v>0</v>
      </c>
      <c r="CS419" s="25">
        <f t="shared" si="62"/>
        <v>134135463</v>
      </c>
      <c r="CT419" s="22">
        <v>0</v>
      </c>
      <c r="CU419" s="23">
        <v>0</v>
      </c>
      <c r="CV419" s="23">
        <v>0</v>
      </c>
      <c r="CW419" s="23"/>
      <c r="CX419" s="23">
        <v>0</v>
      </c>
      <c r="CY419" s="24">
        <v>0</v>
      </c>
      <c r="CZ419" s="23">
        <v>0</v>
      </c>
      <c r="DA419" s="23">
        <v>0</v>
      </c>
      <c r="DB419" s="25">
        <f t="shared" si="63"/>
        <v>134135463</v>
      </c>
      <c r="DC419" s="22">
        <v>0</v>
      </c>
      <c r="DD419" s="23">
        <v>0</v>
      </c>
      <c r="DE419" s="23">
        <v>0</v>
      </c>
      <c r="DF419" s="23">
        <v>0</v>
      </c>
      <c r="DG419" s="23">
        <v>0</v>
      </c>
      <c r="DH419" s="24">
        <v>0</v>
      </c>
      <c r="DI419" s="23">
        <v>0</v>
      </c>
      <c r="DJ419" s="23">
        <v>0</v>
      </c>
      <c r="DK419" s="25">
        <f t="shared" si="65"/>
        <v>134135463</v>
      </c>
      <c r="DL419" s="28">
        <v>0</v>
      </c>
      <c r="DM419" s="23">
        <v>0</v>
      </c>
      <c r="DN419" s="23">
        <v>0</v>
      </c>
      <c r="DO419" s="23">
        <v>0</v>
      </c>
      <c r="DP419" s="23"/>
      <c r="DQ419" s="23"/>
      <c r="DR419" s="23">
        <v>0</v>
      </c>
      <c r="DS419" s="23">
        <v>0</v>
      </c>
      <c r="DT419" s="24">
        <v>0</v>
      </c>
      <c r="DU419" s="23">
        <v>0</v>
      </c>
      <c r="DV419" s="23">
        <v>0</v>
      </c>
      <c r="DW419" s="26">
        <f t="shared" si="64"/>
        <v>134135463</v>
      </c>
      <c r="DX419" s="26">
        <f>VLOOKUP(B419,[2]RPTNCT049_ConsultaSaldosContabl!$I$4:$K$7914,3,0)</f>
        <v>42088175</v>
      </c>
      <c r="DY419" s="13" t="e">
        <f>+S419+AD419+AU419+#REF!+BG419+#REF!+BQ419+#REF!</f>
        <v>#REF!</v>
      </c>
    </row>
    <row r="420" spans="1:129" ht="15" customHeight="1" x14ac:dyDescent="0.2">
      <c r="A420" s="9">
        <v>8909811077</v>
      </c>
      <c r="B420" s="9">
        <v>890981107</v>
      </c>
      <c r="C420" s="9"/>
      <c r="D420" s="27">
        <v>214205142</v>
      </c>
      <c r="E420" s="21" t="s">
        <v>122</v>
      </c>
      <c r="F420" s="20" t="s">
        <v>1274</v>
      </c>
      <c r="G420" s="22">
        <f>VLOOKUP(A420,[1]SGP!$A$4:$G$1137,7,0)</f>
        <v>0</v>
      </c>
      <c r="H420" s="23"/>
      <c r="I420" s="23">
        <v>0</v>
      </c>
      <c r="J420" s="23">
        <v>0</v>
      </c>
      <c r="K420" s="24">
        <v>0</v>
      </c>
      <c r="L420" s="23">
        <v>0</v>
      </c>
      <c r="M420" s="23">
        <v>0</v>
      </c>
      <c r="N420" s="25">
        <f t="shared" si="57"/>
        <v>0</v>
      </c>
      <c r="O420" s="25">
        <v>0</v>
      </c>
      <c r="P420" s="22">
        <v>0</v>
      </c>
      <c r="Q420" s="23">
        <v>0</v>
      </c>
      <c r="R420" s="23">
        <v>0</v>
      </c>
      <c r="S420" s="31">
        <v>30823667</v>
      </c>
      <c r="T420" s="23">
        <v>0</v>
      </c>
      <c r="U420" s="24">
        <v>0</v>
      </c>
      <c r="V420" s="23">
        <v>0</v>
      </c>
      <c r="W420" s="23">
        <v>0</v>
      </c>
      <c r="X420" s="25">
        <f t="shared" si="58"/>
        <v>30823667</v>
      </c>
      <c r="Y420" s="25">
        <v>0</v>
      </c>
      <c r="Z420" s="22">
        <v>0</v>
      </c>
      <c r="AA420" s="23">
        <v>0</v>
      </c>
      <c r="AB420" s="22">
        <v>0</v>
      </c>
      <c r="AC420" s="23">
        <v>0</v>
      </c>
      <c r="AD420" s="23">
        <v>0</v>
      </c>
      <c r="AE420" s="23">
        <v>0</v>
      </c>
      <c r="AF420" s="24">
        <v>0</v>
      </c>
      <c r="AG420" s="23">
        <v>0</v>
      </c>
      <c r="AH420" s="23">
        <v>0</v>
      </c>
      <c r="AI420" s="25">
        <f t="shared" si="59"/>
        <v>30823667</v>
      </c>
      <c r="AJ420" s="25">
        <v>0</v>
      </c>
      <c r="AK420" s="24">
        <v>0</v>
      </c>
      <c r="AL420" s="23">
        <v>0</v>
      </c>
      <c r="AM420" s="23">
        <v>0</v>
      </c>
      <c r="AN420" s="24">
        <v>0</v>
      </c>
      <c r="AO420" s="24">
        <v>0</v>
      </c>
      <c r="AP420" s="23">
        <v>0</v>
      </c>
      <c r="AQ420" s="23">
        <v>0</v>
      </c>
      <c r="AR420" s="23">
        <v>0</v>
      </c>
      <c r="AS420" s="41" t="s">
        <v>2304</v>
      </c>
      <c r="AT420" s="23">
        <v>0</v>
      </c>
      <c r="AU420" s="23">
        <v>0</v>
      </c>
      <c r="AV420" s="25">
        <v>30823667</v>
      </c>
      <c r="AW420" s="22">
        <v>0</v>
      </c>
      <c r="AX420" s="23">
        <v>0</v>
      </c>
      <c r="AY420" s="41">
        <v>0</v>
      </c>
      <c r="AZ420" s="23">
        <v>0</v>
      </c>
      <c r="BA420" s="24">
        <v>0</v>
      </c>
      <c r="BB420" s="23">
        <v>0</v>
      </c>
      <c r="BC420" s="23"/>
      <c r="BD420" s="23">
        <v>0</v>
      </c>
      <c r="BE420" s="41">
        <v>0</v>
      </c>
      <c r="BF420" s="23">
        <v>18993440</v>
      </c>
      <c r="BG420" s="23">
        <v>27692195</v>
      </c>
      <c r="BH420" s="25">
        <v>77509302</v>
      </c>
      <c r="BI420" s="23">
        <v>0</v>
      </c>
      <c r="BJ420" s="23">
        <v>6324859</v>
      </c>
      <c r="BK420" s="23">
        <v>0</v>
      </c>
      <c r="BL420" s="23">
        <v>0</v>
      </c>
      <c r="BM420" s="23">
        <v>0</v>
      </c>
      <c r="BN420" s="24">
        <v>0</v>
      </c>
      <c r="BO420" s="23">
        <v>0</v>
      </c>
      <c r="BP420" s="23">
        <v>0</v>
      </c>
      <c r="BQ420" s="23">
        <v>0</v>
      </c>
      <c r="BR420" s="25">
        <v>83834161</v>
      </c>
      <c r="BS420" s="22">
        <v>0</v>
      </c>
      <c r="BT420" s="23">
        <v>0</v>
      </c>
      <c r="BU420" s="23">
        <v>0</v>
      </c>
      <c r="BV420" s="23">
        <v>0</v>
      </c>
      <c r="BW420" s="24">
        <v>0</v>
      </c>
      <c r="BX420" s="23">
        <v>0</v>
      </c>
      <c r="BY420" s="23">
        <v>0</v>
      </c>
      <c r="BZ420" s="23">
        <v>0</v>
      </c>
      <c r="CA420" s="25">
        <f t="shared" si="60"/>
        <v>83834161</v>
      </c>
      <c r="CB420" s="22">
        <v>0</v>
      </c>
      <c r="CC420" s="23">
        <v>0</v>
      </c>
      <c r="CD420" s="23">
        <v>0</v>
      </c>
      <c r="CE420" s="23">
        <v>0</v>
      </c>
      <c r="CF420" s="24">
        <v>0</v>
      </c>
      <c r="CG420" s="23">
        <v>0</v>
      </c>
      <c r="CH420" s="23">
        <v>0</v>
      </c>
      <c r="CI420" s="23">
        <v>0</v>
      </c>
      <c r="CJ420" s="25">
        <f t="shared" si="61"/>
        <v>83834161</v>
      </c>
      <c r="CK420" s="22">
        <v>0</v>
      </c>
      <c r="CL420" s="23">
        <v>0</v>
      </c>
      <c r="CM420" s="23">
        <v>0</v>
      </c>
      <c r="CN420" s="23">
        <v>0</v>
      </c>
      <c r="CO420" s="23">
        <v>0</v>
      </c>
      <c r="CP420" s="24">
        <v>0</v>
      </c>
      <c r="CQ420" s="23">
        <v>0</v>
      </c>
      <c r="CR420" s="23">
        <v>0</v>
      </c>
      <c r="CS420" s="25">
        <f t="shared" si="62"/>
        <v>83834161</v>
      </c>
      <c r="CT420" s="22">
        <v>0</v>
      </c>
      <c r="CU420" s="23">
        <v>0</v>
      </c>
      <c r="CV420" s="23">
        <v>0</v>
      </c>
      <c r="CW420" s="23"/>
      <c r="CX420" s="23">
        <v>0</v>
      </c>
      <c r="CY420" s="24">
        <v>0</v>
      </c>
      <c r="CZ420" s="23">
        <v>0</v>
      </c>
      <c r="DA420" s="23">
        <v>0</v>
      </c>
      <c r="DB420" s="25">
        <f t="shared" si="63"/>
        <v>83834161</v>
      </c>
      <c r="DC420" s="22">
        <v>0</v>
      </c>
      <c r="DD420" s="23">
        <v>0</v>
      </c>
      <c r="DE420" s="23">
        <v>0</v>
      </c>
      <c r="DF420" s="23">
        <v>0</v>
      </c>
      <c r="DG420" s="23">
        <v>0</v>
      </c>
      <c r="DH420" s="24">
        <v>0</v>
      </c>
      <c r="DI420" s="23">
        <v>0</v>
      </c>
      <c r="DJ420" s="23">
        <v>0</v>
      </c>
      <c r="DK420" s="25">
        <f t="shared" si="65"/>
        <v>83834161</v>
      </c>
      <c r="DL420" s="28">
        <v>0</v>
      </c>
      <c r="DM420" s="23">
        <v>0</v>
      </c>
      <c r="DN420" s="23">
        <v>0</v>
      </c>
      <c r="DO420" s="23">
        <v>0</v>
      </c>
      <c r="DP420" s="23"/>
      <c r="DQ420" s="23"/>
      <c r="DR420" s="23">
        <v>0</v>
      </c>
      <c r="DS420" s="23">
        <v>0</v>
      </c>
      <c r="DT420" s="24">
        <v>0</v>
      </c>
      <c r="DU420" s="23">
        <v>0</v>
      </c>
      <c r="DV420" s="23">
        <v>0</v>
      </c>
      <c r="DW420" s="26">
        <f t="shared" si="64"/>
        <v>83834161</v>
      </c>
      <c r="DX420" s="26">
        <f>VLOOKUP(B420,[2]RPTNCT049_ConsultaSaldosContabl!$I$4:$K$7914,3,0)</f>
        <v>25318299</v>
      </c>
      <c r="DY420" s="13" t="e">
        <f>+S420+AD420+AU420+#REF!+BG420+#REF!+BQ420+#REF!</f>
        <v>#REF!</v>
      </c>
    </row>
    <row r="421" spans="1:129" ht="15" customHeight="1" x14ac:dyDescent="0.2">
      <c r="A421" s="9">
        <v>8909811061</v>
      </c>
      <c r="B421" s="9">
        <v>890981106</v>
      </c>
      <c r="C421" s="9"/>
      <c r="D421" s="27">
        <v>215405854</v>
      </c>
      <c r="E421" s="21" t="s">
        <v>205</v>
      </c>
      <c r="F421" s="20" t="s">
        <v>1353</v>
      </c>
      <c r="G421" s="22">
        <f>VLOOKUP(A421,[1]SGP!$A$4:$G$1137,7,0)</f>
        <v>0</v>
      </c>
      <c r="H421" s="23"/>
      <c r="I421" s="23">
        <v>0</v>
      </c>
      <c r="J421" s="23">
        <v>0</v>
      </c>
      <c r="K421" s="24">
        <v>0</v>
      </c>
      <c r="L421" s="23">
        <v>0</v>
      </c>
      <c r="M421" s="23">
        <v>0</v>
      </c>
      <c r="N421" s="25">
        <f t="shared" si="57"/>
        <v>0</v>
      </c>
      <c r="O421" s="25">
        <v>0</v>
      </c>
      <c r="P421" s="22">
        <v>0</v>
      </c>
      <c r="Q421" s="23">
        <v>0</v>
      </c>
      <c r="R421" s="23">
        <v>0</v>
      </c>
      <c r="S421" s="31">
        <v>162962563</v>
      </c>
      <c r="T421" s="23">
        <v>0</v>
      </c>
      <c r="U421" s="24">
        <v>0</v>
      </c>
      <c r="V421" s="23">
        <v>0</v>
      </c>
      <c r="W421" s="23">
        <v>0</v>
      </c>
      <c r="X421" s="25">
        <f t="shared" si="58"/>
        <v>162962563</v>
      </c>
      <c r="Y421" s="25">
        <v>0</v>
      </c>
      <c r="Z421" s="22">
        <v>0</v>
      </c>
      <c r="AA421" s="23">
        <v>0</v>
      </c>
      <c r="AB421" s="22">
        <v>0</v>
      </c>
      <c r="AC421" s="23">
        <v>0</v>
      </c>
      <c r="AD421" s="23">
        <v>0</v>
      </c>
      <c r="AE421" s="23">
        <v>0</v>
      </c>
      <c r="AF421" s="24">
        <v>0</v>
      </c>
      <c r="AG421" s="23">
        <v>0</v>
      </c>
      <c r="AH421" s="23">
        <v>0</v>
      </c>
      <c r="AI421" s="25">
        <f t="shared" si="59"/>
        <v>162962563</v>
      </c>
      <c r="AJ421" s="25">
        <v>0</v>
      </c>
      <c r="AK421" s="24">
        <v>0</v>
      </c>
      <c r="AL421" s="23">
        <v>0</v>
      </c>
      <c r="AM421" s="23">
        <v>0</v>
      </c>
      <c r="AN421" s="24">
        <v>0</v>
      </c>
      <c r="AO421" s="24">
        <v>0</v>
      </c>
      <c r="AP421" s="23">
        <v>0</v>
      </c>
      <c r="AQ421" s="23">
        <v>0</v>
      </c>
      <c r="AR421" s="23">
        <v>0</v>
      </c>
      <c r="AS421" s="41" t="s">
        <v>2304</v>
      </c>
      <c r="AT421" s="23">
        <v>0</v>
      </c>
      <c r="AU421" s="23">
        <v>0</v>
      </c>
      <c r="AV421" s="25">
        <v>162962563</v>
      </c>
      <c r="AW421" s="22">
        <v>0</v>
      </c>
      <c r="AX421" s="23">
        <v>0</v>
      </c>
      <c r="AY421" s="41">
        <v>0</v>
      </c>
      <c r="AZ421" s="23">
        <v>0</v>
      </c>
      <c r="BA421" s="24">
        <v>0</v>
      </c>
      <c r="BB421" s="23">
        <v>0</v>
      </c>
      <c r="BC421" s="23"/>
      <c r="BD421" s="23">
        <v>0</v>
      </c>
      <c r="BE421" s="41">
        <v>0</v>
      </c>
      <c r="BF421" s="23">
        <v>139357175</v>
      </c>
      <c r="BG421" s="23">
        <v>160200042</v>
      </c>
      <c r="BH421" s="25">
        <v>462519780</v>
      </c>
      <c r="BI421" s="23">
        <v>0</v>
      </c>
      <c r="BJ421" s="23">
        <v>39804373</v>
      </c>
      <c r="BK421" s="23">
        <v>0</v>
      </c>
      <c r="BL421" s="23">
        <v>0</v>
      </c>
      <c r="BM421" s="23">
        <v>0</v>
      </c>
      <c r="BN421" s="24">
        <v>0</v>
      </c>
      <c r="BO421" s="23">
        <v>0</v>
      </c>
      <c r="BP421" s="23">
        <v>0</v>
      </c>
      <c r="BQ421" s="23">
        <v>0</v>
      </c>
      <c r="BR421" s="25">
        <v>502324153</v>
      </c>
      <c r="BS421" s="22">
        <v>0</v>
      </c>
      <c r="BT421" s="23">
        <v>0</v>
      </c>
      <c r="BU421" s="23">
        <v>0</v>
      </c>
      <c r="BV421" s="23">
        <v>0</v>
      </c>
      <c r="BW421" s="24">
        <v>0</v>
      </c>
      <c r="BX421" s="23">
        <v>0</v>
      </c>
      <c r="BY421" s="23">
        <v>0</v>
      </c>
      <c r="BZ421" s="23">
        <v>0</v>
      </c>
      <c r="CA421" s="25">
        <f t="shared" si="60"/>
        <v>502324153</v>
      </c>
      <c r="CB421" s="22">
        <v>0</v>
      </c>
      <c r="CC421" s="23">
        <v>0</v>
      </c>
      <c r="CD421" s="23">
        <v>0</v>
      </c>
      <c r="CE421" s="23">
        <v>0</v>
      </c>
      <c r="CF421" s="24">
        <v>0</v>
      </c>
      <c r="CG421" s="23">
        <v>0</v>
      </c>
      <c r="CH421" s="23">
        <v>0</v>
      </c>
      <c r="CI421" s="23">
        <v>0</v>
      </c>
      <c r="CJ421" s="25">
        <f t="shared" si="61"/>
        <v>502324153</v>
      </c>
      <c r="CK421" s="22">
        <v>0</v>
      </c>
      <c r="CL421" s="23">
        <v>0</v>
      </c>
      <c r="CM421" s="23">
        <v>0</v>
      </c>
      <c r="CN421" s="23">
        <v>0</v>
      </c>
      <c r="CO421" s="23">
        <v>0</v>
      </c>
      <c r="CP421" s="24">
        <v>0</v>
      </c>
      <c r="CQ421" s="23">
        <v>0</v>
      </c>
      <c r="CR421" s="23">
        <v>0</v>
      </c>
      <c r="CS421" s="25">
        <f t="shared" si="62"/>
        <v>502324153</v>
      </c>
      <c r="CT421" s="22">
        <v>0</v>
      </c>
      <c r="CU421" s="23">
        <v>0</v>
      </c>
      <c r="CV421" s="23">
        <v>0</v>
      </c>
      <c r="CW421" s="23"/>
      <c r="CX421" s="23">
        <v>0</v>
      </c>
      <c r="CY421" s="24">
        <v>0</v>
      </c>
      <c r="CZ421" s="23">
        <v>0</v>
      </c>
      <c r="DA421" s="23">
        <v>0</v>
      </c>
      <c r="DB421" s="25">
        <f t="shared" si="63"/>
        <v>502324153</v>
      </c>
      <c r="DC421" s="22">
        <v>0</v>
      </c>
      <c r="DD421" s="23">
        <v>0</v>
      </c>
      <c r="DE421" s="23">
        <v>0</v>
      </c>
      <c r="DF421" s="23">
        <v>0</v>
      </c>
      <c r="DG421" s="23">
        <v>0</v>
      </c>
      <c r="DH421" s="24">
        <v>0</v>
      </c>
      <c r="DI421" s="23">
        <v>0</v>
      </c>
      <c r="DJ421" s="23">
        <v>0</v>
      </c>
      <c r="DK421" s="25">
        <f t="shared" si="65"/>
        <v>502324153</v>
      </c>
      <c r="DL421" s="28">
        <v>0</v>
      </c>
      <c r="DM421" s="23">
        <v>0</v>
      </c>
      <c r="DN421" s="23">
        <v>0</v>
      </c>
      <c r="DO421" s="23">
        <v>0</v>
      </c>
      <c r="DP421" s="23"/>
      <c r="DQ421" s="23"/>
      <c r="DR421" s="23">
        <v>0</v>
      </c>
      <c r="DS421" s="23">
        <v>0</v>
      </c>
      <c r="DT421" s="24">
        <v>0</v>
      </c>
      <c r="DU421" s="23">
        <v>0</v>
      </c>
      <c r="DV421" s="23">
        <v>0</v>
      </c>
      <c r="DW421" s="26">
        <f t="shared" si="64"/>
        <v>502324153</v>
      </c>
      <c r="DX421" s="26">
        <f>VLOOKUP(B421,[2]RPTNCT049_ConsultaSaldosContabl!$I$4:$K$7914,3,0)</f>
        <v>179161548</v>
      </c>
      <c r="DY421" s="13" t="e">
        <f>+S421+AD421+AU421+#REF!+BG421+#REF!+BQ421+#REF!</f>
        <v>#REF!</v>
      </c>
    </row>
    <row r="422" spans="1:129" ht="15" customHeight="1" x14ac:dyDescent="0.2">
      <c r="A422" s="9">
        <v>8909811052</v>
      </c>
      <c r="B422" s="9">
        <v>890981105</v>
      </c>
      <c r="C422" s="9"/>
      <c r="D422" s="27">
        <v>217605576</v>
      </c>
      <c r="E422" s="21" t="s">
        <v>169</v>
      </c>
      <c r="F422" s="20" t="s">
        <v>1320</v>
      </c>
      <c r="G422" s="22">
        <f>VLOOKUP(A422,[1]SGP!$A$4:$G$1137,7,0)</f>
        <v>0</v>
      </c>
      <c r="H422" s="23"/>
      <c r="I422" s="23">
        <v>0</v>
      </c>
      <c r="J422" s="23">
        <v>0</v>
      </c>
      <c r="K422" s="24">
        <v>0</v>
      </c>
      <c r="L422" s="23">
        <v>0</v>
      </c>
      <c r="M422" s="23">
        <v>0</v>
      </c>
      <c r="N422" s="25">
        <f t="shared" si="57"/>
        <v>0</v>
      </c>
      <c r="O422" s="25">
        <v>0</v>
      </c>
      <c r="P422" s="22">
        <v>0</v>
      </c>
      <c r="Q422" s="23">
        <v>0</v>
      </c>
      <c r="R422" s="23">
        <v>0</v>
      </c>
      <c r="S422" s="31">
        <v>10551342</v>
      </c>
      <c r="T422" s="23">
        <v>0</v>
      </c>
      <c r="U422" s="24">
        <v>0</v>
      </c>
      <c r="V422" s="23">
        <v>0</v>
      </c>
      <c r="W422" s="23">
        <v>0</v>
      </c>
      <c r="X422" s="25">
        <f t="shared" si="58"/>
        <v>10551342</v>
      </c>
      <c r="Y422" s="25">
        <v>0</v>
      </c>
      <c r="Z422" s="22">
        <v>0</v>
      </c>
      <c r="AA422" s="23">
        <v>0</v>
      </c>
      <c r="AB422" s="22">
        <v>0</v>
      </c>
      <c r="AC422" s="23">
        <v>0</v>
      </c>
      <c r="AD422" s="23">
        <v>0</v>
      </c>
      <c r="AE422" s="23">
        <v>0</v>
      </c>
      <c r="AF422" s="24">
        <v>0</v>
      </c>
      <c r="AG422" s="23">
        <v>0</v>
      </c>
      <c r="AH422" s="23">
        <v>0</v>
      </c>
      <c r="AI422" s="25">
        <f t="shared" si="59"/>
        <v>10551342</v>
      </c>
      <c r="AJ422" s="25">
        <v>0</v>
      </c>
      <c r="AK422" s="24">
        <v>0</v>
      </c>
      <c r="AL422" s="23">
        <v>0</v>
      </c>
      <c r="AM422" s="23">
        <v>0</v>
      </c>
      <c r="AN422" s="24">
        <v>0</v>
      </c>
      <c r="AO422" s="24">
        <v>0</v>
      </c>
      <c r="AP422" s="23">
        <v>0</v>
      </c>
      <c r="AQ422" s="23">
        <v>0</v>
      </c>
      <c r="AR422" s="23">
        <v>0</v>
      </c>
      <c r="AS422" s="41" t="s">
        <v>2304</v>
      </c>
      <c r="AT422" s="23">
        <v>0</v>
      </c>
      <c r="AU422" s="23">
        <v>0</v>
      </c>
      <c r="AV422" s="25">
        <v>10551342</v>
      </c>
      <c r="AW422" s="22">
        <v>0</v>
      </c>
      <c r="AX422" s="23">
        <v>0</v>
      </c>
      <c r="AY422" s="41">
        <v>0</v>
      </c>
      <c r="AZ422" s="23">
        <v>0</v>
      </c>
      <c r="BA422" s="24">
        <v>0</v>
      </c>
      <c r="BB422" s="23">
        <v>0</v>
      </c>
      <c r="BC422" s="23"/>
      <c r="BD422" s="23">
        <v>0</v>
      </c>
      <c r="BE422" s="41">
        <v>0</v>
      </c>
      <c r="BF422" s="23">
        <v>40711890</v>
      </c>
      <c r="BG422" s="23">
        <v>9827385</v>
      </c>
      <c r="BH422" s="25">
        <v>61090617</v>
      </c>
      <c r="BI422" s="23">
        <v>0</v>
      </c>
      <c r="BJ422" s="23">
        <v>11628739</v>
      </c>
      <c r="BK422" s="23">
        <v>0</v>
      </c>
      <c r="BL422" s="23">
        <v>0</v>
      </c>
      <c r="BM422" s="23">
        <v>0</v>
      </c>
      <c r="BN422" s="24">
        <v>0</v>
      </c>
      <c r="BO422" s="23">
        <v>0</v>
      </c>
      <c r="BP422" s="23">
        <v>0</v>
      </c>
      <c r="BQ422" s="23">
        <v>0</v>
      </c>
      <c r="BR422" s="25">
        <v>72719356</v>
      </c>
      <c r="BS422" s="22">
        <v>0</v>
      </c>
      <c r="BT422" s="23">
        <v>0</v>
      </c>
      <c r="BU422" s="23">
        <v>0</v>
      </c>
      <c r="BV422" s="23">
        <v>0</v>
      </c>
      <c r="BW422" s="24">
        <v>0</v>
      </c>
      <c r="BX422" s="23">
        <v>0</v>
      </c>
      <c r="BY422" s="23">
        <v>0</v>
      </c>
      <c r="BZ422" s="23">
        <v>0</v>
      </c>
      <c r="CA422" s="25">
        <f t="shared" si="60"/>
        <v>72719356</v>
      </c>
      <c r="CB422" s="22">
        <v>0</v>
      </c>
      <c r="CC422" s="23">
        <v>0</v>
      </c>
      <c r="CD422" s="23">
        <v>0</v>
      </c>
      <c r="CE422" s="23">
        <v>0</v>
      </c>
      <c r="CF422" s="24">
        <v>0</v>
      </c>
      <c r="CG422" s="23">
        <v>0</v>
      </c>
      <c r="CH422" s="23">
        <v>0</v>
      </c>
      <c r="CI422" s="23">
        <v>0</v>
      </c>
      <c r="CJ422" s="25">
        <f t="shared" si="61"/>
        <v>72719356</v>
      </c>
      <c r="CK422" s="22">
        <v>0</v>
      </c>
      <c r="CL422" s="23">
        <v>0</v>
      </c>
      <c r="CM422" s="23">
        <v>0</v>
      </c>
      <c r="CN422" s="23">
        <v>0</v>
      </c>
      <c r="CO422" s="23">
        <v>0</v>
      </c>
      <c r="CP422" s="24">
        <v>0</v>
      </c>
      <c r="CQ422" s="23">
        <v>0</v>
      </c>
      <c r="CR422" s="23">
        <v>0</v>
      </c>
      <c r="CS422" s="25">
        <f t="shared" si="62"/>
        <v>72719356</v>
      </c>
      <c r="CT422" s="22">
        <v>0</v>
      </c>
      <c r="CU422" s="23">
        <v>0</v>
      </c>
      <c r="CV422" s="23">
        <v>0</v>
      </c>
      <c r="CW422" s="23"/>
      <c r="CX422" s="23">
        <v>0</v>
      </c>
      <c r="CY422" s="24">
        <v>0</v>
      </c>
      <c r="CZ422" s="23">
        <v>0</v>
      </c>
      <c r="DA422" s="23">
        <v>0</v>
      </c>
      <c r="DB422" s="25">
        <f t="shared" si="63"/>
        <v>72719356</v>
      </c>
      <c r="DC422" s="22">
        <v>0</v>
      </c>
      <c r="DD422" s="23">
        <v>0</v>
      </c>
      <c r="DE422" s="23">
        <v>0</v>
      </c>
      <c r="DF422" s="23">
        <v>0</v>
      </c>
      <c r="DG422" s="23">
        <v>0</v>
      </c>
      <c r="DH422" s="24">
        <v>0</v>
      </c>
      <c r="DI422" s="23">
        <v>0</v>
      </c>
      <c r="DJ422" s="23">
        <v>0</v>
      </c>
      <c r="DK422" s="25">
        <f t="shared" si="65"/>
        <v>72719356</v>
      </c>
      <c r="DL422" s="28">
        <v>0</v>
      </c>
      <c r="DM422" s="23">
        <v>0</v>
      </c>
      <c r="DN422" s="23">
        <v>0</v>
      </c>
      <c r="DO422" s="23">
        <v>0</v>
      </c>
      <c r="DP422" s="23"/>
      <c r="DQ422" s="23"/>
      <c r="DR422" s="23">
        <v>0</v>
      </c>
      <c r="DS422" s="23">
        <v>0</v>
      </c>
      <c r="DT422" s="24">
        <v>0</v>
      </c>
      <c r="DU422" s="23">
        <v>0</v>
      </c>
      <c r="DV422" s="23">
        <v>0</v>
      </c>
      <c r="DW422" s="26">
        <f t="shared" si="64"/>
        <v>72719356</v>
      </c>
      <c r="DX422" s="26">
        <f>VLOOKUP(B422,[2]RPTNCT049_ConsultaSaldosContabl!$I$4:$K$7914,3,0)</f>
        <v>52340629</v>
      </c>
      <c r="DY422" s="13" t="e">
        <f>+S422+AD422+AU422+#REF!+BG422+#REF!+BQ422+#REF!</f>
        <v>#REF!</v>
      </c>
    </row>
    <row r="423" spans="1:129" ht="15" customHeight="1" x14ac:dyDescent="0.2">
      <c r="A423" s="9">
        <v>8909810807</v>
      </c>
      <c r="B423" s="9">
        <v>890981080</v>
      </c>
      <c r="C423" s="9"/>
      <c r="D423" s="27">
        <v>216105761</v>
      </c>
      <c r="E423" s="21" t="s">
        <v>197</v>
      </c>
      <c r="F423" s="20" t="s">
        <v>1345</v>
      </c>
      <c r="G423" s="22">
        <f>VLOOKUP(A423,[1]SGP!$A$4:$G$1137,7,0)</f>
        <v>0</v>
      </c>
      <c r="H423" s="23"/>
      <c r="I423" s="23">
        <v>0</v>
      </c>
      <c r="J423" s="23">
        <v>0</v>
      </c>
      <c r="K423" s="24">
        <v>0</v>
      </c>
      <c r="L423" s="23">
        <v>0</v>
      </c>
      <c r="M423" s="23">
        <v>0</v>
      </c>
      <c r="N423" s="25">
        <f t="shared" si="57"/>
        <v>0</v>
      </c>
      <c r="O423" s="25">
        <v>0</v>
      </c>
      <c r="P423" s="22">
        <v>0</v>
      </c>
      <c r="Q423" s="23">
        <v>0</v>
      </c>
      <c r="R423" s="23">
        <v>0</v>
      </c>
      <c r="S423" s="31">
        <v>125547840</v>
      </c>
      <c r="T423" s="23">
        <v>0</v>
      </c>
      <c r="U423" s="24">
        <v>0</v>
      </c>
      <c r="V423" s="23">
        <v>0</v>
      </c>
      <c r="W423" s="23">
        <v>0</v>
      </c>
      <c r="X423" s="25">
        <f t="shared" si="58"/>
        <v>125547840</v>
      </c>
      <c r="Y423" s="25">
        <v>0</v>
      </c>
      <c r="Z423" s="22">
        <v>0</v>
      </c>
      <c r="AA423" s="23">
        <v>0</v>
      </c>
      <c r="AB423" s="22">
        <v>0</v>
      </c>
      <c r="AC423" s="23">
        <v>0</v>
      </c>
      <c r="AD423" s="23">
        <v>0</v>
      </c>
      <c r="AE423" s="23">
        <v>0</v>
      </c>
      <c r="AF423" s="24">
        <v>0</v>
      </c>
      <c r="AG423" s="23">
        <v>0</v>
      </c>
      <c r="AH423" s="23">
        <v>0</v>
      </c>
      <c r="AI423" s="25">
        <f t="shared" si="59"/>
        <v>125547840</v>
      </c>
      <c r="AJ423" s="25">
        <v>0</v>
      </c>
      <c r="AK423" s="24">
        <v>0</v>
      </c>
      <c r="AL423" s="23">
        <v>0</v>
      </c>
      <c r="AM423" s="23">
        <v>0</v>
      </c>
      <c r="AN423" s="24">
        <v>0</v>
      </c>
      <c r="AO423" s="24">
        <v>0</v>
      </c>
      <c r="AP423" s="23">
        <v>0</v>
      </c>
      <c r="AQ423" s="23">
        <v>0</v>
      </c>
      <c r="AR423" s="23">
        <v>0</v>
      </c>
      <c r="AS423" s="41" t="s">
        <v>2304</v>
      </c>
      <c r="AT423" s="23">
        <v>0</v>
      </c>
      <c r="AU423" s="23">
        <v>0</v>
      </c>
      <c r="AV423" s="25">
        <v>125547840</v>
      </c>
      <c r="AW423" s="22">
        <v>0</v>
      </c>
      <c r="AX423" s="23">
        <v>0</v>
      </c>
      <c r="AY423" s="41">
        <v>0</v>
      </c>
      <c r="AZ423" s="23">
        <v>0</v>
      </c>
      <c r="BA423" s="24">
        <v>0</v>
      </c>
      <c r="BB423" s="23">
        <v>0</v>
      </c>
      <c r="BC423" s="23"/>
      <c r="BD423" s="23">
        <v>0</v>
      </c>
      <c r="BE423" s="41">
        <v>0</v>
      </c>
      <c r="BF423" s="23">
        <v>82868480</v>
      </c>
      <c r="BG423" s="23">
        <v>123458484</v>
      </c>
      <c r="BH423" s="25">
        <v>331874804</v>
      </c>
      <c r="BI423" s="23">
        <v>0</v>
      </c>
      <c r="BJ423" s="23">
        <v>23670136</v>
      </c>
      <c r="BK423" s="23">
        <v>0</v>
      </c>
      <c r="BL423" s="23">
        <v>0</v>
      </c>
      <c r="BM423" s="23">
        <v>0</v>
      </c>
      <c r="BN423" s="24">
        <v>0</v>
      </c>
      <c r="BO423" s="23">
        <v>0</v>
      </c>
      <c r="BP423" s="23">
        <v>0</v>
      </c>
      <c r="BQ423" s="23">
        <v>0</v>
      </c>
      <c r="BR423" s="25">
        <v>355544940</v>
      </c>
      <c r="BS423" s="22">
        <v>0</v>
      </c>
      <c r="BT423" s="23">
        <v>0</v>
      </c>
      <c r="BU423" s="23">
        <v>0</v>
      </c>
      <c r="BV423" s="23">
        <v>0</v>
      </c>
      <c r="BW423" s="24">
        <v>0</v>
      </c>
      <c r="BX423" s="23">
        <v>0</v>
      </c>
      <c r="BY423" s="23">
        <v>0</v>
      </c>
      <c r="BZ423" s="23">
        <v>0</v>
      </c>
      <c r="CA423" s="25">
        <f t="shared" si="60"/>
        <v>355544940</v>
      </c>
      <c r="CB423" s="22">
        <v>0</v>
      </c>
      <c r="CC423" s="23">
        <v>0</v>
      </c>
      <c r="CD423" s="23">
        <v>0</v>
      </c>
      <c r="CE423" s="23">
        <v>0</v>
      </c>
      <c r="CF423" s="24">
        <v>0</v>
      </c>
      <c r="CG423" s="23">
        <v>0</v>
      </c>
      <c r="CH423" s="23">
        <v>0</v>
      </c>
      <c r="CI423" s="23">
        <v>0</v>
      </c>
      <c r="CJ423" s="25">
        <f t="shared" si="61"/>
        <v>355544940</v>
      </c>
      <c r="CK423" s="22">
        <v>0</v>
      </c>
      <c r="CL423" s="23">
        <v>0</v>
      </c>
      <c r="CM423" s="23">
        <v>0</v>
      </c>
      <c r="CN423" s="23">
        <v>0</v>
      </c>
      <c r="CO423" s="23">
        <v>0</v>
      </c>
      <c r="CP423" s="24">
        <v>0</v>
      </c>
      <c r="CQ423" s="23">
        <v>0</v>
      </c>
      <c r="CR423" s="23">
        <v>0</v>
      </c>
      <c r="CS423" s="25">
        <f t="shared" si="62"/>
        <v>355544940</v>
      </c>
      <c r="CT423" s="22">
        <v>0</v>
      </c>
      <c r="CU423" s="23">
        <v>0</v>
      </c>
      <c r="CV423" s="23">
        <v>0</v>
      </c>
      <c r="CW423" s="23"/>
      <c r="CX423" s="23">
        <v>0</v>
      </c>
      <c r="CY423" s="24">
        <v>0</v>
      </c>
      <c r="CZ423" s="23">
        <v>0</v>
      </c>
      <c r="DA423" s="23">
        <v>0</v>
      </c>
      <c r="DB423" s="25">
        <f t="shared" si="63"/>
        <v>355544940</v>
      </c>
      <c r="DC423" s="22">
        <v>0</v>
      </c>
      <c r="DD423" s="23">
        <v>0</v>
      </c>
      <c r="DE423" s="23">
        <v>0</v>
      </c>
      <c r="DF423" s="23">
        <v>0</v>
      </c>
      <c r="DG423" s="23">
        <v>0</v>
      </c>
      <c r="DH423" s="24">
        <v>0</v>
      </c>
      <c r="DI423" s="23">
        <v>0</v>
      </c>
      <c r="DJ423" s="23">
        <v>0</v>
      </c>
      <c r="DK423" s="25">
        <f t="shared" si="65"/>
        <v>355544940</v>
      </c>
      <c r="DL423" s="28">
        <v>0</v>
      </c>
      <c r="DM423" s="23">
        <v>0</v>
      </c>
      <c r="DN423" s="23">
        <v>0</v>
      </c>
      <c r="DO423" s="23">
        <v>0</v>
      </c>
      <c r="DP423" s="23"/>
      <c r="DQ423" s="23"/>
      <c r="DR423" s="23">
        <v>0</v>
      </c>
      <c r="DS423" s="23">
        <v>0</v>
      </c>
      <c r="DT423" s="24">
        <v>0</v>
      </c>
      <c r="DU423" s="23">
        <v>0</v>
      </c>
      <c r="DV423" s="23">
        <v>0</v>
      </c>
      <c r="DW423" s="26">
        <f t="shared" si="64"/>
        <v>355544940</v>
      </c>
      <c r="DX423" s="26">
        <f>VLOOKUP(B423,[2]RPTNCT049_ConsultaSaldosContabl!$I$4:$K$7914,3,0)</f>
        <v>106538616</v>
      </c>
      <c r="DY423" s="13" t="e">
        <f>+S423+AD423+AU423+#REF!+BG423+#REF!+BQ423+#REF!</f>
        <v>#REF!</v>
      </c>
    </row>
    <row r="424" spans="1:129" ht="15" customHeight="1" x14ac:dyDescent="0.2">
      <c r="A424" s="9">
        <v>8909810695</v>
      </c>
      <c r="B424" s="9">
        <v>890981069</v>
      </c>
      <c r="C424" s="9"/>
      <c r="D424" s="27">
        <v>216805368</v>
      </c>
      <c r="E424" s="21" t="s">
        <v>152</v>
      </c>
      <c r="F424" s="20" t="s">
        <v>1304</v>
      </c>
      <c r="G424" s="22">
        <f>VLOOKUP(A424,[1]SGP!$A$4:$G$1137,7,0)</f>
        <v>0</v>
      </c>
      <c r="H424" s="23"/>
      <c r="I424" s="23">
        <v>0</v>
      </c>
      <c r="J424" s="23">
        <v>0</v>
      </c>
      <c r="K424" s="24">
        <v>0</v>
      </c>
      <c r="L424" s="23">
        <v>0</v>
      </c>
      <c r="M424" s="23">
        <v>0</v>
      </c>
      <c r="N424" s="25">
        <f t="shared" si="57"/>
        <v>0</v>
      </c>
      <c r="O424" s="25">
        <v>0</v>
      </c>
      <c r="P424" s="22">
        <v>0</v>
      </c>
      <c r="Q424" s="23">
        <v>0</v>
      </c>
      <c r="R424" s="23">
        <v>0</v>
      </c>
      <c r="S424" s="31">
        <v>103825432</v>
      </c>
      <c r="T424" s="23">
        <v>0</v>
      </c>
      <c r="U424" s="24">
        <v>0</v>
      </c>
      <c r="V424" s="23">
        <v>0</v>
      </c>
      <c r="W424" s="23">
        <v>0</v>
      </c>
      <c r="X424" s="25">
        <f t="shared" si="58"/>
        <v>103825432</v>
      </c>
      <c r="Y424" s="25">
        <v>0</v>
      </c>
      <c r="Z424" s="22">
        <v>0</v>
      </c>
      <c r="AA424" s="23">
        <v>0</v>
      </c>
      <c r="AB424" s="22">
        <v>0</v>
      </c>
      <c r="AC424" s="23">
        <v>0</v>
      </c>
      <c r="AD424" s="23">
        <v>0</v>
      </c>
      <c r="AE424" s="23">
        <v>0</v>
      </c>
      <c r="AF424" s="24">
        <v>0</v>
      </c>
      <c r="AG424" s="23">
        <v>0</v>
      </c>
      <c r="AH424" s="23">
        <v>0</v>
      </c>
      <c r="AI424" s="25">
        <f t="shared" si="59"/>
        <v>103825432</v>
      </c>
      <c r="AJ424" s="25">
        <v>0</v>
      </c>
      <c r="AK424" s="24">
        <v>0</v>
      </c>
      <c r="AL424" s="23">
        <v>0</v>
      </c>
      <c r="AM424" s="23">
        <v>0</v>
      </c>
      <c r="AN424" s="24">
        <v>0</v>
      </c>
      <c r="AO424" s="24">
        <v>0</v>
      </c>
      <c r="AP424" s="23">
        <v>0</v>
      </c>
      <c r="AQ424" s="23">
        <v>0</v>
      </c>
      <c r="AR424" s="23">
        <v>0</v>
      </c>
      <c r="AS424" s="41" t="s">
        <v>2304</v>
      </c>
      <c r="AT424" s="23">
        <v>0</v>
      </c>
      <c r="AU424" s="23">
        <v>0</v>
      </c>
      <c r="AV424" s="25">
        <v>103825432</v>
      </c>
      <c r="AW424" s="22">
        <v>0</v>
      </c>
      <c r="AX424" s="23">
        <v>0</v>
      </c>
      <c r="AY424" s="41">
        <v>0</v>
      </c>
      <c r="AZ424" s="23">
        <v>0</v>
      </c>
      <c r="BA424" s="24">
        <v>0</v>
      </c>
      <c r="BB424" s="23">
        <v>0</v>
      </c>
      <c r="BC424" s="23"/>
      <c r="BD424" s="23">
        <v>0</v>
      </c>
      <c r="BE424" s="41">
        <v>0</v>
      </c>
      <c r="BF424" s="23">
        <v>55812845</v>
      </c>
      <c r="BG424" s="23">
        <v>101097196</v>
      </c>
      <c r="BH424" s="25">
        <v>260735473</v>
      </c>
      <c r="BI424" s="23">
        <v>0</v>
      </c>
      <c r="BJ424" s="23">
        <v>17552332</v>
      </c>
      <c r="BK424" s="23">
        <v>0</v>
      </c>
      <c r="BL424" s="23">
        <v>0</v>
      </c>
      <c r="BM424" s="23">
        <v>0</v>
      </c>
      <c r="BN424" s="24">
        <v>0</v>
      </c>
      <c r="BO424" s="23">
        <v>0</v>
      </c>
      <c r="BP424" s="23">
        <v>0</v>
      </c>
      <c r="BQ424" s="23">
        <v>0</v>
      </c>
      <c r="BR424" s="25">
        <v>278287805</v>
      </c>
      <c r="BS424" s="22">
        <v>0</v>
      </c>
      <c r="BT424" s="23">
        <v>0</v>
      </c>
      <c r="BU424" s="23">
        <v>0</v>
      </c>
      <c r="BV424" s="23">
        <v>0</v>
      </c>
      <c r="BW424" s="24">
        <v>0</v>
      </c>
      <c r="BX424" s="23">
        <v>0</v>
      </c>
      <c r="BY424" s="23">
        <v>0</v>
      </c>
      <c r="BZ424" s="23">
        <v>0</v>
      </c>
      <c r="CA424" s="25">
        <f t="shared" si="60"/>
        <v>278287805</v>
      </c>
      <c r="CB424" s="22">
        <v>0</v>
      </c>
      <c r="CC424" s="23">
        <v>0</v>
      </c>
      <c r="CD424" s="23">
        <v>0</v>
      </c>
      <c r="CE424" s="23">
        <v>0</v>
      </c>
      <c r="CF424" s="24">
        <v>0</v>
      </c>
      <c r="CG424" s="23">
        <v>0</v>
      </c>
      <c r="CH424" s="23">
        <v>0</v>
      </c>
      <c r="CI424" s="23">
        <v>0</v>
      </c>
      <c r="CJ424" s="25">
        <f t="shared" si="61"/>
        <v>278287805</v>
      </c>
      <c r="CK424" s="22">
        <v>0</v>
      </c>
      <c r="CL424" s="23">
        <v>0</v>
      </c>
      <c r="CM424" s="23">
        <v>0</v>
      </c>
      <c r="CN424" s="23">
        <v>0</v>
      </c>
      <c r="CO424" s="23">
        <v>0</v>
      </c>
      <c r="CP424" s="24">
        <v>0</v>
      </c>
      <c r="CQ424" s="23">
        <v>0</v>
      </c>
      <c r="CR424" s="23">
        <v>0</v>
      </c>
      <c r="CS424" s="25">
        <f t="shared" si="62"/>
        <v>278287805</v>
      </c>
      <c r="CT424" s="22">
        <v>0</v>
      </c>
      <c r="CU424" s="23">
        <v>0</v>
      </c>
      <c r="CV424" s="23">
        <v>0</v>
      </c>
      <c r="CW424" s="23"/>
      <c r="CX424" s="23">
        <v>0</v>
      </c>
      <c r="CY424" s="24">
        <v>0</v>
      </c>
      <c r="CZ424" s="23">
        <v>0</v>
      </c>
      <c r="DA424" s="23">
        <v>0</v>
      </c>
      <c r="DB424" s="25">
        <f t="shared" si="63"/>
        <v>278287805</v>
      </c>
      <c r="DC424" s="22">
        <v>0</v>
      </c>
      <c r="DD424" s="23">
        <v>0</v>
      </c>
      <c r="DE424" s="23">
        <v>0</v>
      </c>
      <c r="DF424" s="23">
        <v>0</v>
      </c>
      <c r="DG424" s="23">
        <v>0</v>
      </c>
      <c r="DH424" s="24">
        <v>0</v>
      </c>
      <c r="DI424" s="23">
        <v>0</v>
      </c>
      <c r="DJ424" s="23">
        <v>0</v>
      </c>
      <c r="DK424" s="25">
        <f t="shared" si="65"/>
        <v>278287805</v>
      </c>
      <c r="DL424" s="28">
        <v>0</v>
      </c>
      <c r="DM424" s="23">
        <v>0</v>
      </c>
      <c r="DN424" s="23">
        <v>0</v>
      </c>
      <c r="DO424" s="23">
        <v>0</v>
      </c>
      <c r="DP424" s="23"/>
      <c r="DQ424" s="23"/>
      <c r="DR424" s="23">
        <v>0</v>
      </c>
      <c r="DS424" s="23">
        <v>0</v>
      </c>
      <c r="DT424" s="24">
        <v>0</v>
      </c>
      <c r="DU424" s="23">
        <v>0</v>
      </c>
      <c r="DV424" s="23">
        <v>0</v>
      </c>
      <c r="DW424" s="26">
        <f t="shared" si="64"/>
        <v>278287805</v>
      </c>
      <c r="DX424" s="26">
        <f>VLOOKUP(B424,[2]RPTNCT049_ConsultaSaldosContabl!$I$4:$K$7914,3,0)</f>
        <v>73365177</v>
      </c>
      <c r="DY424" s="13" t="e">
        <f>+S424+AD424+AU424+#REF!+BG424+#REF!+BQ424+#REF!</f>
        <v>#REF!</v>
      </c>
    </row>
    <row r="425" spans="1:129" ht="15" customHeight="1" x14ac:dyDescent="0.2">
      <c r="A425" s="9">
        <v>8909810008</v>
      </c>
      <c r="B425" s="9">
        <v>890981000</v>
      </c>
      <c r="C425" s="9"/>
      <c r="D425" s="27">
        <v>218505585</v>
      </c>
      <c r="E425" s="21" t="s">
        <v>171</v>
      </c>
      <c r="F425" s="20" t="s">
        <v>1322</v>
      </c>
      <c r="G425" s="22">
        <f>VLOOKUP(A425,[1]SGP!$A$4:$G$1137,7,0)</f>
        <v>0</v>
      </c>
      <c r="H425" s="23"/>
      <c r="I425" s="23">
        <v>0</v>
      </c>
      <c r="J425" s="23">
        <v>0</v>
      </c>
      <c r="K425" s="24">
        <v>0</v>
      </c>
      <c r="L425" s="23">
        <v>0</v>
      </c>
      <c r="M425" s="23">
        <v>0</v>
      </c>
      <c r="N425" s="25">
        <f t="shared" si="57"/>
        <v>0</v>
      </c>
      <c r="O425" s="25">
        <v>0</v>
      </c>
      <c r="P425" s="22">
        <v>0</v>
      </c>
      <c r="Q425" s="23">
        <v>0</v>
      </c>
      <c r="R425" s="23">
        <v>0</v>
      </c>
      <c r="S425" s="31">
        <v>86746892</v>
      </c>
      <c r="T425" s="23">
        <v>0</v>
      </c>
      <c r="U425" s="24">
        <v>0</v>
      </c>
      <c r="V425" s="23">
        <v>0</v>
      </c>
      <c r="W425" s="23">
        <v>0</v>
      </c>
      <c r="X425" s="25">
        <f t="shared" si="58"/>
        <v>86746892</v>
      </c>
      <c r="Y425" s="25">
        <v>0</v>
      </c>
      <c r="Z425" s="22">
        <v>0</v>
      </c>
      <c r="AA425" s="23">
        <v>0</v>
      </c>
      <c r="AB425" s="22">
        <v>0</v>
      </c>
      <c r="AC425" s="23">
        <v>0</v>
      </c>
      <c r="AD425" s="23">
        <v>0</v>
      </c>
      <c r="AE425" s="23">
        <v>0</v>
      </c>
      <c r="AF425" s="24">
        <v>0</v>
      </c>
      <c r="AG425" s="23">
        <v>0</v>
      </c>
      <c r="AH425" s="23">
        <v>0</v>
      </c>
      <c r="AI425" s="25">
        <f t="shared" si="59"/>
        <v>86746892</v>
      </c>
      <c r="AJ425" s="25">
        <v>0</v>
      </c>
      <c r="AK425" s="25">
        <v>0</v>
      </c>
      <c r="AL425" s="23">
        <v>0</v>
      </c>
      <c r="AM425" s="23">
        <v>0</v>
      </c>
      <c r="AN425" s="24">
        <v>0</v>
      </c>
      <c r="AO425" s="24">
        <v>0</v>
      </c>
      <c r="AP425" s="23">
        <v>0</v>
      </c>
      <c r="AQ425" s="23">
        <v>0</v>
      </c>
      <c r="AR425" s="23">
        <v>0</v>
      </c>
      <c r="AS425" s="41" t="s">
        <v>2304</v>
      </c>
      <c r="AT425" s="23">
        <v>0</v>
      </c>
      <c r="AU425" s="23">
        <v>0</v>
      </c>
      <c r="AV425" s="25">
        <v>86746892</v>
      </c>
      <c r="AW425" s="22">
        <v>0</v>
      </c>
      <c r="AX425" s="23">
        <v>0</v>
      </c>
      <c r="AY425" s="41">
        <v>0</v>
      </c>
      <c r="AZ425" s="23">
        <v>0</v>
      </c>
      <c r="BA425" s="24">
        <v>0</v>
      </c>
      <c r="BB425" s="23">
        <v>0</v>
      </c>
      <c r="BC425" s="23"/>
      <c r="BD425" s="23">
        <v>0</v>
      </c>
      <c r="BE425" s="41">
        <v>0</v>
      </c>
      <c r="BF425" s="23">
        <v>85844595</v>
      </c>
      <c r="BG425" s="23">
        <v>82915554</v>
      </c>
      <c r="BH425" s="25">
        <v>255507041</v>
      </c>
      <c r="BI425" s="23">
        <v>0</v>
      </c>
      <c r="BJ425" s="23">
        <v>23739163</v>
      </c>
      <c r="BK425" s="23">
        <v>0</v>
      </c>
      <c r="BL425" s="23">
        <v>0</v>
      </c>
      <c r="BM425" s="23">
        <v>0</v>
      </c>
      <c r="BN425" s="24">
        <v>0</v>
      </c>
      <c r="BO425" s="23">
        <v>0</v>
      </c>
      <c r="BP425" s="23">
        <v>0</v>
      </c>
      <c r="BQ425" s="23">
        <v>0</v>
      </c>
      <c r="BR425" s="25">
        <v>279246204</v>
      </c>
      <c r="BS425" s="22">
        <v>0</v>
      </c>
      <c r="BT425" s="23">
        <v>0</v>
      </c>
      <c r="BU425" s="23">
        <v>0</v>
      </c>
      <c r="BV425" s="23">
        <v>0</v>
      </c>
      <c r="BW425" s="24">
        <v>0</v>
      </c>
      <c r="BX425" s="23">
        <v>0</v>
      </c>
      <c r="BY425" s="23">
        <v>0</v>
      </c>
      <c r="BZ425" s="23">
        <v>0</v>
      </c>
      <c r="CA425" s="25">
        <f t="shared" si="60"/>
        <v>279246204</v>
      </c>
      <c r="CB425" s="22">
        <v>0</v>
      </c>
      <c r="CC425" s="23">
        <v>0</v>
      </c>
      <c r="CD425" s="23">
        <v>0</v>
      </c>
      <c r="CE425" s="23">
        <v>0</v>
      </c>
      <c r="CF425" s="24">
        <v>0</v>
      </c>
      <c r="CG425" s="23">
        <v>0</v>
      </c>
      <c r="CH425" s="23">
        <v>0</v>
      </c>
      <c r="CI425" s="23">
        <v>0</v>
      </c>
      <c r="CJ425" s="25">
        <f t="shared" si="61"/>
        <v>279246204</v>
      </c>
      <c r="CK425" s="22">
        <v>0</v>
      </c>
      <c r="CL425" s="23">
        <v>0</v>
      </c>
      <c r="CM425" s="23">
        <v>0</v>
      </c>
      <c r="CN425" s="23">
        <v>0</v>
      </c>
      <c r="CO425" s="23">
        <v>0</v>
      </c>
      <c r="CP425" s="24">
        <v>0</v>
      </c>
      <c r="CQ425" s="23">
        <v>0</v>
      </c>
      <c r="CR425" s="23">
        <v>0</v>
      </c>
      <c r="CS425" s="25">
        <f t="shared" si="62"/>
        <v>279246204</v>
      </c>
      <c r="CT425" s="22">
        <v>0</v>
      </c>
      <c r="CU425" s="23">
        <v>0</v>
      </c>
      <c r="CV425" s="23">
        <v>0</v>
      </c>
      <c r="CW425" s="23"/>
      <c r="CX425" s="23">
        <v>0</v>
      </c>
      <c r="CY425" s="24">
        <v>0</v>
      </c>
      <c r="CZ425" s="23">
        <v>0</v>
      </c>
      <c r="DA425" s="23">
        <v>0</v>
      </c>
      <c r="DB425" s="25">
        <f t="shared" si="63"/>
        <v>279246204</v>
      </c>
      <c r="DC425" s="22">
        <v>0</v>
      </c>
      <c r="DD425" s="23">
        <v>0</v>
      </c>
      <c r="DE425" s="23">
        <v>0</v>
      </c>
      <c r="DF425" s="23">
        <v>0</v>
      </c>
      <c r="DG425" s="23">
        <v>0</v>
      </c>
      <c r="DH425" s="24">
        <v>0</v>
      </c>
      <c r="DI425" s="23">
        <v>0</v>
      </c>
      <c r="DJ425" s="23">
        <v>0</v>
      </c>
      <c r="DK425" s="25">
        <f t="shared" si="65"/>
        <v>279246204</v>
      </c>
      <c r="DL425" s="28">
        <v>0</v>
      </c>
      <c r="DM425" s="23">
        <v>0</v>
      </c>
      <c r="DN425" s="23">
        <v>0</v>
      </c>
      <c r="DO425" s="23">
        <v>0</v>
      </c>
      <c r="DP425" s="23"/>
      <c r="DQ425" s="23"/>
      <c r="DR425" s="23">
        <v>0</v>
      </c>
      <c r="DS425" s="23">
        <v>0</v>
      </c>
      <c r="DT425" s="24">
        <v>0</v>
      </c>
      <c r="DU425" s="23">
        <v>0</v>
      </c>
      <c r="DV425" s="23">
        <v>0</v>
      </c>
      <c r="DW425" s="26">
        <f t="shared" si="64"/>
        <v>279246204</v>
      </c>
      <c r="DX425" s="26">
        <f>VLOOKUP(B425,[2]RPTNCT049_ConsultaSaldosContabl!$I$4:$K$7914,3,0)</f>
        <v>109583758</v>
      </c>
      <c r="DY425" s="13" t="e">
        <f>+S425+AD425+AU425+#REF!+BG425+#REF!+BQ425+#REF!</f>
        <v>#REF!</v>
      </c>
    </row>
    <row r="426" spans="1:129" ht="15" customHeight="1" x14ac:dyDescent="0.2">
      <c r="A426" s="9">
        <v>8909809988</v>
      </c>
      <c r="B426" s="9">
        <v>890980998</v>
      </c>
      <c r="C426" s="9"/>
      <c r="D426" s="27">
        <v>217205172</v>
      </c>
      <c r="E426" s="21" t="s">
        <v>128</v>
      </c>
      <c r="F426" s="20" t="s">
        <v>1280</v>
      </c>
      <c r="G426" s="22">
        <f>VLOOKUP(A426,[1]SGP!$A$4:$G$1137,7,0)</f>
        <v>0</v>
      </c>
      <c r="H426" s="23"/>
      <c r="I426" s="23">
        <v>0</v>
      </c>
      <c r="J426" s="23">
        <v>0</v>
      </c>
      <c r="K426" s="24">
        <v>0</v>
      </c>
      <c r="L426" s="23">
        <v>0</v>
      </c>
      <c r="M426" s="23">
        <v>0</v>
      </c>
      <c r="N426" s="25">
        <f t="shared" si="57"/>
        <v>0</v>
      </c>
      <c r="O426" s="25">
        <v>0</v>
      </c>
      <c r="P426" s="22">
        <v>0</v>
      </c>
      <c r="Q426" s="23">
        <v>0</v>
      </c>
      <c r="R426" s="23">
        <v>0</v>
      </c>
      <c r="S426" s="31">
        <v>411991363</v>
      </c>
      <c r="T426" s="23">
        <v>0</v>
      </c>
      <c r="U426" s="24">
        <v>0</v>
      </c>
      <c r="V426" s="23">
        <v>0</v>
      </c>
      <c r="W426" s="23">
        <v>0</v>
      </c>
      <c r="X426" s="25">
        <f t="shared" si="58"/>
        <v>411991363</v>
      </c>
      <c r="Y426" s="25">
        <v>0</v>
      </c>
      <c r="Z426" s="22">
        <v>0</v>
      </c>
      <c r="AA426" s="23">
        <v>0</v>
      </c>
      <c r="AB426" s="22">
        <v>0</v>
      </c>
      <c r="AC426" s="23">
        <v>0</v>
      </c>
      <c r="AD426" s="23">
        <v>0</v>
      </c>
      <c r="AE426" s="23">
        <v>0</v>
      </c>
      <c r="AF426" s="24">
        <v>0</v>
      </c>
      <c r="AG426" s="23">
        <v>0</v>
      </c>
      <c r="AH426" s="23">
        <v>0</v>
      </c>
      <c r="AI426" s="25">
        <f t="shared" si="59"/>
        <v>411991363</v>
      </c>
      <c r="AJ426" s="25">
        <v>0</v>
      </c>
      <c r="AK426" s="24">
        <v>0</v>
      </c>
      <c r="AL426" s="23">
        <v>0</v>
      </c>
      <c r="AM426" s="23">
        <v>0</v>
      </c>
      <c r="AN426" s="24">
        <v>0</v>
      </c>
      <c r="AO426" s="24">
        <v>0</v>
      </c>
      <c r="AP426" s="23">
        <v>0</v>
      </c>
      <c r="AQ426" s="23">
        <v>0</v>
      </c>
      <c r="AR426" s="23">
        <v>0</v>
      </c>
      <c r="AS426" s="41" t="s">
        <v>2304</v>
      </c>
      <c r="AT426" s="23">
        <v>0</v>
      </c>
      <c r="AU426" s="23">
        <v>0</v>
      </c>
      <c r="AV426" s="25">
        <v>411991363</v>
      </c>
      <c r="AW426" s="22">
        <v>0</v>
      </c>
      <c r="AX426" s="23">
        <v>0</v>
      </c>
      <c r="AY426" s="41">
        <v>0</v>
      </c>
      <c r="AZ426" s="23">
        <v>0</v>
      </c>
      <c r="BA426" s="24">
        <v>0</v>
      </c>
      <c r="BB426" s="23">
        <v>0</v>
      </c>
      <c r="BC426" s="23"/>
      <c r="BD426" s="23">
        <v>0</v>
      </c>
      <c r="BE426" s="41">
        <v>0</v>
      </c>
      <c r="BF426" s="23">
        <v>481784535</v>
      </c>
      <c r="BG426" s="23">
        <v>620889753</v>
      </c>
      <c r="BH426" s="25">
        <v>1514665651</v>
      </c>
      <c r="BI426" s="23">
        <v>0</v>
      </c>
      <c r="BJ426" s="23">
        <v>137611371</v>
      </c>
      <c r="BK426" s="23">
        <v>0</v>
      </c>
      <c r="BL426" s="23">
        <v>0</v>
      </c>
      <c r="BM426" s="23">
        <v>0</v>
      </c>
      <c r="BN426" s="24">
        <v>0</v>
      </c>
      <c r="BO426" s="23">
        <v>0</v>
      </c>
      <c r="BP426" s="23">
        <v>0</v>
      </c>
      <c r="BQ426" s="23">
        <v>0</v>
      </c>
      <c r="BR426" s="25">
        <v>1652277022</v>
      </c>
      <c r="BS426" s="22">
        <v>0</v>
      </c>
      <c r="BT426" s="23">
        <v>0</v>
      </c>
      <c r="BU426" s="23">
        <v>0</v>
      </c>
      <c r="BV426" s="23">
        <v>0</v>
      </c>
      <c r="BW426" s="24">
        <v>0</v>
      </c>
      <c r="BX426" s="23">
        <v>0</v>
      </c>
      <c r="BY426" s="23">
        <v>0</v>
      </c>
      <c r="BZ426" s="23">
        <v>0</v>
      </c>
      <c r="CA426" s="25">
        <f t="shared" si="60"/>
        <v>1652277022</v>
      </c>
      <c r="CB426" s="22">
        <v>0</v>
      </c>
      <c r="CC426" s="23">
        <v>0</v>
      </c>
      <c r="CD426" s="23">
        <v>0</v>
      </c>
      <c r="CE426" s="23">
        <v>0</v>
      </c>
      <c r="CF426" s="24">
        <v>0</v>
      </c>
      <c r="CG426" s="23">
        <v>0</v>
      </c>
      <c r="CH426" s="23">
        <v>0</v>
      </c>
      <c r="CI426" s="23">
        <v>0</v>
      </c>
      <c r="CJ426" s="25">
        <f t="shared" si="61"/>
        <v>1652277022</v>
      </c>
      <c r="CK426" s="22">
        <v>0</v>
      </c>
      <c r="CL426" s="23">
        <v>0</v>
      </c>
      <c r="CM426" s="23">
        <v>0</v>
      </c>
      <c r="CN426" s="23">
        <v>0</v>
      </c>
      <c r="CO426" s="23">
        <v>0</v>
      </c>
      <c r="CP426" s="24">
        <v>0</v>
      </c>
      <c r="CQ426" s="23">
        <v>0</v>
      </c>
      <c r="CR426" s="23">
        <v>0</v>
      </c>
      <c r="CS426" s="25">
        <f t="shared" si="62"/>
        <v>1652277022</v>
      </c>
      <c r="CT426" s="22">
        <v>0</v>
      </c>
      <c r="CU426" s="23">
        <v>0</v>
      </c>
      <c r="CV426" s="23">
        <v>0</v>
      </c>
      <c r="CW426" s="23"/>
      <c r="CX426" s="23">
        <v>0</v>
      </c>
      <c r="CY426" s="24">
        <v>0</v>
      </c>
      <c r="CZ426" s="23">
        <v>0</v>
      </c>
      <c r="DA426" s="23">
        <v>0</v>
      </c>
      <c r="DB426" s="25">
        <f t="shared" si="63"/>
        <v>1652277022</v>
      </c>
      <c r="DC426" s="22">
        <v>0</v>
      </c>
      <c r="DD426" s="23">
        <v>0</v>
      </c>
      <c r="DE426" s="23">
        <v>0</v>
      </c>
      <c r="DF426" s="23">
        <v>0</v>
      </c>
      <c r="DG426" s="23">
        <v>0</v>
      </c>
      <c r="DH426" s="24">
        <v>0</v>
      </c>
      <c r="DI426" s="23">
        <v>0</v>
      </c>
      <c r="DJ426" s="23">
        <v>0</v>
      </c>
      <c r="DK426" s="25">
        <f t="shared" si="65"/>
        <v>1652277022</v>
      </c>
      <c r="DL426" s="28">
        <v>0</v>
      </c>
      <c r="DM426" s="23">
        <v>0</v>
      </c>
      <c r="DN426" s="23">
        <v>0</v>
      </c>
      <c r="DO426" s="23">
        <v>0</v>
      </c>
      <c r="DP426" s="23"/>
      <c r="DQ426" s="23"/>
      <c r="DR426" s="23">
        <v>0</v>
      </c>
      <c r="DS426" s="23">
        <v>0</v>
      </c>
      <c r="DT426" s="24">
        <v>0</v>
      </c>
      <c r="DU426" s="23">
        <v>0</v>
      </c>
      <c r="DV426" s="23">
        <v>0</v>
      </c>
      <c r="DW426" s="26">
        <f t="shared" si="64"/>
        <v>1652277022</v>
      </c>
      <c r="DX426" s="26">
        <f>VLOOKUP(B426,[2]RPTNCT049_ConsultaSaldosContabl!$I$4:$K$7914,3,0)</f>
        <v>619395906</v>
      </c>
      <c r="DY426" s="13" t="e">
        <f>+S426+AD426+AU426+#REF!+BG426+#REF!+BQ426+#REF!</f>
        <v>#REF!</v>
      </c>
    </row>
    <row r="427" spans="1:129" ht="15" customHeight="1" x14ac:dyDescent="0.2">
      <c r="A427" s="9">
        <v>8909809648</v>
      </c>
      <c r="B427" s="9">
        <v>890980964</v>
      </c>
      <c r="C427" s="9"/>
      <c r="D427" s="27">
        <v>218505885</v>
      </c>
      <c r="E427" s="21" t="s">
        <v>210</v>
      </c>
      <c r="F427" s="20" t="s">
        <v>1358</v>
      </c>
      <c r="G427" s="22">
        <f>VLOOKUP(A427,[1]SGP!$A$4:$G$1137,7,0)</f>
        <v>0</v>
      </c>
      <c r="H427" s="23"/>
      <c r="I427" s="23">
        <v>0</v>
      </c>
      <c r="J427" s="23">
        <v>0</v>
      </c>
      <c r="K427" s="24">
        <v>0</v>
      </c>
      <c r="L427" s="23">
        <v>0</v>
      </c>
      <c r="M427" s="23">
        <v>0</v>
      </c>
      <c r="N427" s="25">
        <f t="shared" si="57"/>
        <v>0</v>
      </c>
      <c r="O427" s="25">
        <v>0</v>
      </c>
      <c r="P427" s="22">
        <v>0</v>
      </c>
      <c r="Q427" s="23">
        <v>0</v>
      </c>
      <c r="R427" s="23">
        <v>0</v>
      </c>
      <c r="S427" s="31">
        <v>53057024</v>
      </c>
      <c r="T427" s="23">
        <v>0</v>
      </c>
      <c r="U427" s="24">
        <v>0</v>
      </c>
      <c r="V427" s="23">
        <v>0</v>
      </c>
      <c r="W427" s="23">
        <v>0</v>
      </c>
      <c r="X427" s="25">
        <f t="shared" si="58"/>
        <v>53057024</v>
      </c>
      <c r="Y427" s="25">
        <v>0</v>
      </c>
      <c r="Z427" s="22">
        <v>0</v>
      </c>
      <c r="AA427" s="23">
        <v>0</v>
      </c>
      <c r="AB427" s="22">
        <v>0</v>
      </c>
      <c r="AC427" s="23">
        <v>0</v>
      </c>
      <c r="AD427" s="23">
        <v>0</v>
      </c>
      <c r="AE427" s="23">
        <v>0</v>
      </c>
      <c r="AF427" s="24">
        <v>0</v>
      </c>
      <c r="AG427" s="23">
        <v>0</v>
      </c>
      <c r="AH427" s="23">
        <v>0</v>
      </c>
      <c r="AI427" s="25">
        <f t="shared" si="59"/>
        <v>53057024</v>
      </c>
      <c r="AJ427" s="25">
        <v>0</v>
      </c>
      <c r="AK427" s="24">
        <v>0</v>
      </c>
      <c r="AL427" s="23">
        <v>0</v>
      </c>
      <c r="AM427" s="23">
        <v>0</v>
      </c>
      <c r="AN427" s="24">
        <v>0</v>
      </c>
      <c r="AO427" s="24">
        <v>0</v>
      </c>
      <c r="AP427" s="23">
        <v>0</v>
      </c>
      <c r="AQ427" s="23">
        <v>0</v>
      </c>
      <c r="AR427" s="23">
        <v>0</v>
      </c>
      <c r="AS427" s="41" t="s">
        <v>2304</v>
      </c>
      <c r="AT427" s="23">
        <v>0</v>
      </c>
      <c r="AU427" s="23">
        <v>0</v>
      </c>
      <c r="AV427" s="25">
        <v>53057024</v>
      </c>
      <c r="AW427" s="22">
        <v>0</v>
      </c>
      <c r="AX427" s="23">
        <v>0</v>
      </c>
      <c r="AY427" s="41">
        <v>0</v>
      </c>
      <c r="AZ427" s="23">
        <v>0</v>
      </c>
      <c r="BA427" s="24">
        <v>0</v>
      </c>
      <c r="BB427" s="23">
        <v>0</v>
      </c>
      <c r="BC427" s="23"/>
      <c r="BD427" s="23">
        <v>0</v>
      </c>
      <c r="BE427" s="41">
        <v>0</v>
      </c>
      <c r="BF427" s="23">
        <v>45169105</v>
      </c>
      <c r="BG427" s="23">
        <v>50538782</v>
      </c>
      <c r="BH427" s="25">
        <v>148764911</v>
      </c>
      <c r="BI427" s="23">
        <v>0</v>
      </c>
      <c r="BJ427" s="23">
        <v>12901080</v>
      </c>
      <c r="BK427" s="23">
        <v>0</v>
      </c>
      <c r="BL427" s="23">
        <v>0</v>
      </c>
      <c r="BM427" s="23">
        <v>0</v>
      </c>
      <c r="BN427" s="24">
        <v>0</v>
      </c>
      <c r="BO427" s="23">
        <v>0</v>
      </c>
      <c r="BP427" s="23">
        <v>0</v>
      </c>
      <c r="BQ427" s="23">
        <v>0</v>
      </c>
      <c r="BR427" s="25">
        <v>161665991</v>
      </c>
      <c r="BS427" s="22">
        <v>0</v>
      </c>
      <c r="BT427" s="23">
        <v>0</v>
      </c>
      <c r="BU427" s="23">
        <v>0</v>
      </c>
      <c r="BV427" s="23">
        <v>0</v>
      </c>
      <c r="BW427" s="24">
        <v>0</v>
      </c>
      <c r="BX427" s="23">
        <v>0</v>
      </c>
      <c r="BY427" s="23">
        <v>0</v>
      </c>
      <c r="BZ427" s="23">
        <v>0</v>
      </c>
      <c r="CA427" s="25">
        <f t="shared" si="60"/>
        <v>161665991</v>
      </c>
      <c r="CB427" s="22">
        <v>0</v>
      </c>
      <c r="CC427" s="23">
        <v>0</v>
      </c>
      <c r="CD427" s="23">
        <v>0</v>
      </c>
      <c r="CE427" s="23">
        <v>0</v>
      </c>
      <c r="CF427" s="24">
        <v>0</v>
      </c>
      <c r="CG427" s="23">
        <v>0</v>
      </c>
      <c r="CH427" s="23">
        <v>0</v>
      </c>
      <c r="CI427" s="23">
        <v>0</v>
      </c>
      <c r="CJ427" s="25">
        <f t="shared" si="61"/>
        <v>161665991</v>
      </c>
      <c r="CK427" s="22">
        <v>0</v>
      </c>
      <c r="CL427" s="23">
        <v>0</v>
      </c>
      <c r="CM427" s="23">
        <v>0</v>
      </c>
      <c r="CN427" s="23">
        <v>0</v>
      </c>
      <c r="CO427" s="23">
        <v>0</v>
      </c>
      <c r="CP427" s="24">
        <v>0</v>
      </c>
      <c r="CQ427" s="23">
        <v>0</v>
      </c>
      <c r="CR427" s="23">
        <v>0</v>
      </c>
      <c r="CS427" s="25">
        <f t="shared" si="62"/>
        <v>161665991</v>
      </c>
      <c r="CT427" s="22">
        <v>0</v>
      </c>
      <c r="CU427" s="23">
        <v>0</v>
      </c>
      <c r="CV427" s="23">
        <v>0</v>
      </c>
      <c r="CW427" s="23"/>
      <c r="CX427" s="23">
        <v>0</v>
      </c>
      <c r="CY427" s="24">
        <v>0</v>
      </c>
      <c r="CZ427" s="23">
        <v>0</v>
      </c>
      <c r="DA427" s="23">
        <v>0</v>
      </c>
      <c r="DB427" s="25">
        <f t="shared" si="63"/>
        <v>161665991</v>
      </c>
      <c r="DC427" s="22">
        <v>0</v>
      </c>
      <c r="DD427" s="23">
        <v>0</v>
      </c>
      <c r="DE427" s="23">
        <v>0</v>
      </c>
      <c r="DF427" s="23">
        <v>0</v>
      </c>
      <c r="DG427" s="23">
        <v>0</v>
      </c>
      <c r="DH427" s="24">
        <v>0</v>
      </c>
      <c r="DI427" s="23">
        <v>0</v>
      </c>
      <c r="DJ427" s="23">
        <v>0</v>
      </c>
      <c r="DK427" s="25">
        <f t="shared" si="65"/>
        <v>161665991</v>
      </c>
      <c r="DL427" s="28">
        <v>0</v>
      </c>
      <c r="DM427" s="23">
        <v>0</v>
      </c>
      <c r="DN427" s="23">
        <v>0</v>
      </c>
      <c r="DO427" s="23">
        <v>0</v>
      </c>
      <c r="DP427" s="23"/>
      <c r="DQ427" s="23"/>
      <c r="DR427" s="23">
        <v>0</v>
      </c>
      <c r="DS427" s="23">
        <v>0</v>
      </c>
      <c r="DT427" s="24">
        <v>0</v>
      </c>
      <c r="DU427" s="23">
        <v>0</v>
      </c>
      <c r="DV427" s="23">
        <v>0</v>
      </c>
      <c r="DW427" s="26">
        <f t="shared" si="64"/>
        <v>161665991</v>
      </c>
      <c r="DX427" s="26">
        <f>VLOOKUP(B427,[2]RPTNCT049_ConsultaSaldosContabl!$I$4:$K$7914,3,0)</f>
        <v>58070185</v>
      </c>
      <c r="DY427" s="13" t="e">
        <f>+S427+AD427+AU427+#REF!+BG427+#REF!+BQ427+#REF!</f>
        <v>#REF!</v>
      </c>
    </row>
    <row r="428" spans="1:129" ht="15" customHeight="1" x14ac:dyDescent="0.2">
      <c r="A428" s="9">
        <v>8909809583</v>
      </c>
      <c r="B428" s="9">
        <v>890980958</v>
      </c>
      <c r="C428" s="9"/>
      <c r="D428" s="27">
        <v>212505425</v>
      </c>
      <c r="E428" s="21" t="s">
        <v>158</v>
      </c>
      <c r="F428" s="20" t="s">
        <v>1310</v>
      </c>
      <c r="G428" s="22">
        <f>VLOOKUP(A428,[1]SGP!$A$4:$G$1137,7,0)</f>
        <v>0</v>
      </c>
      <c r="H428" s="23"/>
      <c r="I428" s="23">
        <v>0</v>
      </c>
      <c r="J428" s="23">
        <v>0</v>
      </c>
      <c r="K428" s="24">
        <v>0</v>
      </c>
      <c r="L428" s="23">
        <v>0</v>
      </c>
      <c r="M428" s="23">
        <v>0</v>
      </c>
      <c r="N428" s="25">
        <f t="shared" si="57"/>
        <v>0</v>
      </c>
      <c r="O428" s="25">
        <v>0</v>
      </c>
      <c r="P428" s="22">
        <v>0</v>
      </c>
      <c r="Q428" s="23">
        <v>0</v>
      </c>
      <c r="R428" s="23">
        <v>0</v>
      </c>
      <c r="S428" s="31">
        <v>86039314</v>
      </c>
      <c r="T428" s="23">
        <v>0</v>
      </c>
      <c r="U428" s="24">
        <v>0</v>
      </c>
      <c r="V428" s="23">
        <v>0</v>
      </c>
      <c r="W428" s="23">
        <v>0</v>
      </c>
      <c r="X428" s="25">
        <f t="shared" si="58"/>
        <v>86039314</v>
      </c>
      <c r="Y428" s="25">
        <v>0</v>
      </c>
      <c r="Z428" s="22">
        <v>0</v>
      </c>
      <c r="AA428" s="23">
        <v>0</v>
      </c>
      <c r="AB428" s="22">
        <v>0</v>
      </c>
      <c r="AC428" s="23">
        <v>0</v>
      </c>
      <c r="AD428" s="23">
        <v>0</v>
      </c>
      <c r="AE428" s="23">
        <v>0</v>
      </c>
      <c r="AF428" s="24">
        <v>0</v>
      </c>
      <c r="AG428" s="23">
        <v>0</v>
      </c>
      <c r="AH428" s="23">
        <v>0</v>
      </c>
      <c r="AI428" s="25">
        <f t="shared" si="59"/>
        <v>86039314</v>
      </c>
      <c r="AJ428" s="25">
        <v>0</v>
      </c>
      <c r="AK428" s="24">
        <v>0</v>
      </c>
      <c r="AL428" s="23">
        <v>0</v>
      </c>
      <c r="AM428" s="23">
        <v>0</v>
      </c>
      <c r="AN428" s="24">
        <v>0</v>
      </c>
      <c r="AO428" s="24">
        <v>0</v>
      </c>
      <c r="AP428" s="23">
        <v>0</v>
      </c>
      <c r="AQ428" s="23">
        <v>0</v>
      </c>
      <c r="AR428" s="23">
        <v>0</v>
      </c>
      <c r="AS428" s="41" t="s">
        <v>2304</v>
      </c>
      <c r="AT428" s="23">
        <v>0</v>
      </c>
      <c r="AU428" s="23">
        <v>0</v>
      </c>
      <c r="AV428" s="25">
        <v>86039314</v>
      </c>
      <c r="AW428" s="22">
        <v>0</v>
      </c>
      <c r="AX428" s="23">
        <v>0</v>
      </c>
      <c r="AY428" s="41">
        <v>0</v>
      </c>
      <c r="AZ428" s="23">
        <v>0</v>
      </c>
      <c r="BA428" s="24">
        <v>0</v>
      </c>
      <c r="BB428" s="23">
        <v>0</v>
      </c>
      <c r="BC428" s="23"/>
      <c r="BD428" s="23">
        <v>0</v>
      </c>
      <c r="BE428" s="41">
        <v>0</v>
      </c>
      <c r="BF428" s="23">
        <v>54061000</v>
      </c>
      <c r="BG428" s="23">
        <v>78001720</v>
      </c>
      <c r="BH428" s="25">
        <v>218102034</v>
      </c>
      <c r="BI428" s="23">
        <v>0</v>
      </c>
      <c r="BJ428" s="23">
        <v>15441712</v>
      </c>
      <c r="BK428" s="23">
        <v>0</v>
      </c>
      <c r="BL428" s="23">
        <v>0</v>
      </c>
      <c r="BM428" s="23">
        <v>0</v>
      </c>
      <c r="BN428" s="24">
        <v>0</v>
      </c>
      <c r="BO428" s="23">
        <v>0</v>
      </c>
      <c r="BP428" s="23">
        <v>0</v>
      </c>
      <c r="BQ428" s="23">
        <v>0</v>
      </c>
      <c r="BR428" s="25">
        <v>233543746</v>
      </c>
      <c r="BS428" s="22">
        <v>0</v>
      </c>
      <c r="BT428" s="23">
        <v>0</v>
      </c>
      <c r="BU428" s="23">
        <v>0</v>
      </c>
      <c r="BV428" s="23">
        <v>0</v>
      </c>
      <c r="BW428" s="24">
        <v>0</v>
      </c>
      <c r="BX428" s="23">
        <v>0</v>
      </c>
      <c r="BY428" s="23">
        <v>0</v>
      </c>
      <c r="BZ428" s="23">
        <v>0</v>
      </c>
      <c r="CA428" s="25">
        <f t="shared" si="60"/>
        <v>233543746</v>
      </c>
      <c r="CB428" s="22">
        <v>0</v>
      </c>
      <c r="CC428" s="23">
        <v>0</v>
      </c>
      <c r="CD428" s="23">
        <v>0</v>
      </c>
      <c r="CE428" s="23">
        <v>0</v>
      </c>
      <c r="CF428" s="24">
        <v>0</v>
      </c>
      <c r="CG428" s="23">
        <v>0</v>
      </c>
      <c r="CH428" s="23">
        <v>0</v>
      </c>
      <c r="CI428" s="23">
        <v>0</v>
      </c>
      <c r="CJ428" s="25">
        <f t="shared" si="61"/>
        <v>233543746</v>
      </c>
      <c r="CK428" s="22">
        <v>0</v>
      </c>
      <c r="CL428" s="23">
        <v>0</v>
      </c>
      <c r="CM428" s="23">
        <v>0</v>
      </c>
      <c r="CN428" s="23">
        <v>0</v>
      </c>
      <c r="CO428" s="23">
        <v>0</v>
      </c>
      <c r="CP428" s="24">
        <v>0</v>
      </c>
      <c r="CQ428" s="23">
        <v>0</v>
      </c>
      <c r="CR428" s="23">
        <v>0</v>
      </c>
      <c r="CS428" s="25">
        <f t="shared" si="62"/>
        <v>233543746</v>
      </c>
      <c r="CT428" s="22">
        <v>0</v>
      </c>
      <c r="CU428" s="23">
        <v>0</v>
      </c>
      <c r="CV428" s="23">
        <v>0</v>
      </c>
      <c r="CW428" s="23"/>
      <c r="CX428" s="23">
        <v>0</v>
      </c>
      <c r="CY428" s="24">
        <v>0</v>
      </c>
      <c r="CZ428" s="23">
        <v>0</v>
      </c>
      <c r="DA428" s="23">
        <v>0</v>
      </c>
      <c r="DB428" s="25">
        <f t="shared" si="63"/>
        <v>233543746</v>
      </c>
      <c r="DC428" s="22">
        <v>0</v>
      </c>
      <c r="DD428" s="23">
        <v>0</v>
      </c>
      <c r="DE428" s="23">
        <v>0</v>
      </c>
      <c r="DF428" s="23">
        <v>0</v>
      </c>
      <c r="DG428" s="23">
        <v>0</v>
      </c>
      <c r="DH428" s="24">
        <v>0</v>
      </c>
      <c r="DI428" s="23">
        <v>0</v>
      </c>
      <c r="DJ428" s="23">
        <v>0</v>
      </c>
      <c r="DK428" s="25">
        <f t="shared" si="65"/>
        <v>233543746</v>
      </c>
      <c r="DL428" s="28">
        <v>0</v>
      </c>
      <c r="DM428" s="23">
        <v>0</v>
      </c>
      <c r="DN428" s="23">
        <v>0</v>
      </c>
      <c r="DO428" s="23">
        <v>0</v>
      </c>
      <c r="DP428" s="23"/>
      <c r="DQ428" s="23"/>
      <c r="DR428" s="23">
        <v>0</v>
      </c>
      <c r="DS428" s="23">
        <v>0</v>
      </c>
      <c r="DT428" s="24">
        <v>0</v>
      </c>
      <c r="DU428" s="23">
        <v>0</v>
      </c>
      <c r="DV428" s="23">
        <v>0</v>
      </c>
      <c r="DW428" s="26">
        <f t="shared" si="64"/>
        <v>233543746</v>
      </c>
      <c r="DX428" s="26">
        <f>VLOOKUP(B428,[2]RPTNCT049_ConsultaSaldosContabl!$I$4:$K$7914,3,0)</f>
        <v>69502712</v>
      </c>
      <c r="DY428" s="13" t="e">
        <f>+S428+AD428+AU428+#REF!+BG428+#REF!+BQ428+#REF!</f>
        <v>#REF!</v>
      </c>
    </row>
    <row r="429" spans="1:129" ht="15" customHeight="1" x14ac:dyDescent="0.2">
      <c r="A429" s="9">
        <v>8909809505</v>
      </c>
      <c r="B429" s="9">
        <v>890980950</v>
      </c>
      <c r="C429" s="9"/>
      <c r="D429" s="27">
        <v>218005480</v>
      </c>
      <c r="E429" s="21" t="s">
        <v>162</v>
      </c>
      <c r="F429" s="20" t="s">
        <v>1314</v>
      </c>
      <c r="G429" s="22">
        <f>VLOOKUP(A429,[1]SGP!$A$4:$G$1137,7,0)</f>
        <v>0</v>
      </c>
      <c r="H429" s="23"/>
      <c r="I429" s="23">
        <v>0</v>
      </c>
      <c r="J429" s="23">
        <v>0</v>
      </c>
      <c r="K429" s="24">
        <v>0</v>
      </c>
      <c r="L429" s="23">
        <v>0</v>
      </c>
      <c r="M429" s="23">
        <v>0</v>
      </c>
      <c r="N429" s="25">
        <f t="shared" si="57"/>
        <v>0</v>
      </c>
      <c r="O429" s="25">
        <v>0</v>
      </c>
      <c r="P429" s="22">
        <v>0</v>
      </c>
      <c r="Q429" s="23">
        <v>0</v>
      </c>
      <c r="R429" s="23">
        <v>0</v>
      </c>
      <c r="S429" s="31">
        <v>181575769</v>
      </c>
      <c r="T429" s="23">
        <v>0</v>
      </c>
      <c r="U429" s="24">
        <v>0</v>
      </c>
      <c r="V429" s="23">
        <v>0</v>
      </c>
      <c r="W429" s="23">
        <v>0</v>
      </c>
      <c r="X429" s="25">
        <f t="shared" si="58"/>
        <v>181575769</v>
      </c>
      <c r="Y429" s="25">
        <v>0</v>
      </c>
      <c r="Z429" s="22">
        <v>0</v>
      </c>
      <c r="AA429" s="23">
        <v>0</v>
      </c>
      <c r="AB429" s="22">
        <v>0</v>
      </c>
      <c r="AC429" s="23">
        <v>0</v>
      </c>
      <c r="AD429" s="23">
        <v>0</v>
      </c>
      <c r="AE429" s="23">
        <v>0</v>
      </c>
      <c r="AF429" s="24">
        <v>0</v>
      </c>
      <c r="AG429" s="23">
        <v>0</v>
      </c>
      <c r="AH429" s="23">
        <v>0</v>
      </c>
      <c r="AI429" s="25">
        <f t="shared" si="59"/>
        <v>181575769</v>
      </c>
      <c r="AJ429" s="25">
        <v>0</v>
      </c>
      <c r="AK429" s="52">
        <v>0</v>
      </c>
      <c r="AL429" s="23">
        <v>0</v>
      </c>
      <c r="AM429" s="23">
        <v>0</v>
      </c>
      <c r="AN429" s="24">
        <v>0</v>
      </c>
      <c r="AO429" s="24">
        <v>0</v>
      </c>
      <c r="AP429" s="23">
        <v>0</v>
      </c>
      <c r="AQ429" s="23">
        <v>0</v>
      </c>
      <c r="AR429" s="23">
        <v>0</v>
      </c>
      <c r="AS429" s="41" t="s">
        <v>2304</v>
      </c>
      <c r="AT429" s="23">
        <v>0</v>
      </c>
      <c r="AU429" s="23">
        <v>0</v>
      </c>
      <c r="AV429" s="25">
        <v>181575769</v>
      </c>
      <c r="AW429" s="22">
        <v>0</v>
      </c>
      <c r="AX429" s="23">
        <v>0</v>
      </c>
      <c r="AY429" s="41">
        <v>0</v>
      </c>
      <c r="AZ429" s="23">
        <v>0</v>
      </c>
      <c r="BA429" s="24">
        <v>0</v>
      </c>
      <c r="BB429" s="23">
        <v>0</v>
      </c>
      <c r="BC429" s="23"/>
      <c r="BD429" s="23">
        <v>0</v>
      </c>
      <c r="BE429" s="41">
        <v>0</v>
      </c>
      <c r="BF429" s="23">
        <v>207596385</v>
      </c>
      <c r="BG429" s="23">
        <v>170267796</v>
      </c>
      <c r="BH429" s="25">
        <v>559439950</v>
      </c>
      <c r="BI429" s="23">
        <v>0</v>
      </c>
      <c r="BJ429" s="23">
        <v>55848949</v>
      </c>
      <c r="BK429" s="23">
        <v>0</v>
      </c>
      <c r="BL429" s="23">
        <v>0</v>
      </c>
      <c r="BM429" s="23">
        <v>0</v>
      </c>
      <c r="BN429" s="24">
        <v>0</v>
      </c>
      <c r="BO429" s="23">
        <v>0</v>
      </c>
      <c r="BP429" s="23">
        <v>0</v>
      </c>
      <c r="BQ429" s="23">
        <v>0</v>
      </c>
      <c r="BR429" s="25">
        <v>615288899</v>
      </c>
      <c r="BS429" s="22">
        <v>0</v>
      </c>
      <c r="BT429" s="23">
        <v>0</v>
      </c>
      <c r="BU429" s="23">
        <v>0</v>
      </c>
      <c r="BV429" s="23">
        <v>0</v>
      </c>
      <c r="BW429" s="24">
        <v>0</v>
      </c>
      <c r="BX429" s="23">
        <v>0</v>
      </c>
      <c r="BY429" s="23">
        <v>0</v>
      </c>
      <c r="BZ429" s="23">
        <v>0</v>
      </c>
      <c r="CA429" s="25">
        <f t="shared" si="60"/>
        <v>615288899</v>
      </c>
      <c r="CB429" s="22">
        <v>0</v>
      </c>
      <c r="CC429" s="23">
        <v>0</v>
      </c>
      <c r="CD429" s="23">
        <v>0</v>
      </c>
      <c r="CE429" s="23">
        <v>0</v>
      </c>
      <c r="CF429" s="24">
        <v>0</v>
      </c>
      <c r="CG429" s="23">
        <v>0</v>
      </c>
      <c r="CH429" s="23">
        <v>0</v>
      </c>
      <c r="CI429" s="23">
        <v>0</v>
      </c>
      <c r="CJ429" s="25">
        <f t="shared" si="61"/>
        <v>615288899</v>
      </c>
      <c r="CK429" s="22">
        <v>0</v>
      </c>
      <c r="CL429" s="23">
        <v>0</v>
      </c>
      <c r="CM429" s="23">
        <v>0</v>
      </c>
      <c r="CN429" s="23">
        <v>0</v>
      </c>
      <c r="CO429" s="23">
        <v>0</v>
      </c>
      <c r="CP429" s="24">
        <v>0</v>
      </c>
      <c r="CQ429" s="23">
        <v>0</v>
      </c>
      <c r="CR429" s="23">
        <v>0</v>
      </c>
      <c r="CS429" s="25">
        <f t="shared" si="62"/>
        <v>615288899</v>
      </c>
      <c r="CT429" s="22">
        <v>0</v>
      </c>
      <c r="CU429" s="23">
        <v>0</v>
      </c>
      <c r="CV429" s="23">
        <v>0</v>
      </c>
      <c r="CW429" s="23"/>
      <c r="CX429" s="23">
        <v>0</v>
      </c>
      <c r="CY429" s="24">
        <v>0</v>
      </c>
      <c r="CZ429" s="23">
        <v>0</v>
      </c>
      <c r="DA429" s="23">
        <v>0</v>
      </c>
      <c r="DB429" s="25">
        <f t="shared" si="63"/>
        <v>615288899</v>
      </c>
      <c r="DC429" s="22">
        <v>0</v>
      </c>
      <c r="DD429" s="23">
        <v>0</v>
      </c>
      <c r="DE429" s="23">
        <v>0</v>
      </c>
      <c r="DF429" s="23">
        <v>0</v>
      </c>
      <c r="DG429" s="23">
        <v>0</v>
      </c>
      <c r="DH429" s="24">
        <v>0</v>
      </c>
      <c r="DI429" s="23">
        <v>0</v>
      </c>
      <c r="DJ429" s="23">
        <v>0</v>
      </c>
      <c r="DK429" s="25">
        <f t="shared" si="65"/>
        <v>615288899</v>
      </c>
      <c r="DL429" s="28">
        <v>0</v>
      </c>
      <c r="DM429" s="23">
        <v>0</v>
      </c>
      <c r="DN429" s="23">
        <v>0</v>
      </c>
      <c r="DO429" s="23">
        <v>0</v>
      </c>
      <c r="DP429" s="23">
        <v>0</v>
      </c>
      <c r="DQ429" s="23"/>
      <c r="DR429" s="23">
        <v>0</v>
      </c>
      <c r="DS429" s="23">
        <v>0</v>
      </c>
      <c r="DT429" s="24">
        <v>0</v>
      </c>
      <c r="DU429" s="23">
        <v>0</v>
      </c>
      <c r="DV429" s="23">
        <v>0</v>
      </c>
      <c r="DW429" s="26">
        <f t="shared" si="64"/>
        <v>615288899</v>
      </c>
      <c r="DX429" s="26">
        <f>VLOOKUP(B429,[2]RPTNCT049_ConsultaSaldosContabl!$I$4:$K$7914,3,0)</f>
        <v>263445334</v>
      </c>
      <c r="DY429" s="13" t="e">
        <f>+S429+AD429+AU429+#REF!+BG429+#REF!+BQ429+#REF!</f>
        <v>#REF!</v>
      </c>
    </row>
    <row r="430" spans="1:129" ht="15" customHeight="1" x14ac:dyDescent="0.2">
      <c r="A430" s="9">
        <v>8909809171</v>
      </c>
      <c r="B430" s="9">
        <v>890980917</v>
      </c>
      <c r="C430" s="9"/>
      <c r="D430" s="27">
        <v>214105541</v>
      </c>
      <c r="E430" s="21" t="s">
        <v>167</v>
      </c>
      <c r="F430" s="20" t="s">
        <v>1318</v>
      </c>
      <c r="G430" s="22">
        <f>VLOOKUP(A430,[1]SGP!$A$4:$G$1137,7,0)</f>
        <v>0</v>
      </c>
      <c r="H430" s="23"/>
      <c r="I430" s="23">
        <v>0</v>
      </c>
      <c r="J430" s="23">
        <v>0</v>
      </c>
      <c r="K430" s="24">
        <v>0</v>
      </c>
      <c r="L430" s="23">
        <v>0</v>
      </c>
      <c r="M430" s="23">
        <v>0</v>
      </c>
      <c r="N430" s="25">
        <f t="shared" si="57"/>
        <v>0</v>
      </c>
      <c r="O430" s="25">
        <v>0</v>
      </c>
      <c r="P430" s="22">
        <v>0</v>
      </c>
      <c r="Q430" s="23">
        <v>0</v>
      </c>
      <c r="R430" s="23">
        <v>0</v>
      </c>
      <c r="S430" s="31">
        <v>134691085</v>
      </c>
      <c r="T430" s="23">
        <v>0</v>
      </c>
      <c r="U430" s="24">
        <v>0</v>
      </c>
      <c r="V430" s="23">
        <v>0</v>
      </c>
      <c r="W430" s="23">
        <v>0</v>
      </c>
      <c r="X430" s="25">
        <f t="shared" si="58"/>
        <v>134691085</v>
      </c>
      <c r="Y430" s="25">
        <v>0</v>
      </c>
      <c r="Z430" s="22">
        <v>0</v>
      </c>
      <c r="AA430" s="23">
        <v>0</v>
      </c>
      <c r="AB430" s="22">
        <v>0</v>
      </c>
      <c r="AC430" s="23">
        <v>0</v>
      </c>
      <c r="AD430" s="23">
        <v>0</v>
      </c>
      <c r="AE430" s="23">
        <v>0</v>
      </c>
      <c r="AF430" s="24">
        <v>0</v>
      </c>
      <c r="AG430" s="23">
        <v>0</v>
      </c>
      <c r="AH430" s="23">
        <v>0</v>
      </c>
      <c r="AI430" s="25">
        <f t="shared" si="59"/>
        <v>134691085</v>
      </c>
      <c r="AJ430" s="25">
        <v>0</v>
      </c>
      <c r="AK430" s="24">
        <v>0</v>
      </c>
      <c r="AL430" s="23">
        <v>0</v>
      </c>
      <c r="AM430" s="23">
        <v>0</v>
      </c>
      <c r="AN430" s="24">
        <v>0</v>
      </c>
      <c r="AO430" s="24">
        <v>0</v>
      </c>
      <c r="AP430" s="23">
        <v>0</v>
      </c>
      <c r="AQ430" s="23">
        <v>0</v>
      </c>
      <c r="AR430" s="23">
        <v>0</v>
      </c>
      <c r="AS430" s="41" t="s">
        <v>2304</v>
      </c>
      <c r="AT430" s="23">
        <v>0</v>
      </c>
      <c r="AU430" s="23">
        <v>0</v>
      </c>
      <c r="AV430" s="25">
        <v>134691085</v>
      </c>
      <c r="AW430" s="22">
        <v>0</v>
      </c>
      <c r="AX430" s="23">
        <v>0</v>
      </c>
      <c r="AY430" s="41">
        <v>0</v>
      </c>
      <c r="AZ430" s="23">
        <v>0</v>
      </c>
      <c r="BA430" s="24">
        <v>0</v>
      </c>
      <c r="BB430" s="23">
        <v>0</v>
      </c>
      <c r="BC430" s="23"/>
      <c r="BD430" s="23">
        <v>0</v>
      </c>
      <c r="BE430" s="41">
        <v>0</v>
      </c>
      <c r="BF430" s="23">
        <v>67965735</v>
      </c>
      <c r="BG430" s="23">
        <v>121128574</v>
      </c>
      <c r="BH430" s="25">
        <v>323785394</v>
      </c>
      <c r="BI430" s="23">
        <v>0</v>
      </c>
      <c r="BJ430" s="23">
        <v>20510676</v>
      </c>
      <c r="BK430" s="23">
        <v>0</v>
      </c>
      <c r="BL430" s="23">
        <v>0</v>
      </c>
      <c r="BM430" s="23">
        <v>0</v>
      </c>
      <c r="BN430" s="24">
        <v>0</v>
      </c>
      <c r="BO430" s="23">
        <v>0</v>
      </c>
      <c r="BP430" s="23">
        <v>0</v>
      </c>
      <c r="BQ430" s="23">
        <v>0</v>
      </c>
      <c r="BR430" s="25">
        <v>344296070</v>
      </c>
      <c r="BS430" s="22">
        <v>0</v>
      </c>
      <c r="BT430" s="23">
        <v>0</v>
      </c>
      <c r="BU430" s="23">
        <v>0</v>
      </c>
      <c r="BV430" s="23">
        <v>0</v>
      </c>
      <c r="BW430" s="24">
        <v>0</v>
      </c>
      <c r="BX430" s="23">
        <v>0</v>
      </c>
      <c r="BY430" s="23">
        <v>0</v>
      </c>
      <c r="BZ430" s="23">
        <v>0</v>
      </c>
      <c r="CA430" s="25">
        <f t="shared" si="60"/>
        <v>344296070</v>
      </c>
      <c r="CB430" s="22">
        <v>0</v>
      </c>
      <c r="CC430" s="23">
        <v>0</v>
      </c>
      <c r="CD430" s="23">
        <v>0</v>
      </c>
      <c r="CE430" s="23">
        <v>0</v>
      </c>
      <c r="CF430" s="24">
        <v>0</v>
      </c>
      <c r="CG430" s="23">
        <v>0</v>
      </c>
      <c r="CH430" s="23">
        <v>0</v>
      </c>
      <c r="CI430" s="23">
        <v>0</v>
      </c>
      <c r="CJ430" s="25">
        <f t="shared" si="61"/>
        <v>344296070</v>
      </c>
      <c r="CK430" s="22">
        <v>0</v>
      </c>
      <c r="CL430" s="23">
        <v>0</v>
      </c>
      <c r="CM430" s="23">
        <v>0</v>
      </c>
      <c r="CN430" s="23">
        <v>0</v>
      </c>
      <c r="CO430" s="23">
        <v>0</v>
      </c>
      <c r="CP430" s="24">
        <v>0</v>
      </c>
      <c r="CQ430" s="23">
        <v>0</v>
      </c>
      <c r="CR430" s="23">
        <v>0</v>
      </c>
      <c r="CS430" s="25">
        <f t="shared" si="62"/>
        <v>344296070</v>
      </c>
      <c r="CT430" s="22">
        <v>0</v>
      </c>
      <c r="CU430" s="23">
        <v>0</v>
      </c>
      <c r="CV430" s="23">
        <v>0</v>
      </c>
      <c r="CW430" s="23"/>
      <c r="CX430" s="23">
        <v>0</v>
      </c>
      <c r="CY430" s="24">
        <v>0</v>
      </c>
      <c r="CZ430" s="23">
        <v>0</v>
      </c>
      <c r="DA430" s="23">
        <v>0</v>
      </c>
      <c r="DB430" s="25">
        <f t="shared" si="63"/>
        <v>344296070</v>
      </c>
      <c r="DC430" s="22">
        <v>0</v>
      </c>
      <c r="DD430" s="23">
        <v>0</v>
      </c>
      <c r="DE430" s="23">
        <v>0</v>
      </c>
      <c r="DF430" s="23">
        <v>0</v>
      </c>
      <c r="DG430" s="23">
        <v>0</v>
      </c>
      <c r="DH430" s="24">
        <v>0</v>
      </c>
      <c r="DI430" s="23">
        <v>0</v>
      </c>
      <c r="DJ430" s="23">
        <v>0</v>
      </c>
      <c r="DK430" s="25">
        <f t="shared" si="65"/>
        <v>344296070</v>
      </c>
      <c r="DL430" s="28">
        <v>0</v>
      </c>
      <c r="DM430" s="23">
        <v>0</v>
      </c>
      <c r="DN430" s="23">
        <v>0</v>
      </c>
      <c r="DO430" s="23">
        <v>0</v>
      </c>
      <c r="DP430" s="23"/>
      <c r="DQ430" s="23"/>
      <c r="DR430" s="23">
        <v>0</v>
      </c>
      <c r="DS430" s="23">
        <v>0</v>
      </c>
      <c r="DT430" s="24">
        <v>0</v>
      </c>
      <c r="DU430" s="23">
        <v>0</v>
      </c>
      <c r="DV430" s="23">
        <v>0</v>
      </c>
      <c r="DW430" s="26">
        <f t="shared" si="64"/>
        <v>344296070</v>
      </c>
      <c r="DX430" s="26">
        <f>VLOOKUP(B430,[2]RPTNCT049_ConsultaSaldosContabl!$I$4:$K$7914,3,0)</f>
        <v>88476411</v>
      </c>
      <c r="DY430" s="13" t="e">
        <f>+S430+AD430+AU430+#REF!+BG430+#REF!+BQ430+#REF!</f>
        <v>#REF!</v>
      </c>
    </row>
    <row r="431" spans="1:129" ht="15" customHeight="1" x14ac:dyDescent="0.2">
      <c r="A431" s="9">
        <v>8909808507</v>
      </c>
      <c r="B431" s="9">
        <v>890980850</v>
      </c>
      <c r="C431" s="9"/>
      <c r="D431" s="27">
        <v>217005670</v>
      </c>
      <c r="E431" s="21" t="s">
        <v>189</v>
      </c>
      <c r="F431" s="20" t="s">
        <v>1337</v>
      </c>
      <c r="G431" s="22">
        <f>VLOOKUP(A431,[1]SGP!$A$4:$G$1137,7,0)</f>
        <v>0</v>
      </c>
      <c r="H431" s="23"/>
      <c r="I431" s="23">
        <v>0</v>
      </c>
      <c r="J431" s="23">
        <v>0</v>
      </c>
      <c r="K431" s="24">
        <v>0</v>
      </c>
      <c r="L431" s="23">
        <v>0</v>
      </c>
      <c r="M431" s="23">
        <v>0</v>
      </c>
      <c r="N431" s="25">
        <f t="shared" si="57"/>
        <v>0</v>
      </c>
      <c r="O431" s="25">
        <v>0</v>
      </c>
      <c r="P431" s="22">
        <v>0</v>
      </c>
      <c r="Q431" s="23">
        <v>0</v>
      </c>
      <c r="R431" s="23">
        <v>0</v>
      </c>
      <c r="S431" s="31">
        <v>181054344</v>
      </c>
      <c r="T431" s="23">
        <v>0</v>
      </c>
      <c r="U431" s="24">
        <v>0</v>
      </c>
      <c r="V431" s="23">
        <v>0</v>
      </c>
      <c r="W431" s="23">
        <v>0</v>
      </c>
      <c r="X431" s="25">
        <f t="shared" si="58"/>
        <v>181054344</v>
      </c>
      <c r="Y431" s="25">
        <v>0</v>
      </c>
      <c r="Z431" s="22">
        <v>0</v>
      </c>
      <c r="AA431" s="23">
        <v>0</v>
      </c>
      <c r="AB431" s="22">
        <v>0</v>
      </c>
      <c r="AC431" s="23">
        <v>0</v>
      </c>
      <c r="AD431" s="23">
        <v>0</v>
      </c>
      <c r="AE431" s="23">
        <v>0</v>
      </c>
      <c r="AF431" s="24">
        <v>0</v>
      </c>
      <c r="AG431" s="23">
        <v>0</v>
      </c>
      <c r="AH431" s="23">
        <v>0</v>
      </c>
      <c r="AI431" s="25">
        <f t="shared" si="59"/>
        <v>181054344</v>
      </c>
      <c r="AJ431" s="25">
        <v>0</v>
      </c>
      <c r="AK431" s="24">
        <v>0</v>
      </c>
      <c r="AL431" s="23">
        <v>0</v>
      </c>
      <c r="AM431" s="23">
        <v>0</v>
      </c>
      <c r="AN431" s="24">
        <v>0</v>
      </c>
      <c r="AO431" s="24">
        <v>0</v>
      </c>
      <c r="AP431" s="23">
        <v>0</v>
      </c>
      <c r="AQ431" s="23">
        <v>0</v>
      </c>
      <c r="AR431" s="23">
        <v>0</v>
      </c>
      <c r="AS431" s="41" t="s">
        <v>2304</v>
      </c>
      <c r="AT431" s="23">
        <v>0</v>
      </c>
      <c r="AU431" s="23">
        <v>0</v>
      </c>
      <c r="AV431" s="25">
        <v>181054344</v>
      </c>
      <c r="AW431" s="22">
        <v>0</v>
      </c>
      <c r="AX431" s="23">
        <v>0</v>
      </c>
      <c r="AY431" s="41">
        <v>0</v>
      </c>
      <c r="AZ431" s="23">
        <v>0</v>
      </c>
      <c r="BA431" s="24">
        <v>0</v>
      </c>
      <c r="BB431" s="23">
        <v>0</v>
      </c>
      <c r="BC431" s="23"/>
      <c r="BD431" s="23">
        <v>0</v>
      </c>
      <c r="BE431" s="41">
        <v>0</v>
      </c>
      <c r="BF431" s="23">
        <v>115432225</v>
      </c>
      <c r="BG431" s="23">
        <v>180902674</v>
      </c>
      <c r="BH431" s="25">
        <v>477389243</v>
      </c>
      <c r="BI431" s="23">
        <v>0</v>
      </c>
      <c r="BJ431" s="23">
        <v>32971480</v>
      </c>
      <c r="BK431" s="23">
        <v>0</v>
      </c>
      <c r="BL431" s="23">
        <v>0</v>
      </c>
      <c r="BM431" s="23">
        <v>0</v>
      </c>
      <c r="BN431" s="24">
        <v>0</v>
      </c>
      <c r="BO431" s="23">
        <v>0</v>
      </c>
      <c r="BP431" s="23">
        <v>0</v>
      </c>
      <c r="BQ431" s="23">
        <v>0</v>
      </c>
      <c r="BR431" s="25">
        <v>510360723</v>
      </c>
      <c r="BS431" s="22">
        <v>0</v>
      </c>
      <c r="BT431" s="23">
        <v>0</v>
      </c>
      <c r="BU431" s="23">
        <v>0</v>
      </c>
      <c r="BV431" s="23">
        <v>0</v>
      </c>
      <c r="BW431" s="24">
        <v>0</v>
      </c>
      <c r="BX431" s="23">
        <v>0</v>
      </c>
      <c r="BY431" s="23">
        <v>0</v>
      </c>
      <c r="BZ431" s="23">
        <v>0</v>
      </c>
      <c r="CA431" s="25">
        <f t="shared" si="60"/>
        <v>510360723</v>
      </c>
      <c r="CB431" s="22">
        <v>0</v>
      </c>
      <c r="CC431" s="23">
        <v>0</v>
      </c>
      <c r="CD431" s="23">
        <v>0</v>
      </c>
      <c r="CE431" s="23">
        <v>0</v>
      </c>
      <c r="CF431" s="24">
        <v>0</v>
      </c>
      <c r="CG431" s="23">
        <v>0</v>
      </c>
      <c r="CH431" s="23">
        <v>0</v>
      </c>
      <c r="CI431" s="23">
        <v>0</v>
      </c>
      <c r="CJ431" s="25">
        <f t="shared" si="61"/>
        <v>510360723</v>
      </c>
      <c r="CK431" s="22">
        <v>0</v>
      </c>
      <c r="CL431" s="23">
        <v>0</v>
      </c>
      <c r="CM431" s="23">
        <v>0</v>
      </c>
      <c r="CN431" s="23">
        <v>0</v>
      </c>
      <c r="CO431" s="23">
        <v>0</v>
      </c>
      <c r="CP431" s="24">
        <v>0</v>
      </c>
      <c r="CQ431" s="23">
        <v>0</v>
      </c>
      <c r="CR431" s="23">
        <v>0</v>
      </c>
      <c r="CS431" s="25">
        <f t="shared" si="62"/>
        <v>510360723</v>
      </c>
      <c r="CT431" s="22">
        <v>0</v>
      </c>
      <c r="CU431" s="23">
        <v>0</v>
      </c>
      <c r="CV431" s="23">
        <v>0</v>
      </c>
      <c r="CW431" s="23"/>
      <c r="CX431" s="23">
        <v>0</v>
      </c>
      <c r="CY431" s="24">
        <v>0</v>
      </c>
      <c r="CZ431" s="23">
        <v>0</v>
      </c>
      <c r="DA431" s="23">
        <v>0</v>
      </c>
      <c r="DB431" s="25">
        <f t="shared" si="63"/>
        <v>510360723</v>
      </c>
      <c r="DC431" s="22">
        <v>0</v>
      </c>
      <c r="DD431" s="23">
        <v>0</v>
      </c>
      <c r="DE431" s="23">
        <v>0</v>
      </c>
      <c r="DF431" s="23">
        <v>0</v>
      </c>
      <c r="DG431" s="23">
        <v>0</v>
      </c>
      <c r="DH431" s="24">
        <v>0</v>
      </c>
      <c r="DI431" s="23">
        <v>0</v>
      </c>
      <c r="DJ431" s="23">
        <v>0</v>
      </c>
      <c r="DK431" s="25">
        <f t="shared" si="65"/>
        <v>510360723</v>
      </c>
      <c r="DL431" s="28">
        <v>0</v>
      </c>
      <c r="DM431" s="23">
        <v>0</v>
      </c>
      <c r="DN431" s="23">
        <v>0</v>
      </c>
      <c r="DO431" s="23">
        <v>0</v>
      </c>
      <c r="DP431" s="23"/>
      <c r="DQ431" s="23"/>
      <c r="DR431" s="23">
        <v>0</v>
      </c>
      <c r="DS431" s="23">
        <v>0</v>
      </c>
      <c r="DT431" s="24">
        <v>0</v>
      </c>
      <c r="DU431" s="23">
        <v>0</v>
      </c>
      <c r="DV431" s="23">
        <v>0</v>
      </c>
      <c r="DW431" s="26">
        <f t="shared" si="64"/>
        <v>510360723</v>
      </c>
      <c r="DX431" s="26">
        <f>VLOOKUP(B431,[2]RPTNCT049_ConsultaSaldosContabl!$I$4:$K$7914,3,0)</f>
        <v>148403705</v>
      </c>
      <c r="DY431" s="13" t="e">
        <f>+S431+AD431+AU431+#REF!+BG431+#REF!+BQ431+#REF!</f>
        <v>#REF!</v>
      </c>
    </row>
    <row r="432" spans="1:129" ht="15" customHeight="1" x14ac:dyDescent="0.2">
      <c r="A432" s="9">
        <v>8909808481</v>
      </c>
      <c r="B432" s="9">
        <v>890980848</v>
      </c>
      <c r="C432" s="9"/>
      <c r="D432" s="27">
        <v>218205282</v>
      </c>
      <c r="E432" s="21" t="s">
        <v>139</v>
      </c>
      <c r="F432" s="20" t="s">
        <v>1291</v>
      </c>
      <c r="G432" s="22">
        <f>VLOOKUP(A432,[1]SGP!$A$4:$G$1137,7,0)</f>
        <v>0</v>
      </c>
      <c r="H432" s="23"/>
      <c r="I432" s="23">
        <v>0</v>
      </c>
      <c r="J432" s="23">
        <v>0</v>
      </c>
      <c r="K432" s="24">
        <v>0</v>
      </c>
      <c r="L432" s="23">
        <v>0</v>
      </c>
      <c r="M432" s="23">
        <v>0</v>
      </c>
      <c r="N432" s="25">
        <f t="shared" si="57"/>
        <v>0</v>
      </c>
      <c r="O432" s="25">
        <v>0</v>
      </c>
      <c r="P432" s="22">
        <v>0</v>
      </c>
      <c r="Q432" s="23">
        <v>0</v>
      </c>
      <c r="R432" s="23">
        <v>0</v>
      </c>
      <c r="S432" s="31">
        <v>145862161</v>
      </c>
      <c r="T432" s="23">
        <v>0</v>
      </c>
      <c r="U432" s="24">
        <v>0</v>
      </c>
      <c r="V432" s="23">
        <v>0</v>
      </c>
      <c r="W432" s="23">
        <v>0</v>
      </c>
      <c r="X432" s="25">
        <f t="shared" si="58"/>
        <v>145862161</v>
      </c>
      <c r="Y432" s="25">
        <v>0</v>
      </c>
      <c r="Z432" s="22">
        <v>0</v>
      </c>
      <c r="AA432" s="23">
        <v>0</v>
      </c>
      <c r="AB432" s="22">
        <v>0</v>
      </c>
      <c r="AC432" s="23">
        <v>0</v>
      </c>
      <c r="AD432" s="23">
        <v>0</v>
      </c>
      <c r="AE432" s="23">
        <v>0</v>
      </c>
      <c r="AF432" s="24">
        <v>0</v>
      </c>
      <c r="AG432" s="23">
        <v>0</v>
      </c>
      <c r="AH432" s="23">
        <v>0</v>
      </c>
      <c r="AI432" s="25">
        <f t="shared" si="59"/>
        <v>145862161</v>
      </c>
      <c r="AJ432" s="25">
        <v>0</v>
      </c>
      <c r="AK432" s="24">
        <v>0</v>
      </c>
      <c r="AL432" s="23">
        <v>0</v>
      </c>
      <c r="AM432" s="23">
        <v>0</v>
      </c>
      <c r="AN432" s="24">
        <v>0</v>
      </c>
      <c r="AO432" s="24">
        <v>0</v>
      </c>
      <c r="AP432" s="23">
        <v>0</v>
      </c>
      <c r="AQ432" s="23">
        <v>0</v>
      </c>
      <c r="AR432" s="23">
        <v>0</v>
      </c>
      <c r="AS432" s="41" t="s">
        <v>2304</v>
      </c>
      <c r="AT432" s="23">
        <v>0</v>
      </c>
      <c r="AU432" s="23">
        <v>0</v>
      </c>
      <c r="AV432" s="25">
        <v>145862161</v>
      </c>
      <c r="AW432" s="22">
        <v>0</v>
      </c>
      <c r="AX432" s="23">
        <v>0</v>
      </c>
      <c r="AY432" s="41">
        <v>0</v>
      </c>
      <c r="AZ432" s="23">
        <v>0</v>
      </c>
      <c r="BA432" s="24">
        <v>0</v>
      </c>
      <c r="BB432" s="23">
        <v>0</v>
      </c>
      <c r="BC432" s="23"/>
      <c r="BD432" s="23">
        <v>0</v>
      </c>
      <c r="BE432" s="41">
        <v>0</v>
      </c>
      <c r="BF432" s="23">
        <v>0</v>
      </c>
      <c r="BG432" s="23">
        <v>134235373</v>
      </c>
      <c r="BH432" s="25">
        <v>280097534</v>
      </c>
      <c r="BI432" s="23">
        <v>0</v>
      </c>
      <c r="BJ432" s="23">
        <v>0</v>
      </c>
      <c r="BK432" s="23">
        <v>0</v>
      </c>
      <c r="BL432" s="23">
        <v>0</v>
      </c>
      <c r="BM432" s="23">
        <v>0</v>
      </c>
      <c r="BN432" s="24">
        <v>0</v>
      </c>
      <c r="BO432" s="23">
        <v>0</v>
      </c>
      <c r="BP432" s="23">
        <v>0</v>
      </c>
      <c r="BQ432" s="23">
        <v>65209240</v>
      </c>
      <c r="BR432" s="25">
        <v>345306774</v>
      </c>
      <c r="BS432" s="22">
        <v>0</v>
      </c>
      <c r="BT432" s="23">
        <v>0</v>
      </c>
      <c r="BU432" s="23">
        <v>0</v>
      </c>
      <c r="BV432" s="23">
        <v>0</v>
      </c>
      <c r="BW432" s="24">
        <v>0</v>
      </c>
      <c r="BX432" s="23">
        <v>0</v>
      </c>
      <c r="BY432" s="23">
        <v>0</v>
      </c>
      <c r="BZ432" s="23">
        <v>0</v>
      </c>
      <c r="CA432" s="25">
        <f t="shared" si="60"/>
        <v>345306774</v>
      </c>
      <c r="CB432" s="22">
        <v>0</v>
      </c>
      <c r="CC432" s="23">
        <v>0</v>
      </c>
      <c r="CD432" s="23">
        <v>0</v>
      </c>
      <c r="CE432" s="23">
        <v>0</v>
      </c>
      <c r="CF432" s="24">
        <v>0</v>
      </c>
      <c r="CG432" s="23">
        <v>0</v>
      </c>
      <c r="CH432" s="23">
        <v>0</v>
      </c>
      <c r="CI432" s="23">
        <v>0</v>
      </c>
      <c r="CJ432" s="25">
        <f t="shared" si="61"/>
        <v>345306774</v>
      </c>
      <c r="CK432" s="22">
        <v>0</v>
      </c>
      <c r="CL432" s="23">
        <v>0</v>
      </c>
      <c r="CM432" s="23">
        <v>0</v>
      </c>
      <c r="CN432" s="23">
        <v>0</v>
      </c>
      <c r="CO432" s="23">
        <v>0</v>
      </c>
      <c r="CP432" s="24">
        <v>0</v>
      </c>
      <c r="CQ432" s="23">
        <v>0</v>
      </c>
      <c r="CR432" s="23">
        <v>0</v>
      </c>
      <c r="CS432" s="25">
        <f t="shared" si="62"/>
        <v>345306774</v>
      </c>
      <c r="CT432" s="22">
        <v>0</v>
      </c>
      <c r="CU432" s="23">
        <v>0</v>
      </c>
      <c r="CV432" s="23">
        <v>0</v>
      </c>
      <c r="CW432" s="23"/>
      <c r="CX432" s="23">
        <v>0</v>
      </c>
      <c r="CY432" s="24">
        <v>0</v>
      </c>
      <c r="CZ432" s="23">
        <v>0</v>
      </c>
      <c r="DA432" s="23">
        <v>0</v>
      </c>
      <c r="DB432" s="25">
        <f t="shared" si="63"/>
        <v>345306774</v>
      </c>
      <c r="DC432" s="22">
        <v>0</v>
      </c>
      <c r="DD432" s="23">
        <v>0</v>
      </c>
      <c r="DE432" s="23">
        <v>0</v>
      </c>
      <c r="DF432" s="23">
        <v>0</v>
      </c>
      <c r="DG432" s="23">
        <v>0</v>
      </c>
      <c r="DH432" s="24">
        <v>0</v>
      </c>
      <c r="DI432" s="23">
        <v>0</v>
      </c>
      <c r="DJ432" s="23">
        <v>0</v>
      </c>
      <c r="DK432" s="25">
        <f t="shared" si="65"/>
        <v>345306774</v>
      </c>
      <c r="DL432" s="28">
        <v>0</v>
      </c>
      <c r="DM432" s="23">
        <v>0</v>
      </c>
      <c r="DN432" s="23">
        <v>0</v>
      </c>
      <c r="DO432" s="23">
        <v>0</v>
      </c>
      <c r="DP432" s="23">
        <v>0</v>
      </c>
      <c r="DQ432" s="23"/>
      <c r="DR432" s="23">
        <v>0</v>
      </c>
      <c r="DS432" s="23">
        <v>0</v>
      </c>
      <c r="DT432" s="24">
        <v>0</v>
      </c>
      <c r="DU432" s="23">
        <v>0</v>
      </c>
      <c r="DV432" s="23">
        <v>0</v>
      </c>
      <c r="DW432" s="26">
        <f t="shared" si="64"/>
        <v>345306774</v>
      </c>
      <c r="DX432" s="26">
        <v>0</v>
      </c>
      <c r="DY432" s="13" t="e">
        <f>+S432+AD432+AU432+#REF!+BG432+#REF!+BQ432+#REF!</f>
        <v>#REF!</v>
      </c>
    </row>
    <row r="433" spans="1:129" ht="15" customHeight="1" x14ac:dyDescent="0.2">
      <c r="A433" s="9">
        <v>8909808071</v>
      </c>
      <c r="B433" s="9">
        <v>890980807</v>
      </c>
      <c r="C433" s="9"/>
      <c r="D433" s="27">
        <v>210805308</v>
      </c>
      <c r="E433" s="21" t="s">
        <v>142</v>
      </c>
      <c r="F433" s="20" t="s">
        <v>1294</v>
      </c>
      <c r="G433" s="22">
        <f>VLOOKUP(A433,[1]SGP!$A$4:$G$1137,7,0)</f>
        <v>0</v>
      </c>
      <c r="H433" s="23"/>
      <c r="I433" s="23">
        <v>0</v>
      </c>
      <c r="J433" s="23">
        <v>0</v>
      </c>
      <c r="K433" s="24">
        <v>0</v>
      </c>
      <c r="L433" s="23">
        <v>0</v>
      </c>
      <c r="M433" s="23">
        <v>0</v>
      </c>
      <c r="N433" s="25">
        <f t="shared" si="57"/>
        <v>0</v>
      </c>
      <c r="O433" s="25">
        <v>0</v>
      </c>
      <c r="P433" s="22">
        <v>0</v>
      </c>
      <c r="Q433" s="23">
        <v>0</v>
      </c>
      <c r="R433" s="23">
        <v>0</v>
      </c>
      <c r="S433" s="31">
        <v>292161288</v>
      </c>
      <c r="T433" s="23">
        <v>0</v>
      </c>
      <c r="U433" s="24">
        <v>0</v>
      </c>
      <c r="V433" s="23">
        <v>0</v>
      </c>
      <c r="W433" s="23">
        <v>0</v>
      </c>
      <c r="X433" s="25">
        <f t="shared" si="58"/>
        <v>292161288</v>
      </c>
      <c r="Y433" s="25">
        <v>0</v>
      </c>
      <c r="Z433" s="22">
        <v>0</v>
      </c>
      <c r="AA433" s="23">
        <v>0</v>
      </c>
      <c r="AB433" s="22">
        <v>0</v>
      </c>
      <c r="AC433" s="23">
        <v>0</v>
      </c>
      <c r="AD433" s="23">
        <v>0</v>
      </c>
      <c r="AE433" s="23">
        <v>0</v>
      </c>
      <c r="AF433" s="24">
        <v>0</v>
      </c>
      <c r="AG433" s="23">
        <v>0</v>
      </c>
      <c r="AH433" s="23">
        <v>0</v>
      </c>
      <c r="AI433" s="25">
        <f t="shared" si="59"/>
        <v>292161288</v>
      </c>
      <c r="AJ433" s="25">
        <v>0</v>
      </c>
      <c r="AK433" s="24">
        <v>0</v>
      </c>
      <c r="AL433" s="23">
        <v>0</v>
      </c>
      <c r="AM433" s="23">
        <v>0</v>
      </c>
      <c r="AN433" s="24">
        <v>0</v>
      </c>
      <c r="AO433" s="24">
        <v>0</v>
      </c>
      <c r="AP433" s="23">
        <v>0</v>
      </c>
      <c r="AQ433" s="23">
        <v>0</v>
      </c>
      <c r="AR433" s="23">
        <v>0</v>
      </c>
      <c r="AS433" s="41" t="s">
        <v>2304</v>
      </c>
      <c r="AT433" s="23">
        <v>0</v>
      </c>
      <c r="AU433" s="23">
        <v>0</v>
      </c>
      <c r="AV433" s="25">
        <v>292161288</v>
      </c>
      <c r="AW433" s="22">
        <v>0</v>
      </c>
      <c r="AX433" s="23">
        <v>0</v>
      </c>
      <c r="AY433" s="41">
        <v>0</v>
      </c>
      <c r="AZ433" s="23">
        <v>0</v>
      </c>
      <c r="BA433" s="24">
        <v>0</v>
      </c>
      <c r="BB433" s="23">
        <v>0</v>
      </c>
      <c r="BC433" s="23"/>
      <c r="BD433" s="23">
        <v>0</v>
      </c>
      <c r="BE433" s="41">
        <v>0</v>
      </c>
      <c r="BF433" s="23">
        <v>128731975</v>
      </c>
      <c r="BG433" s="23">
        <v>265722509</v>
      </c>
      <c r="BH433" s="25">
        <v>686615772</v>
      </c>
      <c r="BI433" s="23">
        <v>0</v>
      </c>
      <c r="BJ433" s="23">
        <v>36834429</v>
      </c>
      <c r="BK433" s="23">
        <v>0</v>
      </c>
      <c r="BL433" s="23">
        <v>0</v>
      </c>
      <c r="BM433" s="23">
        <v>0</v>
      </c>
      <c r="BN433" s="24">
        <v>0</v>
      </c>
      <c r="BO433" s="23">
        <v>0</v>
      </c>
      <c r="BP433" s="23">
        <v>0</v>
      </c>
      <c r="BQ433" s="23">
        <v>0</v>
      </c>
      <c r="BR433" s="25">
        <v>723450201</v>
      </c>
      <c r="BS433" s="22">
        <v>0</v>
      </c>
      <c r="BT433" s="23">
        <v>0</v>
      </c>
      <c r="BU433" s="23">
        <v>0</v>
      </c>
      <c r="BV433" s="23">
        <v>0</v>
      </c>
      <c r="BW433" s="24">
        <v>0</v>
      </c>
      <c r="BX433" s="23">
        <v>0</v>
      </c>
      <c r="BY433" s="23">
        <v>0</v>
      </c>
      <c r="BZ433" s="23">
        <v>0</v>
      </c>
      <c r="CA433" s="25">
        <f t="shared" si="60"/>
        <v>723450201</v>
      </c>
      <c r="CB433" s="22">
        <v>0</v>
      </c>
      <c r="CC433" s="23">
        <v>0</v>
      </c>
      <c r="CD433" s="23">
        <v>0</v>
      </c>
      <c r="CE433" s="23">
        <v>0</v>
      </c>
      <c r="CF433" s="24">
        <v>0</v>
      </c>
      <c r="CG433" s="23">
        <v>0</v>
      </c>
      <c r="CH433" s="23">
        <v>0</v>
      </c>
      <c r="CI433" s="23">
        <v>0</v>
      </c>
      <c r="CJ433" s="25">
        <f t="shared" si="61"/>
        <v>723450201</v>
      </c>
      <c r="CK433" s="22">
        <v>0</v>
      </c>
      <c r="CL433" s="23">
        <v>0</v>
      </c>
      <c r="CM433" s="23">
        <v>0</v>
      </c>
      <c r="CN433" s="23">
        <v>0</v>
      </c>
      <c r="CO433" s="23">
        <v>0</v>
      </c>
      <c r="CP433" s="24">
        <v>0</v>
      </c>
      <c r="CQ433" s="23">
        <v>0</v>
      </c>
      <c r="CR433" s="23">
        <v>0</v>
      </c>
      <c r="CS433" s="25">
        <f t="shared" si="62"/>
        <v>723450201</v>
      </c>
      <c r="CT433" s="22">
        <v>0</v>
      </c>
      <c r="CU433" s="23">
        <v>0</v>
      </c>
      <c r="CV433" s="23">
        <v>0</v>
      </c>
      <c r="CW433" s="23"/>
      <c r="CX433" s="23">
        <v>0</v>
      </c>
      <c r="CY433" s="24">
        <v>0</v>
      </c>
      <c r="CZ433" s="23">
        <v>0</v>
      </c>
      <c r="DA433" s="23">
        <v>0</v>
      </c>
      <c r="DB433" s="25">
        <f t="shared" si="63"/>
        <v>723450201</v>
      </c>
      <c r="DC433" s="22">
        <v>0</v>
      </c>
      <c r="DD433" s="23">
        <v>0</v>
      </c>
      <c r="DE433" s="23">
        <v>0</v>
      </c>
      <c r="DF433" s="23">
        <v>0</v>
      </c>
      <c r="DG433" s="23">
        <v>0</v>
      </c>
      <c r="DH433" s="24">
        <v>0</v>
      </c>
      <c r="DI433" s="23">
        <v>0</v>
      </c>
      <c r="DJ433" s="23">
        <v>0</v>
      </c>
      <c r="DK433" s="25">
        <f t="shared" si="65"/>
        <v>723450201</v>
      </c>
      <c r="DL433" s="28">
        <v>0</v>
      </c>
      <c r="DM433" s="23">
        <v>0</v>
      </c>
      <c r="DN433" s="23">
        <v>0</v>
      </c>
      <c r="DO433" s="23">
        <v>0</v>
      </c>
      <c r="DP433" s="23"/>
      <c r="DQ433" s="23"/>
      <c r="DR433" s="23">
        <v>0</v>
      </c>
      <c r="DS433" s="23">
        <v>0</v>
      </c>
      <c r="DT433" s="24">
        <v>0</v>
      </c>
      <c r="DU433" s="23">
        <v>0</v>
      </c>
      <c r="DV433" s="23">
        <v>0</v>
      </c>
      <c r="DW433" s="26">
        <f t="shared" si="64"/>
        <v>723450201</v>
      </c>
      <c r="DX433" s="26">
        <f>VLOOKUP(B433,[2]RPTNCT049_ConsultaSaldosContabl!$I$4:$K$7914,3,0)</f>
        <v>165566404</v>
      </c>
      <c r="DY433" s="13" t="e">
        <f>+S433+AD433+AU433+#REF!+BG433+#REF!+BQ433+#REF!</f>
        <v>#REF!</v>
      </c>
    </row>
    <row r="434" spans="1:129" ht="15" customHeight="1" x14ac:dyDescent="0.2">
      <c r="A434" s="9">
        <v>8909808023</v>
      </c>
      <c r="B434" s="9">
        <v>890980802</v>
      </c>
      <c r="C434" s="9"/>
      <c r="D434" s="27">
        <v>219105091</v>
      </c>
      <c r="E434" s="21" t="s">
        <v>112</v>
      </c>
      <c r="F434" s="20" t="s">
        <v>1264</v>
      </c>
      <c r="G434" s="22">
        <f>VLOOKUP(A434,[1]SGP!$A$4:$G$1137,7,0)</f>
        <v>0</v>
      </c>
      <c r="H434" s="23"/>
      <c r="I434" s="23">
        <v>0</v>
      </c>
      <c r="J434" s="23">
        <v>0</v>
      </c>
      <c r="K434" s="24">
        <v>0</v>
      </c>
      <c r="L434" s="23">
        <v>0</v>
      </c>
      <c r="M434" s="23">
        <v>0</v>
      </c>
      <c r="N434" s="25">
        <f t="shared" si="57"/>
        <v>0</v>
      </c>
      <c r="O434" s="25">
        <v>0</v>
      </c>
      <c r="P434" s="22">
        <v>0</v>
      </c>
      <c r="Q434" s="23">
        <v>0</v>
      </c>
      <c r="R434" s="23">
        <v>0</v>
      </c>
      <c r="S434" s="31">
        <v>78550538</v>
      </c>
      <c r="T434" s="23">
        <v>0</v>
      </c>
      <c r="U434" s="24">
        <v>0</v>
      </c>
      <c r="V434" s="23">
        <v>0</v>
      </c>
      <c r="W434" s="23">
        <v>0</v>
      </c>
      <c r="X434" s="25">
        <f t="shared" si="58"/>
        <v>78550538</v>
      </c>
      <c r="Y434" s="25">
        <v>0</v>
      </c>
      <c r="Z434" s="22">
        <v>0</v>
      </c>
      <c r="AA434" s="23">
        <v>0</v>
      </c>
      <c r="AB434" s="22">
        <v>0</v>
      </c>
      <c r="AC434" s="23">
        <v>0</v>
      </c>
      <c r="AD434" s="23">
        <v>0</v>
      </c>
      <c r="AE434" s="23">
        <v>0</v>
      </c>
      <c r="AF434" s="24">
        <v>0</v>
      </c>
      <c r="AG434" s="23">
        <v>0</v>
      </c>
      <c r="AH434" s="23">
        <v>0</v>
      </c>
      <c r="AI434" s="25">
        <f t="shared" si="59"/>
        <v>78550538</v>
      </c>
      <c r="AJ434" s="25">
        <v>0</v>
      </c>
      <c r="AK434" s="24">
        <v>0</v>
      </c>
      <c r="AL434" s="23">
        <v>0</v>
      </c>
      <c r="AM434" s="23">
        <v>0</v>
      </c>
      <c r="AN434" s="24">
        <v>0</v>
      </c>
      <c r="AO434" s="24">
        <v>0</v>
      </c>
      <c r="AP434" s="23">
        <v>0</v>
      </c>
      <c r="AQ434" s="23">
        <v>0</v>
      </c>
      <c r="AR434" s="23">
        <v>0</v>
      </c>
      <c r="AS434" s="41" t="s">
        <v>2304</v>
      </c>
      <c r="AT434" s="23">
        <v>0</v>
      </c>
      <c r="AU434" s="23">
        <v>0</v>
      </c>
      <c r="AV434" s="25">
        <v>78550538</v>
      </c>
      <c r="AW434" s="22">
        <v>0</v>
      </c>
      <c r="AX434" s="23">
        <v>0</v>
      </c>
      <c r="AY434" s="41">
        <v>0</v>
      </c>
      <c r="AZ434" s="23">
        <v>0</v>
      </c>
      <c r="BA434" s="24">
        <v>0</v>
      </c>
      <c r="BB434" s="23">
        <v>0</v>
      </c>
      <c r="BC434" s="23"/>
      <c r="BD434" s="23">
        <v>0</v>
      </c>
      <c r="BE434" s="41">
        <v>0</v>
      </c>
      <c r="BF434" s="23">
        <v>54552200</v>
      </c>
      <c r="BG434" s="23">
        <v>77083924</v>
      </c>
      <c r="BH434" s="25">
        <v>210186662</v>
      </c>
      <c r="BI434" s="23">
        <v>0</v>
      </c>
      <c r="BJ434" s="23">
        <v>15085676</v>
      </c>
      <c r="BK434" s="23">
        <v>0</v>
      </c>
      <c r="BL434" s="23">
        <v>0</v>
      </c>
      <c r="BM434" s="23">
        <v>0</v>
      </c>
      <c r="BN434" s="24">
        <v>0</v>
      </c>
      <c r="BO434" s="23">
        <v>0</v>
      </c>
      <c r="BP434" s="23">
        <v>0</v>
      </c>
      <c r="BQ434" s="23">
        <v>0</v>
      </c>
      <c r="BR434" s="25">
        <v>225272338</v>
      </c>
      <c r="BS434" s="22">
        <v>0</v>
      </c>
      <c r="BT434" s="23">
        <v>0</v>
      </c>
      <c r="BU434" s="23">
        <v>0</v>
      </c>
      <c r="BV434" s="23">
        <v>0</v>
      </c>
      <c r="BW434" s="24">
        <v>0</v>
      </c>
      <c r="BX434" s="23">
        <v>0</v>
      </c>
      <c r="BY434" s="23">
        <v>0</v>
      </c>
      <c r="BZ434" s="23">
        <v>0</v>
      </c>
      <c r="CA434" s="25">
        <f t="shared" si="60"/>
        <v>225272338</v>
      </c>
      <c r="CB434" s="22">
        <v>0</v>
      </c>
      <c r="CC434" s="23">
        <v>0</v>
      </c>
      <c r="CD434" s="23">
        <v>0</v>
      </c>
      <c r="CE434" s="23">
        <v>0</v>
      </c>
      <c r="CF434" s="24">
        <v>0</v>
      </c>
      <c r="CG434" s="23">
        <v>0</v>
      </c>
      <c r="CH434" s="23">
        <v>0</v>
      </c>
      <c r="CI434" s="23">
        <v>0</v>
      </c>
      <c r="CJ434" s="25">
        <f t="shared" si="61"/>
        <v>225272338</v>
      </c>
      <c r="CK434" s="22">
        <v>0</v>
      </c>
      <c r="CL434" s="23">
        <v>0</v>
      </c>
      <c r="CM434" s="23">
        <v>0</v>
      </c>
      <c r="CN434" s="23">
        <v>0</v>
      </c>
      <c r="CO434" s="23">
        <v>0</v>
      </c>
      <c r="CP434" s="24">
        <v>0</v>
      </c>
      <c r="CQ434" s="23">
        <v>0</v>
      </c>
      <c r="CR434" s="23">
        <v>0</v>
      </c>
      <c r="CS434" s="25">
        <f t="shared" si="62"/>
        <v>225272338</v>
      </c>
      <c r="CT434" s="22">
        <v>0</v>
      </c>
      <c r="CU434" s="23">
        <v>0</v>
      </c>
      <c r="CV434" s="23">
        <v>0</v>
      </c>
      <c r="CW434" s="23"/>
      <c r="CX434" s="23">
        <v>0</v>
      </c>
      <c r="CY434" s="24">
        <v>0</v>
      </c>
      <c r="CZ434" s="23">
        <v>0</v>
      </c>
      <c r="DA434" s="23">
        <v>0</v>
      </c>
      <c r="DB434" s="25">
        <f t="shared" si="63"/>
        <v>225272338</v>
      </c>
      <c r="DC434" s="22">
        <v>0</v>
      </c>
      <c r="DD434" s="23">
        <v>0</v>
      </c>
      <c r="DE434" s="23">
        <v>0</v>
      </c>
      <c r="DF434" s="23">
        <v>0</v>
      </c>
      <c r="DG434" s="23">
        <v>0</v>
      </c>
      <c r="DH434" s="24">
        <v>0</v>
      </c>
      <c r="DI434" s="23">
        <v>0</v>
      </c>
      <c r="DJ434" s="23">
        <v>0</v>
      </c>
      <c r="DK434" s="25">
        <f t="shared" si="65"/>
        <v>225272338</v>
      </c>
      <c r="DL434" s="28">
        <v>0</v>
      </c>
      <c r="DM434" s="23">
        <v>0</v>
      </c>
      <c r="DN434" s="23">
        <v>0</v>
      </c>
      <c r="DO434" s="23">
        <v>0</v>
      </c>
      <c r="DP434" s="23"/>
      <c r="DQ434" s="23"/>
      <c r="DR434" s="23">
        <v>0</v>
      </c>
      <c r="DS434" s="23">
        <v>0</v>
      </c>
      <c r="DT434" s="24">
        <v>0</v>
      </c>
      <c r="DU434" s="23">
        <v>0</v>
      </c>
      <c r="DV434" s="23">
        <v>0</v>
      </c>
      <c r="DW434" s="26">
        <f t="shared" si="64"/>
        <v>225272338</v>
      </c>
      <c r="DX434" s="26">
        <f>VLOOKUP(B434,[2]RPTNCT049_ConsultaSaldosContabl!$I$4:$K$7914,3,0)</f>
        <v>69637876</v>
      </c>
      <c r="DY434" s="13" t="e">
        <f>+S434+AD434+AU434+#REF!+BG434+#REF!+BQ434+#REF!</f>
        <v>#REF!</v>
      </c>
    </row>
    <row r="435" spans="1:129" ht="15" customHeight="1" x14ac:dyDescent="0.2">
      <c r="A435" s="9">
        <v>8909807824</v>
      </c>
      <c r="B435" s="9">
        <v>890980782</v>
      </c>
      <c r="C435" s="9"/>
      <c r="D435" s="27">
        <v>218005380</v>
      </c>
      <c r="E435" s="21" t="s">
        <v>154</v>
      </c>
      <c r="F435" s="20" t="s">
        <v>1306</v>
      </c>
      <c r="G435" s="22">
        <f>VLOOKUP(A435,[1]SGP!$A$4:$G$1137,7,0)</f>
        <v>0</v>
      </c>
      <c r="H435" s="23"/>
      <c r="I435" s="23">
        <v>0</v>
      </c>
      <c r="J435" s="23">
        <v>0</v>
      </c>
      <c r="K435" s="24">
        <v>0</v>
      </c>
      <c r="L435" s="23">
        <v>0</v>
      </c>
      <c r="M435" s="23">
        <v>0</v>
      </c>
      <c r="N435" s="25">
        <f t="shared" si="57"/>
        <v>0</v>
      </c>
      <c r="O435" s="25">
        <v>0</v>
      </c>
      <c r="P435" s="22">
        <v>0</v>
      </c>
      <c r="Q435" s="23">
        <v>0</v>
      </c>
      <c r="R435" s="23">
        <v>0</v>
      </c>
      <c r="S435" s="31">
        <v>267334013</v>
      </c>
      <c r="T435" s="23">
        <v>0</v>
      </c>
      <c r="U435" s="24">
        <v>0</v>
      </c>
      <c r="V435" s="23">
        <v>0</v>
      </c>
      <c r="W435" s="23">
        <v>0</v>
      </c>
      <c r="X435" s="25">
        <f t="shared" si="58"/>
        <v>267334013</v>
      </c>
      <c r="Y435" s="25">
        <v>0</v>
      </c>
      <c r="Z435" s="22">
        <v>0</v>
      </c>
      <c r="AA435" s="23">
        <v>0</v>
      </c>
      <c r="AB435" s="22">
        <v>0</v>
      </c>
      <c r="AC435" s="23">
        <v>0</v>
      </c>
      <c r="AD435" s="23">
        <v>0</v>
      </c>
      <c r="AE435" s="23">
        <v>0</v>
      </c>
      <c r="AF435" s="24">
        <v>0</v>
      </c>
      <c r="AG435" s="23">
        <v>0</v>
      </c>
      <c r="AH435" s="23">
        <v>0</v>
      </c>
      <c r="AI435" s="25">
        <f t="shared" si="59"/>
        <v>267334013</v>
      </c>
      <c r="AJ435" s="25">
        <v>0</v>
      </c>
      <c r="AK435" s="24">
        <v>0</v>
      </c>
      <c r="AL435" s="23">
        <v>0</v>
      </c>
      <c r="AM435" s="23">
        <v>0</v>
      </c>
      <c r="AN435" s="24">
        <v>0</v>
      </c>
      <c r="AO435" s="24">
        <v>0</v>
      </c>
      <c r="AP435" s="23">
        <v>0</v>
      </c>
      <c r="AQ435" s="23">
        <v>0</v>
      </c>
      <c r="AR435" s="23">
        <v>0</v>
      </c>
      <c r="AS435" s="41" t="s">
        <v>2304</v>
      </c>
      <c r="AT435" s="23">
        <v>0</v>
      </c>
      <c r="AU435" s="23">
        <v>0</v>
      </c>
      <c r="AV435" s="25">
        <v>267334013</v>
      </c>
      <c r="AW435" s="22">
        <v>0</v>
      </c>
      <c r="AX435" s="23">
        <v>0</v>
      </c>
      <c r="AY435" s="41">
        <v>0</v>
      </c>
      <c r="AZ435" s="23">
        <v>0</v>
      </c>
      <c r="BA435" s="24">
        <v>0</v>
      </c>
      <c r="BB435" s="23">
        <v>0</v>
      </c>
      <c r="BC435" s="23"/>
      <c r="BD435" s="23">
        <v>0</v>
      </c>
      <c r="BE435" s="41">
        <v>0</v>
      </c>
      <c r="BF435" s="23">
        <v>130670215</v>
      </c>
      <c r="BG435" s="23">
        <v>230272876</v>
      </c>
      <c r="BH435" s="25">
        <v>628277104</v>
      </c>
      <c r="BI435" s="23">
        <v>0</v>
      </c>
      <c r="BJ435" s="23">
        <v>38525947</v>
      </c>
      <c r="BK435" s="23">
        <v>0</v>
      </c>
      <c r="BL435" s="23">
        <v>0</v>
      </c>
      <c r="BM435" s="23">
        <v>0</v>
      </c>
      <c r="BN435" s="24">
        <v>0</v>
      </c>
      <c r="BO435" s="23">
        <v>0</v>
      </c>
      <c r="BP435" s="23">
        <v>0</v>
      </c>
      <c r="BQ435" s="23">
        <v>0</v>
      </c>
      <c r="BR435" s="25">
        <v>666803051</v>
      </c>
      <c r="BS435" s="22">
        <v>0</v>
      </c>
      <c r="BT435" s="23">
        <v>0</v>
      </c>
      <c r="BU435" s="23">
        <v>0</v>
      </c>
      <c r="BV435" s="23">
        <v>0</v>
      </c>
      <c r="BW435" s="24">
        <v>0</v>
      </c>
      <c r="BX435" s="23">
        <v>0</v>
      </c>
      <c r="BY435" s="23">
        <v>0</v>
      </c>
      <c r="BZ435" s="23">
        <v>0</v>
      </c>
      <c r="CA435" s="25">
        <f t="shared" si="60"/>
        <v>666803051</v>
      </c>
      <c r="CB435" s="22">
        <v>0</v>
      </c>
      <c r="CC435" s="23">
        <v>0</v>
      </c>
      <c r="CD435" s="23">
        <v>0</v>
      </c>
      <c r="CE435" s="23">
        <v>0</v>
      </c>
      <c r="CF435" s="24">
        <v>0</v>
      </c>
      <c r="CG435" s="23">
        <v>0</v>
      </c>
      <c r="CH435" s="23">
        <v>0</v>
      </c>
      <c r="CI435" s="23">
        <v>0</v>
      </c>
      <c r="CJ435" s="25">
        <f t="shared" si="61"/>
        <v>666803051</v>
      </c>
      <c r="CK435" s="22">
        <v>0</v>
      </c>
      <c r="CL435" s="23">
        <v>0</v>
      </c>
      <c r="CM435" s="23">
        <v>0</v>
      </c>
      <c r="CN435" s="23">
        <v>0</v>
      </c>
      <c r="CO435" s="23">
        <v>0</v>
      </c>
      <c r="CP435" s="24">
        <v>0</v>
      </c>
      <c r="CQ435" s="23">
        <v>0</v>
      </c>
      <c r="CR435" s="23">
        <v>0</v>
      </c>
      <c r="CS435" s="25">
        <f t="shared" si="62"/>
        <v>666803051</v>
      </c>
      <c r="CT435" s="22">
        <v>0</v>
      </c>
      <c r="CU435" s="23">
        <v>0</v>
      </c>
      <c r="CV435" s="23">
        <v>0</v>
      </c>
      <c r="CW435" s="23"/>
      <c r="CX435" s="23">
        <v>0</v>
      </c>
      <c r="CY435" s="24">
        <v>0</v>
      </c>
      <c r="CZ435" s="23">
        <v>0</v>
      </c>
      <c r="DA435" s="23">
        <v>0</v>
      </c>
      <c r="DB435" s="25">
        <f t="shared" si="63"/>
        <v>666803051</v>
      </c>
      <c r="DC435" s="22">
        <v>0</v>
      </c>
      <c r="DD435" s="23">
        <v>0</v>
      </c>
      <c r="DE435" s="23">
        <v>0</v>
      </c>
      <c r="DF435" s="23">
        <v>0</v>
      </c>
      <c r="DG435" s="23">
        <v>0</v>
      </c>
      <c r="DH435" s="24">
        <v>0</v>
      </c>
      <c r="DI435" s="23">
        <v>0</v>
      </c>
      <c r="DJ435" s="23">
        <v>0</v>
      </c>
      <c r="DK435" s="25">
        <f t="shared" si="65"/>
        <v>666803051</v>
      </c>
      <c r="DL435" s="28">
        <v>0</v>
      </c>
      <c r="DM435" s="23">
        <v>0</v>
      </c>
      <c r="DN435" s="23">
        <v>0</v>
      </c>
      <c r="DO435" s="23">
        <v>0</v>
      </c>
      <c r="DP435" s="23"/>
      <c r="DQ435" s="23"/>
      <c r="DR435" s="23">
        <v>0</v>
      </c>
      <c r="DS435" s="23">
        <v>0</v>
      </c>
      <c r="DT435" s="24">
        <v>0</v>
      </c>
      <c r="DU435" s="23">
        <v>0</v>
      </c>
      <c r="DV435" s="23">
        <v>0</v>
      </c>
      <c r="DW435" s="26">
        <f t="shared" si="64"/>
        <v>666803051</v>
      </c>
      <c r="DX435" s="26">
        <f>VLOOKUP(B435,[2]RPTNCT049_ConsultaSaldosContabl!$I$4:$K$7914,3,0)</f>
        <v>169196162</v>
      </c>
      <c r="DY435" s="13" t="e">
        <f>+S435+AD435+AU435+#REF!+BG435+#REF!+BQ435+#REF!</f>
        <v>#REF!</v>
      </c>
    </row>
    <row r="436" spans="1:129" ht="15" customHeight="1" x14ac:dyDescent="0.2">
      <c r="A436" s="9">
        <v>8909807817</v>
      </c>
      <c r="B436" s="9">
        <v>890980781</v>
      </c>
      <c r="C436" s="9"/>
      <c r="D436" s="27">
        <v>210905809</v>
      </c>
      <c r="E436" s="21" t="s">
        <v>201</v>
      </c>
      <c r="F436" s="20" t="s">
        <v>1349</v>
      </c>
      <c r="G436" s="22">
        <f>VLOOKUP(A436,[1]SGP!$A$4:$G$1137,7,0)</f>
        <v>0</v>
      </c>
      <c r="H436" s="23"/>
      <c r="I436" s="23">
        <v>0</v>
      </c>
      <c r="J436" s="23">
        <v>0</v>
      </c>
      <c r="K436" s="24">
        <v>0</v>
      </c>
      <c r="L436" s="23">
        <v>0</v>
      </c>
      <c r="M436" s="23">
        <v>0</v>
      </c>
      <c r="N436" s="25">
        <f t="shared" si="57"/>
        <v>0</v>
      </c>
      <c r="O436" s="25">
        <v>0</v>
      </c>
      <c r="P436" s="22">
        <v>0</v>
      </c>
      <c r="Q436" s="23">
        <v>0</v>
      </c>
      <c r="R436" s="23">
        <v>0</v>
      </c>
      <c r="S436" s="31">
        <v>74387113</v>
      </c>
      <c r="T436" s="23">
        <v>0</v>
      </c>
      <c r="U436" s="24">
        <v>0</v>
      </c>
      <c r="V436" s="23">
        <v>0</v>
      </c>
      <c r="W436" s="23">
        <v>0</v>
      </c>
      <c r="X436" s="25">
        <f t="shared" si="58"/>
        <v>74387113</v>
      </c>
      <c r="Y436" s="25">
        <v>0</v>
      </c>
      <c r="Z436" s="22">
        <v>0</v>
      </c>
      <c r="AA436" s="23">
        <v>0</v>
      </c>
      <c r="AB436" s="22">
        <v>0</v>
      </c>
      <c r="AC436" s="23">
        <v>0</v>
      </c>
      <c r="AD436" s="23">
        <v>0</v>
      </c>
      <c r="AE436" s="23">
        <v>0</v>
      </c>
      <c r="AF436" s="24">
        <v>0</v>
      </c>
      <c r="AG436" s="23">
        <v>0</v>
      </c>
      <c r="AH436" s="23">
        <v>0</v>
      </c>
      <c r="AI436" s="25">
        <f t="shared" si="59"/>
        <v>74387113</v>
      </c>
      <c r="AJ436" s="25">
        <v>0</v>
      </c>
      <c r="AK436" s="24">
        <v>0</v>
      </c>
      <c r="AL436" s="23">
        <v>0</v>
      </c>
      <c r="AM436" s="23">
        <v>0</v>
      </c>
      <c r="AN436" s="24">
        <v>0</v>
      </c>
      <c r="AO436" s="24">
        <v>0</v>
      </c>
      <c r="AP436" s="23">
        <v>0</v>
      </c>
      <c r="AQ436" s="23">
        <v>0</v>
      </c>
      <c r="AR436" s="23">
        <v>0</v>
      </c>
      <c r="AS436" s="41" t="s">
        <v>2304</v>
      </c>
      <c r="AT436" s="23">
        <v>0</v>
      </c>
      <c r="AU436" s="23">
        <v>0</v>
      </c>
      <c r="AV436" s="25">
        <v>74387113</v>
      </c>
      <c r="AW436" s="22">
        <v>0</v>
      </c>
      <c r="AX436" s="23">
        <v>0</v>
      </c>
      <c r="AY436" s="41">
        <v>0</v>
      </c>
      <c r="AZ436" s="23">
        <v>0</v>
      </c>
      <c r="BA436" s="24">
        <v>0</v>
      </c>
      <c r="BB436" s="23">
        <v>0</v>
      </c>
      <c r="BC436" s="23"/>
      <c r="BD436" s="23">
        <v>0</v>
      </c>
      <c r="BE436" s="41">
        <v>0</v>
      </c>
      <c r="BF436" s="23">
        <v>40706335</v>
      </c>
      <c r="BG436" s="23">
        <v>67569418</v>
      </c>
      <c r="BH436" s="25">
        <v>182662866</v>
      </c>
      <c r="BI436" s="23">
        <v>0</v>
      </c>
      <c r="BJ436" s="23">
        <v>12009417</v>
      </c>
      <c r="BK436" s="23">
        <v>0</v>
      </c>
      <c r="BL436" s="23">
        <v>0</v>
      </c>
      <c r="BM436" s="23">
        <v>0</v>
      </c>
      <c r="BN436" s="24">
        <v>0</v>
      </c>
      <c r="BO436" s="23">
        <v>0</v>
      </c>
      <c r="BP436" s="23">
        <v>0</v>
      </c>
      <c r="BQ436" s="23">
        <v>0</v>
      </c>
      <c r="BR436" s="25">
        <v>194672283</v>
      </c>
      <c r="BS436" s="22">
        <v>0</v>
      </c>
      <c r="BT436" s="23">
        <v>0</v>
      </c>
      <c r="BU436" s="23">
        <v>0</v>
      </c>
      <c r="BV436" s="23">
        <v>0</v>
      </c>
      <c r="BW436" s="24">
        <v>0</v>
      </c>
      <c r="BX436" s="23">
        <v>0</v>
      </c>
      <c r="BY436" s="23">
        <v>0</v>
      </c>
      <c r="BZ436" s="23">
        <v>0</v>
      </c>
      <c r="CA436" s="25">
        <f t="shared" si="60"/>
        <v>194672283</v>
      </c>
      <c r="CB436" s="22">
        <v>0</v>
      </c>
      <c r="CC436" s="23">
        <v>0</v>
      </c>
      <c r="CD436" s="23">
        <v>0</v>
      </c>
      <c r="CE436" s="23">
        <v>0</v>
      </c>
      <c r="CF436" s="24">
        <v>0</v>
      </c>
      <c r="CG436" s="23">
        <v>0</v>
      </c>
      <c r="CH436" s="23">
        <v>0</v>
      </c>
      <c r="CI436" s="23">
        <v>0</v>
      </c>
      <c r="CJ436" s="25">
        <f t="shared" si="61"/>
        <v>194672283</v>
      </c>
      <c r="CK436" s="22">
        <v>0</v>
      </c>
      <c r="CL436" s="23">
        <v>0</v>
      </c>
      <c r="CM436" s="23">
        <v>0</v>
      </c>
      <c r="CN436" s="23">
        <v>0</v>
      </c>
      <c r="CO436" s="23">
        <v>0</v>
      </c>
      <c r="CP436" s="24">
        <v>0</v>
      </c>
      <c r="CQ436" s="23">
        <v>0</v>
      </c>
      <c r="CR436" s="23">
        <v>0</v>
      </c>
      <c r="CS436" s="25">
        <f t="shared" si="62"/>
        <v>194672283</v>
      </c>
      <c r="CT436" s="22">
        <v>0</v>
      </c>
      <c r="CU436" s="23">
        <v>0</v>
      </c>
      <c r="CV436" s="23">
        <v>0</v>
      </c>
      <c r="CW436" s="23"/>
      <c r="CX436" s="23">
        <v>0</v>
      </c>
      <c r="CY436" s="24">
        <v>0</v>
      </c>
      <c r="CZ436" s="23">
        <v>0</v>
      </c>
      <c r="DA436" s="23">
        <v>0</v>
      </c>
      <c r="DB436" s="25">
        <f t="shared" si="63"/>
        <v>194672283</v>
      </c>
      <c r="DC436" s="22">
        <v>0</v>
      </c>
      <c r="DD436" s="23">
        <v>0</v>
      </c>
      <c r="DE436" s="23">
        <v>0</v>
      </c>
      <c r="DF436" s="23">
        <v>0</v>
      </c>
      <c r="DG436" s="23">
        <v>0</v>
      </c>
      <c r="DH436" s="24">
        <v>0</v>
      </c>
      <c r="DI436" s="23">
        <v>0</v>
      </c>
      <c r="DJ436" s="23">
        <v>0</v>
      </c>
      <c r="DK436" s="25">
        <f t="shared" si="65"/>
        <v>194672283</v>
      </c>
      <c r="DL436" s="28">
        <v>0</v>
      </c>
      <c r="DM436" s="23">
        <v>0</v>
      </c>
      <c r="DN436" s="23">
        <v>0</v>
      </c>
      <c r="DO436" s="23">
        <v>0</v>
      </c>
      <c r="DP436" s="23"/>
      <c r="DQ436" s="23"/>
      <c r="DR436" s="23">
        <v>0</v>
      </c>
      <c r="DS436" s="23">
        <v>0</v>
      </c>
      <c r="DT436" s="24">
        <v>0</v>
      </c>
      <c r="DU436" s="23">
        <v>0</v>
      </c>
      <c r="DV436" s="23">
        <v>0</v>
      </c>
      <c r="DW436" s="26">
        <f t="shared" si="64"/>
        <v>194672283</v>
      </c>
      <c r="DX436" s="26">
        <f>VLOOKUP(B436,[2]RPTNCT049_ConsultaSaldosContabl!$I$4:$K$7914,3,0)</f>
        <v>52715752</v>
      </c>
      <c r="DY436" s="13" t="e">
        <f>+S436+AD436+AU436+#REF!+BG436+#REF!+BQ436+#REF!</f>
        <v>#REF!</v>
      </c>
    </row>
    <row r="437" spans="1:129" ht="15" customHeight="1" x14ac:dyDescent="0.2">
      <c r="A437" s="9">
        <v>8909807673</v>
      </c>
      <c r="B437" s="9">
        <v>890980767</v>
      </c>
      <c r="C437" s="9"/>
      <c r="D437" s="27">
        <v>211205212</v>
      </c>
      <c r="E437" s="21" t="s">
        <v>133</v>
      </c>
      <c r="F437" s="20" t="s">
        <v>1285</v>
      </c>
      <c r="G437" s="22">
        <f>VLOOKUP(A437,[1]SGP!$A$4:$G$1137,7,0)</f>
        <v>0</v>
      </c>
      <c r="H437" s="23"/>
      <c r="I437" s="23">
        <v>0</v>
      </c>
      <c r="J437" s="23">
        <v>0</v>
      </c>
      <c r="K437" s="24">
        <v>0</v>
      </c>
      <c r="L437" s="23">
        <v>0</v>
      </c>
      <c r="M437" s="23">
        <v>0</v>
      </c>
      <c r="N437" s="25">
        <f t="shared" si="57"/>
        <v>0</v>
      </c>
      <c r="O437" s="25">
        <v>0</v>
      </c>
      <c r="P437" s="22">
        <v>0</v>
      </c>
      <c r="Q437" s="23">
        <v>0</v>
      </c>
      <c r="R437" s="23">
        <v>0</v>
      </c>
      <c r="S437" s="31">
        <v>468600795</v>
      </c>
      <c r="T437" s="23">
        <v>0</v>
      </c>
      <c r="U437" s="24">
        <v>0</v>
      </c>
      <c r="V437" s="23">
        <v>0</v>
      </c>
      <c r="W437" s="23">
        <v>0</v>
      </c>
      <c r="X437" s="25">
        <f t="shared" si="58"/>
        <v>468600795</v>
      </c>
      <c r="Y437" s="25">
        <v>0</v>
      </c>
      <c r="Z437" s="22">
        <v>0</v>
      </c>
      <c r="AA437" s="23">
        <v>0</v>
      </c>
      <c r="AB437" s="22">
        <v>0</v>
      </c>
      <c r="AC437" s="23">
        <v>0</v>
      </c>
      <c r="AD437" s="23">
        <v>0</v>
      </c>
      <c r="AE437" s="23">
        <v>0</v>
      </c>
      <c r="AF437" s="24">
        <v>0</v>
      </c>
      <c r="AG437" s="23">
        <v>0</v>
      </c>
      <c r="AH437" s="23">
        <v>0</v>
      </c>
      <c r="AI437" s="25">
        <f t="shared" si="59"/>
        <v>468600795</v>
      </c>
      <c r="AJ437" s="25">
        <v>0</v>
      </c>
      <c r="AK437" s="24">
        <v>0</v>
      </c>
      <c r="AL437" s="23">
        <v>0</v>
      </c>
      <c r="AM437" s="23">
        <v>0</v>
      </c>
      <c r="AN437" s="24">
        <v>0</v>
      </c>
      <c r="AO437" s="24">
        <v>0</v>
      </c>
      <c r="AP437" s="23">
        <v>0</v>
      </c>
      <c r="AQ437" s="23">
        <v>0</v>
      </c>
      <c r="AR437" s="23">
        <v>0</v>
      </c>
      <c r="AS437" s="41" t="s">
        <v>2304</v>
      </c>
      <c r="AT437" s="23">
        <v>0</v>
      </c>
      <c r="AU437" s="23">
        <v>0</v>
      </c>
      <c r="AV437" s="25">
        <v>421273008</v>
      </c>
      <c r="AW437" s="22">
        <v>0</v>
      </c>
      <c r="AX437" s="23">
        <v>0</v>
      </c>
      <c r="AY437" s="41">
        <v>0</v>
      </c>
      <c r="AZ437" s="23">
        <v>0</v>
      </c>
      <c r="BA437" s="24">
        <v>0</v>
      </c>
      <c r="BB437" s="23">
        <v>0</v>
      </c>
      <c r="BC437" s="23"/>
      <c r="BD437" s="23">
        <v>0</v>
      </c>
      <c r="BE437" s="41">
        <v>0</v>
      </c>
      <c r="BF437" s="23">
        <v>189886455</v>
      </c>
      <c r="BG437" s="23">
        <v>374254739</v>
      </c>
      <c r="BH437" s="25">
        <v>985414202</v>
      </c>
      <c r="BI437" s="23">
        <v>0</v>
      </c>
      <c r="BJ437" s="23">
        <v>67836155</v>
      </c>
      <c r="BK437" s="23">
        <v>0</v>
      </c>
      <c r="BL437" s="23">
        <v>0</v>
      </c>
      <c r="BM437" s="23">
        <v>0</v>
      </c>
      <c r="BN437" s="24">
        <v>0</v>
      </c>
      <c r="BO437" s="23">
        <v>0</v>
      </c>
      <c r="BP437" s="23">
        <v>0</v>
      </c>
      <c r="BQ437" s="23">
        <v>47327787</v>
      </c>
      <c r="BR437" s="25">
        <v>1100578144</v>
      </c>
      <c r="BS437" s="22">
        <v>0</v>
      </c>
      <c r="BT437" s="23">
        <v>0</v>
      </c>
      <c r="BU437" s="23">
        <v>0</v>
      </c>
      <c r="BV437" s="23">
        <v>0</v>
      </c>
      <c r="BW437" s="24">
        <v>0</v>
      </c>
      <c r="BX437" s="23">
        <v>0</v>
      </c>
      <c r="BY437" s="23">
        <v>0</v>
      </c>
      <c r="BZ437" s="23">
        <v>0</v>
      </c>
      <c r="CA437" s="25">
        <f t="shared" si="60"/>
        <v>1100578144</v>
      </c>
      <c r="CB437" s="22">
        <v>0</v>
      </c>
      <c r="CC437" s="23">
        <v>0</v>
      </c>
      <c r="CD437" s="23">
        <v>0</v>
      </c>
      <c r="CE437" s="23">
        <v>0</v>
      </c>
      <c r="CF437" s="24">
        <v>0</v>
      </c>
      <c r="CG437" s="23">
        <v>0</v>
      </c>
      <c r="CH437" s="23">
        <v>0</v>
      </c>
      <c r="CI437" s="23">
        <v>0</v>
      </c>
      <c r="CJ437" s="25">
        <f t="shared" si="61"/>
        <v>1100578144</v>
      </c>
      <c r="CK437" s="22">
        <v>0</v>
      </c>
      <c r="CL437" s="23">
        <v>0</v>
      </c>
      <c r="CM437" s="23">
        <v>0</v>
      </c>
      <c r="CN437" s="23">
        <v>0</v>
      </c>
      <c r="CO437" s="23">
        <v>0</v>
      </c>
      <c r="CP437" s="24">
        <v>0</v>
      </c>
      <c r="CQ437" s="23">
        <v>0</v>
      </c>
      <c r="CR437" s="23">
        <v>0</v>
      </c>
      <c r="CS437" s="25">
        <f t="shared" si="62"/>
        <v>1100578144</v>
      </c>
      <c r="CT437" s="22">
        <v>0</v>
      </c>
      <c r="CU437" s="23">
        <v>0</v>
      </c>
      <c r="CV437" s="23">
        <v>0</v>
      </c>
      <c r="CW437" s="23"/>
      <c r="CX437" s="23">
        <v>0</v>
      </c>
      <c r="CY437" s="24">
        <v>0</v>
      </c>
      <c r="CZ437" s="23">
        <v>0</v>
      </c>
      <c r="DA437" s="23">
        <v>0</v>
      </c>
      <c r="DB437" s="25">
        <f t="shared" si="63"/>
        <v>1100578144</v>
      </c>
      <c r="DC437" s="22">
        <v>0</v>
      </c>
      <c r="DD437" s="23">
        <v>0</v>
      </c>
      <c r="DE437" s="23">
        <v>0</v>
      </c>
      <c r="DF437" s="23">
        <v>0</v>
      </c>
      <c r="DG437" s="23">
        <v>0</v>
      </c>
      <c r="DH437" s="24">
        <v>0</v>
      </c>
      <c r="DI437" s="23">
        <v>0</v>
      </c>
      <c r="DJ437" s="23">
        <v>0</v>
      </c>
      <c r="DK437" s="25">
        <f t="shared" si="65"/>
        <v>1100578144</v>
      </c>
      <c r="DL437" s="28">
        <v>0</v>
      </c>
      <c r="DM437" s="23">
        <v>0</v>
      </c>
      <c r="DN437" s="23">
        <v>0</v>
      </c>
      <c r="DO437" s="23">
        <v>0</v>
      </c>
      <c r="DP437" s="23"/>
      <c r="DQ437" s="23"/>
      <c r="DR437" s="23">
        <v>0</v>
      </c>
      <c r="DS437" s="23">
        <v>0</v>
      </c>
      <c r="DT437" s="24">
        <v>0</v>
      </c>
      <c r="DU437" s="23">
        <v>0</v>
      </c>
      <c r="DV437" s="23">
        <v>0</v>
      </c>
      <c r="DW437" s="26">
        <f t="shared" si="64"/>
        <v>1100578144</v>
      </c>
      <c r="DX437" s="26">
        <f>VLOOKUP(B437,[2]RPTNCT049_ConsultaSaldosContabl!$I$4:$K$7914,3,0)</f>
        <v>257722610</v>
      </c>
      <c r="DY437" s="13" t="e">
        <f>+S437+AD437+AU437+#REF!+BG437+#REF!+BQ437+#REF!</f>
        <v>#REF!</v>
      </c>
    </row>
    <row r="438" spans="1:129" ht="15" customHeight="1" x14ac:dyDescent="0.2">
      <c r="A438" s="9">
        <v>8909807641</v>
      </c>
      <c r="B438" s="9">
        <v>890980764</v>
      </c>
      <c r="C438" s="9"/>
      <c r="D438" s="27">
        <v>216105861</v>
      </c>
      <c r="E438" s="21" t="s">
        <v>208</v>
      </c>
      <c r="F438" s="20" t="s">
        <v>1356</v>
      </c>
      <c r="G438" s="22">
        <f>VLOOKUP(A438,[1]SGP!$A$4:$G$1137,7,0)</f>
        <v>0</v>
      </c>
      <c r="H438" s="23"/>
      <c r="I438" s="23">
        <v>0</v>
      </c>
      <c r="J438" s="23">
        <v>0</v>
      </c>
      <c r="K438" s="24">
        <v>0</v>
      </c>
      <c r="L438" s="23">
        <v>0</v>
      </c>
      <c r="M438" s="23">
        <v>0</v>
      </c>
      <c r="N438" s="25">
        <f t="shared" si="57"/>
        <v>0</v>
      </c>
      <c r="O438" s="25">
        <v>0</v>
      </c>
      <c r="P438" s="22">
        <v>0</v>
      </c>
      <c r="Q438" s="23">
        <v>0</v>
      </c>
      <c r="R438" s="23">
        <v>0</v>
      </c>
      <c r="S438" s="31">
        <v>103871980</v>
      </c>
      <c r="T438" s="23">
        <v>0</v>
      </c>
      <c r="U438" s="24">
        <v>0</v>
      </c>
      <c r="V438" s="23">
        <v>0</v>
      </c>
      <c r="W438" s="23">
        <v>0</v>
      </c>
      <c r="X438" s="25">
        <f t="shared" si="58"/>
        <v>103871980</v>
      </c>
      <c r="Y438" s="25">
        <v>0</v>
      </c>
      <c r="Z438" s="22">
        <v>0</v>
      </c>
      <c r="AA438" s="23">
        <v>0</v>
      </c>
      <c r="AB438" s="22">
        <v>0</v>
      </c>
      <c r="AC438" s="23">
        <v>0</v>
      </c>
      <c r="AD438" s="23">
        <v>0</v>
      </c>
      <c r="AE438" s="23">
        <v>0</v>
      </c>
      <c r="AF438" s="24">
        <v>0</v>
      </c>
      <c r="AG438" s="23">
        <v>0</v>
      </c>
      <c r="AH438" s="23">
        <v>0</v>
      </c>
      <c r="AI438" s="25">
        <f t="shared" si="59"/>
        <v>103871980</v>
      </c>
      <c r="AJ438" s="25">
        <v>0</v>
      </c>
      <c r="AK438" s="24">
        <v>0</v>
      </c>
      <c r="AL438" s="23">
        <v>0</v>
      </c>
      <c r="AM438" s="23">
        <v>0</v>
      </c>
      <c r="AN438" s="24">
        <v>0</v>
      </c>
      <c r="AO438" s="24">
        <v>0</v>
      </c>
      <c r="AP438" s="23">
        <v>0</v>
      </c>
      <c r="AQ438" s="23">
        <v>0</v>
      </c>
      <c r="AR438" s="23">
        <v>0</v>
      </c>
      <c r="AS438" s="41" t="s">
        <v>2304</v>
      </c>
      <c r="AT438" s="23">
        <v>0</v>
      </c>
      <c r="AU438" s="23">
        <v>0</v>
      </c>
      <c r="AV438" s="25">
        <v>103871980</v>
      </c>
      <c r="AW438" s="22">
        <v>0</v>
      </c>
      <c r="AX438" s="23">
        <v>0</v>
      </c>
      <c r="AY438" s="41">
        <v>0</v>
      </c>
      <c r="AZ438" s="23">
        <v>0</v>
      </c>
      <c r="BA438" s="24">
        <v>0</v>
      </c>
      <c r="BB438" s="23">
        <v>0</v>
      </c>
      <c r="BC438" s="23"/>
      <c r="BD438" s="23">
        <v>0</v>
      </c>
      <c r="BE438" s="41">
        <v>0</v>
      </c>
      <c r="BF438" s="23">
        <v>55494875</v>
      </c>
      <c r="BG438" s="23">
        <v>81487285</v>
      </c>
      <c r="BH438" s="25">
        <v>240854140</v>
      </c>
      <c r="BI438" s="23">
        <v>0</v>
      </c>
      <c r="BJ438" s="23">
        <v>15934320</v>
      </c>
      <c r="BK438" s="23">
        <v>0</v>
      </c>
      <c r="BL438" s="23">
        <v>0</v>
      </c>
      <c r="BM438" s="23">
        <v>0</v>
      </c>
      <c r="BN438" s="24">
        <v>0</v>
      </c>
      <c r="BO438" s="23">
        <v>0</v>
      </c>
      <c r="BP438" s="23">
        <v>0</v>
      </c>
      <c r="BQ438" s="23">
        <v>0</v>
      </c>
      <c r="BR438" s="25">
        <v>256788460</v>
      </c>
      <c r="BS438" s="22">
        <v>0</v>
      </c>
      <c r="BT438" s="23">
        <v>0</v>
      </c>
      <c r="BU438" s="23">
        <v>0</v>
      </c>
      <c r="BV438" s="23">
        <v>0</v>
      </c>
      <c r="BW438" s="24">
        <v>0</v>
      </c>
      <c r="BX438" s="23">
        <v>0</v>
      </c>
      <c r="BY438" s="23">
        <v>0</v>
      </c>
      <c r="BZ438" s="23">
        <v>0</v>
      </c>
      <c r="CA438" s="25">
        <f t="shared" si="60"/>
        <v>256788460</v>
      </c>
      <c r="CB438" s="22">
        <v>0</v>
      </c>
      <c r="CC438" s="23">
        <v>0</v>
      </c>
      <c r="CD438" s="23">
        <v>0</v>
      </c>
      <c r="CE438" s="23">
        <v>0</v>
      </c>
      <c r="CF438" s="24">
        <v>0</v>
      </c>
      <c r="CG438" s="23">
        <v>0</v>
      </c>
      <c r="CH438" s="23">
        <v>0</v>
      </c>
      <c r="CI438" s="23">
        <v>0</v>
      </c>
      <c r="CJ438" s="25">
        <f t="shared" si="61"/>
        <v>256788460</v>
      </c>
      <c r="CK438" s="22">
        <v>0</v>
      </c>
      <c r="CL438" s="23">
        <v>0</v>
      </c>
      <c r="CM438" s="23">
        <v>0</v>
      </c>
      <c r="CN438" s="23">
        <v>0</v>
      </c>
      <c r="CO438" s="23">
        <v>0</v>
      </c>
      <c r="CP438" s="24">
        <v>0</v>
      </c>
      <c r="CQ438" s="23">
        <v>0</v>
      </c>
      <c r="CR438" s="23">
        <v>0</v>
      </c>
      <c r="CS438" s="25">
        <f t="shared" si="62"/>
        <v>256788460</v>
      </c>
      <c r="CT438" s="22">
        <v>0</v>
      </c>
      <c r="CU438" s="23">
        <v>0</v>
      </c>
      <c r="CV438" s="23">
        <v>0</v>
      </c>
      <c r="CW438" s="23"/>
      <c r="CX438" s="23">
        <v>0</v>
      </c>
      <c r="CY438" s="24">
        <v>0</v>
      </c>
      <c r="CZ438" s="23">
        <v>0</v>
      </c>
      <c r="DA438" s="23">
        <v>0</v>
      </c>
      <c r="DB438" s="25">
        <f t="shared" si="63"/>
        <v>256788460</v>
      </c>
      <c r="DC438" s="22">
        <v>0</v>
      </c>
      <c r="DD438" s="23">
        <v>0</v>
      </c>
      <c r="DE438" s="23">
        <v>0</v>
      </c>
      <c r="DF438" s="23">
        <v>0</v>
      </c>
      <c r="DG438" s="23">
        <v>0</v>
      </c>
      <c r="DH438" s="24">
        <v>0</v>
      </c>
      <c r="DI438" s="23">
        <v>0</v>
      </c>
      <c r="DJ438" s="23">
        <v>0</v>
      </c>
      <c r="DK438" s="25">
        <f t="shared" si="65"/>
        <v>256788460</v>
      </c>
      <c r="DL438" s="28">
        <v>0</v>
      </c>
      <c r="DM438" s="23">
        <v>0</v>
      </c>
      <c r="DN438" s="23">
        <v>0</v>
      </c>
      <c r="DO438" s="23">
        <v>0</v>
      </c>
      <c r="DP438" s="23"/>
      <c r="DQ438" s="23"/>
      <c r="DR438" s="23">
        <v>0</v>
      </c>
      <c r="DS438" s="23">
        <v>0</v>
      </c>
      <c r="DT438" s="24">
        <v>0</v>
      </c>
      <c r="DU438" s="23">
        <v>0</v>
      </c>
      <c r="DV438" s="23">
        <v>0</v>
      </c>
      <c r="DW438" s="26">
        <f t="shared" si="64"/>
        <v>256788460</v>
      </c>
      <c r="DX438" s="26">
        <f>VLOOKUP(B438,[2]RPTNCT049_ConsultaSaldosContabl!$I$4:$K$7914,3,0)</f>
        <v>71429195</v>
      </c>
      <c r="DY438" s="13" t="e">
        <f>+S438+AD438+AU438+#REF!+BG438+#REF!+BQ438+#REF!</f>
        <v>#REF!</v>
      </c>
    </row>
    <row r="439" spans="1:129" ht="15" customHeight="1" x14ac:dyDescent="0.2">
      <c r="A439" s="9">
        <v>8909805770</v>
      </c>
      <c r="B439" s="9">
        <v>890980577</v>
      </c>
      <c r="C439" s="9"/>
      <c r="D439" s="27">
        <v>214205642</v>
      </c>
      <c r="E439" s="21" t="s">
        <v>178</v>
      </c>
      <c r="F439" s="20" t="s">
        <v>1328</v>
      </c>
      <c r="G439" s="22">
        <f>VLOOKUP(A439,[1]SGP!$A$4:$G$1137,7,0)</f>
        <v>0</v>
      </c>
      <c r="H439" s="23"/>
      <c r="I439" s="23">
        <v>0</v>
      </c>
      <c r="J439" s="23">
        <v>0</v>
      </c>
      <c r="K439" s="24">
        <v>0</v>
      </c>
      <c r="L439" s="23">
        <v>0</v>
      </c>
      <c r="M439" s="23">
        <v>0</v>
      </c>
      <c r="N439" s="25">
        <f t="shared" si="57"/>
        <v>0</v>
      </c>
      <c r="O439" s="25">
        <v>0</v>
      </c>
      <c r="P439" s="22">
        <v>0</v>
      </c>
      <c r="Q439" s="23">
        <v>0</v>
      </c>
      <c r="R439" s="23">
        <v>0</v>
      </c>
      <c r="S439" s="31">
        <v>86190523</v>
      </c>
      <c r="T439" s="23">
        <v>0</v>
      </c>
      <c r="U439" s="24">
        <v>0</v>
      </c>
      <c r="V439" s="23">
        <v>0</v>
      </c>
      <c r="W439" s="23">
        <v>0</v>
      </c>
      <c r="X439" s="25">
        <f t="shared" si="58"/>
        <v>86190523</v>
      </c>
      <c r="Y439" s="25">
        <v>0</v>
      </c>
      <c r="Z439" s="22">
        <v>0</v>
      </c>
      <c r="AA439" s="23">
        <v>0</v>
      </c>
      <c r="AB439" s="22">
        <v>0</v>
      </c>
      <c r="AC439" s="23">
        <v>0</v>
      </c>
      <c r="AD439" s="23">
        <v>61412986</v>
      </c>
      <c r="AE439" s="23">
        <v>0</v>
      </c>
      <c r="AF439" s="24">
        <v>0</v>
      </c>
      <c r="AG439" s="23">
        <v>0</v>
      </c>
      <c r="AH439" s="23">
        <v>0</v>
      </c>
      <c r="AI439" s="25">
        <f t="shared" si="59"/>
        <v>147603509</v>
      </c>
      <c r="AJ439" s="25">
        <v>0</v>
      </c>
      <c r="AK439" s="24">
        <v>0</v>
      </c>
      <c r="AL439" s="23">
        <v>0</v>
      </c>
      <c r="AM439" s="23">
        <v>0</v>
      </c>
      <c r="AN439" s="24">
        <v>0</v>
      </c>
      <c r="AO439" s="24">
        <v>0</v>
      </c>
      <c r="AP439" s="23">
        <v>0</v>
      </c>
      <c r="AQ439" s="23">
        <v>0</v>
      </c>
      <c r="AR439" s="23">
        <v>0</v>
      </c>
      <c r="AS439" s="41" t="s">
        <v>2304</v>
      </c>
      <c r="AT439" s="23">
        <v>0</v>
      </c>
      <c r="AU439" s="23">
        <v>0</v>
      </c>
      <c r="AV439" s="25">
        <v>147603509</v>
      </c>
      <c r="AW439" s="22">
        <v>0</v>
      </c>
      <c r="AX439" s="23">
        <v>0</v>
      </c>
      <c r="AY439" s="41">
        <v>0</v>
      </c>
      <c r="AZ439" s="23">
        <v>0</v>
      </c>
      <c r="BA439" s="24">
        <v>0</v>
      </c>
      <c r="BB439" s="23">
        <v>0</v>
      </c>
      <c r="BC439" s="23"/>
      <c r="BD439" s="23">
        <v>0</v>
      </c>
      <c r="BE439" s="41">
        <v>0</v>
      </c>
      <c r="BF439" s="23">
        <v>90698815</v>
      </c>
      <c r="BG439" s="23">
        <v>132573008</v>
      </c>
      <c r="BH439" s="25">
        <v>370875332</v>
      </c>
      <c r="BI439" s="23">
        <v>0</v>
      </c>
      <c r="BJ439" s="23">
        <v>25906752</v>
      </c>
      <c r="BK439" s="23">
        <v>0</v>
      </c>
      <c r="BL439" s="23">
        <v>0</v>
      </c>
      <c r="BM439" s="23">
        <v>0</v>
      </c>
      <c r="BN439" s="24">
        <v>0</v>
      </c>
      <c r="BO439" s="23">
        <v>0</v>
      </c>
      <c r="BP439" s="23">
        <v>0</v>
      </c>
      <c r="BQ439" s="23">
        <v>0</v>
      </c>
      <c r="BR439" s="25">
        <v>396782084</v>
      </c>
      <c r="BS439" s="22">
        <v>0</v>
      </c>
      <c r="BT439" s="23">
        <v>0</v>
      </c>
      <c r="BU439" s="23">
        <v>0</v>
      </c>
      <c r="BV439" s="23">
        <v>0</v>
      </c>
      <c r="BW439" s="24">
        <v>0</v>
      </c>
      <c r="BX439" s="23">
        <v>0</v>
      </c>
      <c r="BY439" s="23">
        <v>0</v>
      </c>
      <c r="BZ439" s="23">
        <v>0</v>
      </c>
      <c r="CA439" s="25">
        <f t="shared" si="60"/>
        <v>396782084</v>
      </c>
      <c r="CB439" s="22">
        <v>0</v>
      </c>
      <c r="CC439" s="23">
        <v>0</v>
      </c>
      <c r="CD439" s="23">
        <v>0</v>
      </c>
      <c r="CE439" s="23">
        <v>0</v>
      </c>
      <c r="CF439" s="24">
        <v>0</v>
      </c>
      <c r="CG439" s="23">
        <v>0</v>
      </c>
      <c r="CH439" s="23">
        <v>0</v>
      </c>
      <c r="CI439" s="23">
        <v>0</v>
      </c>
      <c r="CJ439" s="25">
        <f t="shared" si="61"/>
        <v>396782084</v>
      </c>
      <c r="CK439" s="22">
        <v>0</v>
      </c>
      <c r="CL439" s="23">
        <v>0</v>
      </c>
      <c r="CM439" s="23">
        <v>0</v>
      </c>
      <c r="CN439" s="23">
        <v>0</v>
      </c>
      <c r="CO439" s="23">
        <v>0</v>
      </c>
      <c r="CP439" s="24">
        <v>0</v>
      </c>
      <c r="CQ439" s="23">
        <v>0</v>
      </c>
      <c r="CR439" s="23">
        <v>0</v>
      </c>
      <c r="CS439" s="25">
        <f t="shared" si="62"/>
        <v>396782084</v>
      </c>
      <c r="CT439" s="22">
        <v>0</v>
      </c>
      <c r="CU439" s="23">
        <v>0</v>
      </c>
      <c r="CV439" s="23">
        <v>0</v>
      </c>
      <c r="CW439" s="23"/>
      <c r="CX439" s="23">
        <v>0</v>
      </c>
      <c r="CY439" s="24">
        <v>0</v>
      </c>
      <c r="CZ439" s="23">
        <v>0</v>
      </c>
      <c r="DA439" s="23">
        <v>0</v>
      </c>
      <c r="DB439" s="25">
        <f t="shared" si="63"/>
        <v>396782084</v>
      </c>
      <c r="DC439" s="22">
        <v>0</v>
      </c>
      <c r="DD439" s="23">
        <v>0</v>
      </c>
      <c r="DE439" s="23">
        <v>0</v>
      </c>
      <c r="DF439" s="23">
        <v>0</v>
      </c>
      <c r="DG439" s="23">
        <v>0</v>
      </c>
      <c r="DH439" s="24">
        <v>0</v>
      </c>
      <c r="DI439" s="23">
        <v>0</v>
      </c>
      <c r="DJ439" s="23">
        <v>0</v>
      </c>
      <c r="DK439" s="25">
        <f t="shared" si="65"/>
        <v>396782084</v>
      </c>
      <c r="DL439" s="28">
        <v>0</v>
      </c>
      <c r="DM439" s="23">
        <v>0</v>
      </c>
      <c r="DN439" s="23">
        <v>0</v>
      </c>
      <c r="DO439" s="23">
        <v>0</v>
      </c>
      <c r="DP439" s="23"/>
      <c r="DQ439" s="23"/>
      <c r="DR439" s="23">
        <v>0</v>
      </c>
      <c r="DS439" s="23">
        <v>0</v>
      </c>
      <c r="DT439" s="24">
        <v>0</v>
      </c>
      <c r="DU439" s="23">
        <v>0</v>
      </c>
      <c r="DV439" s="23">
        <v>0</v>
      </c>
      <c r="DW439" s="26">
        <f t="shared" si="64"/>
        <v>396782084</v>
      </c>
      <c r="DX439" s="26">
        <f>VLOOKUP(B439,[2]RPTNCT049_ConsultaSaldosContabl!$I$4:$K$7914,3,0)</f>
        <v>116605567</v>
      </c>
      <c r="DY439" s="13" t="e">
        <f>+S439+AD439+AU439+#REF!+BG439+#REF!+BQ439+#REF!</f>
        <v>#REF!</v>
      </c>
    </row>
    <row r="440" spans="1:129" ht="15" customHeight="1" x14ac:dyDescent="0.2">
      <c r="A440" s="9">
        <v>8909804471</v>
      </c>
      <c r="B440" s="9">
        <v>890980447</v>
      </c>
      <c r="C440" s="9"/>
      <c r="D440" s="27">
        <v>212905129</v>
      </c>
      <c r="E440" s="21" t="s">
        <v>119</v>
      </c>
      <c r="F440" s="20" t="s">
        <v>1271</v>
      </c>
      <c r="G440" s="22">
        <f>VLOOKUP(A440,[1]SGP!$A$4:$G$1137,7,0)</f>
        <v>0</v>
      </c>
      <c r="H440" s="23"/>
      <c r="I440" s="23">
        <v>0</v>
      </c>
      <c r="J440" s="23">
        <v>0</v>
      </c>
      <c r="K440" s="24">
        <v>0</v>
      </c>
      <c r="L440" s="23">
        <v>0</v>
      </c>
      <c r="M440" s="23">
        <v>0</v>
      </c>
      <c r="N440" s="25">
        <f t="shared" si="57"/>
        <v>0</v>
      </c>
      <c r="O440" s="25">
        <v>0</v>
      </c>
      <c r="P440" s="22">
        <v>0</v>
      </c>
      <c r="Q440" s="23">
        <v>0</v>
      </c>
      <c r="R440" s="23">
        <v>0</v>
      </c>
      <c r="S440" s="31">
        <v>406649163</v>
      </c>
      <c r="T440" s="23">
        <v>0</v>
      </c>
      <c r="U440" s="24">
        <v>0</v>
      </c>
      <c r="V440" s="23">
        <v>0</v>
      </c>
      <c r="W440" s="23">
        <v>0</v>
      </c>
      <c r="X440" s="25">
        <f t="shared" si="58"/>
        <v>406649163</v>
      </c>
      <c r="Y440" s="25">
        <v>0</v>
      </c>
      <c r="Z440" s="22">
        <v>0</v>
      </c>
      <c r="AA440" s="23">
        <v>0</v>
      </c>
      <c r="AB440" s="22">
        <v>0</v>
      </c>
      <c r="AC440" s="23">
        <v>0</v>
      </c>
      <c r="AD440" s="23">
        <v>0</v>
      </c>
      <c r="AE440" s="23">
        <v>0</v>
      </c>
      <c r="AF440" s="24">
        <v>0</v>
      </c>
      <c r="AG440" s="23">
        <v>0</v>
      </c>
      <c r="AH440" s="23">
        <v>0</v>
      </c>
      <c r="AI440" s="25">
        <f t="shared" si="59"/>
        <v>406649163</v>
      </c>
      <c r="AJ440" s="25">
        <v>0</v>
      </c>
      <c r="AK440" s="24">
        <v>0</v>
      </c>
      <c r="AL440" s="23">
        <v>0</v>
      </c>
      <c r="AM440" s="23">
        <v>0</v>
      </c>
      <c r="AN440" s="24">
        <v>0</v>
      </c>
      <c r="AO440" s="24">
        <v>0</v>
      </c>
      <c r="AP440" s="23">
        <v>0</v>
      </c>
      <c r="AQ440" s="23">
        <v>0</v>
      </c>
      <c r="AR440" s="23">
        <v>0</v>
      </c>
      <c r="AS440" s="41" t="s">
        <v>2304</v>
      </c>
      <c r="AT440" s="23">
        <v>0</v>
      </c>
      <c r="AU440" s="23">
        <v>0</v>
      </c>
      <c r="AV440" s="25">
        <v>406649163</v>
      </c>
      <c r="AW440" s="22">
        <v>0</v>
      </c>
      <c r="AX440" s="23">
        <v>0</v>
      </c>
      <c r="AY440" s="41">
        <v>0</v>
      </c>
      <c r="AZ440" s="23">
        <v>0</v>
      </c>
      <c r="BA440" s="24">
        <v>0</v>
      </c>
      <c r="BB440" s="23">
        <v>0</v>
      </c>
      <c r="BC440" s="23"/>
      <c r="BD440" s="23">
        <v>0</v>
      </c>
      <c r="BE440" s="41">
        <v>0</v>
      </c>
      <c r="BF440" s="23">
        <v>237199545</v>
      </c>
      <c r="BG440" s="23">
        <v>476667507</v>
      </c>
      <c r="BH440" s="25">
        <v>1120516215</v>
      </c>
      <c r="BI440" s="23">
        <v>0</v>
      </c>
      <c r="BJ440" s="23">
        <v>63340261</v>
      </c>
      <c r="BK440" s="23">
        <v>0</v>
      </c>
      <c r="BL440" s="23">
        <v>0</v>
      </c>
      <c r="BM440" s="23">
        <v>0</v>
      </c>
      <c r="BN440" s="24">
        <v>0</v>
      </c>
      <c r="BO440" s="23">
        <v>0</v>
      </c>
      <c r="BP440" s="23">
        <v>0</v>
      </c>
      <c r="BQ440" s="23">
        <v>0</v>
      </c>
      <c r="BR440" s="25">
        <v>1183856476</v>
      </c>
      <c r="BS440" s="22">
        <v>0</v>
      </c>
      <c r="BT440" s="23">
        <v>0</v>
      </c>
      <c r="BU440" s="23">
        <v>0</v>
      </c>
      <c r="BV440" s="23">
        <v>0</v>
      </c>
      <c r="BW440" s="24">
        <v>0</v>
      </c>
      <c r="BX440" s="23">
        <v>0</v>
      </c>
      <c r="BY440" s="23">
        <v>0</v>
      </c>
      <c r="BZ440" s="23">
        <v>0</v>
      </c>
      <c r="CA440" s="25">
        <f t="shared" si="60"/>
        <v>1183856476</v>
      </c>
      <c r="CB440" s="22">
        <v>0</v>
      </c>
      <c r="CC440" s="23">
        <v>0</v>
      </c>
      <c r="CD440" s="23">
        <v>0</v>
      </c>
      <c r="CE440" s="23">
        <v>0</v>
      </c>
      <c r="CF440" s="24">
        <v>0</v>
      </c>
      <c r="CG440" s="23">
        <v>0</v>
      </c>
      <c r="CH440" s="23">
        <v>0</v>
      </c>
      <c r="CI440" s="23">
        <v>0</v>
      </c>
      <c r="CJ440" s="25">
        <f t="shared" si="61"/>
        <v>1183856476</v>
      </c>
      <c r="CK440" s="22">
        <v>0</v>
      </c>
      <c r="CL440" s="23">
        <v>0</v>
      </c>
      <c r="CM440" s="23">
        <v>0</v>
      </c>
      <c r="CN440" s="23">
        <v>0</v>
      </c>
      <c r="CO440" s="23">
        <v>0</v>
      </c>
      <c r="CP440" s="24">
        <v>0</v>
      </c>
      <c r="CQ440" s="23">
        <v>0</v>
      </c>
      <c r="CR440" s="23">
        <v>0</v>
      </c>
      <c r="CS440" s="25">
        <f t="shared" si="62"/>
        <v>1183856476</v>
      </c>
      <c r="CT440" s="22">
        <v>0</v>
      </c>
      <c r="CU440" s="23">
        <v>0</v>
      </c>
      <c r="CV440" s="23">
        <v>0</v>
      </c>
      <c r="CW440" s="23"/>
      <c r="CX440" s="23">
        <v>0</v>
      </c>
      <c r="CY440" s="24">
        <v>0</v>
      </c>
      <c r="CZ440" s="23">
        <v>0</v>
      </c>
      <c r="DA440" s="23">
        <v>0</v>
      </c>
      <c r="DB440" s="25">
        <f t="shared" si="63"/>
        <v>1183856476</v>
      </c>
      <c r="DC440" s="22">
        <v>0</v>
      </c>
      <c r="DD440" s="23">
        <v>0</v>
      </c>
      <c r="DE440" s="23">
        <v>0</v>
      </c>
      <c r="DF440" s="23">
        <v>0</v>
      </c>
      <c r="DG440" s="23">
        <v>0</v>
      </c>
      <c r="DH440" s="24">
        <v>0</v>
      </c>
      <c r="DI440" s="23">
        <v>0</v>
      </c>
      <c r="DJ440" s="23">
        <v>0</v>
      </c>
      <c r="DK440" s="25">
        <f t="shared" si="65"/>
        <v>1183856476</v>
      </c>
      <c r="DL440" s="28">
        <v>0</v>
      </c>
      <c r="DM440" s="23">
        <v>0</v>
      </c>
      <c r="DN440" s="23">
        <v>0</v>
      </c>
      <c r="DO440" s="23">
        <v>0</v>
      </c>
      <c r="DP440" s="23"/>
      <c r="DQ440" s="23"/>
      <c r="DR440" s="23">
        <v>0</v>
      </c>
      <c r="DS440" s="23">
        <v>0</v>
      </c>
      <c r="DT440" s="24">
        <v>0</v>
      </c>
      <c r="DU440" s="23">
        <v>0</v>
      </c>
      <c r="DV440" s="23">
        <v>0</v>
      </c>
      <c r="DW440" s="26">
        <f t="shared" si="64"/>
        <v>1183856476</v>
      </c>
      <c r="DX440" s="26">
        <f>VLOOKUP(B440,[2]RPTNCT049_ConsultaSaldosContabl!$I$4:$K$7914,3,0)</f>
        <v>300539806</v>
      </c>
      <c r="DY440" s="13" t="e">
        <f>+S440+AD440+AU440+#REF!+BG440+#REF!+BQ440+#REF!</f>
        <v>#REF!</v>
      </c>
    </row>
    <row r="441" spans="1:129" ht="15" customHeight="1" x14ac:dyDescent="0.2">
      <c r="A441" s="9">
        <v>8909804457</v>
      </c>
      <c r="B441" s="9">
        <v>890980445</v>
      </c>
      <c r="C441" s="9"/>
      <c r="D441" s="27">
        <v>217905079</v>
      </c>
      <c r="E441" s="21" t="s">
        <v>110</v>
      </c>
      <c r="F441" s="20" t="s">
        <v>1262</v>
      </c>
      <c r="G441" s="22">
        <f>VLOOKUP(A441,[1]SGP!$A$4:$G$1137,7,0)</f>
        <v>0</v>
      </c>
      <c r="H441" s="23"/>
      <c r="I441" s="23">
        <v>0</v>
      </c>
      <c r="J441" s="23">
        <v>0</v>
      </c>
      <c r="K441" s="24">
        <v>0</v>
      </c>
      <c r="L441" s="23">
        <v>0</v>
      </c>
      <c r="M441" s="23">
        <v>0</v>
      </c>
      <c r="N441" s="25">
        <f t="shared" si="57"/>
        <v>0</v>
      </c>
      <c r="O441" s="25">
        <v>0</v>
      </c>
      <c r="P441" s="22">
        <v>0</v>
      </c>
      <c r="Q441" s="23">
        <v>0</v>
      </c>
      <c r="R441" s="23">
        <v>0</v>
      </c>
      <c r="S441" s="31">
        <v>363440117</v>
      </c>
      <c r="T441" s="23">
        <v>0</v>
      </c>
      <c r="U441" s="24">
        <v>0</v>
      </c>
      <c r="V441" s="23">
        <v>0</v>
      </c>
      <c r="W441" s="23">
        <v>0</v>
      </c>
      <c r="X441" s="25">
        <f t="shared" si="58"/>
        <v>363440117</v>
      </c>
      <c r="Y441" s="25">
        <v>0</v>
      </c>
      <c r="Z441" s="22">
        <v>0</v>
      </c>
      <c r="AA441" s="23">
        <v>0</v>
      </c>
      <c r="AB441" s="22">
        <v>0</v>
      </c>
      <c r="AC441" s="23">
        <v>0</v>
      </c>
      <c r="AD441" s="23">
        <v>152938167</v>
      </c>
      <c r="AE441" s="23">
        <v>0</v>
      </c>
      <c r="AF441" s="24">
        <v>0</v>
      </c>
      <c r="AG441" s="23">
        <v>0</v>
      </c>
      <c r="AH441" s="23">
        <v>0</v>
      </c>
      <c r="AI441" s="25">
        <f t="shared" si="59"/>
        <v>516378284</v>
      </c>
      <c r="AJ441" s="25">
        <v>0</v>
      </c>
      <c r="AK441" s="24">
        <v>0</v>
      </c>
      <c r="AL441" s="23">
        <v>0</v>
      </c>
      <c r="AM441" s="23">
        <v>0</v>
      </c>
      <c r="AN441" s="24">
        <v>0</v>
      </c>
      <c r="AO441" s="24">
        <v>0</v>
      </c>
      <c r="AP441" s="23">
        <v>0</v>
      </c>
      <c r="AQ441" s="23">
        <v>0</v>
      </c>
      <c r="AR441" s="23">
        <v>0</v>
      </c>
      <c r="AS441" s="41" t="s">
        <v>2304</v>
      </c>
      <c r="AT441" s="23">
        <v>0</v>
      </c>
      <c r="AU441" s="23">
        <v>0</v>
      </c>
      <c r="AV441" s="25">
        <v>516378284</v>
      </c>
      <c r="AW441" s="22">
        <v>0</v>
      </c>
      <c r="AX441" s="23">
        <v>0</v>
      </c>
      <c r="AY441" s="41">
        <v>0</v>
      </c>
      <c r="AZ441" s="23">
        <v>0</v>
      </c>
      <c r="BA441" s="24">
        <v>0</v>
      </c>
      <c r="BB441" s="23">
        <v>0</v>
      </c>
      <c r="BC441" s="23"/>
      <c r="BD441" s="23">
        <v>0</v>
      </c>
      <c r="BE441" s="41">
        <v>0</v>
      </c>
      <c r="BF441" s="23">
        <v>182407455</v>
      </c>
      <c r="BG441" s="23">
        <v>492632528</v>
      </c>
      <c r="BH441" s="25">
        <v>1191418267</v>
      </c>
      <c r="BI441" s="23">
        <v>0</v>
      </c>
      <c r="BJ441" s="23">
        <v>50386523</v>
      </c>
      <c r="BK441" s="23">
        <v>0</v>
      </c>
      <c r="BL441" s="23">
        <v>0</v>
      </c>
      <c r="BM441" s="23">
        <v>0</v>
      </c>
      <c r="BN441" s="24">
        <v>0</v>
      </c>
      <c r="BO441" s="23">
        <v>0</v>
      </c>
      <c r="BP441" s="23">
        <v>0</v>
      </c>
      <c r="BQ441" s="23">
        <v>0</v>
      </c>
      <c r="BR441" s="25">
        <v>1241804790</v>
      </c>
      <c r="BS441" s="22">
        <v>0</v>
      </c>
      <c r="BT441" s="23">
        <v>0</v>
      </c>
      <c r="BU441" s="23">
        <v>0</v>
      </c>
      <c r="BV441" s="23">
        <v>0</v>
      </c>
      <c r="BW441" s="24">
        <v>0</v>
      </c>
      <c r="BX441" s="23">
        <v>0</v>
      </c>
      <c r="BY441" s="23">
        <v>0</v>
      </c>
      <c r="BZ441" s="23">
        <v>0</v>
      </c>
      <c r="CA441" s="25">
        <f t="shared" si="60"/>
        <v>1241804790</v>
      </c>
      <c r="CB441" s="22">
        <v>0</v>
      </c>
      <c r="CC441" s="23">
        <v>0</v>
      </c>
      <c r="CD441" s="23">
        <v>0</v>
      </c>
      <c r="CE441" s="23">
        <v>0</v>
      </c>
      <c r="CF441" s="24">
        <v>0</v>
      </c>
      <c r="CG441" s="23">
        <v>0</v>
      </c>
      <c r="CH441" s="23">
        <v>0</v>
      </c>
      <c r="CI441" s="23">
        <v>0</v>
      </c>
      <c r="CJ441" s="25">
        <f t="shared" si="61"/>
        <v>1241804790</v>
      </c>
      <c r="CK441" s="22">
        <v>0</v>
      </c>
      <c r="CL441" s="23">
        <v>0</v>
      </c>
      <c r="CM441" s="23">
        <v>0</v>
      </c>
      <c r="CN441" s="23">
        <v>0</v>
      </c>
      <c r="CO441" s="23">
        <v>0</v>
      </c>
      <c r="CP441" s="24">
        <v>0</v>
      </c>
      <c r="CQ441" s="23">
        <v>0</v>
      </c>
      <c r="CR441" s="23">
        <v>0</v>
      </c>
      <c r="CS441" s="25">
        <f t="shared" si="62"/>
        <v>1241804790</v>
      </c>
      <c r="CT441" s="22">
        <v>0</v>
      </c>
      <c r="CU441" s="23">
        <v>0</v>
      </c>
      <c r="CV441" s="23">
        <v>0</v>
      </c>
      <c r="CW441" s="23"/>
      <c r="CX441" s="23">
        <v>0</v>
      </c>
      <c r="CY441" s="24">
        <v>0</v>
      </c>
      <c r="CZ441" s="23">
        <v>0</v>
      </c>
      <c r="DA441" s="23">
        <v>0</v>
      </c>
      <c r="DB441" s="25">
        <f t="shared" si="63"/>
        <v>1241804790</v>
      </c>
      <c r="DC441" s="22">
        <v>0</v>
      </c>
      <c r="DD441" s="23">
        <v>0</v>
      </c>
      <c r="DE441" s="23">
        <v>0</v>
      </c>
      <c r="DF441" s="23">
        <v>0</v>
      </c>
      <c r="DG441" s="23">
        <v>0</v>
      </c>
      <c r="DH441" s="24">
        <v>0</v>
      </c>
      <c r="DI441" s="23">
        <v>0</v>
      </c>
      <c r="DJ441" s="23">
        <v>0</v>
      </c>
      <c r="DK441" s="25">
        <f t="shared" si="65"/>
        <v>1241804790</v>
      </c>
      <c r="DL441" s="28">
        <v>0</v>
      </c>
      <c r="DM441" s="23">
        <v>0</v>
      </c>
      <c r="DN441" s="23">
        <v>0</v>
      </c>
      <c r="DO441" s="23">
        <v>0</v>
      </c>
      <c r="DP441" s="23"/>
      <c r="DQ441" s="23"/>
      <c r="DR441" s="23">
        <v>0</v>
      </c>
      <c r="DS441" s="23">
        <v>0</v>
      </c>
      <c r="DT441" s="24">
        <v>0</v>
      </c>
      <c r="DU441" s="23">
        <v>0</v>
      </c>
      <c r="DV441" s="23">
        <v>0</v>
      </c>
      <c r="DW441" s="26">
        <f t="shared" si="64"/>
        <v>1241804790</v>
      </c>
      <c r="DX441" s="26">
        <f>VLOOKUP(B441,[2]RPTNCT049_ConsultaSaldosContabl!$I$4:$K$7914,3,0)</f>
        <v>232793978</v>
      </c>
      <c r="DY441" s="13" t="e">
        <f>+S441+AD441+AU441+#REF!+BG441+#REF!+BQ441+#REF!</f>
        <v>#REF!</v>
      </c>
    </row>
    <row r="442" spans="1:129" ht="15" customHeight="1" x14ac:dyDescent="0.2">
      <c r="A442" s="9">
        <v>8909803577</v>
      </c>
      <c r="B442" s="9">
        <v>890980357</v>
      </c>
      <c r="C442" s="9"/>
      <c r="D442" s="27">
        <v>215605756</v>
      </c>
      <c r="E442" s="21" t="s">
        <v>196</v>
      </c>
      <c r="F442" s="20" t="s">
        <v>1344</v>
      </c>
      <c r="G442" s="22">
        <f>VLOOKUP(A442,[1]SGP!$A$4:$G$1137,7,0)</f>
        <v>0</v>
      </c>
      <c r="H442" s="23"/>
      <c r="I442" s="23">
        <v>0</v>
      </c>
      <c r="J442" s="23">
        <v>0</v>
      </c>
      <c r="K442" s="24">
        <v>0</v>
      </c>
      <c r="L442" s="23">
        <v>0</v>
      </c>
      <c r="M442" s="23">
        <v>0</v>
      </c>
      <c r="N442" s="25">
        <f t="shared" si="57"/>
        <v>0</v>
      </c>
      <c r="O442" s="25">
        <v>0</v>
      </c>
      <c r="P442" s="22">
        <v>0</v>
      </c>
      <c r="Q442" s="23">
        <v>0</v>
      </c>
      <c r="R442" s="23">
        <v>0</v>
      </c>
      <c r="S442" s="31">
        <v>283631655</v>
      </c>
      <c r="T442" s="23">
        <v>0</v>
      </c>
      <c r="U442" s="24">
        <v>0</v>
      </c>
      <c r="V442" s="23">
        <v>0</v>
      </c>
      <c r="W442" s="23">
        <v>0</v>
      </c>
      <c r="X442" s="25">
        <f t="shared" si="58"/>
        <v>283631655</v>
      </c>
      <c r="Y442" s="25">
        <v>0</v>
      </c>
      <c r="Z442" s="22">
        <v>0</v>
      </c>
      <c r="AA442" s="23">
        <v>0</v>
      </c>
      <c r="AB442" s="22">
        <v>0</v>
      </c>
      <c r="AC442" s="23">
        <v>0</v>
      </c>
      <c r="AD442" s="23">
        <v>0</v>
      </c>
      <c r="AE442" s="23">
        <v>0</v>
      </c>
      <c r="AF442" s="24">
        <v>0</v>
      </c>
      <c r="AG442" s="23">
        <v>0</v>
      </c>
      <c r="AH442" s="23">
        <v>0</v>
      </c>
      <c r="AI442" s="25">
        <f t="shared" si="59"/>
        <v>283631655</v>
      </c>
      <c r="AJ442" s="25">
        <v>0</v>
      </c>
      <c r="AK442" s="24">
        <v>0</v>
      </c>
      <c r="AL442" s="23">
        <v>0</v>
      </c>
      <c r="AM442" s="23">
        <v>0</v>
      </c>
      <c r="AN442" s="24">
        <v>0</v>
      </c>
      <c r="AO442" s="24">
        <v>0</v>
      </c>
      <c r="AP442" s="23">
        <v>0</v>
      </c>
      <c r="AQ442" s="23">
        <v>0</v>
      </c>
      <c r="AR442" s="23">
        <v>0</v>
      </c>
      <c r="AS442" s="41" t="s">
        <v>2304</v>
      </c>
      <c r="AT442" s="23">
        <v>0</v>
      </c>
      <c r="AU442" s="23">
        <v>0</v>
      </c>
      <c r="AV442" s="25">
        <v>283631655</v>
      </c>
      <c r="AW442" s="22">
        <v>0</v>
      </c>
      <c r="AX442" s="23">
        <v>0</v>
      </c>
      <c r="AY442" s="41">
        <v>0</v>
      </c>
      <c r="AZ442" s="23">
        <v>0</v>
      </c>
      <c r="BA442" s="24">
        <v>0</v>
      </c>
      <c r="BB442" s="23">
        <v>0</v>
      </c>
      <c r="BC442" s="23"/>
      <c r="BD442" s="23">
        <v>0</v>
      </c>
      <c r="BE442" s="41">
        <v>0</v>
      </c>
      <c r="BF442" s="23">
        <v>174448720</v>
      </c>
      <c r="BG442" s="23">
        <v>282300929</v>
      </c>
      <c r="BH442" s="25">
        <v>740381304</v>
      </c>
      <c r="BI442" s="23">
        <v>0</v>
      </c>
      <c r="BJ442" s="23">
        <v>49827472</v>
      </c>
      <c r="BK442" s="23">
        <v>0</v>
      </c>
      <c r="BL442" s="23">
        <v>0</v>
      </c>
      <c r="BM442" s="23">
        <v>0</v>
      </c>
      <c r="BN442" s="24">
        <v>0</v>
      </c>
      <c r="BO442" s="23">
        <v>0</v>
      </c>
      <c r="BP442" s="23">
        <v>0</v>
      </c>
      <c r="BQ442" s="23">
        <v>0</v>
      </c>
      <c r="BR442" s="25">
        <v>790208776</v>
      </c>
      <c r="BS442" s="22">
        <v>0</v>
      </c>
      <c r="BT442" s="23">
        <v>0</v>
      </c>
      <c r="BU442" s="23">
        <v>0</v>
      </c>
      <c r="BV442" s="23">
        <v>0</v>
      </c>
      <c r="BW442" s="24">
        <v>0</v>
      </c>
      <c r="BX442" s="23">
        <v>0</v>
      </c>
      <c r="BY442" s="23">
        <v>0</v>
      </c>
      <c r="BZ442" s="23">
        <v>0</v>
      </c>
      <c r="CA442" s="25">
        <f t="shared" si="60"/>
        <v>790208776</v>
      </c>
      <c r="CB442" s="22">
        <v>0</v>
      </c>
      <c r="CC442" s="23">
        <v>0</v>
      </c>
      <c r="CD442" s="23">
        <v>0</v>
      </c>
      <c r="CE442" s="23">
        <v>0</v>
      </c>
      <c r="CF442" s="24">
        <v>0</v>
      </c>
      <c r="CG442" s="23">
        <v>0</v>
      </c>
      <c r="CH442" s="23">
        <v>0</v>
      </c>
      <c r="CI442" s="23">
        <v>0</v>
      </c>
      <c r="CJ442" s="25">
        <f t="shared" si="61"/>
        <v>790208776</v>
      </c>
      <c r="CK442" s="22">
        <v>0</v>
      </c>
      <c r="CL442" s="23">
        <v>0</v>
      </c>
      <c r="CM442" s="23">
        <v>0</v>
      </c>
      <c r="CN442" s="23">
        <v>0</v>
      </c>
      <c r="CO442" s="23">
        <v>0</v>
      </c>
      <c r="CP442" s="24">
        <v>0</v>
      </c>
      <c r="CQ442" s="23">
        <v>0</v>
      </c>
      <c r="CR442" s="23">
        <v>0</v>
      </c>
      <c r="CS442" s="25">
        <f t="shared" si="62"/>
        <v>790208776</v>
      </c>
      <c r="CT442" s="22">
        <v>0</v>
      </c>
      <c r="CU442" s="23">
        <v>0</v>
      </c>
      <c r="CV442" s="23">
        <v>0</v>
      </c>
      <c r="CW442" s="23"/>
      <c r="CX442" s="23">
        <v>0</v>
      </c>
      <c r="CY442" s="24">
        <v>0</v>
      </c>
      <c r="CZ442" s="23">
        <v>0</v>
      </c>
      <c r="DA442" s="23">
        <v>0</v>
      </c>
      <c r="DB442" s="25">
        <f t="shared" si="63"/>
        <v>790208776</v>
      </c>
      <c r="DC442" s="22">
        <v>0</v>
      </c>
      <c r="DD442" s="23">
        <v>0</v>
      </c>
      <c r="DE442" s="23">
        <v>0</v>
      </c>
      <c r="DF442" s="23">
        <v>0</v>
      </c>
      <c r="DG442" s="23">
        <v>0</v>
      </c>
      <c r="DH442" s="24">
        <v>0</v>
      </c>
      <c r="DI442" s="23">
        <v>0</v>
      </c>
      <c r="DJ442" s="23">
        <v>0</v>
      </c>
      <c r="DK442" s="25">
        <f t="shared" si="65"/>
        <v>790208776</v>
      </c>
      <c r="DL442" s="28">
        <v>0</v>
      </c>
      <c r="DM442" s="23">
        <v>0</v>
      </c>
      <c r="DN442" s="23">
        <v>0</v>
      </c>
      <c r="DO442" s="23">
        <v>0</v>
      </c>
      <c r="DP442" s="23"/>
      <c r="DQ442" s="23"/>
      <c r="DR442" s="23">
        <v>0</v>
      </c>
      <c r="DS442" s="23">
        <v>0</v>
      </c>
      <c r="DT442" s="24">
        <v>0</v>
      </c>
      <c r="DU442" s="23">
        <v>0</v>
      </c>
      <c r="DV442" s="23">
        <v>0</v>
      </c>
      <c r="DW442" s="26">
        <f t="shared" si="64"/>
        <v>790208776</v>
      </c>
      <c r="DX442" s="26">
        <f>VLOOKUP(B442,[2]RPTNCT049_ConsultaSaldosContabl!$I$4:$K$7914,3,0)</f>
        <v>224276192</v>
      </c>
      <c r="DY442" s="13" t="e">
        <f>+S442+AD442+AU442+#REF!+BG442+#REF!+BQ442+#REF!</f>
        <v>#REF!</v>
      </c>
    </row>
    <row r="443" spans="1:129" ht="15" customHeight="1" x14ac:dyDescent="0.2">
      <c r="A443" s="9">
        <v>8909803441</v>
      </c>
      <c r="B443" s="9">
        <v>890980344</v>
      </c>
      <c r="C443" s="9"/>
      <c r="D443" s="27">
        <v>217905679</v>
      </c>
      <c r="E443" s="21" t="s">
        <v>191</v>
      </c>
      <c r="F443" s="20" t="s">
        <v>1339</v>
      </c>
      <c r="G443" s="22">
        <f>VLOOKUP(A443,[1]SGP!$A$4:$G$1137,7,0)</f>
        <v>0</v>
      </c>
      <c r="H443" s="23"/>
      <c r="I443" s="23">
        <v>0</v>
      </c>
      <c r="J443" s="23">
        <v>0</v>
      </c>
      <c r="K443" s="24">
        <v>0</v>
      </c>
      <c r="L443" s="23">
        <v>0</v>
      </c>
      <c r="M443" s="23">
        <v>0</v>
      </c>
      <c r="N443" s="25">
        <f t="shared" si="57"/>
        <v>0</v>
      </c>
      <c r="O443" s="25">
        <v>0</v>
      </c>
      <c r="P443" s="22">
        <v>0</v>
      </c>
      <c r="Q443" s="23">
        <v>0</v>
      </c>
      <c r="R443" s="23">
        <v>0</v>
      </c>
      <c r="S443" s="31">
        <v>191159539</v>
      </c>
      <c r="T443" s="23">
        <v>0</v>
      </c>
      <c r="U443" s="24">
        <v>0</v>
      </c>
      <c r="V443" s="23">
        <v>0</v>
      </c>
      <c r="W443" s="23">
        <v>0</v>
      </c>
      <c r="X443" s="25">
        <f t="shared" si="58"/>
        <v>191159539</v>
      </c>
      <c r="Y443" s="25">
        <v>0</v>
      </c>
      <c r="Z443" s="22">
        <v>0</v>
      </c>
      <c r="AA443" s="23">
        <v>0</v>
      </c>
      <c r="AB443" s="22">
        <v>0</v>
      </c>
      <c r="AC443" s="23">
        <v>0</v>
      </c>
      <c r="AD443" s="23">
        <v>0</v>
      </c>
      <c r="AE443" s="23">
        <v>0</v>
      </c>
      <c r="AF443" s="24">
        <v>0</v>
      </c>
      <c r="AG443" s="23">
        <v>0</v>
      </c>
      <c r="AH443" s="23">
        <v>0</v>
      </c>
      <c r="AI443" s="25">
        <f t="shared" si="59"/>
        <v>191159539</v>
      </c>
      <c r="AJ443" s="25">
        <v>0</v>
      </c>
      <c r="AK443" s="24">
        <v>0</v>
      </c>
      <c r="AL443" s="23">
        <v>0</v>
      </c>
      <c r="AM443" s="23">
        <v>0</v>
      </c>
      <c r="AN443" s="24">
        <v>0</v>
      </c>
      <c r="AO443" s="24">
        <v>0</v>
      </c>
      <c r="AP443" s="23">
        <v>0</v>
      </c>
      <c r="AQ443" s="23">
        <v>0</v>
      </c>
      <c r="AR443" s="23">
        <v>0</v>
      </c>
      <c r="AS443" s="41" t="s">
        <v>2304</v>
      </c>
      <c r="AT443" s="23">
        <v>0</v>
      </c>
      <c r="AU443" s="23">
        <v>0</v>
      </c>
      <c r="AV443" s="25">
        <v>191159539</v>
      </c>
      <c r="AW443" s="22">
        <v>0</v>
      </c>
      <c r="AX443" s="23">
        <v>0</v>
      </c>
      <c r="AY443" s="41">
        <v>0</v>
      </c>
      <c r="AZ443" s="23">
        <v>0</v>
      </c>
      <c r="BA443" s="24">
        <v>0</v>
      </c>
      <c r="BB443" s="23">
        <v>0</v>
      </c>
      <c r="BC443" s="23"/>
      <c r="BD443" s="23">
        <v>0</v>
      </c>
      <c r="BE443" s="41">
        <v>0</v>
      </c>
      <c r="BF443" s="23">
        <v>104037080</v>
      </c>
      <c r="BG443" s="23">
        <v>176930929</v>
      </c>
      <c r="BH443" s="25">
        <v>472127548</v>
      </c>
      <c r="BI443" s="23">
        <v>0</v>
      </c>
      <c r="BJ443" s="23">
        <v>28115645</v>
      </c>
      <c r="BK443" s="23">
        <v>0</v>
      </c>
      <c r="BL443" s="23">
        <v>0</v>
      </c>
      <c r="BM443" s="23">
        <v>0</v>
      </c>
      <c r="BN443" s="24">
        <v>0</v>
      </c>
      <c r="BO443" s="23">
        <v>0</v>
      </c>
      <c r="BP443" s="23">
        <v>0</v>
      </c>
      <c r="BQ443" s="23">
        <v>0</v>
      </c>
      <c r="BR443" s="25">
        <v>500243193</v>
      </c>
      <c r="BS443" s="22">
        <v>0</v>
      </c>
      <c r="BT443" s="23">
        <v>0</v>
      </c>
      <c r="BU443" s="23">
        <v>0</v>
      </c>
      <c r="BV443" s="23">
        <v>0</v>
      </c>
      <c r="BW443" s="24">
        <v>0</v>
      </c>
      <c r="BX443" s="23">
        <v>0</v>
      </c>
      <c r="BY443" s="23">
        <v>0</v>
      </c>
      <c r="BZ443" s="23">
        <v>0</v>
      </c>
      <c r="CA443" s="25">
        <f t="shared" si="60"/>
        <v>500243193</v>
      </c>
      <c r="CB443" s="22">
        <v>0</v>
      </c>
      <c r="CC443" s="23">
        <v>0</v>
      </c>
      <c r="CD443" s="23">
        <v>0</v>
      </c>
      <c r="CE443" s="23">
        <v>0</v>
      </c>
      <c r="CF443" s="24">
        <v>0</v>
      </c>
      <c r="CG443" s="23">
        <v>0</v>
      </c>
      <c r="CH443" s="23">
        <v>0</v>
      </c>
      <c r="CI443" s="23">
        <v>0</v>
      </c>
      <c r="CJ443" s="25">
        <f t="shared" si="61"/>
        <v>500243193</v>
      </c>
      <c r="CK443" s="22">
        <v>0</v>
      </c>
      <c r="CL443" s="23">
        <v>0</v>
      </c>
      <c r="CM443" s="23">
        <v>0</v>
      </c>
      <c r="CN443" s="23">
        <v>0</v>
      </c>
      <c r="CO443" s="23">
        <v>0</v>
      </c>
      <c r="CP443" s="24">
        <v>0</v>
      </c>
      <c r="CQ443" s="23">
        <v>0</v>
      </c>
      <c r="CR443" s="23">
        <v>0</v>
      </c>
      <c r="CS443" s="25">
        <f t="shared" si="62"/>
        <v>500243193</v>
      </c>
      <c r="CT443" s="22">
        <v>0</v>
      </c>
      <c r="CU443" s="23">
        <v>0</v>
      </c>
      <c r="CV443" s="23">
        <v>0</v>
      </c>
      <c r="CW443" s="23"/>
      <c r="CX443" s="23">
        <v>0</v>
      </c>
      <c r="CY443" s="24">
        <v>0</v>
      </c>
      <c r="CZ443" s="23">
        <v>0</v>
      </c>
      <c r="DA443" s="23">
        <v>0</v>
      </c>
      <c r="DB443" s="25">
        <f t="shared" si="63"/>
        <v>500243193</v>
      </c>
      <c r="DC443" s="22">
        <v>0</v>
      </c>
      <c r="DD443" s="23">
        <v>0</v>
      </c>
      <c r="DE443" s="23">
        <v>0</v>
      </c>
      <c r="DF443" s="23">
        <v>0</v>
      </c>
      <c r="DG443" s="23">
        <v>0</v>
      </c>
      <c r="DH443" s="24">
        <v>0</v>
      </c>
      <c r="DI443" s="23">
        <v>0</v>
      </c>
      <c r="DJ443" s="23">
        <v>0</v>
      </c>
      <c r="DK443" s="25">
        <f t="shared" si="65"/>
        <v>500243193</v>
      </c>
      <c r="DL443" s="28">
        <v>0</v>
      </c>
      <c r="DM443" s="23">
        <v>0</v>
      </c>
      <c r="DN443" s="23">
        <v>0</v>
      </c>
      <c r="DO443" s="23">
        <v>0</v>
      </c>
      <c r="DP443" s="23"/>
      <c r="DQ443" s="23"/>
      <c r="DR443" s="23">
        <v>0</v>
      </c>
      <c r="DS443" s="23">
        <v>0</v>
      </c>
      <c r="DT443" s="24">
        <v>0</v>
      </c>
      <c r="DU443" s="23">
        <v>0</v>
      </c>
      <c r="DV443" s="23">
        <v>0</v>
      </c>
      <c r="DW443" s="26">
        <f t="shared" si="64"/>
        <v>500243193</v>
      </c>
      <c r="DX443" s="26">
        <f>VLOOKUP(B443,[2]RPTNCT049_ConsultaSaldosContabl!$I$4:$K$7914,3,0)</f>
        <v>132152725</v>
      </c>
      <c r="DY443" s="13" t="e">
        <f>+S443+AD443+AU443+#REF!+BG443+#REF!+BQ443+#REF!</f>
        <v>#REF!</v>
      </c>
    </row>
    <row r="444" spans="1:129" ht="15" customHeight="1" x14ac:dyDescent="0.2">
      <c r="A444" s="9">
        <v>8909803427</v>
      </c>
      <c r="B444" s="9">
        <v>890980342</v>
      </c>
      <c r="C444" s="9"/>
      <c r="D444" s="27">
        <v>213405034</v>
      </c>
      <c r="E444" s="21" t="s">
        <v>100</v>
      </c>
      <c r="F444" s="20" t="s">
        <v>1252</v>
      </c>
      <c r="G444" s="22">
        <f>VLOOKUP(A444,[1]SGP!$A$4:$G$1137,7,0)</f>
        <v>0</v>
      </c>
      <c r="H444" s="23"/>
      <c r="I444" s="23">
        <v>0</v>
      </c>
      <c r="J444" s="23">
        <v>0</v>
      </c>
      <c r="K444" s="24">
        <v>0</v>
      </c>
      <c r="L444" s="23">
        <v>0</v>
      </c>
      <c r="M444" s="23">
        <v>0</v>
      </c>
      <c r="N444" s="25">
        <f t="shared" si="57"/>
        <v>0</v>
      </c>
      <c r="O444" s="25">
        <v>0</v>
      </c>
      <c r="P444" s="22">
        <v>0</v>
      </c>
      <c r="Q444" s="23">
        <v>0</v>
      </c>
      <c r="R444" s="23">
        <v>0</v>
      </c>
      <c r="S444" s="31">
        <v>314308928</v>
      </c>
      <c r="T444" s="23">
        <v>0</v>
      </c>
      <c r="U444" s="24">
        <v>0</v>
      </c>
      <c r="V444" s="23">
        <v>0</v>
      </c>
      <c r="W444" s="23">
        <v>0</v>
      </c>
      <c r="X444" s="25">
        <f t="shared" si="58"/>
        <v>314308928</v>
      </c>
      <c r="Y444" s="25">
        <v>0</v>
      </c>
      <c r="Z444" s="22">
        <v>0</v>
      </c>
      <c r="AA444" s="23">
        <v>0</v>
      </c>
      <c r="AB444" s="22">
        <v>0</v>
      </c>
      <c r="AC444" s="23">
        <v>0</v>
      </c>
      <c r="AD444" s="23">
        <v>0</v>
      </c>
      <c r="AE444" s="23">
        <v>0</v>
      </c>
      <c r="AF444" s="24">
        <v>0</v>
      </c>
      <c r="AG444" s="23">
        <v>0</v>
      </c>
      <c r="AH444" s="23">
        <v>0</v>
      </c>
      <c r="AI444" s="25">
        <f t="shared" si="59"/>
        <v>314308928</v>
      </c>
      <c r="AJ444" s="25">
        <v>0</v>
      </c>
      <c r="AK444" s="24">
        <v>0</v>
      </c>
      <c r="AL444" s="23">
        <v>0</v>
      </c>
      <c r="AM444" s="23">
        <v>0</v>
      </c>
      <c r="AN444" s="24">
        <v>0</v>
      </c>
      <c r="AO444" s="24">
        <v>0</v>
      </c>
      <c r="AP444" s="23">
        <v>0</v>
      </c>
      <c r="AQ444" s="23">
        <v>0</v>
      </c>
      <c r="AR444" s="23">
        <v>0</v>
      </c>
      <c r="AS444" s="41" t="s">
        <v>2304</v>
      </c>
      <c r="AT444" s="23">
        <v>0</v>
      </c>
      <c r="AU444" s="23">
        <v>0</v>
      </c>
      <c r="AV444" s="25">
        <v>314308928</v>
      </c>
      <c r="AW444" s="22">
        <v>0</v>
      </c>
      <c r="AX444" s="23">
        <v>0</v>
      </c>
      <c r="AY444" s="41">
        <v>0</v>
      </c>
      <c r="AZ444" s="23">
        <v>0</v>
      </c>
      <c r="BA444" s="24">
        <v>0</v>
      </c>
      <c r="BB444" s="23">
        <v>0</v>
      </c>
      <c r="BC444" s="23"/>
      <c r="BD444" s="23">
        <v>0</v>
      </c>
      <c r="BE444" s="41">
        <v>0</v>
      </c>
      <c r="BF444" s="23">
        <v>219740185</v>
      </c>
      <c r="BG444" s="23">
        <v>365271669</v>
      </c>
      <c r="BH444" s="25">
        <v>899320782</v>
      </c>
      <c r="BI444" s="23">
        <v>0</v>
      </c>
      <c r="BJ444" s="23">
        <v>60766187</v>
      </c>
      <c r="BK444" s="23">
        <v>0</v>
      </c>
      <c r="BL444" s="23">
        <v>0</v>
      </c>
      <c r="BM444" s="23">
        <v>0</v>
      </c>
      <c r="BN444" s="24">
        <v>0</v>
      </c>
      <c r="BO444" s="23">
        <v>0</v>
      </c>
      <c r="BP444" s="23">
        <v>0</v>
      </c>
      <c r="BQ444" s="23">
        <v>0</v>
      </c>
      <c r="BR444" s="25">
        <v>960086969</v>
      </c>
      <c r="BS444" s="22">
        <v>0</v>
      </c>
      <c r="BT444" s="23">
        <v>0</v>
      </c>
      <c r="BU444" s="23">
        <v>0</v>
      </c>
      <c r="BV444" s="23">
        <v>0</v>
      </c>
      <c r="BW444" s="24">
        <v>0</v>
      </c>
      <c r="BX444" s="23">
        <v>0</v>
      </c>
      <c r="BY444" s="23">
        <v>0</v>
      </c>
      <c r="BZ444" s="23">
        <v>0</v>
      </c>
      <c r="CA444" s="25">
        <f t="shared" si="60"/>
        <v>960086969</v>
      </c>
      <c r="CB444" s="22">
        <v>0</v>
      </c>
      <c r="CC444" s="23">
        <v>0</v>
      </c>
      <c r="CD444" s="23">
        <v>0</v>
      </c>
      <c r="CE444" s="23">
        <v>0</v>
      </c>
      <c r="CF444" s="24">
        <v>0</v>
      </c>
      <c r="CG444" s="23">
        <v>0</v>
      </c>
      <c r="CH444" s="23">
        <v>0</v>
      </c>
      <c r="CI444" s="23">
        <v>0</v>
      </c>
      <c r="CJ444" s="25">
        <f t="shared" si="61"/>
        <v>960086969</v>
      </c>
      <c r="CK444" s="22">
        <v>0</v>
      </c>
      <c r="CL444" s="23">
        <v>0</v>
      </c>
      <c r="CM444" s="23">
        <v>0</v>
      </c>
      <c r="CN444" s="23">
        <v>0</v>
      </c>
      <c r="CO444" s="23">
        <v>0</v>
      </c>
      <c r="CP444" s="24">
        <v>0</v>
      </c>
      <c r="CQ444" s="23">
        <v>0</v>
      </c>
      <c r="CR444" s="23">
        <v>0</v>
      </c>
      <c r="CS444" s="25">
        <f t="shared" si="62"/>
        <v>960086969</v>
      </c>
      <c r="CT444" s="22">
        <v>0</v>
      </c>
      <c r="CU444" s="23">
        <v>0</v>
      </c>
      <c r="CV444" s="23">
        <v>0</v>
      </c>
      <c r="CW444" s="23"/>
      <c r="CX444" s="23">
        <v>0</v>
      </c>
      <c r="CY444" s="24">
        <v>0</v>
      </c>
      <c r="CZ444" s="23">
        <v>0</v>
      </c>
      <c r="DA444" s="23">
        <v>0</v>
      </c>
      <c r="DB444" s="25">
        <f t="shared" si="63"/>
        <v>960086969</v>
      </c>
      <c r="DC444" s="22">
        <v>0</v>
      </c>
      <c r="DD444" s="23">
        <v>0</v>
      </c>
      <c r="DE444" s="23">
        <v>0</v>
      </c>
      <c r="DF444" s="23">
        <v>0</v>
      </c>
      <c r="DG444" s="23">
        <v>0</v>
      </c>
      <c r="DH444" s="24">
        <v>0</v>
      </c>
      <c r="DI444" s="23">
        <v>0</v>
      </c>
      <c r="DJ444" s="23">
        <v>0</v>
      </c>
      <c r="DK444" s="25">
        <f t="shared" si="65"/>
        <v>960086969</v>
      </c>
      <c r="DL444" s="28">
        <v>0</v>
      </c>
      <c r="DM444" s="23">
        <v>0</v>
      </c>
      <c r="DN444" s="23">
        <v>0</v>
      </c>
      <c r="DO444" s="23">
        <v>0</v>
      </c>
      <c r="DP444" s="23"/>
      <c r="DQ444" s="23"/>
      <c r="DR444" s="23">
        <v>0</v>
      </c>
      <c r="DS444" s="23">
        <v>0</v>
      </c>
      <c r="DT444" s="24">
        <v>0</v>
      </c>
      <c r="DU444" s="23">
        <v>0</v>
      </c>
      <c r="DV444" s="23">
        <v>0</v>
      </c>
      <c r="DW444" s="26">
        <f t="shared" si="64"/>
        <v>960086969</v>
      </c>
      <c r="DX444" s="26">
        <f>VLOOKUP(B444,[2]RPTNCT049_ConsultaSaldosContabl!$I$4:$K$7914,3,0)</f>
        <v>280506372</v>
      </c>
      <c r="DY444" s="13" t="e">
        <f>+S444+AD444+AU444+#REF!+BG444+#REF!+BQ444+#REF!</f>
        <v>#REF!</v>
      </c>
    </row>
    <row r="445" spans="1:129" ht="15" customHeight="1" x14ac:dyDescent="0.2">
      <c r="A445" s="9">
        <v>8909803316</v>
      </c>
      <c r="B445" s="9">
        <v>890980331</v>
      </c>
      <c r="C445" s="9"/>
      <c r="D445" s="27">
        <v>213105631</v>
      </c>
      <c r="E445" s="21" t="s">
        <v>177</v>
      </c>
      <c r="F445" s="20" t="s">
        <v>1327</v>
      </c>
      <c r="G445" s="22">
        <f>VLOOKUP(A445,[1]SGP!$A$4:$G$1137,7,0)</f>
        <v>919019115</v>
      </c>
      <c r="H445" s="23"/>
      <c r="I445" s="23">
        <v>0</v>
      </c>
      <c r="J445" s="23">
        <v>0</v>
      </c>
      <c r="K445" s="24">
        <v>49067622</v>
      </c>
      <c r="L445" s="23">
        <v>122851555</v>
      </c>
      <c r="M445" s="23">
        <v>0</v>
      </c>
      <c r="N445" s="25">
        <f t="shared" si="57"/>
        <v>1090938292</v>
      </c>
      <c r="O445" s="25">
        <v>0</v>
      </c>
      <c r="P445" s="22">
        <v>895606168</v>
      </c>
      <c r="Q445" s="23">
        <v>0</v>
      </c>
      <c r="R445" s="23">
        <v>0</v>
      </c>
      <c r="S445" s="31">
        <v>296187021</v>
      </c>
      <c r="T445" s="23">
        <v>0</v>
      </c>
      <c r="U445" s="24">
        <v>56368204</v>
      </c>
      <c r="V445" s="23">
        <v>106398597</v>
      </c>
      <c r="W445" s="23">
        <v>0</v>
      </c>
      <c r="X445" s="25">
        <f t="shared" si="58"/>
        <v>2445498282</v>
      </c>
      <c r="Y445" s="25">
        <v>0</v>
      </c>
      <c r="Z445" s="22">
        <v>0</v>
      </c>
      <c r="AA445" s="23">
        <v>0</v>
      </c>
      <c r="AB445" s="22">
        <v>0</v>
      </c>
      <c r="AC445" s="31">
        <v>66263930</v>
      </c>
      <c r="AD445" s="23">
        <v>0</v>
      </c>
      <c r="AE445" s="23">
        <v>967232834</v>
      </c>
      <c r="AF445" s="24">
        <v>52717913</v>
      </c>
      <c r="AG445" s="23">
        <v>114625076</v>
      </c>
      <c r="AH445" s="23">
        <v>0</v>
      </c>
      <c r="AI445" s="25">
        <f t="shared" si="59"/>
        <v>3646338035</v>
      </c>
      <c r="AJ445" s="25">
        <v>0</v>
      </c>
      <c r="AK445" s="24">
        <v>0</v>
      </c>
      <c r="AL445" s="23">
        <v>0</v>
      </c>
      <c r="AM445" s="23">
        <v>0</v>
      </c>
      <c r="AN445" s="24">
        <v>0</v>
      </c>
      <c r="AO445" s="23">
        <v>1026084948</v>
      </c>
      <c r="AP445" s="23">
        <v>52788835</v>
      </c>
      <c r="AQ445" s="23">
        <v>111337675</v>
      </c>
      <c r="AR445" s="23">
        <v>0</v>
      </c>
      <c r="AS445" s="23">
        <v>461738227</v>
      </c>
      <c r="AT445" s="23">
        <v>0</v>
      </c>
      <c r="AU445" s="23">
        <v>0</v>
      </c>
      <c r="AV445" s="25">
        <v>5298287720</v>
      </c>
      <c r="AW445" s="22">
        <v>537208349</v>
      </c>
      <c r="AX445" s="23">
        <v>0</v>
      </c>
      <c r="AY445" s="41">
        <v>0</v>
      </c>
      <c r="AZ445" s="23">
        <v>0</v>
      </c>
      <c r="BA445" s="24">
        <v>52788835</v>
      </c>
      <c r="BB445" s="23">
        <v>111337675</v>
      </c>
      <c r="BC445" s="23"/>
      <c r="BD445" s="23">
        <v>0</v>
      </c>
      <c r="BE445" s="41">
        <v>0</v>
      </c>
      <c r="BF445" s="23">
        <v>109275600</v>
      </c>
      <c r="BG445" s="23">
        <v>266940757</v>
      </c>
      <c r="BH445" s="25">
        <v>6375838936</v>
      </c>
      <c r="BI445" s="23">
        <v>1002518410</v>
      </c>
      <c r="BJ445" s="23">
        <v>123539586</v>
      </c>
      <c r="BK445" s="23">
        <v>0</v>
      </c>
      <c r="BL445" s="23">
        <v>0</v>
      </c>
      <c r="BM445" s="23">
        <v>0</v>
      </c>
      <c r="BN445" s="24">
        <v>52788835</v>
      </c>
      <c r="BO445" s="23">
        <v>111337675</v>
      </c>
      <c r="BP445" s="23">
        <v>0</v>
      </c>
      <c r="BQ445" s="23">
        <v>0</v>
      </c>
      <c r="BR445" s="25">
        <v>7666023442</v>
      </c>
      <c r="BS445" s="22">
        <v>0</v>
      </c>
      <c r="BT445" s="23">
        <v>0</v>
      </c>
      <c r="BU445" s="23">
        <v>0</v>
      </c>
      <c r="BV445" s="23">
        <v>0</v>
      </c>
      <c r="BW445" s="24">
        <v>0</v>
      </c>
      <c r="BX445" s="23">
        <v>0</v>
      </c>
      <c r="BY445" s="23">
        <v>0</v>
      </c>
      <c r="BZ445" s="23">
        <v>0</v>
      </c>
      <c r="CA445" s="25">
        <f t="shared" si="60"/>
        <v>7666023442</v>
      </c>
      <c r="CB445" s="22">
        <v>0</v>
      </c>
      <c r="CC445" s="23">
        <v>0</v>
      </c>
      <c r="CD445" s="23">
        <v>0</v>
      </c>
      <c r="CE445" s="23">
        <v>0</v>
      </c>
      <c r="CF445" s="24">
        <v>0</v>
      </c>
      <c r="CG445" s="23">
        <v>0</v>
      </c>
      <c r="CH445" s="23">
        <v>0</v>
      </c>
      <c r="CI445" s="23">
        <v>0</v>
      </c>
      <c r="CJ445" s="25">
        <f t="shared" si="61"/>
        <v>7666023442</v>
      </c>
      <c r="CK445" s="22">
        <v>0</v>
      </c>
      <c r="CL445" s="23">
        <v>0</v>
      </c>
      <c r="CM445" s="23">
        <v>0</v>
      </c>
      <c r="CN445" s="23">
        <v>0</v>
      </c>
      <c r="CO445" s="23">
        <v>0</v>
      </c>
      <c r="CP445" s="24">
        <v>0</v>
      </c>
      <c r="CQ445" s="23">
        <v>0</v>
      </c>
      <c r="CR445" s="23">
        <v>0</v>
      </c>
      <c r="CS445" s="25">
        <f t="shared" si="62"/>
        <v>7666023442</v>
      </c>
      <c r="CT445" s="22">
        <v>0</v>
      </c>
      <c r="CU445" s="23">
        <v>0</v>
      </c>
      <c r="CV445" s="23">
        <v>0</v>
      </c>
      <c r="CW445" s="23">
        <v>0</v>
      </c>
      <c r="CX445" s="23">
        <v>0</v>
      </c>
      <c r="CY445" s="24">
        <v>0</v>
      </c>
      <c r="CZ445" s="23">
        <v>0</v>
      </c>
      <c r="DA445" s="23">
        <v>0</v>
      </c>
      <c r="DB445" s="25">
        <f t="shared" si="63"/>
        <v>7666023442</v>
      </c>
      <c r="DC445" s="22"/>
      <c r="DD445" s="23">
        <v>0</v>
      </c>
      <c r="DE445" s="23">
        <v>0</v>
      </c>
      <c r="DF445" s="23">
        <v>0</v>
      </c>
      <c r="DG445" s="23">
        <v>0</v>
      </c>
      <c r="DH445" s="24">
        <v>0</v>
      </c>
      <c r="DI445" s="23">
        <v>0</v>
      </c>
      <c r="DJ445" s="23">
        <v>0</v>
      </c>
      <c r="DK445" s="25">
        <f t="shared" si="65"/>
        <v>7666023442</v>
      </c>
      <c r="DL445" s="28">
        <v>0</v>
      </c>
      <c r="DM445" s="23">
        <v>0</v>
      </c>
      <c r="DN445" s="23">
        <v>0</v>
      </c>
      <c r="DO445" s="23">
        <v>0</v>
      </c>
      <c r="DP445" s="23">
        <v>0</v>
      </c>
      <c r="DQ445" s="23"/>
      <c r="DR445" s="23">
        <v>0</v>
      </c>
      <c r="DS445" s="23">
        <v>0</v>
      </c>
      <c r="DT445" s="24">
        <v>0</v>
      </c>
      <c r="DU445" s="23">
        <v>0</v>
      </c>
      <c r="DV445" s="23">
        <v>0</v>
      </c>
      <c r="DW445" s="26">
        <f t="shared" si="64"/>
        <v>7666023442</v>
      </c>
      <c r="DX445" s="26">
        <f>VLOOKUP(B445,[2]RPTNCT049_ConsultaSaldosContabl!$I$4:$K$7914,3,0)</f>
        <v>7102895664</v>
      </c>
      <c r="DY445" s="13" t="e">
        <f>+S445+AD445+AU445+#REF!+BG445+#REF!+BQ445+#REF!</f>
        <v>#REF!</v>
      </c>
    </row>
    <row r="446" spans="1:129" ht="15" customHeight="1" x14ac:dyDescent="0.2">
      <c r="A446" s="9">
        <v>8909803309</v>
      </c>
      <c r="B446" s="9">
        <v>890980330</v>
      </c>
      <c r="C446" s="9"/>
      <c r="D446" s="27">
        <v>210105101</v>
      </c>
      <c r="E446" s="21" t="s">
        <v>114</v>
      </c>
      <c r="F446" s="20" t="s">
        <v>1266</v>
      </c>
      <c r="G446" s="22">
        <f>VLOOKUP(A446,[1]SGP!$A$4:$G$1137,7,0)</f>
        <v>0</v>
      </c>
      <c r="H446" s="23"/>
      <c r="I446" s="23">
        <v>0</v>
      </c>
      <c r="J446" s="23">
        <v>0</v>
      </c>
      <c r="K446" s="24">
        <v>0</v>
      </c>
      <c r="L446" s="23">
        <v>0</v>
      </c>
      <c r="M446" s="23">
        <v>0</v>
      </c>
      <c r="N446" s="25">
        <f t="shared" si="57"/>
        <v>0</v>
      </c>
      <c r="O446" s="25">
        <v>0</v>
      </c>
      <c r="P446" s="22">
        <v>0</v>
      </c>
      <c r="Q446" s="23">
        <v>0</v>
      </c>
      <c r="R446" s="23">
        <v>0</v>
      </c>
      <c r="S446" s="31">
        <v>153952033</v>
      </c>
      <c r="T446" s="23">
        <v>0</v>
      </c>
      <c r="U446" s="24">
        <v>0</v>
      </c>
      <c r="V446" s="23">
        <v>0</v>
      </c>
      <c r="W446" s="23">
        <v>0</v>
      </c>
      <c r="X446" s="25">
        <f t="shared" si="58"/>
        <v>153952033</v>
      </c>
      <c r="Y446" s="25">
        <v>0</v>
      </c>
      <c r="Z446" s="22">
        <v>0</v>
      </c>
      <c r="AA446" s="23">
        <v>0</v>
      </c>
      <c r="AB446" s="22">
        <v>0</v>
      </c>
      <c r="AC446" s="23">
        <v>0</v>
      </c>
      <c r="AD446" s="23">
        <v>30959981</v>
      </c>
      <c r="AE446" s="23">
        <v>0</v>
      </c>
      <c r="AF446" s="24">
        <v>0</v>
      </c>
      <c r="AG446" s="23">
        <v>0</v>
      </c>
      <c r="AH446" s="23">
        <v>0</v>
      </c>
      <c r="AI446" s="25">
        <f t="shared" si="59"/>
        <v>184912014</v>
      </c>
      <c r="AJ446" s="25">
        <v>0</v>
      </c>
      <c r="AK446" s="24">
        <v>0</v>
      </c>
      <c r="AL446" s="23">
        <v>0</v>
      </c>
      <c r="AM446" s="23">
        <v>0</v>
      </c>
      <c r="AN446" s="24">
        <v>0</v>
      </c>
      <c r="AO446" s="24">
        <v>0</v>
      </c>
      <c r="AP446" s="23">
        <v>0</v>
      </c>
      <c r="AQ446" s="23">
        <v>0</v>
      </c>
      <c r="AR446" s="23">
        <v>0</v>
      </c>
      <c r="AS446" s="41" t="s">
        <v>2304</v>
      </c>
      <c r="AT446" s="23">
        <v>0</v>
      </c>
      <c r="AU446" s="23">
        <v>0</v>
      </c>
      <c r="AV446" s="25">
        <v>184912014</v>
      </c>
      <c r="AW446" s="22">
        <v>0</v>
      </c>
      <c r="AX446" s="23">
        <v>0</v>
      </c>
      <c r="AY446" s="41">
        <v>0</v>
      </c>
      <c r="AZ446" s="23">
        <v>0</v>
      </c>
      <c r="BA446" s="24">
        <v>0</v>
      </c>
      <c r="BB446" s="23">
        <v>0</v>
      </c>
      <c r="BC446" s="23"/>
      <c r="BD446" s="23">
        <v>0</v>
      </c>
      <c r="BE446" s="41">
        <v>0</v>
      </c>
      <c r="BF446" s="23">
        <v>128712705</v>
      </c>
      <c r="BG446" s="23">
        <v>171108229</v>
      </c>
      <c r="BH446" s="25">
        <v>484732948</v>
      </c>
      <c r="BI446" s="23">
        <v>0</v>
      </c>
      <c r="BJ446" s="23">
        <v>36764848</v>
      </c>
      <c r="BK446" s="23">
        <v>0</v>
      </c>
      <c r="BL446" s="23">
        <v>0</v>
      </c>
      <c r="BM446" s="23">
        <v>0</v>
      </c>
      <c r="BN446" s="24">
        <v>0</v>
      </c>
      <c r="BO446" s="23">
        <v>0</v>
      </c>
      <c r="BP446" s="23">
        <v>0</v>
      </c>
      <c r="BQ446" s="23">
        <v>0</v>
      </c>
      <c r="BR446" s="25">
        <v>521497796</v>
      </c>
      <c r="BS446" s="22">
        <v>0</v>
      </c>
      <c r="BT446" s="23">
        <v>0</v>
      </c>
      <c r="BU446" s="23">
        <v>0</v>
      </c>
      <c r="BV446" s="23">
        <v>0</v>
      </c>
      <c r="BW446" s="24">
        <v>0</v>
      </c>
      <c r="BX446" s="23">
        <v>0</v>
      </c>
      <c r="BY446" s="23">
        <v>0</v>
      </c>
      <c r="BZ446" s="23">
        <v>0</v>
      </c>
      <c r="CA446" s="25">
        <f t="shared" si="60"/>
        <v>521497796</v>
      </c>
      <c r="CB446" s="22">
        <v>0</v>
      </c>
      <c r="CC446" s="23">
        <v>0</v>
      </c>
      <c r="CD446" s="23">
        <v>0</v>
      </c>
      <c r="CE446" s="23">
        <v>0</v>
      </c>
      <c r="CF446" s="24">
        <v>0</v>
      </c>
      <c r="CG446" s="23">
        <v>0</v>
      </c>
      <c r="CH446" s="23">
        <v>0</v>
      </c>
      <c r="CI446" s="23">
        <v>0</v>
      </c>
      <c r="CJ446" s="25">
        <f t="shared" si="61"/>
        <v>521497796</v>
      </c>
      <c r="CK446" s="22">
        <v>0</v>
      </c>
      <c r="CL446" s="23">
        <v>0</v>
      </c>
      <c r="CM446" s="23">
        <v>0</v>
      </c>
      <c r="CN446" s="23">
        <v>0</v>
      </c>
      <c r="CO446" s="23">
        <v>0</v>
      </c>
      <c r="CP446" s="24">
        <v>0</v>
      </c>
      <c r="CQ446" s="23">
        <v>0</v>
      </c>
      <c r="CR446" s="23">
        <v>0</v>
      </c>
      <c r="CS446" s="25">
        <f t="shared" si="62"/>
        <v>521497796</v>
      </c>
      <c r="CT446" s="22">
        <v>0</v>
      </c>
      <c r="CU446" s="23">
        <v>0</v>
      </c>
      <c r="CV446" s="23">
        <v>0</v>
      </c>
      <c r="CW446" s="23"/>
      <c r="CX446" s="23">
        <v>0</v>
      </c>
      <c r="CY446" s="24">
        <v>0</v>
      </c>
      <c r="CZ446" s="23">
        <v>0</v>
      </c>
      <c r="DA446" s="23">
        <v>0</v>
      </c>
      <c r="DB446" s="25">
        <f t="shared" si="63"/>
        <v>521497796</v>
      </c>
      <c r="DC446" s="22">
        <v>0</v>
      </c>
      <c r="DD446" s="23">
        <v>0</v>
      </c>
      <c r="DE446" s="23">
        <v>0</v>
      </c>
      <c r="DF446" s="23">
        <v>0</v>
      </c>
      <c r="DG446" s="23">
        <v>0</v>
      </c>
      <c r="DH446" s="24">
        <v>0</v>
      </c>
      <c r="DI446" s="23">
        <v>0</v>
      </c>
      <c r="DJ446" s="23">
        <v>0</v>
      </c>
      <c r="DK446" s="25">
        <f t="shared" si="65"/>
        <v>521497796</v>
      </c>
      <c r="DL446" s="28">
        <v>0</v>
      </c>
      <c r="DM446" s="23">
        <v>0</v>
      </c>
      <c r="DN446" s="23">
        <v>0</v>
      </c>
      <c r="DO446" s="23">
        <v>0</v>
      </c>
      <c r="DP446" s="23">
        <v>0</v>
      </c>
      <c r="DQ446" s="23"/>
      <c r="DR446" s="23">
        <v>0</v>
      </c>
      <c r="DS446" s="23">
        <v>0</v>
      </c>
      <c r="DT446" s="24">
        <v>0</v>
      </c>
      <c r="DU446" s="23">
        <v>0</v>
      </c>
      <c r="DV446" s="23">
        <v>0</v>
      </c>
      <c r="DW446" s="26">
        <f t="shared" si="64"/>
        <v>521497796</v>
      </c>
      <c r="DX446" s="26">
        <f>VLOOKUP(B446,[2]RPTNCT049_ConsultaSaldosContabl!$I$4:$K$7914,3,0)</f>
        <v>165477553</v>
      </c>
      <c r="DY446" s="13" t="e">
        <f>+S446+AD446+AU446+#REF!+BG446+#REF!+BQ446+#REF!</f>
        <v>#REF!</v>
      </c>
    </row>
    <row r="447" spans="1:129" ht="15" customHeight="1" x14ac:dyDescent="0.2">
      <c r="A447" s="9">
        <v>8909801121</v>
      </c>
      <c r="B447" s="9">
        <v>890980112</v>
      </c>
      <c r="C447" s="9"/>
      <c r="D447" s="27">
        <v>218805088</v>
      </c>
      <c r="E447" s="21" t="s">
        <v>61</v>
      </c>
      <c r="F447" s="37" t="s">
        <v>1215</v>
      </c>
      <c r="G447" s="22">
        <f>VLOOKUP(A447,[1]SGP!$A$4:$G$1137,7,0)</f>
        <v>7037465595</v>
      </c>
      <c r="H447" s="23"/>
      <c r="I447" s="23">
        <v>0</v>
      </c>
      <c r="J447" s="23">
        <v>0</v>
      </c>
      <c r="K447" s="24">
        <v>352718302</v>
      </c>
      <c r="L447" s="23">
        <v>704500679</v>
      </c>
      <c r="M447" s="23">
        <v>0</v>
      </c>
      <c r="N447" s="25">
        <f t="shared" si="57"/>
        <v>8094684576</v>
      </c>
      <c r="O447" s="25">
        <v>0</v>
      </c>
      <c r="P447" s="22">
        <v>6688758020</v>
      </c>
      <c r="Q447" s="23">
        <v>0</v>
      </c>
      <c r="R447" s="23">
        <v>0</v>
      </c>
      <c r="S447" s="31">
        <v>2159201571</v>
      </c>
      <c r="T447" s="23">
        <v>0</v>
      </c>
      <c r="U447" s="24">
        <v>352718302</v>
      </c>
      <c r="V447" s="23">
        <v>811575879</v>
      </c>
      <c r="W447" s="23">
        <v>0</v>
      </c>
      <c r="X447" s="25">
        <f t="shared" si="58"/>
        <v>18106938348</v>
      </c>
      <c r="Y447" s="25">
        <v>0</v>
      </c>
      <c r="Z447" s="22">
        <v>0</v>
      </c>
      <c r="AA447" s="23">
        <v>0</v>
      </c>
      <c r="AB447" s="22">
        <v>0</v>
      </c>
      <c r="AC447" s="31">
        <v>608057812</v>
      </c>
      <c r="AD447" s="23">
        <v>0</v>
      </c>
      <c r="AE447" s="23">
        <v>7307715378</v>
      </c>
      <c r="AF447" s="24">
        <v>352718302</v>
      </c>
      <c r="AG447" s="23">
        <v>758038279</v>
      </c>
      <c r="AH447" s="23">
        <v>0</v>
      </c>
      <c r="AI447" s="25">
        <f t="shared" si="59"/>
        <v>27133468119</v>
      </c>
      <c r="AJ447" s="25">
        <v>0</v>
      </c>
      <c r="AK447" s="24">
        <v>0</v>
      </c>
      <c r="AL447" s="23">
        <v>0</v>
      </c>
      <c r="AM447" s="23">
        <v>0</v>
      </c>
      <c r="AN447" s="24">
        <v>0</v>
      </c>
      <c r="AO447" s="23">
        <v>7707548587</v>
      </c>
      <c r="AP447" s="23">
        <v>359765098</v>
      </c>
      <c r="AQ447" s="23">
        <v>760745815</v>
      </c>
      <c r="AR447" s="23">
        <v>0</v>
      </c>
      <c r="AS447" s="23">
        <v>3468396864</v>
      </c>
      <c r="AT447" s="23">
        <v>0</v>
      </c>
      <c r="AU447" s="23">
        <v>0</v>
      </c>
      <c r="AV447" s="25">
        <v>39429924483</v>
      </c>
      <c r="AW447" s="22">
        <v>4037860464</v>
      </c>
      <c r="AX447" s="23">
        <v>0</v>
      </c>
      <c r="AY447" s="41">
        <v>0</v>
      </c>
      <c r="AZ447" s="23">
        <v>0</v>
      </c>
      <c r="BA447" s="24">
        <v>359765098</v>
      </c>
      <c r="BB447" s="23">
        <v>760745815</v>
      </c>
      <c r="BC447" s="23"/>
      <c r="BD447" s="23">
        <v>0</v>
      </c>
      <c r="BE447" s="41">
        <v>0</v>
      </c>
      <c r="BF447" s="23">
        <v>1053341335</v>
      </c>
      <c r="BG447" s="23">
        <v>1880066676</v>
      </c>
      <c r="BH447" s="25">
        <v>47521703871</v>
      </c>
      <c r="BI447" s="23">
        <v>7527384108</v>
      </c>
      <c r="BJ447" s="23">
        <v>810020201</v>
      </c>
      <c r="BK447" s="23">
        <v>0</v>
      </c>
      <c r="BL447" s="23">
        <v>0</v>
      </c>
      <c r="BM447" s="23">
        <v>0</v>
      </c>
      <c r="BN447" s="24">
        <v>359765098</v>
      </c>
      <c r="BO447" s="23">
        <v>760745815</v>
      </c>
      <c r="BP447" s="23">
        <v>0</v>
      </c>
      <c r="BQ447" s="23">
        <v>0</v>
      </c>
      <c r="BR447" s="25">
        <v>56979619093</v>
      </c>
      <c r="BS447" s="22">
        <v>0</v>
      </c>
      <c r="BT447" s="23">
        <v>0</v>
      </c>
      <c r="BU447" s="23">
        <v>0</v>
      </c>
      <c r="BV447" s="23">
        <v>0</v>
      </c>
      <c r="BW447" s="24">
        <v>0</v>
      </c>
      <c r="BX447" s="23">
        <v>0</v>
      </c>
      <c r="BY447" s="23">
        <v>0</v>
      </c>
      <c r="BZ447" s="23">
        <v>0</v>
      </c>
      <c r="CA447" s="25">
        <f t="shared" si="60"/>
        <v>56979619093</v>
      </c>
      <c r="CB447" s="22">
        <v>0</v>
      </c>
      <c r="CC447" s="23">
        <v>0</v>
      </c>
      <c r="CD447" s="23">
        <v>0</v>
      </c>
      <c r="CE447" s="23">
        <v>0</v>
      </c>
      <c r="CF447" s="24">
        <v>0</v>
      </c>
      <c r="CG447" s="23">
        <v>0</v>
      </c>
      <c r="CH447" s="23">
        <v>0</v>
      </c>
      <c r="CI447" s="23">
        <v>0</v>
      </c>
      <c r="CJ447" s="25">
        <f t="shared" si="61"/>
        <v>56979619093</v>
      </c>
      <c r="CK447" s="22">
        <v>0</v>
      </c>
      <c r="CL447" s="23">
        <v>0</v>
      </c>
      <c r="CM447" s="23">
        <v>0</v>
      </c>
      <c r="CN447" s="23">
        <v>0</v>
      </c>
      <c r="CO447" s="23">
        <v>0</v>
      </c>
      <c r="CP447" s="24">
        <v>0</v>
      </c>
      <c r="CQ447" s="23">
        <v>0</v>
      </c>
      <c r="CR447" s="23">
        <v>0</v>
      </c>
      <c r="CS447" s="25">
        <f t="shared" si="62"/>
        <v>56979619093</v>
      </c>
      <c r="CT447" s="22">
        <v>0</v>
      </c>
      <c r="CU447" s="23">
        <v>0</v>
      </c>
      <c r="CV447" s="23">
        <v>0</v>
      </c>
      <c r="CW447" s="23"/>
      <c r="CX447" s="23">
        <v>0</v>
      </c>
      <c r="CY447" s="24">
        <v>0</v>
      </c>
      <c r="CZ447" s="23">
        <v>0</v>
      </c>
      <c r="DA447" s="23">
        <v>0</v>
      </c>
      <c r="DB447" s="25">
        <f t="shared" si="63"/>
        <v>56979619093</v>
      </c>
      <c r="DC447" s="22">
        <v>0</v>
      </c>
      <c r="DD447" s="23">
        <v>0</v>
      </c>
      <c r="DE447" s="23">
        <v>0</v>
      </c>
      <c r="DF447" s="23">
        <v>0</v>
      </c>
      <c r="DG447" s="23">
        <v>0</v>
      </c>
      <c r="DH447" s="24">
        <v>0</v>
      </c>
      <c r="DI447" s="23">
        <v>0</v>
      </c>
      <c r="DJ447" s="23">
        <v>0</v>
      </c>
      <c r="DK447" s="25">
        <f t="shared" si="65"/>
        <v>56979619093</v>
      </c>
      <c r="DL447" s="28">
        <v>0</v>
      </c>
      <c r="DM447" s="23">
        <v>0</v>
      </c>
      <c r="DN447" s="23">
        <v>0</v>
      </c>
      <c r="DO447" s="23">
        <v>0</v>
      </c>
      <c r="DP447" s="23"/>
      <c r="DQ447" s="23"/>
      <c r="DR447" s="23">
        <v>0</v>
      </c>
      <c r="DS447" s="23">
        <v>0</v>
      </c>
      <c r="DT447" s="24">
        <v>0</v>
      </c>
      <c r="DU447" s="23">
        <v>0</v>
      </c>
      <c r="DV447" s="23">
        <v>0</v>
      </c>
      <c r="DW447" s="26">
        <f t="shared" si="64"/>
        <v>56979619093</v>
      </c>
      <c r="DX447" s="26">
        <f>VLOOKUP(B447,[2]RPTNCT049_ConsultaSaldosContabl!$I$4:$K$7914,3,0)</f>
        <v>52940350846</v>
      </c>
      <c r="DY447" s="13" t="e">
        <f>+S447+AD447+AU447+#REF!+BG447+#REF!+BQ447+#REF!</f>
        <v>#REF!</v>
      </c>
    </row>
    <row r="448" spans="1:129" ht="15" customHeight="1" x14ac:dyDescent="0.2">
      <c r="A448" s="30">
        <v>8909800961</v>
      </c>
      <c r="B448" s="9">
        <v>890980096</v>
      </c>
      <c r="C448" s="9"/>
      <c r="D448" s="27">
        <v>218705887</v>
      </c>
      <c r="E448" s="21" t="s">
        <v>211</v>
      </c>
      <c r="F448" s="20" t="s">
        <v>1359</v>
      </c>
      <c r="G448" s="22">
        <f>VLOOKUP(A448,[1]SGP!$A$4:$G$1137,7,0)</f>
        <v>0</v>
      </c>
      <c r="H448" s="23"/>
      <c r="I448" s="23">
        <v>0</v>
      </c>
      <c r="J448" s="23">
        <v>0</v>
      </c>
      <c r="K448" s="24">
        <v>0</v>
      </c>
      <c r="L448" s="23">
        <v>0</v>
      </c>
      <c r="M448" s="23">
        <v>0</v>
      </c>
      <c r="N448" s="25">
        <f t="shared" si="57"/>
        <v>0</v>
      </c>
      <c r="O448" s="25">
        <v>0</v>
      </c>
      <c r="P448" s="22">
        <v>0</v>
      </c>
      <c r="Q448" s="23">
        <v>0</v>
      </c>
      <c r="R448" s="23">
        <v>0</v>
      </c>
      <c r="S448" s="31">
        <v>376755661</v>
      </c>
      <c r="T448" s="23">
        <v>0</v>
      </c>
      <c r="U448" s="24">
        <v>0</v>
      </c>
      <c r="V448" s="23">
        <v>0</v>
      </c>
      <c r="W448" s="23">
        <v>0</v>
      </c>
      <c r="X448" s="25">
        <f t="shared" si="58"/>
        <v>376755661</v>
      </c>
      <c r="Y448" s="25">
        <v>0</v>
      </c>
      <c r="Z448" s="22">
        <v>0</v>
      </c>
      <c r="AA448" s="23">
        <v>0</v>
      </c>
      <c r="AB448" s="22">
        <v>0</v>
      </c>
      <c r="AC448" s="23">
        <v>0</v>
      </c>
      <c r="AD448" s="23">
        <v>0</v>
      </c>
      <c r="AE448" s="23">
        <v>0</v>
      </c>
      <c r="AF448" s="24">
        <v>0</v>
      </c>
      <c r="AG448" s="23">
        <v>0</v>
      </c>
      <c r="AH448" s="23">
        <v>0</v>
      </c>
      <c r="AI448" s="25">
        <f t="shared" si="59"/>
        <v>376755661</v>
      </c>
      <c r="AJ448" s="25">
        <v>0</v>
      </c>
      <c r="AK448" s="24">
        <v>0</v>
      </c>
      <c r="AL448" s="23">
        <v>0</v>
      </c>
      <c r="AM448" s="23">
        <v>0</v>
      </c>
      <c r="AN448" s="24">
        <v>0</v>
      </c>
      <c r="AO448" s="24">
        <v>0</v>
      </c>
      <c r="AP448" s="23">
        <v>0</v>
      </c>
      <c r="AQ448" s="23">
        <v>0</v>
      </c>
      <c r="AR448" s="23">
        <v>0</v>
      </c>
      <c r="AS448" s="41" t="s">
        <v>2304</v>
      </c>
      <c r="AT448" s="23">
        <v>0</v>
      </c>
      <c r="AU448" s="23">
        <v>0</v>
      </c>
      <c r="AV448" s="25">
        <v>376755661</v>
      </c>
      <c r="AW448" s="22">
        <v>0</v>
      </c>
      <c r="AX448" s="23">
        <v>0</v>
      </c>
      <c r="AY448" s="41">
        <v>0</v>
      </c>
      <c r="AZ448" s="23">
        <v>0</v>
      </c>
      <c r="BA448" s="24">
        <v>0</v>
      </c>
      <c r="BB448" s="23">
        <v>0</v>
      </c>
      <c r="BC448" s="23"/>
      <c r="BD448" s="23">
        <v>0</v>
      </c>
      <c r="BE448" s="41">
        <v>0</v>
      </c>
      <c r="BF448" s="23">
        <v>209969295</v>
      </c>
      <c r="BG448" s="23">
        <v>342681764</v>
      </c>
      <c r="BH448" s="25">
        <v>929406720</v>
      </c>
      <c r="BI448" s="23">
        <v>0</v>
      </c>
      <c r="BJ448" s="23">
        <v>59973152</v>
      </c>
      <c r="BK448" s="23">
        <v>0</v>
      </c>
      <c r="BL448" s="23">
        <v>0</v>
      </c>
      <c r="BM448" s="23">
        <v>0</v>
      </c>
      <c r="BN448" s="24">
        <v>0</v>
      </c>
      <c r="BO448" s="23">
        <v>0</v>
      </c>
      <c r="BP448" s="23">
        <v>0</v>
      </c>
      <c r="BQ448" s="23">
        <v>0</v>
      </c>
      <c r="BR448" s="25">
        <v>989379872</v>
      </c>
      <c r="BS448" s="22">
        <v>0</v>
      </c>
      <c r="BT448" s="23">
        <v>0</v>
      </c>
      <c r="BU448" s="23">
        <v>0</v>
      </c>
      <c r="BV448" s="23">
        <v>0</v>
      </c>
      <c r="BW448" s="24">
        <v>0</v>
      </c>
      <c r="BX448" s="23">
        <v>0</v>
      </c>
      <c r="BY448" s="23">
        <v>0</v>
      </c>
      <c r="BZ448" s="23">
        <v>0</v>
      </c>
      <c r="CA448" s="25">
        <f t="shared" si="60"/>
        <v>989379872</v>
      </c>
      <c r="CB448" s="22">
        <v>0</v>
      </c>
      <c r="CC448" s="23">
        <v>0</v>
      </c>
      <c r="CD448" s="23">
        <v>0</v>
      </c>
      <c r="CE448" s="23">
        <v>0</v>
      </c>
      <c r="CF448" s="24">
        <v>0</v>
      </c>
      <c r="CG448" s="23">
        <v>0</v>
      </c>
      <c r="CH448" s="23">
        <v>0</v>
      </c>
      <c r="CI448" s="23">
        <v>0</v>
      </c>
      <c r="CJ448" s="25">
        <f t="shared" si="61"/>
        <v>989379872</v>
      </c>
      <c r="CK448" s="22">
        <v>0</v>
      </c>
      <c r="CL448" s="23">
        <v>0</v>
      </c>
      <c r="CM448" s="23">
        <v>0</v>
      </c>
      <c r="CN448" s="23">
        <v>0</v>
      </c>
      <c r="CO448" s="23">
        <v>0</v>
      </c>
      <c r="CP448" s="24">
        <v>0</v>
      </c>
      <c r="CQ448" s="23">
        <v>0</v>
      </c>
      <c r="CR448" s="23">
        <v>0</v>
      </c>
      <c r="CS448" s="25">
        <f t="shared" si="62"/>
        <v>989379872</v>
      </c>
      <c r="CT448" s="22">
        <v>0</v>
      </c>
      <c r="CU448" s="23">
        <v>0</v>
      </c>
      <c r="CV448" s="23">
        <v>0</v>
      </c>
      <c r="CW448" s="23"/>
      <c r="CX448" s="23">
        <v>0</v>
      </c>
      <c r="CY448" s="24">
        <v>0</v>
      </c>
      <c r="CZ448" s="23">
        <v>0</v>
      </c>
      <c r="DA448" s="23">
        <v>0</v>
      </c>
      <c r="DB448" s="25">
        <f t="shared" si="63"/>
        <v>989379872</v>
      </c>
      <c r="DC448" s="22">
        <v>0</v>
      </c>
      <c r="DD448" s="23">
        <v>0</v>
      </c>
      <c r="DE448" s="23">
        <v>0</v>
      </c>
      <c r="DF448" s="23">
        <v>0</v>
      </c>
      <c r="DG448" s="23">
        <v>0</v>
      </c>
      <c r="DH448" s="24">
        <v>0</v>
      </c>
      <c r="DI448" s="23">
        <v>0</v>
      </c>
      <c r="DJ448" s="23">
        <v>0</v>
      </c>
      <c r="DK448" s="25">
        <f t="shared" si="65"/>
        <v>989379872</v>
      </c>
      <c r="DL448" s="28">
        <v>0</v>
      </c>
      <c r="DM448" s="23">
        <v>0</v>
      </c>
      <c r="DN448" s="23">
        <v>0</v>
      </c>
      <c r="DO448" s="23">
        <v>0</v>
      </c>
      <c r="DP448" s="23"/>
      <c r="DQ448" s="23"/>
      <c r="DR448" s="23">
        <v>0</v>
      </c>
      <c r="DS448" s="23">
        <v>0</v>
      </c>
      <c r="DT448" s="24">
        <v>0</v>
      </c>
      <c r="DU448" s="23">
        <v>0</v>
      </c>
      <c r="DV448" s="23">
        <v>0</v>
      </c>
      <c r="DW448" s="26">
        <f t="shared" si="64"/>
        <v>989379872</v>
      </c>
      <c r="DX448" s="26">
        <f>VLOOKUP(B448,[2]RPTNCT049_ConsultaSaldosContabl!$I$4:$K$7914,3,0)</f>
        <v>269942447</v>
      </c>
      <c r="DY448" s="13" t="e">
        <f>+S448+AD448+AU448+#REF!+BG448+#REF!+BQ448+#REF!</f>
        <v>#REF!</v>
      </c>
    </row>
    <row r="449" spans="1:129" ht="21" customHeight="1" x14ac:dyDescent="0.2">
      <c r="A449" s="30">
        <v>8909800952</v>
      </c>
      <c r="B449" s="9">
        <v>890980095</v>
      </c>
      <c r="C449" s="9"/>
      <c r="D449" s="27">
        <v>214505045</v>
      </c>
      <c r="E449" s="21" t="s">
        <v>106</v>
      </c>
      <c r="F449" s="20" t="s">
        <v>1258</v>
      </c>
      <c r="G449" s="22">
        <f>VLOOKUP(A449,[1]SGP!$A$4:$G$1137,7,0)</f>
        <v>3043889512</v>
      </c>
      <c r="H449" s="23"/>
      <c r="I449" s="23">
        <v>0</v>
      </c>
      <c r="J449" s="23">
        <v>0</v>
      </c>
      <c r="K449" s="24">
        <v>237923742</v>
      </c>
      <c r="L449" s="23">
        <v>617699159</v>
      </c>
      <c r="M449" s="23">
        <v>0</v>
      </c>
      <c r="N449" s="25">
        <f t="shared" si="57"/>
        <v>3899512413</v>
      </c>
      <c r="O449" s="25">
        <v>0</v>
      </c>
      <c r="P449" s="22">
        <v>3523818636</v>
      </c>
      <c r="Q449" s="23">
        <v>0</v>
      </c>
      <c r="R449" s="23">
        <v>0</v>
      </c>
      <c r="S449" s="31">
        <f>1009230838</f>
        <v>1009230838</v>
      </c>
      <c r="T449" s="23">
        <v>0</v>
      </c>
      <c r="U449" s="24">
        <v>112682886</v>
      </c>
      <c r="V449" s="23">
        <v>146607535</v>
      </c>
      <c r="W449" s="23">
        <v>0</v>
      </c>
      <c r="X449" s="25">
        <f t="shared" si="58"/>
        <v>8691852308</v>
      </c>
      <c r="Y449" s="25">
        <v>0</v>
      </c>
      <c r="Z449" s="22">
        <v>0</v>
      </c>
      <c r="AA449" s="23">
        <v>0</v>
      </c>
      <c r="AB449" s="22">
        <v>0</v>
      </c>
      <c r="AC449" s="31">
        <v>586840265</v>
      </c>
      <c r="AD449" s="23">
        <v>84721127</v>
      </c>
      <c r="AE449" s="23">
        <v>3498036248</v>
      </c>
      <c r="AF449" s="24">
        <v>175303314</v>
      </c>
      <c r="AG449" s="23">
        <v>382153347</v>
      </c>
      <c r="AH449" s="23">
        <v>0</v>
      </c>
      <c r="AI449" s="25">
        <f t="shared" si="59"/>
        <v>13418906609</v>
      </c>
      <c r="AJ449" s="25">
        <v>0</v>
      </c>
      <c r="AK449" s="24">
        <v>0</v>
      </c>
      <c r="AL449" s="23">
        <v>0</v>
      </c>
      <c r="AM449" s="23">
        <v>0</v>
      </c>
      <c r="AN449" s="24">
        <v>0</v>
      </c>
      <c r="AO449" s="23">
        <v>3690820481</v>
      </c>
      <c r="AP449" s="23">
        <v>173039654</v>
      </c>
      <c r="AQ449" s="23">
        <v>375801229</v>
      </c>
      <c r="AR449" s="23">
        <v>0</v>
      </c>
      <c r="AS449" s="23">
        <v>1660869216</v>
      </c>
      <c r="AT449" s="23">
        <v>0</v>
      </c>
      <c r="AU449" s="64">
        <v>7651438</v>
      </c>
      <c r="AV449" s="25">
        <v>19327088627</v>
      </c>
      <c r="AW449" s="22">
        <v>1933281462</v>
      </c>
      <c r="AX449" s="23">
        <v>0</v>
      </c>
      <c r="AY449" s="41">
        <v>0</v>
      </c>
      <c r="AZ449" s="23">
        <v>0</v>
      </c>
      <c r="BA449" s="24">
        <v>173039654</v>
      </c>
      <c r="BB449" s="23">
        <v>375801229</v>
      </c>
      <c r="BC449" s="23"/>
      <c r="BD449" s="23">
        <v>0</v>
      </c>
      <c r="BE449" s="41">
        <v>0</v>
      </c>
      <c r="BF449" s="23">
        <v>729906295</v>
      </c>
      <c r="BG449" s="23">
        <v>1151691967</v>
      </c>
      <c r="BH449" s="25">
        <v>23690809234</v>
      </c>
      <c r="BI449" s="23">
        <v>3757236392</v>
      </c>
      <c r="BJ449" s="23">
        <v>214668565</v>
      </c>
      <c r="BK449" s="23">
        <v>0</v>
      </c>
      <c r="BL449" s="23">
        <v>0</v>
      </c>
      <c r="BM449" s="23">
        <v>0</v>
      </c>
      <c r="BN449" s="24">
        <v>173039654</v>
      </c>
      <c r="BO449" s="23">
        <v>375801229</v>
      </c>
      <c r="BP449" s="23">
        <v>0</v>
      </c>
      <c r="BQ449" s="23">
        <v>0</v>
      </c>
      <c r="BR449" s="25">
        <v>28211555074</v>
      </c>
      <c r="BS449" s="22">
        <v>0</v>
      </c>
      <c r="BT449" s="23">
        <v>0</v>
      </c>
      <c r="BU449" s="23">
        <v>0</v>
      </c>
      <c r="BV449" s="23">
        <v>0</v>
      </c>
      <c r="BW449" s="24">
        <v>0</v>
      </c>
      <c r="BX449" s="23">
        <v>0</v>
      </c>
      <c r="BY449" s="23">
        <v>0</v>
      </c>
      <c r="BZ449" s="23">
        <v>0</v>
      </c>
      <c r="CA449" s="25">
        <f t="shared" si="60"/>
        <v>28211555074</v>
      </c>
      <c r="CB449" s="22">
        <v>0</v>
      </c>
      <c r="CC449" s="23">
        <v>0</v>
      </c>
      <c r="CD449" s="23">
        <v>0</v>
      </c>
      <c r="CE449" s="23">
        <v>0</v>
      </c>
      <c r="CF449" s="24">
        <v>0</v>
      </c>
      <c r="CG449" s="23">
        <v>0</v>
      </c>
      <c r="CH449" s="23">
        <v>0</v>
      </c>
      <c r="CI449" s="23">
        <v>0</v>
      </c>
      <c r="CJ449" s="25">
        <f t="shared" si="61"/>
        <v>28211555074</v>
      </c>
      <c r="CK449" s="22">
        <v>0</v>
      </c>
      <c r="CL449" s="23">
        <v>0</v>
      </c>
      <c r="CM449" s="23">
        <v>0</v>
      </c>
      <c r="CN449" s="23">
        <v>0</v>
      </c>
      <c r="CO449" s="23">
        <v>0</v>
      </c>
      <c r="CP449" s="24">
        <v>0</v>
      </c>
      <c r="CQ449" s="23">
        <v>0</v>
      </c>
      <c r="CR449" s="23">
        <v>0</v>
      </c>
      <c r="CS449" s="25">
        <f t="shared" si="62"/>
        <v>28211555074</v>
      </c>
      <c r="CT449" s="22">
        <v>0</v>
      </c>
      <c r="CU449" s="23">
        <v>0</v>
      </c>
      <c r="CV449" s="23">
        <v>0</v>
      </c>
      <c r="CW449" s="23">
        <v>0</v>
      </c>
      <c r="CX449" s="23">
        <v>0</v>
      </c>
      <c r="CY449" s="24">
        <v>0</v>
      </c>
      <c r="CZ449" s="23">
        <v>0</v>
      </c>
      <c r="DA449" s="23">
        <v>0</v>
      </c>
      <c r="DB449" s="25">
        <f t="shared" si="63"/>
        <v>28211555074</v>
      </c>
      <c r="DC449" s="22"/>
      <c r="DD449" s="23">
        <v>0</v>
      </c>
      <c r="DE449" s="23">
        <v>0</v>
      </c>
      <c r="DF449" s="23">
        <v>0</v>
      </c>
      <c r="DG449" s="23">
        <v>0</v>
      </c>
      <c r="DH449" s="24">
        <v>0</v>
      </c>
      <c r="DI449" s="23">
        <v>0</v>
      </c>
      <c r="DJ449" s="23">
        <v>0</v>
      </c>
      <c r="DK449" s="25">
        <f t="shared" si="65"/>
        <v>28211555074</v>
      </c>
      <c r="DL449" s="28">
        <v>0</v>
      </c>
      <c r="DM449" s="23">
        <v>0</v>
      </c>
      <c r="DN449" s="23">
        <v>0</v>
      </c>
      <c r="DO449" s="23">
        <v>0</v>
      </c>
      <c r="DP449" s="23">
        <v>0</v>
      </c>
      <c r="DQ449" s="23"/>
      <c r="DR449" s="23">
        <v>0</v>
      </c>
      <c r="DS449" s="23">
        <v>0</v>
      </c>
      <c r="DT449" s="24">
        <v>0</v>
      </c>
      <c r="DU449" s="23">
        <v>0</v>
      </c>
      <c r="DV449" s="23">
        <v>0</v>
      </c>
      <c r="DW449" s="26">
        <f t="shared" si="64"/>
        <v>28211555074</v>
      </c>
      <c r="DX449" s="26">
        <f>VLOOKUP(B449,[2]RPTNCT049_ConsultaSaldosContabl!$I$4:$K$7914,3,0)</f>
        <v>25958259704</v>
      </c>
      <c r="DY449" s="13" t="e">
        <f>+S449+AD449+AU449+#REF!+BG449+#REF!+BQ449+#REF!</f>
        <v>#REF!</v>
      </c>
    </row>
    <row r="450" spans="1:129" ht="15" customHeight="1" x14ac:dyDescent="0.2">
      <c r="A450" s="30">
        <v>8909800945</v>
      </c>
      <c r="B450" s="9">
        <v>890980094</v>
      </c>
      <c r="C450" s="9"/>
      <c r="D450" s="27">
        <v>213405234</v>
      </c>
      <c r="E450" s="21" t="s">
        <v>134</v>
      </c>
      <c r="F450" s="20" t="s">
        <v>1286</v>
      </c>
      <c r="G450" s="22">
        <f>VLOOKUP(A450,[1]SGP!$A$4:$G$1137,7,0)</f>
        <v>0</v>
      </c>
      <c r="H450" s="23"/>
      <c r="I450" s="23">
        <v>0</v>
      </c>
      <c r="J450" s="23">
        <v>0</v>
      </c>
      <c r="K450" s="24">
        <v>0</v>
      </c>
      <c r="L450" s="23">
        <v>0</v>
      </c>
      <c r="M450" s="23">
        <v>0</v>
      </c>
      <c r="N450" s="25">
        <f t="shared" si="57"/>
        <v>0</v>
      </c>
      <c r="O450" s="25">
        <v>0</v>
      </c>
      <c r="P450" s="22">
        <v>0</v>
      </c>
      <c r="Q450" s="23">
        <v>0</v>
      </c>
      <c r="R450" s="23">
        <v>0</v>
      </c>
      <c r="S450" s="31">
        <v>200234184</v>
      </c>
      <c r="T450" s="23">
        <v>0</v>
      </c>
      <c r="U450" s="24">
        <v>0</v>
      </c>
      <c r="V450" s="23">
        <v>0</v>
      </c>
      <c r="W450" s="23">
        <v>0</v>
      </c>
      <c r="X450" s="25">
        <f t="shared" si="58"/>
        <v>200234184</v>
      </c>
      <c r="Y450" s="25">
        <v>0</v>
      </c>
      <c r="Z450" s="22">
        <v>0</v>
      </c>
      <c r="AA450" s="23">
        <v>0</v>
      </c>
      <c r="AB450" s="22">
        <v>0</v>
      </c>
      <c r="AC450" s="23">
        <v>0</v>
      </c>
      <c r="AD450" s="23">
        <v>0</v>
      </c>
      <c r="AE450" s="23">
        <v>0</v>
      </c>
      <c r="AF450" s="24">
        <v>0</v>
      </c>
      <c r="AG450" s="23">
        <v>0</v>
      </c>
      <c r="AH450" s="23">
        <v>0</v>
      </c>
      <c r="AI450" s="25">
        <f t="shared" si="59"/>
        <v>200234184</v>
      </c>
      <c r="AJ450" s="25">
        <v>0</v>
      </c>
      <c r="AK450" s="24">
        <v>0</v>
      </c>
      <c r="AL450" s="23">
        <v>0</v>
      </c>
      <c r="AM450" s="23">
        <v>0</v>
      </c>
      <c r="AN450" s="24">
        <v>0</v>
      </c>
      <c r="AO450" s="24">
        <v>0</v>
      </c>
      <c r="AP450" s="23">
        <v>0</v>
      </c>
      <c r="AQ450" s="23">
        <v>0</v>
      </c>
      <c r="AR450" s="23">
        <v>0</v>
      </c>
      <c r="AS450" s="41" t="s">
        <v>2304</v>
      </c>
      <c r="AT450" s="23">
        <v>0</v>
      </c>
      <c r="AU450" s="23">
        <v>0</v>
      </c>
      <c r="AV450" s="25">
        <v>200234184</v>
      </c>
      <c r="AW450" s="22">
        <v>0</v>
      </c>
      <c r="AX450" s="23">
        <v>0</v>
      </c>
      <c r="AY450" s="41">
        <v>0</v>
      </c>
      <c r="AZ450" s="23">
        <v>0</v>
      </c>
      <c r="BA450" s="24">
        <v>0</v>
      </c>
      <c r="BB450" s="23">
        <v>0</v>
      </c>
      <c r="BC450" s="23"/>
      <c r="BD450" s="23">
        <v>0</v>
      </c>
      <c r="BE450" s="41">
        <v>0</v>
      </c>
      <c r="BF450" s="23">
        <v>225082960</v>
      </c>
      <c r="BG450" s="23">
        <v>248391367</v>
      </c>
      <c r="BH450" s="25">
        <v>673708511</v>
      </c>
      <c r="BI450" s="23">
        <v>0</v>
      </c>
      <c r="BJ450" s="23">
        <v>66172021</v>
      </c>
      <c r="BK450" s="23">
        <v>0</v>
      </c>
      <c r="BL450" s="23">
        <v>0</v>
      </c>
      <c r="BM450" s="23">
        <v>0</v>
      </c>
      <c r="BN450" s="24">
        <v>0</v>
      </c>
      <c r="BO450" s="23">
        <v>0</v>
      </c>
      <c r="BP450" s="23">
        <v>0</v>
      </c>
      <c r="BQ450" s="23">
        <v>0</v>
      </c>
      <c r="BR450" s="25">
        <v>739880532</v>
      </c>
      <c r="BS450" s="22">
        <v>0</v>
      </c>
      <c r="BT450" s="23">
        <v>0</v>
      </c>
      <c r="BU450" s="23">
        <v>0</v>
      </c>
      <c r="BV450" s="23">
        <v>0</v>
      </c>
      <c r="BW450" s="24">
        <v>0</v>
      </c>
      <c r="BX450" s="23">
        <v>0</v>
      </c>
      <c r="BY450" s="23">
        <v>0</v>
      </c>
      <c r="BZ450" s="23">
        <v>0</v>
      </c>
      <c r="CA450" s="25">
        <f t="shared" si="60"/>
        <v>739880532</v>
      </c>
      <c r="CB450" s="22">
        <v>0</v>
      </c>
      <c r="CC450" s="23">
        <v>0</v>
      </c>
      <c r="CD450" s="23">
        <v>0</v>
      </c>
      <c r="CE450" s="23">
        <v>0</v>
      </c>
      <c r="CF450" s="24">
        <v>0</v>
      </c>
      <c r="CG450" s="23">
        <v>0</v>
      </c>
      <c r="CH450" s="23">
        <v>0</v>
      </c>
      <c r="CI450" s="23">
        <v>0</v>
      </c>
      <c r="CJ450" s="25">
        <f t="shared" si="61"/>
        <v>739880532</v>
      </c>
      <c r="CK450" s="22">
        <v>0</v>
      </c>
      <c r="CL450" s="23">
        <v>0</v>
      </c>
      <c r="CM450" s="23">
        <v>0</v>
      </c>
      <c r="CN450" s="23">
        <v>0</v>
      </c>
      <c r="CO450" s="23">
        <v>0</v>
      </c>
      <c r="CP450" s="24">
        <v>0</v>
      </c>
      <c r="CQ450" s="23">
        <v>0</v>
      </c>
      <c r="CR450" s="23">
        <v>0</v>
      </c>
      <c r="CS450" s="25">
        <f t="shared" si="62"/>
        <v>739880532</v>
      </c>
      <c r="CT450" s="22">
        <v>0</v>
      </c>
      <c r="CU450" s="23">
        <v>0</v>
      </c>
      <c r="CV450" s="23">
        <v>0</v>
      </c>
      <c r="CW450" s="23"/>
      <c r="CX450" s="23">
        <v>0</v>
      </c>
      <c r="CY450" s="24">
        <v>0</v>
      </c>
      <c r="CZ450" s="23">
        <v>0</v>
      </c>
      <c r="DA450" s="23">
        <v>0</v>
      </c>
      <c r="DB450" s="25">
        <f t="shared" si="63"/>
        <v>739880532</v>
      </c>
      <c r="DC450" s="22">
        <v>0</v>
      </c>
      <c r="DD450" s="23">
        <v>0</v>
      </c>
      <c r="DE450" s="23">
        <v>0</v>
      </c>
      <c r="DF450" s="23">
        <v>0</v>
      </c>
      <c r="DG450" s="23">
        <v>0</v>
      </c>
      <c r="DH450" s="24">
        <v>0</v>
      </c>
      <c r="DI450" s="23">
        <v>0</v>
      </c>
      <c r="DJ450" s="23">
        <v>0</v>
      </c>
      <c r="DK450" s="25">
        <f t="shared" si="65"/>
        <v>739880532</v>
      </c>
      <c r="DL450" s="28">
        <v>0</v>
      </c>
      <c r="DM450" s="23">
        <v>0</v>
      </c>
      <c r="DN450" s="23">
        <v>0</v>
      </c>
      <c r="DO450" s="23">
        <v>0</v>
      </c>
      <c r="DP450" s="23"/>
      <c r="DQ450" s="23"/>
      <c r="DR450" s="23">
        <v>0</v>
      </c>
      <c r="DS450" s="23">
        <v>0</v>
      </c>
      <c r="DT450" s="24">
        <v>0</v>
      </c>
      <c r="DU450" s="23">
        <v>0</v>
      </c>
      <c r="DV450" s="23">
        <v>0</v>
      </c>
      <c r="DW450" s="26">
        <f t="shared" si="64"/>
        <v>739880532</v>
      </c>
      <c r="DX450" s="26">
        <f>VLOOKUP(B450,[2]RPTNCT049_ConsultaSaldosContabl!$I$4:$K$7914,3,0)</f>
        <v>291254981</v>
      </c>
      <c r="DY450" s="13" t="e">
        <f>+S450+AD450+AU450+#REF!+BG450+#REF!+BQ450+#REF!</f>
        <v>#REF!</v>
      </c>
    </row>
    <row r="451" spans="1:129" ht="15" customHeight="1" x14ac:dyDescent="0.2">
      <c r="A451" s="9">
        <v>8909800938</v>
      </c>
      <c r="B451" s="9">
        <v>890980093</v>
      </c>
      <c r="C451" s="9"/>
      <c r="D451" s="27">
        <v>216005360</v>
      </c>
      <c r="E451" s="21" t="s">
        <v>60</v>
      </c>
      <c r="F451" s="37" t="s">
        <v>1214</v>
      </c>
      <c r="G451" s="22">
        <f>VLOOKUP(A451,[1]SGP!$A$4:$G$1137,7,0)</f>
        <v>3959071724</v>
      </c>
      <c r="H451" s="23"/>
      <c r="I451" s="23">
        <v>0</v>
      </c>
      <c r="J451" s="23">
        <v>0</v>
      </c>
      <c r="K451" s="24">
        <v>164122214</v>
      </c>
      <c r="L451" s="23">
        <v>775336955</v>
      </c>
      <c r="M451" s="23">
        <v>0</v>
      </c>
      <c r="N451" s="25">
        <f t="shared" si="57"/>
        <v>4898530893</v>
      </c>
      <c r="O451" s="25">
        <v>0</v>
      </c>
      <c r="P451" s="22">
        <v>4159213687</v>
      </c>
      <c r="Q451" s="23">
        <v>0</v>
      </c>
      <c r="R451" s="23">
        <v>0</v>
      </c>
      <c r="S451" s="31">
        <v>1450651699</v>
      </c>
      <c r="T451" s="23">
        <v>0</v>
      </c>
      <c r="U451" s="24">
        <v>323530828</v>
      </c>
      <c r="V451" s="23">
        <v>269561575</v>
      </c>
      <c r="W451" s="23">
        <v>0</v>
      </c>
      <c r="X451" s="25">
        <f t="shared" si="58"/>
        <v>11101488682</v>
      </c>
      <c r="Y451" s="25">
        <v>0</v>
      </c>
      <c r="Z451" s="22">
        <v>0</v>
      </c>
      <c r="AA451" s="23">
        <v>0</v>
      </c>
      <c r="AB451" s="22">
        <v>0</v>
      </c>
      <c r="AC451" s="31">
        <v>732355434</v>
      </c>
      <c r="AD451" s="23">
        <v>0</v>
      </c>
      <c r="AE451" s="23">
        <v>4328196342</v>
      </c>
      <c r="AF451" s="24">
        <v>243826521</v>
      </c>
      <c r="AG451" s="23">
        <v>522449265</v>
      </c>
      <c r="AH451" s="23">
        <v>0</v>
      </c>
      <c r="AI451" s="25">
        <f t="shared" si="59"/>
        <v>16928316244</v>
      </c>
      <c r="AJ451" s="25">
        <v>0</v>
      </c>
      <c r="AK451" s="24">
        <v>0</v>
      </c>
      <c r="AL451" s="23">
        <v>0</v>
      </c>
      <c r="AM451" s="23">
        <v>0</v>
      </c>
      <c r="AN451" s="24">
        <v>0</v>
      </c>
      <c r="AO451" s="23">
        <v>4588284506</v>
      </c>
      <c r="AP451" s="23">
        <v>242375040</v>
      </c>
      <c r="AQ451" s="23">
        <v>521310213</v>
      </c>
      <c r="AR451" s="23">
        <v>0</v>
      </c>
      <c r="AS451" s="23">
        <v>2064728028</v>
      </c>
      <c r="AT451" s="23">
        <v>0</v>
      </c>
      <c r="AU451" s="23">
        <v>0</v>
      </c>
      <c r="AV451" s="25">
        <v>24324433639</v>
      </c>
      <c r="AW451" s="22">
        <v>2401524594</v>
      </c>
      <c r="AX451" s="23">
        <v>0</v>
      </c>
      <c r="AY451" s="41">
        <v>0</v>
      </c>
      <c r="AZ451" s="23">
        <v>0</v>
      </c>
      <c r="BA451" s="24">
        <v>242375040</v>
      </c>
      <c r="BB451" s="23">
        <v>521310213</v>
      </c>
      <c r="BC451" s="23"/>
      <c r="BD451" s="23">
        <v>0</v>
      </c>
      <c r="BE451" s="41">
        <v>0</v>
      </c>
      <c r="BF451" s="23">
        <v>587685865</v>
      </c>
      <c r="BG451" s="23">
        <v>1268139578</v>
      </c>
      <c r="BH451" s="25">
        <v>29345468929</v>
      </c>
      <c r="BI451" s="23">
        <v>4479060633</v>
      </c>
      <c r="BJ451" s="23">
        <v>451237781</v>
      </c>
      <c r="BK451" s="23">
        <v>0</v>
      </c>
      <c r="BL451" s="23">
        <v>0</v>
      </c>
      <c r="BM451" s="23">
        <v>0</v>
      </c>
      <c r="BN451" s="24">
        <v>242375040</v>
      </c>
      <c r="BO451" s="23">
        <v>521310213</v>
      </c>
      <c r="BP451" s="23">
        <v>0</v>
      </c>
      <c r="BQ451" s="23">
        <v>0</v>
      </c>
      <c r="BR451" s="25">
        <v>35039452596</v>
      </c>
      <c r="BS451" s="22">
        <v>0</v>
      </c>
      <c r="BT451" s="23">
        <v>0</v>
      </c>
      <c r="BU451" s="23">
        <v>0</v>
      </c>
      <c r="BV451" s="23">
        <v>0</v>
      </c>
      <c r="BW451" s="24">
        <v>0</v>
      </c>
      <c r="BX451" s="23">
        <v>0</v>
      </c>
      <c r="BY451" s="23">
        <v>0</v>
      </c>
      <c r="BZ451" s="23">
        <v>0</v>
      </c>
      <c r="CA451" s="25">
        <f t="shared" si="60"/>
        <v>35039452596</v>
      </c>
      <c r="CB451" s="22">
        <v>0</v>
      </c>
      <c r="CC451" s="23">
        <v>0</v>
      </c>
      <c r="CD451" s="23">
        <v>0</v>
      </c>
      <c r="CE451" s="23">
        <v>0</v>
      </c>
      <c r="CF451" s="24">
        <v>0</v>
      </c>
      <c r="CG451" s="23">
        <v>0</v>
      </c>
      <c r="CH451" s="23">
        <v>0</v>
      </c>
      <c r="CI451" s="23">
        <v>0</v>
      </c>
      <c r="CJ451" s="25">
        <f t="shared" si="61"/>
        <v>35039452596</v>
      </c>
      <c r="CK451" s="22">
        <v>0</v>
      </c>
      <c r="CL451" s="23">
        <v>0</v>
      </c>
      <c r="CM451" s="23">
        <v>0</v>
      </c>
      <c r="CN451" s="23">
        <v>0</v>
      </c>
      <c r="CO451" s="23">
        <v>0</v>
      </c>
      <c r="CP451" s="24">
        <v>0</v>
      </c>
      <c r="CQ451" s="23">
        <v>0</v>
      </c>
      <c r="CR451" s="23">
        <v>0</v>
      </c>
      <c r="CS451" s="25">
        <f t="shared" si="62"/>
        <v>35039452596</v>
      </c>
      <c r="CT451" s="22">
        <v>0</v>
      </c>
      <c r="CU451" s="23">
        <v>0</v>
      </c>
      <c r="CV451" s="23">
        <v>0</v>
      </c>
      <c r="CW451" s="23"/>
      <c r="CX451" s="23">
        <v>0</v>
      </c>
      <c r="CY451" s="24">
        <v>0</v>
      </c>
      <c r="CZ451" s="23">
        <v>0</v>
      </c>
      <c r="DA451" s="23">
        <v>0</v>
      </c>
      <c r="DB451" s="25">
        <f t="shared" si="63"/>
        <v>35039452596</v>
      </c>
      <c r="DC451" s="22">
        <v>0</v>
      </c>
      <c r="DD451" s="23">
        <v>0</v>
      </c>
      <c r="DE451" s="23">
        <v>0</v>
      </c>
      <c r="DF451" s="23">
        <v>0</v>
      </c>
      <c r="DG451" s="23">
        <v>0</v>
      </c>
      <c r="DH451" s="24">
        <v>0</v>
      </c>
      <c r="DI451" s="23">
        <v>0</v>
      </c>
      <c r="DJ451" s="23">
        <v>0</v>
      </c>
      <c r="DK451" s="25">
        <f t="shared" si="65"/>
        <v>35039452596</v>
      </c>
      <c r="DL451" s="28">
        <v>0</v>
      </c>
      <c r="DM451" s="23">
        <v>0</v>
      </c>
      <c r="DN451" s="23">
        <v>0</v>
      </c>
      <c r="DO451" s="23">
        <v>0</v>
      </c>
      <c r="DP451" s="23"/>
      <c r="DQ451" s="23"/>
      <c r="DR451" s="23">
        <v>0</v>
      </c>
      <c r="DS451" s="23">
        <v>0</v>
      </c>
      <c r="DT451" s="24">
        <v>0</v>
      </c>
      <c r="DU451" s="23">
        <v>0</v>
      </c>
      <c r="DV451" s="23">
        <v>0</v>
      </c>
      <c r="DW451" s="26">
        <f t="shared" si="64"/>
        <v>35039452596</v>
      </c>
      <c r="DX451" s="26">
        <f>VLOOKUP(B451,[2]RPTNCT049_ConsultaSaldosContabl!$I$4:$K$7914,3,0)</f>
        <v>32341241711</v>
      </c>
      <c r="DY451" s="13" t="e">
        <f>+S451+AD451+AU451+#REF!+BG451+#REF!+BQ451+#REF!</f>
        <v>#REF!</v>
      </c>
    </row>
    <row r="452" spans="1:129" ht="15" customHeight="1" x14ac:dyDescent="0.2">
      <c r="A452" s="9">
        <v>8909800493</v>
      </c>
      <c r="B452" s="9">
        <v>890980049</v>
      </c>
      <c r="C452" s="9"/>
      <c r="D452" s="27">
        <v>217905579</v>
      </c>
      <c r="E452" s="21" t="s">
        <v>170</v>
      </c>
      <c r="F452" s="20" t="s">
        <v>1321</v>
      </c>
      <c r="G452" s="22">
        <f>VLOOKUP(A452,[1]SGP!$A$4:$G$1137,7,0)</f>
        <v>0</v>
      </c>
      <c r="H452" s="23"/>
      <c r="I452" s="23">
        <v>0</v>
      </c>
      <c r="J452" s="23">
        <v>0</v>
      </c>
      <c r="K452" s="24">
        <v>0</v>
      </c>
      <c r="L452" s="23">
        <v>0</v>
      </c>
      <c r="M452" s="23">
        <v>0</v>
      </c>
      <c r="N452" s="25">
        <f t="shared" ref="N452:N515" si="66">SUM(G452:M452)</f>
        <v>0</v>
      </c>
      <c r="O452" s="25">
        <v>0</v>
      </c>
      <c r="P452" s="22">
        <v>0</v>
      </c>
      <c r="Q452" s="23">
        <v>0</v>
      </c>
      <c r="R452" s="23">
        <v>0</v>
      </c>
      <c r="S452" s="31">
        <v>299966611</v>
      </c>
      <c r="T452" s="23">
        <v>0</v>
      </c>
      <c r="U452" s="24">
        <v>0</v>
      </c>
      <c r="V452" s="23">
        <v>0</v>
      </c>
      <c r="W452" s="23">
        <v>0</v>
      </c>
      <c r="X452" s="25">
        <f t="shared" ref="X452:X515" si="67">SUM(N452:W452)</f>
        <v>299966611</v>
      </c>
      <c r="Y452" s="25">
        <v>0</v>
      </c>
      <c r="Z452" s="22">
        <v>0</v>
      </c>
      <c r="AA452" s="23">
        <v>0</v>
      </c>
      <c r="AB452" s="22">
        <v>0</v>
      </c>
      <c r="AC452" s="23">
        <v>0</v>
      </c>
      <c r="AD452" s="23">
        <v>0</v>
      </c>
      <c r="AE452" s="23">
        <v>0</v>
      </c>
      <c r="AF452" s="24">
        <v>0</v>
      </c>
      <c r="AG452" s="23">
        <v>0</v>
      </c>
      <c r="AH452" s="23">
        <v>0</v>
      </c>
      <c r="AI452" s="25">
        <f t="shared" ref="AI452:AI515" si="68">SUM(X452:AH452)</f>
        <v>299966611</v>
      </c>
      <c r="AJ452" s="25">
        <v>0</v>
      </c>
      <c r="AK452" s="52">
        <v>0</v>
      </c>
      <c r="AL452" s="23">
        <v>0</v>
      </c>
      <c r="AM452" s="23">
        <v>0</v>
      </c>
      <c r="AN452" s="24">
        <v>0</v>
      </c>
      <c r="AO452" s="24">
        <v>0</v>
      </c>
      <c r="AP452" s="23">
        <v>0</v>
      </c>
      <c r="AQ452" s="23">
        <v>0</v>
      </c>
      <c r="AR452" s="23">
        <v>0</v>
      </c>
      <c r="AS452" s="41" t="s">
        <v>2304</v>
      </c>
      <c r="AT452" s="23">
        <v>0</v>
      </c>
      <c r="AU452" s="23">
        <v>0</v>
      </c>
      <c r="AV452" s="25">
        <v>299966611</v>
      </c>
      <c r="AW452" s="22">
        <v>0</v>
      </c>
      <c r="AX452" s="23">
        <v>0</v>
      </c>
      <c r="AY452" s="41">
        <v>0</v>
      </c>
      <c r="AZ452" s="23">
        <v>0</v>
      </c>
      <c r="BA452" s="24">
        <v>0</v>
      </c>
      <c r="BB452" s="23">
        <v>0</v>
      </c>
      <c r="BC452" s="23"/>
      <c r="BD452" s="23">
        <v>0</v>
      </c>
      <c r="BE452" s="41">
        <v>0</v>
      </c>
      <c r="BF452" s="23">
        <v>215589495</v>
      </c>
      <c r="BG452" s="23">
        <v>267112217</v>
      </c>
      <c r="BH452" s="25">
        <v>782668323</v>
      </c>
      <c r="BI452" s="23">
        <v>0</v>
      </c>
      <c r="BJ452" s="23">
        <v>61578016</v>
      </c>
      <c r="BK452" s="23">
        <v>0</v>
      </c>
      <c r="BL452" s="23">
        <v>0</v>
      </c>
      <c r="BM452" s="23">
        <v>0</v>
      </c>
      <c r="BN452" s="24">
        <v>0</v>
      </c>
      <c r="BO452" s="23">
        <v>0</v>
      </c>
      <c r="BP452" s="23">
        <v>0</v>
      </c>
      <c r="BQ452" s="23">
        <v>0</v>
      </c>
      <c r="BR452" s="25">
        <v>844246339</v>
      </c>
      <c r="BS452" s="22">
        <v>0</v>
      </c>
      <c r="BT452" s="23">
        <v>0</v>
      </c>
      <c r="BU452" s="23">
        <v>0</v>
      </c>
      <c r="BV452" s="23">
        <v>0</v>
      </c>
      <c r="BW452" s="24">
        <v>0</v>
      </c>
      <c r="BX452" s="23">
        <v>0</v>
      </c>
      <c r="BY452" s="23">
        <v>0</v>
      </c>
      <c r="BZ452" s="23">
        <v>0</v>
      </c>
      <c r="CA452" s="25">
        <f t="shared" ref="CA452:CA515" si="69">SUM(BR452:BZ452)</f>
        <v>844246339</v>
      </c>
      <c r="CB452" s="22">
        <v>0</v>
      </c>
      <c r="CC452" s="23">
        <v>0</v>
      </c>
      <c r="CD452" s="23">
        <v>0</v>
      </c>
      <c r="CE452" s="23">
        <v>0</v>
      </c>
      <c r="CF452" s="24">
        <v>0</v>
      </c>
      <c r="CG452" s="23">
        <v>0</v>
      </c>
      <c r="CH452" s="23">
        <v>0</v>
      </c>
      <c r="CI452" s="23">
        <v>0</v>
      </c>
      <c r="CJ452" s="25">
        <f t="shared" ref="CJ452:CJ515" si="70">SUM(CA452:CI452)</f>
        <v>844246339</v>
      </c>
      <c r="CK452" s="22">
        <v>0</v>
      </c>
      <c r="CL452" s="23">
        <v>0</v>
      </c>
      <c r="CM452" s="23">
        <v>0</v>
      </c>
      <c r="CN452" s="23">
        <v>0</v>
      </c>
      <c r="CO452" s="23">
        <v>0</v>
      </c>
      <c r="CP452" s="24">
        <v>0</v>
      </c>
      <c r="CQ452" s="23">
        <v>0</v>
      </c>
      <c r="CR452" s="23">
        <v>0</v>
      </c>
      <c r="CS452" s="25">
        <f t="shared" ref="CS452:CS515" si="71">SUM(CJ452:CR452)</f>
        <v>844246339</v>
      </c>
      <c r="CT452" s="22">
        <v>0</v>
      </c>
      <c r="CU452" s="23">
        <v>0</v>
      </c>
      <c r="CV452" s="23">
        <v>0</v>
      </c>
      <c r="CW452" s="23"/>
      <c r="CX452" s="23">
        <v>0</v>
      </c>
      <c r="CY452" s="24">
        <v>0</v>
      </c>
      <c r="CZ452" s="23">
        <v>0</v>
      </c>
      <c r="DA452" s="23">
        <v>0</v>
      </c>
      <c r="DB452" s="25">
        <f t="shared" ref="DB452:DB485" si="72">SUM(CS452:DA452)</f>
        <v>844246339</v>
      </c>
      <c r="DC452" s="22">
        <v>0</v>
      </c>
      <c r="DD452" s="23">
        <v>0</v>
      </c>
      <c r="DE452" s="23">
        <v>0</v>
      </c>
      <c r="DF452" s="23">
        <v>0</v>
      </c>
      <c r="DG452" s="23">
        <v>0</v>
      </c>
      <c r="DH452" s="24">
        <v>0</v>
      </c>
      <c r="DI452" s="23">
        <v>0</v>
      </c>
      <c r="DJ452" s="23">
        <v>0</v>
      </c>
      <c r="DK452" s="25">
        <f t="shared" si="65"/>
        <v>844246339</v>
      </c>
      <c r="DL452" s="28">
        <v>0</v>
      </c>
      <c r="DM452" s="23">
        <v>0</v>
      </c>
      <c r="DN452" s="23">
        <v>0</v>
      </c>
      <c r="DO452" s="23">
        <v>0</v>
      </c>
      <c r="DP452" s="23"/>
      <c r="DQ452" s="23"/>
      <c r="DR452" s="23">
        <v>0</v>
      </c>
      <c r="DS452" s="23">
        <v>0</v>
      </c>
      <c r="DT452" s="24">
        <v>0</v>
      </c>
      <c r="DU452" s="23">
        <v>0</v>
      </c>
      <c r="DV452" s="23">
        <v>0</v>
      </c>
      <c r="DW452" s="26">
        <f t="shared" si="64"/>
        <v>844246339</v>
      </c>
      <c r="DX452" s="26">
        <f>VLOOKUP(B452,[2]RPTNCT049_ConsultaSaldosContabl!$I$4:$K$7914,3,0)</f>
        <v>277167511</v>
      </c>
      <c r="DY452" s="13" t="e">
        <f>+S452+AD452+AU452+#REF!+BG452+#REF!+BQ452+#REF!</f>
        <v>#REF!</v>
      </c>
    </row>
    <row r="453" spans="1:129" ht="15" customHeight="1" x14ac:dyDescent="0.2">
      <c r="A453" s="9">
        <v>8909208145</v>
      </c>
      <c r="B453" s="9">
        <v>890920814</v>
      </c>
      <c r="C453" s="9"/>
      <c r="D453" s="27">
        <v>215605656</v>
      </c>
      <c r="E453" s="21" t="s">
        <v>182</v>
      </c>
      <c r="F453" s="20" t="s">
        <v>1331</v>
      </c>
      <c r="G453" s="22">
        <f>VLOOKUP(A453,[1]SGP!$A$4:$G$1137,7,0)</f>
        <v>0</v>
      </c>
      <c r="H453" s="23"/>
      <c r="I453" s="23">
        <v>0</v>
      </c>
      <c r="J453" s="23">
        <v>0</v>
      </c>
      <c r="K453" s="24">
        <v>0</v>
      </c>
      <c r="L453" s="23">
        <v>0</v>
      </c>
      <c r="M453" s="23">
        <v>0</v>
      </c>
      <c r="N453" s="25">
        <f t="shared" si="66"/>
        <v>0</v>
      </c>
      <c r="O453" s="25">
        <v>0</v>
      </c>
      <c r="P453" s="22">
        <v>0</v>
      </c>
      <c r="Q453" s="23">
        <v>0</v>
      </c>
      <c r="R453" s="23">
        <v>0</v>
      </c>
      <c r="S453" s="31">
        <v>120765319</v>
      </c>
      <c r="T453" s="23">
        <v>0</v>
      </c>
      <c r="U453" s="24">
        <v>0</v>
      </c>
      <c r="V453" s="23">
        <v>0</v>
      </c>
      <c r="W453" s="23">
        <v>0</v>
      </c>
      <c r="X453" s="25">
        <f t="shared" si="67"/>
        <v>120765319</v>
      </c>
      <c r="Y453" s="25">
        <v>0</v>
      </c>
      <c r="Z453" s="22">
        <v>0</v>
      </c>
      <c r="AA453" s="23">
        <v>0</v>
      </c>
      <c r="AB453" s="22">
        <v>0</v>
      </c>
      <c r="AC453" s="23">
        <v>0</v>
      </c>
      <c r="AD453" s="23">
        <v>0</v>
      </c>
      <c r="AE453" s="23">
        <v>0</v>
      </c>
      <c r="AF453" s="24">
        <v>0</v>
      </c>
      <c r="AG453" s="23">
        <v>0</v>
      </c>
      <c r="AH453" s="23">
        <v>0</v>
      </c>
      <c r="AI453" s="25">
        <f t="shared" si="68"/>
        <v>120765319</v>
      </c>
      <c r="AJ453" s="25">
        <v>0</v>
      </c>
      <c r="AK453" s="24">
        <v>0</v>
      </c>
      <c r="AL453" s="23">
        <v>0</v>
      </c>
      <c r="AM453" s="23">
        <v>0</v>
      </c>
      <c r="AN453" s="24">
        <v>0</v>
      </c>
      <c r="AO453" s="24">
        <v>0</v>
      </c>
      <c r="AP453" s="23">
        <v>0</v>
      </c>
      <c r="AQ453" s="23">
        <v>0</v>
      </c>
      <c r="AR453" s="23">
        <v>0</v>
      </c>
      <c r="AS453" s="41" t="s">
        <v>2304</v>
      </c>
      <c r="AT453" s="23">
        <v>0</v>
      </c>
      <c r="AU453" s="23">
        <v>0</v>
      </c>
      <c r="AV453" s="25">
        <v>120765319</v>
      </c>
      <c r="AW453" s="22">
        <v>0</v>
      </c>
      <c r="AX453" s="23">
        <v>0</v>
      </c>
      <c r="AY453" s="41">
        <v>0</v>
      </c>
      <c r="AZ453" s="23">
        <v>0</v>
      </c>
      <c r="BA453" s="24">
        <v>0</v>
      </c>
      <c r="BB453" s="23">
        <v>0</v>
      </c>
      <c r="BC453" s="23"/>
      <c r="BD453" s="23">
        <v>0</v>
      </c>
      <c r="BE453" s="41">
        <v>0</v>
      </c>
      <c r="BF453" s="23">
        <v>69584800</v>
      </c>
      <c r="BG453" s="23">
        <v>115740526</v>
      </c>
      <c r="BH453" s="25">
        <v>306090645</v>
      </c>
      <c r="BI453" s="23">
        <v>0</v>
      </c>
      <c r="BJ453" s="23">
        <v>20551037</v>
      </c>
      <c r="BK453" s="23">
        <v>0</v>
      </c>
      <c r="BL453" s="23">
        <v>0</v>
      </c>
      <c r="BM453" s="23">
        <v>0</v>
      </c>
      <c r="BN453" s="24">
        <v>0</v>
      </c>
      <c r="BO453" s="23">
        <v>0</v>
      </c>
      <c r="BP453" s="23">
        <v>0</v>
      </c>
      <c r="BQ453" s="23">
        <v>0</v>
      </c>
      <c r="BR453" s="25">
        <v>326641682</v>
      </c>
      <c r="BS453" s="22">
        <v>0</v>
      </c>
      <c r="BT453" s="23">
        <v>0</v>
      </c>
      <c r="BU453" s="23">
        <v>0</v>
      </c>
      <c r="BV453" s="23">
        <v>0</v>
      </c>
      <c r="BW453" s="24">
        <v>0</v>
      </c>
      <c r="BX453" s="23">
        <v>0</v>
      </c>
      <c r="BY453" s="23">
        <v>0</v>
      </c>
      <c r="BZ453" s="23">
        <v>0</v>
      </c>
      <c r="CA453" s="25">
        <f t="shared" si="69"/>
        <v>326641682</v>
      </c>
      <c r="CB453" s="22">
        <v>0</v>
      </c>
      <c r="CC453" s="23">
        <v>0</v>
      </c>
      <c r="CD453" s="23">
        <v>0</v>
      </c>
      <c r="CE453" s="23">
        <v>0</v>
      </c>
      <c r="CF453" s="24">
        <v>0</v>
      </c>
      <c r="CG453" s="23">
        <v>0</v>
      </c>
      <c r="CH453" s="23">
        <v>0</v>
      </c>
      <c r="CI453" s="23">
        <v>0</v>
      </c>
      <c r="CJ453" s="25">
        <f t="shared" si="70"/>
        <v>326641682</v>
      </c>
      <c r="CK453" s="22">
        <v>0</v>
      </c>
      <c r="CL453" s="23">
        <v>0</v>
      </c>
      <c r="CM453" s="23">
        <v>0</v>
      </c>
      <c r="CN453" s="23">
        <v>0</v>
      </c>
      <c r="CO453" s="23">
        <v>0</v>
      </c>
      <c r="CP453" s="24">
        <v>0</v>
      </c>
      <c r="CQ453" s="23">
        <v>0</v>
      </c>
      <c r="CR453" s="23">
        <v>0</v>
      </c>
      <c r="CS453" s="25">
        <f t="shared" si="71"/>
        <v>326641682</v>
      </c>
      <c r="CT453" s="22">
        <v>0</v>
      </c>
      <c r="CU453" s="23">
        <v>0</v>
      </c>
      <c r="CV453" s="23">
        <v>0</v>
      </c>
      <c r="CW453" s="23"/>
      <c r="CX453" s="23">
        <v>0</v>
      </c>
      <c r="CY453" s="24">
        <v>0</v>
      </c>
      <c r="CZ453" s="23">
        <v>0</v>
      </c>
      <c r="DA453" s="23">
        <v>0</v>
      </c>
      <c r="DB453" s="25">
        <f t="shared" si="72"/>
        <v>326641682</v>
      </c>
      <c r="DC453" s="22">
        <v>0</v>
      </c>
      <c r="DD453" s="23">
        <v>0</v>
      </c>
      <c r="DE453" s="23">
        <v>0</v>
      </c>
      <c r="DF453" s="23">
        <v>0</v>
      </c>
      <c r="DG453" s="23">
        <v>0</v>
      </c>
      <c r="DH453" s="24">
        <v>0</v>
      </c>
      <c r="DI453" s="23">
        <v>0</v>
      </c>
      <c r="DJ453" s="23">
        <v>0</v>
      </c>
      <c r="DK453" s="25">
        <f t="shared" si="65"/>
        <v>326641682</v>
      </c>
      <c r="DL453" s="28">
        <v>0</v>
      </c>
      <c r="DM453" s="23">
        <v>0</v>
      </c>
      <c r="DN453" s="23">
        <v>0</v>
      </c>
      <c r="DO453" s="23">
        <v>0</v>
      </c>
      <c r="DP453" s="23"/>
      <c r="DQ453" s="23"/>
      <c r="DR453" s="23">
        <v>0</v>
      </c>
      <c r="DS453" s="23">
        <v>0</v>
      </c>
      <c r="DT453" s="24">
        <v>0</v>
      </c>
      <c r="DU453" s="23">
        <v>0</v>
      </c>
      <c r="DV453" s="23">
        <v>0</v>
      </c>
      <c r="DW453" s="26">
        <f t="shared" ref="DW453:DW516" si="73">SUM(DK453:DV453)</f>
        <v>326641682</v>
      </c>
      <c r="DX453" s="26">
        <f>VLOOKUP(B453,[2]RPTNCT049_ConsultaSaldosContabl!$I$4:$K$7914,3,0)</f>
        <v>90135837</v>
      </c>
      <c r="DY453" s="13" t="e">
        <f>+S453+AD453+AU453+#REF!+BG453+#REF!+BQ453+#REF!</f>
        <v>#REF!</v>
      </c>
    </row>
    <row r="454" spans="1:129" ht="15" customHeight="1" x14ac:dyDescent="0.2">
      <c r="A454" s="9">
        <v>8909109133</v>
      </c>
      <c r="B454" s="9">
        <v>890910913</v>
      </c>
      <c r="C454" s="9"/>
      <c r="D454" s="27">
        <v>219005190</v>
      </c>
      <c r="E454" s="21" t="s">
        <v>129</v>
      </c>
      <c r="F454" s="20" t="s">
        <v>1281</v>
      </c>
      <c r="G454" s="22">
        <f>VLOOKUP(A454,[1]SGP!$A$4:$G$1137,7,0)</f>
        <v>0</v>
      </c>
      <c r="H454" s="23"/>
      <c r="I454" s="23">
        <v>0</v>
      </c>
      <c r="J454" s="23">
        <v>0</v>
      </c>
      <c r="K454" s="24">
        <v>0</v>
      </c>
      <c r="L454" s="23">
        <v>0</v>
      </c>
      <c r="M454" s="23">
        <v>0</v>
      </c>
      <c r="N454" s="25">
        <f t="shared" si="66"/>
        <v>0</v>
      </c>
      <c r="O454" s="25">
        <v>0</v>
      </c>
      <c r="P454" s="22">
        <v>0</v>
      </c>
      <c r="Q454" s="23">
        <v>0</v>
      </c>
      <c r="R454" s="23">
        <v>0</v>
      </c>
      <c r="S454" s="31">
        <v>68871778</v>
      </c>
      <c r="T454" s="23">
        <v>0</v>
      </c>
      <c r="U454" s="24">
        <v>0</v>
      </c>
      <c r="V454" s="23">
        <v>0</v>
      </c>
      <c r="W454" s="23">
        <v>0</v>
      </c>
      <c r="X454" s="25">
        <f t="shared" si="67"/>
        <v>68871778</v>
      </c>
      <c r="Y454" s="25">
        <v>0</v>
      </c>
      <c r="Z454" s="22">
        <v>0</v>
      </c>
      <c r="AA454" s="23">
        <v>0</v>
      </c>
      <c r="AB454" s="22">
        <v>0</v>
      </c>
      <c r="AC454" s="23">
        <v>0</v>
      </c>
      <c r="AD454" s="23">
        <v>0</v>
      </c>
      <c r="AE454" s="23">
        <v>0</v>
      </c>
      <c r="AF454" s="24">
        <v>0</v>
      </c>
      <c r="AG454" s="23">
        <v>0</v>
      </c>
      <c r="AH454" s="23">
        <v>0</v>
      </c>
      <c r="AI454" s="25">
        <f t="shared" si="68"/>
        <v>68871778</v>
      </c>
      <c r="AJ454" s="25">
        <v>0</v>
      </c>
      <c r="AK454" s="24">
        <v>0</v>
      </c>
      <c r="AL454" s="23">
        <v>0</v>
      </c>
      <c r="AM454" s="23">
        <v>0</v>
      </c>
      <c r="AN454" s="24">
        <v>0</v>
      </c>
      <c r="AO454" s="24">
        <v>0</v>
      </c>
      <c r="AP454" s="23">
        <v>0</v>
      </c>
      <c r="AQ454" s="23">
        <v>0</v>
      </c>
      <c r="AR454" s="23">
        <v>0</v>
      </c>
      <c r="AS454" s="41" t="s">
        <v>2304</v>
      </c>
      <c r="AT454" s="23">
        <v>0</v>
      </c>
      <c r="AU454" s="23">
        <v>0</v>
      </c>
      <c r="AV454" s="25">
        <v>68871778</v>
      </c>
      <c r="AW454" s="22">
        <v>0</v>
      </c>
      <c r="AX454" s="23">
        <v>0</v>
      </c>
      <c r="AY454" s="41">
        <v>0</v>
      </c>
      <c r="AZ454" s="23">
        <v>0</v>
      </c>
      <c r="BA454" s="24">
        <v>0</v>
      </c>
      <c r="BB454" s="23">
        <v>0</v>
      </c>
      <c r="BC454" s="23"/>
      <c r="BD454" s="23">
        <v>0</v>
      </c>
      <c r="BE454" s="41">
        <v>0</v>
      </c>
      <c r="BF454" s="23">
        <v>40329040</v>
      </c>
      <c r="BG454" s="23">
        <v>60373335</v>
      </c>
      <c r="BH454" s="25">
        <v>169574153</v>
      </c>
      <c r="BI454" s="23">
        <v>0</v>
      </c>
      <c r="BJ454" s="23">
        <v>12376013</v>
      </c>
      <c r="BK454" s="23">
        <v>0</v>
      </c>
      <c r="BL454" s="23">
        <v>0</v>
      </c>
      <c r="BM454" s="23">
        <v>0</v>
      </c>
      <c r="BN454" s="24">
        <v>0</v>
      </c>
      <c r="BO454" s="23">
        <v>0</v>
      </c>
      <c r="BP454" s="23">
        <v>0</v>
      </c>
      <c r="BQ454" s="23">
        <v>0</v>
      </c>
      <c r="BR454" s="25">
        <v>181950166</v>
      </c>
      <c r="BS454" s="22">
        <v>0</v>
      </c>
      <c r="BT454" s="23">
        <v>0</v>
      </c>
      <c r="BU454" s="23">
        <v>0</v>
      </c>
      <c r="BV454" s="23">
        <v>0</v>
      </c>
      <c r="BW454" s="24">
        <v>0</v>
      </c>
      <c r="BX454" s="23">
        <v>0</v>
      </c>
      <c r="BY454" s="23">
        <v>0</v>
      </c>
      <c r="BZ454" s="23">
        <v>0</v>
      </c>
      <c r="CA454" s="25">
        <f t="shared" si="69"/>
        <v>181950166</v>
      </c>
      <c r="CB454" s="22">
        <v>0</v>
      </c>
      <c r="CC454" s="23">
        <v>0</v>
      </c>
      <c r="CD454" s="23">
        <v>0</v>
      </c>
      <c r="CE454" s="23">
        <v>0</v>
      </c>
      <c r="CF454" s="24">
        <v>0</v>
      </c>
      <c r="CG454" s="23">
        <v>0</v>
      </c>
      <c r="CH454" s="23">
        <v>0</v>
      </c>
      <c r="CI454" s="23">
        <v>0</v>
      </c>
      <c r="CJ454" s="25">
        <f t="shared" si="70"/>
        <v>181950166</v>
      </c>
      <c r="CK454" s="22">
        <v>0</v>
      </c>
      <c r="CL454" s="23">
        <v>0</v>
      </c>
      <c r="CM454" s="23">
        <v>0</v>
      </c>
      <c r="CN454" s="23">
        <v>0</v>
      </c>
      <c r="CO454" s="23">
        <v>0</v>
      </c>
      <c r="CP454" s="24">
        <v>0</v>
      </c>
      <c r="CQ454" s="23">
        <v>0</v>
      </c>
      <c r="CR454" s="23">
        <v>0</v>
      </c>
      <c r="CS454" s="25">
        <f t="shared" si="71"/>
        <v>181950166</v>
      </c>
      <c r="CT454" s="22">
        <v>0</v>
      </c>
      <c r="CU454" s="23">
        <v>0</v>
      </c>
      <c r="CV454" s="23">
        <v>0</v>
      </c>
      <c r="CW454" s="23"/>
      <c r="CX454" s="23">
        <v>0</v>
      </c>
      <c r="CY454" s="24">
        <v>0</v>
      </c>
      <c r="CZ454" s="23">
        <v>0</v>
      </c>
      <c r="DA454" s="23">
        <v>0</v>
      </c>
      <c r="DB454" s="25">
        <f t="shared" si="72"/>
        <v>181950166</v>
      </c>
      <c r="DC454" s="22">
        <v>0</v>
      </c>
      <c r="DD454" s="23">
        <v>0</v>
      </c>
      <c r="DE454" s="23">
        <v>0</v>
      </c>
      <c r="DF454" s="23">
        <v>0</v>
      </c>
      <c r="DG454" s="23">
        <v>0</v>
      </c>
      <c r="DH454" s="24">
        <v>0</v>
      </c>
      <c r="DI454" s="23">
        <v>0</v>
      </c>
      <c r="DJ454" s="23">
        <v>0</v>
      </c>
      <c r="DK454" s="25">
        <f t="shared" si="65"/>
        <v>181950166</v>
      </c>
      <c r="DL454" s="28">
        <v>0</v>
      </c>
      <c r="DM454" s="23">
        <v>0</v>
      </c>
      <c r="DN454" s="23">
        <v>0</v>
      </c>
      <c r="DO454" s="23">
        <v>0</v>
      </c>
      <c r="DP454" s="23"/>
      <c r="DQ454" s="23"/>
      <c r="DR454" s="23">
        <v>0</v>
      </c>
      <c r="DS454" s="23">
        <v>0</v>
      </c>
      <c r="DT454" s="24">
        <v>0</v>
      </c>
      <c r="DU454" s="23">
        <v>0</v>
      </c>
      <c r="DV454" s="23">
        <v>0</v>
      </c>
      <c r="DW454" s="26">
        <f t="shared" si="73"/>
        <v>181950166</v>
      </c>
      <c r="DX454" s="26">
        <f>VLOOKUP(B454,[2]RPTNCT049_ConsultaSaldosContabl!$I$4:$K$7914,3,0)</f>
        <v>52705053</v>
      </c>
      <c r="DY454" s="13" t="e">
        <f>+S454+AD454+AU454+#REF!+BG454+#REF!+BQ454+#REF!</f>
        <v>#REF!</v>
      </c>
    </row>
    <row r="455" spans="1:129" ht="15" customHeight="1" x14ac:dyDescent="0.2">
      <c r="A455" s="9">
        <v>8909075691</v>
      </c>
      <c r="B455" s="9">
        <v>890907569</v>
      </c>
      <c r="C455" s="9"/>
      <c r="D455" s="27">
        <v>214205042</v>
      </c>
      <c r="E455" s="21" t="s">
        <v>104</v>
      </c>
      <c r="F455" s="20" t="s">
        <v>1256</v>
      </c>
      <c r="G455" s="22">
        <f>VLOOKUP(A455,[1]SGP!$A$4:$G$1137,7,0)</f>
        <v>0</v>
      </c>
      <c r="H455" s="23"/>
      <c r="I455" s="23">
        <v>0</v>
      </c>
      <c r="J455" s="23">
        <v>0</v>
      </c>
      <c r="K455" s="24">
        <v>0</v>
      </c>
      <c r="L455" s="23">
        <v>0</v>
      </c>
      <c r="M455" s="23">
        <v>0</v>
      </c>
      <c r="N455" s="25">
        <f t="shared" si="66"/>
        <v>0</v>
      </c>
      <c r="O455" s="25">
        <v>0</v>
      </c>
      <c r="P455" s="22">
        <v>0</v>
      </c>
      <c r="Q455" s="23">
        <v>0</v>
      </c>
      <c r="R455" s="23">
        <v>0</v>
      </c>
      <c r="S455" s="31">
        <v>210716405</v>
      </c>
      <c r="T455" s="23">
        <v>0</v>
      </c>
      <c r="U455" s="24">
        <v>0</v>
      </c>
      <c r="V455" s="23">
        <v>0</v>
      </c>
      <c r="W455" s="23">
        <v>0</v>
      </c>
      <c r="X455" s="25">
        <f t="shared" si="67"/>
        <v>210716405</v>
      </c>
      <c r="Y455" s="25">
        <v>0</v>
      </c>
      <c r="Z455" s="22">
        <v>0</v>
      </c>
      <c r="AA455" s="23">
        <v>0</v>
      </c>
      <c r="AB455" s="22">
        <v>0</v>
      </c>
      <c r="AC455" s="23">
        <v>0</v>
      </c>
      <c r="AD455" s="23">
        <v>0</v>
      </c>
      <c r="AE455" s="23">
        <v>0</v>
      </c>
      <c r="AF455" s="24">
        <v>0</v>
      </c>
      <c r="AG455" s="23">
        <v>0</v>
      </c>
      <c r="AH455" s="23">
        <v>0</v>
      </c>
      <c r="AI455" s="25">
        <f t="shared" si="68"/>
        <v>210716405</v>
      </c>
      <c r="AJ455" s="25">
        <v>0</v>
      </c>
      <c r="AK455" s="24">
        <v>0</v>
      </c>
      <c r="AL455" s="23">
        <v>0</v>
      </c>
      <c r="AM455" s="23">
        <v>0</v>
      </c>
      <c r="AN455" s="24">
        <v>0</v>
      </c>
      <c r="AO455" s="24">
        <v>0</v>
      </c>
      <c r="AP455" s="23">
        <v>0</v>
      </c>
      <c r="AQ455" s="23">
        <v>0</v>
      </c>
      <c r="AR455" s="23">
        <v>0</v>
      </c>
      <c r="AS455" s="41" t="s">
        <v>2304</v>
      </c>
      <c r="AT455" s="23">
        <v>0</v>
      </c>
      <c r="AU455" s="23">
        <v>0</v>
      </c>
      <c r="AV455" s="25">
        <v>210716405</v>
      </c>
      <c r="AW455" s="22">
        <v>0</v>
      </c>
      <c r="AX455" s="23">
        <v>0</v>
      </c>
      <c r="AY455" s="41">
        <v>0</v>
      </c>
      <c r="AZ455" s="23">
        <v>0</v>
      </c>
      <c r="BA455" s="24">
        <v>0</v>
      </c>
      <c r="BB455" s="23">
        <v>0</v>
      </c>
      <c r="BC455" s="23"/>
      <c r="BD455" s="23">
        <v>0</v>
      </c>
      <c r="BE455" s="41">
        <v>0</v>
      </c>
      <c r="BF455" s="23">
        <v>164327015</v>
      </c>
      <c r="BG455" s="23">
        <v>186833766</v>
      </c>
      <c r="BH455" s="25">
        <v>561877186</v>
      </c>
      <c r="BI455" s="23">
        <v>0</v>
      </c>
      <c r="BJ455" s="23">
        <v>46936475</v>
      </c>
      <c r="BK455" s="23">
        <v>0</v>
      </c>
      <c r="BL455" s="23">
        <v>0</v>
      </c>
      <c r="BM455" s="23">
        <v>0</v>
      </c>
      <c r="BN455" s="24">
        <v>0</v>
      </c>
      <c r="BO455" s="23">
        <v>0</v>
      </c>
      <c r="BP455" s="23">
        <v>0</v>
      </c>
      <c r="BQ455" s="23">
        <v>0</v>
      </c>
      <c r="BR455" s="25">
        <v>608813661</v>
      </c>
      <c r="BS455" s="22">
        <v>0</v>
      </c>
      <c r="BT455" s="23">
        <v>0</v>
      </c>
      <c r="BU455" s="23">
        <v>0</v>
      </c>
      <c r="BV455" s="23">
        <v>0</v>
      </c>
      <c r="BW455" s="24">
        <v>0</v>
      </c>
      <c r="BX455" s="23">
        <v>0</v>
      </c>
      <c r="BY455" s="23">
        <v>0</v>
      </c>
      <c r="BZ455" s="23">
        <v>0</v>
      </c>
      <c r="CA455" s="25">
        <f t="shared" si="69"/>
        <v>608813661</v>
      </c>
      <c r="CB455" s="22">
        <v>0</v>
      </c>
      <c r="CC455" s="23">
        <v>0</v>
      </c>
      <c r="CD455" s="23">
        <v>0</v>
      </c>
      <c r="CE455" s="23">
        <v>0</v>
      </c>
      <c r="CF455" s="24">
        <v>0</v>
      </c>
      <c r="CG455" s="23">
        <v>0</v>
      </c>
      <c r="CH455" s="23">
        <v>0</v>
      </c>
      <c r="CI455" s="23">
        <v>0</v>
      </c>
      <c r="CJ455" s="25">
        <f t="shared" si="70"/>
        <v>608813661</v>
      </c>
      <c r="CK455" s="22">
        <v>0</v>
      </c>
      <c r="CL455" s="23">
        <v>0</v>
      </c>
      <c r="CM455" s="23">
        <v>0</v>
      </c>
      <c r="CN455" s="23">
        <v>0</v>
      </c>
      <c r="CO455" s="23">
        <v>0</v>
      </c>
      <c r="CP455" s="24">
        <v>0</v>
      </c>
      <c r="CQ455" s="23">
        <v>0</v>
      </c>
      <c r="CR455" s="23">
        <v>0</v>
      </c>
      <c r="CS455" s="25">
        <f t="shared" si="71"/>
        <v>608813661</v>
      </c>
      <c r="CT455" s="22">
        <v>0</v>
      </c>
      <c r="CU455" s="23">
        <v>0</v>
      </c>
      <c r="CV455" s="23">
        <v>0</v>
      </c>
      <c r="CW455" s="23"/>
      <c r="CX455" s="23">
        <v>0</v>
      </c>
      <c r="CY455" s="24">
        <v>0</v>
      </c>
      <c r="CZ455" s="23">
        <v>0</v>
      </c>
      <c r="DA455" s="23">
        <v>0</v>
      </c>
      <c r="DB455" s="25">
        <f t="shared" si="72"/>
        <v>608813661</v>
      </c>
      <c r="DC455" s="22">
        <v>0</v>
      </c>
      <c r="DD455" s="23">
        <v>0</v>
      </c>
      <c r="DE455" s="23">
        <v>0</v>
      </c>
      <c r="DF455" s="23">
        <v>0</v>
      </c>
      <c r="DG455" s="23">
        <v>0</v>
      </c>
      <c r="DH455" s="24">
        <v>0</v>
      </c>
      <c r="DI455" s="23">
        <v>0</v>
      </c>
      <c r="DJ455" s="23">
        <v>0</v>
      </c>
      <c r="DK455" s="25">
        <f t="shared" si="65"/>
        <v>608813661</v>
      </c>
      <c r="DL455" s="28">
        <v>0</v>
      </c>
      <c r="DM455" s="23">
        <v>0</v>
      </c>
      <c r="DN455" s="23">
        <v>0</v>
      </c>
      <c r="DO455" s="23">
        <v>0</v>
      </c>
      <c r="DP455" s="23"/>
      <c r="DQ455" s="23"/>
      <c r="DR455" s="23">
        <v>0</v>
      </c>
      <c r="DS455" s="23">
        <v>0</v>
      </c>
      <c r="DT455" s="24">
        <v>0</v>
      </c>
      <c r="DU455" s="23">
        <v>0</v>
      </c>
      <c r="DV455" s="23">
        <v>0</v>
      </c>
      <c r="DW455" s="26">
        <f t="shared" si="73"/>
        <v>608813661</v>
      </c>
      <c r="DX455" s="26">
        <f>VLOOKUP(B455,[2]RPTNCT049_ConsultaSaldosContabl!$I$4:$K$7914,3,0)</f>
        <v>211263490</v>
      </c>
      <c r="DY455" s="13" t="e">
        <f>+S455+AD455+AU455+#REF!+BG455+#REF!+BQ455+#REF!</f>
        <v>#REF!</v>
      </c>
    </row>
    <row r="456" spans="1:129" ht="15" customHeight="1" x14ac:dyDescent="0.2">
      <c r="A456" s="9">
        <v>8909075154</v>
      </c>
      <c r="B456" s="9">
        <v>890907515</v>
      </c>
      <c r="C456" s="9"/>
      <c r="D456" s="27">
        <v>214705847</v>
      </c>
      <c r="E456" s="21" t="s">
        <v>204</v>
      </c>
      <c r="F456" s="20" t="s">
        <v>1352</v>
      </c>
      <c r="G456" s="22">
        <f>VLOOKUP(A456,[1]SGP!$A$4:$G$1137,7,0)</f>
        <v>0</v>
      </c>
      <c r="H456" s="23"/>
      <c r="I456" s="23">
        <v>0</v>
      </c>
      <c r="J456" s="23">
        <v>0</v>
      </c>
      <c r="K456" s="24">
        <v>0</v>
      </c>
      <c r="L456" s="23">
        <v>0</v>
      </c>
      <c r="M456" s="23">
        <v>0</v>
      </c>
      <c r="N456" s="25">
        <f t="shared" si="66"/>
        <v>0</v>
      </c>
      <c r="O456" s="25">
        <v>0</v>
      </c>
      <c r="P456" s="22">
        <v>0</v>
      </c>
      <c r="Q456" s="23">
        <v>0</v>
      </c>
      <c r="R456" s="23">
        <v>0</v>
      </c>
      <c r="S456" s="31">
        <v>261405891</v>
      </c>
      <c r="T456" s="23">
        <v>0</v>
      </c>
      <c r="U456" s="24">
        <v>0</v>
      </c>
      <c r="V456" s="23">
        <v>0</v>
      </c>
      <c r="W456" s="23">
        <v>0</v>
      </c>
      <c r="X456" s="25">
        <f t="shared" si="67"/>
        <v>261405891</v>
      </c>
      <c r="Y456" s="25">
        <v>0</v>
      </c>
      <c r="Z456" s="22">
        <v>0</v>
      </c>
      <c r="AA456" s="23">
        <v>0</v>
      </c>
      <c r="AB456" s="22">
        <v>0</v>
      </c>
      <c r="AC456" s="23">
        <v>0</v>
      </c>
      <c r="AD456" s="23">
        <v>0</v>
      </c>
      <c r="AE456" s="23">
        <v>0</v>
      </c>
      <c r="AF456" s="24">
        <v>0</v>
      </c>
      <c r="AG456" s="23">
        <v>0</v>
      </c>
      <c r="AH456" s="23">
        <v>0</v>
      </c>
      <c r="AI456" s="25">
        <f t="shared" si="68"/>
        <v>261405891</v>
      </c>
      <c r="AJ456" s="25">
        <v>0</v>
      </c>
      <c r="AK456" s="24">
        <v>0</v>
      </c>
      <c r="AL456" s="23">
        <v>0</v>
      </c>
      <c r="AM456" s="23">
        <v>0</v>
      </c>
      <c r="AN456" s="24">
        <v>0</v>
      </c>
      <c r="AO456" s="24">
        <v>0</v>
      </c>
      <c r="AP456" s="23">
        <v>0</v>
      </c>
      <c r="AQ456" s="23">
        <v>0</v>
      </c>
      <c r="AR456" s="23">
        <v>0</v>
      </c>
      <c r="AS456" s="41" t="s">
        <v>2304</v>
      </c>
      <c r="AT456" s="23">
        <v>0</v>
      </c>
      <c r="AU456" s="23">
        <v>0</v>
      </c>
      <c r="AV456" s="25">
        <v>261405891</v>
      </c>
      <c r="AW456" s="22">
        <v>0</v>
      </c>
      <c r="AX456" s="23">
        <v>0</v>
      </c>
      <c r="AY456" s="41">
        <v>0</v>
      </c>
      <c r="AZ456" s="23">
        <v>0</v>
      </c>
      <c r="BA456" s="24">
        <v>0</v>
      </c>
      <c r="BB456" s="23">
        <v>0</v>
      </c>
      <c r="BC456" s="23"/>
      <c r="BD456" s="23">
        <v>0</v>
      </c>
      <c r="BE456" s="41">
        <v>0</v>
      </c>
      <c r="BF456" s="23">
        <v>200669640</v>
      </c>
      <c r="BG456" s="23">
        <v>243994034</v>
      </c>
      <c r="BH456" s="25">
        <v>706069565</v>
      </c>
      <c r="BI456" s="23">
        <v>0</v>
      </c>
      <c r="BJ456" s="23">
        <v>55471861</v>
      </c>
      <c r="BK456" s="23">
        <v>0</v>
      </c>
      <c r="BL456" s="23">
        <v>0</v>
      </c>
      <c r="BM456" s="23">
        <v>0</v>
      </c>
      <c r="BN456" s="24">
        <v>0</v>
      </c>
      <c r="BO456" s="23">
        <v>0</v>
      </c>
      <c r="BP456" s="23">
        <v>0</v>
      </c>
      <c r="BQ456" s="23">
        <v>0</v>
      </c>
      <c r="BR456" s="25">
        <v>761541426</v>
      </c>
      <c r="BS456" s="22">
        <v>0</v>
      </c>
      <c r="BT456" s="23">
        <v>0</v>
      </c>
      <c r="BU456" s="23">
        <v>0</v>
      </c>
      <c r="BV456" s="23">
        <v>0</v>
      </c>
      <c r="BW456" s="24">
        <v>0</v>
      </c>
      <c r="BX456" s="23">
        <v>0</v>
      </c>
      <c r="BY456" s="23">
        <v>0</v>
      </c>
      <c r="BZ456" s="23">
        <v>0</v>
      </c>
      <c r="CA456" s="25">
        <f t="shared" si="69"/>
        <v>761541426</v>
      </c>
      <c r="CB456" s="22">
        <v>0</v>
      </c>
      <c r="CC456" s="23">
        <v>0</v>
      </c>
      <c r="CD456" s="23">
        <v>0</v>
      </c>
      <c r="CE456" s="23">
        <v>0</v>
      </c>
      <c r="CF456" s="24">
        <v>0</v>
      </c>
      <c r="CG456" s="23">
        <v>0</v>
      </c>
      <c r="CH456" s="23">
        <v>0</v>
      </c>
      <c r="CI456" s="23">
        <v>0</v>
      </c>
      <c r="CJ456" s="25">
        <f t="shared" si="70"/>
        <v>761541426</v>
      </c>
      <c r="CK456" s="22">
        <v>0</v>
      </c>
      <c r="CL456" s="23">
        <v>0</v>
      </c>
      <c r="CM456" s="23">
        <v>0</v>
      </c>
      <c r="CN456" s="23">
        <v>0</v>
      </c>
      <c r="CO456" s="23">
        <v>0</v>
      </c>
      <c r="CP456" s="24">
        <v>0</v>
      </c>
      <c r="CQ456" s="23">
        <v>0</v>
      </c>
      <c r="CR456" s="23">
        <v>0</v>
      </c>
      <c r="CS456" s="25">
        <f t="shared" si="71"/>
        <v>761541426</v>
      </c>
      <c r="CT456" s="22">
        <v>0</v>
      </c>
      <c r="CU456" s="23">
        <v>0</v>
      </c>
      <c r="CV456" s="23">
        <v>0</v>
      </c>
      <c r="CW456" s="23"/>
      <c r="CX456" s="23">
        <v>0</v>
      </c>
      <c r="CY456" s="24">
        <v>0</v>
      </c>
      <c r="CZ456" s="23">
        <v>0</v>
      </c>
      <c r="DA456" s="23">
        <v>0</v>
      </c>
      <c r="DB456" s="25">
        <f t="shared" si="72"/>
        <v>761541426</v>
      </c>
      <c r="DC456" s="22">
        <v>0</v>
      </c>
      <c r="DD456" s="23">
        <v>0</v>
      </c>
      <c r="DE456" s="23">
        <v>0</v>
      </c>
      <c r="DF456" s="23">
        <v>0</v>
      </c>
      <c r="DG456" s="23">
        <v>0</v>
      </c>
      <c r="DH456" s="24">
        <v>0</v>
      </c>
      <c r="DI456" s="23">
        <v>0</v>
      </c>
      <c r="DJ456" s="23">
        <v>0</v>
      </c>
      <c r="DK456" s="25">
        <f t="shared" si="65"/>
        <v>761541426</v>
      </c>
      <c r="DL456" s="28">
        <v>0</v>
      </c>
      <c r="DM456" s="23">
        <v>0</v>
      </c>
      <c r="DN456" s="23">
        <v>0</v>
      </c>
      <c r="DO456" s="23">
        <v>0</v>
      </c>
      <c r="DP456" s="23"/>
      <c r="DQ456" s="23"/>
      <c r="DR456" s="23">
        <v>0</v>
      </c>
      <c r="DS456" s="23">
        <v>0</v>
      </c>
      <c r="DT456" s="24">
        <v>0</v>
      </c>
      <c r="DU456" s="23">
        <v>0</v>
      </c>
      <c r="DV456" s="23">
        <v>0</v>
      </c>
      <c r="DW456" s="26">
        <f t="shared" si="73"/>
        <v>761541426</v>
      </c>
      <c r="DX456" s="26">
        <f>VLOOKUP(B456,[2]RPTNCT049_ConsultaSaldosContabl!$I$4:$K$7914,3,0)</f>
        <v>256141501</v>
      </c>
      <c r="DY456" s="13" t="e">
        <f>+S456+AD456+AU456+#REF!+BG456+#REF!+BQ456+#REF!</f>
        <v>#REF!</v>
      </c>
    </row>
    <row r="457" spans="1:129" ht="15" customHeight="1" x14ac:dyDescent="0.2">
      <c r="A457" s="9">
        <v>8909073172</v>
      </c>
      <c r="B457" s="9">
        <v>890907317</v>
      </c>
      <c r="C457" s="9"/>
      <c r="D457" s="27">
        <v>211505615</v>
      </c>
      <c r="E457" s="21" t="s">
        <v>175</v>
      </c>
      <c r="F457" s="20" t="s">
        <v>1325</v>
      </c>
      <c r="G457" s="22">
        <f>VLOOKUP(A457,[1]SGP!$A$4:$G$1137,7,0)</f>
        <v>2456085271</v>
      </c>
      <c r="H457" s="23"/>
      <c r="I457" s="23">
        <v>0</v>
      </c>
      <c r="J457" s="23">
        <v>0</v>
      </c>
      <c r="K457" s="24">
        <v>142279958</v>
      </c>
      <c r="L457" s="23">
        <v>379614036</v>
      </c>
      <c r="M457" s="23">
        <v>0</v>
      </c>
      <c r="N457" s="25">
        <f t="shared" si="66"/>
        <v>2977979265</v>
      </c>
      <c r="O457" s="25">
        <v>0</v>
      </c>
      <c r="P457" s="22">
        <v>2520427505</v>
      </c>
      <c r="Q457" s="23">
        <v>0</v>
      </c>
      <c r="R457" s="23">
        <v>0</v>
      </c>
      <c r="S457" s="31">
        <v>1042886433</v>
      </c>
      <c r="T457" s="23">
        <v>0</v>
      </c>
      <c r="U457" s="24">
        <v>138740418</v>
      </c>
      <c r="V457" s="23">
        <v>229916438</v>
      </c>
      <c r="W457" s="23">
        <v>0</v>
      </c>
      <c r="X457" s="25">
        <f t="shared" si="67"/>
        <v>6909950059</v>
      </c>
      <c r="Y457" s="25">
        <v>0</v>
      </c>
      <c r="Z457" s="22">
        <v>0</v>
      </c>
      <c r="AA457" s="23">
        <v>0</v>
      </c>
      <c r="AB457" s="22">
        <v>0</v>
      </c>
      <c r="AC457" s="31">
        <v>728351505</v>
      </c>
      <c r="AD457" s="23">
        <v>30832485</v>
      </c>
      <c r="AE457" s="23">
        <v>2651823010</v>
      </c>
      <c r="AF457" s="24">
        <v>140510188</v>
      </c>
      <c r="AG457" s="23">
        <v>304765237</v>
      </c>
      <c r="AH457" s="23">
        <v>0</v>
      </c>
      <c r="AI457" s="25">
        <f t="shared" si="68"/>
        <v>10766232484</v>
      </c>
      <c r="AJ457" s="25">
        <v>0</v>
      </c>
      <c r="AK457" s="24">
        <v>0</v>
      </c>
      <c r="AL457" s="23">
        <v>0</v>
      </c>
      <c r="AM457" s="23">
        <v>0</v>
      </c>
      <c r="AN457" s="24">
        <v>0</v>
      </c>
      <c r="AO457" s="23">
        <v>2812692085</v>
      </c>
      <c r="AP457" s="23">
        <v>143654270</v>
      </c>
      <c r="AQ457" s="23">
        <v>304092092</v>
      </c>
      <c r="AR457" s="23">
        <v>0</v>
      </c>
      <c r="AS457" s="23">
        <v>1265711438</v>
      </c>
      <c r="AT457" s="23">
        <v>0</v>
      </c>
      <c r="AU457" s="23">
        <v>0</v>
      </c>
      <c r="AV457" s="25">
        <v>15292382369</v>
      </c>
      <c r="AW457" s="22">
        <v>1472638402</v>
      </c>
      <c r="AX457" s="23">
        <v>0</v>
      </c>
      <c r="AY457" s="41">
        <v>0</v>
      </c>
      <c r="AZ457" s="23">
        <v>0</v>
      </c>
      <c r="BA457" s="24">
        <v>143654270</v>
      </c>
      <c r="BB457" s="23">
        <v>304092092</v>
      </c>
      <c r="BC457" s="23"/>
      <c r="BD457" s="23">
        <v>0</v>
      </c>
      <c r="BE457" s="41">
        <v>0</v>
      </c>
      <c r="BF457" s="23">
        <v>346277655</v>
      </c>
      <c r="BG457" s="23">
        <v>988552141</v>
      </c>
      <c r="BH457" s="25">
        <v>18547596929</v>
      </c>
      <c r="BI457" s="23">
        <v>2880534721</v>
      </c>
      <c r="BJ457" s="23">
        <v>291127851</v>
      </c>
      <c r="BK457" s="23">
        <v>0</v>
      </c>
      <c r="BL457" s="23">
        <v>0</v>
      </c>
      <c r="BM457" s="23">
        <v>0</v>
      </c>
      <c r="BN457" s="24">
        <v>143654270</v>
      </c>
      <c r="BO457" s="23">
        <v>304092092</v>
      </c>
      <c r="BP457" s="23">
        <v>0</v>
      </c>
      <c r="BQ457" s="23">
        <v>0</v>
      </c>
      <c r="BR457" s="25">
        <v>22167005863</v>
      </c>
      <c r="BS457" s="22">
        <v>0</v>
      </c>
      <c r="BT457" s="23">
        <v>0</v>
      </c>
      <c r="BU457" s="23">
        <v>0</v>
      </c>
      <c r="BV457" s="23">
        <v>0</v>
      </c>
      <c r="BW457" s="24">
        <v>0</v>
      </c>
      <c r="BX457" s="23">
        <v>0</v>
      </c>
      <c r="BY457" s="23">
        <v>0</v>
      </c>
      <c r="BZ457" s="23">
        <v>0</v>
      </c>
      <c r="CA457" s="25">
        <f t="shared" si="69"/>
        <v>22167005863</v>
      </c>
      <c r="CB457" s="22">
        <v>0</v>
      </c>
      <c r="CC457" s="23">
        <v>0</v>
      </c>
      <c r="CD457" s="23">
        <v>0</v>
      </c>
      <c r="CE457" s="23">
        <v>0</v>
      </c>
      <c r="CF457" s="24">
        <v>0</v>
      </c>
      <c r="CG457" s="23">
        <v>0</v>
      </c>
      <c r="CH457" s="23">
        <v>0</v>
      </c>
      <c r="CI457" s="23">
        <v>0</v>
      </c>
      <c r="CJ457" s="25">
        <f t="shared" si="70"/>
        <v>22167005863</v>
      </c>
      <c r="CK457" s="22">
        <v>0</v>
      </c>
      <c r="CL457" s="23">
        <v>0</v>
      </c>
      <c r="CM457" s="23">
        <v>0</v>
      </c>
      <c r="CN457" s="23">
        <v>0</v>
      </c>
      <c r="CO457" s="23">
        <v>0</v>
      </c>
      <c r="CP457" s="24">
        <v>0</v>
      </c>
      <c r="CQ457" s="23">
        <v>0</v>
      </c>
      <c r="CR457" s="23">
        <v>0</v>
      </c>
      <c r="CS457" s="25">
        <f t="shared" si="71"/>
        <v>22167005863</v>
      </c>
      <c r="CT457" s="22">
        <v>0</v>
      </c>
      <c r="CU457" s="23">
        <v>0</v>
      </c>
      <c r="CV457" s="23">
        <v>0</v>
      </c>
      <c r="CW457" s="23">
        <v>0</v>
      </c>
      <c r="CX457" s="23">
        <v>0</v>
      </c>
      <c r="CY457" s="24">
        <v>0</v>
      </c>
      <c r="CZ457" s="23">
        <v>0</v>
      </c>
      <c r="DA457" s="23">
        <v>0</v>
      </c>
      <c r="DB457" s="25">
        <f t="shared" si="72"/>
        <v>22167005863</v>
      </c>
      <c r="DC457" s="22"/>
      <c r="DD457" s="23">
        <v>0</v>
      </c>
      <c r="DE457" s="23">
        <v>0</v>
      </c>
      <c r="DF457" s="23">
        <v>0</v>
      </c>
      <c r="DG457" s="23">
        <v>0</v>
      </c>
      <c r="DH457" s="24">
        <v>0</v>
      </c>
      <c r="DI457" s="23">
        <v>0</v>
      </c>
      <c r="DJ457" s="23">
        <v>0</v>
      </c>
      <c r="DK457" s="25">
        <f t="shared" si="65"/>
        <v>22167005863</v>
      </c>
      <c r="DL457" s="28">
        <v>0</v>
      </c>
      <c r="DM457" s="23">
        <v>0</v>
      </c>
      <c r="DN457" s="23">
        <v>0</v>
      </c>
      <c r="DO457" s="23">
        <v>0</v>
      </c>
      <c r="DP457" s="23">
        <v>0</v>
      </c>
      <c r="DQ457" s="23"/>
      <c r="DR457" s="23">
        <v>0</v>
      </c>
      <c r="DS457" s="23">
        <v>0</v>
      </c>
      <c r="DT457" s="24">
        <v>0</v>
      </c>
      <c r="DU457" s="23">
        <v>0</v>
      </c>
      <c r="DV457" s="23">
        <v>0</v>
      </c>
      <c r="DW457" s="26">
        <f t="shared" si="73"/>
        <v>22167005863</v>
      </c>
      <c r="DX457" s="26">
        <f>VLOOKUP(B457,[2]RPTNCT049_ConsultaSaldosContabl!$I$4:$K$7914,3,0)</f>
        <v>20104734804</v>
      </c>
      <c r="DY457" s="13" t="e">
        <f>+S457+AD457+AU457+#REF!+BG457+#REF!+BQ457+#REF!</f>
        <v>#REF!</v>
      </c>
    </row>
    <row r="458" spans="1:129" ht="15" customHeight="1" x14ac:dyDescent="0.2">
      <c r="A458" s="9">
        <v>8909071065</v>
      </c>
      <c r="B458" s="9">
        <v>890907106</v>
      </c>
      <c r="C458" s="9"/>
      <c r="D458" s="27">
        <v>216605266</v>
      </c>
      <c r="E458" s="21" t="s">
        <v>59</v>
      </c>
      <c r="F458" s="37" t="s">
        <v>1213</v>
      </c>
      <c r="G458" s="22">
        <f>VLOOKUP(A458,[1]SGP!$A$4:$G$1137,7,0)</f>
        <v>2052587661</v>
      </c>
      <c r="H458" s="23"/>
      <c r="I458" s="23">
        <v>0</v>
      </c>
      <c r="J458" s="23">
        <v>0</v>
      </c>
      <c r="K458" s="24">
        <v>133705848</v>
      </c>
      <c r="L458" s="23">
        <v>306941206</v>
      </c>
      <c r="M458" s="23">
        <v>0</v>
      </c>
      <c r="N458" s="25">
        <f t="shared" si="66"/>
        <v>2493234715</v>
      </c>
      <c r="O458" s="25">
        <v>0</v>
      </c>
      <c r="P458" s="22">
        <v>2078535714</v>
      </c>
      <c r="Q458" s="23">
        <v>0</v>
      </c>
      <c r="R458" s="23">
        <v>0</v>
      </c>
      <c r="S458" s="31">
        <v>721970852</v>
      </c>
      <c r="T458" s="23">
        <v>0</v>
      </c>
      <c r="U458" s="24">
        <v>113047260</v>
      </c>
      <c r="V458" s="23">
        <v>227226824</v>
      </c>
      <c r="W458" s="23">
        <v>0</v>
      </c>
      <c r="X458" s="25">
        <f t="shared" si="67"/>
        <v>5634015365</v>
      </c>
      <c r="Y458" s="25">
        <v>0</v>
      </c>
      <c r="Z458" s="22">
        <v>0</v>
      </c>
      <c r="AA458" s="23">
        <v>0</v>
      </c>
      <c r="AB458" s="22">
        <v>0</v>
      </c>
      <c r="AC458" s="31">
        <v>3985699883</v>
      </c>
      <c r="AD458" s="23">
        <v>0</v>
      </c>
      <c r="AE458" s="23">
        <v>2202503534</v>
      </c>
      <c r="AF458" s="24">
        <v>123376554</v>
      </c>
      <c r="AG458" s="23">
        <v>267084015</v>
      </c>
      <c r="AH458" s="23">
        <v>0</v>
      </c>
      <c r="AI458" s="25">
        <f t="shared" si="68"/>
        <v>12212679351</v>
      </c>
      <c r="AJ458" s="25">
        <v>0</v>
      </c>
      <c r="AK458" s="24">
        <v>0</v>
      </c>
      <c r="AL458" s="23">
        <v>0</v>
      </c>
      <c r="AM458" s="23">
        <v>0</v>
      </c>
      <c r="AN458" s="24">
        <v>0</v>
      </c>
      <c r="AO458" s="23">
        <v>2346900713</v>
      </c>
      <c r="AP458" s="23">
        <v>124522278</v>
      </c>
      <c r="AQ458" s="23">
        <v>262789368</v>
      </c>
      <c r="AR458" s="23">
        <v>0</v>
      </c>
      <c r="AS458" s="23">
        <v>1056105321</v>
      </c>
      <c r="AT458" s="23">
        <v>0</v>
      </c>
      <c r="AU458" s="23">
        <v>0</v>
      </c>
      <c r="AV458" s="25">
        <v>16002997031</v>
      </c>
      <c r="AW458" s="22">
        <v>1228451788</v>
      </c>
      <c r="AX458" s="23">
        <v>0</v>
      </c>
      <c r="AY458" s="41">
        <v>0</v>
      </c>
      <c r="AZ458" s="23">
        <v>0</v>
      </c>
      <c r="BA458" s="24">
        <v>124522278</v>
      </c>
      <c r="BB458" s="23">
        <v>262789368</v>
      </c>
      <c r="BC458" s="23"/>
      <c r="BD458" s="23">
        <v>0</v>
      </c>
      <c r="BE458" s="41">
        <v>0</v>
      </c>
      <c r="BF458" s="23">
        <v>294006720</v>
      </c>
      <c r="BG458" s="23">
        <v>641849353</v>
      </c>
      <c r="BH458" s="25">
        <v>18554616538</v>
      </c>
      <c r="BI458" s="23">
        <v>2653710353</v>
      </c>
      <c r="BJ458" s="23">
        <v>209818302</v>
      </c>
      <c r="BK458" s="23">
        <v>0</v>
      </c>
      <c r="BL458" s="23">
        <v>0</v>
      </c>
      <c r="BM458" s="23">
        <v>0</v>
      </c>
      <c r="BN458" s="24">
        <v>124522278</v>
      </c>
      <c r="BO458" s="23">
        <v>262789368</v>
      </c>
      <c r="BP458" s="23">
        <v>0</v>
      </c>
      <c r="BQ458" s="23">
        <v>0</v>
      </c>
      <c r="BR458" s="25">
        <v>21805456839</v>
      </c>
      <c r="BS458" s="22">
        <v>0</v>
      </c>
      <c r="BT458" s="23">
        <v>0</v>
      </c>
      <c r="BU458" s="23">
        <v>0</v>
      </c>
      <c r="BV458" s="23">
        <v>0</v>
      </c>
      <c r="BW458" s="24">
        <v>0</v>
      </c>
      <c r="BX458" s="23">
        <v>0</v>
      </c>
      <c r="BY458" s="23">
        <v>0</v>
      </c>
      <c r="BZ458" s="23">
        <v>0</v>
      </c>
      <c r="CA458" s="25">
        <f t="shared" si="69"/>
        <v>21805456839</v>
      </c>
      <c r="CB458" s="22">
        <v>0</v>
      </c>
      <c r="CC458" s="23">
        <v>0</v>
      </c>
      <c r="CD458" s="23">
        <v>0</v>
      </c>
      <c r="CE458" s="23">
        <v>0</v>
      </c>
      <c r="CF458" s="24">
        <v>0</v>
      </c>
      <c r="CG458" s="23">
        <v>0</v>
      </c>
      <c r="CH458" s="23">
        <v>0</v>
      </c>
      <c r="CI458" s="23">
        <v>0</v>
      </c>
      <c r="CJ458" s="25">
        <f t="shared" si="70"/>
        <v>21805456839</v>
      </c>
      <c r="CK458" s="22">
        <v>0</v>
      </c>
      <c r="CL458" s="23">
        <v>0</v>
      </c>
      <c r="CM458" s="23">
        <v>0</v>
      </c>
      <c r="CN458" s="23">
        <v>0</v>
      </c>
      <c r="CO458" s="23">
        <v>0</v>
      </c>
      <c r="CP458" s="24">
        <v>0</v>
      </c>
      <c r="CQ458" s="23">
        <v>0</v>
      </c>
      <c r="CR458" s="23">
        <v>0</v>
      </c>
      <c r="CS458" s="25">
        <f t="shared" si="71"/>
        <v>21805456839</v>
      </c>
      <c r="CT458" s="22">
        <v>0</v>
      </c>
      <c r="CU458" s="23">
        <v>0</v>
      </c>
      <c r="CV458" s="23">
        <v>0</v>
      </c>
      <c r="CW458" s="23"/>
      <c r="CX458" s="23">
        <v>0</v>
      </c>
      <c r="CY458" s="24">
        <v>0</v>
      </c>
      <c r="CZ458" s="23">
        <v>0</v>
      </c>
      <c r="DA458" s="23">
        <v>0</v>
      </c>
      <c r="DB458" s="25">
        <f t="shared" si="72"/>
        <v>21805456839</v>
      </c>
      <c r="DC458" s="22">
        <v>0</v>
      </c>
      <c r="DD458" s="23">
        <v>0</v>
      </c>
      <c r="DE458" s="23">
        <v>0</v>
      </c>
      <c r="DF458" s="23">
        <v>0</v>
      </c>
      <c r="DG458" s="23">
        <v>0</v>
      </c>
      <c r="DH458" s="24">
        <v>0</v>
      </c>
      <c r="DI458" s="23">
        <v>0</v>
      </c>
      <c r="DJ458" s="23">
        <v>0</v>
      </c>
      <c r="DK458" s="25">
        <f t="shared" si="65"/>
        <v>21805456839</v>
      </c>
      <c r="DL458" s="28">
        <v>0</v>
      </c>
      <c r="DM458" s="23">
        <v>0</v>
      </c>
      <c r="DN458" s="23">
        <v>0</v>
      </c>
      <c r="DO458" s="23">
        <v>0</v>
      </c>
      <c r="DP458" s="23"/>
      <c r="DQ458" s="23"/>
      <c r="DR458" s="23">
        <v>0</v>
      </c>
      <c r="DS458" s="23">
        <v>0</v>
      </c>
      <c r="DT458" s="24">
        <v>0</v>
      </c>
      <c r="DU458" s="23">
        <v>0</v>
      </c>
      <c r="DV458" s="23">
        <v>0</v>
      </c>
      <c r="DW458" s="26">
        <f t="shared" si="73"/>
        <v>21805456839</v>
      </c>
      <c r="DX458" s="26">
        <f>VLOOKUP(B458,[2]RPTNCT049_ConsultaSaldosContabl!$I$4:$K$7914,3,0)</f>
        <v>20441636634</v>
      </c>
      <c r="DY458" s="13" t="e">
        <f>+S458+AD458+AU458+#REF!+BG458+#REF!+BQ458+#REF!</f>
        <v>#REF!</v>
      </c>
    </row>
    <row r="459" spans="1:129" ht="15" customHeight="1" x14ac:dyDescent="0.2">
      <c r="A459" s="9">
        <v>8909064452</v>
      </c>
      <c r="B459" s="9">
        <v>890906445</v>
      </c>
      <c r="C459" s="9"/>
      <c r="D459" s="27">
        <v>215405154</v>
      </c>
      <c r="E459" s="21" t="s">
        <v>127</v>
      </c>
      <c r="F459" s="20" t="s">
        <v>1279</v>
      </c>
      <c r="G459" s="22">
        <f>VLOOKUP(A459,[1]SGP!$A$4:$G$1137,7,0)</f>
        <v>0</v>
      </c>
      <c r="H459" s="23"/>
      <c r="I459" s="23">
        <v>0</v>
      </c>
      <c r="J459" s="23">
        <v>0</v>
      </c>
      <c r="K459" s="24">
        <v>0</v>
      </c>
      <c r="L459" s="23">
        <v>0</v>
      </c>
      <c r="M459" s="23">
        <v>0</v>
      </c>
      <c r="N459" s="25">
        <f t="shared" si="66"/>
        <v>0</v>
      </c>
      <c r="O459" s="25">
        <v>0</v>
      </c>
      <c r="P459" s="22">
        <v>0</v>
      </c>
      <c r="Q459" s="23">
        <v>0</v>
      </c>
      <c r="R459" s="23">
        <v>0</v>
      </c>
      <c r="S459" s="31">
        <f>639773309</f>
        <v>639773309</v>
      </c>
      <c r="T459" s="23">
        <v>0</v>
      </c>
      <c r="U459" s="24">
        <v>0</v>
      </c>
      <c r="V459" s="23">
        <v>0</v>
      </c>
      <c r="W459" s="23">
        <v>0</v>
      </c>
      <c r="X459" s="25">
        <f t="shared" si="67"/>
        <v>639773309</v>
      </c>
      <c r="Y459" s="25">
        <v>0</v>
      </c>
      <c r="Z459" s="22">
        <v>0</v>
      </c>
      <c r="AA459" s="23">
        <v>0</v>
      </c>
      <c r="AB459" s="22">
        <v>0</v>
      </c>
      <c r="AC459" s="23">
        <v>0</v>
      </c>
      <c r="AD459" s="23">
        <v>0</v>
      </c>
      <c r="AE459" s="23">
        <v>0</v>
      </c>
      <c r="AF459" s="24">
        <v>0</v>
      </c>
      <c r="AG459" s="23">
        <v>0</v>
      </c>
      <c r="AH459" s="23">
        <v>0</v>
      </c>
      <c r="AI459" s="25">
        <f t="shared" si="68"/>
        <v>639773309</v>
      </c>
      <c r="AJ459" s="25">
        <v>0</v>
      </c>
      <c r="AK459" s="24">
        <v>0</v>
      </c>
      <c r="AL459" s="23">
        <v>0</v>
      </c>
      <c r="AM459" s="23">
        <v>0</v>
      </c>
      <c r="AN459" s="24">
        <v>0</v>
      </c>
      <c r="AO459" s="24">
        <v>0</v>
      </c>
      <c r="AP459" s="23">
        <v>0</v>
      </c>
      <c r="AQ459" s="23">
        <v>0</v>
      </c>
      <c r="AR459" s="23">
        <v>0</v>
      </c>
      <c r="AS459" s="41" t="s">
        <v>2304</v>
      </c>
      <c r="AT459" s="23">
        <v>0</v>
      </c>
      <c r="AU459" s="23">
        <v>0</v>
      </c>
      <c r="AV459" s="25">
        <v>632121871</v>
      </c>
      <c r="AW459" s="22">
        <v>0</v>
      </c>
      <c r="AX459" s="23">
        <v>0</v>
      </c>
      <c r="AY459" s="41">
        <v>0</v>
      </c>
      <c r="AZ459" s="23">
        <v>0</v>
      </c>
      <c r="BA459" s="24">
        <v>0</v>
      </c>
      <c r="BB459" s="23">
        <v>0</v>
      </c>
      <c r="BC459" s="23"/>
      <c r="BD459" s="23">
        <v>0</v>
      </c>
      <c r="BE459" s="41">
        <v>0</v>
      </c>
      <c r="BF459" s="23">
        <v>727499840</v>
      </c>
      <c r="BG459" s="23">
        <v>901245210</v>
      </c>
      <c r="BH459" s="25">
        <v>2260866921</v>
      </c>
      <c r="BI459" s="23">
        <v>0</v>
      </c>
      <c r="BJ459" s="23">
        <v>194842603</v>
      </c>
      <c r="BK459" s="23">
        <v>0</v>
      </c>
      <c r="BL459" s="23">
        <v>0</v>
      </c>
      <c r="BM459" s="23">
        <v>0</v>
      </c>
      <c r="BN459" s="24">
        <v>0</v>
      </c>
      <c r="BO459" s="23">
        <v>0</v>
      </c>
      <c r="BP459" s="23">
        <v>0</v>
      </c>
      <c r="BQ459" s="23">
        <v>0</v>
      </c>
      <c r="BR459" s="25">
        <v>2455709524</v>
      </c>
      <c r="BS459" s="22">
        <v>0</v>
      </c>
      <c r="BT459" s="23">
        <v>0</v>
      </c>
      <c r="BU459" s="23">
        <v>0</v>
      </c>
      <c r="BV459" s="23">
        <v>0</v>
      </c>
      <c r="BW459" s="24">
        <v>0</v>
      </c>
      <c r="BX459" s="23">
        <v>0</v>
      </c>
      <c r="BY459" s="23">
        <v>0</v>
      </c>
      <c r="BZ459" s="23">
        <v>0</v>
      </c>
      <c r="CA459" s="25">
        <f t="shared" si="69"/>
        <v>2455709524</v>
      </c>
      <c r="CB459" s="22">
        <v>0</v>
      </c>
      <c r="CC459" s="23">
        <v>0</v>
      </c>
      <c r="CD459" s="23">
        <v>0</v>
      </c>
      <c r="CE459" s="23">
        <v>0</v>
      </c>
      <c r="CF459" s="24">
        <v>0</v>
      </c>
      <c r="CG459" s="23">
        <v>0</v>
      </c>
      <c r="CH459" s="23">
        <v>0</v>
      </c>
      <c r="CI459" s="23">
        <v>0</v>
      </c>
      <c r="CJ459" s="25">
        <f t="shared" si="70"/>
        <v>2455709524</v>
      </c>
      <c r="CK459" s="22">
        <v>0</v>
      </c>
      <c r="CL459" s="23">
        <v>0</v>
      </c>
      <c r="CM459" s="23">
        <v>0</v>
      </c>
      <c r="CN459" s="23">
        <v>0</v>
      </c>
      <c r="CO459" s="23">
        <v>0</v>
      </c>
      <c r="CP459" s="24">
        <v>0</v>
      </c>
      <c r="CQ459" s="23">
        <v>0</v>
      </c>
      <c r="CR459" s="23">
        <v>0</v>
      </c>
      <c r="CS459" s="25">
        <f t="shared" si="71"/>
        <v>2455709524</v>
      </c>
      <c r="CT459" s="22">
        <v>0</v>
      </c>
      <c r="CU459" s="23">
        <v>0</v>
      </c>
      <c r="CV459" s="23">
        <v>0</v>
      </c>
      <c r="CW459" s="23"/>
      <c r="CX459" s="23">
        <v>0</v>
      </c>
      <c r="CY459" s="24">
        <v>0</v>
      </c>
      <c r="CZ459" s="23">
        <v>0</v>
      </c>
      <c r="DA459" s="23">
        <v>0</v>
      </c>
      <c r="DB459" s="25">
        <f t="shared" si="72"/>
        <v>2455709524</v>
      </c>
      <c r="DC459" s="22">
        <v>0</v>
      </c>
      <c r="DD459" s="23">
        <v>0</v>
      </c>
      <c r="DE459" s="23">
        <v>0</v>
      </c>
      <c r="DF459" s="23">
        <v>0</v>
      </c>
      <c r="DG459" s="23">
        <v>0</v>
      </c>
      <c r="DH459" s="24">
        <v>0</v>
      </c>
      <c r="DI459" s="23">
        <v>0</v>
      </c>
      <c r="DJ459" s="23">
        <v>0</v>
      </c>
      <c r="DK459" s="25">
        <f t="shared" ref="DK459:DK485" si="74">+DB459+DC459+DD459+DE459+DF459+DG459+DH459+DI459+DJ459</f>
        <v>2455709524</v>
      </c>
      <c r="DL459" s="28">
        <v>0</v>
      </c>
      <c r="DM459" s="23">
        <v>0</v>
      </c>
      <c r="DN459" s="23">
        <v>0</v>
      </c>
      <c r="DO459" s="23">
        <v>0</v>
      </c>
      <c r="DP459" s="23"/>
      <c r="DQ459" s="23"/>
      <c r="DR459" s="23">
        <v>0</v>
      </c>
      <c r="DS459" s="23">
        <v>0</v>
      </c>
      <c r="DT459" s="24">
        <v>0</v>
      </c>
      <c r="DU459" s="23">
        <v>0</v>
      </c>
      <c r="DV459" s="23">
        <v>0</v>
      </c>
      <c r="DW459" s="26">
        <f t="shared" si="73"/>
        <v>2455709524</v>
      </c>
      <c r="DX459" s="26">
        <f>VLOOKUP(B459,[2]RPTNCT049_ConsultaSaldosContabl!$I$4:$K$7914,3,0)</f>
        <v>922342443</v>
      </c>
      <c r="DY459" s="13" t="e">
        <f>+S459+AD459+AU459+#REF!+BG459+#REF!+BQ459+#REF!</f>
        <v>#REF!</v>
      </c>
    </row>
    <row r="460" spans="1:129" ht="15" customHeight="1" x14ac:dyDescent="0.2">
      <c r="A460" s="9">
        <v>8909052111</v>
      </c>
      <c r="B460" s="9">
        <v>890905211</v>
      </c>
      <c r="C460" s="9"/>
      <c r="D460" s="27">
        <v>210105001</v>
      </c>
      <c r="E460" s="21" t="s">
        <v>58</v>
      </c>
      <c r="F460" s="37" t="s">
        <v>1212</v>
      </c>
      <c r="G460" s="22">
        <f>VLOOKUP(A460,[1]SGP!$A$4:$G$1137,7,0)</f>
        <v>38889280244</v>
      </c>
      <c r="H460" s="23"/>
      <c r="I460" s="23">
        <v>0</v>
      </c>
      <c r="J460" s="23">
        <v>0</v>
      </c>
      <c r="K460" s="24">
        <v>2117917105</v>
      </c>
      <c r="L460" s="23">
        <v>4403899425</v>
      </c>
      <c r="M460" s="23">
        <v>0</v>
      </c>
      <c r="N460" s="25">
        <f t="shared" si="66"/>
        <v>45411096774</v>
      </c>
      <c r="O460" s="25">
        <v>0</v>
      </c>
      <c r="P460" s="22">
        <v>36435566531</v>
      </c>
      <c r="Q460" s="23">
        <v>0</v>
      </c>
      <c r="R460" s="23">
        <v>0</v>
      </c>
      <c r="S460" s="31">
        <v>12447504695</v>
      </c>
      <c r="T460" s="23">
        <v>0</v>
      </c>
      <c r="U460" s="24">
        <v>2385395051</v>
      </c>
      <c r="V460" s="23">
        <v>5234580065</v>
      </c>
      <c r="W460" s="23">
        <v>0</v>
      </c>
      <c r="X460" s="25">
        <f t="shared" si="67"/>
        <v>101914143116</v>
      </c>
      <c r="Y460" s="25">
        <v>0</v>
      </c>
      <c r="Z460" s="22">
        <v>0</v>
      </c>
      <c r="AA460" s="23">
        <v>0</v>
      </c>
      <c r="AB460" s="22">
        <v>0</v>
      </c>
      <c r="AC460" s="31">
        <v>3216868883</v>
      </c>
      <c r="AD460" s="23">
        <v>202963266</v>
      </c>
      <c r="AE460" s="23">
        <v>40156644822</v>
      </c>
      <c r="AF460" s="24">
        <v>2251656078</v>
      </c>
      <c r="AG460" s="23">
        <v>4819239745</v>
      </c>
      <c r="AH460" s="23">
        <v>0</v>
      </c>
      <c r="AI460" s="25">
        <f t="shared" si="68"/>
        <v>152561515910</v>
      </c>
      <c r="AJ460" s="25">
        <v>0</v>
      </c>
      <c r="AK460" s="24">
        <v>0</v>
      </c>
      <c r="AL460" s="23">
        <v>0</v>
      </c>
      <c r="AM460" s="23">
        <v>0</v>
      </c>
      <c r="AN460" s="24">
        <v>0</v>
      </c>
      <c r="AO460" s="23">
        <v>42898436542</v>
      </c>
      <c r="AP460" s="23">
        <v>2072513883</v>
      </c>
      <c r="AQ460" s="23">
        <v>4382484909</v>
      </c>
      <c r="AR460" s="23">
        <v>0</v>
      </c>
      <c r="AS460" s="23">
        <v>19304296444</v>
      </c>
      <c r="AT460" s="23">
        <v>0</v>
      </c>
      <c r="AU460" s="23">
        <v>0</v>
      </c>
      <c r="AV460" s="25">
        <v>221203883550</v>
      </c>
      <c r="AW460" s="22">
        <v>22468817469</v>
      </c>
      <c r="AX460" s="23">
        <v>0</v>
      </c>
      <c r="AY460" s="41">
        <v>0</v>
      </c>
      <c r="AZ460" s="23">
        <v>0</v>
      </c>
      <c r="BA460" s="24">
        <v>2072513883</v>
      </c>
      <c r="BB460" s="23">
        <v>4382484909</v>
      </c>
      <c r="BC460" s="23"/>
      <c r="BD460" s="23">
        <v>0</v>
      </c>
      <c r="BE460" s="41">
        <v>0</v>
      </c>
      <c r="BF460" s="23">
        <v>6151316055</v>
      </c>
      <c r="BG460" s="23">
        <f>11153481533+40322172</f>
        <v>11193803705</v>
      </c>
      <c r="BH460" s="25">
        <v>267472819571</v>
      </c>
      <c r="BI460" s="23">
        <v>44568003147</v>
      </c>
      <c r="BJ460" s="23">
        <v>4390533543</v>
      </c>
      <c r="BK460" s="23">
        <v>0</v>
      </c>
      <c r="BL460" s="23">
        <v>0</v>
      </c>
      <c r="BM460" s="23">
        <v>0</v>
      </c>
      <c r="BN460" s="24">
        <v>2072513883</v>
      </c>
      <c r="BO460" s="23">
        <v>4382484909</v>
      </c>
      <c r="BP460" s="23">
        <v>0</v>
      </c>
      <c r="BQ460" s="23">
        <v>15364138</v>
      </c>
      <c r="BR460" s="25">
        <v>322861397019</v>
      </c>
      <c r="BS460" s="22">
        <v>0</v>
      </c>
      <c r="BT460" s="23">
        <v>0</v>
      </c>
      <c r="BU460" s="23">
        <v>0</v>
      </c>
      <c r="BV460" s="23">
        <v>0</v>
      </c>
      <c r="BW460" s="24">
        <v>0</v>
      </c>
      <c r="BX460" s="23">
        <v>0</v>
      </c>
      <c r="BY460" s="23">
        <v>0</v>
      </c>
      <c r="BZ460" s="23">
        <v>0</v>
      </c>
      <c r="CA460" s="25">
        <f t="shared" si="69"/>
        <v>322861397019</v>
      </c>
      <c r="CB460" s="22">
        <v>0</v>
      </c>
      <c r="CC460" s="23">
        <v>0</v>
      </c>
      <c r="CD460" s="23">
        <v>0</v>
      </c>
      <c r="CE460" s="23">
        <v>0</v>
      </c>
      <c r="CF460" s="24">
        <v>0</v>
      </c>
      <c r="CG460" s="23">
        <v>0</v>
      </c>
      <c r="CH460" s="23">
        <v>0</v>
      </c>
      <c r="CI460" s="23">
        <v>0</v>
      </c>
      <c r="CJ460" s="25">
        <f t="shared" si="70"/>
        <v>322861397019</v>
      </c>
      <c r="CK460" s="22">
        <v>0</v>
      </c>
      <c r="CL460" s="23">
        <v>0</v>
      </c>
      <c r="CM460" s="23">
        <v>0</v>
      </c>
      <c r="CN460" s="23">
        <v>0</v>
      </c>
      <c r="CO460" s="23">
        <v>0</v>
      </c>
      <c r="CP460" s="24">
        <v>0</v>
      </c>
      <c r="CQ460" s="23">
        <v>0</v>
      </c>
      <c r="CR460" s="23">
        <v>0</v>
      </c>
      <c r="CS460" s="25">
        <f t="shared" si="71"/>
        <v>322861397019</v>
      </c>
      <c r="CT460" s="22">
        <v>0</v>
      </c>
      <c r="CU460" s="23">
        <v>0</v>
      </c>
      <c r="CV460" s="23">
        <v>0</v>
      </c>
      <c r="CW460" s="23"/>
      <c r="CX460" s="23">
        <v>0</v>
      </c>
      <c r="CY460" s="24">
        <v>0</v>
      </c>
      <c r="CZ460" s="23">
        <v>0</v>
      </c>
      <c r="DA460" s="23">
        <v>0</v>
      </c>
      <c r="DB460" s="25">
        <f t="shared" si="72"/>
        <v>322861397019</v>
      </c>
      <c r="DC460" s="22">
        <v>0</v>
      </c>
      <c r="DD460" s="23">
        <v>0</v>
      </c>
      <c r="DE460" s="23">
        <v>0</v>
      </c>
      <c r="DF460" s="23">
        <v>0</v>
      </c>
      <c r="DG460" s="23">
        <v>0</v>
      </c>
      <c r="DH460" s="24">
        <v>0</v>
      </c>
      <c r="DI460" s="23">
        <v>0</v>
      </c>
      <c r="DJ460" s="23">
        <v>0</v>
      </c>
      <c r="DK460" s="25">
        <f t="shared" si="74"/>
        <v>322861397019</v>
      </c>
      <c r="DL460" s="28">
        <v>0</v>
      </c>
      <c r="DM460" s="23">
        <v>0</v>
      </c>
      <c r="DN460" s="23">
        <v>0</v>
      </c>
      <c r="DO460" s="23">
        <v>0</v>
      </c>
      <c r="DP460" s="23"/>
      <c r="DQ460" s="23"/>
      <c r="DR460" s="23">
        <v>0</v>
      </c>
      <c r="DS460" s="23">
        <v>0</v>
      </c>
      <c r="DT460" s="24">
        <v>0</v>
      </c>
      <c r="DU460" s="23">
        <v>0</v>
      </c>
      <c r="DV460" s="23">
        <v>0</v>
      </c>
      <c r="DW460" s="26">
        <f t="shared" si="73"/>
        <v>322861397019</v>
      </c>
      <c r="DX460" s="26">
        <f>VLOOKUP(B460,[2]RPTNCT049_ConsultaSaldosContabl!$I$4:$K$7914,3,0)</f>
        <v>299057447525</v>
      </c>
      <c r="DY460" s="13" t="e">
        <f>+S460+AD460+AU460+#REF!+BG460+#REF!+BQ460+#REF!</f>
        <v>#REF!</v>
      </c>
    </row>
    <row r="461" spans="1:129" ht="15" customHeight="1" x14ac:dyDescent="0.2">
      <c r="A461" s="9">
        <v>8909002860</v>
      </c>
      <c r="B461" s="9">
        <v>890900286</v>
      </c>
      <c r="C461" s="9"/>
      <c r="D461" s="27">
        <v>110505000</v>
      </c>
      <c r="E461" s="21" t="s">
        <v>57</v>
      </c>
      <c r="F461" s="20" t="s">
        <v>1211</v>
      </c>
      <c r="G461" s="22">
        <f>VLOOKUP(A461,[1]SGP!$A$4:$G$1137,7,0)</f>
        <v>62108813105</v>
      </c>
      <c r="H461" s="23"/>
      <c r="I461" s="23">
        <v>2588403371</v>
      </c>
      <c r="J461" s="23">
        <v>0</v>
      </c>
      <c r="K461" s="24">
        <v>3526399385</v>
      </c>
      <c r="L461" s="23">
        <v>7129060319</v>
      </c>
      <c r="M461" s="23">
        <v>0</v>
      </c>
      <c r="N461" s="25">
        <f t="shared" si="66"/>
        <v>75352676180</v>
      </c>
      <c r="O461" s="25">
        <v>0</v>
      </c>
      <c r="P461" s="22">
        <v>58866231160</v>
      </c>
      <c r="Q461" s="23">
        <v>0</v>
      </c>
      <c r="R461" s="23">
        <v>2588403371</v>
      </c>
      <c r="S461" s="29">
        <v>0</v>
      </c>
      <c r="T461" s="23">
        <v>0</v>
      </c>
      <c r="U461" s="24">
        <v>3526399385</v>
      </c>
      <c r="V461" s="23">
        <v>8199574419</v>
      </c>
      <c r="W461" s="23">
        <v>0</v>
      </c>
      <c r="X461" s="25">
        <f t="shared" si="67"/>
        <v>148533284515</v>
      </c>
      <c r="Y461" s="25">
        <v>0</v>
      </c>
      <c r="Z461" s="22">
        <v>64484126967</v>
      </c>
      <c r="AA461" s="23">
        <v>0</v>
      </c>
      <c r="AB461" s="22">
        <v>2588403371</v>
      </c>
      <c r="AC461" s="31">
        <v>3252673431</v>
      </c>
      <c r="AD461" s="23">
        <v>0</v>
      </c>
      <c r="AE461" s="23">
        <v>0</v>
      </c>
      <c r="AF461" s="24">
        <v>3526399385</v>
      </c>
      <c r="AG461" s="23">
        <v>7664317369</v>
      </c>
      <c r="AH461" s="23">
        <v>0</v>
      </c>
      <c r="AI461" s="25">
        <f t="shared" si="68"/>
        <v>230049205038</v>
      </c>
      <c r="AJ461" s="25">
        <v>0</v>
      </c>
      <c r="AK461" s="50">
        <v>67780819866</v>
      </c>
      <c r="AL461" s="23">
        <v>0</v>
      </c>
      <c r="AM461" s="23">
        <v>2588403371</v>
      </c>
      <c r="AN461" s="23">
        <v>30501368940</v>
      </c>
      <c r="AO461" s="23">
        <v>0</v>
      </c>
      <c r="AP461" s="23">
        <v>3610280130</v>
      </c>
      <c r="AQ461" s="23">
        <v>7676790668</v>
      </c>
      <c r="AR461" s="23">
        <v>0</v>
      </c>
      <c r="AS461" s="41" t="s">
        <v>2304</v>
      </c>
      <c r="AT461" s="23">
        <v>0</v>
      </c>
      <c r="AU461" s="23">
        <v>0</v>
      </c>
      <c r="AV461" s="25">
        <v>342206868013</v>
      </c>
      <c r="AW461" s="22">
        <v>35476599999</v>
      </c>
      <c r="AX461" s="23">
        <v>0</v>
      </c>
      <c r="AY461" s="41">
        <v>2588403371</v>
      </c>
      <c r="AZ461" s="23">
        <v>0</v>
      </c>
      <c r="BA461" s="24">
        <v>3610280130</v>
      </c>
      <c r="BB461" s="23">
        <v>7676790668</v>
      </c>
      <c r="BC461" s="23"/>
      <c r="BD461" s="23">
        <v>0</v>
      </c>
      <c r="BE461" s="41">
        <v>0</v>
      </c>
      <c r="BF461" s="23">
        <v>0</v>
      </c>
      <c r="BG461" s="23">
        <v>0</v>
      </c>
      <c r="BH461" s="25">
        <v>391558942181</v>
      </c>
      <c r="BI461" s="23">
        <v>68454560637</v>
      </c>
      <c r="BJ461" s="23">
        <v>0</v>
      </c>
      <c r="BK461" s="23">
        <v>5176806742</v>
      </c>
      <c r="BL461" s="23">
        <v>0</v>
      </c>
      <c r="BM461" s="23">
        <v>0</v>
      </c>
      <c r="BN461" s="24">
        <v>3610280130</v>
      </c>
      <c r="BO461" s="23">
        <v>7676790668</v>
      </c>
      <c r="BP461" s="23">
        <v>0</v>
      </c>
      <c r="BQ461" s="23">
        <v>0</v>
      </c>
      <c r="BR461" s="25">
        <v>476477380358</v>
      </c>
      <c r="BS461" s="22">
        <v>0</v>
      </c>
      <c r="BT461" s="23">
        <v>0</v>
      </c>
      <c r="BU461" s="23">
        <v>0</v>
      </c>
      <c r="BV461" s="23">
        <v>0</v>
      </c>
      <c r="BW461" s="24">
        <v>0</v>
      </c>
      <c r="BX461" s="23">
        <v>0</v>
      </c>
      <c r="BY461" s="23">
        <v>0</v>
      </c>
      <c r="BZ461" s="23">
        <v>0</v>
      </c>
      <c r="CA461" s="25">
        <f t="shared" si="69"/>
        <v>476477380358</v>
      </c>
      <c r="CB461" s="22">
        <v>0</v>
      </c>
      <c r="CC461" s="23">
        <v>0</v>
      </c>
      <c r="CD461" s="23">
        <v>0</v>
      </c>
      <c r="CE461" s="23">
        <v>0</v>
      </c>
      <c r="CF461" s="24">
        <v>0</v>
      </c>
      <c r="CG461" s="23">
        <v>0</v>
      </c>
      <c r="CH461" s="23">
        <v>0</v>
      </c>
      <c r="CI461" s="23">
        <v>0</v>
      </c>
      <c r="CJ461" s="25">
        <f t="shared" si="70"/>
        <v>476477380358</v>
      </c>
      <c r="CK461" s="22">
        <v>0</v>
      </c>
      <c r="CL461" s="23">
        <v>0</v>
      </c>
      <c r="CM461" s="23">
        <v>0</v>
      </c>
      <c r="CN461" s="23">
        <v>0</v>
      </c>
      <c r="CO461" s="23">
        <v>0</v>
      </c>
      <c r="CP461" s="24">
        <v>0</v>
      </c>
      <c r="CQ461" s="23">
        <v>0</v>
      </c>
      <c r="CR461" s="23">
        <v>0</v>
      </c>
      <c r="CS461" s="25">
        <f t="shared" si="71"/>
        <v>476477380358</v>
      </c>
      <c r="CT461" s="22">
        <v>0</v>
      </c>
      <c r="CU461" s="23">
        <v>0</v>
      </c>
      <c r="CV461" s="23">
        <v>0</v>
      </c>
      <c r="CW461" s="23"/>
      <c r="CX461" s="23">
        <v>0</v>
      </c>
      <c r="CY461" s="24">
        <v>0</v>
      </c>
      <c r="CZ461" s="23">
        <v>0</v>
      </c>
      <c r="DA461" s="23">
        <v>0</v>
      </c>
      <c r="DB461" s="25">
        <f t="shared" si="72"/>
        <v>476477380358</v>
      </c>
      <c r="DC461" s="22">
        <v>0</v>
      </c>
      <c r="DD461" s="23">
        <v>0</v>
      </c>
      <c r="DE461" s="23">
        <v>0</v>
      </c>
      <c r="DF461" s="23">
        <v>0</v>
      </c>
      <c r="DG461" s="23">
        <v>0</v>
      </c>
      <c r="DH461" s="24">
        <v>0</v>
      </c>
      <c r="DI461" s="23">
        <v>0</v>
      </c>
      <c r="DJ461" s="23">
        <v>0</v>
      </c>
      <c r="DK461" s="25">
        <f t="shared" si="74"/>
        <v>476477380358</v>
      </c>
      <c r="DL461" s="28">
        <v>0</v>
      </c>
      <c r="DM461" s="23">
        <v>0</v>
      </c>
      <c r="DN461" s="23">
        <v>0</v>
      </c>
      <c r="DO461" s="23">
        <v>0</v>
      </c>
      <c r="DP461" s="23"/>
      <c r="DQ461" s="23"/>
      <c r="DR461" s="23">
        <v>0</v>
      </c>
      <c r="DS461" s="23">
        <v>0</v>
      </c>
      <c r="DT461" s="24">
        <v>0</v>
      </c>
      <c r="DU461" s="23">
        <v>0</v>
      </c>
      <c r="DV461" s="23">
        <v>0</v>
      </c>
      <c r="DW461" s="26">
        <f t="shared" si="73"/>
        <v>476477380358</v>
      </c>
      <c r="DX461" s="26">
        <f>VLOOKUP(B461,[2]RPTNCT049_ConsultaSaldosContabl!$I$4:$K$7914,3,0)</f>
        <v>476477380358</v>
      </c>
      <c r="DY461" s="13" t="e">
        <f>+S461+AD461+AU461+#REF!+BG461+#REF!+BQ461+#REF!</f>
        <v>#REF!</v>
      </c>
    </row>
    <row r="462" spans="1:129" ht="15" customHeight="1" x14ac:dyDescent="0.2">
      <c r="A462" s="9">
        <v>8908027958</v>
      </c>
      <c r="B462" s="9">
        <v>890802795</v>
      </c>
      <c r="C462" s="9"/>
      <c r="D462" s="27">
        <v>218817388</v>
      </c>
      <c r="E462" s="21" t="s">
        <v>404</v>
      </c>
      <c r="F462" s="20" t="s">
        <v>1548</v>
      </c>
      <c r="G462" s="22">
        <f>VLOOKUP(A462,[1]SGP!$A$4:$G$1137,7,0)</f>
        <v>0</v>
      </c>
      <c r="H462" s="23"/>
      <c r="I462" s="23">
        <v>0</v>
      </c>
      <c r="J462" s="23">
        <v>0</v>
      </c>
      <c r="K462" s="24">
        <v>0</v>
      </c>
      <c r="L462" s="23">
        <v>0</v>
      </c>
      <c r="M462" s="23">
        <v>0</v>
      </c>
      <c r="N462" s="25">
        <f t="shared" si="66"/>
        <v>0</v>
      </c>
      <c r="O462" s="25">
        <v>0</v>
      </c>
      <c r="P462" s="22">
        <v>0</v>
      </c>
      <c r="Q462" s="23">
        <v>0</v>
      </c>
      <c r="R462" s="23">
        <v>0</v>
      </c>
      <c r="S462" s="31">
        <v>41351327</v>
      </c>
      <c r="T462" s="23">
        <v>0</v>
      </c>
      <c r="U462" s="24">
        <v>0</v>
      </c>
      <c r="V462" s="23">
        <v>0</v>
      </c>
      <c r="W462" s="23">
        <v>0</v>
      </c>
      <c r="X462" s="25">
        <f t="shared" si="67"/>
        <v>41351327</v>
      </c>
      <c r="Y462" s="25">
        <v>0</v>
      </c>
      <c r="Z462" s="22">
        <v>0</v>
      </c>
      <c r="AA462" s="23">
        <v>0</v>
      </c>
      <c r="AB462" s="22">
        <v>0</v>
      </c>
      <c r="AC462" s="23">
        <v>0</v>
      </c>
      <c r="AD462" s="23">
        <v>0</v>
      </c>
      <c r="AE462" s="23">
        <v>0</v>
      </c>
      <c r="AF462" s="24">
        <v>0</v>
      </c>
      <c r="AG462" s="23">
        <v>0</v>
      </c>
      <c r="AH462" s="23">
        <v>0</v>
      </c>
      <c r="AI462" s="25">
        <f t="shared" si="68"/>
        <v>41351327</v>
      </c>
      <c r="AJ462" s="25">
        <v>0</v>
      </c>
      <c r="AK462" s="24">
        <v>0</v>
      </c>
      <c r="AL462" s="23">
        <v>0</v>
      </c>
      <c r="AM462" s="23">
        <v>0</v>
      </c>
      <c r="AN462" s="24">
        <v>0</v>
      </c>
      <c r="AO462" s="24">
        <v>0</v>
      </c>
      <c r="AP462" s="23">
        <v>0</v>
      </c>
      <c r="AQ462" s="23">
        <v>0</v>
      </c>
      <c r="AR462" s="23">
        <v>0</v>
      </c>
      <c r="AS462" s="41" t="s">
        <v>2304</v>
      </c>
      <c r="AT462" s="23">
        <v>0</v>
      </c>
      <c r="AU462" s="23">
        <v>22062467</v>
      </c>
      <c r="AV462" s="25">
        <v>63413794</v>
      </c>
      <c r="AW462" s="22">
        <v>0</v>
      </c>
      <c r="AX462" s="23">
        <v>0</v>
      </c>
      <c r="AY462" s="41">
        <v>0</v>
      </c>
      <c r="AZ462" s="23">
        <v>0</v>
      </c>
      <c r="BA462" s="24">
        <v>0</v>
      </c>
      <c r="BB462" s="23">
        <v>0</v>
      </c>
      <c r="BC462" s="23"/>
      <c r="BD462" s="23">
        <v>0</v>
      </c>
      <c r="BE462" s="41">
        <v>0</v>
      </c>
      <c r="BF462" s="23">
        <v>30490695</v>
      </c>
      <c r="BG462" s="23">
        <v>60076859</v>
      </c>
      <c r="BH462" s="25">
        <v>153981348</v>
      </c>
      <c r="BI462" s="23">
        <v>0</v>
      </c>
      <c r="BJ462" s="23">
        <v>9547778</v>
      </c>
      <c r="BK462" s="23">
        <v>0</v>
      </c>
      <c r="BL462" s="23">
        <v>0</v>
      </c>
      <c r="BM462" s="23">
        <v>0</v>
      </c>
      <c r="BN462" s="24">
        <v>0</v>
      </c>
      <c r="BO462" s="23">
        <v>0</v>
      </c>
      <c r="BP462" s="23">
        <v>0</v>
      </c>
      <c r="BQ462" s="23">
        <v>0</v>
      </c>
      <c r="BR462" s="25">
        <v>163529126</v>
      </c>
      <c r="BS462" s="22">
        <v>0</v>
      </c>
      <c r="BT462" s="23">
        <v>0</v>
      </c>
      <c r="BU462" s="23">
        <v>0</v>
      </c>
      <c r="BV462" s="23">
        <v>0</v>
      </c>
      <c r="BW462" s="24">
        <v>0</v>
      </c>
      <c r="BX462" s="23">
        <v>0</v>
      </c>
      <c r="BY462" s="23">
        <v>0</v>
      </c>
      <c r="BZ462" s="23">
        <v>0</v>
      </c>
      <c r="CA462" s="25">
        <f t="shared" si="69"/>
        <v>163529126</v>
      </c>
      <c r="CB462" s="22">
        <v>0</v>
      </c>
      <c r="CC462" s="23">
        <v>0</v>
      </c>
      <c r="CD462" s="23">
        <v>0</v>
      </c>
      <c r="CE462" s="23">
        <v>0</v>
      </c>
      <c r="CF462" s="24">
        <v>0</v>
      </c>
      <c r="CG462" s="23">
        <v>0</v>
      </c>
      <c r="CH462" s="23">
        <v>0</v>
      </c>
      <c r="CI462" s="23">
        <v>0</v>
      </c>
      <c r="CJ462" s="25">
        <f t="shared" si="70"/>
        <v>163529126</v>
      </c>
      <c r="CK462" s="22">
        <v>0</v>
      </c>
      <c r="CL462" s="23">
        <v>0</v>
      </c>
      <c r="CM462" s="23">
        <v>0</v>
      </c>
      <c r="CN462" s="23">
        <v>0</v>
      </c>
      <c r="CO462" s="23">
        <v>0</v>
      </c>
      <c r="CP462" s="24">
        <v>0</v>
      </c>
      <c r="CQ462" s="23">
        <v>0</v>
      </c>
      <c r="CR462" s="23">
        <v>0</v>
      </c>
      <c r="CS462" s="25">
        <f t="shared" si="71"/>
        <v>163529126</v>
      </c>
      <c r="CT462" s="22">
        <v>0</v>
      </c>
      <c r="CU462" s="23">
        <v>0</v>
      </c>
      <c r="CV462" s="23">
        <v>0</v>
      </c>
      <c r="CW462" s="23"/>
      <c r="CX462" s="23">
        <v>0</v>
      </c>
      <c r="CY462" s="24">
        <v>0</v>
      </c>
      <c r="CZ462" s="23">
        <v>0</v>
      </c>
      <c r="DA462" s="23">
        <v>0</v>
      </c>
      <c r="DB462" s="25">
        <f t="shared" si="72"/>
        <v>163529126</v>
      </c>
      <c r="DC462" s="22">
        <v>0</v>
      </c>
      <c r="DD462" s="23">
        <v>0</v>
      </c>
      <c r="DE462" s="23">
        <v>0</v>
      </c>
      <c r="DF462" s="23">
        <v>0</v>
      </c>
      <c r="DG462" s="23">
        <v>0</v>
      </c>
      <c r="DH462" s="24">
        <v>0</v>
      </c>
      <c r="DI462" s="23">
        <v>0</v>
      </c>
      <c r="DJ462" s="23">
        <v>0</v>
      </c>
      <c r="DK462" s="25">
        <f t="shared" si="74"/>
        <v>163529126</v>
      </c>
      <c r="DL462" s="28">
        <v>0</v>
      </c>
      <c r="DM462" s="23">
        <v>0</v>
      </c>
      <c r="DN462" s="23">
        <v>0</v>
      </c>
      <c r="DO462" s="23">
        <v>0</v>
      </c>
      <c r="DP462" s="23"/>
      <c r="DQ462" s="23"/>
      <c r="DR462" s="23">
        <v>0</v>
      </c>
      <c r="DS462" s="23">
        <v>0</v>
      </c>
      <c r="DT462" s="24">
        <v>0</v>
      </c>
      <c r="DU462" s="23">
        <v>0</v>
      </c>
      <c r="DV462" s="23">
        <v>0</v>
      </c>
      <c r="DW462" s="26">
        <f t="shared" si="73"/>
        <v>163529126</v>
      </c>
      <c r="DX462" s="26">
        <f>VLOOKUP(B462,[2]RPTNCT049_ConsultaSaldosContabl!$I$4:$K$7914,3,0)</f>
        <v>40038473</v>
      </c>
      <c r="DY462" s="13" t="e">
        <f>+S462+AD462+AU462+#REF!+BG462+#REF!+BQ462+#REF!</f>
        <v>#REF!</v>
      </c>
    </row>
    <row r="463" spans="1:129" ht="15" customHeight="1" x14ac:dyDescent="0.2">
      <c r="A463" s="9">
        <v>8908026509</v>
      </c>
      <c r="B463" s="9">
        <v>890802650</v>
      </c>
      <c r="C463" s="9"/>
      <c r="D463" s="27">
        <v>218817088</v>
      </c>
      <c r="E463" s="21" t="s">
        <v>400</v>
      </c>
      <c r="F463" s="20" t="s">
        <v>1544</v>
      </c>
      <c r="G463" s="22">
        <f>VLOOKUP(A463,[1]SGP!$A$4:$G$1137,7,0)</f>
        <v>0</v>
      </c>
      <c r="H463" s="23"/>
      <c r="I463" s="23">
        <v>0</v>
      </c>
      <c r="J463" s="23">
        <v>0</v>
      </c>
      <c r="K463" s="24">
        <v>0</v>
      </c>
      <c r="L463" s="23">
        <v>0</v>
      </c>
      <c r="M463" s="23">
        <v>0</v>
      </c>
      <c r="N463" s="25">
        <f t="shared" si="66"/>
        <v>0</v>
      </c>
      <c r="O463" s="25">
        <v>0</v>
      </c>
      <c r="P463" s="22">
        <v>0</v>
      </c>
      <c r="Q463" s="23">
        <v>0</v>
      </c>
      <c r="R463" s="23">
        <v>0</v>
      </c>
      <c r="S463" s="31">
        <v>90180484</v>
      </c>
      <c r="T463" s="23">
        <v>0</v>
      </c>
      <c r="U463" s="24">
        <v>0</v>
      </c>
      <c r="V463" s="23">
        <v>0</v>
      </c>
      <c r="W463" s="23">
        <v>0</v>
      </c>
      <c r="X463" s="25">
        <f t="shared" si="67"/>
        <v>90180484</v>
      </c>
      <c r="Y463" s="25">
        <v>0</v>
      </c>
      <c r="Z463" s="22">
        <v>0</v>
      </c>
      <c r="AA463" s="23">
        <v>0</v>
      </c>
      <c r="AB463" s="22">
        <v>0</v>
      </c>
      <c r="AC463" s="23">
        <v>0</v>
      </c>
      <c r="AD463" s="23">
        <v>0</v>
      </c>
      <c r="AE463" s="23">
        <v>0</v>
      </c>
      <c r="AF463" s="24">
        <v>0</v>
      </c>
      <c r="AG463" s="23">
        <v>0</v>
      </c>
      <c r="AH463" s="23">
        <v>0</v>
      </c>
      <c r="AI463" s="25">
        <f t="shared" si="68"/>
        <v>90180484</v>
      </c>
      <c r="AJ463" s="25">
        <v>0</v>
      </c>
      <c r="AK463" s="24">
        <v>0</v>
      </c>
      <c r="AL463" s="23">
        <v>0</v>
      </c>
      <c r="AM463" s="23">
        <v>0</v>
      </c>
      <c r="AN463" s="24">
        <v>0</v>
      </c>
      <c r="AO463" s="24">
        <v>0</v>
      </c>
      <c r="AP463" s="23">
        <v>0</v>
      </c>
      <c r="AQ463" s="23">
        <v>0</v>
      </c>
      <c r="AR463" s="23">
        <v>0</v>
      </c>
      <c r="AS463" s="41" t="s">
        <v>2304</v>
      </c>
      <c r="AT463" s="23">
        <v>0</v>
      </c>
      <c r="AU463" s="23">
        <v>9186442</v>
      </c>
      <c r="AV463" s="25">
        <v>99366926</v>
      </c>
      <c r="AW463" s="22">
        <v>0</v>
      </c>
      <c r="AX463" s="23">
        <v>0</v>
      </c>
      <c r="AY463" s="41">
        <v>0</v>
      </c>
      <c r="AZ463" s="23">
        <v>0</v>
      </c>
      <c r="BA463" s="24">
        <v>0</v>
      </c>
      <c r="BB463" s="23">
        <v>0</v>
      </c>
      <c r="BC463" s="23"/>
      <c r="BD463" s="23">
        <v>0</v>
      </c>
      <c r="BE463" s="41">
        <v>0</v>
      </c>
      <c r="BF463" s="23">
        <v>60244785</v>
      </c>
      <c r="BG463" s="23">
        <v>79566127</v>
      </c>
      <c r="BH463" s="25">
        <v>239177838</v>
      </c>
      <c r="BI463" s="23">
        <v>0</v>
      </c>
      <c r="BJ463" s="23">
        <v>16462269</v>
      </c>
      <c r="BK463" s="23">
        <v>0</v>
      </c>
      <c r="BL463" s="23">
        <v>0</v>
      </c>
      <c r="BM463" s="23">
        <v>0</v>
      </c>
      <c r="BN463" s="24">
        <v>0</v>
      </c>
      <c r="BO463" s="23">
        <v>0</v>
      </c>
      <c r="BP463" s="23">
        <v>0</v>
      </c>
      <c r="BQ463" s="23">
        <v>0</v>
      </c>
      <c r="BR463" s="25">
        <v>255640107</v>
      </c>
      <c r="BS463" s="22">
        <v>0</v>
      </c>
      <c r="BT463" s="23">
        <v>0</v>
      </c>
      <c r="BU463" s="23">
        <v>0</v>
      </c>
      <c r="BV463" s="23">
        <v>0</v>
      </c>
      <c r="BW463" s="24">
        <v>0</v>
      </c>
      <c r="BX463" s="23">
        <v>0</v>
      </c>
      <c r="BY463" s="23">
        <v>0</v>
      </c>
      <c r="BZ463" s="23">
        <v>0</v>
      </c>
      <c r="CA463" s="25">
        <f t="shared" si="69"/>
        <v>255640107</v>
      </c>
      <c r="CB463" s="22">
        <v>0</v>
      </c>
      <c r="CC463" s="23">
        <v>0</v>
      </c>
      <c r="CD463" s="23">
        <v>0</v>
      </c>
      <c r="CE463" s="23">
        <v>0</v>
      </c>
      <c r="CF463" s="24">
        <v>0</v>
      </c>
      <c r="CG463" s="23">
        <v>0</v>
      </c>
      <c r="CH463" s="23">
        <v>0</v>
      </c>
      <c r="CI463" s="23">
        <v>0</v>
      </c>
      <c r="CJ463" s="25">
        <f t="shared" si="70"/>
        <v>255640107</v>
      </c>
      <c r="CK463" s="22">
        <v>0</v>
      </c>
      <c r="CL463" s="23">
        <v>0</v>
      </c>
      <c r="CM463" s="23">
        <v>0</v>
      </c>
      <c r="CN463" s="23">
        <v>0</v>
      </c>
      <c r="CO463" s="23">
        <v>0</v>
      </c>
      <c r="CP463" s="24">
        <v>0</v>
      </c>
      <c r="CQ463" s="23">
        <v>0</v>
      </c>
      <c r="CR463" s="23">
        <v>0</v>
      </c>
      <c r="CS463" s="25">
        <f t="shared" si="71"/>
        <v>255640107</v>
      </c>
      <c r="CT463" s="22">
        <v>0</v>
      </c>
      <c r="CU463" s="23">
        <v>0</v>
      </c>
      <c r="CV463" s="23">
        <v>0</v>
      </c>
      <c r="CW463" s="23"/>
      <c r="CX463" s="23">
        <v>0</v>
      </c>
      <c r="CY463" s="24">
        <v>0</v>
      </c>
      <c r="CZ463" s="23">
        <v>0</v>
      </c>
      <c r="DA463" s="23">
        <v>0</v>
      </c>
      <c r="DB463" s="25">
        <f t="shared" si="72"/>
        <v>255640107</v>
      </c>
      <c r="DC463" s="22">
        <v>0</v>
      </c>
      <c r="DD463" s="23">
        <v>0</v>
      </c>
      <c r="DE463" s="23">
        <v>0</v>
      </c>
      <c r="DF463" s="23">
        <v>0</v>
      </c>
      <c r="DG463" s="23">
        <v>0</v>
      </c>
      <c r="DH463" s="24">
        <v>0</v>
      </c>
      <c r="DI463" s="23">
        <v>0</v>
      </c>
      <c r="DJ463" s="23">
        <v>0</v>
      </c>
      <c r="DK463" s="25">
        <f t="shared" si="74"/>
        <v>255640107</v>
      </c>
      <c r="DL463" s="28">
        <v>0</v>
      </c>
      <c r="DM463" s="23">
        <v>0</v>
      </c>
      <c r="DN463" s="23">
        <v>0</v>
      </c>
      <c r="DO463" s="23">
        <v>0</v>
      </c>
      <c r="DP463" s="23"/>
      <c r="DQ463" s="23"/>
      <c r="DR463" s="23">
        <v>0</v>
      </c>
      <c r="DS463" s="23">
        <v>0</v>
      </c>
      <c r="DT463" s="24">
        <v>0</v>
      </c>
      <c r="DU463" s="23">
        <v>0</v>
      </c>
      <c r="DV463" s="23">
        <v>0</v>
      </c>
      <c r="DW463" s="26">
        <f t="shared" si="73"/>
        <v>255640107</v>
      </c>
      <c r="DX463" s="26">
        <f>VLOOKUP(B463,[2]RPTNCT049_ConsultaSaldosContabl!$I$4:$K$7914,3,0)</f>
        <v>76707054</v>
      </c>
      <c r="DY463" s="13" t="e">
        <f>+S463+AD463+AU463+#REF!+BG463+#REF!+BQ463+#REF!</f>
        <v>#REF!</v>
      </c>
    </row>
    <row r="464" spans="1:129" ht="15" customHeight="1" x14ac:dyDescent="0.2">
      <c r="A464" s="9">
        <v>8908025059</v>
      </c>
      <c r="B464" s="9">
        <v>890802505</v>
      </c>
      <c r="C464" s="9"/>
      <c r="D464" s="27">
        <v>213317433</v>
      </c>
      <c r="E464" s="21" t="s">
        <v>405</v>
      </c>
      <c r="F464" s="20" t="s">
        <v>1549</v>
      </c>
      <c r="G464" s="22">
        <f>VLOOKUP(A464,[1]SGP!$A$4:$G$1137,7,0)</f>
        <v>0</v>
      </c>
      <c r="H464" s="23"/>
      <c r="I464" s="23">
        <v>0</v>
      </c>
      <c r="J464" s="23">
        <v>0</v>
      </c>
      <c r="K464" s="24">
        <v>0</v>
      </c>
      <c r="L464" s="23">
        <v>0</v>
      </c>
      <c r="M464" s="23">
        <v>0</v>
      </c>
      <c r="N464" s="25">
        <f t="shared" si="66"/>
        <v>0</v>
      </c>
      <c r="O464" s="25">
        <v>0</v>
      </c>
      <c r="P464" s="22">
        <v>0</v>
      </c>
      <c r="Q464" s="23">
        <v>0</v>
      </c>
      <c r="R464" s="23">
        <v>0</v>
      </c>
      <c r="S464" s="31">
        <v>139021873</v>
      </c>
      <c r="T464" s="23">
        <v>0</v>
      </c>
      <c r="U464" s="24">
        <v>0</v>
      </c>
      <c r="V464" s="23">
        <v>0</v>
      </c>
      <c r="W464" s="23">
        <v>0</v>
      </c>
      <c r="X464" s="25">
        <f t="shared" si="67"/>
        <v>139021873</v>
      </c>
      <c r="Y464" s="25">
        <v>0</v>
      </c>
      <c r="Z464" s="22">
        <v>0</v>
      </c>
      <c r="AA464" s="23">
        <v>0</v>
      </c>
      <c r="AB464" s="22">
        <v>0</v>
      </c>
      <c r="AC464" s="23">
        <v>0</v>
      </c>
      <c r="AD464" s="23">
        <v>0</v>
      </c>
      <c r="AE464" s="23">
        <v>0</v>
      </c>
      <c r="AF464" s="24">
        <v>0</v>
      </c>
      <c r="AG464" s="23">
        <v>0</v>
      </c>
      <c r="AH464" s="23">
        <v>0</v>
      </c>
      <c r="AI464" s="25">
        <f t="shared" si="68"/>
        <v>139021873</v>
      </c>
      <c r="AJ464" s="25">
        <v>0</v>
      </c>
      <c r="AK464" s="24">
        <v>0</v>
      </c>
      <c r="AL464" s="23">
        <v>0</v>
      </c>
      <c r="AM464" s="23">
        <v>0</v>
      </c>
      <c r="AN464" s="24">
        <v>0</v>
      </c>
      <c r="AO464" s="24">
        <v>0</v>
      </c>
      <c r="AP464" s="23">
        <v>0</v>
      </c>
      <c r="AQ464" s="23">
        <v>0</v>
      </c>
      <c r="AR464" s="23">
        <v>0</v>
      </c>
      <c r="AS464" s="41" t="s">
        <v>2304</v>
      </c>
      <c r="AT464" s="23">
        <v>0</v>
      </c>
      <c r="AU464" s="23">
        <v>0</v>
      </c>
      <c r="AV464" s="25">
        <v>139021873</v>
      </c>
      <c r="AW464" s="22">
        <v>0</v>
      </c>
      <c r="AX464" s="23">
        <v>0</v>
      </c>
      <c r="AY464" s="41">
        <v>0</v>
      </c>
      <c r="AZ464" s="23">
        <v>0</v>
      </c>
      <c r="BA464" s="24">
        <v>0</v>
      </c>
      <c r="BB464" s="23">
        <v>0</v>
      </c>
      <c r="BC464" s="23"/>
      <c r="BD464" s="23">
        <v>0</v>
      </c>
      <c r="BE464" s="41">
        <v>0</v>
      </c>
      <c r="BF464" s="23">
        <v>87720240</v>
      </c>
      <c r="BG464" s="23">
        <v>161302076</v>
      </c>
      <c r="BH464" s="25">
        <v>388044189</v>
      </c>
      <c r="BI464" s="23">
        <v>0</v>
      </c>
      <c r="BJ464" s="23">
        <v>25053763</v>
      </c>
      <c r="BK464" s="23">
        <v>0</v>
      </c>
      <c r="BL464" s="23">
        <v>0</v>
      </c>
      <c r="BM464" s="23">
        <v>0</v>
      </c>
      <c r="BN464" s="24">
        <v>0</v>
      </c>
      <c r="BO464" s="23">
        <v>0</v>
      </c>
      <c r="BP464" s="23">
        <v>0</v>
      </c>
      <c r="BQ464" s="23">
        <v>0</v>
      </c>
      <c r="BR464" s="25">
        <v>413097952</v>
      </c>
      <c r="BS464" s="22">
        <v>0</v>
      </c>
      <c r="BT464" s="23">
        <v>0</v>
      </c>
      <c r="BU464" s="23">
        <v>0</v>
      </c>
      <c r="BV464" s="23">
        <v>0</v>
      </c>
      <c r="BW464" s="24">
        <v>0</v>
      </c>
      <c r="BX464" s="23">
        <v>0</v>
      </c>
      <c r="BY464" s="23">
        <v>0</v>
      </c>
      <c r="BZ464" s="23">
        <v>0</v>
      </c>
      <c r="CA464" s="25">
        <f t="shared" si="69"/>
        <v>413097952</v>
      </c>
      <c r="CB464" s="22">
        <v>0</v>
      </c>
      <c r="CC464" s="23">
        <v>0</v>
      </c>
      <c r="CD464" s="23">
        <v>0</v>
      </c>
      <c r="CE464" s="23">
        <v>0</v>
      </c>
      <c r="CF464" s="24">
        <v>0</v>
      </c>
      <c r="CG464" s="23">
        <v>0</v>
      </c>
      <c r="CH464" s="23">
        <v>0</v>
      </c>
      <c r="CI464" s="23">
        <v>0</v>
      </c>
      <c r="CJ464" s="25">
        <f t="shared" si="70"/>
        <v>413097952</v>
      </c>
      <c r="CK464" s="22">
        <v>0</v>
      </c>
      <c r="CL464" s="23">
        <v>0</v>
      </c>
      <c r="CM464" s="23">
        <v>0</v>
      </c>
      <c r="CN464" s="23">
        <v>0</v>
      </c>
      <c r="CO464" s="23">
        <v>0</v>
      </c>
      <c r="CP464" s="24">
        <v>0</v>
      </c>
      <c r="CQ464" s="23">
        <v>0</v>
      </c>
      <c r="CR464" s="23">
        <v>0</v>
      </c>
      <c r="CS464" s="25">
        <f t="shared" si="71"/>
        <v>413097952</v>
      </c>
      <c r="CT464" s="22">
        <v>0</v>
      </c>
      <c r="CU464" s="23">
        <v>0</v>
      </c>
      <c r="CV464" s="23">
        <v>0</v>
      </c>
      <c r="CW464" s="23"/>
      <c r="CX464" s="23">
        <v>0</v>
      </c>
      <c r="CY464" s="24">
        <v>0</v>
      </c>
      <c r="CZ464" s="23">
        <v>0</v>
      </c>
      <c r="DA464" s="23">
        <v>0</v>
      </c>
      <c r="DB464" s="25">
        <f t="shared" si="72"/>
        <v>413097952</v>
      </c>
      <c r="DC464" s="22">
        <v>0</v>
      </c>
      <c r="DD464" s="23">
        <v>0</v>
      </c>
      <c r="DE464" s="23">
        <v>0</v>
      </c>
      <c r="DF464" s="23">
        <v>0</v>
      </c>
      <c r="DG464" s="23">
        <v>0</v>
      </c>
      <c r="DH464" s="24">
        <v>0</v>
      </c>
      <c r="DI464" s="23">
        <v>0</v>
      </c>
      <c r="DJ464" s="23">
        <v>0</v>
      </c>
      <c r="DK464" s="25">
        <f t="shared" si="74"/>
        <v>413097952</v>
      </c>
      <c r="DL464" s="28">
        <v>0</v>
      </c>
      <c r="DM464" s="23">
        <v>0</v>
      </c>
      <c r="DN464" s="23">
        <v>0</v>
      </c>
      <c r="DO464" s="23">
        <v>0</v>
      </c>
      <c r="DP464" s="23"/>
      <c r="DQ464" s="23"/>
      <c r="DR464" s="23">
        <v>0</v>
      </c>
      <c r="DS464" s="23">
        <v>0</v>
      </c>
      <c r="DT464" s="24">
        <v>0</v>
      </c>
      <c r="DU464" s="23">
        <v>0</v>
      </c>
      <c r="DV464" s="23">
        <v>0</v>
      </c>
      <c r="DW464" s="26">
        <f t="shared" si="73"/>
        <v>413097952</v>
      </c>
      <c r="DX464" s="26">
        <f>VLOOKUP(B464,[2]RPTNCT049_ConsultaSaldosContabl!$I$4:$K$7914,3,0)</f>
        <v>112774003</v>
      </c>
      <c r="DY464" s="13" t="e">
        <f>+S464+AD464+AU464+#REF!+BG464+#REF!+BQ464+#REF!</f>
        <v>#REF!</v>
      </c>
    </row>
    <row r="465" spans="1:129" ht="15" customHeight="1" x14ac:dyDescent="0.2">
      <c r="A465" s="9">
        <v>8908011528</v>
      </c>
      <c r="B465" s="9">
        <v>890801152</v>
      </c>
      <c r="C465" s="9"/>
      <c r="D465" s="27">
        <v>217317873</v>
      </c>
      <c r="E465" s="21" t="s">
        <v>421</v>
      </c>
      <c r="F465" s="20" t="s">
        <v>1565</v>
      </c>
      <c r="G465" s="22">
        <f>VLOOKUP(A465,[1]SGP!$A$4:$G$1137,7,0)</f>
        <v>0</v>
      </c>
      <c r="H465" s="23"/>
      <c r="I465" s="23">
        <v>0</v>
      </c>
      <c r="J465" s="23">
        <v>0</v>
      </c>
      <c r="K465" s="24">
        <v>0</v>
      </c>
      <c r="L465" s="23">
        <v>0</v>
      </c>
      <c r="M465" s="23">
        <v>0</v>
      </c>
      <c r="N465" s="25">
        <f t="shared" si="66"/>
        <v>0</v>
      </c>
      <c r="O465" s="25">
        <v>0</v>
      </c>
      <c r="P465" s="22">
        <v>0</v>
      </c>
      <c r="Q465" s="23">
        <v>0</v>
      </c>
      <c r="R465" s="23">
        <v>0</v>
      </c>
      <c r="S465" s="31">
        <v>288833609</v>
      </c>
      <c r="T465" s="23">
        <v>0</v>
      </c>
      <c r="U465" s="24">
        <v>0</v>
      </c>
      <c r="V465" s="23">
        <v>0</v>
      </c>
      <c r="W465" s="23">
        <v>0</v>
      </c>
      <c r="X465" s="25">
        <f t="shared" si="67"/>
        <v>288833609</v>
      </c>
      <c r="Y465" s="25">
        <v>0</v>
      </c>
      <c r="Z465" s="22">
        <v>0</v>
      </c>
      <c r="AA465" s="23">
        <v>0</v>
      </c>
      <c r="AB465" s="22">
        <v>0</v>
      </c>
      <c r="AC465" s="23">
        <v>0</v>
      </c>
      <c r="AD465" s="23">
        <v>14008490</v>
      </c>
      <c r="AE465" s="23">
        <v>0</v>
      </c>
      <c r="AF465" s="24">
        <v>0</v>
      </c>
      <c r="AG465" s="23">
        <v>0</v>
      </c>
      <c r="AH465" s="23">
        <v>0</v>
      </c>
      <c r="AI465" s="25">
        <f t="shared" si="68"/>
        <v>302842099</v>
      </c>
      <c r="AJ465" s="25">
        <v>0</v>
      </c>
      <c r="AK465" s="24">
        <v>0</v>
      </c>
      <c r="AL465" s="23">
        <v>0</v>
      </c>
      <c r="AM465" s="23">
        <v>0</v>
      </c>
      <c r="AN465" s="24">
        <v>0</v>
      </c>
      <c r="AO465" s="24">
        <v>0</v>
      </c>
      <c r="AP465" s="23">
        <v>0</v>
      </c>
      <c r="AQ465" s="23">
        <v>0</v>
      </c>
      <c r="AR465" s="23">
        <v>0</v>
      </c>
      <c r="AS465" s="41" t="s">
        <v>2304</v>
      </c>
      <c r="AT465" s="23">
        <v>0</v>
      </c>
      <c r="AU465" s="23">
        <v>0</v>
      </c>
      <c r="AV465" s="25">
        <v>302842099</v>
      </c>
      <c r="AW465" s="22">
        <v>0</v>
      </c>
      <c r="AX465" s="23">
        <v>0</v>
      </c>
      <c r="AY465" s="41">
        <v>0</v>
      </c>
      <c r="AZ465" s="23">
        <v>0</v>
      </c>
      <c r="BA465" s="24">
        <v>0</v>
      </c>
      <c r="BB465" s="23">
        <v>0</v>
      </c>
      <c r="BC465" s="23"/>
      <c r="BD465" s="23">
        <v>0</v>
      </c>
      <c r="BE465" s="41">
        <v>0</v>
      </c>
      <c r="BF465" s="23">
        <v>145046215</v>
      </c>
      <c r="BG465" s="23">
        <v>323856286</v>
      </c>
      <c r="BH465" s="25">
        <v>771744600</v>
      </c>
      <c r="BI465" s="23">
        <v>0</v>
      </c>
      <c r="BJ465" s="23">
        <v>46521909</v>
      </c>
      <c r="BK465" s="23">
        <v>0</v>
      </c>
      <c r="BL465" s="23">
        <v>0</v>
      </c>
      <c r="BM465" s="23">
        <v>0</v>
      </c>
      <c r="BN465" s="24">
        <v>0</v>
      </c>
      <c r="BO465" s="23">
        <v>0</v>
      </c>
      <c r="BP465" s="23">
        <v>0</v>
      </c>
      <c r="BQ465" s="23">
        <v>0</v>
      </c>
      <c r="BR465" s="25">
        <v>818266509</v>
      </c>
      <c r="BS465" s="22">
        <v>0</v>
      </c>
      <c r="BT465" s="23">
        <v>0</v>
      </c>
      <c r="BU465" s="23">
        <v>0</v>
      </c>
      <c r="BV465" s="23">
        <v>0</v>
      </c>
      <c r="BW465" s="24">
        <v>0</v>
      </c>
      <c r="BX465" s="23">
        <v>0</v>
      </c>
      <c r="BY465" s="23">
        <v>0</v>
      </c>
      <c r="BZ465" s="23">
        <v>0</v>
      </c>
      <c r="CA465" s="25">
        <f t="shared" si="69"/>
        <v>818266509</v>
      </c>
      <c r="CB465" s="22">
        <v>0</v>
      </c>
      <c r="CC465" s="23">
        <v>0</v>
      </c>
      <c r="CD465" s="23">
        <v>0</v>
      </c>
      <c r="CE465" s="23">
        <v>0</v>
      </c>
      <c r="CF465" s="24">
        <v>0</v>
      </c>
      <c r="CG465" s="23">
        <v>0</v>
      </c>
      <c r="CH465" s="23">
        <v>0</v>
      </c>
      <c r="CI465" s="23">
        <v>0</v>
      </c>
      <c r="CJ465" s="25">
        <f t="shared" si="70"/>
        <v>818266509</v>
      </c>
      <c r="CK465" s="22">
        <v>0</v>
      </c>
      <c r="CL465" s="23">
        <v>0</v>
      </c>
      <c r="CM465" s="23">
        <v>0</v>
      </c>
      <c r="CN465" s="23">
        <v>0</v>
      </c>
      <c r="CO465" s="23">
        <v>0</v>
      </c>
      <c r="CP465" s="24">
        <v>0</v>
      </c>
      <c r="CQ465" s="23">
        <v>0</v>
      </c>
      <c r="CR465" s="23">
        <v>0</v>
      </c>
      <c r="CS465" s="25">
        <f t="shared" si="71"/>
        <v>818266509</v>
      </c>
      <c r="CT465" s="22">
        <v>0</v>
      </c>
      <c r="CU465" s="23">
        <v>0</v>
      </c>
      <c r="CV465" s="23">
        <v>0</v>
      </c>
      <c r="CW465" s="23"/>
      <c r="CX465" s="23">
        <v>0</v>
      </c>
      <c r="CY465" s="24">
        <v>0</v>
      </c>
      <c r="CZ465" s="23">
        <v>0</v>
      </c>
      <c r="DA465" s="23">
        <v>0</v>
      </c>
      <c r="DB465" s="25">
        <f t="shared" si="72"/>
        <v>818266509</v>
      </c>
      <c r="DC465" s="22">
        <v>0</v>
      </c>
      <c r="DD465" s="23">
        <v>0</v>
      </c>
      <c r="DE465" s="23">
        <v>0</v>
      </c>
      <c r="DF465" s="23">
        <v>0</v>
      </c>
      <c r="DG465" s="23">
        <v>0</v>
      </c>
      <c r="DH465" s="24">
        <v>0</v>
      </c>
      <c r="DI465" s="23">
        <v>0</v>
      </c>
      <c r="DJ465" s="23">
        <v>0</v>
      </c>
      <c r="DK465" s="25">
        <f t="shared" si="74"/>
        <v>818266509</v>
      </c>
      <c r="DL465" s="28">
        <v>0</v>
      </c>
      <c r="DM465" s="23">
        <v>0</v>
      </c>
      <c r="DN465" s="23">
        <v>0</v>
      </c>
      <c r="DO465" s="23">
        <v>0</v>
      </c>
      <c r="DP465" s="23"/>
      <c r="DQ465" s="23"/>
      <c r="DR465" s="23">
        <v>0</v>
      </c>
      <c r="DS465" s="23">
        <v>0</v>
      </c>
      <c r="DT465" s="24">
        <v>0</v>
      </c>
      <c r="DU465" s="23">
        <v>0</v>
      </c>
      <c r="DV465" s="23">
        <v>0</v>
      </c>
      <c r="DW465" s="26">
        <f t="shared" si="73"/>
        <v>818266509</v>
      </c>
      <c r="DX465" s="26">
        <f>VLOOKUP(B465,[2]RPTNCT049_ConsultaSaldosContabl!$I$4:$K$7914,3,0)</f>
        <v>191568124</v>
      </c>
      <c r="DY465" s="13" t="e">
        <f>+S465+AD465+AU465+#REF!+BG465+#REF!+BQ465+#REF!</f>
        <v>#REF!</v>
      </c>
    </row>
    <row r="466" spans="1:129" ht="15" customHeight="1" x14ac:dyDescent="0.2">
      <c r="A466" s="9">
        <v>8908011510</v>
      </c>
      <c r="B466" s="9">
        <v>890801151</v>
      </c>
      <c r="C466" s="9"/>
      <c r="D466" s="27">
        <v>216717867</v>
      </c>
      <c r="E466" s="21" t="s">
        <v>420</v>
      </c>
      <c r="F466" s="20" t="s">
        <v>1564</v>
      </c>
      <c r="G466" s="22">
        <f>VLOOKUP(A466,[1]SGP!$A$4:$G$1137,7,0)</f>
        <v>0</v>
      </c>
      <c r="H466" s="23"/>
      <c r="I466" s="23">
        <v>0</v>
      </c>
      <c r="J466" s="23">
        <v>0</v>
      </c>
      <c r="K466" s="24">
        <v>0</v>
      </c>
      <c r="L466" s="23">
        <v>0</v>
      </c>
      <c r="M466" s="23">
        <v>0</v>
      </c>
      <c r="N466" s="25">
        <f t="shared" si="66"/>
        <v>0</v>
      </c>
      <c r="O466" s="25">
        <v>0</v>
      </c>
      <c r="P466" s="22">
        <v>0</v>
      </c>
      <c r="Q466" s="23">
        <v>0</v>
      </c>
      <c r="R466" s="23">
        <v>0</v>
      </c>
      <c r="S466" s="31">
        <v>90653118</v>
      </c>
      <c r="T466" s="23">
        <v>0</v>
      </c>
      <c r="U466" s="24">
        <v>0</v>
      </c>
      <c r="V466" s="23">
        <v>0</v>
      </c>
      <c r="W466" s="23">
        <v>0</v>
      </c>
      <c r="X466" s="25">
        <f t="shared" si="67"/>
        <v>90653118</v>
      </c>
      <c r="Y466" s="25">
        <v>0</v>
      </c>
      <c r="Z466" s="22">
        <v>0</v>
      </c>
      <c r="AA466" s="23">
        <v>0</v>
      </c>
      <c r="AB466" s="22">
        <v>0</v>
      </c>
      <c r="AC466" s="23">
        <v>0</v>
      </c>
      <c r="AD466" s="23">
        <v>0</v>
      </c>
      <c r="AE466" s="23">
        <v>0</v>
      </c>
      <c r="AF466" s="24">
        <v>0</v>
      </c>
      <c r="AG466" s="23">
        <v>0</v>
      </c>
      <c r="AH466" s="23">
        <v>0</v>
      </c>
      <c r="AI466" s="25">
        <f t="shared" si="68"/>
        <v>90653118</v>
      </c>
      <c r="AJ466" s="25">
        <v>0</v>
      </c>
      <c r="AK466" s="24">
        <v>0</v>
      </c>
      <c r="AL466" s="23">
        <v>0</v>
      </c>
      <c r="AM466" s="23">
        <v>0</v>
      </c>
      <c r="AN466" s="24">
        <v>0</v>
      </c>
      <c r="AO466" s="24">
        <v>0</v>
      </c>
      <c r="AP466" s="23">
        <v>0</v>
      </c>
      <c r="AQ466" s="23">
        <v>0</v>
      </c>
      <c r="AR466" s="23">
        <v>0</v>
      </c>
      <c r="AS466" s="41" t="s">
        <v>2304</v>
      </c>
      <c r="AT466" s="23">
        <v>0</v>
      </c>
      <c r="AU466" s="23">
        <v>0</v>
      </c>
      <c r="AV466" s="25">
        <v>90653118</v>
      </c>
      <c r="AW466" s="22">
        <v>0</v>
      </c>
      <c r="AX466" s="23">
        <v>0</v>
      </c>
      <c r="AY466" s="41">
        <v>0</v>
      </c>
      <c r="AZ466" s="23">
        <v>0</v>
      </c>
      <c r="BA466" s="24">
        <v>0</v>
      </c>
      <c r="BB466" s="23">
        <v>0</v>
      </c>
      <c r="BC466" s="23"/>
      <c r="BD466" s="23">
        <v>0</v>
      </c>
      <c r="BE466" s="41">
        <v>0</v>
      </c>
      <c r="BF466" s="23">
        <v>56204840</v>
      </c>
      <c r="BG466" s="23">
        <v>87806624</v>
      </c>
      <c r="BH466" s="25">
        <v>234664582</v>
      </c>
      <c r="BI466" s="23">
        <v>0</v>
      </c>
      <c r="BJ466" s="23">
        <v>16554651</v>
      </c>
      <c r="BK466" s="23">
        <v>0</v>
      </c>
      <c r="BL466" s="23">
        <v>0</v>
      </c>
      <c r="BM466" s="23">
        <v>0</v>
      </c>
      <c r="BN466" s="24">
        <v>0</v>
      </c>
      <c r="BO466" s="23">
        <v>0</v>
      </c>
      <c r="BP466" s="23">
        <v>0</v>
      </c>
      <c r="BQ466" s="23">
        <v>0</v>
      </c>
      <c r="BR466" s="25">
        <v>251219233</v>
      </c>
      <c r="BS466" s="22">
        <v>0</v>
      </c>
      <c r="BT466" s="23">
        <v>0</v>
      </c>
      <c r="BU466" s="23">
        <v>0</v>
      </c>
      <c r="BV466" s="23">
        <v>0</v>
      </c>
      <c r="BW466" s="24">
        <v>0</v>
      </c>
      <c r="BX466" s="23">
        <v>0</v>
      </c>
      <c r="BY466" s="23">
        <v>0</v>
      </c>
      <c r="BZ466" s="23">
        <v>0</v>
      </c>
      <c r="CA466" s="25">
        <f t="shared" si="69"/>
        <v>251219233</v>
      </c>
      <c r="CB466" s="22">
        <v>0</v>
      </c>
      <c r="CC466" s="23">
        <v>0</v>
      </c>
      <c r="CD466" s="23">
        <v>0</v>
      </c>
      <c r="CE466" s="23">
        <v>0</v>
      </c>
      <c r="CF466" s="24">
        <v>0</v>
      </c>
      <c r="CG466" s="23">
        <v>0</v>
      </c>
      <c r="CH466" s="23">
        <v>0</v>
      </c>
      <c r="CI466" s="23">
        <v>0</v>
      </c>
      <c r="CJ466" s="25">
        <f t="shared" si="70"/>
        <v>251219233</v>
      </c>
      <c r="CK466" s="22">
        <v>0</v>
      </c>
      <c r="CL466" s="23">
        <v>0</v>
      </c>
      <c r="CM466" s="23">
        <v>0</v>
      </c>
      <c r="CN466" s="23">
        <v>0</v>
      </c>
      <c r="CO466" s="23">
        <v>0</v>
      </c>
      <c r="CP466" s="24">
        <v>0</v>
      </c>
      <c r="CQ466" s="23">
        <v>0</v>
      </c>
      <c r="CR466" s="23">
        <v>0</v>
      </c>
      <c r="CS466" s="25">
        <f t="shared" si="71"/>
        <v>251219233</v>
      </c>
      <c r="CT466" s="22">
        <v>0</v>
      </c>
      <c r="CU466" s="23">
        <v>0</v>
      </c>
      <c r="CV466" s="23">
        <v>0</v>
      </c>
      <c r="CW466" s="23"/>
      <c r="CX466" s="23">
        <v>0</v>
      </c>
      <c r="CY466" s="24">
        <v>0</v>
      </c>
      <c r="CZ466" s="23">
        <v>0</v>
      </c>
      <c r="DA466" s="23">
        <v>0</v>
      </c>
      <c r="DB466" s="25">
        <f t="shared" si="72"/>
        <v>251219233</v>
      </c>
      <c r="DC466" s="22">
        <v>0</v>
      </c>
      <c r="DD466" s="23">
        <v>0</v>
      </c>
      <c r="DE466" s="23">
        <v>0</v>
      </c>
      <c r="DF466" s="23">
        <v>0</v>
      </c>
      <c r="DG466" s="23">
        <v>0</v>
      </c>
      <c r="DH466" s="24">
        <v>0</v>
      </c>
      <c r="DI466" s="23">
        <v>0</v>
      </c>
      <c r="DJ466" s="23">
        <v>0</v>
      </c>
      <c r="DK466" s="25">
        <f t="shared" si="74"/>
        <v>251219233</v>
      </c>
      <c r="DL466" s="28">
        <v>0</v>
      </c>
      <c r="DM466" s="23">
        <v>0</v>
      </c>
      <c r="DN466" s="23">
        <v>0</v>
      </c>
      <c r="DO466" s="23">
        <v>0</v>
      </c>
      <c r="DP466" s="23"/>
      <c r="DQ466" s="23"/>
      <c r="DR466" s="23">
        <v>0</v>
      </c>
      <c r="DS466" s="23">
        <v>0</v>
      </c>
      <c r="DT466" s="24">
        <v>0</v>
      </c>
      <c r="DU466" s="23">
        <v>0</v>
      </c>
      <c r="DV466" s="23">
        <v>0</v>
      </c>
      <c r="DW466" s="26">
        <f t="shared" si="73"/>
        <v>251219233</v>
      </c>
      <c r="DX466" s="26">
        <f>VLOOKUP(B466,[2]RPTNCT049_ConsultaSaldosContabl!$I$4:$K$7914,3,0)</f>
        <v>72759491</v>
      </c>
      <c r="DY466" s="13" t="e">
        <f>+S466+AD466+AU466+#REF!+BG466+#REF!+BQ466+#REF!</f>
        <v>#REF!</v>
      </c>
    </row>
    <row r="467" spans="1:129" ht="15" customHeight="1" x14ac:dyDescent="0.2">
      <c r="A467" s="9">
        <v>8908011503</v>
      </c>
      <c r="B467" s="9">
        <v>890801150</v>
      </c>
      <c r="C467" s="9"/>
      <c r="D467" s="27">
        <v>217717777</v>
      </c>
      <c r="E467" s="21" t="s">
        <v>419</v>
      </c>
      <c r="F467" s="20" t="s">
        <v>1563</v>
      </c>
      <c r="G467" s="22">
        <f>VLOOKUP(A467,[1]SGP!$A$4:$G$1137,7,0)</f>
        <v>0</v>
      </c>
      <c r="H467" s="23"/>
      <c r="I467" s="23">
        <v>0</v>
      </c>
      <c r="J467" s="23">
        <v>0</v>
      </c>
      <c r="K467" s="24">
        <v>0</v>
      </c>
      <c r="L467" s="23">
        <v>0</v>
      </c>
      <c r="M467" s="23">
        <v>0</v>
      </c>
      <c r="N467" s="25">
        <f t="shared" si="66"/>
        <v>0</v>
      </c>
      <c r="O467" s="25">
        <v>0</v>
      </c>
      <c r="P467" s="22">
        <v>0</v>
      </c>
      <c r="Q467" s="23">
        <v>0</v>
      </c>
      <c r="R467" s="23">
        <v>0</v>
      </c>
      <c r="S467" s="31">
        <v>234329024</v>
      </c>
      <c r="T467" s="23">
        <v>0</v>
      </c>
      <c r="U467" s="24">
        <v>0</v>
      </c>
      <c r="V467" s="23">
        <v>0</v>
      </c>
      <c r="W467" s="23">
        <v>0</v>
      </c>
      <c r="X467" s="25">
        <f t="shared" si="67"/>
        <v>234329024</v>
      </c>
      <c r="Y467" s="25">
        <v>0</v>
      </c>
      <c r="Z467" s="22">
        <v>0</v>
      </c>
      <c r="AA467" s="23">
        <v>0</v>
      </c>
      <c r="AB467" s="22">
        <v>0</v>
      </c>
      <c r="AC467" s="23">
        <v>0</v>
      </c>
      <c r="AD467" s="23">
        <v>0</v>
      </c>
      <c r="AE467" s="23">
        <v>0</v>
      </c>
      <c r="AF467" s="24">
        <v>0</v>
      </c>
      <c r="AG467" s="23">
        <v>0</v>
      </c>
      <c r="AH467" s="23">
        <v>0</v>
      </c>
      <c r="AI467" s="25">
        <f t="shared" si="68"/>
        <v>234329024</v>
      </c>
      <c r="AJ467" s="25">
        <v>0</v>
      </c>
      <c r="AK467" s="24">
        <v>0</v>
      </c>
      <c r="AL467" s="23">
        <v>0</v>
      </c>
      <c r="AM467" s="23">
        <v>0</v>
      </c>
      <c r="AN467" s="24">
        <v>0</v>
      </c>
      <c r="AO467" s="24">
        <v>0</v>
      </c>
      <c r="AP467" s="23">
        <v>0</v>
      </c>
      <c r="AQ467" s="23">
        <v>0</v>
      </c>
      <c r="AR467" s="23">
        <v>0</v>
      </c>
      <c r="AS467" s="41" t="s">
        <v>2304</v>
      </c>
      <c r="AT467" s="23">
        <v>0</v>
      </c>
      <c r="AU467" s="23">
        <v>0</v>
      </c>
      <c r="AV467" s="25">
        <v>234329024</v>
      </c>
      <c r="AW467" s="22">
        <v>0</v>
      </c>
      <c r="AX467" s="23">
        <v>0</v>
      </c>
      <c r="AY467" s="41">
        <v>0</v>
      </c>
      <c r="AZ467" s="23">
        <v>0</v>
      </c>
      <c r="BA467" s="24">
        <v>0</v>
      </c>
      <c r="BB467" s="23">
        <v>0</v>
      </c>
      <c r="BC467" s="23"/>
      <c r="BD467" s="23">
        <v>0</v>
      </c>
      <c r="BE467" s="41">
        <v>0</v>
      </c>
      <c r="BF467" s="23">
        <v>127349055</v>
      </c>
      <c r="BG467" s="23">
        <v>221289984</v>
      </c>
      <c r="BH467" s="25">
        <v>582968063</v>
      </c>
      <c r="BI467" s="23">
        <v>0</v>
      </c>
      <c r="BJ467" s="23">
        <v>37496312</v>
      </c>
      <c r="BK467" s="23">
        <v>0</v>
      </c>
      <c r="BL467" s="23">
        <v>0</v>
      </c>
      <c r="BM467" s="23">
        <v>0</v>
      </c>
      <c r="BN467" s="24">
        <v>0</v>
      </c>
      <c r="BO467" s="23">
        <v>0</v>
      </c>
      <c r="BP467" s="23">
        <v>0</v>
      </c>
      <c r="BQ467" s="23">
        <v>0</v>
      </c>
      <c r="BR467" s="25">
        <v>620464375</v>
      </c>
      <c r="BS467" s="22">
        <v>0</v>
      </c>
      <c r="BT467" s="23">
        <v>0</v>
      </c>
      <c r="BU467" s="23">
        <v>0</v>
      </c>
      <c r="BV467" s="23">
        <v>0</v>
      </c>
      <c r="BW467" s="24">
        <v>0</v>
      </c>
      <c r="BX467" s="23">
        <v>0</v>
      </c>
      <c r="BY467" s="23">
        <v>0</v>
      </c>
      <c r="BZ467" s="23">
        <v>0</v>
      </c>
      <c r="CA467" s="25">
        <f t="shared" si="69"/>
        <v>620464375</v>
      </c>
      <c r="CB467" s="22">
        <v>0</v>
      </c>
      <c r="CC467" s="23">
        <v>0</v>
      </c>
      <c r="CD467" s="23">
        <v>0</v>
      </c>
      <c r="CE467" s="23">
        <v>0</v>
      </c>
      <c r="CF467" s="24">
        <v>0</v>
      </c>
      <c r="CG467" s="23">
        <v>0</v>
      </c>
      <c r="CH467" s="23">
        <v>0</v>
      </c>
      <c r="CI467" s="23">
        <v>0</v>
      </c>
      <c r="CJ467" s="25">
        <f t="shared" si="70"/>
        <v>620464375</v>
      </c>
      <c r="CK467" s="22">
        <v>0</v>
      </c>
      <c r="CL467" s="23">
        <v>0</v>
      </c>
      <c r="CM467" s="23">
        <v>0</v>
      </c>
      <c r="CN467" s="23">
        <v>0</v>
      </c>
      <c r="CO467" s="23">
        <v>0</v>
      </c>
      <c r="CP467" s="24">
        <v>0</v>
      </c>
      <c r="CQ467" s="23">
        <v>0</v>
      </c>
      <c r="CR467" s="23">
        <v>0</v>
      </c>
      <c r="CS467" s="25">
        <f t="shared" si="71"/>
        <v>620464375</v>
      </c>
      <c r="CT467" s="22">
        <v>0</v>
      </c>
      <c r="CU467" s="23">
        <v>0</v>
      </c>
      <c r="CV467" s="23">
        <v>0</v>
      </c>
      <c r="CW467" s="23"/>
      <c r="CX467" s="23">
        <v>0</v>
      </c>
      <c r="CY467" s="24">
        <v>0</v>
      </c>
      <c r="CZ467" s="23">
        <v>0</v>
      </c>
      <c r="DA467" s="23">
        <v>0</v>
      </c>
      <c r="DB467" s="25">
        <f t="shared" si="72"/>
        <v>620464375</v>
      </c>
      <c r="DC467" s="22">
        <v>0</v>
      </c>
      <c r="DD467" s="23">
        <v>0</v>
      </c>
      <c r="DE467" s="23">
        <v>0</v>
      </c>
      <c r="DF467" s="23">
        <v>0</v>
      </c>
      <c r="DG467" s="23">
        <v>0</v>
      </c>
      <c r="DH467" s="24">
        <v>0</v>
      </c>
      <c r="DI467" s="23">
        <v>0</v>
      </c>
      <c r="DJ467" s="23">
        <v>0</v>
      </c>
      <c r="DK467" s="25">
        <f t="shared" si="74"/>
        <v>620464375</v>
      </c>
      <c r="DL467" s="28">
        <v>0</v>
      </c>
      <c r="DM467" s="23">
        <v>0</v>
      </c>
      <c r="DN467" s="23">
        <v>0</v>
      </c>
      <c r="DO467" s="23">
        <v>0</v>
      </c>
      <c r="DP467" s="23"/>
      <c r="DQ467" s="23"/>
      <c r="DR467" s="23">
        <v>0</v>
      </c>
      <c r="DS467" s="23">
        <v>0</v>
      </c>
      <c r="DT467" s="24">
        <v>0</v>
      </c>
      <c r="DU467" s="23">
        <v>0</v>
      </c>
      <c r="DV467" s="23">
        <v>0</v>
      </c>
      <c r="DW467" s="26">
        <f t="shared" si="73"/>
        <v>620464375</v>
      </c>
      <c r="DX467" s="26">
        <f>VLOOKUP(B467,[2]RPTNCT049_ConsultaSaldosContabl!$I$4:$K$7914,3,0)</f>
        <v>164845367</v>
      </c>
      <c r="DY467" s="13" t="e">
        <f>+S467+AD467+AU467+#REF!+BG467+#REF!+BQ467+#REF!</f>
        <v>#REF!</v>
      </c>
    </row>
    <row r="468" spans="1:129" ht="15" customHeight="1" x14ac:dyDescent="0.2">
      <c r="A468" s="9">
        <v>8908011495</v>
      </c>
      <c r="B468" s="9">
        <v>890801149</v>
      </c>
      <c r="C468" s="9"/>
      <c r="D468" s="27">
        <v>216217662</v>
      </c>
      <c r="E468" s="21" t="s">
        <v>417</v>
      </c>
      <c r="F468" s="20" t="s">
        <v>1561</v>
      </c>
      <c r="G468" s="22">
        <f>VLOOKUP(A468,[1]SGP!$A$4:$G$1137,7,0)</f>
        <v>0</v>
      </c>
      <c r="H468" s="23"/>
      <c r="I468" s="23">
        <v>0</v>
      </c>
      <c r="J468" s="23">
        <v>0</v>
      </c>
      <c r="K468" s="24">
        <v>0</v>
      </c>
      <c r="L468" s="23">
        <v>0</v>
      </c>
      <c r="M468" s="23">
        <v>0</v>
      </c>
      <c r="N468" s="25">
        <f t="shared" si="66"/>
        <v>0</v>
      </c>
      <c r="O468" s="25">
        <v>0</v>
      </c>
      <c r="P468" s="22">
        <v>0</v>
      </c>
      <c r="Q468" s="23">
        <v>0</v>
      </c>
      <c r="R468" s="23">
        <v>0</v>
      </c>
      <c r="S468" s="31">
        <v>113888626</v>
      </c>
      <c r="T468" s="23">
        <v>0</v>
      </c>
      <c r="U468" s="24">
        <v>0</v>
      </c>
      <c r="V468" s="23">
        <v>0</v>
      </c>
      <c r="W468" s="23">
        <v>0</v>
      </c>
      <c r="X468" s="25">
        <f t="shared" si="67"/>
        <v>113888626</v>
      </c>
      <c r="Y468" s="25">
        <v>0</v>
      </c>
      <c r="Z468" s="22">
        <v>0</v>
      </c>
      <c r="AA468" s="23">
        <v>0</v>
      </c>
      <c r="AB468" s="22">
        <v>0</v>
      </c>
      <c r="AC468" s="23">
        <v>0</v>
      </c>
      <c r="AD468" s="23">
        <v>15120618</v>
      </c>
      <c r="AE468" s="23">
        <v>0</v>
      </c>
      <c r="AF468" s="24">
        <v>0</v>
      </c>
      <c r="AG468" s="23">
        <v>0</v>
      </c>
      <c r="AH468" s="23">
        <v>0</v>
      </c>
      <c r="AI468" s="25">
        <f t="shared" si="68"/>
        <v>129009244</v>
      </c>
      <c r="AJ468" s="25">
        <v>0</v>
      </c>
      <c r="AK468" s="24">
        <v>0</v>
      </c>
      <c r="AL468" s="23">
        <v>0</v>
      </c>
      <c r="AM468" s="23">
        <v>0</v>
      </c>
      <c r="AN468" s="24">
        <v>0</v>
      </c>
      <c r="AO468" s="24">
        <v>0</v>
      </c>
      <c r="AP468" s="23">
        <v>0</v>
      </c>
      <c r="AQ468" s="23">
        <v>0</v>
      </c>
      <c r="AR468" s="23">
        <v>0</v>
      </c>
      <c r="AS468" s="41" t="s">
        <v>2304</v>
      </c>
      <c r="AT468" s="23">
        <v>0</v>
      </c>
      <c r="AU468" s="23">
        <v>9686443</v>
      </c>
      <c r="AV468" s="25">
        <v>138695687</v>
      </c>
      <c r="AW468" s="22">
        <v>0</v>
      </c>
      <c r="AX468" s="23">
        <v>0</v>
      </c>
      <c r="AY468" s="41">
        <v>0</v>
      </c>
      <c r="AZ468" s="23">
        <v>0</v>
      </c>
      <c r="BA468" s="24">
        <v>0</v>
      </c>
      <c r="BB468" s="23">
        <v>0</v>
      </c>
      <c r="BC468" s="23"/>
      <c r="BD468" s="23">
        <v>0</v>
      </c>
      <c r="BE468" s="41">
        <v>0</v>
      </c>
      <c r="BF468" s="23">
        <v>123110105</v>
      </c>
      <c r="BG468" s="23">
        <v>149554107</v>
      </c>
      <c r="BH468" s="25">
        <v>411359899</v>
      </c>
      <c r="BI468" s="23">
        <v>0</v>
      </c>
      <c r="BJ468" s="23">
        <v>35163259</v>
      </c>
      <c r="BK468" s="23">
        <v>0</v>
      </c>
      <c r="BL468" s="23">
        <v>0</v>
      </c>
      <c r="BM468" s="23">
        <v>0</v>
      </c>
      <c r="BN468" s="24">
        <v>0</v>
      </c>
      <c r="BO468" s="23">
        <v>0</v>
      </c>
      <c r="BP468" s="23">
        <v>0</v>
      </c>
      <c r="BQ468" s="23">
        <v>94308142</v>
      </c>
      <c r="BR468" s="25">
        <v>540831300</v>
      </c>
      <c r="BS468" s="22">
        <v>0</v>
      </c>
      <c r="BT468" s="23">
        <v>0</v>
      </c>
      <c r="BU468" s="23">
        <v>0</v>
      </c>
      <c r="BV468" s="23">
        <v>0</v>
      </c>
      <c r="BW468" s="24">
        <v>0</v>
      </c>
      <c r="BX468" s="23">
        <v>0</v>
      </c>
      <c r="BY468" s="23">
        <v>0</v>
      </c>
      <c r="BZ468" s="23">
        <v>0</v>
      </c>
      <c r="CA468" s="25">
        <f t="shared" si="69"/>
        <v>540831300</v>
      </c>
      <c r="CB468" s="22">
        <v>0</v>
      </c>
      <c r="CC468" s="23">
        <v>0</v>
      </c>
      <c r="CD468" s="23">
        <v>0</v>
      </c>
      <c r="CE468" s="23">
        <v>0</v>
      </c>
      <c r="CF468" s="24">
        <v>0</v>
      </c>
      <c r="CG468" s="23">
        <v>0</v>
      </c>
      <c r="CH468" s="23">
        <v>0</v>
      </c>
      <c r="CI468" s="23">
        <v>0</v>
      </c>
      <c r="CJ468" s="25">
        <f t="shared" si="70"/>
        <v>540831300</v>
      </c>
      <c r="CK468" s="22">
        <v>0</v>
      </c>
      <c r="CL468" s="23">
        <v>0</v>
      </c>
      <c r="CM468" s="23">
        <v>0</v>
      </c>
      <c r="CN468" s="23">
        <v>0</v>
      </c>
      <c r="CO468" s="23">
        <v>0</v>
      </c>
      <c r="CP468" s="24">
        <v>0</v>
      </c>
      <c r="CQ468" s="23">
        <v>0</v>
      </c>
      <c r="CR468" s="23">
        <v>0</v>
      </c>
      <c r="CS468" s="25">
        <f t="shared" si="71"/>
        <v>540831300</v>
      </c>
      <c r="CT468" s="22">
        <v>0</v>
      </c>
      <c r="CU468" s="23">
        <v>0</v>
      </c>
      <c r="CV468" s="23">
        <v>0</v>
      </c>
      <c r="CW468" s="23"/>
      <c r="CX468" s="23">
        <v>0</v>
      </c>
      <c r="CY468" s="24">
        <v>0</v>
      </c>
      <c r="CZ468" s="23">
        <v>0</v>
      </c>
      <c r="DA468" s="23">
        <v>0</v>
      </c>
      <c r="DB468" s="25">
        <f t="shared" si="72"/>
        <v>540831300</v>
      </c>
      <c r="DC468" s="22">
        <v>0</v>
      </c>
      <c r="DD468" s="23">
        <v>0</v>
      </c>
      <c r="DE468" s="23">
        <v>0</v>
      </c>
      <c r="DF468" s="23">
        <v>0</v>
      </c>
      <c r="DG468" s="23">
        <v>0</v>
      </c>
      <c r="DH468" s="24">
        <v>0</v>
      </c>
      <c r="DI468" s="23">
        <v>0</v>
      </c>
      <c r="DJ468" s="23">
        <v>0</v>
      </c>
      <c r="DK468" s="25">
        <f t="shared" si="74"/>
        <v>540831300</v>
      </c>
      <c r="DL468" s="28">
        <v>0</v>
      </c>
      <c r="DM468" s="23">
        <v>0</v>
      </c>
      <c r="DN468" s="23">
        <v>0</v>
      </c>
      <c r="DO468" s="23">
        <v>0</v>
      </c>
      <c r="DP468" s="23"/>
      <c r="DQ468" s="23"/>
      <c r="DR468" s="23">
        <v>0</v>
      </c>
      <c r="DS468" s="23">
        <v>0</v>
      </c>
      <c r="DT468" s="24">
        <v>0</v>
      </c>
      <c r="DU468" s="23">
        <v>0</v>
      </c>
      <c r="DV468" s="23">
        <v>0</v>
      </c>
      <c r="DW468" s="26">
        <f t="shared" si="73"/>
        <v>540831300</v>
      </c>
      <c r="DX468" s="26">
        <f>VLOOKUP(B468,[2]RPTNCT049_ConsultaSaldosContabl!$I$4:$K$7914,3,0)</f>
        <v>158273364</v>
      </c>
      <c r="DY468" s="13" t="e">
        <f>+S468+AD468+AU468+#REF!+BG468+#REF!+BQ468+#REF!</f>
        <v>#REF!</v>
      </c>
    </row>
    <row r="469" spans="1:129" ht="15" customHeight="1" x14ac:dyDescent="0.2">
      <c r="A469" s="9">
        <v>8908011470</v>
      </c>
      <c r="B469" s="9">
        <v>890801147</v>
      </c>
      <c r="C469" s="9"/>
      <c r="D469" s="27">
        <v>214417444</v>
      </c>
      <c r="E469" s="21" t="s">
        <v>407</v>
      </c>
      <c r="F469" s="20" t="s">
        <v>1551</v>
      </c>
      <c r="G469" s="22">
        <f>VLOOKUP(A469,[1]SGP!$A$4:$G$1137,7,0)</f>
        <v>0</v>
      </c>
      <c r="H469" s="23"/>
      <c r="I469" s="23">
        <v>0</v>
      </c>
      <c r="J469" s="23">
        <v>0</v>
      </c>
      <c r="K469" s="24">
        <v>0</v>
      </c>
      <c r="L469" s="23">
        <v>0</v>
      </c>
      <c r="M469" s="23">
        <v>0</v>
      </c>
      <c r="N469" s="25">
        <f t="shared" si="66"/>
        <v>0</v>
      </c>
      <c r="O469" s="25">
        <v>0</v>
      </c>
      <c r="P469" s="22">
        <v>0</v>
      </c>
      <c r="Q469" s="23">
        <v>0</v>
      </c>
      <c r="R469" s="23">
        <v>0</v>
      </c>
      <c r="S469" s="31">
        <v>113874699</v>
      </c>
      <c r="T469" s="23">
        <v>0</v>
      </c>
      <c r="U469" s="24">
        <v>0</v>
      </c>
      <c r="V469" s="23">
        <v>0</v>
      </c>
      <c r="W469" s="23">
        <v>0</v>
      </c>
      <c r="X469" s="25">
        <f t="shared" si="67"/>
        <v>113874699</v>
      </c>
      <c r="Y469" s="25">
        <v>0</v>
      </c>
      <c r="Z469" s="22">
        <v>0</v>
      </c>
      <c r="AA469" s="23">
        <v>0</v>
      </c>
      <c r="AB469" s="22">
        <v>0</v>
      </c>
      <c r="AC469" s="23">
        <v>0</v>
      </c>
      <c r="AD469" s="23">
        <v>22380000</v>
      </c>
      <c r="AE469" s="23">
        <v>0</v>
      </c>
      <c r="AF469" s="24">
        <v>0</v>
      </c>
      <c r="AG469" s="23">
        <v>0</v>
      </c>
      <c r="AH469" s="23">
        <v>0</v>
      </c>
      <c r="AI469" s="25">
        <f t="shared" si="68"/>
        <v>136254699</v>
      </c>
      <c r="AJ469" s="25">
        <v>0</v>
      </c>
      <c r="AK469" s="24">
        <v>0</v>
      </c>
      <c r="AL469" s="23">
        <v>0</v>
      </c>
      <c r="AM469" s="23">
        <v>0</v>
      </c>
      <c r="AN469" s="24">
        <v>0</v>
      </c>
      <c r="AO469" s="24">
        <v>0</v>
      </c>
      <c r="AP469" s="23">
        <v>0</v>
      </c>
      <c r="AQ469" s="23">
        <v>0</v>
      </c>
      <c r="AR469" s="23">
        <v>0</v>
      </c>
      <c r="AS469" s="41" t="s">
        <v>2304</v>
      </c>
      <c r="AT469" s="23">
        <v>0</v>
      </c>
      <c r="AU469" s="23">
        <v>0</v>
      </c>
      <c r="AV469" s="25">
        <v>136254699</v>
      </c>
      <c r="AW469" s="22">
        <v>0</v>
      </c>
      <c r="AX469" s="23">
        <v>0</v>
      </c>
      <c r="AY469" s="41">
        <v>0</v>
      </c>
      <c r="AZ469" s="23">
        <v>0</v>
      </c>
      <c r="BA469" s="24">
        <v>0</v>
      </c>
      <c r="BB469" s="23">
        <v>0</v>
      </c>
      <c r="BC469" s="23"/>
      <c r="BD469" s="23">
        <v>0</v>
      </c>
      <c r="BE469" s="41">
        <v>0</v>
      </c>
      <c r="BF469" s="23">
        <v>72956865</v>
      </c>
      <c r="BG469" s="23">
        <v>111199947</v>
      </c>
      <c r="BH469" s="25">
        <v>320411511</v>
      </c>
      <c r="BI469" s="23">
        <v>0</v>
      </c>
      <c r="BJ469" s="23">
        <v>22125771</v>
      </c>
      <c r="BK469" s="23">
        <v>0</v>
      </c>
      <c r="BL469" s="23">
        <v>0</v>
      </c>
      <c r="BM469" s="23">
        <v>0</v>
      </c>
      <c r="BN469" s="24">
        <v>0</v>
      </c>
      <c r="BO469" s="23">
        <v>0</v>
      </c>
      <c r="BP469" s="23">
        <v>0</v>
      </c>
      <c r="BQ469" s="23">
        <v>0</v>
      </c>
      <c r="BR469" s="25">
        <v>342537282</v>
      </c>
      <c r="BS469" s="22">
        <v>0</v>
      </c>
      <c r="BT469" s="23">
        <v>0</v>
      </c>
      <c r="BU469" s="23">
        <v>0</v>
      </c>
      <c r="BV469" s="23">
        <v>0</v>
      </c>
      <c r="BW469" s="24">
        <v>0</v>
      </c>
      <c r="BX469" s="23">
        <v>0</v>
      </c>
      <c r="BY469" s="23">
        <v>0</v>
      </c>
      <c r="BZ469" s="23">
        <v>0</v>
      </c>
      <c r="CA469" s="25">
        <f t="shared" si="69"/>
        <v>342537282</v>
      </c>
      <c r="CB469" s="22">
        <v>0</v>
      </c>
      <c r="CC469" s="23">
        <v>0</v>
      </c>
      <c r="CD469" s="23">
        <v>0</v>
      </c>
      <c r="CE469" s="23">
        <v>0</v>
      </c>
      <c r="CF469" s="24">
        <v>0</v>
      </c>
      <c r="CG469" s="23">
        <v>0</v>
      </c>
      <c r="CH469" s="23">
        <v>0</v>
      </c>
      <c r="CI469" s="23">
        <v>0</v>
      </c>
      <c r="CJ469" s="25">
        <f t="shared" si="70"/>
        <v>342537282</v>
      </c>
      <c r="CK469" s="22">
        <v>0</v>
      </c>
      <c r="CL469" s="23">
        <v>0</v>
      </c>
      <c r="CM469" s="23">
        <v>0</v>
      </c>
      <c r="CN469" s="23">
        <v>0</v>
      </c>
      <c r="CO469" s="23">
        <v>0</v>
      </c>
      <c r="CP469" s="24">
        <v>0</v>
      </c>
      <c r="CQ469" s="23">
        <v>0</v>
      </c>
      <c r="CR469" s="23">
        <v>0</v>
      </c>
      <c r="CS469" s="25">
        <f t="shared" si="71"/>
        <v>342537282</v>
      </c>
      <c r="CT469" s="22">
        <v>0</v>
      </c>
      <c r="CU469" s="23">
        <v>0</v>
      </c>
      <c r="CV469" s="23">
        <v>0</v>
      </c>
      <c r="CW469" s="23"/>
      <c r="CX469" s="23">
        <v>0</v>
      </c>
      <c r="CY469" s="24">
        <v>0</v>
      </c>
      <c r="CZ469" s="23">
        <v>0</v>
      </c>
      <c r="DA469" s="23">
        <v>0</v>
      </c>
      <c r="DB469" s="25">
        <f t="shared" si="72"/>
        <v>342537282</v>
      </c>
      <c r="DC469" s="22">
        <v>0</v>
      </c>
      <c r="DD469" s="23">
        <v>0</v>
      </c>
      <c r="DE469" s="23">
        <v>0</v>
      </c>
      <c r="DF469" s="23">
        <v>0</v>
      </c>
      <c r="DG469" s="23">
        <v>0</v>
      </c>
      <c r="DH469" s="24">
        <v>0</v>
      </c>
      <c r="DI469" s="23">
        <v>0</v>
      </c>
      <c r="DJ469" s="23">
        <v>0</v>
      </c>
      <c r="DK469" s="25">
        <f t="shared" si="74"/>
        <v>342537282</v>
      </c>
      <c r="DL469" s="28">
        <v>0</v>
      </c>
      <c r="DM469" s="23">
        <v>0</v>
      </c>
      <c r="DN469" s="23">
        <v>0</v>
      </c>
      <c r="DO469" s="23">
        <v>0</v>
      </c>
      <c r="DP469" s="23"/>
      <c r="DQ469" s="23"/>
      <c r="DR469" s="23">
        <v>0</v>
      </c>
      <c r="DS469" s="23">
        <v>0</v>
      </c>
      <c r="DT469" s="24">
        <v>0</v>
      </c>
      <c r="DU469" s="23">
        <v>0</v>
      </c>
      <c r="DV469" s="23">
        <v>0</v>
      </c>
      <c r="DW469" s="26">
        <f t="shared" si="73"/>
        <v>342537282</v>
      </c>
      <c r="DX469" s="26">
        <f>VLOOKUP(B469,[2]RPTNCT049_ConsultaSaldosContabl!$I$4:$K$7914,3,0)</f>
        <v>95082636</v>
      </c>
      <c r="DY469" s="13" t="e">
        <f>+S469+AD469+AU469+#REF!+BG469+#REF!+BQ469+#REF!</f>
        <v>#REF!</v>
      </c>
    </row>
    <row r="470" spans="1:129" ht="15" customHeight="1" x14ac:dyDescent="0.2">
      <c r="A470" s="9">
        <v>8908011463</v>
      </c>
      <c r="B470" s="9">
        <v>890801146</v>
      </c>
      <c r="C470" s="9"/>
      <c r="D470" s="27">
        <v>214617446</v>
      </c>
      <c r="E470" s="21" t="s">
        <v>408</v>
      </c>
      <c r="F470" s="20" t="s">
        <v>1552</v>
      </c>
      <c r="G470" s="22">
        <f>VLOOKUP(A470,[1]SGP!$A$4:$G$1137,7,0)</f>
        <v>0</v>
      </c>
      <c r="H470" s="23"/>
      <c r="I470" s="23">
        <v>0</v>
      </c>
      <c r="J470" s="23">
        <v>0</v>
      </c>
      <c r="K470" s="24">
        <v>0</v>
      </c>
      <c r="L470" s="23">
        <v>0</v>
      </c>
      <c r="M470" s="23">
        <v>0</v>
      </c>
      <c r="N470" s="25">
        <f t="shared" si="66"/>
        <v>0</v>
      </c>
      <c r="O470" s="25">
        <v>0</v>
      </c>
      <c r="P470" s="22">
        <v>0</v>
      </c>
      <c r="Q470" s="23">
        <v>0</v>
      </c>
      <c r="R470" s="23">
        <v>0</v>
      </c>
      <c r="S470" s="31">
        <v>20292426</v>
      </c>
      <c r="T470" s="23">
        <v>0</v>
      </c>
      <c r="U470" s="24">
        <v>0</v>
      </c>
      <c r="V470" s="23">
        <v>0</v>
      </c>
      <c r="W470" s="23">
        <v>0</v>
      </c>
      <c r="X470" s="25">
        <f t="shared" si="67"/>
        <v>20292426</v>
      </c>
      <c r="Y470" s="25">
        <v>0</v>
      </c>
      <c r="Z470" s="22">
        <v>0</v>
      </c>
      <c r="AA470" s="23">
        <v>0</v>
      </c>
      <c r="AB470" s="22">
        <v>0</v>
      </c>
      <c r="AC470" s="23">
        <v>0</v>
      </c>
      <c r="AD470" s="23">
        <v>0</v>
      </c>
      <c r="AE470" s="23">
        <v>0</v>
      </c>
      <c r="AF470" s="24">
        <v>0</v>
      </c>
      <c r="AG470" s="23">
        <v>0</v>
      </c>
      <c r="AH470" s="23">
        <v>0</v>
      </c>
      <c r="AI470" s="25">
        <f t="shared" si="68"/>
        <v>20292426</v>
      </c>
      <c r="AJ470" s="25">
        <v>0</v>
      </c>
      <c r="AK470" s="25">
        <v>0</v>
      </c>
      <c r="AL470" s="23">
        <v>0</v>
      </c>
      <c r="AM470" s="23">
        <v>0</v>
      </c>
      <c r="AN470" s="24">
        <v>0</v>
      </c>
      <c r="AO470" s="24">
        <v>0</v>
      </c>
      <c r="AP470" s="23">
        <v>0</v>
      </c>
      <c r="AQ470" s="23">
        <v>0</v>
      </c>
      <c r="AR470" s="23">
        <v>0</v>
      </c>
      <c r="AS470" s="41" t="s">
        <v>2304</v>
      </c>
      <c r="AT470" s="23">
        <v>0</v>
      </c>
      <c r="AU470" s="23">
        <v>0</v>
      </c>
      <c r="AV470" s="25">
        <v>20292426</v>
      </c>
      <c r="AW470" s="22">
        <v>0</v>
      </c>
      <c r="AX470" s="23">
        <v>0</v>
      </c>
      <c r="AY470" s="41">
        <v>0</v>
      </c>
      <c r="AZ470" s="23">
        <v>0</v>
      </c>
      <c r="BA470" s="24">
        <v>0</v>
      </c>
      <c r="BB470" s="23">
        <v>0</v>
      </c>
      <c r="BC470" s="23"/>
      <c r="BD470" s="23">
        <v>0</v>
      </c>
      <c r="BE470" s="41">
        <v>0</v>
      </c>
      <c r="BF470" s="23">
        <v>11703405</v>
      </c>
      <c r="BG470" s="23">
        <v>18953613</v>
      </c>
      <c r="BH470" s="25">
        <v>50949444</v>
      </c>
      <c r="BI470" s="23">
        <v>0</v>
      </c>
      <c r="BJ470" s="23">
        <v>3342852</v>
      </c>
      <c r="BK470" s="23">
        <v>0</v>
      </c>
      <c r="BL470" s="23">
        <v>0</v>
      </c>
      <c r="BM470" s="23">
        <v>0</v>
      </c>
      <c r="BN470" s="24">
        <v>0</v>
      </c>
      <c r="BO470" s="23">
        <v>0</v>
      </c>
      <c r="BP470" s="23">
        <v>0</v>
      </c>
      <c r="BQ470" s="23">
        <v>0</v>
      </c>
      <c r="BR470" s="25">
        <v>54292296</v>
      </c>
      <c r="BS470" s="22">
        <v>0</v>
      </c>
      <c r="BT470" s="23">
        <v>0</v>
      </c>
      <c r="BU470" s="23">
        <v>0</v>
      </c>
      <c r="BV470" s="23">
        <v>0</v>
      </c>
      <c r="BW470" s="24">
        <v>0</v>
      </c>
      <c r="BX470" s="23">
        <v>0</v>
      </c>
      <c r="BY470" s="23">
        <v>0</v>
      </c>
      <c r="BZ470" s="23">
        <v>0</v>
      </c>
      <c r="CA470" s="25">
        <f t="shared" si="69"/>
        <v>54292296</v>
      </c>
      <c r="CB470" s="22">
        <v>0</v>
      </c>
      <c r="CC470" s="23">
        <v>0</v>
      </c>
      <c r="CD470" s="23">
        <v>0</v>
      </c>
      <c r="CE470" s="23">
        <v>0</v>
      </c>
      <c r="CF470" s="24">
        <v>0</v>
      </c>
      <c r="CG470" s="23">
        <v>0</v>
      </c>
      <c r="CH470" s="23">
        <v>0</v>
      </c>
      <c r="CI470" s="23">
        <v>0</v>
      </c>
      <c r="CJ470" s="25">
        <f t="shared" si="70"/>
        <v>54292296</v>
      </c>
      <c r="CK470" s="22">
        <v>0</v>
      </c>
      <c r="CL470" s="23">
        <v>0</v>
      </c>
      <c r="CM470" s="23">
        <v>0</v>
      </c>
      <c r="CN470" s="23">
        <v>0</v>
      </c>
      <c r="CO470" s="23">
        <v>0</v>
      </c>
      <c r="CP470" s="24">
        <v>0</v>
      </c>
      <c r="CQ470" s="23">
        <v>0</v>
      </c>
      <c r="CR470" s="23">
        <v>0</v>
      </c>
      <c r="CS470" s="25">
        <f t="shared" si="71"/>
        <v>54292296</v>
      </c>
      <c r="CT470" s="22">
        <v>0</v>
      </c>
      <c r="CU470" s="23">
        <v>0</v>
      </c>
      <c r="CV470" s="23">
        <v>0</v>
      </c>
      <c r="CW470" s="23"/>
      <c r="CX470" s="23">
        <v>0</v>
      </c>
      <c r="CY470" s="24">
        <v>0</v>
      </c>
      <c r="CZ470" s="23">
        <v>0</v>
      </c>
      <c r="DA470" s="23">
        <v>0</v>
      </c>
      <c r="DB470" s="25">
        <f t="shared" si="72"/>
        <v>54292296</v>
      </c>
      <c r="DC470" s="22">
        <v>0</v>
      </c>
      <c r="DD470" s="23">
        <v>0</v>
      </c>
      <c r="DE470" s="23">
        <v>0</v>
      </c>
      <c r="DF470" s="23">
        <v>0</v>
      </c>
      <c r="DG470" s="23">
        <v>0</v>
      </c>
      <c r="DH470" s="24">
        <v>0</v>
      </c>
      <c r="DI470" s="23">
        <v>0</v>
      </c>
      <c r="DJ470" s="23">
        <v>0</v>
      </c>
      <c r="DK470" s="25">
        <f t="shared" si="74"/>
        <v>54292296</v>
      </c>
      <c r="DL470" s="28">
        <v>0</v>
      </c>
      <c r="DM470" s="23">
        <v>0</v>
      </c>
      <c r="DN470" s="23">
        <v>0</v>
      </c>
      <c r="DO470" s="23">
        <v>0</v>
      </c>
      <c r="DP470" s="23"/>
      <c r="DQ470" s="23"/>
      <c r="DR470" s="23">
        <v>0</v>
      </c>
      <c r="DS470" s="23">
        <v>0</v>
      </c>
      <c r="DT470" s="24">
        <v>0</v>
      </c>
      <c r="DU470" s="23">
        <v>0</v>
      </c>
      <c r="DV470" s="23">
        <v>0</v>
      </c>
      <c r="DW470" s="26">
        <f t="shared" si="73"/>
        <v>54292296</v>
      </c>
      <c r="DX470" s="26">
        <f>VLOOKUP(B470,[2]RPTNCT049_ConsultaSaldosContabl!$I$4:$K$7914,3,0)</f>
        <v>15046257</v>
      </c>
      <c r="DY470" s="13" t="e">
        <f>+S470+AD470+AU470+#REF!+BG470+#REF!+BQ470+#REF!</f>
        <v>#REF!</v>
      </c>
    </row>
    <row r="471" spans="1:129" ht="15" customHeight="1" x14ac:dyDescent="0.2">
      <c r="A471" s="9">
        <v>8908011456</v>
      </c>
      <c r="B471" s="9">
        <v>890801145</v>
      </c>
      <c r="C471" s="9"/>
      <c r="D471" s="27">
        <v>214217442</v>
      </c>
      <c r="E471" s="21" t="s">
        <v>406</v>
      </c>
      <c r="F471" s="20" t="s">
        <v>1550</v>
      </c>
      <c r="G471" s="22">
        <f>VLOOKUP(A471,[1]SGP!$A$4:$G$1137,7,0)</f>
        <v>0</v>
      </c>
      <c r="H471" s="23"/>
      <c r="I471" s="23">
        <v>0</v>
      </c>
      <c r="J471" s="23">
        <v>0</v>
      </c>
      <c r="K471" s="24">
        <v>0</v>
      </c>
      <c r="L471" s="23">
        <v>0</v>
      </c>
      <c r="M471" s="23">
        <v>0</v>
      </c>
      <c r="N471" s="25">
        <f t="shared" si="66"/>
        <v>0</v>
      </c>
      <c r="O471" s="25">
        <v>0</v>
      </c>
      <c r="P471" s="22">
        <v>0</v>
      </c>
      <c r="Q471" s="23">
        <v>0</v>
      </c>
      <c r="R471" s="23">
        <v>0</v>
      </c>
      <c r="S471" s="31">
        <v>87250875</v>
      </c>
      <c r="T471" s="23">
        <v>0</v>
      </c>
      <c r="U471" s="24">
        <v>0</v>
      </c>
      <c r="V471" s="23">
        <v>0</v>
      </c>
      <c r="W471" s="23">
        <v>0</v>
      </c>
      <c r="X471" s="25">
        <f t="shared" si="67"/>
        <v>87250875</v>
      </c>
      <c r="Y471" s="25">
        <v>0</v>
      </c>
      <c r="Z471" s="22">
        <v>0</v>
      </c>
      <c r="AA471" s="23">
        <v>0</v>
      </c>
      <c r="AB471" s="22">
        <v>0</v>
      </c>
      <c r="AC471" s="23">
        <v>0</v>
      </c>
      <c r="AD471" s="23">
        <v>0</v>
      </c>
      <c r="AE471" s="23">
        <v>0</v>
      </c>
      <c r="AF471" s="24">
        <v>0</v>
      </c>
      <c r="AG471" s="23">
        <v>0</v>
      </c>
      <c r="AH471" s="23">
        <v>0</v>
      </c>
      <c r="AI471" s="25">
        <f t="shared" si="68"/>
        <v>87250875</v>
      </c>
      <c r="AJ471" s="25">
        <v>0</v>
      </c>
      <c r="AK471" s="24">
        <v>0</v>
      </c>
      <c r="AL471" s="23">
        <v>0</v>
      </c>
      <c r="AM471" s="23">
        <v>0</v>
      </c>
      <c r="AN471" s="24">
        <v>0</v>
      </c>
      <c r="AO471" s="24">
        <v>0</v>
      </c>
      <c r="AP471" s="23">
        <v>0</v>
      </c>
      <c r="AQ471" s="23">
        <v>0</v>
      </c>
      <c r="AR471" s="23">
        <v>0</v>
      </c>
      <c r="AS471" s="41" t="s">
        <v>2304</v>
      </c>
      <c r="AT471" s="23">
        <v>0</v>
      </c>
      <c r="AU471" s="23">
        <v>0</v>
      </c>
      <c r="AV471" s="25">
        <v>87250875</v>
      </c>
      <c r="AW471" s="22">
        <v>0</v>
      </c>
      <c r="AX471" s="23">
        <v>0</v>
      </c>
      <c r="AY471" s="41">
        <v>0</v>
      </c>
      <c r="AZ471" s="23">
        <v>0</v>
      </c>
      <c r="BA471" s="24">
        <v>0</v>
      </c>
      <c r="BB471" s="23">
        <v>0</v>
      </c>
      <c r="BC471" s="23"/>
      <c r="BD471" s="23">
        <v>0</v>
      </c>
      <c r="BE471" s="41">
        <v>0</v>
      </c>
      <c r="BF471" s="23">
        <v>64089440</v>
      </c>
      <c r="BG471" s="23">
        <v>99757314</v>
      </c>
      <c r="BH471" s="25">
        <v>251097629</v>
      </c>
      <c r="BI471" s="23">
        <v>0</v>
      </c>
      <c r="BJ471" s="23">
        <v>18305413</v>
      </c>
      <c r="BK471" s="23">
        <v>0</v>
      </c>
      <c r="BL471" s="23">
        <v>0</v>
      </c>
      <c r="BM471" s="23">
        <v>0</v>
      </c>
      <c r="BN471" s="24">
        <v>0</v>
      </c>
      <c r="BO471" s="23">
        <v>0</v>
      </c>
      <c r="BP471" s="23">
        <v>0</v>
      </c>
      <c r="BQ471" s="23">
        <v>12308566</v>
      </c>
      <c r="BR471" s="25">
        <v>281711608</v>
      </c>
      <c r="BS471" s="22">
        <v>0</v>
      </c>
      <c r="BT471" s="23">
        <v>0</v>
      </c>
      <c r="BU471" s="23">
        <v>0</v>
      </c>
      <c r="BV471" s="23">
        <v>0</v>
      </c>
      <c r="BW471" s="24">
        <v>0</v>
      </c>
      <c r="BX471" s="23">
        <v>0</v>
      </c>
      <c r="BY471" s="23">
        <v>0</v>
      </c>
      <c r="BZ471" s="23">
        <v>0</v>
      </c>
      <c r="CA471" s="25">
        <f t="shared" si="69"/>
        <v>281711608</v>
      </c>
      <c r="CB471" s="22">
        <v>0</v>
      </c>
      <c r="CC471" s="23">
        <v>0</v>
      </c>
      <c r="CD471" s="23">
        <v>0</v>
      </c>
      <c r="CE471" s="23">
        <v>0</v>
      </c>
      <c r="CF471" s="24">
        <v>0</v>
      </c>
      <c r="CG471" s="23">
        <v>0</v>
      </c>
      <c r="CH471" s="23">
        <v>0</v>
      </c>
      <c r="CI471" s="23">
        <v>0</v>
      </c>
      <c r="CJ471" s="25">
        <f t="shared" si="70"/>
        <v>281711608</v>
      </c>
      <c r="CK471" s="22">
        <v>0</v>
      </c>
      <c r="CL471" s="23">
        <v>0</v>
      </c>
      <c r="CM471" s="23">
        <v>0</v>
      </c>
      <c r="CN471" s="23">
        <v>0</v>
      </c>
      <c r="CO471" s="23">
        <v>0</v>
      </c>
      <c r="CP471" s="24">
        <v>0</v>
      </c>
      <c r="CQ471" s="23">
        <v>0</v>
      </c>
      <c r="CR471" s="23">
        <v>0</v>
      </c>
      <c r="CS471" s="25">
        <f t="shared" si="71"/>
        <v>281711608</v>
      </c>
      <c r="CT471" s="22">
        <v>0</v>
      </c>
      <c r="CU471" s="23">
        <v>0</v>
      </c>
      <c r="CV471" s="23">
        <v>0</v>
      </c>
      <c r="CW471" s="23"/>
      <c r="CX471" s="23">
        <v>0</v>
      </c>
      <c r="CY471" s="24">
        <v>0</v>
      </c>
      <c r="CZ471" s="23">
        <v>0</v>
      </c>
      <c r="DA471" s="23">
        <v>0</v>
      </c>
      <c r="DB471" s="25">
        <f t="shared" si="72"/>
        <v>281711608</v>
      </c>
      <c r="DC471" s="22">
        <v>0</v>
      </c>
      <c r="DD471" s="23">
        <v>0</v>
      </c>
      <c r="DE471" s="23">
        <v>0</v>
      </c>
      <c r="DF471" s="23">
        <v>0</v>
      </c>
      <c r="DG471" s="23">
        <v>0</v>
      </c>
      <c r="DH471" s="24">
        <v>0</v>
      </c>
      <c r="DI471" s="23">
        <v>0</v>
      </c>
      <c r="DJ471" s="23">
        <v>0</v>
      </c>
      <c r="DK471" s="25">
        <f t="shared" si="74"/>
        <v>281711608</v>
      </c>
      <c r="DL471" s="28">
        <v>0</v>
      </c>
      <c r="DM471" s="23">
        <v>0</v>
      </c>
      <c r="DN471" s="23">
        <v>0</v>
      </c>
      <c r="DO471" s="23">
        <v>0</v>
      </c>
      <c r="DP471" s="23"/>
      <c r="DQ471" s="23"/>
      <c r="DR471" s="23">
        <v>0</v>
      </c>
      <c r="DS471" s="23">
        <v>0</v>
      </c>
      <c r="DT471" s="24">
        <v>0</v>
      </c>
      <c r="DU471" s="23">
        <v>0</v>
      </c>
      <c r="DV471" s="23">
        <v>0</v>
      </c>
      <c r="DW471" s="26">
        <f t="shared" si="73"/>
        <v>281711608</v>
      </c>
      <c r="DX471" s="26">
        <f>VLOOKUP(B471,[2]RPTNCT049_ConsultaSaldosContabl!$I$4:$K$7914,3,0)</f>
        <v>82394853</v>
      </c>
      <c r="DY471" s="13" t="e">
        <f>+S471+AD471+AU471+#REF!+BG471+#REF!+BQ471+#REF!</f>
        <v>#REF!</v>
      </c>
    </row>
    <row r="472" spans="1:129" ht="15" customHeight="1" x14ac:dyDescent="0.2">
      <c r="A472" s="9">
        <v>8908011449</v>
      </c>
      <c r="B472" s="9">
        <v>890801144</v>
      </c>
      <c r="C472" s="9"/>
      <c r="D472" s="27">
        <v>217217272</v>
      </c>
      <c r="E472" s="21" t="s">
        <v>402</v>
      </c>
      <c r="F472" s="20" t="s">
        <v>1546</v>
      </c>
      <c r="G472" s="22">
        <f>VLOOKUP(A472,[1]SGP!$A$4:$G$1137,7,0)</f>
        <v>0</v>
      </c>
      <c r="H472" s="23"/>
      <c r="I472" s="23">
        <v>0</v>
      </c>
      <c r="J472" s="23">
        <v>0</v>
      </c>
      <c r="K472" s="24">
        <v>0</v>
      </c>
      <c r="L472" s="23">
        <v>0</v>
      </c>
      <c r="M472" s="23">
        <v>0</v>
      </c>
      <c r="N472" s="25">
        <f t="shared" si="66"/>
        <v>0</v>
      </c>
      <c r="O472" s="25">
        <v>0</v>
      </c>
      <c r="P472" s="22">
        <v>0</v>
      </c>
      <c r="Q472" s="23">
        <v>0</v>
      </c>
      <c r="R472" s="23">
        <v>0</v>
      </c>
      <c r="S472" s="31">
        <v>57633565</v>
      </c>
      <c r="T472" s="23">
        <v>0</v>
      </c>
      <c r="U472" s="24">
        <v>0</v>
      </c>
      <c r="V472" s="23">
        <v>0</v>
      </c>
      <c r="W472" s="23">
        <v>0</v>
      </c>
      <c r="X472" s="25">
        <f t="shared" si="67"/>
        <v>57633565</v>
      </c>
      <c r="Y472" s="25">
        <v>0</v>
      </c>
      <c r="Z472" s="22">
        <v>0</v>
      </c>
      <c r="AA472" s="23">
        <v>0</v>
      </c>
      <c r="AB472" s="22">
        <v>0</v>
      </c>
      <c r="AC472" s="23">
        <v>0</v>
      </c>
      <c r="AD472" s="23">
        <v>0</v>
      </c>
      <c r="AE472" s="23">
        <v>0</v>
      </c>
      <c r="AF472" s="24">
        <v>0</v>
      </c>
      <c r="AG472" s="23">
        <v>0</v>
      </c>
      <c r="AH472" s="23">
        <v>0</v>
      </c>
      <c r="AI472" s="25">
        <f t="shared" si="68"/>
        <v>57633565</v>
      </c>
      <c r="AJ472" s="25">
        <v>0</v>
      </c>
      <c r="AK472" s="52">
        <v>0</v>
      </c>
      <c r="AL472" s="23">
        <v>0</v>
      </c>
      <c r="AM472" s="23">
        <v>0</v>
      </c>
      <c r="AN472" s="24">
        <v>0</v>
      </c>
      <c r="AO472" s="24">
        <v>0</v>
      </c>
      <c r="AP472" s="23">
        <v>0</v>
      </c>
      <c r="AQ472" s="23">
        <v>0</v>
      </c>
      <c r="AR472" s="23">
        <v>0</v>
      </c>
      <c r="AS472" s="41" t="s">
        <v>2304</v>
      </c>
      <c r="AT472" s="23">
        <v>0</v>
      </c>
      <c r="AU472" s="23">
        <v>33883095</v>
      </c>
      <c r="AV472" s="25">
        <v>91516660</v>
      </c>
      <c r="AW472" s="22">
        <v>0</v>
      </c>
      <c r="AX472" s="23">
        <v>0</v>
      </c>
      <c r="AY472" s="41">
        <v>0</v>
      </c>
      <c r="AZ472" s="23">
        <v>0</v>
      </c>
      <c r="BA472" s="24">
        <v>0</v>
      </c>
      <c r="BB472" s="23">
        <v>0</v>
      </c>
      <c r="BC472" s="23"/>
      <c r="BD472" s="23">
        <v>0</v>
      </c>
      <c r="BE472" s="41">
        <v>0</v>
      </c>
      <c r="BF472" s="23">
        <v>50925955</v>
      </c>
      <c r="BG472" s="23">
        <v>84340713</v>
      </c>
      <c r="BH472" s="25">
        <v>226783328</v>
      </c>
      <c r="BI472" s="23">
        <v>0</v>
      </c>
      <c r="BJ472" s="23">
        <v>14105840</v>
      </c>
      <c r="BK472" s="23">
        <v>0</v>
      </c>
      <c r="BL472" s="23">
        <v>0</v>
      </c>
      <c r="BM472" s="23">
        <v>0</v>
      </c>
      <c r="BN472" s="24">
        <v>0</v>
      </c>
      <c r="BO472" s="23">
        <v>0</v>
      </c>
      <c r="BP472" s="23">
        <v>0</v>
      </c>
      <c r="BQ472" s="23">
        <v>0</v>
      </c>
      <c r="BR472" s="25">
        <v>240889168</v>
      </c>
      <c r="BS472" s="22">
        <v>0</v>
      </c>
      <c r="BT472" s="23">
        <v>0</v>
      </c>
      <c r="BU472" s="23">
        <v>0</v>
      </c>
      <c r="BV472" s="23">
        <v>0</v>
      </c>
      <c r="BW472" s="24">
        <v>0</v>
      </c>
      <c r="BX472" s="23">
        <v>0</v>
      </c>
      <c r="BY472" s="23">
        <v>0</v>
      </c>
      <c r="BZ472" s="23">
        <v>0</v>
      </c>
      <c r="CA472" s="25">
        <f t="shared" si="69"/>
        <v>240889168</v>
      </c>
      <c r="CB472" s="22">
        <v>0</v>
      </c>
      <c r="CC472" s="23">
        <v>0</v>
      </c>
      <c r="CD472" s="23">
        <v>0</v>
      </c>
      <c r="CE472" s="23">
        <v>0</v>
      </c>
      <c r="CF472" s="24">
        <v>0</v>
      </c>
      <c r="CG472" s="23">
        <v>0</v>
      </c>
      <c r="CH472" s="23">
        <v>0</v>
      </c>
      <c r="CI472" s="23">
        <v>0</v>
      </c>
      <c r="CJ472" s="25">
        <f t="shared" si="70"/>
        <v>240889168</v>
      </c>
      <c r="CK472" s="22">
        <v>0</v>
      </c>
      <c r="CL472" s="23">
        <v>0</v>
      </c>
      <c r="CM472" s="23">
        <v>0</v>
      </c>
      <c r="CN472" s="23">
        <v>0</v>
      </c>
      <c r="CO472" s="23">
        <v>0</v>
      </c>
      <c r="CP472" s="24">
        <v>0</v>
      </c>
      <c r="CQ472" s="23">
        <v>0</v>
      </c>
      <c r="CR472" s="23">
        <v>0</v>
      </c>
      <c r="CS472" s="25">
        <f t="shared" si="71"/>
        <v>240889168</v>
      </c>
      <c r="CT472" s="22">
        <v>0</v>
      </c>
      <c r="CU472" s="23">
        <v>0</v>
      </c>
      <c r="CV472" s="23">
        <v>0</v>
      </c>
      <c r="CW472" s="23"/>
      <c r="CX472" s="23">
        <v>0</v>
      </c>
      <c r="CY472" s="24">
        <v>0</v>
      </c>
      <c r="CZ472" s="23">
        <v>0</v>
      </c>
      <c r="DA472" s="23">
        <v>0</v>
      </c>
      <c r="DB472" s="25">
        <f t="shared" si="72"/>
        <v>240889168</v>
      </c>
      <c r="DC472" s="22">
        <v>0</v>
      </c>
      <c r="DD472" s="23">
        <v>0</v>
      </c>
      <c r="DE472" s="23">
        <v>0</v>
      </c>
      <c r="DF472" s="23">
        <v>0</v>
      </c>
      <c r="DG472" s="23">
        <v>0</v>
      </c>
      <c r="DH472" s="24">
        <v>0</v>
      </c>
      <c r="DI472" s="23">
        <v>0</v>
      </c>
      <c r="DJ472" s="23">
        <v>0</v>
      </c>
      <c r="DK472" s="25">
        <f t="shared" si="74"/>
        <v>240889168</v>
      </c>
      <c r="DL472" s="28">
        <v>0</v>
      </c>
      <c r="DM472" s="23">
        <v>0</v>
      </c>
      <c r="DN472" s="23">
        <v>0</v>
      </c>
      <c r="DO472" s="23">
        <v>0</v>
      </c>
      <c r="DP472" s="23"/>
      <c r="DQ472" s="23"/>
      <c r="DR472" s="23">
        <v>0</v>
      </c>
      <c r="DS472" s="23">
        <v>0</v>
      </c>
      <c r="DT472" s="24">
        <v>0</v>
      </c>
      <c r="DU472" s="23">
        <v>0</v>
      </c>
      <c r="DV472" s="23">
        <v>0</v>
      </c>
      <c r="DW472" s="26">
        <f t="shared" si="73"/>
        <v>240889168</v>
      </c>
      <c r="DX472" s="26">
        <f>VLOOKUP(B472,[2]RPTNCT049_ConsultaSaldosContabl!$I$4:$K$7914,3,0)</f>
        <v>65031795</v>
      </c>
      <c r="DY472" s="13" t="e">
        <f>+S472+AD472+AU472+#REF!+BG472+#REF!+BQ472+#REF!</f>
        <v>#REF!</v>
      </c>
    </row>
    <row r="473" spans="1:129" ht="15" customHeight="1" x14ac:dyDescent="0.2">
      <c r="A473" s="9">
        <v>8908011431</v>
      </c>
      <c r="B473" s="9">
        <v>890801143</v>
      </c>
      <c r="C473" s="9"/>
      <c r="D473" s="27">
        <v>217566075</v>
      </c>
      <c r="E473" s="21" t="s">
        <v>886</v>
      </c>
      <c r="F473" s="20" t="s">
        <v>2017</v>
      </c>
      <c r="G473" s="22">
        <f>VLOOKUP(A473,[1]SGP!$A$4:$G$1137,7,0)</f>
        <v>0</v>
      </c>
      <c r="H473" s="23"/>
      <c r="I473" s="23">
        <v>0</v>
      </c>
      <c r="J473" s="23">
        <v>0</v>
      </c>
      <c r="K473" s="24">
        <v>0</v>
      </c>
      <c r="L473" s="23">
        <v>0</v>
      </c>
      <c r="M473" s="23">
        <v>0</v>
      </c>
      <c r="N473" s="25">
        <f t="shared" si="66"/>
        <v>0</v>
      </c>
      <c r="O473" s="25">
        <v>0</v>
      </c>
      <c r="P473" s="22">
        <v>0</v>
      </c>
      <c r="Q473" s="23">
        <v>0</v>
      </c>
      <c r="R473" s="23">
        <v>0</v>
      </c>
      <c r="S473" s="31">
        <v>53635832</v>
      </c>
      <c r="T473" s="23">
        <v>0</v>
      </c>
      <c r="U473" s="24">
        <v>0</v>
      </c>
      <c r="V473" s="23">
        <v>0</v>
      </c>
      <c r="W473" s="23">
        <v>0</v>
      </c>
      <c r="X473" s="25">
        <f t="shared" si="67"/>
        <v>53635832</v>
      </c>
      <c r="Y473" s="25">
        <v>0</v>
      </c>
      <c r="Z473" s="22">
        <v>0</v>
      </c>
      <c r="AA473" s="23">
        <v>0</v>
      </c>
      <c r="AB473" s="22">
        <v>0</v>
      </c>
      <c r="AC473" s="23">
        <v>0</v>
      </c>
      <c r="AD473" s="23">
        <v>0</v>
      </c>
      <c r="AE473" s="23">
        <v>0</v>
      </c>
      <c r="AF473" s="24">
        <v>0</v>
      </c>
      <c r="AG473" s="23">
        <v>0</v>
      </c>
      <c r="AH473" s="23">
        <v>0</v>
      </c>
      <c r="AI473" s="25">
        <f t="shared" si="68"/>
        <v>53635832</v>
      </c>
      <c r="AJ473" s="25">
        <v>0</v>
      </c>
      <c r="AK473" s="24">
        <v>0</v>
      </c>
      <c r="AL473" s="23">
        <v>0</v>
      </c>
      <c r="AM473" s="23">
        <v>0</v>
      </c>
      <c r="AN473" s="24">
        <v>0</v>
      </c>
      <c r="AO473" s="24">
        <v>0</v>
      </c>
      <c r="AP473" s="23">
        <v>0</v>
      </c>
      <c r="AQ473" s="23">
        <v>0</v>
      </c>
      <c r="AR473" s="23">
        <v>0</v>
      </c>
      <c r="AS473" s="41" t="s">
        <v>2304</v>
      </c>
      <c r="AT473" s="23">
        <v>0</v>
      </c>
      <c r="AU473" s="23">
        <v>0</v>
      </c>
      <c r="AV473" s="25">
        <v>53635832</v>
      </c>
      <c r="AW473" s="22">
        <v>0</v>
      </c>
      <c r="AX473" s="23">
        <v>0</v>
      </c>
      <c r="AY473" s="41">
        <v>0</v>
      </c>
      <c r="AZ473" s="23">
        <v>0</v>
      </c>
      <c r="BA473" s="24">
        <v>0</v>
      </c>
      <c r="BB473" s="23">
        <v>0</v>
      </c>
      <c r="BC473" s="23"/>
      <c r="BD473" s="23">
        <v>0</v>
      </c>
      <c r="BE473" s="41">
        <v>0</v>
      </c>
      <c r="BF473" s="23">
        <v>30945660</v>
      </c>
      <c r="BG473" s="23">
        <v>54090416</v>
      </c>
      <c r="BH473" s="25">
        <v>138671908</v>
      </c>
      <c r="BI473" s="23">
        <v>0</v>
      </c>
      <c r="BJ473" s="23">
        <v>8839163</v>
      </c>
      <c r="BK473" s="23">
        <v>0</v>
      </c>
      <c r="BL473" s="23">
        <v>0</v>
      </c>
      <c r="BM473" s="23">
        <v>0</v>
      </c>
      <c r="BN473" s="24">
        <v>0</v>
      </c>
      <c r="BO473" s="23">
        <v>0</v>
      </c>
      <c r="BP473" s="23">
        <v>0</v>
      </c>
      <c r="BQ473" s="23">
        <v>0</v>
      </c>
      <c r="BR473" s="25">
        <v>147511071</v>
      </c>
      <c r="BS473" s="22">
        <v>0</v>
      </c>
      <c r="BT473" s="23">
        <v>0</v>
      </c>
      <c r="BU473" s="23">
        <v>0</v>
      </c>
      <c r="BV473" s="23">
        <v>0</v>
      </c>
      <c r="BW473" s="24">
        <v>0</v>
      </c>
      <c r="BX473" s="23">
        <v>0</v>
      </c>
      <c r="BY473" s="23">
        <v>0</v>
      </c>
      <c r="BZ473" s="23">
        <v>0</v>
      </c>
      <c r="CA473" s="25">
        <f t="shared" si="69"/>
        <v>147511071</v>
      </c>
      <c r="CB473" s="22">
        <v>0</v>
      </c>
      <c r="CC473" s="23">
        <v>0</v>
      </c>
      <c r="CD473" s="23">
        <v>0</v>
      </c>
      <c r="CE473" s="23">
        <v>0</v>
      </c>
      <c r="CF473" s="24">
        <v>0</v>
      </c>
      <c r="CG473" s="23">
        <v>0</v>
      </c>
      <c r="CH473" s="23">
        <v>0</v>
      </c>
      <c r="CI473" s="23">
        <v>0</v>
      </c>
      <c r="CJ473" s="25">
        <f t="shared" si="70"/>
        <v>147511071</v>
      </c>
      <c r="CK473" s="22">
        <v>0</v>
      </c>
      <c r="CL473" s="23">
        <v>0</v>
      </c>
      <c r="CM473" s="23">
        <v>0</v>
      </c>
      <c r="CN473" s="23">
        <v>0</v>
      </c>
      <c r="CO473" s="23">
        <v>0</v>
      </c>
      <c r="CP473" s="24">
        <v>0</v>
      </c>
      <c r="CQ473" s="23">
        <v>0</v>
      </c>
      <c r="CR473" s="23">
        <v>0</v>
      </c>
      <c r="CS473" s="25">
        <f t="shared" si="71"/>
        <v>147511071</v>
      </c>
      <c r="CT473" s="22">
        <v>0</v>
      </c>
      <c r="CU473" s="23">
        <v>0</v>
      </c>
      <c r="CV473" s="23">
        <v>0</v>
      </c>
      <c r="CW473" s="23"/>
      <c r="CX473" s="23">
        <v>0</v>
      </c>
      <c r="CY473" s="24">
        <v>0</v>
      </c>
      <c r="CZ473" s="23">
        <v>0</v>
      </c>
      <c r="DA473" s="23">
        <v>0</v>
      </c>
      <c r="DB473" s="25">
        <f t="shared" si="72"/>
        <v>147511071</v>
      </c>
      <c r="DC473" s="22">
        <v>0</v>
      </c>
      <c r="DD473" s="23">
        <v>0</v>
      </c>
      <c r="DE473" s="23">
        <v>0</v>
      </c>
      <c r="DF473" s="23">
        <v>0</v>
      </c>
      <c r="DG473" s="23">
        <v>0</v>
      </c>
      <c r="DH473" s="24">
        <v>0</v>
      </c>
      <c r="DI473" s="23">
        <v>0</v>
      </c>
      <c r="DJ473" s="23">
        <v>0</v>
      </c>
      <c r="DK473" s="25">
        <f t="shared" si="74"/>
        <v>147511071</v>
      </c>
      <c r="DL473" s="28">
        <v>0</v>
      </c>
      <c r="DM473" s="23">
        <v>0</v>
      </c>
      <c r="DN473" s="23">
        <v>0</v>
      </c>
      <c r="DO473" s="23">
        <v>0</v>
      </c>
      <c r="DP473" s="23">
        <v>0</v>
      </c>
      <c r="DQ473" s="23"/>
      <c r="DR473" s="23">
        <v>0</v>
      </c>
      <c r="DS473" s="23">
        <v>0</v>
      </c>
      <c r="DT473" s="24">
        <v>0</v>
      </c>
      <c r="DU473" s="23">
        <v>0</v>
      </c>
      <c r="DV473" s="23">
        <v>0</v>
      </c>
      <c r="DW473" s="26">
        <f t="shared" si="73"/>
        <v>147511071</v>
      </c>
      <c r="DX473" s="26">
        <f>VLOOKUP(B473,[2]RPTNCT049_ConsultaSaldosContabl!$I$4:$K$7914,3,0)</f>
        <v>39784823</v>
      </c>
      <c r="DY473" s="13" t="e">
        <f>+S473+AD473+AU473+#REF!+BG473+#REF!+BQ473+#REF!</f>
        <v>#REF!</v>
      </c>
    </row>
    <row r="474" spans="1:129" ht="15" customHeight="1" x14ac:dyDescent="0.2">
      <c r="A474" s="9">
        <v>8908011424</v>
      </c>
      <c r="B474" s="9">
        <v>890801142</v>
      </c>
      <c r="C474" s="9"/>
      <c r="D474" s="27">
        <v>215017050</v>
      </c>
      <c r="E474" s="21" t="s">
        <v>399</v>
      </c>
      <c r="F474" s="20" t="s">
        <v>1543</v>
      </c>
      <c r="G474" s="22">
        <f>VLOOKUP(A474,[1]SGP!$A$4:$G$1137,7,0)</f>
        <v>0</v>
      </c>
      <c r="H474" s="23"/>
      <c r="I474" s="23">
        <v>0</v>
      </c>
      <c r="J474" s="23">
        <v>0</v>
      </c>
      <c r="K474" s="24">
        <v>0</v>
      </c>
      <c r="L474" s="23">
        <v>0</v>
      </c>
      <c r="M474" s="23">
        <v>0</v>
      </c>
      <c r="N474" s="25">
        <f t="shared" si="66"/>
        <v>0</v>
      </c>
      <c r="O474" s="25">
        <v>0</v>
      </c>
      <c r="P474" s="22">
        <v>0</v>
      </c>
      <c r="Q474" s="23">
        <v>0</v>
      </c>
      <c r="R474" s="23">
        <v>0</v>
      </c>
      <c r="S474" s="31">
        <v>91093334</v>
      </c>
      <c r="T474" s="23">
        <v>0</v>
      </c>
      <c r="U474" s="24">
        <v>0</v>
      </c>
      <c r="V474" s="23">
        <v>0</v>
      </c>
      <c r="W474" s="23">
        <v>0</v>
      </c>
      <c r="X474" s="25">
        <f t="shared" si="67"/>
        <v>91093334</v>
      </c>
      <c r="Y474" s="25">
        <v>0</v>
      </c>
      <c r="Z474" s="22">
        <v>0</v>
      </c>
      <c r="AA474" s="23">
        <v>0</v>
      </c>
      <c r="AB474" s="22">
        <v>0</v>
      </c>
      <c r="AC474" s="23">
        <v>0</v>
      </c>
      <c r="AD474" s="23">
        <v>0</v>
      </c>
      <c r="AE474" s="23">
        <v>0</v>
      </c>
      <c r="AF474" s="24">
        <v>0</v>
      </c>
      <c r="AG474" s="23">
        <v>0</v>
      </c>
      <c r="AH474" s="23">
        <v>0</v>
      </c>
      <c r="AI474" s="25">
        <f t="shared" si="68"/>
        <v>91093334</v>
      </c>
      <c r="AJ474" s="25">
        <v>0</v>
      </c>
      <c r="AK474" s="24">
        <v>0</v>
      </c>
      <c r="AL474" s="23">
        <v>0</v>
      </c>
      <c r="AM474" s="23">
        <v>0</v>
      </c>
      <c r="AN474" s="24">
        <v>0</v>
      </c>
      <c r="AO474" s="24">
        <v>0</v>
      </c>
      <c r="AP474" s="23">
        <v>0</v>
      </c>
      <c r="AQ474" s="23">
        <v>0</v>
      </c>
      <c r="AR474" s="23">
        <v>0</v>
      </c>
      <c r="AS474" s="41" t="s">
        <v>2304</v>
      </c>
      <c r="AT474" s="23">
        <v>0</v>
      </c>
      <c r="AU474" s="23">
        <v>0</v>
      </c>
      <c r="AV474" s="25">
        <v>91093334</v>
      </c>
      <c r="AW474" s="22">
        <v>0</v>
      </c>
      <c r="AX474" s="23">
        <v>0</v>
      </c>
      <c r="AY474" s="41">
        <v>0</v>
      </c>
      <c r="AZ474" s="23">
        <v>0</v>
      </c>
      <c r="BA474" s="24">
        <v>0</v>
      </c>
      <c r="BB474" s="23">
        <v>0</v>
      </c>
      <c r="BC474" s="23"/>
      <c r="BD474" s="23">
        <v>0</v>
      </c>
      <c r="BE474" s="41">
        <v>0</v>
      </c>
      <c r="BF474" s="23">
        <v>55697135</v>
      </c>
      <c r="BG474" s="23">
        <v>95841433</v>
      </c>
      <c r="BH474" s="25">
        <v>242631902</v>
      </c>
      <c r="BI474" s="23">
        <v>0</v>
      </c>
      <c r="BJ474" s="23">
        <v>16595736</v>
      </c>
      <c r="BK474" s="23">
        <v>0</v>
      </c>
      <c r="BL474" s="23">
        <v>0</v>
      </c>
      <c r="BM474" s="23">
        <v>0</v>
      </c>
      <c r="BN474" s="24">
        <v>0</v>
      </c>
      <c r="BO474" s="23">
        <v>0</v>
      </c>
      <c r="BP474" s="23">
        <v>0</v>
      </c>
      <c r="BQ474" s="23">
        <v>0</v>
      </c>
      <c r="BR474" s="25">
        <v>259227638</v>
      </c>
      <c r="BS474" s="22">
        <v>0</v>
      </c>
      <c r="BT474" s="23">
        <v>0</v>
      </c>
      <c r="BU474" s="23">
        <v>0</v>
      </c>
      <c r="BV474" s="23">
        <v>0</v>
      </c>
      <c r="BW474" s="24">
        <v>0</v>
      </c>
      <c r="BX474" s="23">
        <v>0</v>
      </c>
      <c r="BY474" s="23">
        <v>0</v>
      </c>
      <c r="BZ474" s="23">
        <v>0</v>
      </c>
      <c r="CA474" s="25">
        <f t="shared" si="69"/>
        <v>259227638</v>
      </c>
      <c r="CB474" s="22">
        <v>0</v>
      </c>
      <c r="CC474" s="23">
        <v>0</v>
      </c>
      <c r="CD474" s="23">
        <v>0</v>
      </c>
      <c r="CE474" s="23">
        <v>0</v>
      </c>
      <c r="CF474" s="24">
        <v>0</v>
      </c>
      <c r="CG474" s="23">
        <v>0</v>
      </c>
      <c r="CH474" s="23">
        <v>0</v>
      </c>
      <c r="CI474" s="23">
        <v>0</v>
      </c>
      <c r="CJ474" s="25">
        <f t="shared" si="70"/>
        <v>259227638</v>
      </c>
      <c r="CK474" s="22">
        <v>0</v>
      </c>
      <c r="CL474" s="23">
        <v>0</v>
      </c>
      <c r="CM474" s="23">
        <v>0</v>
      </c>
      <c r="CN474" s="23">
        <v>0</v>
      </c>
      <c r="CO474" s="23">
        <v>0</v>
      </c>
      <c r="CP474" s="24">
        <v>0</v>
      </c>
      <c r="CQ474" s="23">
        <v>0</v>
      </c>
      <c r="CR474" s="23">
        <v>0</v>
      </c>
      <c r="CS474" s="25">
        <f t="shared" si="71"/>
        <v>259227638</v>
      </c>
      <c r="CT474" s="22">
        <v>0</v>
      </c>
      <c r="CU474" s="23">
        <v>0</v>
      </c>
      <c r="CV474" s="23">
        <v>0</v>
      </c>
      <c r="CW474" s="23"/>
      <c r="CX474" s="23">
        <v>0</v>
      </c>
      <c r="CY474" s="24">
        <v>0</v>
      </c>
      <c r="CZ474" s="23">
        <v>0</v>
      </c>
      <c r="DA474" s="23">
        <v>0</v>
      </c>
      <c r="DB474" s="25">
        <f t="shared" si="72"/>
        <v>259227638</v>
      </c>
      <c r="DC474" s="22">
        <v>0</v>
      </c>
      <c r="DD474" s="23">
        <v>0</v>
      </c>
      <c r="DE474" s="23">
        <v>0</v>
      </c>
      <c r="DF474" s="23">
        <v>0</v>
      </c>
      <c r="DG474" s="23">
        <v>0</v>
      </c>
      <c r="DH474" s="24">
        <v>0</v>
      </c>
      <c r="DI474" s="23">
        <v>0</v>
      </c>
      <c r="DJ474" s="23">
        <v>0</v>
      </c>
      <c r="DK474" s="25">
        <f t="shared" si="74"/>
        <v>259227638</v>
      </c>
      <c r="DL474" s="28">
        <v>0</v>
      </c>
      <c r="DM474" s="23">
        <v>0</v>
      </c>
      <c r="DN474" s="23">
        <v>0</v>
      </c>
      <c r="DO474" s="23">
        <v>0</v>
      </c>
      <c r="DP474" s="23"/>
      <c r="DQ474" s="23"/>
      <c r="DR474" s="23">
        <v>0</v>
      </c>
      <c r="DS474" s="23">
        <v>0</v>
      </c>
      <c r="DT474" s="24">
        <v>0</v>
      </c>
      <c r="DU474" s="23">
        <v>0</v>
      </c>
      <c r="DV474" s="23">
        <v>0</v>
      </c>
      <c r="DW474" s="26">
        <f t="shared" si="73"/>
        <v>259227638</v>
      </c>
      <c r="DX474" s="26">
        <f>VLOOKUP(B474,[2]RPTNCT049_ConsultaSaldosContabl!$I$4:$K$7914,3,0)</f>
        <v>72292871</v>
      </c>
      <c r="DY474" s="13" t="e">
        <f>+S474+AD474+AU474+#REF!+BG474+#REF!+BQ474+#REF!</f>
        <v>#REF!</v>
      </c>
    </row>
    <row r="475" spans="1:129" ht="15" customHeight="1" x14ac:dyDescent="0.2">
      <c r="A475" s="9">
        <v>8908011417</v>
      </c>
      <c r="B475" s="9">
        <v>890801141</v>
      </c>
      <c r="C475" s="9"/>
      <c r="D475" s="27">
        <v>212417524</v>
      </c>
      <c r="E475" s="21" t="s">
        <v>412</v>
      </c>
      <c r="F475" s="20" t="s">
        <v>1556</v>
      </c>
      <c r="G475" s="22">
        <f>VLOOKUP(A475,[1]SGP!$A$4:$G$1137,7,0)</f>
        <v>0</v>
      </c>
      <c r="H475" s="23"/>
      <c r="I475" s="23">
        <v>0</v>
      </c>
      <c r="J475" s="23">
        <v>0</v>
      </c>
      <c r="K475" s="24">
        <v>0</v>
      </c>
      <c r="L475" s="23">
        <v>0</v>
      </c>
      <c r="M475" s="23">
        <v>0</v>
      </c>
      <c r="N475" s="25">
        <f t="shared" si="66"/>
        <v>0</v>
      </c>
      <c r="O475" s="25">
        <v>0</v>
      </c>
      <c r="P475" s="22">
        <v>0</v>
      </c>
      <c r="Q475" s="23">
        <v>0</v>
      </c>
      <c r="R475" s="23">
        <v>0</v>
      </c>
      <c r="S475" s="31">
        <v>278518345</v>
      </c>
      <c r="T475" s="23">
        <v>0</v>
      </c>
      <c r="U475" s="24">
        <v>0</v>
      </c>
      <c r="V475" s="23">
        <v>0</v>
      </c>
      <c r="W475" s="23">
        <v>0</v>
      </c>
      <c r="X475" s="25">
        <f t="shared" si="67"/>
        <v>278518345</v>
      </c>
      <c r="Y475" s="25">
        <v>0</v>
      </c>
      <c r="Z475" s="22">
        <v>0</v>
      </c>
      <c r="AA475" s="23">
        <v>0</v>
      </c>
      <c r="AB475" s="22">
        <v>0</v>
      </c>
      <c r="AC475" s="23">
        <v>0</v>
      </c>
      <c r="AD475" s="23">
        <v>0</v>
      </c>
      <c r="AE475" s="23">
        <v>0</v>
      </c>
      <c r="AF475" s="24">
        <v>0</v>
      </c>
      <c r="AG475" s="23">
        <v>0</v>
      </c>
      <c r="AH475" s="23">
        <v>0</v>
      </c>
      <c r="AI475" s="25">
        <f t="shared" si="68"/>
        <v>278518345</v>
      </c>
      <c r="AJ475" s="25">
        <v>0</v>
      </c>
      <c r="AK475" s="24">
        <v>0</v>
      </c>
      <c r="AL475" s="23">
        <v>0</v>
      </c>
      <c r="AM475" s="23">
        <v>0</v>
      </c>
      <c r="AN475" s="24">
        <v>0</v>
      </c>
      <c r="AO475" s="24">
        <v>0</v>
      </c>
      <c r="AP475" s="23">
        <v>0</v>
      </c>
      <c r="AQ475" s="23">
        <v>0</v>
      </c>
      <c r="AR475" s="23">
        <v>0</v>
      </c>
      <c r="AS475" s="41" t="s">
        <v>2304</v>
      </c>
      <c r="AT475" s="23">
        <v>0</v>
      </c>
      <c r="AU475" s="23">
        <v>0</v>
      </c>
      <c r="AV475" s="25">
        <v>278518345</v>
      </c>
      <c r="AW475" s="22">
        <v>0</v>
      </c>
      <c r="AX475" s="23">
        <v>0</v>
      </c>
      <c r="AY475" s="41">
        <v>0</v>
      </c>
      <c r="AZ475" s="23">
        <v>0</v>
      </c>
      <c r="BA475" s="24">
        <v>0</v>
      </c>
      <c r="BB475" s="23">
        <v>0</v>
      </c>
      <c r="BC475" s="23"/>
      <c r="BD475" s="23">
        <v>0</v>
      </c>
      <c r="BE475" s="41">
        <v>0</v>
      </c>
      <c r="BF475" s="23">
        <v>84337855</v>
      </c>
      <c r="BG475" s="23">
        <v>263423004</v>
      </c>
      <c r="BH475" s="25">
        <v>626279204</v>
      </c>
      <c r="BI475" s="23">
        <v>0</v>
      </c>
      <c r="BJ475" s="23">
        <v>23373792</v>
      </c>
      <c r="BK475" s="23">
        <v>0</v>
      </c>
      <c r="BL475" s="23">
        <v>0</v>
      </c>
      <c r="BM475" s="23">
        <v>0</v>
      </c>
      <c r="BN475" s="24">
        <v>0</v>
      </c>
      <c r="BO475" s="23">
        <v>0</v>
      </c>
      <c r="BP475" s="23">
        <v>0</v>
      </c>
      <c r="BQ475" s="23">
        <v>0</v>
      </c>
      <c r="BR475" s="25">
        <v>649652996</v>
      </c>
      <c r="BS475" s="22">
        <v>0</v>
      </c>
      <c r="BT475" s="23">
        <v>0</v>
      </c>
      <c r="BU475" s="23">
        <v>0</v>
      </c>
      <c r="BV475" s="23">
        <v>0</v>
      </c>
      <c r="BW475" s="24">
        <v>0</v>
      </c>
      <c r="BX475" s="23">
        <v>0</v>
      </c>
      <c r="BY475" s="23">
        <v>0</v>
      </c>
      <c r="BZ475" s="23">
        <v>0</v>
      </c>
      <c r="CA475" s="25">
        <f t="shared" si="69"/>
        <v>649652996</v>
      </c>
      <c r="CB475" s="22">
        <v>0</v>
      </c>
      <c r="CC475" s="23">
        <v>0</v>
      </c>
      <c r="CD475" s="23">
        <v>0</v>
      </c>
      <c r="CE475" s="23">
        <v>0</v>
      </c>
      <c r="CF475" s="24">
        <v>0</v>
      </c>
      <c r="CG475" s="23">
        <v>0</v>
      </c>
      <c r="CH475" s="23">
        <v>0</v>
      </c>
      <c r="CI475" s="23">
        <v>0</v>
      </c>
      <c r="CJ475" s="25">
        <f t="shared" si="70"/>
        <v>649652996</v>
      </c>
      <c r="CK475" s="22">
        <v>0</v>
      </c>
      <c r="CL475" s="23">
        <v>0</v>
      </c>
      <c r="CM475" s="23">
        <v>0</v>
      </c>
      <c r="CN475" s="23">
        <v>0</v>
      </c>
      <c r="CO475" s="23">
        <v>0</v>
      </c>
      <c r="CP475" s="24">
        <v>0</v>
      </c>
      <c r="CQ475" s="23">
        <v>0</v>
      </c>
      <c r="CR475" s="23">
        <v>0</v>
      </c>
      <c r="CS475" s="25">
        <f t="shared" si="71"/>
        <v>649652996</v>
      </c>
      <c r="CT475" s="22">
        <v>0</v>
      </c>
      <c r="CU475" s="23">
        <v>0</v>
      </c>
      <c r="CV475" s="23">
        <v>0</v>
      </c>
      <c r="CW475" s="23"/>
      <c r="CX475" s="23">
        <v>0</v>
      </c>
      <c r="CY475" s="24">
        <v>0</v>
      </c>
      <c r="CZ475" s="23">
        <v>0</v>
      </c>
      <c r="DA475" s="23">
        <v>0</v>
      </c>
      <c r="DB475" s="25">
        <f t="shared" si="72"/>
        <v>649652996</v>
      </c>
      <c r="DC475" s="22">
        <v>0</v>
      </c>
      <c r="DD475" s="23">
        <v>0</v>
      </c>
      <c r="DE475" s="23">
        <v>0</v>
      </c>
      <c r="DF475" s="23">
        <v>0</v>
      </c>
      <c r="DG475" s="23">
        <v>0</v>
      </c>
      <c r="DH475" s="24">
        <v>0</v>
      </c>
      <c r="DI475" s="23">
        <v>0</v>
      </c>
      <c r="DJ475" s="23">
        <v>0</v>
      </c>
      <c r="DK475" s="25">
        <f t="shared" si="74"/>
        <v>649652996</v>
      </c>
      <c r="DL475" s="28">
        <v>0</v>
      </c>
      <c r="DM475" s="23">
        <v>0</v>
      </c>
      <c r="DN475" s="23">
        <v>0</v>
      </c>
      <c r="DO475" s="23">
        <v>0</v>
      </c>
      <c r="DP475" s="23"/>
      <c r="DQ475" s="23"/>
      <c r="DR475" s="23">
        <v>0</v>
      </c>
      <c r="DS475" s="23">
        <v>0</v>
      </c>
      <c r="DT475" s="24">
        <v>0</v>
      </c>
      <c r="DU475" s="23">
        <v>0</v>
      </c>
      <c r="DV475" s="23">
        <v>0</v>
      </c>
      <c r="DW475" s="26">
        <f t="shared" si="73"/>
        <v>649652996</v>
      </c>
      <c r="DX475" s="26">
        <f>VLOOKUP(B475,[2]RPTNCT049_ConsultaSaldosContabl!$I$4:$K$7914,3,0)</f>
        <v>107711647</v>
      </c>
      <c r="DY475" s="13" t="e">
        <f>+S475+AD475+AU475+#REF!+BG475+#REF!+BQ475+#REF!</f>
        <v>#REF!</v>
      </c>
    </row>
    <row r="476" spans="1:129" ht="15" customHeight="1" x14ac:dyDescent="0.2">
      <c r="A476" s="9">
        <v>8908011391</v>
      </c>
      <c r="B476" s="9">
        <v>890801139</v>
      </c>
      <c r="C476" s="9"/>
      <c r="D476" s="27">
        <v>214217042</v>
      </c>
      <c r="E476" s="21" t="s">
        <v>398</v>
      </c>
      <c r="F476" s="20" t="s">
        <v>1542</v>
      </c>
      <c r="G476" s="22">
        <f>VLOOKUP(A476,[1]SGP!$A$4:$G$1137,7,0)</f>
        <v>0</v>
      </c>
      <c r="H476" s="23"/>
      <c r="I476" s="23">
        <v>0</v>
      </c>
      <c r="J476" s="23">
        <v>0</v>
      </c>
      <c r="K476" s="24">
        <v>0</v>
      </c>
      <c r="L476" s="23">
        <v>0</v>
      </c>
      <c r="M476" s="23">
        <v>0</v>
      </c>
      <c r="N476" s="25">
        <f t="shared" si="66"/>
        <v>0</v>
      </c>
      <c r="O476" s="25">
        <v>0</v>
      </c>
      <c r="P476" s="22">
        <v>0</v>
      </c>
      <c r="Q476" s="23">
        <v>0</v>
      </c>
      <c r="R476" s="23">
        <v>0</v>
      </c>
      <c r="S476" s="31">
        <v>234334372</v>
      </c>
      <c r="T476" s="23">
        <v>0</v>
      </c>
      <c r="U476" s="24">
        <v>0</v>
      </c>
      <c r="V476" s="23">
        <v>0</v>
      </c>
      <c r="W476" s="23">
        <v>0</v>
      </c>
      <c r="X476" s="25">
        <f t="shared" si="67"/>
        <v>234334372</v>
      </c>
      <c r="Y476" s="25">
        <v>0</v>
      </c>
      <c r="Z476" s="22">
        <v>0</v>
      </c>
      <c r="AA476" s="23">
        <v>0</v>
      </c>
      <c r="AB476" s="22">
        <v>0</v>
      </c>
      <c r="AC476" s="23">
        <v>0</v>
      </c>
      <c r="AD476" s="23">
        <v>29401559</v>
      </c>
      <c r="AE476" s="23">
        <v>0</v>
      </c>
      <c r="AF476" s="24">
        <v>0</v>
      </c>
      <c r="AG476" s="23">
        <v>0</v>
      </c>
      <c r="AH476" s="23">
        <v>0</v>
      </c>
      <c r="AI476" s="25">
        <f t="shared" si="68"/>
        <v>263735931</v>
      </c>
      <c r="AJ476" s="25">
        <v>0</v>
      </c>
      <c r="AK476" s="24">
        <v>0</v>
      </c>
      <c r="AL476" s="23">
        <v>0</v>
      </c>
      <c r="AM476" s="23">
        <v>0</v>
      </c>
      <c r="AN476" s="24">
        <v>0</v>
      </c>
      <c r="AO476" s="24">
        <v>0</v>
      </c>
      <c r="AP476" s="23">
        <v>0</v>
      </c>
      <c r="AQ476" s="23">
        <v>0</v>
      </c>
      <c r="AR476" s="23">
        <v>0</v>
      </c>
      <c r="AS476" s="41" t="s">
        <v>2304</v>
      </c>
      <c r="AT476" s="23">
        <v>0</v>
      </c>
      <c r="AU476" s="23">
        <v>0</v>
      </c>
      <c r="AV476" s="25">
        <v>263735931</v>
      </c>
      <c r="AW476" s="22">
        <v>0</v>
      </c>
      <c r="AX476" s="23">
        <v>0</v>
      </c>
      <c r="AY476" s="41">
        <v>0</v>
      </c>
      <c r="AZ476" s="23">
        <v>0</v>
      </c>
      <c r="BA476" s="24">
        <v>0</v>
      </c>
      <c r="BB476" s="23">
        <v>0</v>
      </c>
      <c r="BC476" s="23"/>
      <c r="BD476" s="23">
        <v>0</v>
      </c>
      <c r="BE476" s="41">
        <v>0</v>
      </c>
      <c r="BF476" s="23">
        <v>134065575</v>
      </c>
      <c r="BG476" s="23">
        <v>241155302</v>
      </c>
      <c r="BH476" s="25">
        <v>638956808</v>
      </c>
      <c r="BI476" s="23">
        <v>0</v>
      </c>
      <c r="BJ476" s="23">
        <v>44682109</v>
      </c>
      <c r="BK476" s="23">
        <v>0</v>
      </c>
      <c r="BL476" s="23">
        <v>0</v>
      </c>
      <c r="BM476" s="23">
        <v>0</v>
      </c>
      <c r="BN476" s="24">
        <v>0</v>
      </c>
      <c r="BO476" s="23">
        <v>0</v>
      </c>
      <c r="BP476" s="23">
        <v>0</v>
      </c>
      <c r="BQ476" s="23">
        <v>0</v>
      </c>
      <c r="BR476" s="25">
        <v>683638917</v>
      </c>
      <c r="BS476" s="22">
        <v>0</v>
      </c>
      <c r="BT476" s="23">
        <v>0</v>
      </c>
      <c r="BU476" s="23">
        <v>0</v>
      </c>
      <c r="BV476" s="23">
        <v>0</v>
      </c>
      <c r="BW476" s="24">
        <v>0</v>
      </c>
      <c r="BX476" s="23">
        <v>0</v>
      </c>
      <c r="BY476" s="23">
        <v>0</v>
      </c>
      <c r="BZ476" s="23">
        <v>0</v>
      </c>
      <c r="CA476" s="25">
        <f t="shared" si="69"/>
        <v>683638917</v>
      </c>
      <c r="CB476" s="22">
        <v>0</v>
      </c>
      <c r="CC476" s="23">
        <v>0</v>
      </c>
      <c r="CD476" s="23">
        <v>0</v>
      </c>
      <c r="CE476" s="23">
        <v>0</v>
      </c>
      <c r="CF476" s="24">
        <v>0</v>
      </c>
      <c r="CG476" s="23">
        <v>0</v>
      </c>
      <c r="CH476" s="23">
        <v>0</v>
      </c>
      <c r="CI476" s="23">
        <v>0</v>
      </c>
      <c r="CJ476" s="25">
        <f t="shared" si="70"/>
        <v>683638917</v>
      </c>
      <c r="CK476" s="22">
        <v>0</v>
      </c>
      <c r="CL476" s="23">
        <v>0</v>
      </c>
      <c r="CM476" s="23">
        <v>0</v>
      </c>
      <c r="CN476" s="23">
        <v>0</v>
      </c>
      <c r="CO476" s="23">
        <v>0</v>
      </c>
      <c r="CP476" s="24">
        <v>0</v>
      </c>
      <c r="CQ476" s="23">
        <v>0</v>
      </c>
      <c r="CR476" s="23">
        <v>0</v>
      </c>
      <c r="CS476" s="25">
        <f t="shared" si="71"/>
        <v>683638917</v>
      </c>
      <c r="CT476" s="22">
        <v>0</v>
      </c>
      <c r="CU476" s="23">
        <v>0</v>
      </c>
      <c r="CV476" s="23">
        <v>0</v>
      </c>
      <c r="CW476" s="23"/>
      <c r="CX476" s="23">
        <v>0</v>
      </c>
      <c r="CY476" s="24">
        <v>0</v>
      </c>
      <c r="CZ476" s="23">
        <v>0</v>
      </c>
      <c r="DA476" s="23">
        <v>0</v>
      </c>
      <c r="DB476" s="25">
        <f t="shared" si="72"/>
        <v>683638917</v>
      </c>
      <c r="DC476" s="22">
        <v>0</v>
      </c>
      <c r="DD476" s="23">
        <v>0</v>
      </c>
      <c r="DE476" s="23">
        <v>0</v>
      </c>
      <c r="DF476" s="23">
        <v>0</v>
      </c>
      <c r="DG476" s="23">
        <v>0</v>
      </c>
      <c r="DH476" s="24">
        <v>0</v>
      </c>
      <c r="DI476" s="23">
        <v>0</v>
      </c>
      <c r="DJ476" s="23">
        <v>0</v>
      </c>
      <c r="DK476" s="25">
        <f t="shared" si="74"/>
        <v>683638917</v>
      </c>
      <c r="DL476" s="28">
        <v>0</v>
      </c>
      <c r="DM476" s="23">
        <v>0</v>
      </c>
      <c r="DN476" s="23">
        <v>0</v>
      </c>
      <c r="DO476" s="23">
        <v>0</v>
      </c>
      <c r="DP476" s="23"/>
      <c r="DQ476" s="23"/>
      <c r="DR476" s="23">
        <v>0</v>
      </c>
      <c r="DS476" s="23">
        <v>0</v>
      </c>
      <c r="DT476" s="24">
        <v>0</v>
      </c>
      <c r="DU476" s="23">
        <v>0</v>
      </c>
      <c r="DV476" s="23">
        <v>0</v>
      </c>
      <c r="DW476" s="26">
        <f t="shared" si="73"/>
        <v>683638917</v>
      </c>
      <c r="DX476" s="26">
        <f>VLOOKUP(B476,[2]RPTNCT049_ConsultaSaldosContabl!$I$4:$K$7914,3,0)</f>
        <v>178747684</v>
      </c>
      <c r="DY476" s="13" t="e">
        <f>+S476+AD476+AU476+#REF!+BG476+#REF!+BQ476+#REF!</f>
        <v>#REF!</v>
      </c>
    </row>
    <row r="477" spans="1:129" ht="15" customHeight="1" x14ac:dyDescent="0.2">
      <c r="A477" s="9">
        <v>8908011384</v>
      </c>
      <c r="B477" s="9">
        <v>890801138</v>
      </c>
      <c r="C477" s="9"/>
      <c r="D477" s="27">
        <v>211417614</v>
      </c>
      <c r="E477" s="21" t="s">
        <v>414</v>
      </c>
      <c r="F477" s="20" t="s">
        <v>1558</v>
      </c>
      <c r="G477" s="22">
        <f>VLOOKUP(A477,[1]SGP!$A$4:$G$1137,7,0)</f>
        <v>0</v>
      </c>
      <c r="H477" s="23"/>
      <c r="I477" s="23">
        <v>0</v>
      </c>
      <c r="J477" s="23">
        <v>0</v>
      </c>
      <c r="K477" s="24">
        <v>0</v>
      </c>
      <c r="L477" s="23">
        <v>0</v>
      </c>
      <c r="M477" s="23">
        <v>0</v>
      </c>
      <c r="N477" s="25">
        <f t="shared" si="66"/>
        <v>0</v>
      </c>
      <c r="O477" s="25">
        <v>0</v>
      </c>
      <c r="P477" s="22">
        <v>0</v>
      </c>
      <c r="Q477" s="23">
        <v>0</v>
      </c>
      <c r="R477" s="23">
        <v>0</v>
      </c>
      <c r="S477" s="31">
        <v>217790744</v>
      </c>
      <c r="T477" s="23">
        <v>0</v>
      </c>
      <c r="U477" s="24">
        <v>0</v>
      </c>
      <c r="V477" s="23">
        <v>0</v>
      </c>
      <c r="W477" s="23">
        <v>0</v>
      </c>
      <c r="X477" s="25">
        <f t="shared" si="67"/>
        <v>217790744</v>
      </c>
      <c r="Y477" s="25">
        <v>0</v>
      </c>
      <c r="Z477" s="22">
        <v>0</v>
      </c>
      <c r="AA477" s="23">
        <v>0</v>
      </c>
      <c r="AB477" s="22">
        <v>0</v>
      </c>
      <c r="AC477" s="23">
        <v>0</v>
      </c>
      <c r="AD477" s="23">
        <v>195750893</v>
      </c>
      <c r="AE477" s="23">
        <v>0</v>
      </c>
      <c r="AF477" s="24">
        <v>0</v>
      </c>
      <c r="AG477" s="23">
        <v>0</v>
      </c>
      <c r="AH477" s="23">
        <v>0</v>
      </c>
      <c r="AI477" s="25">
        <f t="shared" si="68"/>
        <v>413541637</v>
      </c>
      <c r="AJ477" s="25">
        <v>0</v>
      </c>
      <c r="AK477" s="24">
        <v>0</v>
      </c>
      <c r="AL477" s="23">
        <v>0</v>
      </c>
      <c r="AM477" s="23">
        <v>0</v>
      </c>
      <c r="AN477" s="24">
        <v>0</v>
      </c>
      <c r="AO477" s="24">
        <v>0</v>
      </c>
      <c r="AP477" s="23">
        <v>0</v>
      </c>
      <c r="AQ477" s="23">
        <v>0</v>
      </c>
      <c r="AR477" s="23">
        <v>0</v>
      </c>
      <c r="AS477" s="41" t="s">
        <v>2304</v>
      </c>
      <c r="AT477" s="23">
        <v>0</v>
      </c>
      <c r="AU477" s="23">
        <v>38223632</v>
      </c>
      <c r="AV477" s="25">
        <v>451765269</v>
      </c>
      <c r="AW477" s="22">
        <v>0</v>
      </c>
      <c r="AX477" s="23">
        <v>0</v>
      </c>
      <c r="AY477" s="41">
        <v>0</v>
      </c>
      <c r="AZ477" s="23">
        <v>0</v>
      </c>
      <c r="BA477" s="24">
        <v>0</v>
      </c>
      <c r="BB477" s="23">
        <v>0</v>
      </c>
      <c r="BC477" s="23"/>
      <c r="BD477" s="23">
        <v>0</v>
      </c>
      <c r="BE477" s="41">
        <v>0</v>
      </c>
      <c r="BF477" s="23">
        <v>257779945</v>
      </c>
      <c r="BG477" s="23">
        <v>385059685</v>
      </c>
      <c r="BH477" s="25">
        <v>1094604899</v>
      </c>
      <c r="BI477" s="23">
        <v>0</v>
      </c>
      <c r="BJ477" s="23">
        <v>68452501</v>
      </c>
      <c r="BK477" s="23">
        <v>0</v>
      </c>
      <c r="BL477" s="23">
        <v>0</v>
      </c>
      <c r="BM477" s="23">
        <v>0</v>
      </c>
      <c r="BN477" s="24">
        <v>0</v>
      </c>
      <c r="BO477" s="23">
        <v>0</v>
      </c>
      <c r="BP477" s="23">
        <v>0</v>
      </c>
      <c r="BQ477" s="23">
        <v>36235007</v>
      </c>
      <c r="BR477" s="25">
        <v>1199292407</v>
      </c>
      <c r="BS477" s="22">
        <v>0</v>
      </c>
      <c r="BT477" s="23">
        <v>0</v>
      </c>
      <c r="BU477" s="23">
        <v>0</v>
      </c>
      <c r="BV477" s="23">
        <v>0</v>
      </c>
      <c r="BW477" s="24">
        <v>0</v>
      </c>
      <c r="BX477" s="23">
        <v>0</v>
      </c>
      <c r="BY477" s="23">
        <v>0</v>
      </c>
      <c r="BZ477" s="23">
        <v>0</v>
      </c>
      <c r="CA477" s="25">
        <f t="shared" si="69"/>
        <v>1199292407</v>
      </c>
      <c r="CB477" s="22">
        <v>0</v>
      </c>
      <c r="CC477" s="23">
        <v>0</v>
      </c>
      <c r="CD477" s="23">
        <v>0</v>
      </c>
      <c r="CE477" s="23">
        <v>0</v>
      </c>
      <c r="CF477" s="24">
        <v>0</v>
      </c>
      <c r="CG477" s="23">
        <v>0</v>
      </c>
      <c r="CH477" s="23">
        <v>0</v>
      </c>
      <c r="CI477" s="23">
        <v>0</v>
      </c>
      <c r="CJ477" s="25">
        <f t="shared" si="70"/>
        <v>1199292407</v>
      </c>
      <c r="CK477" s="22">
        <v>0</v>
      </c>
      <c r="CL477" s="23">
        <v>0</v>
      </c>
      <c r="CM477" s="23">
        <v>0</v>
      </c>
      <c r="CN477" s="23">
        <v>0</v>
      </c>
      <c r="CO477" s="23">
        <v>0</v>
      </c>
      <c r="CP477" s="24">
        <v>0</v>
      </c>
      <c r="CQ477" s="23">
        <v>0</v>
      </c>
      <c r="CR477" s="23">
        <v>0</v>
      </c>
      <c r="CS477" s="25">
        <f t="shared" si="71"/>
        <v>1199292407</v>
      </c>
      <c r="CT477" s="22">
        <v>0</v>
      </c>
      <c r="CU477" s="23">
        <v>0</v>
      </c>
      <c r="CV477" s="23">
        <v>0</v>
      </c>
      <c r="CW477" s="23"/>
      <c r="CX477" s="23">
        <v>0</v>
      </c>
      <c r="CY477" s="24">
        <v>0</v>
      </c>
      <c r="CZ477" s="23">
        <v>0</v>
      </c>
      <c r="DA477" s="23">
        <v>0</v>
      </c>
      <c r="DB477" s="25">
        <f t="shared" si="72"/>
        <v>1199292407</v>
      </c>
      <c r="DC477" s="22">
        <v>0</v>
      </c>
      <c r="DD477" s="23">
        <v>0</v>
      </c>
      <c r="DE477" s="23">
        <v>0</v>
      </c>
      <c r="DF477" s="23">
        <v>0</v>
      </c>
      <c r="DG477" s="23">
        <v>0</v>
      </c>
      <c r="DH477" s="24">
        <v>0</v>
      </c>
      <c r="DI477" s="23">
        <v>0</v>
      </c>
      <c r="DJ477" s="23">
        <v>0</v>
      </c>
      <c r="DK477" s="25">
        <f t="shared" si="74"/>
        <v>1199292407</v>
      </c>
      <c r="DL477" s="28">
        <v>0</v>
      </c>
      <c r="DM477" s="23">
        <v>0</v>
      </c>
      <c r="DN477" s="23">
        <v>0</v>
      </c>
      <c r="DO477" s="23">
        <v>0</v>
      </c>
      <c r="DP477" s="23"/>
      <c r="DQ477" s="23"/>
      <c r="DR477" s="23">
        <v>0</v>
      </c>
      <c r="DS477" s="23">
        <v>0</v>
      </c>
      <c r="DT477" s="24">
        <v>0</v>
      </c>
      <c r="DU477" s="23">
        <v>0</v>
      </c>
      <c r="DV477" s="23">
        <v>0</v>
      </c>
      <c r="DW477" s="26">
        <f t="shared" si="73"/>
        <v>1199292407</v>
      </c>
      <c r="DX477" s="26">
        <f>VLOOKUP(B477,[2]RPTNCT049_ConsultaSaldosContabl!$I$4:$K$7914,3,0)</f>
        <v>326232446</v>
      </c>
      <c r="DY477" s="13" t="e">
        <f>+S477+AD477+AU477+#REF!+BG477+#REF!+BQ477+#REF!</f>
        <v>#REF!</v>
      </c>
    </row>
    <row r="478" spans="1:129" ht="15" customHeight="1" x14ac:dyDescent="0.2">
      <c r="A478" s="9">
        <v>8908011377</v>
      </c>
      <c r="B478" s="9">
        <v>890801137</v>
      </c>
      <c r="C478" s="9"/>
      <c r="D478" s="27">
        <v>214117541</v>
      </c>
      <c r="E478" s="21" t="s">
        <v>413</v>
      </c>
      <c r="F478" s="20" t="s">
        <v>1557</v>
      </c>
      <c r="G478" s="22">
        <f>VLOOKUP(A478,[1]SGP!$A$4:$G$1137,7,0)</f>
        <v>0</v>
      </c>
      <c r="H478" s="23"/>
      <c r="I478" s="23">
        <v>0</v>
      </c>
      <c r="J478" s="23">
        <v>0</v>
      </c>
      <c r="K478" s="24">
        <v>0</v>
      </c>
      <c r="L478" s="23">
        <v>0</v>
      </c>
      <c r="M478" s="23">
        <v>0</v>
      </c>
      <c r="N478" s="25">
        <f t="shared" si="66"/>
        <v>0</v>
      </c>
      <c r="O478" s="25">
        <v>0</v>
      </c>
      <c r="P478" s="22">
        <v>0</v>
      </c>
      <c r="Q478" s="23">
        <v>0</v>
      </c>
      <c r="R478" s="23">
        <v>0</v>
      </c>
      <c r="S478" s="31">
        <v>185143303</v>
      </c>
      <c r="T478" s="23">
        <v>0</v>
      </c>
      <c r="U478" s="24">
        <v>0</v>
      </c>
      <c r="V478" s="23">
        <v>0</v>
      </c>
      <c r="W478" s="23">
        <v>0</v>
      </c>
      <c r="X478" s="25">
        <f t="shared" si="67"/>
        <v>185143303</v>
      </c>
      <c r="Y478" s="25">
        <v>0</v>
      </c>
      <c r="Z478" s="22">
        <v>0</v>
      </c>
      <c r="AA478" s="23">
        <v>0</v>
      </c>
      <c r="AB478" s="22">
        <v>0</v>
      </c>
      <c r="AC478" s="23">
        <v>0</v>
      </c>
      <c r="AD478" s="23">
        <v>0</v>
      </c>
      <c r="AE478" s="23">
        <v>0</v>
      </c>
      <c r="AF478" s="24">
        <v>0</v>
      </c>
      <c r="AG478" s="23">
        <v>0</v>
      </c>
      <c r="AH478" s="23">
        <v>0</v>
      </c>
      <c r="AI478" s="25">
        <f t="shared" si="68"/>
        <v>185143303</v>
      </c>
      <c r="AJ478" s="25">
        <v>0</v>
      </c>
      <c r="AK478" s="24">
        <v>0</v>
      </c>
      <c r="AL478" s="23">
        <v>0</v>
      </c>
      <c r="AM478" s="23">
        <v>0</v>
      </c>
      <c r="AN478" s="24">
        <v>0</v>
      </c>
      <c r="AO478" s="24">
        <v>0</v>
      </c>
      <c r="AP478" s="23">
        <v>0</v>
      </c>
      <c r="AQ478" s="23">
        <v>0</v>
      </c>
      <c r="AR478" s="23">
        <v>0</v>
      </c>
      <c r="AS478" s="41" t="s">
        <v>2304</v>
      </c>
      <c r="AT478" s="23">
        <v>0</v>
      </c>
      <c r="AU478" s="23">
        <v>0</v>
      </c>
      <c r="AV478" s="25">
        <v>185143303</v>
      </c>
      <c r="AW478" s="22">
        <v>0</v>
      </c>
      <c r="AX478" s="23">
        <v>0</v>
      </c>
      <c r="AY478" s="41">
        <v>0</v>
      </c>
      <c r="AZ478" s="23">
        <v>0</v>
      </c>
      <c r="BA478" s="24">
        <v>0</v>
      </c>
      <c r="BB478" s="23">
        <v>0</v>
      </c>
      <c r="BC478" s="23"/>
      <c r="BD478" s="23">
        <v>0</v>
      </c>
      <c r="BE478" s="41">
        <v>0</v>
      </c>
      <c r="BF478" s="23">
        <v>105500680</v>
      </c>
      <c r="BG478" s="23">
        <v>170999954</v>
      </c>
      <c r="BH478" s="25">
        <v>461643937</v>
      </c>
      <c r="BI478" s="23">
        <v>0</v>
      </c>
      <c r="BJ478" s="23">
        <v>30911440</v>
      </c>
      <c r="BK478" s="23">
        <v>0</v>
      </c>
      <c r="BL478" s="23">
        <v>0</v>
      </c>
      <c r="BM478" s="23">
        <v>0</v>
      </c>
      <c r="BN478" s="24">
        <v>0</v>
      </c>
      <c r="BO478" s="23">
        <v>0</v>
      </c>
      <c r="BP478" s="23">
        <v>0</v>
      </c>
      <c r="BQ478" s="23">
        <v>0</v>
      </c>
      <c r="BR478" s="25">
        <v>492555377</v>
      </c>
      <c r="BS478" s="22">
        <v>0</v>
      </c>
      <c r="BT478" s="23">
        <v>0</v>
      </c>
      <c r="BU478" s="23">
        <v>0</v>
      </c>
      <c r="BV478" s="23">
        <v>0</v>
      </c>
      <c r="BW478" s="24">
        <v>0</v>
      </c>
      <c r="BX478" s="23">
        <v>0</v>
      </c>
      <c r="BY478" s="23">
        <v>0</v>
      </c>
      <c r="BZ478" s="23">
        <v>0</v>
      </c>
      <c r="CA478" s="25">
        <f t="shared" si="69"/>
        <v>492555377</v>
      </c>
      <c r="CB478" s="22">
        <v>0</v>
      </c>
      <c r="CC478" s="23">
        <v>0</v>
      </c>
      <c r="CD478" s="23">
        <v>0</v>
      </c>
      <c r="CE478" s="23">
        <v>0</v>
      </c>
      <c r="CF478" s="24">
        <v>0</v>
      </c>
      <c r="CG478" s="23">
        <v>0</v>
      </c>
      <c r="CH478" s="23">
        <v>0</v>
      </c>
      <c r="CI478" s="23">
        <v>0</v>
      </c>
      <c r="CJ478" s="25">
        <f t="shared" si="70"/>
        <v>492555377</v>
      </c>
      <c r="CK478" s="22">
        <v>0</v>
      </c>
      <c r="CL478" s="23">
        <v>0</v>
      </c>
      <c r="CM478" s="23">
        <v>0</v>
      </c>
      <c r="CN478" s="23">
        <v>0</v>
      </c>
      <c r="CO478" s="23">
        <v>0</v>
      </c>
      <c r="CP478" s="24">
        <v>0</v>
      </c>
      <c r="CQ478" s="23">
        <v>0</v>
      </c>
      <c r="CR478" s="23">
        <v>0</v>
      </c>
      <c r="CS478" s="25">
        <f t="shared" si="71"/>
        <v>492555377</v>
      </c>
      <c r="CT478" s="22">
        <v>0</v>
      </c>
      <c r="CU478" s="23">
        <v>0</v>
      </c>
      <c r="CV478" s="23">
        <v>0</v>
      </c>
      <c r="CW478" s="23"/>
      <c r="CX478" s="23">
        <v>0</v>
      </c>
      <c r="CY478" s="24">
        <v>0</v>
      </c>
      <c r="CZ478" s="23">
        <v>0</v>
      </c>
      <c r="DA478" s="23">
        <v>0</v>
      </c>
      <c r="DB478" s="25">
        <f t="shared" si="72"/>
        <v>492555377</v>
      </c>
      <c r="DC478" s="22">
        <v>0</v>
      </c>
      <c r="DD478" s="23">
        <v>0</v>
      </c>
      <c r="DE478" s="23">
        <v>0</v>
      </c>
      <c r="DF478" s="23">
        <v>0</v>
      </c>
      <c r="DG478" s="23">
        <v>0</v>
      </c>
      <c r="DH478" s="24">
        <v>0</v>
      </c>
      <c r="DI478" s="23">
        <v>0</v>
      </c>
      <c r="DJ478" s="23">
        <v>0</v>
      </c>
      <c r="DK478" s="25">
        <f t="shared" si="74"/>
        <v>492555377</v>
      </c>
      <c r="DL478" s="28">
        <v>0</v>
      </c>
      <c r="DM478" s="23">
        <v>0</v>
      </c>
      <c r="DN478" s="23">
        <v>0</v>
      </c>
      <c r="DO478" s="23">
        <v>0</v>
      </c>
      <c r="DP478" s="23"/>
      <c r="DQ478" s="23"/>
      <c r="DR478" s="23">
        <v>0</v>
      </c>
      <c r="DS478" s="23">
        <v>0</v>
      </c>
      <c r="DT478" s="24">
        <v>0</v>
      </c>
      <c r="DU478" s="23">
        <v>0</v>
      </c>
      <c r="DV478" s="23">
        <v>0</v>
      </c>
      <c r="DW478" s="26">
        <f t="shared" si="73"/>
        <v>492555377</v>
      </c>
      <c r="DX478" s="26">
        <f>VLOOKUP(B478,[2]RPTNCT049_ConsultaSaldosContabl!$I$4:$K$7914,3,0)</f>
        <v>136412120</v>
      </c>
      <c r="DY478" s="13" t="e">
        <f>+S478+AD478+AU478+#REF!+BG478+#REF!+BQ478+#REF!</f>
        <v>#REF!</v>
      </c>
    </row>
    <row r="479" spans="1:129" ht="15" customHeight="1" x14ac:dyDescent="0.2">
      <c r="A479" s="9">
        <v>8908011361</v>
      </c>
      <c r="B479" s="9">
        <v>890801136</v>
      </c>
      <c r="C479" s="9"/>
      <c r="D479" s="27">
        <v>211317513</v>
      </c>
      <c r="E479" s="21" t="s">
        <v>411</v>
      </c>
      <c r="F479" s="20" t="s">
        <v>1555</v>
      </c>
      <c r="G479" s="22">
        <f>VLOOKUP(A479,[1]SGP!$A$4:$G$1137,7,0)</f>
        <v>0</v>
      </c>
      <c r="H479" s="23"/>
      <c r="I479" s="23">
        <v>0</v>
      </c>
      <c r="J479" s="23">
        <v>0</v>
      </c>
      <c r="K479" s="24">
        <v>0</v>
      </c>
      <c r="L479" s="23">
        <v>0</v>
      </c>
      <c r="M479" s="23">
        <v>0</v>
      </c>
      <c r="N479" s="25">
        <f t="shared" si="66"/>
        <v>0</v>
      </c>
      <c r="O479" s="25">
        <v>0</v>
      </c>
      <c r="P479" s="22">
        <v>0</v>
      </c>
      <c r="Q479" s="23">
        <v>0</v>
      </c>
      <c r="R479" s="23">
        <v>0</v>
      </c>
      <c r="S479" s="31">
        <v>84072908</v>
      </c>
      <c r="T479" s="23">
        <v>0</v>
      </c>
      <c r="U479" s="24">
        <v>0</v>
      </c>
      <c r="V479" s="23">
        <v>0</v>
      </c>
      <c r="W479" s="23">
        <v>0</v>
      </c>
      <c r="X479" s="25">
        <f t="shared" si="67"/>
        <v>84072908</v>
      </c>
      <c r="Y479" s="25">
        <v>0</v>
      </c>
      <c r="Z479" s="22">
        <v>0</v>
      </c>
      <c r="AA479" s="23">
        <v>0</v>
      </c>
      <c r="AB479" s="22">
        <v>0</v>
      </c>
      <c r="AC479" s="23">
        <v>0</v>
      </c>
      <c r="AD479" s="23">
        <v>0</v>
      </c>
      <c r="AE479" s="23">
        <v>0</v>
      </c>
      <c r="AF479" s="24">
        <v>0</v>
      </c>
      <c r="AG479" s="23">
        <v>0</v>
      </c>
      <c r="AH479" s="23">
        <v>0</v>
      </c>
      <c r="AI479" s="25">
        <f t="shared" si="68"/>
        <v>84072908</v>
      </c>
      <c r="AJ479" s="25">
        <v>0</v>
      </c>
      <c r="AK479" s="24">
        <v>0</v>
      </c>
      <c r="AL479" s="23">
        <v>0</v>
      </c>
      <c r="AM479" s="23">
        <v>0</v>
      </c>
      <c r="AN479" s="24">
        <v>0</v>
      </c>
      <c r="AO479" s="24">
        <v>0</v>
      </c>
      <c r="AP479" s="23">
        <v>0</v>
      </c>
      <c r="AQ479" s="23">
        <v>0</v>
      </c>
      <c r="AR479" s="23">
        <v>0</v>
      </c>
      <c r="AS479" s="41" t="s">
        <v>2304</v>
      </c>
      <c r="AT479" s="23">
        <v>0</v>
      </c>
      <c r="AU479" s="23">
        <v>15674732</v>
      </c>
      <c r="AV479" s="25">
        <v>99747640</v>
      </c>
      <c r="AW479" s="22">
        <v>0</v>
      </c>
      <c r="AX479" s="23">
        <v>0</v>
      </c>
      <c r="AY479" s="41">
        <v>0</v>
      </c>
      <c r="AZ479" s="23">
        <v>0</v>
      </c>
      <c r="BA479" s="24">
        <v>0</v>
      </c>
      <c r="BB479" s="23">
        <v>0</v>
      </c>
      <c r="BC479" s="23"/>
      <c r="BD479" s="23">
        <v>0</v>
      </c>
      <c r="BE479" s="41">
        <v>0</v>
      </c>
      <c r="BF479" s="23">
        <v>66192805</v>
      </c>
      <c r="BG479" s="23">
        <v>129255120</v>
      </c>
      <c r="BH479" s="25">
        <v>295195565</v>
      </c>
      <c r="BI479" s="23">
        <v>0</v>
      </c>
      <c r="BJ479" s="23">
        <v>19436551</v>
      </c>
      <c r="BK479" s="23">
        <v>0</v>
      </c>
      <c r="BL479" s="23">
        <v>0</v>
      </c>
      <c r="BM479" s="23">
        <v>0</v>
      </c>
      <c r="BN479" s="24">
        <v>0</v>
      </c>
      <c r="BO479" s="23">
        <v>0</v>
      </c>
      <c r="BP479" s="23">
        <v>0</v>
      </c>
      <c r="BQ479" s="23">
        <v>0</v>
      </c>
      <c r="BR479" s="25">
        <v>314632116</v>
      </c>
      <c r="BS479" s="22">
        <v>0</v>
      </c>
      <c r="BT479" s="23">
        <v>0</v>
      </c>
      <c r="BU479" s="23">
        <v>0</v>
      </c>
      <c r="BV479" s="23">
        <v>0</v>
      </c>
      <c r="BW479" s="24">
        <v>0</v>
      </c>
      <c r="BX479" s="23">
        <v>0</v>
      </c>
      <c r="BY479" s="23">
        <v>0</v>
      </c>
      <c r="BZ479" s="23">
        <v>0</v>
      </c>
      <c r="CA479" s="25">
        <f t="shared" si="69"/>
        <v>314632116</v>
      </c>
      <c r="CB479" s="22">
        <v>0</v>
      </c>
      <c r="CC479" s="23">
        <v>0</v>
      </c>
      <c r="CD479" s="23">
        <v>0</v>
      </c>
      <c r="CE479" s="23">
        <v>0</v>
      </c>
      <c r="CF479" s="24">
        <v>0</v>
      </c>
      <c r="CG479" s="23">
        <v>0</v>
      </c>
      <c r="CH479" s="23">
        <v>0</v>
      </c>
      <c r="CI479" s="23">
        <v>0</v>
      </c>
      <c r="CJ479" s="25">
        <f t="shared" si="70"/>
        <v>314632116</v>
      </c>
      <c r="CK479" s="22">
        <v>0</v>
      </c>
      <c r="CL479" s="23">
        <v>0</v>
      </c>
      <c r="CM479" s="23">
        <v>0</v>
      </c>
      <c r="CN479" s="23">
        <v>0</v>
      </c>
      <c r="CO479" s="23">
        <v>0</v>
      </c>
      <c r="CP479" s="24">
        <v>0</v>
      </c>
      <c r="CQ479" s="23">
        <v>0</v>
      </c>
      <c r="CR479" s="23">
        <v>0</v>
      </c>
      <c r="CS479" s="25">
        <f t="shared" si="71"/>
        <v>314632116</v>
      </c>
      <c r="CT479" s="22">
        <v>0</v>
      </c>
      <c r="CU479" s="23">
        <v>0</v>
      </c>
      <c r="CV479" s="23">
        <v>0</v>
      </c>
      <c r="CW479" s="23"/>
      <c r="CX479" s="23">
        <v>0</v>
      </c>
      <c r="CY479" s="24">
        <v>0</v>
      </c>
      <c r="CZ479" s="23">
        <v>0</v>
      </c>
      <c r="DA479" s="23">
        <v>0</v>
      </c>
      <c r="DB479" s="25">
        <f t="shared" si="72"/>
        <v>314632116</v>
      </c>
      <c r="DC479" s="22">
        <v>0</v>
      </c>
      <c r="DD479" s="23">
        <v>0</v>
      </c>
      <c r="DE479" s="23">
        <v>0</v>
      </c>
      <c r="DF479" s="23">
        <v>0</v>
      </c>
      <c r="DG479" s="23">
        <v>0</v>
      </c>
      <c r="DH479" s="24">
        <v>0</v>
      </c>
      <c r="DI479" s="23">
        <v>0</v>
      </c>
      <c r="DJ479" s="23">
        <v>0</v>
      </c>
      <c r="DK479" s="25">
        <f t="shared" si="74"/>
        <v>314632116</v>
      </c>
      <c r="DL479" s="28">
        <v>0</v>
      </c>
      <c r="DM479" s="23">
        <v>0</v>
      </c>
      <c r="DN479" s="23">
        <v>0</v>
      </c>
      <c r="DO479" s="23">
        <v>0</v>
      </c>
      <c r="DP479" s="23"/>
      <c r="DQ479" s="23"/>
      <c r="DR479" s="23">
        <v>0</v>
      </c>
      <c r="DS479" s="23">
        <v>0</v>
      </c>
      <c r="DT479" s="24">
        <v>0</v>
      </c>
      <c r="DU479" s="23">
        <v>0</v>
      </c>
      <c r="DV479" s="23">
        <v>0</v>
      </c>
      <c r="DW479" s="26">
        <f t="shared" si="73"/>
        <v>314632116</v>
      </c>
      <c r="DX479" s="26">
        <f>VLOOKUP(B479,[2]RPTNCT049_ConsultaSaldosContabl!$I$4:$K$7914,3,0)</f>
        <v>85629356</v>
      </c>
      <c r="DY479" s="13" t="e">
        <f>+S479+AD479+AU479+#REF!+BG479+#REF!+BQ479+#REF!</f>
        <v>#REF!</v>
      </c>
    </row>
    <row r="480" spans="1:129" ht="15" customHeight="1" x14ac:dyDescent="0.2">
      <c r="A480" s="9">
        <v>8908011352</v>
      </c>
      <c r="B480" s="9">
        <v>890801135</v>
      </c>
      <c r="C480" s="9"/>
      <c r="D480" s="27">
        <v>218617486</v>
      </c>
      <c r="E480" s="21" t="s">
        <v>409</v>
      </c>
      <c r="F480" s="20" t="s">
        <v>1553</v>
      </c>
      <c r="G480" s="22">
        <f>VLOOKUP(A480,[1]SGP!$A$4:$G$1137,7,0)</f>
        <v>0</v>
      </c>
      <c r="H480" s="23"/>
      <c r="I480" s="23">
        <v>0</v>
      </c>
      <c r="J480" s="23">
        <v>0</v>
      </c>
      <c r="K480" s="24">
        <v>0</v>
      </c>
      <c r="L480" s="23">
        <v>0</v>
      </c>
      <c r="M480" s="23">
        <v>0</v>
      </c>
      <c r="N480" s="25">
        <f t="shared" si="66"/>
        <v>0</v>
      </c>
      <c r="O480" s="25">
        <v>0</v>
      </c>
      <c r="P480" s="22">
        <v>0</v>
      </c>
      <c r="Q480" s="23">
        <v>0</v>
      </c>
      <c r="R480" s="23">
        <v>0</v>
      </c>
      <c r="S480" s="31">
        <v>188731999</v>
      </c>
      <c r="T480" s="23">
        <v>0</v>
      </c>
      <c r="U480" s="24">
        <v>0</v>
      </c>
      <c r="V480" s="23">
        <v>0</v>
      </c>
      <c r="W480" s="23">
        <v>0</v>
      </c>
      <c r="X480" s="25">
        <f t="shared" si="67"/>
        <v>188731999</v>
      </c>
      <c r="Y480" s="25">
        <v>0</v>
      </c>
      <c r="Z480" s="22">
        <v>0</v>
      </c>
      <c r="AA480" s="23">
        <v>0</v>
      </c>
      <c r="AB480" s="22">
        <v>0</v>
      </c>
      <c r="AC480" s="23">
        <v>0</v>
      </c>
      <c r="AD480" s="23">
        <v>0</v>
      </c>
      <c r="AE480" s="23">
        <v>0</v>
      </c>
      <c r="AF480" s="24">
        <v>0</v>
      </c>
      <c r="AG480" s="23">
        <v>0</v>
      </c>
      <c r="AH480" s="23">
        <v>0</v>
      </c>
      <c r="AI480" s="25">
        <f t="shared" si="68"/>
        <v>188731999</v>
      </c>
      <c r="AJ480" s="25">
        <v>0</v>
      </c>
      <c r="AK480" s="24">
        <v>0</v>
      </c>
      <c r="AL480" s="23">
        <v>0</v>
      </c>
      <c r="AM480" s="23">
        <v>0</v>
      </c>
      <c r="AN480" s="24">
        <v>0</v>
      </c>
      <c r="AO480" s="24">
        <v>0</v>
      </c>
      <c r="AP480" s="23">
        <v>0</v>
      </c>
      <c r="AQ480" s="23">
        <v>0</v>
      </c>
      <c r="AR480" s="23">
        <v>0</v>
      </c>
      <c r="AS480" s="41" t="s">
        <v>2304</v>
      </c>
      <c r="AT480" s="23">
        <v>0</v>
      </c>
      <c r="AU480" s="23">
        <v>0</v>
      </c>
      <c r="AV480" s="25">
        <v>188731999</v>
      </c>
      <c r="AW480" s="22">
        <v>0</v>
      </c>
      <c r="AX480" s="23">
        <v>0</v>
      </c>
      <c r="AY480" s="41">
        <v>0</v>
      </c>
      <c r="AZ480" s="23">
        <v>0</v>
      </c>
      <c r="BA480" s="24">
        <v>0</v>
      </c>
      <c r="BB480" s="23">
        <v>0</v>
      </c>
      <c r="BC480" s="23"/>
      <c r="BD480" s="23">
        <v>0</v>
      </c>
      <c r="BE480" s="41">
        <v>0</v>
      </c>
      <c r="BF480" s="23">
        <v>108155360</v>
      </c>
      <c r="BG480" s="23">
        <v>173153239</v>
      </c>
      <c r="BH480" s="25">
        <v>470040598</v>
      </c>
      <c r="BI480" s="23">
        <v>0</v>
      </c>
      <c r="BJ480" s="23">
        <v>29974688</v>
      </c>
      <c r="BK480" s="23">
        <v>0</v>
      </c>
      <c r="BL480" s="23">
        <v>0</v>
      </c>
      <c r="BM480" s="23">
        <v>0</v>
      </c>
      <c r="BN480" s="24">
        <v>0</v>
      </c>
      <c r="BO480" s="23">
        <v>0</v>
      </c>
      <c r="BP480" s="23">
        <v>0</v>
      </c>
      <c r="BQ480" s="23">
        <v>0</v>
      </c>
      <c r="BR480" s="25">
        <v>500015286</v>
      </c>
      <c r="BS480" s="22">
        <v>0</v>
      </c>
      <c r="BT480" s="23">
        <v>0</v>
      </c>
      <c r="BU480" s="23">
        <v>0</v>
      </c>
      <c r="BV480" s="23">
        <v>0</v>
      </c>
      <c r="BW480" s="24">
        <v>0</v>
      </c>
      <c r="BX480" s="23">
        <v>0</v>
      </c>
      <c r="BY480" s="23">
        <v>0</v>
      </c>
      <c r="BZ480" s="23">
        <v>0</v>
      </c>
      <c r="CA480" s="25">
        <f t="shared" si="69"/>
        <v>500015286</v>
      </c>
      <c r="CB480" s="22">
        <v>0</v>
      </c>
      <c r="CC480" s="23">
        <v>0</v>
      </c>
      <c r="CD480" s="23">
        <v>0</v>
      </c>
      <c r="CE480" s="23">
        <v>0</v>
      </c>
      <c r="CF480" s="24">
        <v>0</v>
      </c>
      <c r="CG480" s="23">
        <v>0</v>
      </c>
      <c r="CH480" s="23">
        <v>0</v>
      </c>
      <c r="CI480" s="23">
        <v>0</v>
      </c>
      <c r="CJ480" s="25">
        <f t="shared" si="70"/>
        <v>500015286</v>
      </c>
      <c r="CK480" s="22">
        <v>0</v>
      </c>
      <c r="CL480" s="23">
        <v>0</v>
      </c>
      <c r="CM480" s="23">
        <v>0</v>
      </c>
      <c r="CN480" s="23">
        <v>0</v>
      </c>
      <c r="CO480" s="23">
        <v>0</v>
      </c>
      <c r="CP480" s="24">
        <v>0</v>
      </c>
      <c r="CQ480" s="23">
        <v>0</v>
      </c>
      <c r="CR480" s="23">
        <v>0</v>
      </c>
      <c r="CS480" s="25">
        <f t="shared" si="71"/>
        <v>500015286</v>
      </c>
      <c r="CT480" s="22">
        <v>0</v>
      </c>
      <c r="CU480" s="23">
        <v>0</v>
      </c>
      <c r="CV480" s="23">
        <v>0</v>
      </c>
      <c r="CW480" s="23"/>
      <c r="CX480" s="23">
        <v>0</v>
      </c>
      <c r="CY480" s="24">
        <v>0</v>
      </c>
      <c r="CZ480" s="23">
        <v>0</v>
      </c>
      <c r="DA480" s="23">
        <v>0</v>
      </c>
      <c r="DB480" s="25">
        <f t="shared" si="72"/>
        <v>500015286</v>
      </c>
      <c r="DC480" s="22">
        <v>0</v>
      </c>
      <c r="DD480" s="23">
        <v>0</v>
      </c>
      <c r="DE480" s="23">
        <v>0</v>
      </c>
      <c r="DF480" s="23">
        <v>0</v>
      </c>
      <c r="DG480" s="23">
        <v>0</v>
      </c>
      <c r="DH480" s="24">
        <v>0</v>
      </c>
      <c r="DI480" s="23">
        <v>0</v>
      </c>
      <c r="DJ480" s="23">
        <v>0</v>
      </c>
      <c r="DK480" s="25">
        <f t="shared" si="74"/>
        <v>500015286</v>
      </c>
      <c r="DL480" s="28">
        <v>0</v>
      </c>
      <c r="DM480" s="23">
        <v>0</v>
      </c>
      <c r="DN480" s="23">
        <v>0</v>
      </c>
      <c r="DO480" s="23">
        <v>0</v>
      </c>
      <c r="DP480" s="23"/>
      <c r="DQ480" s="23"/>
      <c r="DR480" s="23">
        <v>0</v>
      </c>
      <c r="DS480" s="23">
        <v>0</v>
      </c>
      <c r="DT480" s="24">
        <v>0</v>
      </c>
      <c r="DU480" s="23">
        <v>0</v>
      </c>
      <c r="DV480" s="23">
        <v>0</v>
      </c>
      <c r="DW480" s="26">
        <f t="shared" si="73"/>
        <v>500015286</v>
      </c>
      <c r="DX480" s="26">
        <f>VLOOKUP(B480,[2]RPTNCT049_ConsultaSaldosContabl!$I$4:$K$7914,3,0)</f>
        <v>138130048</v>
      </c>
      <c r="DY480" s="13" t="e">
        <f>+S480+AD480+AU480+#REF!+BG480+#REF!+BQ480+#REF!</f>
        <v>#REF!</v>
      </c>
    </row>
    <row r="481" spans="1:129" ht="15" customHeight="1" x14ac:dyDescent="0.2">
      <c r="A481" s="9">
        <v>8908011338</v>
      </c>
      <c r="B481" s="9">
        <v>890801133</v>
      </c>
      <c r="C481" s="9"/>
      <c r="D481" s="27">
        <v>217417174</v>
      </c>
      <c r="E481" s="21" t="s">
        <v>401</v>
      </c>
      <c r="F481" s="20" t="s">
        <v>1545</v>
      </c>
      <c r="G481" s="22">
        <f>VLOOKUP(A481,[1]SGP!$A$4:$G$1137,7,0)</f>
        <v>0</v>
      </c>
      <c r="H481" s="23"/>
      <c r="I481" s="23">
        <v>0</v>
      </c>
      <c r="J481" s="23">
        <v>0</v>
      </c>
      <c r="K481" s="24">
        <v>0</v>
      </c>
      <c r="L481" s="23">
        <v>0</v>
      </c>
      <c r="M481" s="23">
        <v>0</v>
      </c>
      <c r="N481" s="25">
        <f t="shared" si="66"/>
        <v>0</v>
      </c>
      <c r="O481" s="25">
        <v>0</v>
      </c>
      <c r="P481" s="22">
        <v>0</v>
      </c>
      <c r="Q481" s="23">
        <v>0</v>
      </c>
      <c r="R481" s="23">
        <v>0</v>
      </c>
      <c r="S481" s="31">
        <v>254622616</v>
      </c>
      <c r="T481" s="23">
        <v>0</v>
      </c>
      <c r="U481" s="24">
        <v>0</v>
      </c>
      <c r="V481" s="23">
        <v>0</v>
      </c>
      <c r="W481" s="23">
        <v>0</v>
      </c>
      <c r="X481" s="25">
        <f t="shared" si="67"/>
        <v>254622616</v>
      </c>
      <c r="Y481" s="25">
        <v>0</v>
      </c>
      <c r="Z481" s="22">
        <v>0</v>
      </c>
      <c r="AA481" s="23">
        <v>0</v>
      </c>
      <c r="AB481" s="22">
        <v>0</v>
      </c>
      <c r="AC481" s="23">
        <v>0</v>
      </c>
      <c r="AD481" s="23">
        <v>83992095</v>
      </c>
      <c r="AE481" s="23">
        <v>0</v>
      </c>
      <c r="AF481" s="24">
        <v>0</v>
      </c>
      <c r="AG481" s="23">
        <v>0</v>
      </c>
      <c r="AH481" s="23">
        <v>0</v>
      </c>
      <c r="AI481" s="25">
        <f t="shared" si="68"/>
        <v>338614711</v>
      </c>
      <c r="AJ481" s="25">
        <v>0</v>
      </c>
      <c r="AK481" s="24">
        <v>0</v>
      </c>
      <c r="AL481" s="23">
        <v>0</v>
      </c>
      <c r="AM481" s="23">
        <v>0</v>
      </c>
      <c r="AN481" s="24">
        <v>0</v>
      </c>
      <c r="AO481" s="24">
        <v>0</v>
      </c>
      <c r="AP481" s="23">
        <v>0</v>
      </c>
      <c r="AQ481" s="23">
        <v>0</v>
      </c>
      <c r="AR481" s="23">
        <v>0</v>
      </c>
      <c r="AS481" s="41" t="s">
        <v>2304</v>
      </c>
      <c r="AT481" s="23">
        <v>0</v>
      </c>
      <c r="AU481" s="23">
        <v>54472502</v>
      </c>
      <c r="AV481" s="25">
        <v>393087213</v>
      </c>
      <c r="AW481" s="22">
        <v>0</v>
      </c>
      <c r="AX481" s="23">
        <v>0</v>
      </c>
      <c r="AY481" s="41">
        <v>0</v>
      </c>
      <c r="AZ481" s="23">
        <v>0</v>
      </c>
      <c r="BA481" s="24">
        <v>0</v>
      </c>
      <c r="BB481" s="23">
        <v>0</v>
      </c>
      <c r="BC481" s="23"/>
      <c r="BD481" s="23">
        <v>0</v>
      </c>
      <c r="BE481" s="41">
        <v>0</v>
      </c>
      <c r="BF481" s="23">
        <v>198680825</v>
      </c>
      <c r="BG481" s="23">
        <v>341022353</v>
      </c>
      <c r="BH481" s="25">
        <v>932790391</v>
      </c>
      <c r="BI481" s="23">
        <v>0</v>
      </c>
      <c r="BJ481" s="23">
        <v>58746155</v>
      </c>
      <c r="BK481" s="23">
        <v>0</v>
      </c>
      <c r="BL481" s="23">
        <v>0</v>
      </c>
      <c r="BM481" s="23">
        <v>0</v>
      </c>
      <c r="BN481" s="24">
        <v>0</v>
      </c>
      <c r="BO481" s="23">
        <v>0</v>
      </c>
      <c r="BP481" s="23">
        <v>0</v>
      </c>
      <c r="BQ481" s="23">
        <v>0</v>
      </c>
      <c r="BR481" s="25">
        <v>991536546</v>
      </c>
      <c r="BS481" s="22">
        <v>0</v>
      </c>
      <c r="BT481" s="23">
        <v>0</v>
      </c>
      <c r="BU481" s="23">
        <v>0</v>
      </c>
      <c r="BV481" s="23">
        <v>0</v>
      </c>
      <c r="BW481" s="24">
        <v>0</v>
      </c>
      <c r="BX481" s="23">
        <v>0</v>
      </c>
      <c r="BY481" s="23">
        <v>0</v>
      </c>
      <c r="BZ481" s="23">
        <v>0</v>
      </c>
      <c r="CA481" s="25">
        <f t="shared" si="69"/>
        <v>991536546</v>
      </c>
      <c r="CB481" s="22">
        <v>0</v>
      </c>
      <c r="CC481" s="23">
        <v>0</v>
      </c>
      <c r="CD481" s="23">
        <v>0</v>
      </c>
      <c r="CE481" s="23">
        <v>0</v>
      </c>
      <c r="CF481" s="24">
        <v>0</v>
      </c>
      <c r="CG481" s="23">
        <v>0</v>
      </c>
      <c r="CH481" s="23">
        <v>0</v>
      </c>
      <c r="CI481" s="23">
        <v>0</v>
      </c>
      <c r="CJ481" s="25">
        <f t="shared" si="70"/>
        <v>991536546</v>
      </c>
      <c r="CK481" s="22">
        <v>0</v>
      </c>
      <c r="CL481" s="23">
        <v>0</v>
      </c>
      <c r="CM481" s="23">
        <v>0</v>
      </c>
      <c r="CN481" s="23">
        <v>0</v>
      </c>
      <c r="CO481" s="23">
        <v>0</v>
      </c>
      <c r="CP481" s="24">
        <v>0</v>
      </c>
      <c r="CQ481" s="23">
        <v>0</v>
      </c>
      <c r="CR481" s="23">
        <v>0</v>
      </c>
      <c r="CS481" s="25">
        <f t="shared" si="71"/>
        <v>991536546</v>
      </c>
      <c r="CT481" s="22">
        <v>0</v>
      </c>
      <c r="CU481" s="23">
        <v>0</v>
      </c>
      <c r="CV481" s="23">
        <v>0</v>
      </c>
      <c r="CW481" s="23"/>
      <c r="CX481" s="23">
        <v>0</v>
      </c>
      <c r="CY481" s="24">
        <v>0</v>
      </c>
      <c r="CZ481" s="23">
        <v>0</v>
      </c>
      <c r="DA481" s="23">
        <v>0</v>
      </c>
      <c r="DB481" s="25">
        <f t="shared" si="72"/>
        <v>991536546</v>
      </c>
      <c r="DC481" s="22">
        <v>0</v>
      </c>
      <c r="DD481" s="23">
        <v>0</v>
      </c>
      <c r="DE481" s="23">
        <v>0</v>
      </c>
      <c r="DF481" s="23">
        <v>0</v>
      </c>
      <c r="DG481" s="23">
        <v>0</v>
      </c>
      <c r="DH481" s="24">
        <v>0</v>
      </c>
      <c r="DI481" s="23">
        <v>0</v>
      </c>
      <c r="DJ481" s="23">
        <v>0</v>
      </c>
      <c r="DK481" s="25">
        <f t="shared" si="74"/>
        <v>991536546</v>
      </c>
      <c r="DL481" s="28">
        <v>0</v>
      </c>
      <c r="DM481" s="23">
        <v>0</v>
      </c>
      <c r="DN481" s="23">
        <v>0</v>
      </c>
      <c r="DO481" s="23">
        <v>0</v>
      </c>
      <c r="DP481" s="23"/>
      <c r="DQ481" s="23"/>
      <c r="DR481" s="23">
        <v>0</v>
      </c>
      <c r="DS481" s="23">
        <v>0</v>
      </c>
      <c r="DT481" s="24">
        <v>0</v>
      </c>
      <c r="DU481" s="23">
        <v>0</v>
      </c>
      <c r="DV481" s="23">
        <v>0</v>
      </c>
      <c r="DW481" s="26">
        <f t="shared" si="73"/>
        <v>991536546</v>
      </c>
      <c r="DX481" s="26">
        <f>VLOOKUP(B481,[2]RPTNCT049_ConsultaSaldosContabl!$I$4:$K$7914,3,0)</f>
        <v>257426980</v>
      </c>
      <c r="DY481" s="13" t="e">
        <f>+S481+AD481+AU481+#REF!+BG481+#REF!+BQ481+#REF!</f>
        <v>#REF!</v>
      </c>
    </row>
    <row r="482" spans="1:129" ht="15" customHeight="1" x14ac:dyDescent="0.2">
      <c r="A482" s="9">
        <v>8908011320</v>
      </c>
      <c r="B482" s="9">
        <v>890801132</v>
      </c>
      <c r="C482" s="9"/>
      <c r="D482" s="27">
        <v>211317013</v>
      </c>
      <c r="E482" s="21" t="s">
        <v>397</v>
      </c>
      <c r="F482" s="20" t="s">
        <v>1541</v>
      </c>
      <c r="G482" s="22">
        <f>VLOOKUP(A482,[1]SGP!$A$4:$G$1137,7,0)</f>
        <v>0</v>
      </c>
      <c r="H482" s="23"/>
      <c r="I482" s="23">
        <v>0</v>
      </c>
      <c r="J482" s="23">
        <v>0</v>
      </c>
      <c r="K482" s="24">
        <v>0</v>
      </c>
      <c r="L482" s="23">
        <v>0</v>
      </c>
      <c r="M482" s="23">
        <v>0</v>
      </c>
      <c r="N482" s="25">
        <f t="shared" si="66"/>
        <v>0</v>
      </c>
      <c r="O482" s="25">
        <v>0</v>
      </c>
      <c r="P482" s="22">
        <v>0</v>
      </c>
      <c r="Q482" s="23">
        <v>0</v>
      </c>
      <c r="R482" s="23">
        <v>0</v>
      </c>
      <c r="S482" s="31">
        <v>176807460</v>
      </c>
      <c r="T482" s="23">
        <v>0</v>
      </c>
      <c r="U482" s="24">
        <v>0</v>
      </c>
      <c r="V482" s="23">
        <v>0</v>
      </c>
      <c r="W482" s="23">
        <v>0</v>
      </c>
      <c r="X482" s="25">
        <f t="shared" si="67"/>
        <v>176807460</v>
      </c>
      <c r="Y482" s="25">
        <v>0</v>
      </c>
      <c r="Z482" s="22">
        <v>0</v>
      </c>
      <c r="AA482" s="23">
        <v>0</v>
      </c>
      <c r="AB482" s="22">
        <v>0</v>
      </c>
      <c r="AC482" s="23">
        <v>0</v>
      </c>
      <c r="AD482" s="23">
        <v>21446187</v>
      </c>
      <c r="AE482" s="23">
        <v>0</v>
      </c>
      <c r="AF482" s="24">
        <v>0</v>
      </c>
      <c r="AG482" s="23">
        <v>0</v>
      </c>
      <c r="AH482" s="23">
        <v>0</v>
      </c>
      <c r="AI482" s="25">
        <f t="shared" si="68"/>
        <v>198253647</v>
      </c>
      <c r="AJ482" s="25">
        <v>0</v>
      </c>
      <c r="AK482" s="24">
        <v>0</v>
      </c>
      <c r="AL482" s="23">
        <v>0</v>
      </c>
      <c r="AM482" s="23">
        <v>0</v>
      </c>
      <c r="AN482" s="24">
        <v>0</v>
      </c>
      <c r="AO482" s="24">
        <v>0</v>
      </c>
      <c r="AP482" s="23">
        <v>0</v>
      </c>
      <c r="AQ482" s="23">
        <v>0</v>
      </c>
      <c r="AR482" s="23">
        <v>0</v>
      </c>
      <c r="AS482" s="41" t="s">
        <v>2304</v>
      </c>
      <c r="AT482" s="23">
        <v>0</v>
      </c>
      <c r="AU482" s="23">
        <v>0</v>
      </c>
      <c r="AV482" s="25">
        <v>198253647</v>
      </c>
      <c r="AW482" s="22">
        <v>0</v>
      </c>
      <c r="AX482" s="23">
        <v>0</v>
      </c>
      <c r="AY482" s="41">
        <v>0</v>
      </c>
      <c r="AZ482" s="23">
        <v>0</v>
      </c>
      <c r="BA482" s="24">
        <v>0</v>
      </c>
      <c r="BB482" s="23">
        <v>0</v>
      </c>
      <c r="BC482" s="23"/>
      <c r="BD482" s="23">
        <v>0</v>
      </c>
      <c r="BE482" s="41">
        <v>0</v>
      </c>
      <c r="BF482" s="23">
        <v>112135945</v>
      </c>
      <c r="BG482" s="23">
        <v>173693374</v>
      </c>
      <c r="BH482" s="25">
        <v>484082966</v>
      </c>
      <c r="BI482" s="23">
        <v>0</v>
      </c>
      <c r="BJ482" s="23">
        <v>32027883</v>
      </c>
      <c r="BK482" s="23">
        <v>0</v>
      </c>
      <c r="BL482" s="23">
        <v>0</v>
      </c>
      <c r="BM482" s="23">
        <v>0</v>
      </c>
      <c r="BN482" s="24">
        <v>0</v>
      </c>
      <c r="BO482" s="23">
        <v>0</v>
      </c>
      <c r="BP482" s="23">
        <v>0</v>
      </c>
      <c r="BQ482" s="23">
        <v>0</v>
      </c>
      <c r="BR482" s="25">
        <v>516110849</v>
      </c>
      <c r="BS482" s="22">
        <v>0</v>
      </c>
      <c r="BT482" s="23">
        <v>0</v>
      </c>
      <c r="BU482" s="23">
        <v>0</v>
      </c>
      <c r="BV482" s="23">
        <v>0</v>
      </c>
      <c r="BW482" s="24">
        <v>0</v>
      </c>
      <c r="BX482" s="23">
        <v>0</v>
      </c>
      <c r="BY482" s="23">
        <v>0</v>
      </c>
      <c r="BZ482" s="23">
        <v>0</v>
      </c>
      <c r="CA482" s="25">
        <f t="shared" si="69"/>
        <v>516110849</v>
      </c>
      <c r="CB482" s="22">
        <v>0</v>
      </c>
      <c r="CC482" s="23">
        <v>0</v>
      </c>
      <c r="CD482" s="23">
        <v>0</v>
      </c>
      <c r="CE482" s="23">
        <v>0</v>
      </c>
      <c r="CF482" s="24">
        <v>0</v>
      </c>
      <c r="CG482" s="23">
        <v>0</v>
      </c>
      <c r="CH482" s="23">
        <v>0</v>
      </c>
      <c r="CI482" s="23">
        <v>0</v>
      </c>
      <c r="CJ482" s="25">
        <f t="shared" si="70"/>
        <v>516110849</v>
      </c>
      <c r="CK482" s="22">
        <v>0</v>
      </c>
      <c r="CL482" s="23">
        <v>0</v>
      </c>
      <c r="CM482" s="23">
        <v>0</v>
      </c>
      <c r="CN482" s="23">
        <v>0</v>
      </c>
      <c r="CO482" s="23">
        <v>0</v>
      </c>
      <c r="CP482" s="24">
        <v>0</v>
      </c>
      <c r="CQ482" s="23">
        <v>0</v>
      </c>
      <c r="CR482" s="23">
        <v>0</v>
      </c>
      <c r="CS482" s="25">
        <f t="shared" si="71"/>
        <v>516110849</v>
      </c>
      <c r="CT482" s="22">
        <v>0</v>
      </c>
      <c r="CU482" s="23">
        <v>0</v>
      </c>
      <c r="CV482" s="23">
        <v>0</v>
      </c>
      <c r="CW482" s="23"/>
      <c r="CX482" s="23">
        <v>0</v>
      </c>
      <c r="CY482" s="24">
        <v>0</v>
      </c>
      <c r="CZ482" s="23">
        <v>0</v>
      </c>
      <c r="DA482" s="23">
        <v>0</v>
      </c>
      <c r="DB482" s="25">
        <f t="shared" si="72"/>
        <v>516110849</v>
      </c>
      <c r="DC482" s="22">
        <v>0</v>
      </c>
      <c r="DD482" s="23">
        <v>0</v>
      </c>
      <c r="DE482" s="23">
        <v>0</v>
      </c>
      <c r="DF482" s="23">
        <v>0</v>
      </c>
      <c r="DG482" s="23">
        <v>0</v>
      </c>
      <c r="DH482" s="24">
        <v>0</v>
      </c>
      <c r="DI482" s="23">
        <v>0</v>
      </c>
      <c r="DJ482" s="23">
        <v>0</v>
      </c>
      <c r="DK482" s="25">
        <f t="shared" si="74"/>
        <v>516110849</v>
      </c>
      <c r="DL482" s="28">
        <v>0</v>
      </c>
      <c r="DM482" s="23">
        <v>0</v>
      </c>
      <c r="DN482" s="23">
        <v>0</v>
      </c>
      <c r="DO482" s="23">
        <v>0</v>
      </c>
      <c r="DP482" s="23"/>
      <c r="DQ482" s="23"/>
      <c r="DR482" s="23">
        <v>0</v>
      </c>
      <c r="DS482" s="23">
        <v>0</v>
      </c>
      <c r="DT482" s="24">
        <v>0</v>
      </c>
      <c r="DU482" s="23">
        <v>0</v>
      </c>
      <c r="DV482" s="23">
        <v>0</v>
      </c>
      <c r="DW482" s="26">
        <f t="shared" si="73"/>
        <v>516110849</v>
      </c>
      <c r="DX482" s="26">
        <f>VLOOKUP(B482,[2]RPTNCT049_ConsultaSaldosContabl!$I$4:$K$7914,3,0)</f>
        <v>144163828</v>
      </c>
      <c r="DY482" s="13" t="e">
        <f>+S482+AD482+AU482+#REF!+BG482+#REF!+BQ482+#REF!</f>
        <v>#REF!</v>
      </c>
    </row>
    <row r="483" spans="1:129" ht="15" customHeight="1" x14ac:dyDescent="0.2">
      <c r="A483" s="9">
        <v>8908011313</v>
      </c>
      <c r="B483" s="9">
        <v>890801131</v>
      </c>
      <c r="C483" s="9"/>
      <c r="D483" s="27">
        <v>215317653</v>
      </c>
      <c r="E483" s="21" t="s">
        <v>416</v>
      </c>
      <c r="F483" s="20" t="s">
        <v>1560</v>
      </c>
      <c r="G483" s="22">
        <f>VLOOKUP(A483,[1]SGP!$A$4:$G$1137,7,0)</f>
        <v>0</v>
      </c>
      <c r="H483" s="23"/>
      <c r="I483" s="23">
        <v>0</v>
      </c>
      <c r="J483" s="23">
        <v>0</v>
      </c>
      <c r="K483" s="24">
        <v>0</v>
      </c>
      <c r="L483" s="23">
        <v>0</v>
      </c>
      <c r="M483" s="23">
        <v>0</v>
      </c>
      <c r="N483" s="25">
        <f t="shared" si="66"/>
        <v>0</v>
      </c>
      <c r="O483" s="25">
        <v>0</v>
      </c>
      <c r="P483" s="22">
        <v>0</v>
      </c>
      <c r="Q483" s="23">
        <v>0</v>
      </c>
      <c r="R483" s="23">
        <v>0</v>
      </c>
      <c r="S483" s="31">
        <v>163164455</v>
      </c>
      <c r="T483" s="23">
        <v>0</v>
      </c>
      <c r="U483" s="24">
        <v>0</v>
      </c>
      <c r="V483" s="23">
        <v>0</v>
      </c>
      <c r="W483" s="23">
        <v>0</v>
      </c>
      <c r="X483" s="25">
        <f t="shared" si="67"/>
        <v>163164455</v>
      </c>
      <c r="Y483" s="25">
        <v>0</v>
      </c>
      <c r="Z483" s="22">
        <v>0</v>
      </c>
      <c r="AA483" s="23">
        <v>0</v>
      </c>
      <c r="AB483" s="22">
        <v>0</v>
      </c>
      <c r="AC483" s="23">
        <v>0</v>
      </c>
      <c r="AD483" s="23">
        <v>20822855</v>
      </c>
      <c r="AE483" s="23">
        <v>0</v>
      </c>
      <c r="AF483" s="24">
        <v>0</v>
      </c>
      <c r="AG483" s="23">
        <v>0</v>
      </c>
      <c r="AH483" s="23">
        <v>0</v>
      </c>
      <c r="AI483" s="25">
        <f t="shared" si="68"/>
        <v>183987310</v>
      </c>
      <c r="AJ483" s="25">
        <v>0</v>
      </c>
      <c r="AK483" s="52">
        <v>0</v>
      </c>
      <c r="AL483" s="23">
        <v>0</v>
      </c>
      <c r="AM483" s="23">
        <v>0</v>
      </c>
      <c r="AN483" s="24">
        <v>0</v>
      </c>
      <c r="AO483" s="24">
        <v>0</v>
      </c>
      <c r="AP483" s="23">
        <v>0</v>
      </c>
      <c r="AQ483" s="23">
        <v>0</v>
      </c>
      <c r="AR483" s="23">
        <v>0</v>
      </c>
      <c r="AS483" s="41" t="s">
        <v>2304</v>
      </c>
      <c r="AT483" s="23">
        <v>0</v>
      </c>
      <c r="AU483" s="23">
        <v>41410935</v>
      </c>
      <c r="AV483" s="25">
        <v>225398245</v>
      </c>
      <c r="AW483" s="22">
        <v>0</v>
      </c>
      <c r="AX483" s="23">
        <v>0</v>
      </c>
      <c r="AY483" s="41">
        <v>0</v>
      </c>
      <c r="AZ483" s="23">
        <v>0</v>
      </c>
      <c r="BA483" s="24">
        <v>0</v>
      </c>
      <c r="BB483" s="23">
        <v>0</v>
      </c>
      <c r="BC483" s="23"/>
      <c r="BD483" s="23">
        <v>0</v>
      </c>
      <c r="BE483" s="41">
        <v>0</v>
      </c>
      <c r="BF483" s="23">
        <v>64454685</v>
      </c>
      <c r="BG483" s="23">
        <v>204786754</v>
      </c>
      <c r="BH483" s="25">
        <v>494639684</v>
      </c>
      <c r="BI483" s="23">
        <v>0</v>
      </c>
      <c r="BJ483" s="23">
        <v>23843392</v>
      </c>
      <c r="BK483" s="23">
        <v>0</v>
      </c>
      <c r="BL483" s="23">
        <v>0</v>
      </c>
      <c r="BM483" s="23">
        <v>0</v>
      </c>
      <c r="BN483" s="24">
        <v>0</v>
      </c>
      <c r="BO483" s="23">
        <v>0</v>
      </c>
      <c r="BP483" s="23">
        <v>0</v>
      </c>
      <c r="BQ483" s="23">
        <v>0</v>
      </c>
      <c r="BR483" s="25">
        <v>518483076</v>
      </c>
      <c r="BS483" s="22">
        <v>0</v>
      </c>
      <c r="BT483" s="23">
        <v>0</v>
      </c>
      <c r="BU483" s="23">
        <v>0</v>
      </c>
      <c r="BV483" s="23">
        <v>0</v>
      </c>
      <c r="BW483" s="24">
        <v>0</v>
      </c>
      <c r="BX483" s="23">
        <v>0</v>
      </c>
      <c r="BY483" s="23">
        <v>0</v>
      </c>
      <c r="BZ483" s="23">
        <v>0</v>
      </c>
      <c r="CA483" s="25">
        <f t="shared" si="69"/>
        <v>518483076</v>
      </c>
      <c r="CB483" s="22">
        <v>0</v>
      </c>
      <c r="CC483" s="23">
        <v>0</v>
      </c>
      <c r="CD483" s="23">
        <v>0</v>
      </c>
      <c r="CE483" s="23">
        <v>0</v>
      </c>
      <c r="CF483" s="24">
        <v>0</v>
      </c>
      <c r="CG483" s="23">
        <v>0</v>
      </c>
      <c r="CH483" s="23">
        <v>0</v>
      </c>
      <c r="CI483" s="23">
        <v>0</v>
      </c>
      <c r="CJ483" s="25">
        <f t="shared" si="70"/>
        <v>518483076</v>
      </c>
      <c r="CK483" s="22">
        <v>0</v>
      </c>
      <c r="CL483" s="23">
        <v>0</v>
      </c>
      <c r="CM483" s="23">
        <v>0</v>
      </c>
      <c r="CN483" s="23">
        <v>0</v>
      </c>
      <c r="CO483" s="23">
        <v>0</v>
      </c>
      <c r="CP483" s="24">
        <v>0</v>
      </c>
      <c r="CQ483" s="23">
        <v>0</v>
      </c>
      <c r="CR483" s="23">
        <v>0</v>
      </c>
      <c r="CS483" s="25">
        <f t="shared" si="71"/>
        <v>518483076</v>
      </c>
      <c r="CT483" s="22">
        <v>0</v>
      </c>
      <c r="CU483" s="23">
        <v>0</v>
      </c>
      <c r="CV483" s="23">
        <v>0</v>
      </c>
      <c r="CW483" s="23"/>
      <c r="CX483" s="23">
        <v>0</v>
      </c>
      <c r="CY483" s="24">
        <v>0</v>
      </c>
      <c r="CZ483" s="23">
        <v>0</v>
      </c>
      <c r="DA483" s="23">
        <v>0</v>
      </c>
      <c r="DB483" s="25">
        <f t="shared" si="72"/>
        <v>518483076</v>
      </c>
      <c r="DC483" s="22">
        <v>0</v>
      </c>
      <c r="DD483" s="23">
        <v>0</v>
      </c>
      <c r="DE483" s="23">
        <v>0</v>
      </c>
      <c r="DF483" s="23">
        <v>0</v>
      </c>
      <c r="DG483" s="23">
        <v>0</v>
      </c>
      <c r="DH483" s="24">
        <v>0</v>
      </c>
      <c r="DI483" s="23">
        <v>0</v>
      </c>
      <c r="DJ483" s="23">
        <v>0</v>
      </c>
      <c r="DK483" s="25">
        <f t="shared" si="74"/>
        <v>518483076</v>
      </c>
      <c r="DL483" s="28">
        <v>0</v>
      </c>
      <c r="DM483" s="23">
        <v>0</v>
      </c>
      <c r="DN483" s="23">
        <v>0</v>
      </c>
      <c r="DO483" s="23">
        <v>0</v>
      </c>
      <c r="DP483" s="23"/>
      <c r="DQ483" s="23"/>
      <c r="DR483" s="23">
        <v>0</v>
      </c>
      <c r="DS483" s="23">
        <v>0</v>
      </c>
      <c r="DT483" s="24">
        <v>0</v>
      </c>
      <c r="DU483" s="23">
        <v>0</v>
      </c>
      <c r="DV483" s="23">
        <v>0</v>
      </c>
      <c r="DW483" s="26">
        <f t="shared" si="73"/>
        <v>518483076</v>
      </c>
      <c r="DX483" s="26">
        <f>VLOOKUP(B483,[2]RPTNCT049_ConsultaSaldosContabl!$I$4:$K$7914,3,0)</f>
        <v>88298077</v>
      </c>
      <c r="DY483" s="13" t="e">
        <f>+S483+AD483+AU483+#REF!+BG483+#REF!+BQ483+#REF!</f>
        <v>#REF!</v>
      </c>
    </row>
    <row r="484" spans="1:129" ht="15" customHeight="1" x14ac:dyDescent="0.2">
      <c r="A484" s="9">
        <v>8908011306</v>
      </c>
      <c r="B484" s="9">
        <v>890801130</v>
      </c>
      <c r="C484" s="9"/>
      <c r="D484" s="27">
        <v>218017380</v>
      </c>
      <c r="E484" s="21" t="s">
        <v>403</v>
      </c>
      <c r="F484" s="20" t="s">
        <v>1547</v>
      </c>
      <c r="G484" s="22">
        <f>VLOOKUP(A484,[1]SGP!$A$4:$G$1137,7,0)</f>
        <v>0</v>
      </c>
      <c r="H484" s="23"/>
      <c r="I484" s="23">
        <v>0</v>
      </c>
      <c r="J484" s="23">
        <v>0</v>
      </c>
      <c r="K484" s="24">
        <v>0</v>
      </c>
      <c r="L484" s="23">
        <v>0</v>
      </c>
      <c r="M484" s="23">
        <v>0</v>
      </c>
      <c r="N484" s="25">
        <f t="shared" si="66"/>
        <v>0</v>
      </c>
      <c r="O484" s="25">
        <v>0</v>
      </c>
      <c r="P484" s="22">
        <v>0</v>
      </c>
      <c r="Q484" s="23">
        <v>0</v>
      </c>
      <c r="R484" s="23">
        <v>0</v>
      </c>
      <c r="S484" s="31">
        <v>496532274</v>
      </c>
      <c r="T484" s="23">
        <v>0</v>
      </c>
      <c r="U484" s="24">
        <v>0</v>
      </c>
      <c r="V484" s="23">
        <v>0</v>
      </c>
      <c r="W484" s="23">
        <v>0</v>
      </c>
      <c r="X484" s="25">
        <f t="shared" si="67"/>
        <v>496532274</v>
      </c>
      <c r="Y484" s="25">
        <v>0</v>
      </c>
      <c r="Z484" s="22">
        <v>0</v>
      </c>
      <c r="AA484" s="23">
        <v>0</v>
      </c>
      <c r="AB484" s="22">
        <v>0</v>
      </c>
      <c r="AC484" s="23">
        <v>0</v>
      </c>
      <c r="AD484" s="23">
        <v>0</v>
      </c>
      <c r="AE484" s="23">
        <v>0</v>
      </c>
      <c r="AF484" s="24">
        <v>0</v>
      </c>
      <c r="AG484" s="23">
        <v>0</v>
      </c>
      <c r="AH484" s="23">
        <v>0</v>
      </c>
      <c r="AI484" s="25">
        <f t="shared" si="68"/>
        <v>496532274</v>
      </c>
      <c r="AJ484" s="25">
        <v>0</v>
      </c>
      <c r="AK484" s="24">
        <v>0</v>
      </c>
      <c r="AL484" s="23">
        <v>0</v>
      </c>
      <c r="AM484" s="23">
        <v>0</v>
      </c>
      <c r="AN484" s="24">
        <v>0</v>
      </c>
      <c r="AO484" s="24">
        <v>0</v>
      </c>
      <c r="AP484" s="23">
        <v>0</v>
      </c>
      <c r="AQ484" s="23">
        <v>0</v>
      </c>
      <c r="AR484" s="23">
        <v>0</v>
      </c>
      <c r="AS484" s="41" t="s">
        <v>2304</v>
      </c>
      <c r="AT484" s="23">
        <v>0</v>
      </c>
      <c r="AU484" s="23">
        <v>0</v>
      </c>
      <c r="AV484" s="25">
        <v>496532274</v>
      </c>
      <c r="AW484" s="22">
        <v>0</v>
      </c>
      <c r="AX484" s="23">
        <v>0</v>
      </c>
      <c r="AY484" s="41">
        <v>0</v>
      </c>
      <c r="AZ484" s="23">
        <v>0</v>
      </c>
      <c r="BA484" s="24">
        <v>0</v>
      </c>
      <c r="BB484" s="23">
        <v>0</v>
      </c>
      <c r="BC484" s="23"/>
      <c r="BD484" s="23">
        <v>0</v>
      </c>
      <c r="BE484" s="41">
        <v>0</v>
      </c>
      <c r="BF484" s="23">
        <v>346600960</v>
      </c>
      <c r="BG484" s="23">
        <v>503292366</v>
      </c>
      <c r="BH484" s="25">
        <v>1346425600</v>
      </c>
      <c r="BI484" s="23">
        <v>0</v>
      </c>
      <c r="BJ484" s="23">
        <v>103481141</v>
      </c>
      <c r="BK484" s="23">
        <v>0</v>
      </c>
      <c r="BL484" s="23">
        <v>0</v>
      </c>
      <c r="BM484" s="23">
        <v>0</v>
      </c>
      <c r="BN484" s="24">
        <v>0</v>
      </c>
      <c r="BO484" s="23">
        <v>0</v>
      </c>
      <c r="BP484" s="23">
        <v>0</v>
      </c>
      <c r="BQ484" s="23">
        <v>0</v>
      </c>
      <c r="BR484" s="25">
        <v>1449906741</v>
      </c>
      <c r="BS484" s="22">
        <v>0</v>
      </c>
      <c r="BT484" s="23">
        <v>0</v>
      </c>
      <c r="BU484" s="23">
        <v>0</v>
      </c>
      <c r="BV484" s="23">
        <v>0</v>
      </c>
      <c r="BW484" s="24">
        <v>0</v>
      </c>
      <c r="BX484" s="23">
        <v>0</v>
      </c>
      <c r="BY484" s="23">
        <v>0</v>
      </c>
      <c r="BZ484" s="23">
        <v>0</v>
      </c>
      <c r="CA484" s="25">
        <f t="shared" si="69"/>
        <v>1449906741</v>
      </c>
      <c r="CB484" s="22">
        <v>0</v>
      </c>
      <c r="CC484" s="23">
        <v>0</v>
      </c>
      <c r="CD484" s="23">
        <v>0</v>
      </c>
      <c r="CE484" s="23">
        <v>0</v>
      </c>
      <c r="CF484" s="24">
        <v>0</v>
      </c>
      <c r="CG484" s="23">
        <v>0</v>
      </c>
      <c r="CH484" s="23">
        <v>0</v>
      </c>
      <c r="CI484" s="23">
        <v>0</v>
      </c>
      <c r="CJ484" s="25">
        <f t="shared" si="70"/>
        <v>1449906741</v>
      </c>
      <c r="CK484" s="22">
        <v>0</v>
      </c>
      <c r="CL484" s="23">
        <v>0</v>
      </c>
      <c r="CM484" s="23">
        <v>0</v>
      </c>
      <c r="CN484" s="23">
        <v>0</v>
      </c>
      <c r="CO484" s="23">
        <v>0</v>
      </c>
      <c r="CP484" s="24">
        <v>0</v>
      </c>
      <c r="CQ484" s="23">
        <v>0</v>
      </c>
      <c r="CR484" s="23">
        <v>0</v>
      </c>
      <c r="CS484" s="25">
        <f t="shared" si="71"/>
        <v>1449906741</v>
      </c>
      <c r="CT484" s="22">
        <v>0</v>
      </c>
      <c r="CU484" s="23">
        <v>0</v>
      </c>
      <c r="CV484" s="23">
        <v>0</v>
      </c>
      <c r="CW484" s="23"/>
      <c r="CX484" s="23">
        <v>0</v>
      </c>
      <c r="CY484" s="24">
        <v>0</v>
      </c>
      <c r="CZ484" s="23">
        <v>0</v>
      </c>
      <c r="DA484" s="23">
        <v>0</v>
      </c>
      <c r="DB484" s="25">
        <f t="shared" si="72"/>
        <v>1449906741</v>
      </c>
      <c r="DC484" s="22">
        <v>0</v>
      </c>
      <c r="DD484" s="23">
        <v>0</v>
      </c>
      <c r="DE484" s="23">
        <v>0</v>
      </c>
      <c r="DF484" s="23">
        <v>0</v>
      </c>
      <c r="DG484" s="23">
        <v>0</v>
      </c>
      <c r="DH484" s="24">
        <v>0</v>
      </c>
      <c r="DI484" s="23">
        <v>0</v>
      </c>
      <c r="DJ484" s="23">
        <v>0</v>
      </c>
      <c r="DK484" s="25">
        <f t="shared" si="74"/>
        <v>1449906741</v>
      </c>
      <c r="DL484" s="28">
        <v>0</v>
      </c>
      <c r="DM484" s="23">
        <v>0</v>
      </c>
      <c r="DN484" s="23">
        <v>0</v>
      </c>
      <c r="DO484" s="23">
        <v>0</v>
      </c>
      <c r="DP484" s="23"/>
      <c r="DQ484" s="23"/>
      <c r="DR484" s="23">
        <v>0</v>
      </c>
      <c r="DS484" s="23">
        <v>0</v>
      </c>
      <c r="DT484" s="24">
        <v>0</v>
      </c>
      <c r="DU484" s="23">
        <v>0</v>
      </c>
      <c r="DV484" s="23">
        <v>0</v>
      </c>
      <c r="DW484" s="26">
        <f t="shared" si="73"/>
        <v>1449906741</v>
      </c>
      <c r="DX484" s="26">
        <f>VLOOKUP(B484,[2]RPTNCT049_ConsultaSaldosContabl!$I$4:$K$7914,3,0)</f>
        <v>450082101</v>
      </c>
      <c r="DY484" s="13" t="e">
        <f>+S484+AD484+AU484+#REF!+BG484+#REF!+BQ484+#REF!</f>
        <v>#REF!</v>
      </c>
    </row>
    <row r="485" spans="1:129" ht="15" customHeight="1" x14ac:dyDescent="0.2">
      <c r="A485" s="9">
        <v>8908010537</v>
      </c>
      <c r="B485" s="9">
        <v>890801053</v>
      </c>
      <c r="C485" s="9"/>
      <c r="D485" s="27">
        <v>210117001</v>
      </c>
      <c r="E485" s="21" t="s">
        <v>56</v>
      </c>
      <c r="F485" s="37" t="s">
        <v>1210</v>
      </c>
      <c r="G485" s="22">
        <f>VLOOKUP(A485,[1]SGP!$A$4:$G$1137,7,0)</f>
        <v>7757076959</v>
      </c>
      <c r="H485" s="23"/>
      <c r="I485" s="23">
        <v>180134479</v>
      </c>
      <c r="J485" s="23">
        <v>0</v>
      </c>
      <c r="K485" s="24">
        <v>487294698</v>
      </c>
      <c r="L485" s="23">
        <v>1063781818</v>
      </c>
      <c r="M485" s="23">
        <v>0</v>
      </c>
      <c r="N485" s="25">
        <f t="shared" si="66"/>
        <v>9488287954</v>
      </c>
      <c r="O485" s="25">
        <v>0</v>
      </c>
      <c r="P485" s="22">
        <v>7309191987</v>
      </c>
      <c r="Q485" s="23">
        <v>0</v>
      </c>
      <c r="R485" s="23">
        <v>0</v>
      </c>
      <c r="S485" s="31">
        <v>1910608976</v>
      </c>
      <c r="T485" s="23">
        <v>0</v>
      </c>
      <c r="U485" s="24">
        <v>512996678</v>
      </c>
      <c r="V485" s="23">
        <v>1053117836</v>
      </c>
      <c r="W485" s="23">
        <v>0</v>
      </c>
      <c r="X485" s="25">
        <f t="shared" si="67"/>
        <v>20274203431</v>
      </c>
      <c r="Y485" s="25">
        <v>0</v>
      </c>
      <c r="Z485" s="22">
        <v>0</v>
      </c>
      <c r="AA485" s="23">
        <v>0</v>
      </c>
      <c r="AB485" s="22">
        <v>0</v>
      </c>
      <c r="AC485" s="31">
        <v>2486298060</v>
      </c>
      <c r="AD485" s="23">
        <v>23103749</v>
      </c>
      <c r="AE485" s="23">
        <v>7955733054</v>
      </c>
      <c r="AF485" s="24">
        <v>500145688</v>
      </c>
      <c r="AG485" s="23">
        <v>1058449827</v>
      </c>
      <c r="AH485" s="23">
        <v>0</v>
      </c>
      <c r="AI485" s="25">
        <f t="shared" si="68"/>
        <v>32297933809</v>
      </c>
      <c r="AJ485" s="25">
        <v>0</v>
      </c>
      <c r="AK485" s="25">
        <v>0</v>
      </c>
      <c r="AL485" s="23">
        <v>0</v>
      </c>
      <c r="AM485" s="23">
        <v>0</v>
      </c>
      <c r="AN485" s="24">
        <v>0</v>
      </c>
      <c r="AO485" s="23">
        <v>8413007385</v>
      </c>
      <c r="AP485" s="23">
        <v>495262958</v>
      </c>
      <c r="AQ485" s="23">
        <v>1043482563</v>
      </c>
      <c r="AR485" s="23">
        <v>0</v>
      </c>
      <c r="AS485" s="23">
        <v>3785853323</v>
      </c>
      <c r="AT485" s="23">
        <v>0</v>
      </c>
      <c r="AU485" s="23">
        <v>14506730</v>
      </c>
      <c r="AV485" s="25">
        <v>46050046768</v>
      </c>
      <c r="AW485" s="22">
        <v>4400241129</v>
      </c>
      <c r="AX485" s="23">
        <v>0</v>
      </c>
      <c r="AY485" s="41">
        <v>0</v>
      </c>
      <c r="AZ485" s="23">
        <v>0</v>
      </c>
      <c r="BA485" s="24">
        <v>495262958</v>
      </c>
      <c r="BB485" s="23">
        <v>1043482563</v>
      </c>
      <c r="BC485" s="23"/>
      <c r="BD485" s="23">
        <v>0</v>
      </c>
      <c r="BE485" s="41">
        <v>0</v>
      </c>
      <c r="BF485" s="23">
        <v>929888215</v>
      </c>
      <c r="BG485" s="23">
        <v>1731405277</v>
      </c>
      <c r="BH485" s="25">
        <v>54650326910</v>
      </c>
      <c r="BI485" s="23">
        <v>8930019566</v>
      </c>
      <c r="BJ485" s="23">
        <v>610106921</v>
      </c>
      <c r="BK485" s="23">
        <v>0</v>
      </c>
      <c r="BL485" s="23">
        <v>0</v>
      </c>
      <c r="BM485" s="23">
        <v>0</v>
      </c>
      <c r="BN485" s="24">
        <v>495262958</v>
      </c>
      <c r="BO485" s="23">
        <v>1043482563</v>
      </c>
      <c r="BP485" s="23">
        <v>0</v>
      </c>
      <c r="BQ485" s="23">
        <v>0</v>
      </c>
      <c r="BR485" s="25">
        <v>65729198918</v>
      </c>
      <c r="BS485" s="22">
        <v>0</v>
      </c>
      <c r="BT485" s="23">
        <v>0</v>
      </c>
      <c r="BU485" s="23">
        <v>0</v>
      </c>
      <c r="BV485" s="23">
        <v>0</v>
      </c>
      <c r="BW485" s="24">
        <v>0</v>
      </c>
      <c r="BX485" s="23">
        <v>0</v>
      </c>
      <c r="BY485" s="23">
        <v>0</v>
      </c>
      <c r="BZ485" s="23">
        <v>0</v>
      </c>
      <c r="CA485" s="25">
        <f t="shared" si="69"/>
        <v>65729198918</v>
      </c>
      <c r="CB485" s="22">
        <v>0</v>
      </c>
      <c r="CC485" s="23">
        <v>0</v>
      </c>
      <c r="CD485" s="23">
        <v>0</v>
      </c>
      <c r="CE485" s="23">
        <v>0</v>
      </c>
      <c r="CF485" s="24">
        <v>0</v>
      </c>
      <c r="CG485" s="23">
        <v>0</v>
      </c>
      <c r="CH485" s="23">
        <v>0</v>
      </c>
      <c r="CI485" s="23">
        <v>0</v>
      </c>
      <c r="CJ485" s="25">
        <f t="shared" si="70"/>
        <v>65729198918</v>
      </c>
      <c r="CK485" s="22">
        <v>0</v>
      </c>
      <c r="CL485" s="23">
        <v>0</v>
      </c>
      <c r="CM485" s="23">
        <v>0</v>
      </c>
      <c r="CN485" s="23">
        <v>0</v>
      </c>
      <c r="CO485" s="23">
        <v>0</v>
      </c>
      <c r="CP485" s="24">
        <v>0</v>
      </c>
      <c r="CQ485" s="23">
        <v>0</v>
      </c>
      <c r="CR485" s="23">
        <v>0</v>
      </c>
      <c r="CS485" s="25">
        <f t="shared" si="71"/>
        <v>65729198918</v>
      </c>
      <c r="CT485" s="22">
        <v>0</v>
      </c>
      <c r="CU485" s="23">
        <v>0</v>
      </c>
      <c r="CV485" s="23">
        <v>0</v>
      </c>
      <c r="CW485" s="23">
        <v>0</v>
      </c>
      <c r="CX485" s="23">
        <v>0</v>
      </c>
      <c r="CY485" s="24">
        <v>0</v>
      </c>
      <c r="CZ485" s="23">
        <v>0</v>
      </c>
      <c r="DA485" s="23">
        <v>0</v>
      </c>
      <c r="DB485" s="25">
        <f t="shared" si="72"/>
        <v>65729198918</v>
      </c>
      <c r="DC485" s="22">
        <v>0</v>
      </c>
      <c r="DD485" s="23">
        <v>0</v>
      </c>
      <c r="DE485" s="23">
        <v>0</v>
      </c>
      <c r="DF485" s="23">
        <v>0</v>
      </c>
      <c r="DG485" s="23">
        <v>0</v>
      </c>
      <c r="DH485" s="24">
        <v>0</v>
      </c>
      <c r="DI485" s="23">
        <v>0</v>
      </c>
      <c r="DJ485" s="23">
        <v>0</v>
      </c>
      <c r="DK485" s="25">
        <f t="shared" si="74"/>
        <v>65729198918</v>
      </c>
      <c r="DL485" s="28">
        <v>0</v>
      </c>
      <c r="DM485" s="23">
        <v>0</v>
      </c>
      <c r="DN485" s="23">
        <v>0</v>
      </c>
      <c r="DO485" s="23">
        <v>0</v>
      </c>
      <c r="DP485" s="23">
        <v>0</v>
      </c>
      <c r="DQ485" s="23"/>
      <c r="DR485" s="23">
        <v>0</v>
      </c>
      <c r="DS485" s="23">
        <v>0</v>
      </c>
      <c r="DT485" s="24">
        <v>0</v>
      </c>
      <c r="DU485" s="23">
        <v>0</v>
      </c>
      <c r="DV485" s="23">
        <v>0</v>
      </c>
      <c r="DW485" s="26">
        <f t="shared" si="73"/>
        <v>65729198918</v>
      </c>
      <c r="DX485" s="26">
        <f>VLOOKUP(B485,[2]RPTNCT049_ConsultaSaldosContabl!$I$4:$K$7914,3,0)</f>
        <v>62049574186</v>
      </c>
      <c r="DY485" s="13" t="e">
        <f>+S485+AD485+AU485+#REF!+BG485+#REF!+BQ485+#REF!</f>
        <v>#REF!</v>
      </c>
    </row>
    <row r="486" spans="1:129" ht="15" customHeight="1" x14ac:dyDescent="0.2">
      <c r="A486" s="9">
        <v>8908010521</v>
      </c>
      <c r="B486" s="9">
        <v>890801052</v>
      </c>
      <c r="C486" s="9"/>
      <c r="D486" s="27">
        <v>111717000</v>
      </c>
      <c r="E486" s="21" t="s">
        <v>55</v>
      </c>
      <c r="F486" s="20" t="s">
        <v>1209</v>
      </c>
      <c r="G486" s="22">
        <f>VLOOKUP(A486,[1]SGP!$A$4:$G$1137,7,0)</f>
        <v>15256939656</v>
      </c>
      <c r="H486" s="23"/>
      <c r="I486" s="34"/>
      <c r="J486" s="23">
        <v>0</v>
      </c>
      <c r="K486" s="24">
        <v>980512546</v>
      </c>
      <c r="L486" s="23">
        <v>1934951048</v>
      </c>
      <c r="M486" s="23">
        <v>0</v>
      </c>
      <c r="N486" s="25">
        <f t="shared" si="66"/>
        <v>18172403250</v>
      </c>
      <c r="O486" s="25">
        <v>0</v>
      </c>
      <c r="P486" s="22">
        <v>13768748476</v>
      </c>
      <c r="Q486" s="23">
        <v>0</v>
      </c>
      <c r="R486" s="23">
        <v>180134479</v>
      </c>
      <c r="S486" s="29">
        <v>0</v>
      </c>
      <c r="T486" s="23">
        <v>0</v>
      </c>
      <c r="U486" s="24">
        <v>980512546</v>
      </c>
      <c r="V486" s="23">
        <v>2232606644</v>
      </c>
      <c r="W486" s="23">
        <v>0</v>
      </c>
      <c r="X486" s="25">
        <f t="shared" si="67"/>
        <v>35334405395</v>
      </c>
      <c r="Y486" s="25">
        <v>0</v>
      </c>
      <c r="Z486" s="22">
        <v>15140270746</v>
      </c>
      <c r="AA486" s="23">
        <v>0</v>
      </c>
      <c r="AB486" s="22">
        <v>180134479</v>
      </c>
      <c r="AC486" s="31">
        <v>2182834538</v>
      </c>
      <c r="AD486" s="23">
        <v>0</v>
      </c>
      <c r="AE486" s="23">
        <v>0</v>
      </c>
      <c r="AF486" s="24">
        <v>980512546</v>
      </c>
      <c r="AG486" s="23">
        <v>2083778846</v>
      </c>
      <c r="AH486" s="23">
        <v>0</v>
      </c>
      <c r="AI486" s="25">
        <f t="shared" si="68"/>
        <v>55901936550</v>
      </c>
      <c r="AJ486" s="25">
        <v>0</v>
      </c>
      <c r="AK486" s="50">
        <v>16005976491</v>
      </c>
      <c r="AL486" s="23">
        <v>0</v>
      </c>
      <c r="AM486" s="23">
        <v>180134479</v>
      </c>
      <c r="AN486" s="23">
        <v>7202689421</v>
      </c>
      <c r="AO486" s="23">
        <v>0</v>
      </c>
      <c r="AP486" s="23">
        <v>982359430</v>
      </c>
      <c r="AQ486" s="23">
        <v>2082778091</v>
      </c>
      <c r="AR486" s="23">
        <v>0</v>
      </c>
      <c r="AS486" s="41" t="s">
        <v>2304</v>
      </c>
      <c r="AT486" s="23">
        <v>0</v>
      </c>
      <c r="AU486" s="23">
        <v>0</v>
      </c>
      <c r="AV486" s="25">
        <v>82355874462</v>
      </c>
      <c r="AW486" s="22">
        <v>8368440822</v>
      </c>
      <c r="AX486" s="23">
        <v>0</v>
      </c>
      <c r="AY486" s="41">
        <v>180134479</v>
      </c>
      <c r="AZ486" s="23">
        <v>0</v>
      </c>
      <c r="BA486" s="24">
        <v>982359430</v>
      </c>
      <c r="BB486" s="23">
        <v>2082778091</v>
      </c>
      <c r="BC486" s="23"/>
      <c r="BD486" s="23">
        <v>0</v>
      </c>
      <c r="BE486" s="41">
        <v>0</v>
      </c>
      <c r="BF486" s="23">
        <v>0</v>
      </c>
      <c r="BG486" s="23">
        <v>0</v>
      </c>
      <c r="BH486" s="25">
        <v>93969587284</v>
      </c>
      <c r="BI486" s="23">
        <v>16119344933</v>
      </c>
      <c r="BJ486" s="23">
        <v>0</v>
      </c>
      <c r="BK486" s="23">
        <v>360268958</v>
      </c>
      <c r="BL486" s="23">
        <v>0</v>
      </c>
      <c r="BM486" s="23">
        <v>0</v>
      </c>
      <c r="BN486" s="24">
        <v>982359430</v>
      </c>
      <c r="BO486" s="23">
        <v>2082778091</v>
      </c>
      <c r="BP486" s="23">
        <v>0</v>
      </c>
      <c r="BQ486" s="23">
        <v>0</v>
      </c>
      <c r="BR486" s="25">
        <v>113514338696</v>
      </c>
      <c r="BS486" s="22">
        <v>0</v>
      </c>
      <c r="BT486" s="23">
        <v>0</v>
      </c>
      <c r="BU486" s="23">
        <v>0</v>
      </c>
      <c r="BV486" s="23">
        <v>0</v>
      </c>
      <c r="BW486" s="24">
        <v>0</v>
      </c>
      <c r="BX486" s="23">
        <v>0</v>
      </c>
      <c r="BY486" s="23">
        <v>0</v>
      </c>
      <c r="BZ486" s="23">
        <v>0</v>
      </c>
      <c r="CA486" s="25">
        <f t="shared" si="69"/>
        <v>113514338696</v>
      </c>
      <c r="CB486" s="22">
        <v>0</v>
      </c>
      <c r="CC486" s="23">
        <v>0</v>
      </c>
      <c r="CD486" s="23">
        <v>0</v>
      </c>
      <c r="CE486" s="23">
        <v>0</v>
      </c>
      <c r="CF486" s="24">
        <v>0</v>
      </c>
      <c r="CG486" s="23">
        <v>0</v>
      </c>
      <c r="CH486" s="23">
        <v>0</v>
      </c>
      <c r="CI486" s="23">
        <v>0</v>
      </c>
      <c r="CJ486" s="25">
        <f t="shared" si="70"/>
        <v>113514338696</v>
      </c>
      <c r="CK486" s="22">
        <v>0</v>
      </c>
      <c r="CL486" s="23">
        <v>0</v>
      </c>
      <c r="CM486" s="23">
        <v>0</v>
      </c>
      <c r="CN486" s="23">
        <v>0</v>
      </c>
      <c r="CO486" s="23">
        <v>0</v>
      </c>
      <c r="CP486" s="24">
        <v>0</v>
      </c>
      <c r="CQ486" s="23">
        <v>0</v>
      </c>
      <c r="CR486" s="23">
        <v>0</v>
      </c>
      <c r="CS486" s="25">
        <f t="shared" si="71"/>
        <v>113514338696</v>
      </c>
      <c r="CT486" s="22">
        <v>0</v>
      </c>
      <c r="CU486" s="23">
        <v>0</v>
      </c>
      <c r="CV486" s="23">
        <v>0</v>
      </c>
      <c r="CW486" s="23">
        <v>0</v>
      </c>
      <c r="CX486" s="23">
        <v>0</v>
      </c>
      <c r="CY486" s="24">
        <v>0</v>
      </c>
      <c r="CZ486" s="23">
        <v>0</v>
      </c>
      <c r="DA486" s="23">
        <v>0</v>
      </c>
      <c r="DB486" s="25">
        <f>SUBTOTAL(9,CS486:DA486)</f>
        <v>113514338696</v>
      </c>
      <c r="DC486" s="22">
        <v>0</v>
      </c>
      <c r="DD486" s="23">
        <v>0</v>
      </c>
      <c r="DE486" s="23">
        <v>0</v>
      </c>
      <c r="DF486" s="23">
        <v>0</v>
      </c>
      <c r="DG486" s="23">
        <v>0</v>
      </c>
      <c r="DH486" s="24">
        <v>0</v>
      </c>
      <c r="DI486" s="23">
        <v>0</v>
      </c>
      <c r="DJ486" s="23">
        <v>0</v>
      </c>
      <c r="DK486" s="25">
        <f>+DB486+DC486+DE486+DH486+DI486</f>
        <v>113514338696</v>
      </c>
      <c r="DL486" s="28">
        <v>0</v>
      </c>
      <c r="DM486" s="23">
        <v>0</v>
      </c>
      <c r="DN486" s="23">
        <v>0</v>
      </c>
      <c r="DO486" s="23">
        <v>0</v>
      </c>
      <c r="DP486" s="23">
        <v>0</v>
      </c>
      <c r="DQ486" s="23"/>
      <c r="DR486" s="23">
        <v>0</v>
      </c>
      <c r="DS486" s="23">
        <v>0</v>
      </c>
      <c r="DT486" s="24">
        <v>0</v>
      </c>
      <c r="DU486" s="23">
        <v>0</v>
      </c>
      <c r="DV486" s="23">
        <v>0</v>
      </c>
      <c r="DW486" s="26">
        <f t="shared" si="73"/>
        <v>113514338696</v>
      </c>
      <c r="DX486" s="26">
        <f>VLOOKUP(B486,[2]RPTNCT049_ConsultaSaldosContabl!$I$4:$K$7914,3,0)</f>
        <v>113514338696</v>
      </c>
      <c r="DY486" s="13" t="e">
        <f>+S486+AD486+AU486+#REF!+BG486+#REF!+BQ486+#REF!</f>
        <v>#REF!</v>
      </c>
    </row>
    <row r="487" spans="1:129" ht="15" customHeight="1" x14ac:dyDescent="0.2">
      <c r="A487" s="9">
        <v>8907020407</v>
      </c>
      <c r="B487" s="9">
        <v>890702040</v>
      </c>
      <c r="C487" s="9"/>
      <c r="D487" s="27">
        <v>211673616</v>
      </c>
      <c r="E487" s="21" t="s">
        <v>1038</v>
      </c>
      <c r="F487" s="20" t="s">
        <v>2162</v>
      </c>
      <c r="G487" s="22">
        <f>VLOOKUP(A487,[1]SGP!$A$4:$G$1137,7,0)</f>
        <v>0</v>
      </c>
      <c r="H487" s="23"/>
      <c r="I487" s="23">
        <v>0</v>
      </c>
      <c r="J487" s="23">
        <v>0</v>
      </c>
      <c r="K487" s="24">
        <v>0</v>
      </c>
      <c r="L487" s="23">
        <v>0</v>
      </c>
      <c r="M487" s="23">
        <v>0</v>
      </c>
      <c r="N487" s="25">
        <f t="shared" si="66"/>
        <v>0</v>
      </c>
      <c r="O487" s="25">
        <v>0</v>
      </c>
      <c r="P487" s="22">
        <v>0</v>
      </c>
      <c r="Q487" s="23">
        <v>0</v>
      </c>
      <c r="R487" s="23">
        <v>0</v>
      </c>
      <c r="S487" s="31">
        <v>244020516</v>
      </c>
      <c r="T487" s="23">
        <v>0</v>
      </c>
      <c r="U487" s="24">
        <v>0</v>
      </c>
      <c r="V487" s="23">
        <v>0</v>
      </c>
      <c r="W487" s="23">
        <v>0</v>
      </c>
      <c r="X487" s="25">
        <f t="shared" si="67"/>
        <v>244020516</v>
      </c>
      <c r="Y487" s="25">
        <v>0</v>
      </c>
      <c r="Z487" s="22">
        <v>0</v>
      </c>
      <c r="AA487" s="23">
        <v>0</v>
      </c>
      <c r="AB487" s="22">
        <v>0</v>
      </c>
      <c r="AC487" s="23">
        <v>0</v>
      </c>
      <c r="AD487" s="23">
        <v>0</v>
      </c>
      <c r="AE487" s="23">
        <v>0</v>
      </c>
      <c r="AF487" s="24">
        <v>0</v>
      </c>
      <c r="AG487" s="23">
        <v>0</v>
      </c>
      <c r="AH487" s="23">
        <v>0</v>
      </c>
      <c r="AI487" s="25">
        <f t="shared" si="68"/>
        <v>244020516</v>
      </c>
      <c r="AJ487" s="25">
        <v>0</v>
      </c>
      <c r="AK487" s="24">
        <v>0</v>
      </c>
      <c r="AL487" s="23">
        <v>0</v>
      </c>
      <c r="AM487" s="23">
        <v>0</v>
      </c>
      <c r="AN487" s="24">
        <v>0</v>
      </c>
      <c r="AO487" s="24">
        <v>0</v>
      </c>
      <c r="AP487" s="23">
        <v>0</v>
      </c>
      <c r="AQ487" s="23">
        <v>0</v>
      </c>
      <c r="AR487" s="23">
        <v>0</v>
      </c>
      <c r="AS487" s="41" t="s">
        <v>2304</v>
      </c>
      <c r="AT487" s="23">
        <v>0</v>
      </c>
      <c r="AU487" s="23">
        <v>0</v>
      </c>
      <c r="AV487" s="25">
        <v>244020516</v>
      </c>
      <c r="AW487" s="22">
        <v>0</v>
      </c>
      <c r="AX487" s="23">
        <v>0</v>
      </c>
      <c r="AY487" s="41">
        <v>0</v>
      </c>
      <c r="AZ487" s="23">
        <v>0</v>
      </c>
      <c r="BA487" s="24">
        <v>0</v>
      </c>
      <c r="BB487" s="23">
        <v>0</v>
      </c>
      <c r="BC487" s="23"/>
      <c r="BD487" s="23">
        <v>0</v>
      </c>
      <c r="BE487" s="41">
        <v>0</v>
      </c>
      <c r="BF487" s="23">
        <v>233907760</v>
      </c>
      <c r="BG487" s="23">
        <v>233265571</v>
      </c>
      <c r="BH487" s="25">
        <v>711193847</v>
      </c>
      <c r="BI487" s="23">
        <v>0</v>
      </c>
      <c r="BJ487" s="23">
        <v>68626528</v>
      </c>
      <c r="BK487" s="23">
        <v>0</v>
      </c>
      <c r="BL487" s="23">
        <v>0</v>
      </c>
      <c r="BM487" s="23">
        <v>0</v>
      </c>
      <c r="BN487" s="24">
        <v>0</v>
      </c>
      <c r="BO487" s="23">
        <v>0</v>
      </c>
      <c r="BP487" s="23">
        <v>0</v>
      </c>
      <c r="BQ487" s="23">
        <v>0</v>
      </c>
      <c r="BR487" s="25">
        <v>779820375</v>
      </c>
      <c r="BS487" s="22">
        <v>0</v>
      </c>
      <c r="BT487" s="23">
        <v>0</v>
      </c>
      <c r="BU487" s="23">
        <v>0</v>
      </c>
      <c r="BV487" s="23">
        <v>0</v>
      </c>
      <c r="BW487" s="24">
        <v>0</v>
      </c>
      <c r="BX487" s="23">
        <v>0</v>
      </c>
      <c r="BY487" s="23">
        <v>0</v>
      </c>
      <c r="BZ487" s="23">
        <v>0</v>
      </c>
      <c r="CA487" s="25">
        <f t="shared" si="69"/>
        <v>779820375</v>
      </c>
      <c r="CB487" s="22">
        <v>0</v>
      </c>
      <c r="CC487" s="23">
        <v>0</v>
      </c>
      <c r="CD487" s="23">
        <v>0</v>
      </c>
      <c r="CE487" s="23">
        <v>0</v>
      </c>
      <c r="CF487" s="24">
        <v>0</v>
      </c>
      <c r="CG487" s="23">
        <v>0</v>
      </c>
      <c r="CH487" s="23">
        <v>0</v>
      </c>
      <c r="CI487" s="23">
        <v>0</v>
      </c>
      <c r="CJ487" s="25">
        <f t="shared" si="70"/>
        <v>779820375</v>
      </c>
      <c r="CK487" s="22">
        <v>0</v>
      </c>
      <c r="CL487" s="23">
        <v>0</v>
      </c>
      <c r="CM487" s="23">
        <v>0</v>
      </c>
      <c r="CN487" s="23">
        <v>0</v>
      </c>
      <c r="CO487" s="23">
        <v>0</v>
      </c>
      <c r="CP487" s="24">
        <v>0</v>
      </c>
      <c r="CQ487" s="23">
        <v>0</v>
      </c>
      <c r="CR487" s="23">
        <v>0</v>
      </c>
      <c r="CS487" s="25">
        <f t="shared" si="71"/>
        <v>779820375</v>
      </c>
      <c r="CT487" s="22">
        <v>0</v>
      </c>
      <c r="CU487" s="23">
        <v>0</v>
      </c>
      <c r="CV487" s="23">
        <v>0</v>
      </c>
      <c r="CW487" s="23"/>
      <c r="CX487" s="23">
        <v>0</v>
      </c>
      <c r="CY487" s="24">
        <v>0</v>
      </c>
      <c r="CZ487" s="23">
        <v>0</v>
      </c>
      <c r="DA487" s="23">
        <v>0</v>
      </c>
      <c r="DB487" s="25">
        <f t="shared" ref="DB487:DB550" si="75">SUM(CS487:DA487)</f>
        <v>779820375</v>
      </c>
      <c r="DC487" s="22">
        <v>0</v>
      </c>
      <c r="DD487" s="23">
        <v>0</v>
      </c>
      <c r="DE487" s="23">
        <v>0</v>
      </c>
      <c r="DF487" s="23">
        <v>0</v>
      </c>
      <c r="DG487" s="23">
        <v>0</v>
      </c>
      <c r="DH487" s="24">
        <v>0</v>
      </c>
      <c r="DI487" s="23">
        <v>0</v>
      </c>
      <c r="DJ487" s="23">
        <v>0</v>
      </c>
      <c r="DK487" s="25">
        <f t="shared" ref="DK487:DK550" si="76">+DB487+DC487+DD487+DE487+DF487+DG487+DH487+DI487+DJ487</f>
        <v>779820375</v>
      </c>
      <c r="DL487" s="28">
        <v>0</v>
      </c>
      <c r="DM487" s="23">
        <v>0</v>
      </c>
      <c r="DN487" s="23">
        <v>0</v>
      </c>
      <c r="DO487" s="23">
        <v>0</v>
      </c>
      <c r="DP487" s="23"/>
      <c r="DQ487" s="23"/>
      <c r="DR487" s="23">
        <v>0</v>
      </c>
      <c r="DS487" s="23">
        <v>0</v>
      </c>
      <c r="DT487" s="24">
        <v>0</v>
      </c>
      <c r="DU487" s="23">
        <v>0</v>
      </c>
      <c r="DV487" s="23">
        <v>0</v>
      </c>
      <c r="DW487" s="26">
        <f t="shared" si="73"/>
        <v>779820375</v>
      </c>
      <c r="DX487" s="26">
        <f>VLOOKUP(B487,[2]RPTNCT049_ConsultaSaldosContabl!$I$4:$K$7914,3,0)</f>
        <v>302534288</v>
      </c>
      <c r="DY487" s="13" t="e">
        <f>+S487+AD487+AU487+#REF!+BG487+#REF!+BQ487+#REF!</f>
        <v>#REF!</v>
      </c>
    </row>
    <row r="488" spans="1:129" ht="15" customHeight="1" x14ac:dyDescent="0.2">
      <c r="A488" s="9">
        <v>8907020381</v>
      </c>
      <c r="B488" s="9">
        <v>890702038</v>
      </c>
      <c r="C488" s="9"/>
      <c r="D488" s="27">
        <v>216373563</v>
      </c>
      <c r="E488" s="21" t="s">
        <v>1036</v>
      </c>
      <c r="F488" s="20" t="s">
        <v>2160</v>
      </c>
      <c r="G488" s="22">
        <f>VLOOKUP(A488,[1]SGP!$A$4:$G$1137,7,0)</f>
        <v>0</v>
      </c>
      <c r="H488" s="23"/>
      <c r="I488" s="23">
        <v>0</v>
      </c>
      <c r="J488" s="23">
        <v>0</v>
      </c>
      <c r="K488" s="24">
        <v>0</v>
      </c>
      <c r="L488" s="23">
        <v>0</v>
      </c>
      <c r="M488" s="23">
        <v>0</v>
      </c>
      <c r="N488" s="25">
        <f t="shared" si="66"/>
        <v>0</v>
      </c>
      <c r="O488" s="25">
        <v>0</v>
      </c>
      <c r="P488" s="22">
        <v>0</v>
      </c>
      <c r="Q488" s="23">
        <v>0</v>
      </c>
      <c r="R488" s="23">
        <v>0</v>
      </c>
      <c r="S488" s="31">
        <v>85440709</v>
      </c>
      <c r="T488" s="23">
        <v>0</v>
      </c>
      <c r="U488" s="24">
        <v>0</v>
      </c>
      <c r="V488" s="23">
        <v>0</v>
      </c>
      <c r="W488" s="23">
        <v>0</v>
      </c>
      <c r="X488" s="25">
        <f t="shared" si="67"/>
        <v>85440709</v>
      </c>
      <c r="Y488" s="25">
        <v>0</v>
      </c>
      <c r="Z488" s="22">
        <v>0</v>
      </c>
      <c r="AA488" s="23">
        <v>0</v>
      </c>
      <c r="AB488" s="22">
        <v>0</v>
      </c>
      <c r="AC488" s="23">
        <v>0</v>
      </c>
      <c r="AD488" s="23">
        <v>0</v>
      </c>
      <c r="AE488" s="23">
        <v>0</v>
      </c>
      <c r="AF488" s="24">
        <v>0</v>
      </c>
      <c r="AG488" s="23">
        <v>0</v>
      </c>
      <c r="AH488" s="23">
        <v>0</v>
      </c>
      <c r="AI488" s="25">
        <f t="shared" si="68"/>
        <v>85440709</v>
      </c>
      <c r="AJ488" s="25">
        <v>0</v>
      </c>
      <c r="AK488" s="24">
        <v>0</v>
      </c>
      <c r="AL488" s="23">
        <v>0</v>
      </c>
      <c r="AM488" s="23">
        <v>0</v>
      </c>
      <c r="AN488" s="24">
        <v>0</v>
      </c>
      <c r="AO488" s="24">
        <v>0</v>
      </c>
      <c r="AP488" s="23">
        <v>0</v>
      </c>
      <c r="AQ488" s="23">
        <v>0</v>
      </c>
      <c r="AR488" s="23">
        <v>0</v>
      </c>
      <c r="AS488" s="41" t="s">
        <v>2304</v>
      </c>
      <c r="AT488" s="23">
        <v>0</v>
      </c>
      <c r="AU488" s="23">
        <v>0</v>
      </c>
      <c r="AV488" s="25">
        <v>85440709</v>
      </c>
      <c r="AW488" s="22">
        <v>0</v>
      </c>
      <c r="AX488" s="23">
        <v>0</v>
      </c>
      <c r="AY488" s="41">
        <v>0</v>
      </c>
      <c r="AZ488" s="23">
        <v>0</v>
      </c>
      <c r="BA488" s="24">
        <v>0</v>
      </c>
      <c r="BB488" s="23">
        <v>0</v>
      </c>
      <c r="BC488" s="23"/>
      <c r="BD488" s="23">
        <v>0</v>
      </c>
      <c r="BE488" s="41">
        <v>0</v>
      </c>
      <c r="BF488" s="23">
        <v>65211615</v>
      </c>
      <c r="BG488" s="23">
        <v>78729675</v>
      </c>
      <c r="BH488" s="25">
        <v>229381999</v>
      </c>
      <c r="BI488" s="23">
        <v>0</v>
      </c>
      <c r="BJ488" s="23">
        <v>18625651</v>
      </c>
      <c r="BK488" s="23">
        <v>0</v>
      </c>
      <c r="BL488" s="23">
        <v>0</v>
      </c>
      <c r="BM488" s="23">
        <v>0</v>
      </c>
      <c r="BN488" s="24">
        <v>0</v>
      </c>
      <c r="BO488" s="23">
        <v>0</v>
      </c>
      <c r="BP488" s="23">
        <v>0</v>
      </c>
      <c r="BQ488" s="23">
        <v>0</v>
      </c>
      <c r="BR488" s="25">
        <v>248007650</v>
      </c>
      <c r="BS488" s="22">
        <v>0</v>
      </c>
      <c r="BT488" s="23">
        <v>0</v>
      </c>
      <c r="BU488" s="23">
        <v>0</v>
      </c>
      <c r="BV488" s="23">
        <v>0</v>
      </c>
      <c r="BW488" s="24">
        <v>0</v>
      </c>
      <c r="BX488" s="23">
        <v>0</v>
      </c>
      <c r="BY488" s="23">
        <v>0</v>
      </c>
      <c r="BZ488" s="23">
        <v>0</v>
      </c>
      <c r="CA488" s="25">
        <f t="shared" si="69"/>
        <v>248007650</v>
      </c>
      <c r="CB488" s="22">
        <v>0</v>
      </c>
      <c r="CC488" s="23">
        <v>0</v>
      </c>
      <c r="CD488" s="23">
        <v>0</v>
      </c>
      <c r="CE488" s="23">
        <v>0</v>
      </c>
      <c r="CF488" s="24">
        <v>0</v>
      </c>
      <c r="CG488" s="23">
        <v>0</v>
      </c>
      <c r="CH488" s="23">
        <v>0</v>
      </c>
      <c r="CI488" s="23">
        <v>0</v>
      </c>
      <c r="CJ488" s="25">
        <f t="shared" si="70"/>
        <v>248007650</v>
      </c>
      <c r="CK488" s="22">
        <v>0</v>
      </c>
      <c r="CL488" s="23">
        <v>0</v>
      </c>
      <c r="CM488" s="23">
        <v>0</v>
      </c>
      <c r="CN488" s="23">
        <v>0</v>
      </c>
      <c r="CO488" s="23">
        <v>0</v>
      </c>
      <c r="CP488" s="24">
        <v>0</v>
      </c>
      <c r="CQ488" s="23">
        <v>0</v>
      </c>
      <c r="CR488" s="23">
        <v>0</v>
      </c>
      <c r="CS488" s="25">
        <f t="shared" si="71"/>
        <v>248007650</v>
      </c>
      <c r="CT488" s="22">
        <v>0</v>
      </c>
      <c r="CU488" s="23">
        <v>0</v>
      </c>
      <c r="CV488" s="23">
        <v>0</v>
      </c>
      <c r="CW488" s="23"/>
      <c r="CX488" s="23">
        <v>0</v>
      </c>
      <c r="CY488" s="24">
        <v>0</v>
      </c>
      <c r="CZ488" s="23">
        <v>0</v>
      </c>
      <c r="DA488" s="23">
        <v>0</v>
      </c>
      <c r="DB488" s="25">
        <f t="shared" si="75"/>
        <v>248007650</v>
      </c>
      <c r="DC488" s="22">
        <v>0</v>
      </c>
      <c r="DD488" s="23">
        <v>0</v>
      </c>
      <c r="DE488" s="23">
        <v>0</v>
      </c>
      <c r="DF488" s="23">
        <v>0</v>
      </c>
      <c r="DG488" s="23">
        <v>0</v>
      </c>
      <c r="DH488" s="24">
        <v>0</v>
      </c>
      <c r="DI488" s="23">
        <v>0</v>
      </c>
      <c r="DJ488" s="23">
        <v>0</v>
      </c>
      <c r="DK488" s="25">
        <f t="shared" si="76"/>
        <v>248007650</v>
      </c>
      <c r="DL488" s="28">
        <v>0</v>
      </c>
      <c r="DM488" s="23">
        <v>0</v>
      </c>
      <c r="DN488" s="23">
        <v>0</v>
      </c>
      <c r="DO488" s="23">
        <v>0</v>
      </c>
      <c r="DP488" s="23"/>
      <c r="DQ488" s="23"/>
      <c r="DR488" s="23">
        <v>0</v>
      </c>
      <c r="DS488" s="23">
        <v>0</v>
      </c>
      <c r="DT488" s="24">
        <v>0</v>
      </c>
      <c r="DU488" s="23">
        <v>0</v>
      </c>
      <c r="DV488" s="23">
        <v>0</v>
      </c>
      <c r="DW488" s="26">
        <f t="shared" si="73"/>
        <v>248007650</v>
      </c>
      <c r="DX488" s="26">
        <f>VLOOKUP(B488,[2]RPTNCT049_ConsultaSaldosContabl!$I$4:$K$7914,3,0)</f>
        <v>83837266</v>
      </c>
      <c r="DY488" s="13" t="e">
        <f>+S488+AD488+AU488+#REF!+BG488+#REF!+BQ488+#REF!</f>
        <v>#REF!</v>
      </c>
    </row>
    <row r="489" spans="1:129" ht="15" customHeight="1" x14ac:dyDescent="0.2">
      <c r="A489" s="9">
        <v>8907020342</v>
      </c>
      <c r="B489" s="9">
        <v>890702034</v>
      </c>
      <c r="C489" s="9"/>
      <c r="D489" s="27">
        <v>210873408</v>
      </c>
      <c r="E489" s="21" t="s">
        <v>1026</v>
      </c>
      <c r="F489" s="20" t="s">
        <v>2150</v>
      </c>
      <c r="G489" s="22">
        <f>VLOOKUP(A489,[1]SGP!$A$4:$G$1137,7,0)</f>
        <v>0</v>
      </c>
      <c r="H489" s="23"/>
      <c r="I489" s="23">
        <v>0</v>
      </c>
      <c r="J489" s="23">
        <v>0</v>
      </c>
      <c r="K489" s="24">
        <v>0</v>
      </c>
      <c r="L489" s="23">
        <v>0</v>
      </c>
      <c r="M489" s="23">
        <v>0</v>
      </c>
      <c r="N489" s="25">
        <f t="shared" si="66"/>
        <v>0</v>
      </c>
      <c r="O489" s="25">
        <v>0</v>
      </c>
      <c r="P489" s="22">
        <v>0</v>
      </c>
      <c r="Q489" s="23">
        <v>0</v>
      </c>
      <c r="R489" s="23">
        <v>0</v>
      </c>
      <c r="S489" s="31">
        <v>152437471</v>
      </c>
      <c r="T489" s="23">
        <v>0</v>
      </c>
      <c r="U489" s="24">
        <v>0</v>
      </c>
      <c r="V489" s="23">
        <v>0</v>
      </c>
      <c r="W489" s="23">
        <v>0</v>
      </c>
      <c r="X489" s="25">
        <f t="shared" si="67"/>
        <v>152437471</v>
      </c>
      <c r="Y489" s="25">
        <v>0</v>
      </c>
      <c r="Z489" s="22">
        <v>0</v>
      </c>
      <c r="AA489" s="23">
        <v>0</v>
      </c>
      <c r="AB489" s="22">
        <v>0</v>
      </c>
      <c r="AC489" s="23">
        <v>0</v>
      </c>
      <c r="AD489" s="23">
        <v>0</v>
      </c>
      <c r="AE489" s="23">
        <v>0</v>
      </c>
      <c r="AF489" s="24">
        <v>0</v>
      </c>
      <c r="AG489" s="23">
        <v>0</v>
      </c>
      <c r="AH489" s="23">
        <v>0</v>
      </c>
      <c r="AI489" s="25">
        <f t="shared" si="68"/>
        <v>152437471</v>
      </c>
      <c r="AJ489" s="25">
        <v>0</v>
      </c>
      <c r="AK489" s="24">
        <v>0</v>
      </c>
      <c r="AL489" s="23">
        <v>0</v>
      </c>
      <c r="AM489" s="23">
        <v>0</v>
      </c>
      <c r="AN489" s="24">
        <v>0</v>
      </c>
      <c r="AO489" s="24">
        <v>0</v>
      </c>
      <c r="AP489" s="23">
        <v>0</v>
      </c>
      <c r="AQ489" s="23">
        <v>0</v>
      </c>
      <c r="AR489" s="23">
        <v>0</v>
      </c>
      <c r="AS489" s="41" t="s">
        <v>2304</v>
      </c>
      <c r="AT489" s="23">
        <v>0</v>
      </c>
      <c r="AU489" s="23">
        <v>0</v>
      </c>
      <c r="AV489" s="25">
        <v>152437471</v>
      </c>
      <c r="AW489" s="22">
        <v>0</v>
      </c>
      <c r="AX489" s="23">
        <v>0</v>
      </c>
      <c r="AY489" s="41">
        <v>0</v>
      </c>
      <c r="AZ489" s="23">
        <v>0</v>
      </c>
      <c r="BA489" s="24">
        <v>0</v>
      </c>
      <c r="BB489" s="23">
        <v>0</v>
      </c>
      <c r="BC489" s="23"/>
      <c r="BD489" s="23">
        <v>0</v>
      </c>
      <c r="BE489" s="41">
        <v>0</v>
      </c>
      <c r="BF489" s="23">
        <v>89035500</v>
      </c>
      <c r="BG489" s="23">
        <v>138167178</v>
      </c>
      <c r="BH489" s="25">
        <v>379640149</v>
      </c>
      <c r="BI489" s="23">
        <v>0</v>
      </c>
      <c r="BJ489" s="23">
        <v>26955437</v>
      </c>
      <c r="BK489" s="23">
        <v>0</v>
      </c>
      <c r="BL489" s="23">
        <v>0</v>
      </c>
      <c r="BM489" s="23">
        <v>0</v>
      </c>
      <c r="BN489" s="24">
        <v>0</v>
      </c>
      <c r="BO489" s="23">
        <v>0</v>
      </c>
      <c r="BP489" s="23">
        <v>0</v>
      </c>
      <c r="BQ489" s="23">
        <v>0</v>
      </c>
      <c r="BR489" s="25">
        <v>406595586</v>
      </c>
      <c r="BS489" s="22">
        <v>0</v>
      </c>
      <c r="BT489" s="23">
        <v>0</v>
      </c>
      <c r="BU489" s="23">
        <v>0</v>
      </c>
      <c r="BV489" s="23">
        <v>0</v>
      </c>
      <c r="BW489" s="24">
        <v>0</v>
      </c>
      <c r="BX489" s="23">
        <v>0</v>
      </c>
      <c r="BY489" s="23">
        <v>0</v>
      </c>
      <c r="BZ489" s="23">
        <v>0</v>
      </c>
      <c r="CA489" s="25">
        <f t="shared" si="69"/>
        <v>406595586</v>
      </c>
      <c r="CB489" s="22">
        <v>0</v>
      </c>
      <c r="CC489" s="23">
        <v>0</v>
      </c>
      <c r="CD489" s="23">
        <v>0</v>
      </c>
      <c r="CE489" s="23">
        <v>0</v>
      </c>
      <c r="CF489" s="24">
        <v>0</v>
      </c>
      <c r="CG489" s="23">
        <v>0</v>
      </c>
      <c r="CH489" s="23">
        <v>0</v>
      </c>
      <c r="CI489" s="23">
        <v>0</v>
      </c>
      <c r="CJ489" s="25">
        <f t="shared" si="70"/>
        <v>406595586</v>
      </c>
      <c r="CK489" s="22">
        <v>0</v>
      </c>
      <c r="CL489" s="23">
        <v>0</v>
      </c>
      <c r="CM489" s="23">
        <v>0</v>
      </c>
      <c r="CN489" s="23">
        <v>0</v>
      </c>
      <c r="CO489" s="23">
        <v>0</v>
      </c>
      <c r="CP489" s="24">
        <v>0</v>
      </c>
      <c r="CQ489" s="23">
        <v>0</v>
      </c>
      <c r="CR489" s="23">
        <v>0</v>
      </c>
      <c r="CS489" s="25">
        <f t="shared" si="71"/>
        <v>406595586</v>
      </c>
      <c r="CT489" s="22">
        <v>0</v>
      </c>
      <c r="CU489" s="23">
        <v>0</v>
      </c>
      <c r="CV489" s="23">
        <v>0</v>
      </c>
      <c r="CW489" s="23"/>
      <c r="CX489" s="23">
        <v>0</v>
      </c>
      <c r="CY489" s="24">
        <v>0</v>
      </c>
      <c r="CZ489" s="23">
        <v>0</v>
      </c>
      <c r="DA489" s="23">
        <v>0</v>
      </c>
      <c r="DB489" s="25">
        <f t="shared" si="75"/>
        <v>406595586</v>
      </c>
      <c r="DC489" s="22">
        <v>0</v>
      </c>
      <c r="DD489" s="23">
        <v>0</v>
      </c>
      <c r="DE489" s="23">
        <v>0</v>
      </c>
      <c r="DF489" s="23">
        <v>0</v>
      </c>
      <c r="DG489" s="23">
        <v>0</v>
      </c>
      <c r="DH489" s="24">
        <v>0</v>
      </c>
      <c r="DI489" s="23">
        <v>0</v>
      </c>
      <c r="DJ489" s="23">
        <v>0</v>
      </c>
      <c r="DK489" s="25">
        <f t="shared" si="76"/>
        <v>406595586</v>
      </c>
      <c r="DL489" s="28">
        <v>0</v>
      </c>
      <c r="DM489" s="23">
        <v>0</v>
      </c>
      <c r="DN489" s="23">
        <v>0</v>
      </c>
      <c r="DO489" s="23">
        <v>0</v>
      </c>
      <c r="DP489" s="23"/>
      <c r="DQ489" s="23"/>
      <c r="DR489" s="23">
        <v>0</v>
      </c>
      <c r="DS489" s="23">
        <v>0</v>
      </c>
      <c r="DT489" s="24">
        <v>0</v>
      </c>
      <c r="DU489" s="23">
        <v>0</v>
      </c>
      <c r="DV489" s="23">
        <v>0</v>
      </c>
      <c r="DW489" s="26">
        <f t="shared" si="73"/>
        <v>406595586</v>
      </c>
      <c r="DX489" s="26">
        <f>VLOOKUP(B489,[2]RPTNCT049_ConsultaSaldosContabl!$I$4:$K$7914,3,0)</f>
        <v>115990937</v>
      </c>
      <c r="DY489" s="13" t="e">
        <f>+S489+AD489+AU489+#REF!+BG489+#REF!+BQ489+#REF!</f>
        <v>#REF!</v>
      </c>
    </row>
    <row r="490" spans="1:129" ht="15" customHeight="1" x14ac:dyDescent="0.2">
      <c r="A490" s="9">
        <v>8907020270</v>
      </c>
      <c r="B490" s="9">
        <v>890702027</v>
      </c>
      <c r="C490" s="9"/>
      <c r="D490" s="27">
        <v>216873268</v>
      </c>
      <c r="E490" s="21" t="s">
        <v>1018</v>
      </c>
      <c r="F490" s="20" t="s">
        <v>2299</v>
      </c>
      <c r="G490" s="22">
        <f>VLOOKUP(A490,[1]SGP!$A$4:$G$1137,7,0)</f>
        <v>0</v>
      </c>
      <c r="H490" s="23"/>
      <c r="I490" s="23">
        <v>0</v>
      </c>
      <c r="J490" s="23">
        <v>0</v>
      </c>
      <c r="K490" s="24">
        <v>0</v>
      </c>
      <c r="L490" s="23">
        <v>0</v>
      </c>
      <c r="M490" s="23">
        <v>0</v>
      </c>
      <c r="N490" s="25">
        <f t="shared" si="66"/>
        <v>0</v>
      </c>
      <c r="O490" s="25">
        <v>0</v>
      </c>
      <c r="P490" s="22">
        <v>0</v>
      </c>
      <c r="Q490" s="23">
        <v>0</v>
      </c>
      <c r="R490" s="23">
        <v>0</v>
      </c>
      <c r="S490" s="31">
        <v>478771083</v>
      </c>
      <c r="T490" s="23">
        <v>0</v>
      </c>
      <c r="U490" s="24">
        <v>0</v>
      </c>
      <c r="V490" s="23">
        <v>0</v>
      </c>
      <c r="W490" s="23">
        <v>0</v>
      </c>
      <c r="X490" s="25">
        <f t="shared" si="67"/>
        <v>478771083</v>
      </c>
      <c r="Y490" s="25">
        <v>0</v>
      </c>
      <c r="Z490" s="22">
        <v>0</v>
      </c>
      <c r="AA490" s="23">
        <v>0</v>
      </c>
      <c r="AB490" s="22">
        <v>0</v>
      </c>
      <c r="AC490" s="23">
        <v>0</v>
      </c>
      <c r="AD490" s="23">
        <v>50130315</v>
      </c>
      <c r="AE490" s="23">
        <v>0</v>
      </c>
      <c r="AF490" s="24">
        <v>0</v>
      </c>
      <c r="AG490" s="23">
        <v>0</v>
      </c>
      <c r="AH490" s="23">
        <v>0</v>
      </c>
      <c r="AI490" s="25">
        <f t="shared" si="68"/>
        <v>528901398</v>
      </c>
      <c r="AJ490" s="25">
        <v>0</v>
      </c>
      <c r="AK490" s="24">
        <v>0</v>
      </c>
      <c r="AL490" s="23">
        <v>0</v>
      </c>
      <c r="AM490" s="23">
        <v>0</v>
      </c>
      <c r="AN490" s="24">
        <v>0</v>
      </c>
      <c r="AO490" s="24">
        <v>0</v>
      </c>
      <c r="AP490" s="23">
        <v>0</v>
      </c>
      <c r="AQ490" s="23">
        <v>0</v>
      </c>
      <c r="AR490" s="23">
        <v>0</v>
      </c>
      <c r="AS490" s="41" t="s">
        <v>2304</v>
      </c>
      <c r="AT490" s="23">
        <v>0</v>
      </c>
      <c r="AU490" s="23">
        <v>0</v>
      </c>
      <c r="AV490" s="25">
        <v>528901398</v>
      </c>
      <c r="AW490" s="22">
        <v>0</v>
      </c>
      <c r="AX490" s="23">
        <v>0</v>
      </c>
      <c r="AY490" s="41">
        <v>0</v>
      </c>
      <c r="AZ490" s="23">
        <v>0</v>
      </c>
      <c r="BA490" s="24">
        <v>0</v>
      </c>
      <c r="BB490" s="23">
        <v>0</v>
      </c>
      <c r="BC490" s="23"/>
      <c r="BD490" s="23">
        <v>0</v>
      </c>
      <c r="BE490" s="41">
        <v>0</v>
      </c>
      <c r="BF490" s="23">
        <v>291205705</v>
      </c>
      <c r="BG490" s="23">
        <v>487811574</v>
      </c>
      <c r="BH490" s="25">
        <v>1307918677</v>
      </c>
      <c r="BI490" s="23">
        <v>0</v>
      </c>
      <c r="BJ490" s="23">
        <v>85796619</v>
      </c>
      <c r="BK490" s="23">
        <v>0</v>
      </c>
      <c r="BL490" s="23">
        <v>0</v>
      </c>
      <c r="BM490" s="23">
        <v>0</v>
      </c>
      <c r="BN490" s="24">
        <v>0</v>
      </c>
      <c r="BO490" s="23">
        <v>0</v>
      </c>
      <c r="BP490" s="23">
        <v>0</v>
      </c>
      <c r="BQ490" s="23">
        <v>0</v>
      </c>
      <c r="BR490" s="25">
        <v>1393715296</v>
      </c>
      <c r="BS490" s="22">
        <v>0</v>
      </c>
      <c r="BT490" s="23">
        <v>0</v>
      </c>
      <c r="BU490" s="23">
        <v>0</v>
      </c>
      <c r="BV490" s="23">
        <v>0</v>
      </c>
      <c r="BW490" s="24">
        <v>0</v>
      </c>
      <c r="BX490" s="23">
        <v>0</v>
      </c>
      <c r="BY490" s="23">
        <v>0</v>
      </c>
      <c r="BZ490" s="23">
        <v>0</v>
      </c>
      <c r="CA490" s="25">
        <f t="shared" si="69"/>
        <v>1393715296</v>
      </c>
      <c r="CB490" s="22">
        <v>0</v>
      </c>
      <c r="CC490" s="23">
        <v>0</v>
      </c>
      <c r="CD490" s="23">
        <v>0</v>
      </c>
      <c r="CE490" s="23">
        <v>0</v>
      </c>
      <c r="CF490" s="24">
        <v>0</v>
      </c>
      <c r="CG490" s="23">
        <v>0</v>
      </c>
      <c r="CH490" s="23">
        <v>0</v>
      </c>
      <c r="CI490" s="23">
        <v>0</v>
      </c>
      <c r="CJ490" s="25">
        <f t="shared" si="70"/>
        <v>1393715296</v>
      </c>
      <c r="CK490" s="22">
        <v>0</v>
      </c>
      <c r="CL490" s="23">
        <v>0</v>
      </c>
      <c r="CM490" s="23">
        <v>0</v>
      </c>
      <c r="CN490" s="23">
        <v>0</v>
      </c>
      <c r="CO490" s="23">
        <v>0</v>
      </c>
      <c r="CP490" s="24">
        <v>0</v>
      </c>
      <c r="CQ490" s="23">
        <v>0</v>
      </c>
      <c r="CR490" s="23">
        <v>0</v>
      </c>
      <c r="CS490" s="25">
        <f t="shared" si="71"/>
        <v>1393715296</v>
      </c>
      <c r="CT490" s="22">
        <v>0</v>
      </c>
      <c r="CU490" s="23">
        <v>0</v>
      </c>
      <c r="CV490" s="23">
        <v>0</v>
      </c>
      <c r="CW490" s="23"/>
      <c r="CX490" s="23">
        <v>0</v>
      </c>
      <c r="CY490" s="24">
        <v>0</v>
      </c>
      <c r="CZ490" s="23">
        <v>0</v>
      </c>
      <c r="DA490" s="23">
        <v>0</v>
      </c>
      <c r="DB490" s="25">
        <f t="shared" si="75"/>
        <v>1393715296</v>
      </c>
      <c r="DC490" s="22">
        <v>0</v>
      </c>
      <c r="DD490" s="23">
        <v>0</v>
      </c>
      <c r="DE490" s="23">
        <v>0</v>
      </c>
      <c r="DF490" s="23">
        <v>0</v>
      </c>
      <c r="DG490" s="23">
        <v>0</v>
      </c>
      <c r="DH490" s="24">
        <v>0</v>
      </c>
      <c r="DI490" s="23">
        <v>0</v>
      </c>
      <c r="DJ490" s="23">
        <v>0</v>
      </c>
      <c r="DK490" s="25">
        <f t="shared" si="76"/>
        <v>1393715296</v>
      </c>
      <c r="DL490" s="28">
        <v>0</v>
      </c>
      <c r="DM490" s="23">
        <v>0</v>
      </c>
      <c r="DN490" s="23">
        <v>0</v>
      </c>
      <c r="DO490" s="23">
        <v>0</v>
      </c>
      <c r="DP490" s="23"/>
      <c r="DQ490" s="23"/>
      <c r="DR490" s="23">
        <v>0</v>
      </c>
      <c r="DS490" s="23">
        <v>0</v>
      </c>
      <c r="DT490" s="24">
        <v>0</v>
      </c>
      <c r="DU490" s="23">
        <v>0</v>
      </c>
      <c r="DV490" s="23">
        <v>0</v>
      </c>
      <c r="DW490" s="26">
        <f t="shared" si="73"/>
        <v>1393715296</v>
      </c>
      <c r="DX490" s="26">
        <f>VLOOKUP(B490,[2]RPTNCT049_ConsultaSaldosContabl!$I$4:$K$7914,3,0)</f>
        <v>377002324</v>
      </c>
      <c r="DY490" s="13" t="e">
        <f>+S490+AD490+AU490+#REF!+BG490+#REF!+BQ490+#REF!</f>
        <v>#REF!</v>
      </c>
    </row>
    <row r="491" spans="1:129" ht="15" customHeight="1" x14ac:dyDescent="0.2">
      <c r="A491" s="9">
        <v>8907020263</v>
      </c>
      <c r="B491" s="9">
        <v>890702026</v>
      </c>
      <c r="C491" s="9"/>
      <c r="D491" s="27">
        <v>213673236</v>
      </c>
      <c r="E491" s="21" t="s">
        <v>1017</v>
      </c>
      <c r="F491" s="20" t="s">
        <v>2142</v>
      </c>
      <c r="G491" s="22">
        <f>VLOOKUP(A491,[1]SGP!$A$4:$G$1137,7,0)</f>
        <v>0</v>
      </c>
      <c r="H491" s="23"/>
      <c r="I491" s="23">
        <v>0</v>
      </c>
      <c r="J491" s="23">
        <v>0</v>
      </c>
      <c r="K491" s="24">
        <v>0</v>
      </c>
      <c r="L491" s="23">
        <v>0</v>
      </c>
      <c r="M491" s="23">
        <v>0</v>
      </c>
      <c r="N491" s="25">
        <f t="shared" si="66"/>
        <v>0</v>
      </c>
      <c r="O491" s="25">
        <v>0</v>
      </c>
      <c r="P491" s="22">
        <v>0</v>
      </c>
      <c r="Q491" s="23">
        <v>0</v>
      </c>
      <c r="R491" s="23">
        <v>0</v>
      </c>
      <c r="S491" s="31">
        <v>82108043</v>
      </c>
      <c r="T491" s="23">
        <v>0</v>
      </c>
      <c r="U491" s="24">
        <v>0</v>
      </c>
      <c r="V491" s="23">
        <v>0</v>
      </c>
      <c r="W491" s="23">
        <v>0</v>
      </c>
      <c r="X491" s="25">
        <f t="shared" si="67"/>
        <v>82108043</v>
      </c>
      <c r="Y491" s="25">
        <v>0</v>
      </c>
      <c r="Z491" s="22">
        <v>0</v>
      </c>
      <c r="AA491" s="23">
        <v>0</v>
      </c>
      <c r="AB491" s="22">
        <v>0</v>
      </c>
      <c r="AC491" s="23">
        <v>0</v>
      </c>
      <c r="AD491" s="23">
        <v>0</v>
      </c>
      <c r="AE491" s="23">
        <v>0</v>
      </c>
      <c r="AF491" s="24">
        <v>0</v>
      </c>
      <c r="AG491" s="23">
        <v>0</v>
      </c>
      <c r="AH491" s="23">
        <v>0</v>
      </c>
      <c r="AI491" s="25">
        <f t="shared" si="68"/>
        <v>82108043</v>
      </c>
      <c r="AJ491" s="25">
        <v>0</v>
      </c>
      <c r="AK491" s="24">
        <v>0</v>
      </c>
      <c r="AL491" s="23">
        <v>0</v>
      </c>
      <c r="AM491" s="23">
        <v>0</v>
      </c>
      <c r="AN491" s="24">
        <v>0</v>
      </c>
      <c r="AO491" s="24">
        <v>0</v>
      </c>
      <c r="AP491" s="23">
        <v>0</v>
      </c>
      <c r="AQ491" s="23">
        <v>0</v>
      </c>
      <c r="AR491" s="23">
        <v>0</v>
      </c>
      <c r="AS491" s="41" t="s">
        <v>2304</v>
      </c>
      <c r="AT491" s="23">
        <v>0</v>
      </c>
      <c r="AU491" s="23">
        <v>0</v>
      </c>
      <c r="AV491" s="25">
        <v>82108043</v>
      </c>
      <c r="AW491" s="22">
        <v>0</v>
      </c>
      <c r="AX491" s="23">
        <v>0</v>
      </c>
      <c r="AY491" s="41">
        <v>0</v>
      </c>
      <c r="AZ491" s="23">
        <v>0</v>
      </c>
      <c r="BA491" s="24">
        <v>0</v>
      </c>
      <c r="BB491" s="23">
        <v>0</v>
      </c>
      <c r="BC491" s="23"/>
      <c r="BD491" s="23">
        <v>0</v>
      </c>
      <c r="BE491" s="41">
        <v>0</v>
      </c>
      <c r="BF491" s="23">
        <v>62120800</v>
      </c>
      <c r="BG491" s="23">
        <v>76643922</v>
      </c>
      <c r="BH491" s="25">
        <v>220872765</v>
      </c>
      <c r="BI491" s="23">
        <v>0</v>
      </c>
      <c r="BJ491" s="23">
        <v>17742381</v>
      </c>
      <c r="BK491" s="23">
        <v>0</v>
      </c>
      <c r="BL491" s="23">
        <v>0</v>
      </c>
      <c r="BM491" s="23">
        <v>0</v>
      </c>
      <c r="BN491" s="24">
        <v>0</v>
      </c>
      <c r="BO491" s="23">
        <v>0</v>
      </c>
      <c r="BP491" s="23">
        <v>0</v>
      </c>
      <c r="BQ491" s="23">
        <v>0</v>
      </c>
      <c r="BR491" s="25">
        <v>238615146</v>
      </c>
      <c r="BS491" s="22">
        <v>0</v>
      </c>
      <c r="BT491" s="23">
        <v>0</v>
      </c>
      <c r="BU491" s="23">
        <v>0</v>
      </c>
      <c r="BV491" s="23">
        <v>0</v>
      </c>
      <c r="BW491" s="24">
        <v>0</v>
      </c>
      <c r="BX491" s="23">
        <v>0</v>
      </c>
      <c r="BY491" s="23">
        <v>0</v>
      </c>
      <c r="BZ491" s="23">
        <v>0</v>
      </c>
      <c r="CA491" s="25">
        <f t="shared" si="69"/>
        <v>238615146</v>
      </c>
      <c r="CB491" s="22">
        <v>0</v>
      </c>
      <c r="CC491" s="23">
        <v>0</v>
      </c>
      <c r="CD491" s="23">
        <v>0</v>
      </c>
      <c r="CE491" s="23">
        <v>0</v>
      </c>
      <c r="CF491" s="24">
        <v>0</v>
      </c>
      <c r="CG491" s="23">
        <v>0</v>
      </c>
      <c r="CH491" s="23">
        <v>0</v>
      </c>
      <c r="CI491" s="23">
        <v>0</v>
      </c>
      <c r="CJ491" s="25">
        <f t="shared" si="70"/>
        <v>238615146</v>
      </c>
      <c r="CK491" s="22">
        <v>0</v>
      </c>
      <c r="CL491" s="23">
        <v>0</v>
      </c>
      <c r="CM491" s="23">
        <v>0</v>
      </c>
      <c r="CN491" s="23">
        <v>0</v>
      </c>
      <c r="CO491" s="23">
        <v>0</v>
      </c>
      <c r="CP491" s="24">
        <v>0</v>
      </c>
      <c r="CQ491" s="23">
        <v>0</v>
      </c>
      <c r="CR491" s="23">
        <v>0</v>
      </c>
      <c r="CS491" s="25">
        <f t="shared" si="71"/>
        <v>238615146</v>
      </c>
      <c r="CT491" s="22">
        <v>0</v>
      </c>
      <c r="CU491" s="23">
        <v>0</v>
      </c>
      <c r="CV491" s="23">
        <v>0</v>
      </c>
      <c r="CW491" s="23"/>
      <c r="CX491" s="23">
        <v>0</v>
      </c>
      <c r="CY491" s="24">
        <v>0</v>
      </c>
      <c r="CZ491" s="23">
        <v>0</v>
      </c>
      <c r="DA491" s="23">
        <v>0</v>
      </c>
      <c r="DB491" s="25">
        <f t="shared" si="75"/>
        <v>238615146</v>
      </c>
      <c r="DC491" s="22">
        <v>0</v>
      </c>
      <c r="DD491" s="23">
        <v>0</v>
      </c>
      <c r="DE491" s="23">
        <v>0</v>
      </c>
      <c r="DF491" s="23">
        <v>0</v>
      </c>
      <c r="DG491" s="23">
        <v>0</v>
      </c>
      <c r="DH491" s="24">
        <v>0</v>
      </c>
      <c r="DI491" s="23">
        <v>0</v>
      </c>
      <c r="DJ491" s="23">
        <v>0</v>
      </c>
      <c r="DK491" s="25">
        <f t="shared" si="76"/>
        <v>238615146</v>
      </c>
      <c r="DL491" s="28">
        <v>0</v>
      </c>
      <c r="DM491" s="23">
        <v>0</v>
      </c>
      <c r="DN491" s="23">
        <v>0</v>
      </c>
      <c r="DO491" s="23">
        <v>0</v>
      </c>
      <c r="DP491" s="23"/>
      <c r="DQ491" s="23"/>
      <c r="DR491" s="23">
        <v>0</v>
      </c>
      <c r="DS491" s="23">
        <v>0</v>
      </c>
      <c r="DT491" s="24">
        <v>0</v>
      </c>
      <c r="DU491" s="23">
        <v>0</v>
      </c>
      <c r="DV491" s="23">
        <v>0</v>
      </c>
      <c r="DW491" s="26">
        <f t="shared" si="73"/>
        <v>238615146</v>
      </c>
      <c r="DX491" s="26">
        <f>VLOOKUP(B491,[2]RPTNCT049_ConsultaSaldosContabl!$I$4:$K$7914,3,0)</f>
        <v>79863181</v>
      </c>
      <c r="DY491" s="13" t="e">
        <f>+S491+AD491+AU491+#REF!+BG491+#REF!+BQ491+#REF!</f>
        <v>#REF!</v>
      </c>
    </row>
    <row r="492" spans="1:129" ht="15" customHeight="1" x14ac:dyDescent="0.2">
      <c r="A492" s="9">
        <v>8907020231</v>
      </c>
      <c r="B492" s="9">
        <v>890702023</v>
      </c>
      <c r="C492" s="9"/>
      <c r="D492" s="27">
        <v>211773217</v>
      </c>
      <c r="E492" s="21" t="s">
        <v>1015</v>
      </c>
      <c r="F492" s="20" t="s">
        <v>2140</v>
      </c>
      <c r="G492" s="22">
        <f>VLOOKUP(A492,[1]SGP!$A$4:$G$1137,7,0)</f>
        <v>0</v>
      </c>
      <c r="H492" s="23"/>
      <c r="I492" s="23">
        <v>0</v>
      </c>
      <c r="J492" s="23">
        <v>0</v>
      </c>
      <c r="K492" s="24">
        <v>0</v>
      </c>
      <c r="L492" s="23">
        <v>0</v>
      </c>
      <c r="M492" s="23">
        <v>0</v>
      </c>
      <c r="N492" s="25">
        <f t="shared" si="66"/>
        <v>0</v>
      </c>
      <c r="O492" s="25">
        <v>0</v>
      </c>
      <c r="P492" s="22">
        <v>0</v>
      </c>
      <c r="Q492" s="23">
        <v>0</v>
      </c>
      <c r="R492" s="23">
        <v>0</v>
      </c>
      <c r="S492" s="31">
        <v>320989242</v>
      </c>
      <c r="T492" s="23">
        <v>0</v>
      </c>
      <c r="U492" s="24">
        <v>0</v>
      </c>
      <c r="V492" s="23">
        <v>0</v>
      </c>
      <c r="W492" s="23">
        <v>0</v>
      </c>
      <c r="X492" s="25">
        <f t="shared" si="67"/>
        <v>320989242</v>
      </c>
      <c r="Y492" s="25">
        <v>0</v>
      </c>
      <c r="Z492" s="22">
        <v>0</v>
      </c>
      <c r="AA492" s="23">
        <v>0</v>
      </c>
      <c r="AB492" s="22">
        <v>0</v>
      </c>
      <c r="AC492" s="23">
        <v>0</v>
      </c>
      <c r="AD492" s="23">
        <v>0</v>
      </c>
      <c r="AE492" s="23">
        <v>0</v>
      </c>
      <c r="AF492" s="24">
        <v>0</v>
      </c>
      <c r="AG492" s="23">
        <v>0</v>
      </c>
      <c r="AH492" s="23">
        <v>0</v>
      </c>
      <c r="AI492" s="25">
        <f t="shared" si="68"/>
        <v>320989242</v>
      </c>
      <c r="AJ492" s="25">
        <v>0</v>
      </c>
      <c r="AK492" s="24">
        <v>0</v>
      </c>
      <c r="AL492" s="23">
        <v>0</v>
      </c>
      <c r="AM492" s="23">
        <v>0</v>
      </c>
      <c r="AN492" s="24">
        <v>0</v>
      </c>
      <c r="AO492" s="24">
        <v>0</v>
      </c>
      <c r="AP492" s="23">
        <v>0</v>
      </c>
      <c r="AQ492" s="23">
        <v>0</v>
      </c>
      <c r="AR492" s="23">
        <v>0</v>
      </c>
      <c r="AS492" s="41" t="s">
        <v>2304</v>
      </c>
      <c r="AT492" s="23">
        <v>0</v>
      </c>
      <c r="AU492" s="23">
        <v>0</v>
      </c>
      <c r="AV492" s="25">
        <v>320989242</v>
      </c>
      <c r="AW492" s="22">
        <v>0</v>
      </c>
      <c r="AX492" s="23">
        <v>0</v>
      </c>
      <c r="AY492" s="41">
        <v>0</v>
      </c>
      <c r="AZ492" s="23">
        <v>0</v>
      </c>
      <c r="BA492" s="24">
        <v>0</v>
      </c>
      <c r="BB492" s="23">
        <v>0</v>
      </c>
      <c r="BC492" s="23"/>
      <c r="BD492" s="23">
        <v>0</v>
      </c>
      <c r="BE492" s="41">
        <v>0</v>
      </c>
      <c r="BF492" s="23">
        <v>337494665</v>
      </c>
      <c r="BG492" s="23">
        <v>315003361</v>
      </c>
      <c r="BH492" s="25">
        <v>973487268</v>
      </c>
      <c r="BI492" s="23">
        <v>0</v>
      </c>
      <c r="BJ492" s="23">
        <v>96390123</v>
      </c>
      <c r="BK492" s="23">
        <v>0</v>
      </c>
      <c r="BL492" s="23">
        <v>0</v>
      </c>
      <c r="BM492" s="23">
        <v>0</v>
      </c>
      <c r="BN492" s="24">
        <v>0</v>
      </c>
      <c r="BO492" s="23">
        <v>0</v>
      </c>
      <c r="BP492" s="23">
        <v>0</v>
      </c>
      <c r="BQ492" s="23">
        <v>0</v>
      </c>
      <c r="BR492" s="25">
        <v>1069877391</v>
      </c>
      <c r="BS492" s="22">
        <v>0</v>
      </c>
      <c r="BT492" s="23">
        <v>0</v>
      </c>
      <c r="BU492" s="23">
        <v>0</v>
      </c>
      <c r="BV492" s="23">
        <v>0</v>
      </c>
      <c r="BW492" s="24">
        <v>0</v>
      </c>
      <c r="BX492" s="23">
        <v>0</v>
      </c>
      <c r="BY492" s="23">
        <v>0</v>
      </c>
      <c r="BZ492" s="23">
        <v>0</v>
      </c>
      <c r="CA492" s="25">
        <f t="shared" si="69"/>
        <v>1069877391</v>
      </c>
      <c r="CB492" s="22">
        <v>0</v>
      </c>
      <c r="CC492" s="23">
        <v>0</v>
      </c>
      <c r="CD492" s="23">
        <v>0</v>
      </c>
      <c r="CE492" s="23">
        <v>0</v>
      </c>
      <c r="CF492" s="24">
        <v>0</v>
      </c>
      <c r="CG492" s="23">
        <v>0</v>
      </c>
      <c r="CH492" s="23">
        <v>0</v>
      </c>
      <c r="CI492" s="23">
        <v>0</v>
      </c>
      <c r="CJ492" s="25">
        <f t="shared" si="70"/>
        <v>1069877391</v>
      </c>
      <c r="CK492" s="22">
        <v>0</v>
      </c>
      <c r="CL492" s="23">
        <v>0</v>
      </c>
      <c r="CM492" s="23">
        <v>0</v>
      </c>
      <c r="CN492" s="23">
        <v>0</v>
      </c>
      <c r="CO492" s="23">
        <v>0</v>
      </c>
      <c r="CP492" s="24">
        <v>0</v>
      </c>
      <c r="CQ492" s="23">
        <v>0</v>
      </c>
      <c r="CR492" s="23">
        <v>0</v>
      </c>
      <c r="CS492" s="25">
        <f t="shared" si="71"/>
        <v>1069877391</v>
      </c>
      <c r="CT492" s="22">
        <v>0</v>
      </c>
      <c r="CU492" s="23">
        <v>0</v>
      </c>
      <c r="CV492" s="23">
        <v>0</v>
      </c>
      <c r="CW492" s="23"/>
      <c r="CX492" s="23">
        <v>0</v>
      </c>
      <c r="CY492" s="24">
        <v>0</v>
      </c>
      <c r="CZ492" s="23">
        <v>0</v>
      </c>
      <c r="DA492" s="23">
        <v>0</v>
      </c>
      <c r="DB492" s="25">
        <f t="shared" si="75"/>
        <v>1069877391</v>
      </c>
      <c r="DC492" s="22">
        <v>0</v>
      </c>
      <c r="DD492" s="23">
        <v>0</v>
      </c>
      <c r="DE492" s="23">
        <v>0</v>
      </c>
      <c r="DF492" s="23">
        <v>0</v>
      </c>
      <c r="DG492" s="23">
        <v>0</v>
      </c>
      <c r="DH492" s="24">
        <v>0</v>
      </c>
      <c r="DI492" s="23">
        <v>0</v>
      </c>
      <c r="DJ492" s="23">
        <v>0</v>
      </c>
      <c r="DK492" s="25">
        <f t="shared" si="76"/>
        <v>1069877391</v>
      </c>
      <c r="DL492" s="28">
        <v>0</v>
      </c>
      <c r="DM492" s="23">
        <v>0</v>
      </c>
      <c r="DN492" s="23">
        <v>0</v>
      </c>
      <c r="DO492" s="23">
        <v>0</v>
      </c>
      <c r="DP492" s="23"/>
      <c r="DQ492" s="23"/>
      <c r="DR492" s="23">
        <v>0</v>
      </c>
      <c r="DS492" s="23">
        <v>0</v>
      </c>
      <c r="DT492" s="24">
        <v>0</v>
      </c>
      <c r="DU492" s="23">
        <v>0</v>
      </c>
      <c r="DV492" s="23">
        <v>0</v>
      </c>
      <c r="DW492" s="26">
        <f t="shared" si="73"/>
        <v>1069877391</v>
      </c>
      <c r="DX492" s="26">
        <f>VLOOKUP(B492,[2]RPTNCT049_ConsultaSaldosContabl!$I$4:$K$7914,3,0)</f>
        <v>433884788</v>
      </c>
      <c r="DY492" s="13" t="e">
        <f>+S492+AD492+AU492+#REF!+BG492+#REF!+BQ492+#REF!</f>
        <v>#REF!</v>
      </c>
    </row>
    <row r="493" spans="1:129" ht="15" customHeight="1" x14ac:dyDescent="0.2">
      <c r="A493" s="9">
        <v>8907020217</v>
      </c>
      <c r="B493" s="9">
        <v>890702021</v>
      </c>
      <c r="C493" s="9"/>
      <c r="D493" s="27">
        <v>215273152</v>
      </c>
      <c r="E493" s="21" t="s">
        <v>1012</v>
      </c>
      <c r="F493" s="20" t="s">
        <v>2137</v>
      </c>
      <c r="G493" s="22">
        <f>VLOOKUP(A493,[1]SGP!$A$4:$G$1137,7,0)</f>
        <v>0</v>
      </c>
      <c r="H493" s="23"/>
      <c r="I493" s="23">
        <v>0</v>
      </c>
      <c r="J493" s="23">
        <v>0</v>
      </c>
      <c r="K493" s="24">
        <v>0</v>
      </c>
      <c r="L493" s="23">
        <v>0</v>
      </c>
      <c r="M493" s="23">
        <v>0</v>
      </c>
      <c r="N493" s="25">
        <f t="shared" si="66"/>
        <v>0</v>
      </c>
      <c r="O493" s="25">
        <v>0</v>
      </c>
      <c r="P493" s="22">
        <v>0</v>
      </c>
      <c r="Q493" s="23">
        <v>0</v>
      </c>
      <c r="R493" s="23">
        <v>0</v>
      </c>
      <c r="S493" s="31">
        <v>61474959</v>
      </c>
      <c r="T493" s="23">
        <v>0</v>
      </c>
      <c r="U493" s="24">
        <v>0</v>
      </c>
      <c r="V493" s="23">
        <v>0</v>
      </c>
      <c r="W493" s="23">
        <v>0</v>
      </c>
      <c r="X493" s="25">
        <f t="shared" si="67"/>
        <v>61474959</v>
      </c>
      <c r="Y493" s="25">
        <v>0</v>
      </c>
      <c r="Z493" s="22">
        <v>0</v>
      </c>
      <c r="AA493" s="23">
        <v>0</v>
      </c>
      <c r="AB493" s="22">
        <v>0</v>
      </c>
      <c r="AC493" s="23">
        <v>0</v>
      </c>
      <c r="AD493" s="23">
        <v>0</v>
      </c>
      <c r="AE493" s="23">
        <v>0</v>
      </c>
      <c r="AF493" s="24">
        <v>0</v>
      </c>
      <c r="AG493" s="23">
        <v>0</v>
      </c>
      <c r="AH493" s="23">
        <v>0</v>
      </c>
      <c r="AI493" s="25">
        <f t="shared" si="68"/>
        <v>61474959</v>
      </c>
      <c r="AJ493" s="25">
        <v>0</v>
      </c>
      <c r="AK493" s="24">
        <v>0</v>
      </c>
      <c r="AL493" s="23">
        <v>0</v>
      </c>
      <c r="AM493" s="23">
        <v>0</v>
      </c>
      <c r="AN493" s="24">
        <v>0</v>
      </c>
      <c r="AO493" s="24">
        <v>0</v>
      </c>
      <c r="AP493" s="23">
        <v>0</v>
      </c>
      <c r="AQ493" s="23">
        <v>0</v>
      </c>
      <c r="AR493" s="23">
        <v>0</v>
      </c>
      <c r="AS493" s="41" t="s">
        <v>2304</v>
      </c>
      <c r="AT493" s="23">
        <v>0</v>
      </c>
      <c r="AU493" s="23">
        <v>0</v>
      </c>
      <c r="AV493" s="25">
        <v>61474959</v>
      </c>
      <c r="AW493" s="22">
        <v>0</v>
      </c>
      <c r="AX493" s="23">
        <v>0</v>
      </c>
      <c r="AY493" s="41">
        <v>0</v>
      </c>
      <c r="AZ493" s="23">
        <v>0</v>
      </c>
      <c r="BA493" s="24">
        <v>0</v>
      </c>
      <c r="BB493" s="23">
        <v>0</v>
      </c>
      <c r="BC493" s="23"/>
      <c r="BD493" s="23">
        <v>0</v>
      </c>
      <c r="BE493" s="41">
        <v>0</v>
      </c>
      <c r="BF493" s="23">
        <v>37783715</v>
      </c>
      <c r="BG493" s="23">
        <v>56617497</v>
      </c>
      <c r="BH493" s="25">
        <v>155876171</v>
      </c>
      <c r="BI493" s="23">
        <v>0</v>
      </c>
      <c r="BJ493" s="23">
        <v>11121897</v>
      </c>
      <c r="BK493" s="23">
        <v>0</v>
      </c>
      <c r="BL493" s="23">
        <v>0</v>
      </c>
      <c r="BM493" s="23">
        <v>0</v>
      </c>
      <c r="BN493" s="24">
        <v>0</v>
      </c>
      <c r="BO493" s="23">
        <v>0</v>
      </c>
      <c r="BP493" s="23">
        <v>0</v>
      </c>
      <c r="BQ493" s="23">
        <v>0</v>
      </c>
      <c r="BR493" s="25">
        <v>166998068</v>
      </c>
      <c r="BS493" s="22">
        <v>0</v>
      </c>
      <c r="BT493" s="23">
        <v>0</v>
      </c>
      <c r="BU493" s="23">
        <v>0</v>
      </c>
      <c r="BV493" s="23">
        <v>0</v>
      </c>
      <c r="BW493" s="24">
        <v>0</v>
      </c>
      <c r="BX493" s="23">
        <v>0</v>
      </c>
      <c r="BY493" s="23">
        <v>0</v>
      </c>
      <c r="BZ493" s="23">
        <v>0</v>
      </c>
      <c r="CA493" s="25">
        <f t="shared" si="69"/>
        <v>166998068</v>
      </c>
      <c r="CB493" s="22">
        <v>0</v>
      </c>
      <c r="CC493" s="23">
        <v>0</v>
      </c>
      <c r="CD493" s="23">
        <v>0</v>
      </c>
      <c r="CE493" s="23">
        <v>0</v>
      </c>
      <c r="CF493" s="24">
        <v>0</v>
      </c>
      <c r="CG493" s="23">
        <v>0</v>
      </c>
      <c r="CH493" s="23">
        <v>0</v>
      </c>
      <c r="CI493" s="23">
        <v>0</v>
      </c>
      <c r="CJ493" s="25">
        <f t="shared" si="70"/>
        <v>166998068</v>
      </c>
      <c r="CK493" s="22">
        <v>0</v>
      </c>
      <c r="CL493" s="23">
        <v>0</v>
      </c>
      <c r="CM493" s="23">
        <v>0</v>
      </c>
      <c r="CN493" s="23">
        <v>0</v>
      </c>
      <c r="CO493" s="23">
        <v>0</v>
      </c>
      <c r="CP493" s="24">
        <v>0</v>
      </c>
      <c r="CQ493" s="23">
        <v>0</v>
      </c>
      <c r="CR493" s="23">
        <v>0</v>
      </c>
      <c r="CS493" s="25">
        <f t="shared" si="71"/>
        <v>166998068</v>
      </c>
      <c r="CT493" s="22">
        <v>0</v>
      </c>
      <c r="CU493" s="23">
        <v>0</v>
      </c>
      <c r="CV493" s="23">
        <v>0</v>
      </c>
      <c r="CW493" s="23"/>
      <c r="CX493" s="23">
        <v>0</v>
      </c>
      <c r="CY493" s="24">
        <v>0</v>
      </c>
      <c r="CZ493" s="23">
        <v>0</v>
      </c>
      <c r="DA493" s="23">
        <v>0</v>
      </c>
      <c r="DB493" s="25">
        <f t="shared" si="75"/>
        <v>166998068</v>
      </c>
      <c r="DC493" s="22">
        <v>0</v>
      </c>
      <c r="DD493" s="23">
        <v>0</v>
      </c>
      <c r="DE493" s="23">
        <v>0</v>
      </c>
      <c r="DF493" s="23">
        <v>0</v>
      </c>
      <c r="DG493" s="23">
        <v>0</v>
      </c>
      <c r="DH493" s="24">
        <v>0</v>
      </c>
      <c r="DI493" s="23">
        <v>0</v>
      </c>
      <c r="DJ493" s="23">
        <v>0</v>
      </c>
      <c r="DK493" s="25">
        <f t="shared" si="76"/>
        <v>166998068</v>
      </c>
      <c r="DL493" s="28">
        <v>0</v>
      </c>
      <c r="DM493" s="23">
        <v>0</v>
      </c>
      <c r="DN493" s="23">
        <v>0</v>
      </c>
      <c r="DO493" s="23">
        <v>0</v>
      </c>
      <c r="DP493" s="23"/>
      <c r="DQ493" s="23"/>
      <c r="DR493" s="23">
        <v>0</v>
      </c>
      <c r="DS493" s="23">
        <v>0</v>
      </c>
      <c r="DT493" s="24">
        <v>0</v>
      </c>
      <c r="DU493" s="23">
        <v>0</v>
      </c>
      <c r="DV493" s="23">
        <v>0</v>
      </c>
      <c r="DW493" s="26">
        <f t="shared" si="73"/>
        <v>166998068</v>
      </c>
      <c r="DX493" s="26">
        <f>VLOOKUP(B493,[2]RPTNCT049_ConsultaSaldosContabl!$I$4:$K$7914,3,0)</f>
        <v>48905612</v>
      </c>
      <c r="DY493" s="13" t="e">
        <f>+S493+AD493+AU493+#REF!+BG493+#REF!+BQ493+#REF!</f>
        <v>#REF!</v>
      </c>
    </row>
    <row r="494" spans="1:129" ht="15" customHeight="1" x14ac:dyDescent="0.2">
      <c r="A494" s="9">
        <v>8907020184</v>
      </c>
      <c r="B494" s="9">
        <v>890702018</v>
      </c>
      <c r="C494" s="9"/>
      <c r="D494" s="27">
        <v>214373043</v>
      </c>
      <c r="E494" s="21" t="s">
        <v>1007</v>
      </c>
      <c r="F494" s="20" t="s">
        <v>2132</v>
      </c>
      <c r="G494" s="22">
        <f>VLOOKUP(A494,[1]SGP!$A$4:$G$1137,7,0)</f>
        <v>0</v>
      </c>
      <c r="H494" s="23"/>
      <c r="I494" s="23">
        <v>0</v>
      </c>
      <c r="J494" s="23">
        <v>0</v>
      </c>
      <c r="K494" s="24">
        <v>0</v>
      </c>
      <c r="L494" s="23">
        <v>0</v>
      </c>
      <c r="M494" s="23">
        <v>0</v>
      </c>
      <c r="N494" s="25">
        <f t="shared" si="66"/>
        <v>0</v>
      </c>
      <c r="O494" s="25">
        <v>0</v>
      </c>
      <c r="P494" s="22">
        <v>0</v>
      </c>
      <c r="Q494" s="23">
        <v>0</v>
      </c>
      <c r="R494" s="23">
        <v>0</v>
      </c>
      <c r="S494" s="31">
        <v>103474047</v>
      </c>
      <c r="T494" s="23">
        <v>0</v>
      </c>
      <c r="U494" s="24">
        <v>0</v>
      </c>
      <c r="V494" s="23">
        <v>0</v>
      </c>
      <c r="W494" s="23">
        <v>0</v>
      </c>
      <c r="X494" s="25">
        <f t="shared" si="67"/>
        <v>103474047</v>
      </c>
      <c r="Y494" s="25">
        <v>0</v>
      </c>
      <c r="Z494" s="22">
        <v>0</v>
      </c>
      <c r="AA494" s="23">
        <v>0</v>
      </c>
      <c r="AB494" s="22">
        <v>0</v>
      </c>
      <c r="AC494" s="23">
        <v>0</v>
      </c>
      <c r="AD494" s="23">
        <v>0</v>
      </c>
      <c r="AE494" s="23">
        <v>0</v>
      </c>
      <c r="AF494" s="24">
        <v>0</v>
      </c>
      <c r="AG494" s="23">
        <v>0</v>
      </c>
      <c r="AH494" s="23">
        <v>0</v>
      </c>
      <c r="AI494" s="25">
        <f t="shared" si="68"/>
        <v>103474047</v>
      </c>
      <c r="AJ494" s="25">
        <v>0</v>
      </c>
      <c r="AK494" s="24">
        <v>0</v>
      </c>
      <c r="AL494" s="23">
        <v>0</v>
      </c>
      <c r="AM494" s="23">
        <v>0</v>
      </c>
      <c r="AN494" s="24">
        <v>0</v>
      </c>
      <c r="AO494" s="24">
        <v>0</v>
      </c>
      <c r="AP494" s="23">
        <v>0</v>
      </c>
      <c r="AQ494" s="23">
        <v>0</v>
      </c>
      <c r="AR494" s="23">
        <v>0</v>
      </c>
      <c r="AS494" s="41" t="s">
        <v>2304</v>
      </c>
      <c r="AT494" s="23">
        <v>0</v>
      </c>
      <c r="AU494" s="23">
        <v>0</v>
      </c>
      <c r="AV494" s="25">
        <v>103474047</v>
      </c>
      <c r="AW494" s="22">
        <v>0</v>
      </c>
      <c r="AX494" s="23">
        <v>0</v>
      </c>
      <c r="AY494" s="41">
        <v>0</v>
      </c>
      <c r="AZ494" s="23">
        <v>0</v>
      </c>
      <c r="BA494" s="24">
        <v>0</v>
      </c>
      <c r="BB494" s="23">
        <v>0</v>
      </c>
      <c r="BC494" s="23"/>
      <c r="BD494" s="23">
        <v>0</v>
      </c>
      <c r="BE494" s="41">
        <v>0</v>
      </c>
      <c r="BF494" s="23">
        <v>119863655</v>
      </c>
      <c r="BG494" s="23">
        <v>98237355</v>
      </c>
      <c r="BH494" s="25">
        <v>321575057</v>
      </c>
      <c r="BI494" s="23">
        <v>0</v>
      </c>
      <c r="BJ494" s="23">
        <v>34234861</v>
      </c>
      <c r="BK494" s="23">
        <v>0</v>
      </c>
      <c r="BL494" s="23">
        <v>0</v>
      </c>
      <c r="BM494" s="23">
        <v>0</v>
      </c>
      <c r="BN494" s="24">
        <v>0</v>
      </c>
      <c r="BO494" s="23">
        <v>0</v>
      </c>
      <c r="BP494" s="23">
        <v>0</v>
      </c>
      <c r="BQ494" s="23">
        <v>0</v>
      </c>
      <c r="BR494" s="25">
        <v>355809918</v>
      </c>
      <c r="BS494" s="22">
        <v>0</v>
      </c>
      <c r="BT494" s="23">
        <v>0</v>
      </c>
      <c r="BU494" s="23">
        <v>0</v>
      </c>
      <c r="BV494" s="23">
        <v>0</v>
      </c>
      <c r="BW494" s="24">
        <v>0</v>
      </c>
      <c r="BX494" s="23">
        <v>0</v>
      </c>
      <c r="BY494" s="23">
        <v>0</v>
      </c>
      <c r="BZ494" s="23">
        <v>0</v>
      </c>
      <c r="CA494" s="25">
        <f t="shared" si="69"/>
        <v>355809918</v>
      </c>
      <c r="CB494" s="22">
        <v>0</v>
      </c>
      <c r="CC494" s="23">
        <v>0</v>
      </c>
      <c r="CD494" s="23">
        <v>0</v>
      </c>
      <c r="CE494" s="23">
        <v>0</v>
      </c>
      <c r="CF494" s="24">
        <v>0</v>
      </c>
      <c r="CG494" s="23">
        <v>0</v>
      </c>
      <c r="CH494" s="23">
        <v>0</v>
      </c>
      <c r="CI494" s="23">
        <v>0</v>
      </c>
      <c r="CJ494" s="25">
        <f t="shared" si="70"/>
        <v>355809918</v>
      </c>
      <c r="CK494" s="22">
        <v>0</v>
      </c>
      <c r="CL494" s="23">
        <v>0</v>
      </c>
      <c r="CM494" s="23">
        <v>0</v>
      </c>
      <c r="CN494" s="23">
        <v>0</v>
      </c>
      <c r="CO494" s="23">
        <v>0</v>
      </c>
      <c r="CP494" s="24">
        <v>0</v>
      </c>
      <c r="CQ494" s="23">
        <v>0</v>
      </c>
      <c r="CR494" s="23">
        <v>0</v>
      </c>
      <c r="CS494" s="25">
        <f t="shared" si="71"/>
        <v>355809918</v>
      </c>
      <c r="CT494" s="22">
        <v>0</v>
      </c>
      <c r="CU494" s="23">
        <v>0</v>
      </c>
      <c r="CV494" s="23">
        <v>0</v>
      </c>
      <c r="CW494" s="23"/>
      <c r="CX494" s="23">
        <v>0</v>
      </c>
      <c r="CY494" s="24">
        <v>0</v>
      </c>
      <c r="CZ494" s="23">
        <v>0</v>
      </c>
      <c r="DA494" s="23">
        <v>0</v>
      </c>
      <c r="DB494" s="25">
        <f t="shared" si="75"/>
        <v>355809918</v>
      </c>
      <c r="DC494" s="22">
        <v>0</v>
      </c>
      <c r="DD494" s="23">
        <v>0</v>
      </c>
      <c r="DE494" s="23">
        <v>0</v>
      </c>
      <c r="DF494" s="23">
        <v>0</v>
      </c>
      <c r="DG494" s="23">
        <v>0</v>
      </c>
      <c r="DH494" s="24">
        <v>0</v>
      </c>
      <c r="DI494" s="23">
        <v>0</v>
      </c>
      <c r="DJ494" s="23">
        <v>0</v>
      </c>
      <c r="DK494" s="25">
        <f t="shared" si="76"/>
        <v>355809918</v>
      </c>
      <c r="DL494" s="28">
        <v>0</v>
      </c>
      <c r="DM494" s="23">
        <v>0</v>
      </c>
      <c r="DN494" s="23">
        <v>0</v>
      </c>
      <c r="DO494" s="23">
        <v>0</v>
      </c>
      <c r="DP494" s="23"/>
      <c r="DQ494" s="23"/>
      <c r="DR494" s="23">
        <v>0</v>
      </c>
      <c r="DS494" s="23">
        <v>0</v>
      </c>
      <c r="DT494" s="24">
        <v>0</v>
      </c>
      <c r="DU494" s="23">
        <v>0</v>
      </c>
      <c r="DV494" s="23">
        <v>0</v>
      </c>
      <c r="DW494" s="26">
        <f t="shared" si="73"/>
        <v>355809918</v>
      </c>
      <c r="DX494" s="26">
        <f>VLOOKUP(B494,[2]RPTNCT049_ConsultaSaldosContabl!$I$4:$K$7914,3,0)</f>
        <v>154098516</v>
      </c>
      <c r="DY494" s="13" t="e">
        <f>+S494+AD494+AU494+#REF!+BG494+#REF!+BQ494+#REF!</f>
        <v>#REF!</v>
      </c>
    </row>
    <row r="495" spans="1:129" ht="15" customHeight="1" x14ac:dyDescent="0.2">
      <c r="A495" s="9">
        <v>8907020177</v>
      </c>
      <c r="B495" s="9">
        <v>890702017</v>
      </c>
      <c r="C495" s="9"/>
      <c r="D495" s="27">
        <v>212473024</v>
      </c>
      <c r="E495" s="21" t="s">
        <v>1004</v>
      </c>
      <c r="F495" s="20" t="s">
        <v>2129</v>
      </c>
      <c r="G495" s="22">
        <f>VLOOKUP(A495,[1]SGP!$A$4:$G$1137,7,0)</f>
        <v>0</v>
      </c>
      <c r="H495" s="23"/>
      <c r="I495" s="23">
        <v>0</v>
      </c>
      <c r="J495" s="23">
        <v>0</v>
      </c>
      <c r="K495" s="24">
        <v>0</v>
      </c>
      <c r="L495" s="23">
        <v>0</v>
      </c>
      <c r="M495" s="23">
        <v>0</v>
      </c>
      <c r="N495" s="25">
        <f t="shared" si="66"/>
        <v>0</v>
      </c>
      <c r="O495" s="25">
        <v>0</v>
      </c>
      <c r="P495" s="22">
        <v>0</v>
      </c>
      <c r="Q495" s="23">
        <v>0</v>
      </c>
      <c r="R495" s="23">
        <v>0</v>
      </c>
      <c r="S495" s="31">
        <v>38543320</v>
      </c>
      <c r="T495" s="23">
        <v>0</v>
      </c>
      <c r="U495" s="24">
        <v>0</v>
      </c>
      <c r="V495" s="23">
        <v>0</v>
      </c>
      <c r="W495" s="23">
        <v>0</v>
      </c>
      <c r="X495" s="25">
        <f t="shared" si="67"/>
        <v>38543320</v>
      </c>
      <c r="Y495" s="25">
        <v>0</v>
      </c>
      <c r="Z495" s="22">
        <v>0</v>
      </c>
      <c r="AA495" s="23">
        <v>0</v>
      </c>
      <c r="AB495" s="22">
        <v>0</v>
      </c>
      <c r="AC495" s="23">
        <v>0</v>
      </c>
      <c r="AD495" s="23">
        <v>0</v>
      </c>
      <c r="AE495" s="23">
        <v>0</v>
      </c>
      <c r="AF495" s="24">
        <v>0</v>
      </c>
      <c r="AG495" s="23">
        <v>0</v>
      </c>
      <c r="AH495" s="23">
        <v>0</v>
      </c>
      <c r="AI495" s="25">
        <f t="shared" si="68"/>
        <v>38543320</v>
      </c>
      <c r="AJ495" s="25">
        <v>0</v>
      </c>
      <c r="AK495" s="24">
        <v>0</v>
      </c>
      <c r="AL495" s="23">
        <v>0</v>
      </c>
      <c r="AM495" s="23">
        <v>0</v>
      </c>
      <c r="AN495" s="24">
        <v>0</v>
      </c>
      <c r="AO495" s="24">
        <v>0</v>
      </c>
      <c r="AP495" s="23">
        <v>0</v>
      </c>
      <c r="AQ495" s="23">
        <v>0</v>
      </c>
      <c r="AR495" s="23">
        <v>0</v>
      </c>
      <c r="AS495" s="41" t="s">
        <v>2304</v>
      </c>
      <c r="AT495" s="23">
        <v>0</v>
      </c>
      <c r="AU495" s="23">
        <v>0</v>
      </c>
      <c r="AV495" s="25">
        <v>38543320</v>
      </c>
      <c r="AW495" s="22">
        <v>0</v>
      </c>
      <c r="AX495" s="23">
        <v>0</v>
      </c>
      <c r="AY495" s="41">
        <v>0</v>
      </c>
      <c r="AZ495" s="23">
        <v>0</v>
      </c>
      <c r="BA495" s="24">
        <v>0</v>
      </c>
      <c r="BB495" s="23">
        <v>0</v>
      </c>
      <c r="BC495" s="23"/>
      <c r="BD495" s="23">
        <v>0</v>
      </c>
      <c r="BE495" s="41">
        <v>0</v>
      </c>
      <c r="BF495" s="23">
        <v>25977885</v>
      </c>
      <c r="BG495" s="23">
        <v>37154679</v>
      </c>
      <c r="BH495" s="25">
        <v>101675884</v>
      </c>
      <c r="BI495" s="23">
        <v>0</v>
      </c>
      <c r="BJ495" s="23">
        <v>7419515</v>
      </c>
      <c r="BK495" s="23">
        <v>0</v>
      </c>
      <c r="BL495" s="23">
        <v>0</v>
      </c>
      <c r="BM495" s="23">
        <v>0</v>
      </c>
      <c r="BN495" s="24">
        <v>0</v>
      </c>
      <c r="BO495" s="23">
        <v>0</v>
      </c>
      <c r="BP495" s="23">
        <v>0</v>
      </c>
      <c r="BQ495" s="23">
        <v>0</v>
      </c>
      <c r="BR495" s="25">
        <v>109095399</v>
      </c>
      <c r="BS495" s="22">
        <v>0</v>
      </c>
      <c r="BT495" s="23">
        <v>0</v>
      </c>
      <c r="BU495" s="23">
        <v>0</v>
      </c>
      <c r="BV495" s="23">
        <v>0</v>
      </c>
      <c r="BW495" s="24">
        <v>0</v>
      </c>
      <c r="BX495" s="23">
        <v>0</v>
      </c>
      <c r="BY495" s="23">
        <v>0</v>
      </c>
      <c r="BZ495" s="23">
        <v>0</v>
      </c>
      <c r="CA495" s="25">
        <f t="shared" si="69"/>
        <v>109095399</v>
      </c>
      <c r="CB495" s="22">
        <v>0</v>
      </c>
      <c r="CC495" s="23">
        <v>0</v>
      </c>
      <c r="CD495" s="23">
        <v>0</v>
      </c>
      <c r="CE495" s="23">
        <v>0</v>
      </c>
      <c r="CF495" s="24">
        <v>0</v>
      </c>
      <c r="CG495" s="23">
        <v>0</v>
      </c>
      <c r="CH495" s="23">
        <v>0</v>
      </c>
      <c r="CI495" s="23">
        <v>0</v>
      </c>
      <c r="CJ495" s="25">
        <f t="shared" si="70"/>
        <v>109095399</v>
      </c>
      <c r="CK495" s="22">
        <v>0</v>
      </c>
      <c r="CL495" s="23">
        <v>0</v>
      </c>
      <c r="CM495" s="23">
        <v>0</v>
      </c>
      <c r="CN495" s="23">
        <v>0</v>
      </c>
      <c r="CO495" s="23">
        <v>0</v>
      </c>
      <c r="CP495" s="24">
        <v>0</v>
      </c>
      <c r="CQ495" s="23">
        <v>0</v>
      </c>
      <c r="CR495" s="23">
        <v>0</v>
      </c>
      <c r="CS495" s="25">
        <f t="shared" si="71"/>
        <v>109095399</v>
      </c>
      <c r="CT495" s="22">
        <v>0</v>
      </c>
      <c r="CU495" s="23">
        <v>0</v>
      </c>
      <c r="CV495" s="23">
        <v>0</v>
      </c>
      <c r="CW495" s="23"/>
      <c r="CX495" s="23">
        <v>0</v>
      </c>
      <c r="CY495" s="24">
        <v>0</v>
      </c>
      <c r="CZ495" s="23">
        <v>0</v>
      </c>
      <c r="DA495" s="23">
        <v>0</v>
      </c>
      <c r="DB495" s="25">
        <f t="shared" si="75"/>
        <v>109095399</v>
      </c>
      <c r="DC495" s="22">
        <v>0</v>
      </c>
      <c r="DD495" s="23">
        <v>0</v>
      </c>
      <c r="DE495" s="23">
        <v>0</v>
      </c>
      <c r="DF495" s="23">
        <v>0</v>
      </c>
      <c r="DG495" s="23">
        <v>0</v>
      </c>
      <c r="DH495" s="24">
        <v>0</v>
      </c>
      <c r="DI495" s="23">
        <v>0</v>
      </c>
      <c r="DJ495" s="23">
        <v>0</v>
      </c>
      <c r="DK495" s="25">
        <f t="shared" si="76"/>
        <v>109095399</v>
      </c>
      <c r="DL495" s="28">
        <v>0</v>
      </c>
      <c r="DM495" s="23">
        <v>0</v>
      </c>
      <c r="DN495" s="23">
        <v>0</v>
      </c>
      <c r="DO495" s="23">
        <v>0</v>
      </c>
      <c r="DP495" s="23"/>
      <c r="DQ495" s="23"/>
      <c r="DR495" s="23">
        <v>0</v>
      </c>
      <c r="DS495" s="23">
        <v>0</v>
      </c>
      <c r="DT495" s="24">
        <v>0</v>
      </c>
      <c r="DU495" s="23">
        <v>0</v>
      </c>
      <c r="DV495" s="23">
        <v>0</v>
      </c>
      <c r="DW495" s="26">
        <f t="shared" si="73"/>
        <v>109095399</v>
      </c>
      <c r="DX495" s="26">
        <f>VLOOKUP(B495,[2]RPTNCT049_ConsultaSaldosContabl!$I$4:$K$7914,3,0)</f>
        <v>33397400</v>
      </c>
      <c r="DY495" s="13" t="e">
        <f>+S495+AD495+AU495+#REF!+BG495+#REF!+BQ495+#REF!</f>
        <v>#REF!</v>
      </c>
    </row>
    <row r="496" spans="1:129" ht="15" customHeight="1" x14ac:dyDescent="0.2">
      <c r="A496" s="83">
        <v>8907020152</v>
      </c>
      <c r="B496" s="9">
        <v>890702015</v>
      </c>
      <c r="C496" s="9"/>
      <c r="D496" s="27">
        <v>211973319</v>
      </c>
      <c r="E496" s="21" t="s">
        <v>1022</v>
      </c>
      <c r="F496" s="20" t="s">
        <v>2146</v>
      </c>
      <c r="G496" s="22">
        <f>VLOOKUP(A496,[1]SGP!$A$4:$G$1137,7,0)</f>
        <v>0</v>
      </c>
      <c r="H496" s="23"/>
      <c r="I496" s="23">
        <v>0</v>
      </c>
      <c r="J496" s="23">
        <v>0</v>
      </c>
      <c r="K496" s="24">
        <v>0</v>
      </c>
      <c r="L496" s="23">
        <v>0</v>
      </c>
      <c r="M496" s="23">
        <v>0</v>
      </c>
      <c r="N496" s="25">
        <f t="shared" si="66"/>
        <v>0</v>
      </c>
      <c r="O496" s="25">
        <v>0</v>
      </c>
      <c r="P496" s="22">
        <v>0</v>
      </c>
      <c r="Q496" s="23">
        <v>0</v>
      </c>
      <c r="R496" s="23">
        <v>0</v>
      </c>
      <c r="S496" s="31">
        <v>274899859</v>
      </c>
      <c r="T496" s="23">
        <v>0</v>
      </c>
      <c r="U496" s="24">
        <v>0</v>
      </c>
      <c r="V496" s="23">
        <v>0</v>
      </c>
      <c r="W496" s="23">
        <v>0</v>
      </c>
      <c r="X496" s="25">
        <f t="shared" si="67"/>
        <v>274899859</v>
      </c>
      <c r="Y496" s="25">
        <v>0</v>
      </c>
      <c r="Z496" s="22">
        <v>0</v>
      </c>
      <c r="AA496" s="23">
        <v>0</v>
      </c>
      <c r="AB496" s="22">
        <v>0</v>
      </c>
      <c r="AC496" s="23">
        <v>0</v>
      </c>
      <c r="AD496" s="23">
        <v>0</v>
      </c>
      <c r="AE496" s="23">
        <v>0</v>
      </c>
      <c r="AF496" s="24">
        <v>0</v>
      </c>
      <c r="AG496" s="23">
        <v>0</v>
      </c>
      <c r="AH496" s="23">
        <v>0</v>
      </c>
      <c r="AI496" s="25">
        <f t="shared" si="68"/>
        <v>274899859</v>
      </c>
      <c r="AJ496" s="25">
        <v>0</v>
      </c>
      <c r="AK496" s="24">
        <v>0</v>
      </c>
      <c r="AL496" s="23">
        <v>0</v>
      </c>
      <c r="AM496" s="23">
        <v>0</v>
      </c>
      <c r="AN496" s="24">
        <v>0</v>
      </c>
      <c r="AO496" s="24">
        <v>0</v>
      </c>
      <c r="AP496" s="23">
        <v>0</v>
      </c>
      <c r="AQ496" s="23">
        <v>0</v>
      </c>
      <c r="AR496" s="23">
        <v>0</v>
      </c>
      <c r="AS496" s="41" t="s">
        <v>2304</v>
      </c>
      <c r="AT496" s="23">
        <v>0</v>
      </c>
      <c r="AU496" s="23">
        <v>0</v>
      </c>
      <c r="AV496" s="25">
        <v>274899859</v>
      </c>
      <c r="AW496" s="22">
        <v>0</v>
      </c>
      <c r="AX496" s="23">
        <v>0</v>
      </c>
      <c r="AY496" s="41">
        <v>0</v>
      </c>
      <c r="AZ496" s="23">
        <v>0</v>
      </c>
      <c r="BA496" s="24">
        <v>0</v>
      </c>
      <c r="BB496" s="23">
        <v>0</v>
      </c>
      <c r="BC496" s="23"/>
      <c r="BD496" s="23">
        <v>0</v>
      </c>
      <c r="BE496" s="41">
        <v>0</v>
      </c>
      <c r="BF496" s="23">
        <v>185629385</v>
      </c>
      <c r="BG496" s="23">
        <v>257276932</v>
      </c>
      <c r="BH496" s="25">
        <v>717806176</v>
      </c>
      <c r="BI496" s="23">
        <v>0</v>
      </c>
      <c r="BJ496" s="23">
        <v>53018821</v>
      </c>
      <c r="BK496" s="23">
        <v>0</v>
      </c>
      <c r="BL496" s="23">
        <v>0</v>
      </c>
      <c r="BM496" s="23">
        <v>0</v>
      </c>
      <c r="BN496" s="24">
        <v>0</v>
      </c>
      <c r="BO496" s="23">
        <v>0</v>
      </c>
      <c r="BP496" s="23">
        <v>0</v>
      </c>
      <c r="BQ496" s="23">
        <v>0</v>
      </c>
      <c r="BR496" s="25">
        <v>770824997</v>
      </c>
      <c r="BS496" s="22">
        <v>0</v>
      </c>
      <c r="BT496" s="23">
        <v>0</v>
      </c>
      <c r="BU496" s="23">
        <v>0</v>
      </c>
      <c r="BV496" s="23">
        <v>0</v>
      </c>
      <c r="BW496" s="24">
        <v>0</v>
      </c>
      <c r="BX496" s="23">
        <v>0</v>
      </c>
      <c r="BY496" s="23">
        <v>0</v>
      </c>
      <c r="BZ496" s="23">
        <v>0</v>
      </c>
      <c r="CA496" s="25">
        <f t="shared" si="69"/>
        <v>770824997</v>
      </c>
      <c r="CB496" s="22">
        <v>0</v>
      </c>
      <c r="CC496" s="23">
        <v>0</v>
      </c>
      <c r="CD496" s="23">
        <v>0</v>
      </c>
      <c r="CE496" s="23">
        <v>0</v>
      </c>
      <c r="CF496" s="24">
        <v>0</v>
      </c>
      <c r="CG496" s="23">
        <v>0</v>
      </c>
      <c r="CH496" s="23">
        <v>0</v>
      </c>
      <c r="CI496" s="23">
        <v>0</v>
      </c>
      <c r="CJ496" s="25">
        <f t="shared" si="70"/>
        <v>770824997</v>
      </c>
      <c r="CK496" s="22">
        <v>0</v>
      </c>
      <c r="CL496" s="23">
        <v>0</v>
      </c>
      <c r="CM496" s="23">
        <v>0</v>
      </c>
      <c r="CN496" s="23">
        <v>0</v>
      </c>
      <c r="CO496" s="23">
        <v>0</v>
      </c>
      <c r="CP496" s="24">
        <v>0</v>
      </c>
      <c r="CQ496" s="23">
        <v>0</v>
      </c>
      <c r="CR496" s="23">
        <v>0</v>
      </c>
      <c r="CS496" s="25">
        <f t="shared" si="71"/>
        <v>770824997</v>
      </c>
      <c r="CT496" s="22">
        <v>0</v>
      </c>
      <c r="CU496" s="23">
        <v>0</v>
      </c>
      <c r="CV496" s="23">
        <v>0</v>
      </c>
      <c r="CW496" s="23"/>
      <c r="CX496" s="23">
        <v>0</v>
      </c>
      <c r="CY496" s="24">
        <v>0</v>
      </c>
      <c r="CZ496" s="23">
        <v>0</v>
      </c>
      <c r="DA496" s="23">
        <v>0</v>
      </c>
      <c r="DB496" s="25">
        <f t="shared" si="75"/>
        <v>770824997</v>
      </c>
      <c r="DC496" s="22">
        <v>0</v>
      </c>
      <c r="DD496" s="23">
        <v>0</v>
      </c>
      <c r="DE496" s="23">
        <v>0</v>
      </c>
      <c r="DF496" s="23">
        <v>0</v>
      </c>
      <c r="DG496" s="23">
        <v>0</v>
      </c>
      <c r="DH496" s="24">
        <v>0</v>
      </c>
      <c r="DI496" s="23">
        <v>0</v>
      </c>
      <c r="DJ496" s="23">
        <v>0</v>
      </c>
      <c r="DK496" s="25">
        <f t="shared" si="76"/>
        <v>770824997</v>
      </c>
      <c r="DL496" s="28">
        <v>0</v>
      </c>
      <c r="DM496" s="23">
        <v>0</v>
      </c>
      <c r="DN496" s="23">
        <v>0</v>
      </c>
      <c r="DO496" s="23">
        <v>0</v>
      </c>
      <c r="DP496" s="23"/>
      <c r="DQ496" s="23"/>
      <c r="DR496" s="23">
        <v>0</v>
      </c>
      <c r="DS496" s="23">
        <v>0</v>
      </c>
      <c r="DT496" s="24">
        <v>0</v>
      </c>
      <c r="DU496" s="23">
        <v>0</v>
      </c>
      <c r="DV496" s="23">
        <v>0</v>
      </c>
      <c r="DW496" s="26">
        <f t="shared" si="73"/>
        <v>770824997</v>
      </c>
      <c r="DX496" s="26">
        <f>VLOOKUP(B496,[2]RPTNCT049_ConsultaSaldosContabl!$I$4:$K$7914,3,0)</f>
        <v>238648206</v>
      </c>
      <c r="DY496" s="13" t="e">
        <f>+S496+AD496+AU496+#REF!+BG496+#REF!+BQ496+#REF!</f>
        <v>#REF!</v>
      </c>
    </row>
    <row r="497" spans="1:129" ht="15" customHeight="1" x14ac:dyDescent="0.2">
      <c r="A497" s="9">
        <v>8907019334</v>
      </c>
      <c r="B497" s="9">
        <v>890701933</v>
      </c>
      <c r="C497" s="9"/>
      <c r="D497" s="27">
        <v>214973449</v>
      </c>
      <c r="E497" s="21" t="s">
        <v>1029</v>
      </c>
      <c r="F497" s="20" t="s">
        <v>2153</v>
      </c>
      <c r="G497" s="22">
        <f>VLOOKUP(A497,[1]SGP!$A$4:$G$1137,7,0)</f>
        <v>0</v>
      </c>
      <c r="H497" s="23"/>
      <c r="I497" s="23">
        <v>0</v>
      </c>
      <c r="J497" s="23">
        <v>0</v>
      </c>
      <c r="K497" s="24">
        <v>0</v>
      </c>
      <c r="L497" s="23">
        <v>0</v>
      </c>
      <c r="M497" s="23">
        <v>0</v>
      </c>
      <c r="N497" s="25">
        <f t="shared" si="66"/>
        <v>0</v>
      </c>
      <c r="O497" s="25">
        <v>0</v>
      </c>
      <c r="P497" s="22">
        <v>0</v>
      </c>
      <c r="Q497" s="23">
        <v>0</v>
      </c>
      <c r="R497" s="23">
        <v>0</v>
      </c>
      <c r="S497" s="31">
        <v>317054662</v>
      </c>
      <c r="T497" s="23">
        <v>0</v>
      </c>
      <c r="U497" s="24">
        <v>0</v>
      </c>
      <c r="V497" s="23">
        <v>0</v>
      </c>
      <c r="W497" s="23">
        <v>0</v>
      </c>
      <c r="X497" s="25">
        <f t="shared" si="67"/>
        <v>317054662</v>
      </c>
      <c r="Y497" s="25">
        <v>0</v>
      </c>
      <c r="Z497" s="22">
        <v>0</v>
      </c>
      <c r="AA497" s="23">
        <v>0</v>
      </c>
      <c r="AB497" s="22">
        <v>0</v>
      </c>
      <c r="AC497" s="23">
        <v>0</v>
      </c>
      <c r="AD497" s="23">
        <v>0</v>
      </c>
      <c r="AE497" s="23">
        <v>0</v>
      </c>
      <c r="AF497" s="24">
        <v>0</v>
      </c>
      <c r="AG497" s="23">
        <v>0</v>
      </c>
      <c r="AH497" s="23">
        <v>0</v>
      </c>
      <c r="AI497" s="25">
        <f t="shared" si="68"/>
        <v>317054662</v>
      </c>
      <c r="AJ497" s="25">
        <v>0</v>
      </c>
      <c r="AK497" s="24">
        <v>0</v>
      </c>
      <c r="AL497" s="23">
        <v>0</v>
      </c>
      <c r="AM497" s="23">
        <v>0</v>
      </c>
      <c r="AN497" s="24">
        <v>0</v>
      </c>
      <c r="AO497" s="24">
        <v>0</v>
      </c>
      <c r="AP497" s="23">
        <v>0</v>
      </c>
      <c r="AQ497" s="23">
        <v>0</v>
      </c>
      <c r="AR497" s="23">
        <v>0</v>
      </c>
      <c r="AS497" s="41" t="s">
        <v>2304</v>
      </c>
      <c r="AT497" s="23">
        <v>0</v>
      </c>
      <c r="AU497" s="23">
        <v>0</v>
      </c>
      <c r="AV497" s="25">
        <v>317054662</v>
      </c>
      <c r="AW497" s="22">
        <v>0</v>
      </c>
      <c r="AX497" s="23">
        <v>0</v>
      </c>
      <c r="AY497" s="41">
        <v>0</v>
      </c>
      <c r="AZ497" s="23">
        <v>0</v>
      </c>
      <c r="BA497" s="24">
        <v>0</v>
      </c>
      <c r="BB497" s="23">
        <v>0</v>
      </c>
      <c r="BC497" s="23"/>
      <c r="BD497" s="23">
        <v>0</v>
      </c>
      <c r="BE497" s="41">
        <v>0</v>
      </c>
      <c r="BF497" s="23">
        <v>135763225</v>
      </c>
      <c r="BG497" s="23">
        <v>283880026</v>
      </c>
      <c r="BH497" s="25">
        <v>736697913</v>
      </c>
      <c r="BI497" s="23">
        <v>0</v>
      </c>
      <c r="BJ497" s="23">
        <v>42846363</v>
      </c>
      <c r="BK497" s="23">
        <v>0</v>
      </c>
      <c r="BL497" s="23">
        <v>0</v>
      </c>
      <c r="BM497" s="23">
        <v>0</v>
      </c>
      <c r="BN497" s="24">
        <v>0</v>
      </c>
      <c r="BO497" s="23">
        <v>0</v>
      </c>
      <c r="BP497" s="23">
        <v>0</v>
      </c>
      <c r="BQ497" s="23">
        <v>0</v>
      </c>
      <c r="BR497" s="25">
        <v>779544276</v>
      </c>
      <c r="BS497" s="22">
        <v>0</v>
      </c>
      <c r="BT497" s="23">
        <v>0</v>
      </c>
      <c r="BU497" s="23">
        <v>0</v>
      </c>
      <c r="BV497" s="23">
        <v>0</v>
      </c>
      <c r="BW497" s="24">
        <v>0</v>
      </c>
      <c r="BX497" s="23">
        <v>0</v>
      </c>
      <c r="BY497" s="23">
        <v>0</v>
      </c>
      <c r="BZ497" s="23">
        <v>0</v>
      </c>
      <c r="CA497" s="25">
        <f t="shared" si="69"/>
        <v>779544276</v>
      </c>
      <c r="CB497" s="22">
        <v>0</v>
      </c>
      <c r="CC497" s="23">
        <v>0</v>
      </c>
      <c r="CD497" s="23">
        <v>0</v>
      </c>
      <c r="CE497" s="23">
        <v>0</v>
      </c>
      <c r="CF497" s="24">
        <v>0</v>
      </c>
      <c r="CG497" s="23">
        <v>0</v>
      </c>
      <c r="CH497" s="23">
        <v>0</v>
      </c>
      <c r="CI497" s="23">
        <v>0</v>
      </c>
      <c r="CJ497" s="25">
        <f t="shared" si="70"/>
        <v>779544276</v>
      </c>
      <c r="CK497" s="22">
        <v>0</v>
      </c>
      <c r="CL497" s="23">
        <v>0</v>
      </c>
      <c r="CM497" s="23">
        <v>0</v>
      </c>
      <c r="CN497" s="23">
        <v>0</v>
      </c>
      <c r="CO497" s="23">
        <v>0</v>
      </c>
      <c r="CP497" s="24">
        <v>0</v>
      </c>
      <c r="CQ497" s="23">
        <v>0</v>
      </c>
      <c r="CR497" s="23">
        <v>0</v>
      </c>
      <c r="CS497" s="25">
        <f t="shared" si="71"/>
        <v>779544276</v>
      </c>
      <c r="CT497" s="22">
        <v>0</v>
      </c>
      <c r="CU497" s="23">
        <v>0</v>
      </c>
      <c r="CV497" s="23">
        <v>0</v>
      </c>
      <c r="CW497" s="23"/>
      <c r="CX497" s="23">
        <v>0</v>
      </c>
      <c r="CY497" s="24">
        <v>0</v>
      </c>
      <c r="CZ497" s="23">
        <v>0</v>
      </c>
      <c r="DA497" s="23">
        <v>0</v>
      </c>
      <c r="DB497" s="25">
        <f t="shared" si="75"/>
        <v>779544276</v>
      </c>
      <c r="DC497" s="22">
        <v>0</v>
      </c>
      <c r="DD497" s="23">
        <v>0</v>
      </c>
      <c r="DE497" s="23">
        <v>0</v>
      </c>
      <c r="DF497" s="23">
        <v>0</v>
      </c>
      <c r="DG497" s="23">
        <v>0</v>
      </c>
      <c r="DH497" s="24">
        <v>0</v>
      </c>
      <c r="DI497" s="23">
        <v>0</v>
      </c>
      <c r="DJ497" s="23">
        <v>0</v>
      </c>
      <c r="DK497" s="25">
        <f t="shared" si="76"/>
        <v>779544276</v>
      </c>
      <c r="DL497" s="28">
        <v>0</v>
      </c>
      <c r="DM497" s="23">
        <v>0</v>
      </c>
      <c r="DN497" s="23">
        <v>0</v>
      </c>
      <c r="DO497" s="23">
        <v>0</v>
      </c>
      <c r="DP497" s="23"/>
      <c r="DQ497" s="23"/>
      <c r="DR497" s="23">
        <v>0</v>
      </c>
      <c r="DS497" s="23">
        <v>0</v>
      </c>
      <c r="DT497" s="24">
        <v>0</v>
      </c>
      <c r="DU497" s="23">
        <v>0</v>
      </c>
      <c r="DV497" s="23">
        <v>0</v>
      </c>
      <c r="DW497" s="26">
        <f t="shared" si="73"/>
        <v>779544276</v>
      </c>
      <c r="DX497" s="26">
        <f>VLOOKUP(B497,[2]RPTNCT049_ConsultaSaldosContabl!$I$4:$K$7914,3,0)</f>
        <v>178609588</v>
      </c>
      <c r="DY497" s="13" t="e">
        <f>+S497+AD497+AU497+#REF!+BG497+#REF!+BQ497+#REF!</f>
        <v>#REF!</v>
      </c>
    </row>
    <row r="498" spans="1:129" ht="15" customHeight="1" x14ac:dyDescent="0.2">
      <c r="A498" s="9">
        <v>8907013421</v>
      </c>
      <c r="B498" s="9">
        <v>890701342</v>
      </c>
      <c r="C498" s="9"/>
      <c r="D498" s="27">
        <v>214373443</v>
      </c>
      <c r="E498" s="21" t="s">
        <v>1028</v>
      </c>
      <c r="F498" s="20" t="s">
        <v>2152</v>
      </c>
      <c r="G498" s="22">
        <f>VLOOKUP(A498,[1]SGP!$A$4:$G$1137,7,0)</f>
        <v>0</v>
      </c>
      <c r="H498" s="23"/>
      <c r="I498" s="23">
        <v>0</v>
      </c>
      <c r="J498" s="23">
        <v>0</v>
      </c>
      <c r="K498" s="24">
        <v>0</v>
      </c>
      <c r="L498" s="23">
        <v>0</v>
      </c>
      <c r="M498" s="23">
        <v>0</v>
      </c>
      <c r="N498" s="25">
        <f t="shared" si="66"/>
        <v>0</v>
      </c>
      <c r="O498" s="25">
        <v>0</v>
      </c>
      <c r="P498" s="22">
        <v>0</v>
      </c>
      <c r="Q498" s="23">
        <v>0</v>
      </c>
      <c r="R498" s="23">
        <v>0</v>
      </c>
      <c r="S498" s="31">
        <v>297461300</v>
      </c>
      <c r="T498" s="23">
        <v>0</v>
      </c>
      <c r="U498" s="24">
        <v>0</v>
      </c>
      <c r="V498" s="23">
        <v>0</v>
      </c>
      <c r="W498" s="23">
        <v>0</v>
      </c>
      <c r="X498" s="25">
        <f t="shared" si="67"/>
        <v>297461300</v>
      </c>
      <c r="Y498" s="25">
        <v>0</v>
      </c>
      <c r="Z498" s="22">
        <v>0</v>
      </c>
      <c r="AA498" s="23">
        <v>0</v>
      </c>
      <c r="AB498" s="22">
        <v>0</v>
      </c>
      <c r="AC498" s="23">
        <v>0</v>
      </c>
      <c r="AD498" s="23">
        <v>0</v>
      </c>
      <c r="AE498" s="23">
        <v>0</v>
      </c>
      <c r="AF498" s="24">
        <v>0</v>
      </c>
      <c r="AG498" s="23">
        <v>0</v>
      </c>
      <c r="AH498" s="23">
        <v>0</v>
      </c>
      <c r="AI498" s="25">
        <f t="shared" si="68"/>
        <v>297461300</v>
      </c>
      <c r="AJ498" s="25">
        <v>0</v>
      </c>
      <c r="AK498" s="24">
        <v>0</v>
      </c>
      <c r="AL498" s="23">
        <v>0</v>
      </c>
      <c r="AM498" s="23">
        <v>0</v>
      </c>
      <c r="AN498" s="24">
        <v>0</v>
      </c>
      <c r="AO498" s="24">
        <v>0</v>
      </c>
      <c r="AP498" s="23">
        <v>0</v>
      </c>
      <c r="AQ498" s="23">
        <v>0</v>
      </c>
      <c r="AR498" s="23">
        <v>0</v>
      </c>
      <c r="AS498" s="41" t="s">
        <v>2304</v>
      </c>
      <c r="AT498" s="23">
        <v>0</v>
      </c>
      <c r="AU498" s="23">
        <v>0</v>
      </c>
      <c r="AV498" s="25">
        <v>297461300</v>
      </c>
      <c r="AW498" s="22">
        <v>0</v>
      </c>
      <c r="AX498" s="23">
        <v>0</v>
      </c>
      <c r="AY498" s="41">
        <v>0</v>
      </c>
      <c r="AZ498" s="23">
        <v>0</v>
      </c>
      <c r="BA498" s="24">
        <v>0</v>
      </c>
      <c r="BB498" s="23">
        <v>0</v>
      </c>
      <c r="BC498" s="23"/>
      <c r="BD498" s="23">
        <v>0</v>
      </c>
      <c r="BE498" s="41">
        <v>0</v>
      </c>
      <c r="BF498" s="23">
        <v>179824905</v>
      </c>
      <c r="BG498" s="23">
        <v>264146880</v>
      </c>
      <c r="BH498" s="25">
        <v>741433085</v>
      </c>
      <c r="BI498" s="23">
        <v>0</v>
      </c>
      <c r="BJ498" s="23">
        <v>51362395</v>
      </c>
      <c r="BK498" s="23">
        <v>0</v>
      </c>
      <c r="BL498" s="23">
        <v>0</v>
      </c>
      <c r="BM498" s="23">
        <v>0</v>
      </c>
      <c r="BN498" s="24">
        <v>0</v>
      </c>
      <c r="BO498" s="23">
        <v>0</v>
      </c>
      <c r="BP498" s="23">
        <v>0</v>
      </c>
      <c r="BQ498" s="23">
        <v>0</v>
      </c>
      <c r="BR498" s="25">
        <v>792795480</v>
      </c>
      <c r="BS498" s="22">
        <v>0</v>
      </c>
      <c r="BT498" s="23">
        <v>0</v>
      </c>
      <c r="BU498" s="23">
        <v>0</v>
      </c>
      <c r="BV498" s="23">
        <v>0</v>
      </c>
      <c r="BW498" s="24">
        <v>0</v>
      </c>
      <c r="BX498" s="23">
        <v>0</v>
      </c>
      <c r="BY498" s="23">
        <v>0</v>
      </c>
      <c r="BZ498" s="23">
        <v>0</v>
      </c>
      <c r="CA498" s="25">
        <f t="shared" si="69"/>
        <v>792795480</v>
      </c>
      <c r="CB498" s="22">
        <v>0</v>
      </c>
      <c r="CC498" s="23">
        <v>0</v>
      </c>
      <c r="CD498" s="23">
        <v>0</v>
      </c>
      <c r="CE498" s="23">
        <v>0</v>
      </c>
      <c r="CF498" s="24">
        <v>0</v>
      </c>
      <c r="CG498" s="23">
        <v>0</v>
      </c>
      <c r="CH498" s="23">
        <v>0</v>
      </c>
      <c r="CI498" s="23">
        <v>0</v>
      </c>
      <c r="CJ498" s="25">
        <f t="shared" si="70"/>
        <v>792795480</v>
      </c>
      <c r="CK498" s="22">
        <v>0</v>
      </c>
      <c r="CL498" s="23">
        <v>0</v>
      </c>
      <c r="CM498" s="23">
        <v>0</v>
      </c>
      <c r="CN498" s="23">
        <v>0</v>
      </c>
      <c r="CO498" s="23">
        <v>0</v>
      </c>
      <c r="CP498" s="24">
        <v>0</v>
      </c>
      <c r="CQ498" s="23">
        <v>0</v>
      </c>
      <c r="CR498" s="23">
        <v>0</v>
      </c>
      <c r="CS498" s="25">
        <f t="shared" si="71"/>
        <v>792795480</v>
      </c>
      <c r="CT498" s="22">
        <v>0</v>
      </c>
      <c r="CU498" s="23">
        <v>0</v>
      </c>
      <c r="CV498" s="23">
        <v>0</v>
      </c>
      <c r="CW498" s="23"/>
      <c r="CX498" s="23">
        <v>0</v>
      </c>
      <c r="CY498" s="24">
        <v>0</v>
      </c>
      <c r="CZ498" s="23">
        <v>0</v>
      </c>
      <c r="DA498" s="23">
        <v>0</v>
      </c>
      <c r="DB498" s="25">
        <f t="shared" si="75"/>
        <v>792795480</v>
      </c>
      <c r="DC498" s="22">
        <v>0</v>
      </c>
      <c r="DD498" s="23">
        <v>0</v>
      </c>
      <c r="DE498" s="23">
        <v>0</v>
      </c>
      <c r="DF498" s="23">
        <v>0</v>
      </c>
      <c r="DG498" s="23">
        <v>0</v>
      </c>
      <c r="DH498" s="24">
        <v>0</v>
      </c>
      <c r="DI498" s="23">
        <v>0</v>
      </c>
      <c r="DJ498" s="23">
        <v>0</v>
      </c>
      <c r="DK498" s="25">
        <f t="shared" si="76"/>
        <v>792795480</v>
      </c>
      <c r="DL498" s="28">
        <v>0</v>
      </c>
      <c r="DM498" s="23">
        <v>0</v>
      </c>
      <c r="DN498" s="23">
        <v>0</v>
      </c>
      <c r="DO498" s="23">
        <v>0</v>
      </c>
      <c r="DP498" s="23"/>
      <c r="DQ498" s="23"/>
      <c r="DR498" s="23">
        <v>0</v>
      </c>
      <c r="DS498" s="23">
        <v>0</v>
      </c>
      <c r="DT498" s="24">
        <v>0</v>
      </c>
      <c r="DU498" s="23">
        <v>0</v>
      </c>
      <c r="DV498" s="23">
        <v>0</v>
      </c>
      <c r="DW498" s="26">
        <f t="shared" si="73"/>
        <v>792795480</v>
      </c>
      <c r="DX498" s="26">
        <f>VLOOKUP(B498,[2]RPTNCT049_ConsultaSaldosContabl!$I$4:$K$7914,3,0)</f>
        <v>231187300</v>
      </c>
      <c r="DY498" s="13" t="e">
        <f>+S498+AD498+AU498+#REF!+BG498+#REF!+BQ498+#REF!</f>
        <v>#REF!</v>
      </c>
    </row>
    <row r="499" spans="1:129" ht="15" customHeight="1" x14ac:dyDescent="0.2">
      <c r="A499" s="9">
        <v>8907010774</v>
      </c>
      <c r="B499" s="9">
        <v>890701077</v>
      </c>
      <c r="C499" s="9"/>
      <c r="D499" s="27">
        <v>218573585</v>
      </c>
      <c r="E499" s="21" t="s">
        <v>1037</v>
      </c>
      <c r="F499" s="20" t="s">
        <v>2161</v>
      </c>
      <c r="G499" s="22">
        <f>VLOOKUP(A499,[1]SGP!$A$4:$G$1137,7,0)</f>
        <v>0</v>
      </c>
      <c r="H499" s="23"/>
      <c r="I499" s="23">
        <v>0</v>
      </c>
      <c r="J499" s="23">
        <v>0</v>
      </c>
      <c r="K499" s="24">
        <v>0</v>
      </c>
      <c r="L499" s="23">
        <v>0</v>
      </c>
      <c r="M499" s="23">
        <v>0</v>
      </c>
      <c r="N499" s="25">
        <f t="shared" si="66"/>
        <v>0</v>
      </c>
      <c r="O499" s="25">
        <v>0</v>
      </c>
      <c r="P499" s="22">
        <v>0</v>
      </c>
      <c r="Q499" s="23">
        <v>0</v>
      </c>
      <c r="R499" s="23">
        <v>0</v>
      </c>
      <c r="S499" s="31">
        <v>193302690</v>
      </c>
      <c r="T499" s="23">
        <v>0</v>
      </c>
      <c r="U499" s="24">
        <v>0</v>
      </c>
      <c r="V499" s="23">
        <v>0</v>
      </c>
      <c r="W499" s="23">
        <v>0</v>
      </c>
      <c r="X499" s="25">
        <f t="shared" si="67"/>
        <v>193302690</v>
      </c>
      <c r="Y499" s="25">
        <v>0</v>
      </c>
      <c r="Z499" s="22">
        <v>0</v>
      </c>
      <c r="AA499" s="23">
        <v>0</v>
      </c>
      <c r="AB499" s="22">
        <v>0</v>
      </c>
      <c r="AC499" s="23">
        <v>0</v>
      </c>
      <c r="AD499" s="23">
        <v>0</v>
      </c>
      <c r="AE499" s="23">
        <v>0</v>
      </c>
      <c r="AF499" s="24">
        <v>0</v>
      </c>
      <c r="AG499" s="23">
        <v>0</v>
      </c>
      <c r="AH499" s="23">
        <v>0</v>
      </c>
      <c r="AI499" s="25">
        <f t="shared" si="68"/>
        <v>193302690</v>
      </c>
      <c r="AJ499" s="25">
        <v>0</v>
      </c>
      <c r="AK499" s="24">
        <v>0</v>
      </c>
      <c r="AL499" s="23">
        <v>0</v>
      </c>
      <c r="AM499" s="23">
        <v>0</v>
      </c>
      <c r="AN499" s="24">
        <v>0</v>
      </c>
      <c r="AO499" s="24">
        <v>0</v>
      </c>
      <c r="AP499" s="23">
        <v>0</v>
      </c>
      <c r="AQ499" s="23">
        <v>0</v>
      </c>
      <c r="AR499" s="23">
        <v>0</v>
      </c>
      <c r="AS499" s="41" t="s">
        <v>2304</v>
      </c>
      <c r="AT499" s="23">
        <v>0</v>
      </c>
      <c r="AU499" s="23">
        <v>0</v>
      </c>
      <c r="AV499" s="25">
        <v>193302690</v>
      </c>
      <c r="AW499" s="22">
        <v>0</v>
      </c>
      <c r="AX499" s="23">
        <v>0</v>
      </c>
      <c r="AY499" s="41">
        <v>0</v>
      </c>
      <c r="AZ499" s="23">
        <v>0</v>
      </c>
      <c r="BA499" s="24">
        <v>0</v>
      </c>
      <c r="BB499" s="23">
        <v>0</v>
      </c>
      <c r="BC499" s="23"/>
      <c r="BD499" s="23">
        <v>0</v>
      </c>
      <c r="BE499" s="41">
        <v>0</v>
      </c>
      <c r="BF499" s="23">
        <v>118343825</v>
      </c>
      <c r="BG499" s="23">
        <v>183300336</v>
      </c>
      <c r="BH499" s="25">
        <v>494946851</v>
      </c>
      <c r="BI499" s="23">
        <v>0</v>
      </c>
      <c r="BJ499" s="23">
        <v>35890360</v>
      </c>
      <c r="BK499" s="23">
        <v>0</v>
      </c>
      <c r="BL499" s="23">
        <v>0</v>
      </c>
      <c r="BM499" s="23">
        <v>0</v>
      </c>
      <c r="BN499" s="24">
        <v>0</v>
      </c>
      <c r="BO499" s="23">
        <v>0</v>
      </c>
      <c r="BP499" s="23">
        <v>0</v>
      </c>
      <c r="BQ499" s="23">
        <v>0</v>
      </c>
      <c r="BR499" s="25">
        <v>530837211</v>
      </c>
      <c r="BS499" s="22">
        <v>0</v>
      </c>
      <c r="BT499" s="23">
        <v>0</v>
      </c>
      <c r="BU499" s="23">
        <v>0</v>
      </c>
      <c r="BV499" s="23">
        <v>0</v>
      </c>
      <c r="BW499" s="24">
        <v>0</v>
      </c>
      <c r="BX499" s="23">
        <v>0</v>
      </c>
      <c r="BY499" s="23">
        <v>0</v>
      </c>
      <c r="BZ499" s="23">
        <v>0</v>
      </c>
      <c r="CA499" s="25">
        <f t="shared" si="69"/>
        <v>530837211</v>
      </c>
      <c r="CB499" s="22">
        <v>0</v>
      </c>
      <c r="CC499" s="23">
        <v>0</v>
      </c>
      <c r="CD499" s="23">
        <v>0</v>
      </c>
      <c r="CE499" s="23">
        <v>0</v>
      </c>
      <c r="CF499" s="24">
        <v>0</v>
      </c>
      <c r="CG499" s="23">
        <v>0</v>
      </c>
      <c r="CH499" s="23">
        <v>0</v>
      </c>
      <c r="CI499" s="23">
        <v>0</v>
      </c>
      <c r="CJ499" s="25">
        <f t="shared" si="70"/>
        <v>530837211</v>
      </c>
      <c r="CK499" s="22">
        <v>0</v>
      </c>
      <c r="CL499" s="23">
        <v>0</v>
      </c>
      <c r="CM499" s="23">
        <v>0</v>
      </c>
      <c r="CN499" s="23">
        <v>0</v>
      </c>
      <c r="CO499" s="23">
        <v>0</v>
      </c>
      <c r="CP499" s="24">
        <v>0</v>
      </c>
      <c r="CQ499" s="23">
        <v>0</v>
      </c>
      <c r="CR499" s="23">
        <v>0</v>
      </c>
      <c r="CS499" s="25">
        <f t="shared" si="71"/>
        <v>530837211</v>
      </c>
      <c r="CT499" s="22">
        <v>0</v>
      </c>
      <c r="CU499" s="23">
        <v>0</v>
      </c>
      <c r="CV499" s="23">
        <v>0</v>
      </c>
      <c r="CW499" s="23"/>
      <c r="CX499" s="23">
        <v>0</v>
      </c>
      <c r="CY499" s="24">
        <v>0</v>
      </c>
      <c r="CZ499" s="23">
        <v>0</v>
      </c>
      <c r="DA499" s="23">
        <v>0</v>
      </c>
      <c r="DB499" s="25">
        <f t="shared" si="75"/>
        <v>530837211</v>
      </c>
      <c r="DC499" s="22">
        <v>0</v>
      </c>
      <c r="DD499" s="23">
        <v>0</v>
      </c>
      <c r="DE499" s="23">
        <v>0</v>
      </c>
      <c r="DF499" s="23">
        <v>0</v>
      </c>
      <c r="DG499" s="23">
        <v>0</v>
      </c>
      <c r="DH499" s="24">
        <v>0</v>
      </c>
      <c r="DI499" s="23">
        <v>0</v>
      </c>
      <c r="DJ499" s="23">
        <v>0</v>
      </c>
      <c r="DK499" s="25">
        <f t="shared" si="76"/>
        <v>530837211</v>
      </c>
      <c r="DL499" s="28">
        <v>0</v>
      </c>
      <c r="DM499" s="23">
        <v>0</v>
      </c>
      <c r="DN499" s="23">
        <v>0</v>
      </c>
      <c r="DO499" s="23">
        <v>0</v>
      </c>
      <c r="DP499" s="23"/>
      <c r="DQ499" s="23"/>
      <c r="DR499" s="23">
        <v>0</v>
      </c>
      <c r="DS499" s="23">
        <v>0</v>
      </c>
      <c r="DT499" s="24">
        <v>0</v>
      </c>
      <c r="DU499" s="23">
        <v>0</v>
      </c>
      <c r="DV499" s="23">
        <v>0</v>
      </c>
      <c r="DW499" s="26">
        <f t="shared" si="73"/>
        <v>530837211</v>
      </c>
      <c r="DX499" s="26">
        <f>VLOOKUP(B499,[2]RPTNCT049_ConsultaSaldosContabl!$I$4:$K$7914,3,0)</f>
        <v>154234185</v>
      </c>
      <c r="DY499" s="13" t="e">
        <f>+S499+AD499+AU499+#REF!+BG499+#REF!+BQ499+#REF!</f>
        <v>#REF!</v>
      </c>
    </row>
    <row r="500" spans="1:129" ht="15" customHeight="1" x14ac:dyDescent="0.2">
      <c r="A500" s="9">
        <v>8907009820</v>
      </c>
      <c r="B500" s="9">
        <v>890700982</v>
      </c>
      <c r="C500" s="9"/>
      <c r="D500" s="27">
        <v>215573055</v>
      </c>
      <c r="E500" s="21" t="s">
        <v>1008</v>
      </c>
      <c r="F500" s="20" t="s">
        <v>2133</v>
      </c>
      <c r="G500" s="22">
        <f>VLOOKUP(A500,[1]SGP!$A$4:$G$1137,7,0)</f>
        <v>0</v>
      </c>
      <c r="H500" s="23"/>
      <c r="I500" s="23">
        <v>0</v>
      </c>
      <c r="J500" s="23">
        <v>0</v>
      </c>
      <c r="K500" s="24">
        <v>0</v>
      </c>
      <c r="L500" s="23">
        <v>0</v>
      </c>
      <c r="M500" s="23">
        <v>0</v>
      </c>
      <c r="N500" s="25">
        <f t="shared" si="66"/>
        <v>0</v>
      </c>
      <c r="O500" s="25">
        <v>0</v>
      </c>
      <c r="P500" s="22">
        <v>0</v>
      </c>
      <c r="Q500" s="23">
        <v>0</v>
      </c>
      <c r="R500" s="23">
        <v>0</v>
      </c>
      <c r="S500" s="31">
        <v>107151971</v>
      </c>
      <c r="T500" s="23">
        <v>0</v>
      </c>
      <c r="U500" s="24">
        <v>0</v>
      </c>
      <c r="V500" s="23">
        <v>0</v>
      </c>
      <c r="W500" s="23">
        <v>0</v>
      </c>
      <c r="X500" s="25">
        <f t="shared" si="67"/>
        <v>107151971</v>
      </c>
      <c r="Y500" s="25">
        <v>0</v>
      </c>
      <c r="Z500" s="22">
        <v>0</v>
      </c>
      <c r="AA500" s="23">
        <v>0</v>
      </c>
      <c r="AB500" s="22">
        <v>0</v>
      </c>
      <c r="AC500" s="23">
        <v>0</v>
      </c>
      <c r="AD500" s="23">
        <v>0</v>
      </c>
      <c r="AE500" s="23">
        <v>0</v>
      </c>
      <c r="AF500" s="24">
        <v>0</v>
      </c>
      <c r="AG500" s="23">
        <v>0</v>
      </c>
      <c r="AH500" s="23">
        <v>0</v>
      </c>
      <c r="AI500" s="25">
        <f t="shared" si="68"/>
        <v>107151971</v>
      </c>
      <c r="AJ500" s="25">
        <v>0</v>
      </c>
      <c r="AK500" s="24">
        <v>0</v>
      </c>
      <c r="AL500" s="23">
        <v>0</v>
      </c>
      <c r="AM500" s="23">
        <v>0</v>
      </c>
      <c r="AN500" s="24">
        <v>0</v>
      </c>
      <c r="AO500" s="24">
        <v>0</v>
      </c>
      <c r="AP500" s="23">
        <v>0</v>
      </c>
      <c r="AQ500" s="23">
        <v>0</v>
      </c>
      <c r="AR500" s="23">
        <v>0</v>
      </c>
      <c r="AS500" s="41" t="s">
        <v>2304</v>
      </c>
      <c r="AT500" s="23">
        <v>0</v>
      </c>
      <c r="AU500" s="23">
        <v>0</v>
      </c>
      <c r="AV500" s="25">
        <v>107151971</v>
      </c>
      <c r="AW500" s="22">
        <v>0</v>
      </c>
      <c r="AX500" s="23">
        <v>0</v>
      </c>
      <c r="AY500" s="41">
        <v>0</v>
      </c>
      <c r="AZ500" s="23">
        <v>0</v>
      </c>
      <c r="BA500" s="24">
        <v>0</v>
      </c>
      <c r="BB500" s="23">
        <v>0</v>
      </c>
      <c r="BC500" s="23"/>
      <c r="BD500" s="23">
        <v>0</v>
      </c>
      <c r="BE500" s="41">
        <v>0</v>
      </c>
      <c r="BF500" s="23">
        <v>77128435</v>
      </c>
      <c r="BG500" s="23">
        <v>99608956</v>
      </c>
      <c r="BH500" s="25">
        <v>283889362</v>
      </c>
      <c r="BI500" s="23">
        <v>0</v>
      </c>
      <c r="BJ500" s="23">
        <v>21406067</v>
      </c>
      <c r="BK500" s="23">
        <v>0</v>
      </c>
      <c r="BL500" s="23">
        <v>0</v>
      </c>
      <c r="BM500" s="23">
        <v>0</v>
      </c>
      <c r="BN500" s="24">
        <v>0</v>
      </c>
      <c r="BO500" s="23">
        <v>0</v>
      </c>
      <c r="BP500" s="23">
        <v>0</v>
      </c>
      <c r="BQ500" s="23">
        <v>0</v>
      </c>
      <c r="BR500" s="25">
        <v>305295429</v>
      </c>
      <c r="BS500" s="22">
        <v>0</v>
      </c>
      <c r="BT500" s="23">
        <v>0</v>
      </c>
      <c r="BU500" s="23">
        <v>0</v>
      </c>
      <c r="BV500" s="23">
        <v>0</v>
      </c>
      <c r="BW500" s="24">
        <v>0</v>
      </c>
      <c r="BX500" s="23">
        <v>0</v>
      </c>
      <c r="BY500" s="23">
        <v>0</v>
      </c>
      <c r="BZ500" s="23">
        <v>0</v>
      </c>
      <c r="CA500" s="25">
        <f t="shared" si="69"/>
        <v>305295429</v>
      </c>
      <c r="CB500" s="22">
        <v>0</v>
      </c>
      <c r="CC500" s="23">
        <v>0</v>
      </c>
      <c r="CD500" s="23">
        <v>0</v>
      </c>
      <c r="CE500" s="23">
        <v>0</v>
      </c>
      <c r="CF500" s="24">
        <v>0</v>
      </c>
      <c r="CG500" s="23">
        <v>0</v>
      </c>
      <c r="CH500" s="23">
        <v>0</v>
      </c>
      <c r="CI500" s="23">
        <v>0</v>
      </c>
      <c r="CJ500" s="25">
        <f t="shared" si="70"/>
        <v>305295429</v>
      </c>
      <c r="CK500" s="22">
        <v>0</v>
      </c>
      <c r="CL500" s="23">
        <v>0</v>
      </c>
      <c r="CM500" s="23">
        <v>0</v>
      </c>
      <c r="CN500" s="23">
        <v>0</v>
      </c>
      <c r="CO500" s="23">
        <v>0</v>
      </c>
      <c r="CP500" s="24">
        <v>0</v>
      </c>
      <c r="CQ500" s="23">
        <v>0</v>
      </c>
      <c r="CR500" s="23">
        <v>0</v>
      </c>
      <c r="CS500" s="25">
        <f t="shared" si="71"/>
        <v>305295429</v>
      </c>
      <c r="CT500" s="22">
        <v>0</v>
      </c>
      <c r="CU500" s="23">
        <v>0</v>
      </c>
      <c r="CV500" s="23">
        <v>0</v>
      </c>
      <c r="CW500" s="23"/>
      <c r="CX500" s="23">
        <v>0</v>
      </c>
      <c r="CY500" s="24">
        <v>0</v>
      </c>
      <c r="CZ500" s="23">
        <v>0</v>
      </c>
      <c r="DA500" s="23">
        <v>0</v>
      </c>
      <c r="DB500" s="25">
        <f t="shared" si="75"/>
        <v>305295429</v>
      </c>
      <c r="DC500" s="22">
        <v>0</v>
      </c>
      <c r="DD500" s="23">
        <v>0</v>
      </c>
      <c r="DE500" s="23">
        <v>0</v>
      </c>
      <c r="DF500" s="23">
        <v>0</v>
      </c>
      <c r="DG500" s="23">
        <v>0</v>
      </c>
      <c r="DH500" s="24">
        <v>0</v>
      </c>
      <c r="DI500" s="23">
        <v>0</v>
      </c>
      <c r="DJ500" s="23">
        <v>0</v>
      </c>
      <c r="DK500" s="25">
        <f t="shared" si="76"/>
        <v>305295429</v>
      </c>
      <c r="DL500" s="28">
        <v>0</v>
      </c>
      <c r="DM500" s="23">
        <v>0</v>
      </c>
      <c r="DN500" s="23">
        <v>0</v>
      </c>
      <c r="DO500" s="23">
        <v>0</v>
      </c>
      <c r="DP500" s="23"/>
      <c r="DQ500" s="23"/>
      <c r="DR500" s="23">
        <v>0</v>
      </c>
      <c r="DS500" s="23">
        <v>0</v>
      </c>
      <c r="DT500" s="24">
        <v>0</v>
      </c>
      <c r="DU500" s="23">
        <v>0</v>
      </c>
      <c r="DV500" s="23">
        <v>0</v>
      </c>
      <c r="DW500" s="26">
        <f t="shared" si="73"/>
        <v>305295429</v>
      </c>
      <c r="DX500" s="26">
        <f>VLOOKUP(B500,[2]RPTNCT049_ConsultaSaldosContabl!$I$4:$K$7914,3,0)</f>
        <v>98534502</v>
      </c>
      <c r="DY500" s="13" t="e">
        <f>+S500+AD500+AU500+#REF!+BG500+#REF!+BQ500+#REF!</f>
        <v>#REF!</v>
      </c>
    </row>
    <row r="501" spans="1:129" ht="15" customHeight="1" x14ac:dyDescent="0.2">
      <c r="A501" s="9">
        <v>8907009780</v>
      </c>
      <c r="B501" s="9">
        <v>890700978</v>
      </c>
      <c r="C501" s="9"/>
      <c r="D501" s="27">
        <v>217073770</v>
      </c>
      <c r="E501" s="21" t="s">
        <v>1045</v>
      </c>
      <c r="F501" s="20" t="s">
        <v>2169</v>
      </c>
      <c r="G501" s="22">
        <f>VLOOKUP(A501,[1]SGP!$A$4:$G$1137,7,0)</f>
        <v>0</v>
      </c>
      <c r="H501" s="23"/>
      <c r="I501" s="23">
        <v>0</v>
      </c>
      <c r="J501" s="23">
        <v>0</v>
      </c>
      <c r="K501" s="24">
        <v>0</v>
      </c>
      <c r="L501" s="23">
        <v>0</v>
      </c>
      <c r="M501" s="23">
        <v>0</v>
      </c>
      <c r="N501" s="25">
        <f t="shared" si="66"/>
        <v>0</v>
      </c>
      <c r="O501" s="25">
        <v>0</v>
      </c>
      <c r="P501" s="22">
        <v>0</v>
      </c>
      <c r="Q501" s="23">
        <v>0</v>
      </c>
      <c r="R501" s="23">
        <v>0</v>
      </c>
      <c r="S501" s="31">
        <v>31331085</v>
      </c>
      <c r="T501" s="23">
        <v>0</v>
      </c>
      <c r="U501" s="24">
        <v>0</v>
      </c>
      <c r="V501" s="23">
        <v>0</v>
      </c>
      <c r="W501" s="23">
        <v>0</v>
      </c>
      <c r="X501" s="25">
        <f t="shared" si="67"/>
        <v>31331085</v>
      </c>
      <c r="Y501" s="25">
        <v>0</v>
      </c>
      <c r="Z501" s="22">
        <v>0</v>
      </c>
      <c r="AA501" s="23">
        <v>0</v>
      </c>
      <c r="AB501" s="22">
        <v>0</v>
      </c>
      <c r="AC501" s="23">
        <v>0</v>
      </c>
      <c r="AD501" s="23">
        <v>0</v>
      </c>
      <c r="AE501" s="23">
        <v>0</v>
      </c>
      <c r="AF501" s="24">
        <v>0</v>
      </c>
      <c r="AG501" s="23">
        <v>0</v>
      </c>
      <c r="AH501" s="23">
        <v>0</v>
      </c>
      <c r="AI501" s="25">
        <f t="shared" si="68"/>
        <v>31331085</v>
      </c>
      <c r="AJ501" s="25">
        <v>0</v>
      </c>
      <c r="AK501" s="24">
        <v>0</v>
      </c>
      <c r="AL501" s="23">
        <v>0</v>
      </c>
      <c r="AM501" s="23">
        <v>0</v>
      </c>
      <c r="AN501" s="24">
        <v>0</v>
      </c>
      <c r="AO501" s="24">
        <v>0</v>
      </c>
      <c r="AP501" s="23">
        <v>0</v>
      </c>
      <c r="AQ501" s="23">
        <v>0</v>
      </c>
      <c r="AR501" s="23">
        <v>0</v>
      </c>
      <c r="AS501" s="41" t="s">
        <v>2304</v>
      </c>
      <c r="AT501" s="23">
        <v>0</v>
      </c>
      <c r="AU501" s="23">
        <v>0</v>
      </c>
      <c r="AV501" s="25">
        <v>31331085</v>
      </c>
      <c r="AW501" s="22">
        <v>0</v>
      </c>
      <c r="AX501" s="23">
        <v>27319130</v>
      </c>
      <c r="AY501" s="41">
        <v>0</v>
      </c>
      <c r="AZ501" s="23">
        <v>0</v>
      </c>
      <c r="BA501" s="24">
        <v>0</v>
      </c>
      <c r="BB501" s="23">
        <v>0</v>
      </c>
      <c r="BC501" s="23"/>
      <c r="BD501" s="23">
        <v>0</v>
      </c>
      <c r="BE501" s="41">
        <v>0</v>
      </c>
      <c r="BF501" s="23">
        <v>0</v>
      </c>
      <c r="BG501" s="23">
        <v>28916325</v>
      </c>
      <c r="BH501" s="25">
        <v>87566540</v>
      </c>
      <c r="BI501" s="23">
        <v>0</v>
      </c>
      <c r="BJ501" s="23">
        <v>8025444</v>
      </c>
      <c r="BK501" s="23">
        <v>0</v>
      </c>
      <c r="BL501" s="23">
        <v>0</v>
      </c>
      <c r="BM501" s="23">
        <v>0</v>
      </c>
      <c r="BN501" s="24">
        <v>0</v>
      </c>
      <c r="BO501" s="23">
        <v>0</v>
      </c>
      <c r="BP501" s="23">
        <v>0</v>
      </c>
      <c r="BQ501" s="23">
        <v>0</v>
      </c>
      <c r="BR501" s="25">
        <v>95591984</v>
      </c>
      <c r="BS501" s="22">
        <v>0</v>
      </c>
      <c r="BT501" s="23">
        <v>0</v>
      </c>
      <c r="BU501" s="23">
        <v>0</v>
      </c>
      <c r="BV501" s="23">
        <v>0</v>
      </c>
      <c r="BW501" s="24">
        <v>0</v>
      </c>
      <c r="BX501" s="23">
        <v>0</v>
      </c>
      <c r="BY501" s="23">
        <v>0</v>
      </c>
      <c r="BZ501" s="23">
        <v>0</v>
      </c>
      <c r="CA501" s="25">
        <f t="shared" si="69"/>
        <v>95591984</v>
      </c>
      <c r="CB501" s="22">
        <v>0</v>
      </c>
      <c r="CC501" s="23">
        <v>0</v>
      </c>
      <c r="CD501" s="23">
        <v>0</v>
      </c>
      <c r="CE501" s="23">
        <v>0</v>
      </c>
      <c r="CF501" s="24">
        <v>0</v>
      </c>
      <c r="CG501" s="23">
        <v>0</v>
      </c>
      <c r="CH501" s="23">
        <v>0</v>
      </c>
      <c r="CI501" s="23">
        <v>0</v>
      </c>
      <c r="CJ501" s="25">
        <f t="shared" si="70"/>
        <v>95591984</v>
      </c>
      <c r="CK501" s="22">
        <v>0</v>
      </c>
      <c r="CL501" s="23">
        <v>0</v>
      </c>
      <c r="CM501" s="23">
        <v>0</v>
      </c>
      <c r="CN501" s="23">
        <v>0</v>
      </c>
      <c r="CO501" s="23">
        <v>0</v>
      </c>
      <c r="CP501" s="24">
        <v>0</v>
      </c>
      <c r="CQ501" s="23">
        <v>0</v>
      </c>
      <c r="CR501" s="23">
        <v>0</v>
      </c>
      <c r="CS501" s="25">
        <f t="shared" si="71"/>
        <v>95591984</v>
      </c>
      <c r="CT501" s="22">
        <v>0</v>
      </c>
      <c r="CU501" s="23">
        <v>0</v>
      </c>
      <c r="CV501" s="23">
        <v>0</v>
      </c>
      <c r="CW501" s="23"/>
      <c r="CX501" s="23">
        <v>0</v>
      </c>
      <c r="CY501" s="24">
        <v>0</v>
      </c>
      <c r="CZ501" s="23">
        <v>0</v>
      </c>
      <c r="DA501" s="23">
        <v>0</v>
      </c>
      <c r="DB501" s="25">
        <f t="shared" si="75"/>
        <v>95591984</v>
      </c>
      <c r="DC501" s="22">
        <v>0</v>
      </c>
      <c r="DD501" s="23">
        <v>0</v>
      </c>
      <c r="DE501" s="23">
        <v>0</v>
      </c>
      <c r="DF501" s="23">
        <v>0</v>
      </c>
      <c r="DG501" s="23">
        <v>0</v>
      </c>
      <c r="DH501" s="24">
        <v>0</v>
      </c>
      <c r="DI501" s="23">
        <v>0</v>
      </c>
      <c r="DJ501" s="23">
        <v>0</v>
      </c>
      <c r="DK501" s="25">
        <f t="shared" si="76"/>
        <v>95591984</v>
      </c>
      <c r="DL501" s="28">
        <v>0</v>
      </c>
      <c r="DM501" s="23">
        <v>0</v>
      </c>
      <c r="DN501" s="23">
        <v>0</v>
      </c>
      <c r="DO501" s="23">
        <v>0</v>
      </c>
      <c r="DP501" s="23">
        <v>0</v>
      </c>
      <c r="DQ501" s="23"/>
      <c r="DR501" s="23">
        <v>0</v>
      </c>
      <c r="DS501" s="23">
        <v>0</v>
      </c>
      <c r="DT501" s="24">
        <v>0</v>
      </c>
      <c r="DU501" s="23">
        <v>0</v>
      </c>
      <c r="DV501" s="23">
        <v>0</v>
      </c>
      <c r="DW501" s="26">
        <f t="shared" si="73"/>
        <v>95591984</v>
      </c>
      <c r="DX501" s="26">
        <f>VLOOKUP(B501,[2]RPTNCT049_ConsultaSaldosContabl!$I$4:$K$7914,3,0)</f>
        <v>35344574</v>
      </c>
      <c r="DY501" s="13" t="e">
        <f>+S501+AD501+AU501+#REF!+BG501+#REF!+BQ501+#REF!</f>
        <v>#REF!</v>
      </c>
    </row>
    <row r="502" spans="1:129" ht="15" customHeight="1" x14ac:dyDescent="0.2">
      <c r="A502" s="9">
        <v>8907009616</v>
      </c>
      <c r="B502" s="9">
        <v>890700961</v>
      </c>
      <c r="C502" s="9"/>
      <c r="D502" s="27">
        <v>212673026</v>
      </c>
      <c r="E502" s="21" t="s">
        <v>1005</v>
      </c>
      <c r="F502" s="20" t="s">
        <v>2130</v>
      </c>
      <c r="G502" s="22">
        <f>VLOOKUP(A502,[1]SGP!$A$4:$G$1137,7,0)</f>
        <v>0</v>
      </c>
      <c r="H502" s="23"/>
      <c r="I502" s="23">
        <v>0</v>
      </c>
      <c r="J502" s="23">
        <v>0</v>
      </c>
      <c r="K502" s="24">
        <v>0</v>
      </c>
      <c r="L502" s="23">
        <v>0</v>
      </c>
      <c r="M502" s="23">
        <v>0</v>
      </c>
      <c r="N502" s="25">
        <f t="shared" si="66"/>
        <v>0</v>
      </c>
      <c r="O502" s="25">
        <v>0</v>
      </c>
      <c r="P502" s="22">
        <v>0</v>
      </c>
      <c r="Q502" s="23">
        <v>0</v>
      </c>
      <c r="R502" s="23">
        <v>0</v>
      </c>
      <c r="S502" s="31">
        <v>83920920</v>
      </c>
      <c r="T502" s="23">
        <v>0</v>
      </c>
      <c r="U502" s="24">
        <v>0</v>
      </c>
      <c r="V502" s="23">
        <v>0</v>
      </c>
      <c r="W502" s="23">
        <v>0</v>
      </c>
      <c r="X502" s="25">
        <f t="shared" si="67"/>
        <v>83920920</v>
      </c>
      <c r="Y502" s="25">
        <v>0</v>
      </c>
      <c r="Z502" s="22">
        <v>0</v>
      </c>
      <c r="AA502" s="23">
        <v>0</v>
      </c>
      <c r="AB502" s="22">
        <v>0</v>
      </c>
      <c r="AC502" s="23">
        <v>0</v>
      </c>
      <c r="AD502" s="23">
        <v>0</v>
      </c>
      <c r="AE502" s="23">
        <v>0</v>
      </c>
      <c r="AF502" s="24">
        <v>0</v>
      </c>
      <c r="AG502" s="23">
        <v>0</v>
      </c>
      <c r="AH502" s="23">
        <v>0</v>
      </c>
      <c r="AI502" s="25">
        <f t="shared" si="68"/>
        <v>83920920</v>
      </c>
      <c r="AJ502" s="25">
        <v>0</v>
      </c>
      <c r="AK502" s="24">
        <v>0</v>
      </c>
      <c r="AL502" s="23">
        <v>0</v>
      </c>
      <c r="AM502" s="23">
        <v>0</v>
      </c>
      <c r="AN502" s="24">
        <v>0</v>
      </c>
      <c r="AO502" s="24">
        <v>0</v>
      </c>
      <c r="AP502" s="23">
        <v>0</v>
      </c>
      <c r="AQ502" s="23">
        <v>0</v>
      </c>
      <c r="AR502" s="23">
        <v>0</v>
      </c>
      <c r="AS502" s="41" t="s">
        <v>2304</v>
      </c>
      <c r="AT502" s="23">
        <v>0</v>
      </c>
      <c r="AU502" s="23">
        <v>0</v>
      </c>
      <c r="AV502" s="25">
        <v>83920920</v>
      </c>
      <c r="AW502" s="22">
        <v>0</v>
      </c>
      <c r="AX502" s="23">
        <v>0</v>
      </c>
      <c r="AY502" s="41">
        <v>0</v>
      </c>
      <c r="AZ502" s="23">
        <v>0</v>
      </c>
      <c r="BA502" s="24">
        <v>0</v>
      </c>
      <c r="BB502" s="23">
        <v>0</v>
      </c>
      <c r="BC502" s="23"/>
      <c r="BD502" s="23">
        <v>0</v>
      </c>
      <c r="BE502" s="41">
        <v>0</v>
      </c>
      <c r="BF502" s="23">
        <v>65758160</v>
      </c>
      <c r="BG502" s="23">
        <v>78526321</v>
      </c>
      <c r="BH502" s="25">
        <v>228205401</v>
      </c>
      <c r="BI502" s="23">
        <v>0</v>
      </c>
      <c r="BJ502" s="23">
        <v>18781669</v>
      </c>
      <c r="BK502" s="23">
        <v>0</v>
      </c>
      <c r="BL502" s="23">
        <v>0</v>
      </c>
      <c r="BM502" s="23">
        <v>0</v>
      </c>
      <c r="BN502" s="24">
        <v>0</v>
      </c>
      <c r="BO502" s="23">
        <v>0</v>
      </c>
      <c r="BP502" s="23">
        <v>0</v>
      </c>
      <c r="BQ502" s="23">
        <v>0</v>
      </c>
      <c r="BR502" s="25">
        <v>246987070</v>
      </c>
      <c r="BS502" s="22">
        <v>0</v>
      </c>
      <c r="BT502" s="23">
        <v>0</v>
      </c>
      <c r="BU502" s="23">
        <v>0</v>
      </c>
      <c r="BV502" s="23">
        <v>0</v>
      </c>
      <c r="BW502" s="24">
        <v>0</v>
      </c>
      <c r="BX502" s="23">
        <v>0</v>
      </c>
      <c r="BY502" s="23">
        <v>0</v>
      </c>
      <c r="BZ502" s="23">
        <v>0</v>
      </c>
      <c r="CA502" s="25">
        <f t="shared" si="69"/>
        <v>246987070</v>
      </c>
      <c r="CB502" s="22">
        <v>0</v>
      </c>
      <c r="CC502" s="23">
        <v>0</v>
      </c>
      <c r="CD502" s="23">
        <v>0</v>
      </c>
      <c r="CE502" s="23">
        <v>0</v>
      </c>
      <c r="CF502" s="24">
        <v>0</v>
      </c>
      <c r="CG502" s="23">
        <v>0</v>
      </c>
      <c r="CH502" s="23">
        <v>0</v>
      </c>
      <c r="CI502" s="23">
        <v>0</v>
      </c>
      <c r="CJ502" s="25">
        <f t="shared" si="70"/>
        <v>246987070</v>
      </c>
      <c r="CK502" s="22">
        <v>0</v>
      </c>
      <c r="CL502" s="23">
        <v>0</v>
      </c>
      <c r="CM502" s="23">
        <v>0</v>
      </c>
      <c r="CN502" s="23">
        <v>0</v>
      </c>
      <c r="CO502" s="23">
        <v>0</v>
      </c>
      <c r="CP502" s="24">
        <v>0</v>
      </c>
      <c r="CQ502" s="23">
        <v>0</v>
      </c>
      <c r="CR502" s="23">
        <v>0</v>
      </c>
      <c r="CS502" s="25">
        <f t="shared" si="71"/>
        <v>246987070</v>
      </c>
      <c r="CT502" s="22">
        <v>0</v>
      </c>
      <c r="CU502" s="23">
        <v>0</v>
      </c>
      <c r="CV502" s="23">
        <v>0</v>
      </c>
      <c r="CW502" s="23"/>
      <c r="CX502" s="23">
        <v>0</v>
      </c>
      <c r="CY502" s="24">
        <v>0</v>
      </c>
      <c r="CZ502" s="23">
        <v>0</v>
      </c>
      <c r="DA502" s="23">
        <v>0</v>
      </c>
      <c r="DB502" s="25">
        <f t="shared" si="75"/>
        <v>246987070</v>
      </c>
      <c r="DC502" s="22">
        <v>0</v>
      </c>
      <c r="DD502" s="23">
        <v>0</v>
      </c>
      <c r="DE502" s="23">
        <v>0</v>
      </c>
      <c r="DF502" s="23">
        <v>0</v>
      </c>
      <c r="DG502" s="23">
        <v>0</v>
      </c>
      <c r="DH502" s="24">
        <v>0</v>
      </c>
      <c r="DI502" s="23">
        <v>0</v>
      </c>
      <c r="DJ502" s="23">
        <v>0</v>
      </c>
      <c r="DK502" s="25">
        <f t="shared" si="76"/>
        <v>246987070</v>
      </c>
      <c r="DL502" s="28">
        <v>0</v>
      </c>
      <c r="DM502" s="23">
        <v>0</v>
      </c>
      <c r="DN502" s="23">
        <v>0</v>
      </c>
      <c r="DO502" s="23">
        <v>0</v>
      </c>
      <c r="DP502" s="23"/>
      <c r="DQ502" s="23"/>
      <c r="DR502" s="23">
        <v>0</v>
      </c>
      <c r="DS502" s="23">
        <v>0</v>
      </c>
      <c r="DT502" s="24">
        <v>0</v>
      </c>
      <c r="DU502" s="23">
        <v>0</v>
      </c>
      <c r="DV502" s="23">
        <v>0</v>
      </c>
      <c r="DW502" s="26">
        <f t="shared" si="73"/>
        <v>246987070</v>
      </c>
      <c r="DX502" s="26">
        <f>VLOOKUP(B502,[2]RPTNCT049_ConsultaSaldosContabl!$I$4:$K$7914,3,0)</f>
        <v>84539829</v>
      </c>
      <c r="DY502" s="13" t="e">
        <f>+S502+AD502+AU502+#REF!+BG502+#REF!+BQ502+#REF!</f>
        <v>#REF!</v>
      </c>
    </row>
    <row r="503" spans="1:129" ht="15" customHeight="1" x14ac:dyDescent="0.2">
      <c r="A503" s="9">
        <v>8907009426</v>
      </c>
      <c r="B503" s="9">
        <v>890700942</v>
      </c>
      <c r="C503" s="9"/>
      <c r="D503" s="27">
        <v>210473504</v>
      </c>
      <c r="E503" s="21" t="s">
        <v>1032</v>
      </c>
      <c r="F503" s="20" t="s">
        <v>2156</v>
      </c>
      <c r="G503" s="22">
        <f>VLOOKUP(A503,[1]SGP!$A$4:$G$1137,7,0)</f>
        <v>0</v>
      </c>
      <c r="H503" s="23"/>
      <c r="I503" s="23">
        <v>0</v>
      </c>
      <c r="J503" s="23">
        <v>0</v>
      </c>
      <c r="K503" s="24">
        <v>0</v>
      </c>
      <c r="L503" s="23">
        <v>0</v>
      </c>
      <c r="M503" s="23">
        <v>0</v>
      </c>
      <c r="N503" s="25">
        <f t="shared" si="66"/>
        <v>0</v>
      </c>
      <c r="O503" s="25">
        <v>0</v>
      </c>
      <c r="P503" s="22">
        <v>0</v>
      </c>
      <c r="Q503" s="23">
        <v>0</v>
      </c>
      <c r="R503" s="23">
        <v>0</v>
      </c>
      <c r="S503" s="31">
        <v>376458099</v>
      </c>
      <c r="T503" s="23">
        <v>0</v>
      </c>
      <c r="U503" s="24">
        <v>0</v>
      </c>
      <c r="V503" s="23">
        <v>0</v>
      </c>
      <c r="W503" s="23">
        <v>0</v>
      </c>
      <c r="X503" s="25">
        <f t="shared" si="67"/>
        <v>376458099</v>
      </c>
      <c r="Y503" s="25">
        <v>0</v>
      </c>
      <c r="Z503" s="22">
        <v>0</v>
      </c>
      <c r="AA503" s="23">
        <v>0</v>
      </c>
      <c r="AB503" s="22">
        <v>0</v>
      </c>
      <c r="AC503" s="23">
        <v>0</v>
      </c>
      <c r="AD503" s="23">
        <v>0</v>
      </c>
      <c r="AE503" s="23">
        <v>0</v>
      </c>
      <c r="AF503" s="24">
        <v>0</v>
      </c>
      <c r="AG503" s="23">
        <v>0</v>
      </c>
      <c r="AH503" s="23">
        <v>0</v>
      </c>
      <c r="AI503" s="25">
        <f t="shared" si="68"/>
        <v>376458099</v>
      </c>
      <c r="AJ503" s="25">
        <v>0</v>
      </c>
      <c r="AK503" s="24">
        <v>0</v>
      </c>
      <c r="AL503" s="23">
        <v>0</v>
      </c>
      <c r="AM503" s="23">
        <v>0</v>
      </c>
      <c r="AN503" s="24">
        <v>0</v>
      </c>
      <c r="AO503" s="24">
        <v>0</v>
      </c>
      <c r="AP503" s="23">
        <v>0</v>
      </c>
      <c r="AQ503" s="23">
        <v>0</v>
      </c>
      <c r="AR503" s="23">
        <v>0</v>
      </c>
      <c r="AS503" s="41" t="s">
        <v>2304</v>
      </c>
      <c r="AT503" s="23">
        <v>0</v>
      </c>
      <c r="AU503" s="23">
        <v>0</v>
      </c>
      <c r="AV503" s="25">
        <v>376458099</v>
      </c>
      <c r="AW503" s="22">
        <v>0</v>
      </c>
      <c r="AX503" s="23">
        <v>0</v>
      </c>
      <c r="AY503" s="41">
        <v>0</v>
      </c>
      <c r="AZ503" s="23">
        <v>0</v>
      </c>
      <c r="BA503" s="24">
        <v>0</v>
      </c>
      <c r="BB503" s="23">
        <v>0</v>
      </c>
      <c r="BC503" s="23"/>
      <c r="BD503" s="23">
        <v>0</v>
      </c>
      <c r="BE503" s="41">
        <v>0</v>
      </c>
      <c r="BF503" s="23">
        <v>335366265</v>
      </c>
      <c r="BG503" s="23">
        <v>366300535</v>
      </c>
      <c r="BH503" s="25">
        <v>1078124899</v>
      </c>
      <c r="BI503" s="23">
        <v>0</v>
      </c>
      <c r="BJ503" s="23">
        <v>95780203</v>
      </c>
      <c r="BK503" s="23">
        <v>0</v>
      </c>
      <c r="BL503" s="23">
        <v>0</v>
      </c>
      <c r="BM503" s="23">
        <v>0</v>
      </c>
      <c r="BN503" s="24">
        <v>0</v>
      </c>
      <c r="BO503" s="23">
        <v>0</v>
      </c>
      <c r="BP503" s="23">
        <v>0</v>
      </c>
      <c r="BQ503" s="23">
        <v>0</v>
      </c>
      <c r="BR503" s="25">
        <v>1173905102</v>
      </c>
      <c r="BS503" s="22">
        <v>0</v>
      </c>
      <c r="BT503" s="23">
        <v>0</v>
      </c>
      <c r="BU503" s="23">
        <v>0</v>
      </c>
      <c r="BV503" s="23">
        <v>0</v>
      </c>
      <c r="BW503" s="24">
        <v>0</v>
      </c>
      <c r="BX503" s="23">
        <v>0</v>
      </c>
      <c r="BY503" s="23">
        <v>0</v>
      </c>
      <c r="BZ503" s="23">
        <v>0</v>
      </c>
      <c r="CA503" s="25">
        <f t="shared" si="69"/>
        <v>1173905102</v>
      </c>
      <c r="CB503" s="22">
        <v>0</v>
      </c>
      <c r="CC503" s="23">
        <v>0</v>
      </c>
      <c r="CD503" s="23">
        <v>0</v>
      </c>
      <c r="CE503" s="23">
        <v>0</v>
      </c>
      <c r="CF503" s="24">
        <v>0</v>
      </c>
      <c r="CG503" s="23">
        <v>0</v>
      </c>
      <c r="CH503" s="23">
        <v>0</v>
      </c>
      <c r="CI503" s="23">
        <v>0</v>
      </c>
      <c r="CJ503" s="25">
        <f t="shared" si="70"/>
        <v>1173905102</v>
      </c>
      <c r="CK503" s="22">
        <v>0</v>
      </c>
      <c r="CL503" s="23">
        <v>0</v>
      </c>
      <c r="CM503" s="23">
        <v>0</v>
      </c>
      <c r="CN503" s="23">
        <v>0</v>
      </c>
      <c r="CO503" s="23">
        <v>0</v>
      </c>
      <c r="CP503" s="24">
        <v>0</v>
      </c>
      <c r="CQ503" s="23">
        <v>0</v>
      </c>
      <c r="CR503" s="23">
        <v>0</v>
      </c>
      <c r="CS503" s="25">
        <f t="shared" si="71"/>
        <v>1173905102</v>
      </c>
      <c r="CT503" s="22">
        <v>0</v>
      </c>
      <c r="CU503" s="23">
        <v>0</v>
      </c>
      <c r="CV503" s="23">
        <v>0</v>
      </c>
      <c r="CW503" s="23"/>
      <c r="CX503" s="23">
        <v>0</v>
      </c>
      <c r="CY503" s="24">
        <v>0</v>
      </c>
      <c r="CZ503" s="23">
        <v>0</v>
      </c>
      <c r="DA503" s="23">
        <v>0</v>
      </c>
      <c r="DB503" s="25">
        <f t="shared" si="75"/>
        <v>1173905102</v>
      </c>
      <c r="DC503" s="22">
        <v>0</v>
      </c>
      <c r="DD503" s="23">
        <v>0</v>
      </c>
      <c r="DE503" s="23">
        <v>0</v>
      </c>
      <c r="DF503" s="23">
        <v>0</v>
      </c>
      <c r="DG503" s="23">
        <v>0</v>
      </c>
      <c r="DH503" s="24">
        <v>0</v>
      </c>
      <c r="DI503" s="23">
        <v>0</v>
      </c>
      <c r="DJ503" s="23">
        <v>0</v>
      </c>
      <c r="DK503" s="25">
        <f t="shared" si="76"/>
        <v>1173905102</v>
      </c>
      <c r="DL503" s="28">
        <v>0</v>
      </c>
      <c r="DM503" s="23">
        <v>0</v>
      </c>
      <c r="DN503" s="23">
        <v>0</v>
      </c>
      <c r="DO503" s="23">
        <v>0</v>
      </c>
      <c r="DP503" s="23"/>
      <c r="DQ503" s="23"/>
      <c r="DR503" s="23">
        <v>0</v>
      </c>
      <c r="DS503" s="23">
        <v>0</v>
      </c>
      <c r="DT503" s="24">
        <v>0</v>
      </c>
      <c r="DU503" s="23">
        <v>0</v>
      </c>
      <c r="DV503" s="23">
        <v>0</v>
      </c>
      <c r="DW503" s="26">
        <f t="shared" si="73"/>
        <v>1173905102</v>
      </c>
      <c r="DX503" s="26">
        <f>VLOOKUP(B503,[2]RPTNCT049_ConsultaSaldosContabl!$I$4:$K$7914,3,0)</f>
        <v>431146468</v>
      </c>
      <c r="DY503" s="13" t="e">
        <f>+S503+AD503+AU503+#REF!+BG503+#REF!+BQ503+#REF!</f>
        <v>#REF!</v>
      </c>
    </row>
    <row r="504" spans="1:129" ht="15" customHeight="1" x14ac:dyDescent="0.2">
      <c r="A504" s="9">
        <v>8907009118</v>
      </c>
      <c r="B504" s="9">
        <v>890700911</v>
      </c>
      <c r="C504" s="9"/>
      <c r="D504" s="27">
        <v>212273622</v>
      </c>
      <c r="E504" s="21" t="s">
        <v>1039</v>
      </c>
      <c r="F504" s="20" t="s">
        <v>2163</v>
      </c>
      <c r="G504" s="22">
        <f>VLOOKUP(A504,[1]SGP!$A$4:$G$1137,7,0)</f>
        <v>0</v>
      </c>
      <c r="H504" s="23"/>
      <c r="I504" s="23">
        <v>0</v>
      </c>
      <c r="J504" s="23">
        <v>0</v>
      </c>
      <c r="K504" s="24">
        <v>0</v>
      </c>
      <c r="L504" s="23">
        <v>0</v>
      </c>
      <c r="M504" s="23">
        <v>0</v>
      </c>
      <c r="N504" s="25">
        <f t="shared" si="66"/>
        <v>0</v>
      </c>
      <c r="O504" s="25">
        <v>0</v>
      </c>
      <c r="P504" s="22">
        <v>0</v>
      </c>
      <c r="Q504" s="23">
        <v>0</v>
      </c>
      <c r="R504" s="23">
        <v>0</v>
      </c>
      <c r="S504" s="31">
        <v>64472407</v>
      </c>
      <c r="T504" s="23">
        <v>0</v>
      </c>
      <c r="U504" s="24">
        <v>0</v>
      </c>
      <c r="V504" s="23">
        <v>0</v>
      </c>
      <c r="W504" s="23">
        <v>0</v>
      </c>
      <c r="X504" s="25">
        <f t="shared" si="67"/>
        <v>64472407</v>
      </c>
      <c r="Y504" s="25">
        <v>0</v>
      </c>
      <c r="Z504" s="22">
        <v>0</v>
      </c>
      <c r="AA504" s="23">
        <v>0</v>
      </c>
      <c r="AB504" s="22">
        <v>0</v>
      </c>
      <c r="AC504" s="23">
        <v>0</v>
      </c>
      <c r="AD504" s="23">
        <v>0</v>
      </c>
      <c r="AE504" s="23">
        <v>0</v>
      </c>
      <c r="AF504" s="24">
        <v>0</v>
      </c>
      <c r="AG504" s="23">
        <v>0</v>
      </c>
      <c r="AH504" s="23">
        <v>0</v>
      </c>
      <c r="AI504" s="25">
        <f t="shared" si="68"/>
        <v>64472407</v>
      </c>
      <c r="AJ504" s="25">
        <v>0</v>
      </c>
      <c r="AK504" s="24">
        <v>0</v>
      </c>
      <c r="AL504" s="23">
        <v>0</v>
      </c>
      <c r="AM504" s="23">
        <v>0</v>
      </c>
      <c r="AN504" s="24">
        <v>0</v>
      </c>
      <c r="AO504" s="24">
        <v>0</v>
      </c>
      <c r="AP504" s="23">
        <v>0</v>
      </c>
      <c r="AQ504" s="23">
        <v>0</v>
      </c>
      <c r="AR504" s="23">
        <v>0</v>
      </c>
      <c r="AS504" s="41" t="s">
        <v>2304</v>
      </c>
      <c r="AT504" s="23">
        <v>0</v>
      </c>
      <c r="AU504" s="23">
        <v>0</v>
      </c>
      <c r="AV504" s="25">
        <v>64472407</v>
      </c>
      <c r="AW504" s="22">
        <v>0</v>
      </c>
      <c r="AX504" s="23">
        <v>0</v>
      </c>
      <c r="AY504" s="41">
        <v>0</v>
      </c>
      <c r="AZ504" s="23">
        <v>0</v>
      </c>
      <c r="BA504" s="24">
        <v>0</v>
      </c>
      <c r="BB504" s="23">
        <v>0</v>
      </c>
      <c r="BC504" s="23"/>
      <c r="BD504" s="23">
        <v>0</v>
      </c>
      <c r="BE504" s="41">
        <v>0</v>
      </c>
      <c r="BF504" s="23">
        <v>44665895</v>
      </c>
      <c r="BG504" s="23">
        <v>59643549</v>
      </c>
      <c r="BH504" s="25">
        <v>168781851</v>
      </c>
      <c r="BI504" s="23">
        <v>0</v>
      </c>
      <c r="BJ504" s="23">
        <v>12757795</v>
      </c>
      <c r="BK504" s="23">
        <v>0</v>
      </c>
      <c r="BL504" s="23">
        <v>0</v>
      </c>
      <c r="BM504" s="23">
        <v>0</v>
      </c>
      <c r="BN504" s="24">
        <v>0</v>
      </c>
      <c r="BO504" s="23">
        <v>0</v>
      </c>
      <c r="BP504" s="23">
        <v>0</v>
      </c>
      <c r="BQ504" s="23">
        <v>0</v>
      </c>
      <c r="BR504" s="25">
        <v>181539646</v>
      </c>
      <c r="BS504" s="22">
        <v>0</v>
      </c>
      <c r="BT504" s="23">
        <v>0</v>
      </c>
      <c r="BU504" s="23">
        <v>0</v>
      </c>
      <c r="BV504" s="23">
        <v>0</v>
      </c>
      <c r="BW504" s="24">
        <v>0</v>
      </c>
      <c r="BX504" s="23">
        <v>0</v>
      </c>
      <c r="BY504" s="23">
        <v>0</v>
      </c>
      <c r="BZ504" s="23">
        <v>0</v>
      </c>
      <c r="CA504" s="25">
        <f t="shared" si="69"/>
        <v>181539646</v>
      </c>
      <c r="CB504" s="22">
        <v>0</v>
      </c>
      <c r="CC504" s="23">
        <v>0</v>
      </c>
      <c r="CD504" s="23">
        <v>0</v>
      </c>
      <c r="CE504" s="23">
        <v>0</v>
      </c>
      <c r="CF504" s="24">
        <v>0</v>
      </c>
      <c r="CG504" s="23">
        <v>0</v>
      </c>
      <c r="CH504" s="23">
        <v>0</v>
      </c>
      <c r="CI504" s="23">
        <v>0</v>
      </c>
      <c r="CJ504" s="25">
        <f t="shared" si="70"/>
        <v>181539646</v>
      </c>
      <c r="CK504" s="22">
        <v>0</v>
      </c>
      <c r="CL504" s="23">
        <v>0</v>
      </c>
      <c r="CM504" s="23">
        <v>0</v>
      </c>
      <c r="CN504" s="23">
        <v>0</v>
      </c>
      <c r="CO504" s="23">
        <v>0</v>
      </c>
      <c r="CP504" s="24">
        <v>0</v>
      </c>
      <c r="CQ504" s="23">
        <v>0</v>
      </c>
      <c r="CR504" s="23">
        <v>0</v>
      </c>
      <c r="CS504" s="25">
        <f t="shared" si="71"/>
        <v>181539646</v>
      </c>
      <c r="CT504" s="22">
        <v>0</v>
      </c>
      <c r="CU504" s="23">
        <v>0</v>
      </c>
      <c r="CV504" s="23">
        <v>0</v>
      </c>
      <c r="CW504" s="23"/>
      <c r="CX504" s="23">
        <v>0</v>
      </c>
      <c r="CY504" s="24">
        <v>0</v>
      </c>
      <c r="CZ504" s="23">
        <v>0</v>
      </c>
      <c r="DA504" s="23">
        <v>0</v>
      </c>
      <c r="DB504" s="25">
        <f t="shared" si="75"/>
        <v>181539646</v>
      </c>
      <c r="DC504" s="22">
        <v>0</v>
      </c>
      <c r="DD504" s="23">
        <v>0</v>
      </c>
      <c r="DE504" s="23">
        <v>0</v>
      </c>
      <c r="DF504" s="23">
        <v>0</v>
      </c>
      <c r="DG504" s="23">
        <v>0</v>
      </c>
      <c r="DH504" s="24">
        <v>0</v>
      </c>
      <c r="DI504" s="23">
        <v>0</v>
      </c>
      <c r="DJ504" s="23">
        <v>0</v>
      </c>
      <c r="DK504" s="25">
        <f t="shared" si="76"/>
        <v>181539646</v>
      </c>
      <c r="DL504" s="28">
        <v>0</v>
      </c>
      <c r="DM504" s="23">
        <v>0</v>
      </c>
      <c r="DN504" s="23">
        <v>0</v>
      </c>
      <c r="DO504" s="23">
        <v>0</v>
      </c>
      <c r="DP504" s="23"/>
      <c r="DQ504" s="23"/>
      <c r="DR504" s="23">
        <v>0</v>
      </c>
      <c r="DS504" s="23">
        <v>0</v>
      </c>
      <c r="DT504" s="24">
        <v>0</v>
      </c>
      <c r="DU504" s="23">
        <v>0</v>
      </c>
      <c r="DV504" s="23">
        <v>0</v>
      </c>
      <c r="DW504" s="26">
        <f t="shared" si="73"/>
        <v>181539646</v>
      </c>
      <c r="DX504" s="26">
        <f>VLOOKUP(B504,[2]RPTNCT049_ConsultaSaldosContabl!$I$4:$K$7914,3,0)</f>
        <v>57423690</v>
      </c>
      <c r="DY504" s="13" t="e">
        <f>+S504+AD504+AU504+#REF!+BG504+#REF!+BQ504+#REF!</f>
        <v>#REF!</v>
      </c>
    </row>
    <row r="505" spans="1:129" ht="15" customHeight="1" x14ac:dyDescent="0.2">
      <c r="A505" s="9">
        <v>8907008592</v>
      </c>
      <c r="B505" s="9">
        <v>890700859</v>
      </c>
      <c r="C505" s="9"/>
      <c r="D505" s="27">
        <v>212473124</v>
      </c>
      <c r="E505" s="21" t="s">
        <v>1010</v>
      </c>
      <c r="F505" s="20" t="s">
        <v>2135</v>
      </c>
      <c r="G505" s="22">
        <f>VLOOKUP(A505,[1]SGP!$A$4:$G$1137,7,0)</f>
        <v>0</v>
      </c>
      <c r="H505" s="23"/>
      <c r="I505" s="23">
        <v>0</v>
      </c>
      <c r="J505" s="23">
        <v>0</v>
      </c>
      <c r="K505" s="24">
        <v>0</v>
      </c>
      <c r="L505" s="23">
        <v>0</v>
      </c>
      <c r="M505" s="23">
        <v>0</v>
      </c>
      <c r="N505" s="25">
        <f t="shared" si="66"/>
        <v>0</v>
      </c>
      <c r="O505" s="25">
        <v>0</v>
      </c>
      <c r="P505" s="22">
        <v>0</v>
      </c>
      <c r="Q505" s="23">
        <v>0</v>
      </c>
      <c r="R505" s="23">
        <v>0</v>
      </c>
      <c r="S505" s="31">
        <v>176939901</v>
      </c>
      <c r="T505" s="23">
        <v>0</v>
      </c>
      <c r="U505" s="24">
        <v>0</v>
      </c>
      <c r="V505" s="23">
        <v>0</v>
      </c>
      <c r="W505" s="23">
        <v>0</v>
      </c>
      <c r="X505" s="25">
        <f t="shared" si="67"/>
        <v>176939901</v>
      </c>
      <c r="Y505" s="25">
        <v>0</v>
      </c>
      <c r="Z505" s="22">
        <v>0</v>
      </c>
      <c r="AA505" s="23">
        <v>0</v>
      </c>
      <c r="AB505" s="22">
        <v>0</v>
      </c>
      <c r="AC505" s="23">
        <v>0</v>
      </c>
      <c r="AD505" s="23">
        <v>0</v>
      </c>
      <c r="AE505" s="23">
        <v>0</v>
      </c>
      <c r="AF505" s="24">
        <v>0</v>
      </c>
      <c r="AG505" s="23">
        <v>0</v>
      </c>
      <c r="AH505" s="23">
        <v>0</v>
      </c>
      <c r="AI505" s="25">
        <f t="shared" si="68"/>
        <v>176939901</v>
      </c>
      <c r="AJ505" s="25">
        <v>0</v>
      </c>
      <c r="AK505" s="24">
        <v>0</v>
      </c>
      <c r="AL505" s="23">
        <v>0</v>
      </c>
      <c r="AM505" s="23">
        <v>0</v>
      </c>
      <c r="AN505" s="24">
        <v>0</v>
      </c>
      <c r="AO505" s="24">
        <v>0</v>
      </c>
      <c r="AP505" s="23">
        <v>0</v>
      </c>
      <c r="AQ505" s="23">
        <v>0</v>
      </c>
      <c r="AR505" s="23">
        <v>0</v>
      </c>
      <c r="AS505" s="41" t="s">
        <v>2304</v>
      </c>
      <c r="AT505" s="23">
        <v>0</v>
      </c>
      <c r="AU505" s="23">
        <v>0</v>
      </c>
      <c r="AV505" s="25">
        <v>176939901</v>
      </c>
      <c r="AW505" s="22">
        <v>0</v>
      </c>
      <c r="AX505" s="23">
        <v>0</v>
      </c>
      <c r="AY505" s="41">
        <v>0</v>
      </c>
      <c r="AZ505" s="23">
        <v>0</v>
      </c>
      <c r="BA505" s="24">
        <v>0</v>
      </c>
      <c r="BB505" s="23">
        <v>0</v>
      </c>
      <c r="BC505" s="23"/>
      <c r="BD505" s="23">
        <v>0</v>
      </c>
      <c r="BE505" s="41">
        <v>0</v>
      </c>
      <c r="BF505" s="23">
        <v>103435265</v>
      </c>
      <c r="BG505" s="23">
        <v>163827049</v>
      </c>
      <c r="BH505" s="25">
        <v>444202215</v>
      </c>
      <c r="BI505" s="23">
        <v>0</v>
      </c>
      <c r="BJ505" s="23">
        <v>29543645</v>
      </c>
      <c r="BK505" s="23">
        <v>0</v>
      </c>
      <c r="BL505" s="23">
        <v>0</v>
      </c>
      <c r="BM505" s="23">
        <v>0</v>
      </c>
      <c r="BN505" s="24">
        <v>0</v>
      </c>
      <c r="BO505" s="23">
        <v>0</v>
      </c>
      <c r="BP505" s="23">
        <v>0</v>
      </c>
      <c r="BQ505" s="23">
        <v>0</v>
      </c>
      <c r="BR505" s="25">
        <v>473745860</v>
      </c>
      <c r="BS505" s="22">
        <v>0</v>
      </c>
      <c r="BT505" s="23">
        <v>0</v>
      </c>
      <c r="BU505" s="23">
        <v>0</v>
      </c>
      <c r="BV505" s="23">
        <v>0</v>
      </c>
      <c r="BW505" s="24">
        <v>0</v>
      </c>
      <c r="BX505" s="23">
        <v>0</v>
      </c>
      <c r="BY505" s="23">
        <v>0</v>
      </c>
      <c r="BZ505" s="23">
        <v>0</v>
      </c>
      <c r="CA505" s="25">
        <f t="shared" si="69"/>
        <v>473745860</v>
      </c>
      <c r="CB505" s="22">
        <v>0</v>
      </c>
      <c r="CC505" s="23">
        <v>0</v>
      </c>
      <c r="CD505" s="23">
        <v>0</v>
      </c>
      <c r="CE505" s="23">
        <v>0</v>
      </c>
      <c r="CF505" s="24">
        <v>0</v>
      </c>
      <c r="CG505" s="23">
        <v>0</v>
      </c>
      <c r="CH505" s="23">
        <v>0</v>
      </c>
      <c r="CI505" s="23">
        <v>0</v>
      </c>
      <c r="CJ505" s="25">
        <f t="shared" si="70"/>
        <v>473745860</v>
      </c>
      <c r="CK505" s="22">
        <v>0</v>
      </c>
      <c r="CL505" s="23">
        <v>0</v>
      </c>
      <c r="CM505" s="23">
        <v>0</v>
      </c>
      <c r="CN505" s="23">
        <v>0</v>
      </c>
      <c r="CO505" s="23">
        <v>0</v>
      </c>
      <c r="CP505" s="24">
        <v>0</v>
      </c>
      <c r="CQ505" s="23">
        <v>0</v>
      </c>
      <c r="CR505" s="23">
        <v>0</v>
      </c>
      <c r="CS505" s="25">
        <f t="shared" si="71"/>
        <v>473745860</v>
      </c>
      <c r="CT505" s="22">
        <v>0</v>
      </c>
      <c r="CU505" s="23">
        <v>0</v>
      </c>
      <c r="CV505" s="23">
        <v>0</v>
      </c>
      <c r="CW505" s="23"/>
      <c r="CX505" s="23">
        <v>0</v>
      </c>
      <c r="CY505" s="24">
        <v>0</v>
      </c>
      <c r="CZ505" s="23">
        <v>0</v>
      </c>
      <c r="DA505" s="23">
        <v>0</v>
      </c>
      <c r="DB505" s="25">
        <f t="shared" si="75"/>
        <v>473745860</v>
      </c>
      <c r="DC505" s="22">
        <v>0</v>
      </c>
      <c r="DD505" s="23">
        <v>0</v>
      </c>
      <c r="DE505" s="23">
        <v>0</v>
      </c>
      <c r="DF505" s="23">
        <v>0</v>
      </c>
      <c r="DG505" s="23">
        <v>0</v>
      </c>
      <c r="DH505" s="24">
        <v>0</v>
      </c>
      <c r="DI505" s="23">
        <v>0</v>
      </c>
      <c r="DJ505" s="23">
        <v>0</v>
      </c>
      <c r="DK505" s="25">
        <f t="shared" si="76"/>
        <v>473745860</v>
      </c>
      <c r="DL505" s="28">
        <v>0</v>
      </c>
      <c r="DM505" s="23">
        <v>0</v>
      </c>
      <c r="DN505" s="23">
        <v>0</v>
      </c>
      <c r="DO505" s="23">
        <v>0</v>
      </c>
      <c r="DP505" s="23"/>
      <c r="DQ505" s="23"/>
      <c r="DR505" s="23">
        <v>0</v>
      </c>
      <c r="DS505" s="23">
        <v>0</v>
      </c>
      <c r="DT505" s="24">
        <v>0</v>
      </c>
      <c r="DU505" s="23">
        <v>0</v>
      </c>
      <c r="DV505" s="23">
        <v>0</v>
      </c>
      <c r="DW505" s="26">
        <f t="shared" si="73"/>
        <v>473745860</v>
      </c>
      <c r="DX505" s="26">
        <f>VLOOKUP(B505,[2]RPTNCT049_ConsultaSaldosContabl!$I$4:$K$7914,3,0)</f>
        <v>132978910</v>
      </c>
      <c r="DY505" s="13" t="e">
        <f>+S505+AD505+AU505+#REF!+BG505+#REF!+BQ505+#REF!</f>
        <v>#REF!</v>
      </c>
    </row>
    <row r="506" spans="1:129" ht="15" customHeight="1" x14ac:dyDescent="0.2">
      <c r="A506" s="9">
        <v>8907008428</v>
      </c>
      <c r="B506" s="9">
        <v>890700842</v>
      </c>
      <c r="C506" s="9"/>
      <c r="D506" s="27">
        <v>217873678</v>
      </c>
      <c r="E506" s="21" t="s">
        <v>1043</v>
      </c>
      <c r="F506" s="20" t="s">
        <v>2167</v>
      </c>
      <c r="G506" s="22">
        <f>VLOOKUP(A506,[1]SGP!$A$4:$G$1137,7,0)</f>
        <v>0</v>
      </c>
      <c r="H506" s="23"/>
      <c r="I506" s="23">
        <v>0</v>
      </c>
      <c r="J506" s="23">
        <v>0</v>
      </c>
      <c r="K506" s="24">
        <v>0</v>
      </c>
      <c r="L506" s="23">
        <v>0</v>
      </c>
      <c r="M506" s="23">
        <v>0</v>
      </c>
      <c r="N506" s="25">
        <f t="shared" si="66"/>
        <v>0</v>
      </c>
      <c r="O506" s="25">
        <v>0</v>
      </c>
      <c r="P506" s="22">
        <v>0</v>
      </c>
      <c r="Q506" s="23">
        <v>0</v>
      </c>
      <c r="R506" s="23">
        <v>0</v>
      </c>
      <c r="S506" s="31">
        <v>133875668</v>
      </c>
      <c r="T506" s="23">
        <v>0</v>
      </c>
      <c r="U506" s="24">
        <v>0</v>
      </c>
      <c r="V506" s="23">
        <v>0</v>
      </c>
      <c r="W506" s="23">
        <v>0</v>
      </c>
      <c r="X506" s="25">
        <f t="shared" si="67"/>
        <v>133875668</v>
      </c>
      <c r="Y506" s="25">
        <v>0</v>
      </c>
      <c r="Z506" s="22">
        <v>0</v>
      </c>
      <c r="AA506" s="23">
        <v>0</v>
      </c>
      <c r="AB506" s="22">
        <v>0</v>
      </c>
      <c r="AC506" s="23">
        <v>0</v>
      </c>
      <c r="AD506" s="23">
        <v>0</v>
      </c>
      <c r="AE506" s="23">
        <v>0</v>
      </c>
      <c r="AF506" s="24">
        <v>0</v>
      </c>
      <c r="AG506" s="23">
        <v>0</v>
      </c>
      <c r="AH506" s="23">
        <v>0</v>
      </c>
      <c r="AI506" s="25">
        <f t="shared" si="68"/>
        <v>133875668</v>
      </c>
      <c r="AJ506" s="25">
        <v>0</v>
      </c>
      <c r="AK506" s="24">
        <v>0</v>
      </c>
      <c r="AL506" s="23">
        <v>0</v>
      </c>
      <c r="AM506" s="23">
        <v>0</v>
      </c>
      <c r="AN506" s="24">
        <v>0</v>
      </c>
      <c r="AO506" s="24">
        <v>0</v>
      </c>
      <c r="AP506" s="23">
        <v>0</v>
      </c>
      <c r="AQ506" s="23">
        <v>0</v>
      </c>
      <c r="AR506" s="23">
        <v>0</v>
      </c>
      <c r="AS506" s="41" t="s">
        <v>2304</v>
      </c>
      <c r="AT506" s="23">
        <v>0</v>
      </c>
      <c r="AU506" s="23">
        <v>0</v>
      </c>
      <c r="AV506" s="25">
        <v>133875668</v>
      </c>
      <c r="AW506" s="22">
        <v>0</v>
      </c>
      <c r="AX506" s="23">
        <v>0</v>
      </c>
      <c r="AY506" s="41">
        <v>0</v>
      </c>
      <c r="AZ506" s="23">
        <v>0</v>
      </c>
      <c r="BA506" s="24">
        <v>0</v>
      </c>
      <c r="BB506" s="23">
        <v>0</v>
      </c>
      <c r="BC506" s="23"/>
      <c r="BD506" s="23">
        <v>0</v>
      </c>
      <c r="BE506" s="41">
        <v>0</v>
      </c>
      <c r="BF506" s="23">
        <v>91694975</v>
      </c>
      <c r="BG506" s="23">
        <v>128242003</v>
      </c>
      <c r="BH506" s="25">
        <v>353812646</v>
      </c>
      <c r="BI506" s="23">
        <v>0</v>
      </c>
      <c r="BJ506" s="23">
        <v>26997421</v>
      </c>
      <c r="BK506" s="23">
        <v>0</v>
      </c>
      <c r="BL506" s="23">
        <v>0</v>
      </c>
      <c r="BM506" s="23">
        <v>0</v>
      </c>
      <c r="BN506" s="24">
        <v>0</v>
      </c>
      <c r="BO506" s="23">
        <v>0</v>
      </c>
      <c r="BP506" s="23">
        <v>0</v>
      </c>
      <c r="BQ506" s="23">
        <v>0</v>
      </c>
      <c r="BR506" s="25">
        <v>380810067</v>
      </c>
      <c r="BS506" s="22">
        <v>0</v>
      </c>
      <c r="BT506" s="23">
        <v>0</v>
      </c>
      <c r="BU506" s="23">
        <v>0</v>
      </c>
      <c r="BV506" s="23">
        <v>0</v>
      </c>
      <c r="BW506" s="24">
        <v>0</v>
      </c>
      <c r="BX506" s="23">
        <v>0</v>
      </c>
      <c r="BY506" s="23">
        <v>0</v>
      </c>
      <c r="BZ506" s="23">
        <v>0</v>
      </c>
      <c r="CA506" s="25">
        <f t="shared" si="69"/>
        <v>380810067</v>
      </c>
      <c r="CB506" s="22">
        <v>0</v>
      </c>
      <c r="CC506" s="23">
        <v>0</v>
      </c>
      <c r="CD506" s="23">
        <v>0</v>
      </c>
      <c r="CE506" s="23">
        <v>0</v>
      </c>
      <c r="CF506" s="24">
        <v>0</v>
      </c>
      <c r="CG506" s="23">
        <v>0</v>
      </c>
      <c r="CH506" s="23">
        <v>0</v>
      </c>
      <c r="CI506" s="23">
        <v>0</v>
      </c>
      <c r="CJ506" s="25">
        <f t="shared" si="70"/>
        <v>380810067</v>
      </c>
      <c r="CK506" s="22">
        <v>0</v>
      </c>
      <c r="CL506" s="23">
        <v>0</v>
      </c>
      <c r="CM506" s="23">
        <v>0</v>
      </c>
      <c r="CN506" s="23">
        <v>0</v>
      </c>
      <c r="CO506" s="23">
        <v>0</v>
      </c>
      <c r="CP506" s="24">
        <v>0</v>
      </c>
      <c r="CQ506" s="23">
        <v>0</v>
      </c>
      <c r="CR506" s="23">
        <v>0</v>
      </c>
      <c r="CS506" s="25">
        <f t="shared" si="71"/>
        <v>380810067</v>
      </c>
      <c r="CT506" s="22">
        <v>0</v>
      </c>
      <c r="CU506" s="23">
        <v>0</v>
      </c>
      <c r="CV506" s="23">
        <v>0</v>
      </c>
      <c r="CW506" s="23"/>
      <c r="CX506" s="23">
        <v>0</v>
      </c>
      <c r="CY506" s="24">
        <v>0</v>
      </c>
      <c r="CZ506" s="23">
        <v>0</v>
      </c>
      <c r="DA506" s="23">
        <v>0</v>
      </c>
      <c r="DB506" s="25">
        <f t="shared" si="75"/>
        <v>380810067</v>
      </c>
      <c r="DC506" s="22">
        <v>0</v>
      </c>
      <c r="DD506" s="23">
        <v>0</v>
      </c>
      <c r="DE506" s="23">
        <v>0</v>
      </c>
      <c r="DF506" s="23">
        <v>0</v>
      </c>
      <c r="DG506" s="23">
        <v>0</v>
      </c>
      <c r="DH506" s="24">
        <v>0</v>
      </c>
      <c r="DI506" s="23">
        <v>0</v>
      </c>
      <c r="DJ506" s="23">
        <v>0</v>
      </c>
      <c r="DK506" s="25">
        <f t="shared" si="76"/>
        <v>380810067</v>
      </c>
      <c r="DL506" s="28">
        <v>0</v>
      </c>
      <c r="DM506" s="23">
        <v>0</v>
      </c>
      <c r="DN506" s="23">
        <v>0</v>
      </c>
      <c r="DO506" s="23">
        <v>0</v>
      </c>
      <c r="DP506" s="23"/>
      <c r="DQ506" s="23"/>
      <c r="DR506" s="23">
        <v>0</v>
      </c>
      <c r="DS506" s="23">
        <v>0</v>
      </c>
      <c r="DT506" s="24">
        <v>0</v>
      </c>
      <c r="DU506" s="23">
        <v>0</v>
      </c>
      <c r="DV506" s="23">
        <v>0</v>
      </c>
      <c r="DW506" s="26">
        <f t="shared" si="73"/>
        <v>380810067</v>
      </c>
      <c r="DX506" s="26">
        <f>VLOOKUP(B506,[2]RPTNCT049_ConsultaSaldosContabl!$I$4:$K$7914,3,0)</f>
        <v>118692396</v>
      </c>
      <c r="DY506" s="13" t="e">
        <f>+S506+AD506+AU506+#REF!+BG506+#REF!+BQ506+#REF!</f>
        <v>#REF!</v>
      </c>
    </row>
    <row r="507" spans="1:129" ht="15" customHeight="1" x14ac:dyDescent="0.2">
      <c r="A507" s="9">
        <v>8906804370</v>
      </c>
      <c r="B507" s="9">
        <v>890680437</v>
      </c>
      <c r="C507" s="9"/>
      <c r="D507" s="27">
        <v>214325743</v>
      </c>
      <c r="E507" s="21" t="s">
        <v>609</v>
      </c>
      <c r="F507" s="20" t="s">
        <v>1750</v>
      </c>
      <c r="G507" s="22">
        <f>VLOOKUP(A507,[1]SGP!$A$4:$G$1137,7,0)</f>
        <v>0</v>
      </c>
      <c r="H507" s="23"/>
      <c r="I507" s="23">
        <v>0</v>
      </c>
      <c r="J507" s="23">
        <v>0</v>
      </c>
      <c r="K507" s="24">
        <v>0</v>
      </c>
      <c r="L507" s="23">
        <v>0</v>
      </c>
      <c r="M507" s="23">
        <v>0</v>
      </c>
      <c r="N507" s="25">
        <f t="shared" si="66"/>
        <v>0</v>
      </c>
      <c r="O507" s="25">
        <v>0</v>
      </c>
      <c r="P507" s="22">
        <v>0</v>
      </c>
      <c r="Q507" s="23">
        <v>0</v>
      </c>
      <c r="R507" s="23">
        <v>0</v>
      </c>
      <c r="S507" s="31">
        <v>188175762</v>
      </c>
      <c r="T507" s="23">
        <v>0</v>
      </c>
      <c r="U507" s="24">
        <v>0</v>
      </c>
      <c r="V507" s="23">
        <v>0</v>
      </c>
      <c r="W507" s="23">
        <v>0</v>
      </c>
      <c r="X507" s="25">
        <f t="shared" si="67"/>
        <v>188175762</v>
      </c>
      <c r="Y507" s="25">
        <v>0</v>
      </c>
      <c r="Z507" s="22">
        <v>0</v>
      </c>
      <c r="AA507" s="23">
        <v>0</v>
      </c>
      <c r="AB507" s="22">
        <v>0</v>
      </c>
      <c r="AC507" s="23">
        <v>0</v>
      </c>
      <c r="AD507" s="23">
        <v>0</v>
      </c>
      <c r="AE507" s="23">
        <v>0</v>
      </c>
      <c r="AF507" s="24">
        <v>0</v>
      </c>
      <c r="AG507" s="23">
        <v>0</v>
      </c>
      <c r="AH507" s="23">
        <v>0</v>
      </c>
      <c r="AI507" s="25">
        <f t="shared" si="68"/>
        <v>188175762</v>
      </c>
      <c r="AJ507" s="25">
        <v>0</v>
      </c>
      <c r="AK507" s="24">
        <v>0</v>
      </c>
      <c r="AL507" s="23">
        <v>0</v>
      </c>
      <c r="AM507" s="23">
        <v>0</v>
      </c>
      <c r="AN507" s="24">
        <v>0</v>
      </c>
      <c r="AO507" s="24">
        <v>0</v>
      </c>
      <c r="AP507" s="23">
        <v>0</v>
      </c>
      <c r="AQ507" s="23">
        <v>0</v>
      </c>
      <c r="AR507" s="23">
        <v>0</v>
      </c>
      <c r="AS507" s="41" t="s">
        <v>2304</v>
      </c>
      <c r="AT507" s="23">
        <v>0</v>
      </c>
      <c r="AU507" s="23">
        <v>0</v>
      </c>
      <c r="AV507" s="25">
        <v>188175762</v>
      </c>
      <c r="AW507" s="22">
        <v>0</v>
      </c>
      <c r="AX507" s="23">
        <v>0</v>
      </c>
      <c r="AY507" s="41">
        <v>0</v>
      </c>
      <c r="AZ507" s="23">
        <v>0</v>
      </c>
      <c r="BA507" s="24">
        <v>0</v>
      </c>
      <c r="BB507" s="23">
        <v>0</v>
      </c>
      <c r="BC507" s="23"/>
      <c r="BD507" s="23">
        <v>0</v>
      </c>
      <c r="BE507" s="41">
        <v>0</v>
      </c>
      <c r="BF507" s="23">
        <v>94040875</v>
      </c>
      <c r="BG507" s="23">
        <v>178954475</v>
      </c>
      <c r="BH507" s="25">
        <v>461171112</v>
      </c>
      <c r="BI507" s="23">
        <v>0</v>
      </c>
      <c r="BJ507" s="23">
        <v>27725269</v>
      </c>
      <c r="BK507" s="23">
        <v>0</v>
      </c>
      <c r="BL507" s="23">
        <v>0</v>
      </c>
      <c r="BM507" s="23">
        <v>0</v>
      </c>
      <c r="BN507" s="24">
        <v>0</v>
      </c>
      <c r="BO507" s="23">
        <v>0</v>
      </c>
      <c r="BP507" s="23">
        <v>0</v>
      </c>
      <c r="BQ507" s="23">
        <v>0</v>
      </c>
      <c r="BR507" s="25">
        <v>488896381</v>
      </c>
      <c r="BS507" s="22">
        <v>0</v>
      </c>
      <c r="BT507" s="23">
        <v>0</v>
      </c>
      <c r="BU507" s="23">
        <v>0</v>
      </c>
      <c r="BV507" s="23">
        <v>0</v>
      </c>
      <c r="BW507" s="24">
        <v>0</v>
      </c>
      <c r="BX507" s="23">
        <v>0</v>
      </c>
      <c r="BY507" s="23">
        <v>0</v>
      </c>
      <c r="BZ507" s="23">
        <v>0</v>
      </c>
      <c r="CA507" s="25">
        <f t="shared" si="69"/>
        <v>488896381</v>
      </c>
      <c r="CB507" s="22">
        <v>0</v>
      </c>
      <c r="CC507" s="23">
        <v>0</v>
      </c>
      <c r="CD507" s="23">
        <v>0</v>
      </c>
      <c r="CE507" s="23">
        <v>0</v>
      </c>
      <c r="CF507" s="24">
        <v>0</v>
      </c>
      <c r="CG507" s="23">
        <v>0</v>
      </c>
      <c r="CH507" s="23">
        <v>0</v>
      </c>
      <c r="CI507" s="23">
        <v>0</v>
      </c>
      <c r="CJ507" s="25">
        <f t="shared" si="70"/>
        <v>488896381</v>
      </c>
      <c r="CK507" s="22">
        <v>0</v>
      </c>
      <c r="CL507" s="23">
        <v>0</v>
      </c>
      <c r="CM507" s="23">
        <v>0</v>
      </c>
      <c r="CN507" s="23">
        <v>0</v>
      </c>
      <c r="CO507" s="23">
        <v>0</v>
      </c>
      <c r="CP507" s="24">
        <v>0</v>
      </c>
      <c r="CQ507" s="23">
        <v>0</v>
      </c>
      <c r="CR507" s="23">
        <v>0</v>
      </c>
      <c r="CS507" s="25">
        <f t="shared" si="71"/>
        <v>488896381</v>
      </c>
      <c r="CT507" s="22">
        <v>0</v>
      </c>
      <c r="CU507" s="23">
        <v>0</v>
      </c>
      <c r="CV507" s="23">
        <v>0</v>
      </c>
      <c r="CW507" s="23"/>
      <c r="CX507" s="23">
        <v>0</v>
      </c>
      <c r="CY507" s="24">
        <v>0</v>
      </c>
      <c r="CZ507" s="23">
        <v>0</v>
      </c>
      <c r="DA507" s="23">
        <v>0</v>
      </c>
      <c r="DB507" s="25">
        <f t="shared" si="75"/>
        <v>488896381</v>
      </c>
      <c r="DC507" s="22">
        <v>0</v>
      </c>
      <c r="DD507" s="23">
        <v>0</v>
      </c>
      <c r="DE507" s="23">
        <v>0</v>
      </c>
      <c r="DF507" s="23">
        <v>0</v>
      </c>
      <c r="DG507" s="23">
        <v>0</v>
      </c>
      <c r="DH507" s="24">
        <v>0</v>
      </c>
      <c r="DI507" s="23">
        <v>0</v>
      </c>
      <c r="DJ507" s="23">
        <v>0</v>
      </c>
      <c r="DK507" s="25">
        <f t="shared" si="76"/>
        <v>488896381</v>
      </c>
      <c r="DL507" s="28">
        <v>0</v>
      </c>
      <c r="DM507" s="23">
        <v>0</v>
      </c>
      <c r="DN507" s="23">
        <v>0</v>
      </c>
      <c r="DO507" s="23">
        <v>0</v>
      </c>
      <c r="DP507" s="23"/>
      <c r="DQ507" s="23"/>
      <c r="DR507" s="23">
        <v>0</v>
      </c>
      <c r="DS507" s="23">
        <v>0</v>
      </c>
      <c r="DT507" s="24">
        <v>0</v>
      </c>
      <c r="DU507" s="23">
        <v>0</v>
      </c>
      <c r="DV507" s="23">
        <v>0</v>
      </c>
      <c r="DW507" s="26">
        <f t="shared" si="73"/>
        <v>488896381</v>
      </c>
      <c r="DX507" s="26">
        <f>VLOOKUP(B507,[2]RPTNCT049_ConsultaSaldosContabl!$I$4:$K$7914,3,0)</f>
        <v>121766144</v>
      </c>
      <c r="DY507" s="13" t="e">
        <f>+S507+AD507+AU507+#REF!+BG507+#REF!+BQ507+#REF!</f>
        <v>#REF!</v>
      </c>
    </row>
    <row r="508" spans="1:129" ht="15" customHeight="1" x14ac:dyDescent="0.2">
      <c r="A508" s="9">
        <v>8906803903</v>
      </c>
      <c r="B508" s="9">
        <v>890680390</v>
      </c>
      <c r="C508" s="9"/>
      <c r="D508" s="27">
        <v>218325483</v>
      </c>
      <c r="E508" s="21" t="s">
        <v>583</v>
      </c>
      <c r="F508" s="20" t="s">
        <v>1725</v>
      </c>
      <c r="G508" s="22">
        <f>VLOOKUP(A508,[1]SGP!$A$4:$G$1137,7,0)</f>
        <v>0</v>
      </c>
      <c r="H508" s="23"/>
      <c r="I508" s="23">
        <v>0</v>
      </c>
      <c r="J508" s="23">
        <v>0</v>
      </c>
      <c r="K508" s="24">
        <v>0</v>
      </c>
      <c r="L508" s="23">
        <v>0</v>
      </c>
      <c r="M508" s="23">
        <v>0</v>
      </c>
      <c r="N508" s="25">
        <f t="shared" si="66"/>
        <v>0</v>
      </c>
      <c r="O508" s="25">
        <v>0</v>
      </c>
      <c r="P508" s="22">
        <v>0</v>
      </c>
      <c r="Q508" s="23">
        <v>0</v>
      </c>
      <c r="R508" s="23">
        <v>0</v>
      </c>
      <c r="S508" s="31">
        <v>17683510</v>
      </c>
      <c r="T508" s="23">
        <v>0</v>
      </c>
      <c r="U508" s="24">
        <v>0</v>
      </c>
      <c r="V508" s="23">
        <v>0</v>
      </c>
      <c r="W508" s="23">
        <v>0</v>
      </c>
      <c r="X508" s="25">
        <f t="shared" si="67"/>
        <v>17683510</v>
      </c>
      <c r="Y508" s="25">
        <v>0</v>
      </c>
      <c r="Z508" s="22">
        <v>0</v>
      </c>
      <c r="AA508" s="23">
        <v>0</v>
      </c>
      <c r="AB508" s="22">
        <v>0</v>
      </c>
      <c r="AC508" s="23">
        <v>0</v>
      </c>
      <c r="AD508" s="23">
        <v>0</v>
      </c>
      <c r="AE508" s="23">
        <v>0</v>
      </c>
      <c r="AF508" s="24">
        <v>0</v>
      </c>
      <c r="AG508" s="23">
        <v>0</v>
      </c>
      <c r="AH508" s="23">
        <v>0</v>
      </c>
      <c r="AI508" s="25">
        <f t="shared" si="68"/>
        <v>17683510</v>
      </c>
      <c r="AJ508" s="25">
        <v>0</v>
      </c>
      <c r="AK508" s="24">
        <v>0</v>
      </c>
      <c r="AL508" s="23">
        <v>0</v>
      </c>
      <c r="AM508" s="23">
        <v>0</v>
      </c>
      <c r="AN508" s="24">
        <v>0</v>
      </c>
      <c r="AO508" s="24">
        <v>0</v>
      </c>
      <c r="AP508" s="23">
        <v>0</v>
      </c>
      <c r="AQ508" s="23">
        <v>0</v>
      </c>
      <c r="AR508" s="23">
        <v>0</v>
      </c>
      <c r="AS508" s="41" t="s">
        <v>2304</v>
      </c>
      <c r="AT508" s="23">
        <v>0</v>
      </c>
      <c r="AU508" s="23">
        <v>0</v>
      </c>
      <c r="AV508" s="25">
        <v>17683510</v>
      </c>
      <c r="AW508" s="22">
        <v>0</v>
      </c>
      <c r="AX508" s="23">
        <v>0</v>
      </c>
      <c r="AY508" s="41">
        <v>0</v>
      </c>
      <c r="AZ508" s="23">
        <v>0</v>
      </c>
      <c r="BA508" s="24">
        <v>0</v>
      </c>
      <c r="BB508" s="23">
        <v>0</v>
      </c>
      <c r="BC508" s="23"/>
      <c r="BD508" s="23">
        <v>0</v>
      </c>
      <c r="BE508" s="41">
        <v>0</v>
      </c>
      <c r="BF508" s="23">
        <v>13611760</v>
      </c>
      <c r="BG508" s="23">
        <v>15987608</v>
      </c>
      <c r="BH508" s="25">
        <v>47282878</v>
      </c>
      <c r="BI508" s="23">
        <v>0</v>
      </c>
      <c r="BJ508" s="23">
        <v>3767509</v>
      </c>
      <c r="BK508" s="23">
        <v>0</v>
      </c>
      <c r="BL508" s="23">
        <v>0</v>
      </c>
      <c r="BM508" s="23">
        <v>0</v>
      </c>
      <c r="BN508" s="24">
        <v>0</v>
      </c>
      <c r="BO508" s="23">
        <v>0</v>
      </c>
      <c r="BP508" s="23">
        <v>0</v>
      </c>
      <c r="BQ508" s="23">
        <v>0</v>
      </c>
      <c r="BR508" s="25">
        <v>51050387</v>
      </c>
      <c r="BS508" s="22">
        <v>0</v>
      </c>
      <c r="BT508" s="23">
        <v>0</v>
      </c>
      <c r="BU508" s="23">
        <v>0</v>
      </c>
      <c r="BV508" s="23">
        <v>0</v>
      </c>
      <c r="BW508" s="24">
        <v>0</v>
      </c>
      <c r="BX508" s="23">
        <v>0</v>
      </c>
      <c r="BY508" s="23">
        <v>0</v>
      </c>
      <c r="BZ508" s="23">
        <v>0</v>
      </c>
      <c r="CA508" s="25">
        <f t="shared" si="69"/>
        <v>51050387</v>
      </c>
      <c r="CB508" s="22">
        <v>0</v>
      </c>
      <c r="CC508" s="23">
        <v>0</v>
      </c>
      <c r="CD508" s="23">
        <v>0</v>
      </c>
      <c r="CE508" s="23">
        <v>0</v>
      </c>
      <c r="CF508" s="24">
        <v>0</v>
      </c>
      <c r="CG508" s="23">
        <v>0</v>
      </c>
      <c r="CH508" s="23">
        <v>0</v>
      </c>
      <c r="CI508" s="23">
        <v>0</v>
      </c>
      <c r="CJ508" s="25">
        <f t="shared" si="70"/>
        <v>51050387</v>
      </c>
      <c r="CK508" s="22">
        <v>0</v>
      </c>
      <c r="CL508" s="23">
        <v>0</v>
      </c>
      <c r="CM508" s="23">
        <v>0</v>
      </c>
      <c r="CN508" s="23">
        <v>0</v>
      </c>
      <c r="CO508" s="23">
        <v>0</v>
      </c>
      <c r="CP508" s="24">
        <v>0</v>
      </c>
      <c r="CQ508" s="23">
        <v>0</v>
      </c>
      <c r="CR508" s="23">
        <v>0</v>
      </c>
      <c r="CS508" s="25">
        <f t="shared" si="71"/>
        <v>51050387</v>
      </c>
      <c r="CT508" s="22">
        <v>0</v>
      </c>
      <c r="CU508" s="23">
        <v>0</v>
      </c>
      <c r="CV508" s="23">
        <v>0</v>
      </c>
      <c r="CW508" s="23"/>
      <c r="CX508" s="23">
        <v>0</v>
      </c>
      <c r="CY508" s="24">
        <v>0</v>
      </c>
      <c r="CZ508" s="23">
        <v>0</v>
      </c>
      <c r="DA508" s="23">
        <v>0</v>
      </c>
      <c r="DB508" s="25">
        <f t="shared" si="75"/>
        <v>51050387</v>
      </c>
      <c r="DC508" s="22">
        <v>0</v>
      </c>
      <c r="DD508" s="23">
        <v>0</v>
      </c>
      <c r="DE508" s="23">
        <v>0</v>
      </c>
      <c r="DF508" s="23">
        <v>0</v>
      </c>
      <c r="DG508" s="23">
        <v>0</v>
      </c>
      <c r="DH508" s="24">
        <v>0</v>
      </c>
      <c r="DI508" s="23">
        <v>0</v>
      </c>
      <c r="DJ508" s="23">
        <v>0</v>
      </c>
      <c r="DK508" s="25">
        <f t="shared" si="76"/>
        <v>51050387</v>
      </c>
      <c r="DL508" s="28">
        <v>0</v>
      </c>
      <c r="DM508" s="23">
        <v>0</v>
      </c>
      <c r="DN508" s="23">
        <v>0</v>
      </c>
      <c r="DO508" s="23">
        <v>0</v>
      </c>
      <c r="DP508" s="23"/>
      <c r="DQ508" s="23"/>
      <c r="DR508" s="23">
        <v>0</v>
      </c>
      <c r="DS508" s="23">
        <v>0</v>
      </c>
      <c r="DT508" s="24">
        <v>0</v>
      </c>
      <c r="DU508" s="23">
        <v>0</v>
      </c>
      <c r="DV508" s="23">
        <v>0</v>
      </c>
      <c r="DW508" s="26">
        <f t="shared" si="73"/>
        <v>51050387</v>
      </c>
      <c r="DX508" s="26">
        <f>VLOOKUP(B508,[2]RPTNCT049_ConsultaSaldosContabl!$I$4:$K$7914,3,0)</f>
        <v>17379269</v>
      </c>
      <c r="DY508" s="13" t="e">
        <f>+S508+AD508+AU508+#REF!+BG508+#REF!+BQ508+#REF!</f>
        <v>#REF!</v>
      </c>
    </row>
    <row r="509" spans="1:129" ht="15" customHeight="1" x14ac:dyDescent="0.2">
      <c r="A509" s="9">
        <v>8906803784</v>
      </c>
      <c r="B509" s="9">
        <v>890680378</v>
      </c>
      <c r="C509" s="9"/>
      <c r="D509" s="27">
        <v>210725307</v>
      </c>
      <c r="E509" s="21" t="s">
        <v>54</v>
      </c>
      <c r="F509" s="37" t="s">
        <v>1208</v>
      </c>
      <c r="G509" s="22">
        <f>VLOOKUP(A509,[1]SGP!$A$4:$G$1137,7,0)</f>
        <v>1670499590</v>
      </c>
      <c r="H509" s="23"/>
      <c r="I509" s="23">
        <v>0</v>
      </c>
      <c r="J509" s="23">
        <v>0</v>
      </c>
      <c r="K509" s="24">
        <v>116685447</v>
      </c>
      <c r="L509" s="23">
        <v>257016111</v>
      </c>
      <c r="M509" s="23">
        <v>0</v>
      </c>
      <c r="N509" s="25">
        <f t="shared" si="66"/>
        <v>2044201148</v>
      </c>
      <c r="O509" s="25">
        <v>0</v>
      </c>
      <c r="P509" s="22">
        <v>1667454934</v>
      </c>
      <c r="Q509" s="23">
        <v>0</v>
      </c>
      <c r="R509" s="23">
        <v>0</v>
      </c>
      <c r="S509" s="31">
        <v>501348117</v>
      </c>
      <c r="T509" s="23">
        <v>0</v>
      </c>
      <c r="U509" s="24">
        <v>104498889</v>
      </c>
      <c r="V509" s="23">
        <v>211226395</v>
      </c>
      <c r="W509" s="23">
        <v>0</v>
      </c>
      <c r="X509" s="25">
        <f t="shared" si="67"/>
        <v>4528729483</v>
      </c>
      <c r="Y509" s="25">
        <v>0</v>
      </c>
      <c r="Z509" s="22">
        <v>0</v>
      </c>
      <c r="AA509" s="23">
        <v>0</v>
      </c>
      <c r="AB509" s="22">
        <v>0</v>
      </c>
      <c r="AC509" s="31">
        <v>1754303071</v>
      </c>
      <c r="AD509" s="23">
        <v>0</v>
      </c>
      <c r="AE509" s="23">
        <v>1781255773</v>
      </c>
      <c r="AF509" s="24">
        <v>110592168</v>
      </c>
      <c r="AG509" s="23">
        <v>234121253</v>
      </c>
      <c r="AH509" s="23">
        <v>0</v>
      </c>
      <c r="AI509" s="25">
        <f t="shared" si="68"/>
        <v>8409001748</v>
      </c>
      <c r="AJ509" s="25">
        <v>0</v>
      </c>
      <c r="AK509" s="24">
        <v>0</v>
      </c>
      <c r="AL509" s="23">
        <v>0</v>
      </c>
      <c r="AM509" s="23">
        <v>0</v>
      </c>
      <c r="AN509" s="24">
        <v>0</v>
      </c>
      <c r="AO509" s="23">
        <v>1914810298</v>
      </c>
      <c r="AP509" s="23">
        <v>106981109</v>
      </c>
      <c r="AQ509" s="23">
        <v>227186147</v>
      </c>
      <c r="AR509" s="23">
        <v>0</v>
      </c>
      <c r="AS509" s="23">
        <v>861664634</v>
      </c>
      <c r="AT509" s="23">
        <v>0</v>
      </c>
      <c r="AU509" s="23">
        <v>0</v>
      </c>
      <c r="AV509" s="25">
        <v>11519643936</v>
      </c>
      <c r="AW509" s="22">
        <v>1001866046</v>
      </c>
      <c r="AX509" s="23">
        <v>0</v>
      </c>
      <c r="AY509" s="41">
        <v>0</v>
      </c>
      <c r="AZ509" s="23">
        <v>0</v>
      </c>
      <c r="BA509" s="24">
        <v>106981109</v>
      </c>
      <c r="BB509" s="23">
        <v>227186147</v>
      </c>
      <c r="BC509" s="23"/>
      <c r="BD509" s="23">
        <v>0</v>
      </c>
      <c r="BE509" s="41">
        <v>0</v>
      </c>
      <c r="BF509" s="23">
        <v>338701705</v>
      </c>
      <c r="BG509" s="23">
        <v>447436896</v>
      </c>
      <c r="BH509" s="25">
        <v>13641815839</v>
      </c>
      <c r="BI509" s="23">
        <v>2205352851</v>
      </c>
      <c r="BJ509" s="23">
        <v>241756217</v>
      </c>
      <c r="BK509" s="23">
        <v>0</v>
      </c>
      <c r="BL509" s="23">
        <v>0</v>
      </c>
      <c r="BM509" s="23">
        <v>0</v>
      </c>
      <c r="BN509" s="24">
        <v>106981109</v>
      </c>
      <c r="BO509" s="23">
        <v>227186147</v>
      </c>
      <c r="BP509" s="23">
        <v>0</v>
      </c>
      <c r="BQ509" s="23">
        <v>0</v>
      </c>
      <c r="BR509" s="25">
        <v>16423092163</v>
      </c>
      <c r="BS509" s="22">
        <v>0</v>
      </c>
      <c r="BT509" s="23">
        <v>0</v>
      </c>
      <c r="BU509" s="23">
        <v>0</v>
      </c>
      <c r="BV509" s="23">
        <v>0</v>
      </c>
      <c r="BW509" s="24">
        <v>0</v>
      </c>
      <c r="BX509" s="23">
        <v>0</v>
      </c>
      <c r="BY509" s="23">
        <v>0</v>
      </c>
      <c r="BZ509" s="23">
        <v>0</v>
      </c>
      <c r="CA509" s="25">
        <f t="shared" si="69"/>
        <v>16423092163</v>
      </c>
      <c r="CB509" s="22">
        <v>0</v>
      </c>
      <c r="CC509" s="23">
        <v>0</v>
      </c>
      <c r="CD509" s="23">
        <v>0</v>
      </c>
      <c r="CE509" s="23">
        <v>0</v>
      </c>
      <c r="CF509" s="24">
        <v>0</v>
      </c>
      <c r="CG509" s="23">
        <v>0</v>
      </c>
      <c r="CH509" s="23">
        <v>0</v>
      </c>
      <c r="CI509" s="23">
        <v>0</v>
      </c>
      <c r="CJ509" s="25">
        <f t="shared" si="70"/>
        <v>16423092163</v>
      </c>
      <c r="CK509" s="22">
        <v>0</v>
      </c>
      <c r="CL509" s="23">
        <v>0</v>
      </c>
      <c r="CM509" s="23">
        <v>0</v>
      </c>
      <c r="CN509" s="23">
        <v>0</v>
      </c>
      <c r="CO509" s="23">
        <v>0</v>
      </c>
      <c r="CP509" s="24">
        <v>0</v>
      </c>
      <c r="CQ509" s="23">
        <v>0</v>
      </c>
      <c r="CR509" s="23">
        <v>0</v>
      </c>
      <c r="CS509" s="25">
        <f t="shared" si="71"/>
        <v>16423092163</v>
      </c>
      <c r="CT509" s="22">
        <v>0</v>
      </c>
      <c r="CU509" s="23">
        <v>0</v>
      </c>
      <c r="CV509" s="23">
        <v>0</v>
      </c>
      <c r="CW509" s="23"/>
      <c r="CX509" s="23">
        <v>0</v>
      </c>
      <c r="CY509" s="24">
        <v>0</v>
      </c>
      <c r="CZ509" s="23">
        <v>0</v>
      </c>
      <c r="DA509" s="23">
        <v>0</v>
      </c>
      <c r="DB509" s="25">
        <f t="shared" si="75"/>
        <v>16423092163</v>
      </c>
      <c r="DC509" s="22">
        <v>0</v>
      </c>
      <c r="DD509" s="23">
        <v>0</v>
      </c>
      <c r="DE509" s="23">
        <v>0</v>
      </c>
      <c r="DF509" s="23">
        <v>0</v>
      </c>
      <c r="DG509" s="23">
        <v>0</v>
      </c>
      <c r="DH509" s="24">
        <v>0</v>
      </c>
      <c r="DI509" s="23">
        <v>0</v>
      </c>
      <c r="DJ509" s="23">
        <v>0</v>
      </c>
      <c r="DK509" s="25">
        <f t="shared" si="76"/>
        <v>16423092163</v>
      </c>
      <c r="DL509" s="28">
        <v>0</v>
      </c>
      <c r="DM509" s="23">
        <v>0</v>
      </c>
      <c r="DN509" s="23">
        <v>0</v>
      </c>
      <c r="DO509" s="23">
        <v>0</v>
      </c>
      <c r="DP509" s="23"/>
      <c r="DQ509" s="23"/>
      <c r="DR509" s="23">
        <v>0</v>
      </c>
      <c r="DS509" s="23">
        <v>0</v>
      </c>
      <c r="DT509" s="24">
        <v>0</v>
      </c>
      <c r="DU509" s="23">
        <v>0</v>
      </c>
      <c r="DV509" s="23">
        <v>0</v>
      </c>
      <c r="DW509" s="26">
        <f t="shared" si="73"/>
        <v>16423092163</v>
      </c>
      <c r="DX509" s="26">
        <f>VLOOKUP(B509,[2]RPTNCT049_ConsultaSaldosContabl!$I$4:$K$7914,3,0)</f>
        <v>15474307150</v>
      </c>
      <c r="DY509" s="13" t="e">
        <f>+S509+AD509+AU509+#REF!+BG509+#REF!+BQ509+#REF!</f>
        <v>#REF!</v>
      </c>
    </row>
    <row r="510" spans="1:129" ht="15" customHeight="1" x14ac:dyDescent="0.2">
      <c r="A510" s="9">
        <v>8906802367</v>
      </c>
      <c r="B510" s="9">
        <v>890680236</v>
      </c>
      <c r="C510" s="9"/>
      <c r="D510" s="27">
        <v>219925599</v>
      </c>
      <c r="E510" s="21" t="s">
        <v>599</v>
      </c>
      <c r="F510" s="20" t="s">
        <v>1740</v>
      </c>
      <c r="G510" s="22">
        <f>VLOOKUP(A510,[1]SGP!$A$4:$G$1137,7,0)</f>
        <v>0</v>
      </c>
      <c r="H510" s="23"/>
      <c r="I510" s="23">
        <v>0</v>
      </c>
      <c r="J510" s="23">
        <v>0</v>
      </c>
      <c r="K510" s="24">
        <v>0</v>
      </c>
      <c r="L510" s="23">
        <v>0</v>
      </c>
      <c r="M510" s="23">
        <v>0</v>
      </c>
      <c r="N510" s="25">
        <f t="shared" si="66"/>
        <v>0</v>
      </c>
      <c r="O510" s="25">
        <v>0</v>
      </c>
      <c r="P510" s="22">
        <v>0</v>
      </c>
      <c r="Q510" s="23">
        <v>0</v>
      </c>
      <c r="R510" s="23">
        <v>0</v>
      </c>
      <c r="S510" s="31">
        <v>54083144</v>
      </c>
      <c r="T510" s="23">
        <v>0</v>
      </c>
      <c r="U510" s="24">
        <v>0</v>
      </c>
      <c r="V510" s="23">
        <v>0</v>
      </c>
      <c r="W510" s="23">
        <v>0</v>
      </c>
      <c r="X510" s="25">
        <f t="shared" si="67"/>
        <v>54083144</v>
      </c>
      <c r="Y510" s="25">
        <v>0</v>
      </c>
      <c r="Z510" s="22">
        <v>0</v>
      </c>
      <c r="AA510" s="23">
        <v>0</v>
      </c>
      <c r="AB510" s="22">
        <v>0</v>
      </c>
      <c r="AC510" s="23">
        <v>0</v>
      </c>
      <c r="AD510" s="23">
        <v>0</v>
      </c>
      <c r="AE510" s="23">
        <v>0</v>
      </c>
      <c r="AF510" s="24">
        <v>0</v>
      </c>
      <c r="AG510" s="23">
        <v>0</v>
      </c>
      <c r="AH510" s="23">
        <v>0</v>
      </c>
      <c r="AI510" s="25">
        <f t="shared" si="68"/>
        <v>54083144</v>
      </c>
      <c r="AJ510" s="25">
        <v>0</v>
      </c>
      <c r="AK510" s="24">
        <v>0</v>
      </c>
      <c r="AL510" s="23">
        <v>0</v>
      </c>
      <c r="AM510" s="23">
        <v>0</v>
      </c>
      <c r="AN510" s="24">
        <v>0</v>
      </c>
      <c r="AO510" s="24">
        <v>0</v>
      </c>
      <c r="AP510" s="23">
        <v>0</v>
      </c>
      <c r="AQ510" s="23">
        <v>0</v>
      </c>
      <c r="AR510" s="23">
        <v>0</v>
      </c>
      <c r="AS510" s="41" t="s">
        <v>2304</v>
      </c>
      <c r="AT510" s="23">
        <v>0</v>
      </c>
      <c r="AU510" s="23">
        <v>0</v>
      </c>
      <c r="AV510" s="25">
        <v>54083144</v>
      </c>
      <c r="AW510" s="22">
        <v>0</v>
      </c>
      <c r="AX510" s="23">
        <v>0</v>
      </c>
      <c r="AY510" s="41">
        <v>0</v>
      </c>
      <c r="AZ510" s="23">
        <v>0</v>
      </c>
      <c r="BA510" s="24">
        <v>0</v>
      </c>
      <c r="BB510" s="23">
        <v>0</v>
      </c>
      <c r="BC510" s="23"/>
      <c r="BD510" s="23">
        <v>0</v>
      </c>
      <c r="BE510" s="41">
        <v>0</v>
      </c>
      <c r="BF510" s="23">
        <v>39434495</v>
      </c>
      <c r="BG510" s="23">
        <v>48832250</v>
      </c>
      <c r="BH510" s="25">
        <v>142349889</v>
      </c>
      <c r="BI510" s="23">
        <v>0</v>
      </c>
      <c r="BJ510" s="23">
        <v>11263096</v>
      </c>
      <c r="BK510" s="23">
        <v>0</v>
      </c>
      <c r="BL510" s="23">
        <v>0</v>
      </c>
      <c r="BM510" s="23">
        <v>0</v>
      </c>
      <c r="BN510" s="24">
        <v>0</v>
      </c>
      <c r="BO510" s="23">
        <v>0</v>
      </c>
      <c r="BP510" s="23">
        <v>0</v>
      </c>
      <c r="BQ510" s="23">
        <v>0</v>
      </c>
      <c r="BR510" s="25">
        <v>153612985</v>
      </c>
      <c r="BS510" s="22">
        <v>0</v>
      </c>
      <c r="BT510" s="23">
        <v>0</v>
      </c>
      <c r="BU510" s="23">
        <v>0</v>
      </c>
      <c r="BV510" s="23">
        <v>0</v>
      </c>
      <c r="BW510" s="24">
        <v>0</v>
      </c>
      <c r="BX510" s="23">
        <v>0</v>
      </c>
      <c r="BY510" s="23">
        <v>0</v>
      </c>
      <c r="BZ510" s="23">
        <v>0</v>
      </c>
      <c r="CA510" s="25">
        <f t="shared" si="69"/>
        <v>153612985</v>
      </c>
      <c r="CB510" s="22">
        <v>0</v>
      </c>
      <c r="CC510" s="23">
        <v>0</v>
      </c>
      <c r="CD510" s="23">
        <v>0</v>
      </c>
      <c r="CE510" s="23">
        <v>0</v>
      </c>
      <c r="CF510" s="24">
        <v>0</v>
      </c>
      <c r="CG510" s="23">
        <v>0</v>
      </c>
      <c r="CH510" s="23">
        <v>0</v>
      </c>
      <c r="CI510" s="23">
        <v>0</v>
      </c>
      <c r="CJ510" s="25">
        <f t="shared" si="70"/>
        <v>153612985</v>
      </c>
      <c r="CK510" s="22">
        <v>0</v>
      </c>
      <c r="CL510" s="23">
        <v>0</v>
      </c>
      <c r="CM510" s="23">
        <v>0</v>
      </c>
      <c r="CN510" s="23">
        <v>0</v>
      </c>
      <c r="CO510" s="23">
        <v>0</v>
      </c>
      <c r="CP510" s="24">
        <v>0</v>
      </c>
      <c r="CQ510" s="23">
        <v>0</v>
      </c>
      <c r="CR510" s="23">
        <v>0</v>
      </c>
      <c r="CS510" s="25">
        <f t="shared" si="71"/>
        <v>153612985</v>
      </c>
      <c r="CT510" s="22">
        <v>0</v>
      </c>
      <c r="CU510" s="23">
        <v>0</v>
      </c>
      <c r="CV510" s="23">
        <v>0</v>
      </c>
      <c r="CW510" s="23"/>
      <c r="CX510" s="23">
        <v>0</v>
      </c>
      <c r="CY510" s="24">
        <v>0</v>
      </c>
      <c r="CZ510" s="23">
        <v>0</v>
      </c>
      <c r="DA510" s="23">
        <v>0</v>
      </c>
      <c r="DB510" s="25">
        <f t="shared" si="75"/>
        <v>153612985</v>
      </c>
      <c r="DC510" s="22">
        <v>0</v>
      </c>
      <c r="DD510" s="23">
        <v>0</v>
      </c>
      <c r="DE510" s="23">
        <v>0</v>
      </c>
      <c r="DF510" s="23">
        <v>0</v>
      </c>
      <c r="DG510" s="23">
        <v>0</v>
      </c>
      <c r="DH510" s="24">
        <v>0</v>
      </c>
      <c r="DI510" s="23">
        <v>0</v>
      </c>
      <c r="DJ510" s="23">
        <v>0</v>
      </c>
      <c r="DK510" s="25">
        <f t="shared" si="76"/>
        <v>153612985</v>
      </c>
      <c r="DL510" s="28">
        <v>0</v>
      </c>
      <c r="DM510" s="23">
        <v>0</v>
      </c>
      <c r="DN510" s="23">
        <v>0</v>
      </c>
      <c r="DO510" s="23">
        <v>0</v>
      </c>
      <c r="DP510" s="23"/>
      <c r="DQ510" s="23"/>
      <c r="DR510" s="23">
        <v>0</v>
      </c>
      <c r="DS510" s="23">
        <v>0</v>
      </c>
      <c r="DT510" s="24">
        <v>0</v>
      </c>
      <c r="DU510" s="23">
        <v>0</v>
      </c>
      <c r="DV510" s="23">
        <v>0</v>
      </c>
      <c r="DW510" s="26">
        <f t="shared" si="73"/>
        <v>153612985</v>
      </c>
      <c r="DX510" s="26">
        <f>VLOOKUP(B510,[2]RPTNCT049_ConsultaSaldosContabl!$I$4:$K$7914,3,0)</f>
        <v>50697591</v>
      </c>
      <c r="DY510" s="13" t="e">
        <f>+S510+AD510+AU510+#REF!+BG510+#REF!+BQ510+#REF!</f>
        <v>#REF!</v>
      </c>
    </row>
    <row r="511" spans="1:129" ht="15" customHeight="1" x14ac:dyDescent="0.2">
      <c r="A511" s="9">
        <v>8906801731</v>
      </c>
      <c r="B511" s="9">
        <v>890680173</v>
      </c>
      <c r="C511" s="9"/>
      <c r="D511" s="27">
        <v>212425524</v>
      </c>
      <c r="E511" s="21" t="s">
        <v>591</v>
      </c>
      <c r="F511" s="20" t="s">
        <v>1732</v>
      </c>
      <c r="G511" s="22">
        <f>VLOOKUP(A511,[1]SGP!$A$4:$G$1137,7,0)</f>
        <v>0</v>
      </c>
      <c r="H511" s="23"/>
      <c r="I511" s="23">
        <v>0</v>
      </c>
      <c r="J511" s="23">
        <v>0</v>
      </c>
      <c r="K511" s="24">
        <v>0</v>
      </c>
      <c r="L511" s="23">
        <v>0</v>
      </c>
      <c r="M511" s="23">
        <v>0</v>
      </c>
      <c r="N511" s="25">
        <f t="shared" si="66"/>
        <v>0</v>
      </c>
      <c r="O511" s="25">
        <v>0</v>
      </c>
      <c r="P511" s="22">
        <v>0</v>
      </c>
      <c r="Q511" s="23">
        <v>0</v>
      </c>
      <c r="R511" s="23">
        <v>0</v>
      </c>
      <c r="S511" s="31">
        <v>44700647</v>
      </c>
      <c r="T511" s="23">
        <v>0</v>
      </c>
      <c r="U511" s="24">
        <v>0</v>
      </c>
      <c r="V511" s="23">
        <v>0</v>
      </c>
      <c r="W511" s="23">
        <v>0</v>
      </c>
      <c r="X511" s="25">
        <f t="shared" si="67"/>
        <v>44700647</v>
      </c>
      <c r="Y511" s="25">
        <v>0</v>
      </c>
      <c r="Z511" s="22">
        <v>0</v>
      </c>
      <c r="AA511" s="23">
        <v>0</v>
      </c>
      <c r="AB511" s="22">
        <v>0</v>
      </c>
      <c r="AC511" s="23">
        <v>0</v>
      </c>
      <c r="AD511" s="23">
        <v>0</v>
      </c>
      <c r="AE511" s="23">
        <v>0</v>
      </c>
      <c r="AF511" s="24">
        <v>0</v>
      </c>
      <c r="AG511" s="23">
        <v>0</v>
      </c>
      <c r="AH511" s="23">
        <v>0</v>
      </c>
      <c r="AI511" s="25">
        <f t="shared" si="68"/>
        <v>44700647</v>
      </c>
      <c r="AJ511" s="25">
        <v>0</v>
      </c>
      <c r="AK511" s="24">
        <v>0</v>
      </c>
      <c r="AL511" s="23">
        <v>0</v>
      </c>
      <c r="AM511" s="23">
        <v>0</v>
      </c>
      <c r="AN511" s="24">
        <v>0</v>
      </c>
      <c r="AO511" s="24">
        <v>0</v>
      </c>
      <c r="AP511" s="23">
        <v>0</v>
      </c>
      <c r="AQ511" s="23">
        <v>0</v>
      </c>
      <c r="AR511" s="23">
        <v>0</v>
      </c>
      <c r="AS511" s="41" t="s">
        <v>2304</v>
      </c>
      <c r="AT511" s="23">
        <v>0</v>
      </c>
      <c r="AU511" s="23">
        <v>0</v>
      </c>
      <c r="AV511" s="25">
        <v>44700647</v>
      </c>
      <c r="AW511" s="22">
        <v>0</v>
      </c>
      <c r="AX511" s="23">
        <v>0</v>
      </c>
      <c r="AY511" s="41">
        <v>0</v>
      </c>
      <c r="AZ511" s="23">
        <v>0</v>
      </c>
      <c r="BA511" s="24">
        <v>0</v>
      </c>
      <c r="BB511" s="23">
        <v>0</v>
      </c>
      <c r="BC511" s="23"/>
      <c r="BD511" s="23">
        <v>0</v>
      </c>
      <c r="BE511" s="41">
        <v>0</v>
      </c>
      <c r="BF511" s="23">
        <v>27197955</v>
      </c>
      <c r="BG511" s="23">
        <v>44105859</v>
      </c>
      <c r="BH511" s="25">
        <v>116004461</v>
      </c>
      <c r="BI511" s="23">
        <v>0</v>
      </c>
      <c r="BJ511" s="23">
        <v>8248375</v>
      </c>
      <c r="BK511" s="23">
        <v>0</v>
      </c>
      <c r="BL511" s="23">
        <v>0</v>
      </c>
      <c r="BM511" s="23">
        <v>0</v>
      </c>
      <c r="BN511" s="24">
        <v>0</v>
      </c>
      <c r="BO511" s="23">
        <v>0</v>
      </c>
      <c r="BP511" s="23">
        <v>0</v>
      </c>
      <c r="BQ511" s="23">
        <v>0</v>
      </c>
      <c r="BR511" s="25">
        <v>124252836</v>
      </c>
      <c r="BS511" s="22">
        <v>0</v>
      </c>
      <c r="BT511" s="23">
        <v>0</v>
      </c>
      <c r="BU511" s="23">
        <v>0</v>
      </c>
      <c r="BV511" s="23">
        <v>0</v>
      </c>
      <c r="BW511" s="24">
        <v>0</v>
      </c>
      <c r="BX511" s="23">
        <v>0</v>
      </c>
      <c r="BY511" s="23">
        <v>0</v>
      </c>
      <c r="BZ511" s="23">
        <v>0</v>
      </c>
      <c r="CA511" s="25">
        <f t="shared" si="69"/>
        <v>124252836</v>
      </c>
      <c r="CB511" s="22">
        <v>0</v>
      </c>
      <c r="CC511" s="23">
        <v>0</v>
      </c>
      <c r="CD511" s="23">
        <v>0</v>
      </c>
      <c r="CE511" s="23">
        <v>0</v>
      </c>
      <c r="CF511" s="24">
        <v>0</v>
      </c>
      <c r="CG511" s="23">
        <v>0</v>
      </c>
      <c r="CH511" s="23">
        <v>0</v>
      </c>
      <c r="CI511" s="23">
        <v>0</v>
      </c>
      <c r="CJ511" s="25">
        <f t="shared" si="70"/>
        <v>124252836</v>
      </c>
      <c r="CK511" s="22">
        <v>0</v>
      </c>
      <c r="CL511" s="23">
        <v>0</v>
      </c>
      <c r="CM511" s="23">
        <v>0</v>
      </c>
      <c r="CN511" s="23">
        <v>0</v>
      </c>
      <c r="CO511" s="23">
        <v>0</v>
      </c>
      <c r="CP511" s="24">
        <v>0</v>
      </c>
      <c r="CQ511" s="23">
        <v>0</v>
      </c>
      <c r="CR511" s="23">
        <v>0</v>
      </c>
      <c r="CS511" s="25">
        <f t="shared" si="71"/>
        <v>124252836</v>
      </c>
      <c r="CT511" s="22">
        <v>0</v>
      </c>
      <c r="CU511" s="23">
        <v>0</v>
      </c>
      <c r="CV511" s="23">
        <v>0</v>
      </c>
      <c r="CW511" s="23"/>
      <c r="CX511" s="23">
        <v>0</v>
      </c>
      <c r="CY511" s="24">
        <v>0</v>
      </c>
      <c r="CZ511" s="23">
        <v>0</v>
      </c>
      <c r="DA511" s="23">
        <v>0</v>
      </c>
      <c r="DB511" s="25">
        <f t="shared" si="75"/>
        <v>124252836</v>
      </c>
      <c r="DC511" s="22">
        <v>0</v>
      </c>
      <c r="DD511" s="23">
        <v>0</v>
      </c>
      <c r="DE511" s="23">
        <v>0</v>
      </c>
      <c r="DF511" s="23">
        <v>0</v>
      </c>
      <c r="DG511" s="23">
        <v>0</v>
      </c>
      <c r="DH511" s="24">
        <v>0</v>
      </c>
      <c r="DI511" s="23">
        <v>0</v>
      </c>
      <c r="DJ511" s="23">
        <v>0</v>
      </c>
      <c r="DK511" s="25">
        <f t="shared" si="76"/>
        <v>124252836</v>
      </c>
      <c r="DL511" s="28">
        <v>0</v>
      </c>
      <c r="DM511" s="23">
        <v>0</v>
      </c>
      <c r="DN511" s="23">
        <v>0</v>
      </c>
      <c r="DO511" s="23">
        <v>0</v>
      </c>
      <c r="DP511" s="23"/>
      <c r="DQ511" s="23"/>
      <c r="DR511" s="23">
        <v>0</v>
      </c>
      <c r="DS511" s="23">
        <v>0</v>
      </c>
      <c r="DT511" s="24">
        <v>0</v>
      </c>
      <c r="DU511" s="23">
        <v>0</v>
      </c>
      <c r="DV511" s="23">
        <v>0</v>
      </c>
      <c r="DW511" s="26">
        <f t="shared" si="73"/>
        <v>124252836</v>
      </c>
      <c r="DX511" s="26">
        <f>VLOOKUP(B511,[2]RPTNCT049_ConsultaSaldosContabl!$I$4:$K$7914,3,0)</f>
        <v>35446330</v>
      </c>
      <c r="DY511" s="13" t="e">
        <f>+S511+AD511+AU511+#REF!+BG511+#REF!+BQ511+#REF!</f>
        <v>#REF!</v>
      </c>
    </row>
    <row r="512" spans="1:129" ht="15" customHeight="1" x14ac:dyDescent="0.2">
      <c r="A512" s="9">
        <v>8906801620</v>
      </c>
      <c r="B512" s="9">
        <v>890680162</v>
      </c>
      <c r="C512" s="9"/>
      <c r="D512" s="27">
        <v>214525245</v>
      </c>
      <c r="E512" s="21" t="s">
        <v>550</v>
      </c>
      <c r="F512" s="20" t="s">
        <v>1691</v>
      </c>
      <c r="G512" s="22">
        <f>VLOOKUP(A512,[1]SGP!$A$4:$G$1137,7,0)</f>
        <v>0</v>
      </c>
      <c r="H512" s="23"/>
      <c r="I512" s="23">
        <v>0</v>
      </c>
      <c r="J512" s="23">
        <v>0</v>
      </c>
      <c r="K512" s="24">
        <v>0</v>
      </c>
      <c r="L512" s="23">
        <v>0</v>
      </c>
      <c r="M512" s="23">
        <v>0</v>
      </c>
      <c r="N512" s="25">
        <f t="shared" si="66"/>
        <v>0</v>
      </c>
      <c r="O512" s="25">
        <v>0</v>
      </c>
      <c r="P512" s="22">
        <v>0</v>
      </c>
      <c r="Q512" s="23">
        <v>0</v>
      </c>
      <c r="R512" s="23">
        <v>0</v>
      </c>
      <c r="S512" s="31">
        <v>201858138</v>
      </c>
      <c r="T512" s="23">
        <v>0</v>
      </c>
      <c r="U512" s="24">
        <v>0</v>
      </c>
      <c r="V512" s="23">
        <v>0</v>
      </c>
      <c r="W512" s="23">
        <v>0</v>
      </c>
      <c r="X512" s="25">
        <f t="shared" si="67"/>
        <v>201858138</v>
      </c>
      <c r="Y512" s="25">
        <v>0</v>
      </c>
      <c r="Z512" s="22">
        <v>0</v>
      </c>
      <c r="AA512" s="23">
        <v>0</v>
      </c>
      <c r="AB512" s="22">
        <v>0</v>
      </c>
      <c r="AC512" s="23">
        <v>0</v>
      </c>
      <c r="AD512" s="23">
        <v>0</v>
      </c>
      <c r="AE512" s="23">
        <v>0</v>
      </c>
      <c r="AF512" s="24">
        <v>0</v>
      </c>
      <c r="AG512" s="23">
        <v>0</v>
      </c>
      <c r="AH512" s="23">
        <v>0</v>
      </c>
      <c r="AI512" s="25">
        <f t="shared" si="68"/>
        <v>201858138</v>
      </c>
      <c r="AJ512" s="25">
        <v>0</v>
      </c>
      <c r="AK512" s="24">
        <v>0</v>
      </c>
      <c r="AL512" s="23">
        <v>0</v>
      </c>
      <c r="AM512" s="23">
        <v>0</v>
      </c>
      <c r="AN512" s="24">
        <v>0</v>
      </c>
      <c r="AO512" s="24">
        <v>0</v>
      </c>
      <c r="AP512" s="23">
        <v>0</v>
      </c>
      <c r="AQ512" s="23">
        <v>0</v>
      </c>
      <c r="AR512" s="23">
        <v>0</v>
      </c>
      <c r="AS512" s="41" t="s">
        <v>2304</v>
      </c>
      <c r="AT512" s="23">
        <v>0</v>
      </c>
      <c r="AU512" s="23">
        <v>0</v>
      </c>
      <c r="AV512" s="25">
        <v>201858138</v>
      </c>
      <c r="AW512" s="22">
        <v>0</v>
      </c>
      <c r="AX512" s="23">
        <v>0</v>
      </c>
      <c r="AY512" s="41">
        <v>0</v>
      </c>
      <c r="AZ512" s="23">
        <v>0</v>
      </c>
      <c r="BA512" s="24">
        <v>0</v>
      </c>
      <c r="BB512" s="23">
        <v>0</v>
      </c>
      <c r="BC512" s="23"/>
      <c r="BD512" s="23">
        <v>0</v>
      </c>
      <c r="BE512" s="41">
        <v>0</v>
      </c>
      <c r="BF512" s="23">
        <v>110079655</v>
      </c>
      <c r="BG512" s="23">
        <v>190940012</v>
      </c>
      <c r="BH512" s="25">
        <v>502877805</v>
      </c>
      <c r="BI512" s="23">
        <v>0</v>
      </c>
      <c r="BJ512" s="23">
        <v>31440717</v>
      </c>
      <c r="BK512" s="23">
        <v>0</v>
      </c>
      <c r="BL512" s="23">
        <v>0</v>
      </c>
      <c r="BM512" s="23">
        <v>0</v>
      </c>
      <c r="BN512" s="24">
        <v>0</v>
      </c>
      <c r="BO512" s="23">
        <v>0</v>
      </c>
      <c r="BP512" s="23">
        <v>0</v>
      </c>
      <c r="BQ512" s="23">
        <v>0</v>
      </c>
      <c r="BR512" s="25">
        <v>534318522</v>
      </c>
      <c r="BS512" s="22">
        <v>0</v>
      </c>
      <c r="BT512" s="23">
        <v>0</v>
      </c>
      <c r="BU512" s="23">
        <v>0</v>
      </c>
      <c r="BV512" s="23">
        <v>0</v>
      </c>
      <c r="BW512" s="24">
        <v>0</v>
      </c>
      <c r="BX512" s="23">
        <v>0</v>
      </c>
      <c r="BY512" s="23">
        <v>0</v>
      </c>
      <c r="BZ512" s="23">
        <v>0</v>
      </c>
      <c r="CA512" s="25">
        <f t="shared" si="69"/>
        <v>534318522</v>
      </c>
      <c r="CB512" s="22">
        <v>0</v>
      </c>
      <c r="CC512" s="23">
        <v>0</v>
      </c>
      <c r="CD512" s="23">
        <v>0</v>
      </c>
      <c r="CE512" s="23">
        <v>0</v>
      </c>
      <c r="CF512" s="24">
        <v>0</v>
      </c>
      <c r="CG512" s="23">
        <v>0</v>
      </c>
      <c r="CH512" s="23">
        <v>0</v>
      </c>
      <c r="CI512" s="23">
        <v>0</v>
      </c>
      <c r="CJ512" s="25">
        <f t="shared" si="70"/>
        <v>534318522</v>
      </c>
      <c r="CK512" s="22">
        <v>0</v>
      </c>
      <c r="CL512" s="23">
        <v>0</v>
      </c>
      <c r="CM512" s="23">
        <v>0</v>
      </c>
      <c r="CN512" s="23">
        <v>0</v>
      </c>
      <c r="CO512" s="23">
        <v>0</v>
      </c>
      <c r="CP512" s="24">
        <v>0</v>
      </c>
      <c r="CQ512" s="23">
        <v>0</v>
      </c>
      <c r="CR512" s="23">
        <v>0</v>
      </c>
      <c r="CS512" s="25">
        <f t="shared" si="71"/>
        <v>534318522</v>
      </c>
      <c r="CT512" s="22">
        <v>0</v>
      </c>
      <c r="CU512" s="23">
        <v>0</v>
      </c>
      <c r="CV512" s="23">
        <v>0</v>
      </c>
      <c r="CW512" s="23"/>
      <c r="CX512" s="23">
        <v>0</v>
      </c>
      <c r="CY512" s="24">
        <v>0</v>
      </c>
      <c r="CZ512" s="23">
        <v>0</v>
      </c>
      <c r="DA512" s="23">
        <v>0</v>
      </c>
      <c r="DB512" s="25">
        <f t="shared" si="75"/>
        <v>534318522</v>
      </c>
      <c r="DC512" s="22">
        <v>0</v>
      </c>
      <c r="DD512" s="23">
        <v>0</v>
      </c>
      <c r="DE512" s="23">
        <v>0</v>
      </c>
      <c r="DF512" s="23">
        <v>0</v>
      </c>
      <c r="DG512" s="23">
        <v>0</v>
      </c>
      <c r="DH512" s="24">
        <v>0</v>
      </c>
      <c r="DI512" s="23">
        <v>0</v>
      </c>
      <c r="DJ512" s="23">
        <v>0</v>
      </c>
      <c r="DK512" s="25">
        <f t="shared" si="76"/>
        <v>534318522</v>
      </c>
      <c r="DL512" s="28">
        <v>0</v>
      </c>
      <c r="DM512" s="23">
        <v>0</v>
      </c>
      <c r="DN512" s="23">
        <v>0</v>
      </c>
      <c r="DO512" s="23">
        <v>0</v>
      </c>
      <c r="DP512" s="23"/>
      <c r="DQ512" s="23"/>
      <c r="DR512" s="23">
        <v>0</v>
      </c>
      <c r="DS512" s="23">
        <v>0</v>
      </c>
      <c r="DT512" s="24">
        <v>0</v>
      </c>
      <c r="DU512" s="23">
        <v>0</v>
      </c>
      <c r="DV512" s="23">
        <v>0</v>
      </c>
      <c r="DW512" s="26">
        <f t="shared" si="73"/>
        <v>534318522</v>
      </c>
      <c r="DX512" s="26">
        <f>VLOOKUP(B512,[2]RPTNCT049_ConsultaSaldosContabl!$I$4:$K$7914,3,0)</f>
        <v>141520372</v>
      </c>
      <c r="DY512" s="13" t="e">
        <f>+S512+AD512+AU512+#REF!+BG512+#REF!+BQ512+#REF!</f>
        <v>#REF!</v>
      </c>
    </row>
    <row r="513" spans="1:129" ht="15" customHeight="1" x14ac:dyDescent="0.2">
      <c r="A513" s="9">
        <v>8906801541</v>
      </c>
      <c r="B513" s="9">
        <v>890680154</v>
      </c>
      <c r="C513" s="9"/>
      <c r="D513" s="27">
        <v>213525535</v>
      </c>
      <c r="E513" s="21" t="s">
        <v>593</v>
      </c>
      <c r="F513" s="20" t="s">
        <v>1734</v>
      </c>
      <c r="G513" s="22">
        <f>VLOOKUP(A513,[1]SGP!$A$4:$G$1137,7,0)</f>
        <v>0</v>
      </c>
      <c r="H513" s="23"/>
      <c r="I513" s="23">
        <v>0</v>
      </c>
      <c r="J513" s="23">
        <v>0</v>
      </c>
      <c r="K513" s="24">
        <v>0</v>
      </c>
      <c r="L513" s="23">
        <v>0</v>
      </c>
      <c r="M513" s="23">
        <v>0</v>
      </c>
      <c r="N513" s="25">
        <f t="shared" si="66"/>
        <v>0</v>
      </c>
      <c r="O513" s="25">
        <v>0</v>
      </c>
      <c r="P513" s="22">
        <v>0</v>
      </c>
      <c r="Q513" s="23">
        <v>0</v>
      </c>
      <c r="R513" s="23">
        <v>0</v>
      </c>
      <c r="S513" s="31">
        <v>119328620</v>
      </c>
      <c r="T513" s="23">
        <v>0</v>
      </c>
      <c r="U513" s="24">
        <v>0</v>
      </c>
      <c r="V513" s="23">
        <v>0</v>
      </c>
      <c r="W513" s="23">
        <v>0</v>
      </c>
      <c r="X513" s="25">
        <f t="shared" si="67"/>
        <v>119328620</v>
      </c>
      <c r="Y513" s="25">
        <v>0</v>
      </c>
      <c r="Z513" s="22">
        <v>0</v>
      </c>
      <c r="AA513" s="23">
        <v>0</v>
      </c>
      <c r="AB513" s="22">
        <v>0</v>
      </c>
      <c r="AC513" s="23">
        <v>0</v>
      </c>
      <c r="AD513" s="23">
        <v>0</v>
      </c>
      <c r="AE513" s="23">
        <v>0</v>
      </c>
      <c r="AF513" s="24">
        <v>0</v>
      </c>
      <c r="AG513" s="23">
        <v>0</v>
      </c>
      <c r="AH513" s="23">
        <v>0</v>
      </c>
      <c r="AI513" s="25">
        <f t="shared" si="68"/>
        <v>119328620</v>
      </c>
      <c r="AJ513" s="25">
        <v>0</v>
      </c>
      <c r="AK513" s="24">
        <v>0</v>
      </c>
      <c r="AL513" s="23">
        <v>0</v>
      </c>
      <c r="AM513" s="23">
        <v>0</v>
      </c>
      <c r="AN513" s="24">
        <v>0</v>
      </c>
      <c r="AO513" s="24">
        <v>0</v>
      </c>
      <c r="AP513" s="23">
        <v>0</v>
      </c>
      <c r="AQ513" s="23">
        <v>0</v>
      </c>
      <c r="AR513" s="23">
        <v>0</v>
      </c>
      <c r="AS513" s="41" t="s">
        <v>2304</v>
      </c>
      <c r="AT513" s="23">
        <v>0</v>
      </c>
      <c r="AU513" s="23">
        <v>0</v>
      </c>
      <c r="AV513" s="25">
        <v>119328620</v>
      </c>
      <c r="AW513" s="22">
        <v>0</v>
      </c>
      <c r="AX513" s="23">
        <v>0</v>
      </c>
      <c r="AY513" s="41">
        <v>0</v>
      </c>
      <c r="AZ513" s="23">
        <v>0</v>
      </c>
      <c r="BA513" s="24">
        <v>0</v>
      </c>
      <c r="BB513" s="23">
        <v>0</v>
      </c>
      <c r="BC513" s="23"/>
      <c r="BD513" s="23">
        <v>0</v>
      </c>
      <c r="BE513" s="41">
        <v>0</v>
      </c>
      <c r="BF513" s="23">
        <v>64508240</v>
      </c>
      <c r="BG513" s="23">
        <v>110671648</v>
      </c>
      <c r="BH513" s="25">
        <v>294508508</v>
      </c>
      <c r="BI513" s="23">
        <v>0</v>
      </c>
      <c r="BJ513" s="23">
        <v>18630909</v>
      </c>
      <c r="BK513" s="23">
        <v>0</v>
      </c>
      <c r="BL513" s="23">
        <v>0</v>
      </c>
      <c r="BM513" s="23">
        <v>0</v>
      </c>
      <c r="BN513" s="24">
        <v>0</v>
      </c>
      <c r="BO513" s="23">
        <v>0</v>
      </c>
      <c r="BP513" s="23">
        <v>0</v>
      </c>
      <c r="BQ513" s="23">
        <v>0</v>
      </c>
      <c r="BR513" s="25">
        <v>313139417</v>
      </c>
      <c r="BS513" s="22">
        <v>0</v>
      </c>
      <c r="BT513" s="23">
        <v>0</v>
      </c>
      <c r="BU513" s="23">
        <v>0</v>
      </c>
      <c r="BV513" s="23">
        <v>0</v>
      </c>
      <c r="BW513" s="24">
        <v>0</v>
      </c>
      <c r="BX513" s="23">
        <v>0</v>
      </c>
      <c r="BY513" s="23">
        <v>0</v>
      </c>
      <c r="BZ513" s="23">
        <v>0</v>
      </c>
      <c r="CA513" s="25">
        <f t="shared" si="69"/>
        <v>313139417</v>
      </c>
      <c r="CB513" s="22">
        <v>0</v>
      </c>
      <c r="CC513" s="23">
        <v>0</v>
      </c>
      <c r="CD513" s="23">
        <v>0</v>
      </c>
      <c r="CE513" s="23">
        <v>0</v>
      </c>
      <c r="CF513" s="24">
        <v>0</v>
      </c>
      <c r="CG513" s="23">
        <v>0</v>
      </c>
      <c r="CH513" s="23">
        <v>0</v>
      </c>
      <c r="CI513" s="23">
        <v>0</v>
      </c>
      <c r="CJ513" s="25">
        <f t="shared" si="70"/>
        <v>313139417</v>
      </c>
      <c r="CK513" s="22">
        <v>0</v>
      </c>
      <c r="CL513" s="23">
        <v>0</v>
      </c>
      <c r="CM513" s="23">
        <v>0</v>
      </c>
      <c r="CN513" s="23">
        <v>0</v>
      </c>
      <c r="CO513" s="23">
        <v>0</v>
      </c>
      <c r="CP513" s="24">
        <v>0</v>
      </c>
      <c r="CQ513" s="23">
        <v>0</v>
      </c>
      <c r="CR513" s="23">
        <v>0</v>
      </c>
      <c r="CS513" s="25">
        <f t="shared" si="71"/>
        <v>313139417</v>
      </c>
      <c r="CT513" s="22">
        <v>0</v>
      </c>
      <c r="CU513" s="23">
        <v>0</v>
      </c>
      <c r="CV513" s="23">
        <v>0</v>
      </c>
      <c r="CW513" s="23"/>
      <c r="CX513" s="23">
        <v>0</v>
      </c>
      <c r="CY513" s="24">
        <v>0</v>
      </c>
      <c r="CZ513" s="23">
        <v>0</v>
      </c>
      <c r="DA513" s="23">
        <v>0</v>
      </c>
      <c r="DB513" s="25">
        <f t="shared" si="75"/>
        <v>313139417</v>
      </c>
      <c r="DC513" s="22">
        <v>0</v>
      </c>
      <c r="DD513" s="23">
        <v>0</v>
      </c>
      <c r="DE513" s="23">
        <v>0</v>
      </c>
      <c r="DF513" s="23">
        <v>0</v>
      </c>
      <c r="DG513" s="23">
        <v>0</v>
      </c>
      <c r="DH513" s="24">
        <v>0</v>
      </c>
      <c r="DI513" s="23">
        <v>0</v>
      </c>
      <c r="DJ513" s="23">
        <v>0</v>
      </c>
      <c r="DK513" s="25">
        <f t="shared" si="76"/>
        <v>313139417</v>
      </c>
      <c r="DL513" s="28">
        <v>0</v>
      </c>
      <c r="DM513" s="23">
        <v>0</v>
      </c>
      <c r="DN513" s="23">
        <v>0</v>
      </c>
      <c r="DO513" s="23">
        <v>0</v>
      </c>
      <c r="DP513" s="23"/>
      <c r="DQ513" s="23"/>
      <c r="DR513" s="23">
        <v>0</v>
      </c>
      <c r="DS513" s="23">
        <v>0</v>
      </c>
      <c r="DT513" s="24">
        <v>0</v>
      </c>
      <c r="DU513" s="23">
        <v>0</v>
      </c>
      <c r="DV513" s="23">
        <v>0</v>
      </c>
      <c r="DW513" s="26">
        <f t="shared" si="73"/>
        <v>313139417</v>
      </c>
      <c r="DX513" s="26">
        <f>VLOOKUP(B513,[2]RPTNCT049_ConsultaSaldosContabl!$I$4:$K$7914,3,0)</f>
        <v>83139149</v>
      </c>
      <c r="DY513" s="13" t="e">
        <f>+S513+AD513+AU513+#REF!+BG513+#REF!+BQ513+#REF!</f>
        <v>#REF!</v>
      </c>
    </row>
    <row r="514" spans="1:129" ht="15" customHeight="1" x14ac:dyDescent="0.2">
      <c r="A514" s="9">
        <v>8906801494</v>
      </c>
      <c r="B514" s="9">
        <v>890680149</v>
      </c>
      <c r="C514" s="9"/>
      <c r="D514" s="27">
        <v>210125001</v>
      </c>
      <c r="E514" s="21" t="s">
        <v>528</v>
      </c>
      <c r="F514" s="20" t="s">
        <v>1669</v>
      </c>
      <c r="G514" s="22">
        <f>VLOOKUP(A514,[1]SGP!$A$4:$G$1137,7,0)</f>
        <v>0</v>
      </c>
      <c r="H514" s="23"/>
      <c r="I514" s="23">
        <v>0</v>
      </c>
      <c r="J514" s="23">
        <v>0</v>
      </c>
      <c r="K514" s="24">
        <v>0</v>
      </c>
      <c r="L514" s="23">
        <v>0</v>
      </c>
      <c r="M514" s="23">
        <v>0</v>
      </c>
      <c r="N514" s="25">
        <f t="shared" si="66"/>
        <v>0</v>
      </c>
      <c r="O514" s="25">
        <v>0</v>
      </c>
      <c r="P514" s="22">
        <v>0</v>
      </c>
      <c r="Q514" s="23">
        <v>0</v>
      </c>
      <c r="R514" s="23">
        <v>0</v>
      </c>
      <c r="S514" s="29">
        <v>0</v>
      </c>
      <c r="T514" s="23">
        <v>0</v>
      </c>
      <c r="U514" s="24">
        <v>0</v>
      </c>
      <c r="V514" s="23">
        <v>0</v>
      </c>
      <c r="W514" s="23">
        <v>0</v>
      </c>
      <c r="X514" s="25">
        <f t="shared" si="67"/>
        <v>0</v>
      </c>
      <c r="Y514" s="25">
        <v>0</v>
      </c>
      <c r="Z514" s="22">
        <v>0</v>
      </c>
      <c r="AA514" s="23">
        <v>0</v>
      </c>
      <c r="AB514" s="22">
        <v>0</v>
      </c>
      <c r="AC514" s="23">
        <v>0</v>
      </c>
      <c r="AD514" s="23">
        <v>0</v>
      </c>
      <c r="AE514" s="23">
        <v>0</v>
      </c>
      <c r="AF514" s="24">
        <v>0</v>
      </c>
      <c r="AG514" s="23">
        <v>0</v>
      </c>
      <c r="AH514" s="23">
        <v>0</v>
      </c>
      <c r="AI514" s="25">
        <f t="shared" si="68"/>
        <v>0</v>
      </c>
      <c r="AJ514" s="25">
        <v>0</v>
      </c>
      <c r="AK514" s="24">
        <v>0</v>
      </c>
      <c r="AL514" s="23">
        <v>0</v>
      </c>
      <c r="AM514" s="23">
        <v>0</v>
      </c>
      <c r="AN514" s="24">
        <v>0</v>
      </c>
      <c r="AO514" s="24">
        <v>0</v>
      </c>
      <c r="AP514" s="23">
        <v>0</v>
      </c>
      <c r="AQ514" s="23">
        <v>0</v>
      </c>
      <c r="AR514" s="23">
        <v>0</v>
      </c>
      <c r="AS514" s="41" t="s">
        <v>2304</v>
      </c>
      <c r="AT514" s="23">
        <v>0</v>
      </c>
      <c r="AU514" s="23">
        <v>0</v>
      </c>
      <c r="AV514" s="25">
        <v>0</v>
      </c>
      <c r="AW514" s="22">
        <v>0</v>
      </c>
      <c r="AX514" s="23">
        <v>0</v>
      </c>
      <c r="AY514" s="41">
        <v>0</v>
      </c>
      <c r="AZ514" s="23">
        <v>0</v>
      </c>
      <c r="BA514" s="24">
        <v>0</v>
      </c>
      <c r="BB514" s="23">
        <v>0</v>
      </c>
      <c r="BC514" s="23"/>
      <c r="BD514" s="23">
        <v>0</v>
      </c>
      <c r="BE514" s="41">
        <v>0</v>
      </c>
      <c r="BF514" s="23">
        <v>44566855</v>
      </c>
      <c r="BG514" s="23">
        <v>0</v>
      </c>
      <c r="BH514" s="25">
        <v>44566855</v>
      </c>
      <c r="BI514" s="23">
        <v>0</v>
      </c>
      <c r="BJ514" s="23">
        <v>12745581</v>
      </c>
      <c r="BK514" s="23">
        <v>0</v>
      </c>
      <c r="BL514" s="23">
        <v>0</v>
      </c>
      <c r="BM514" s="23">
        <v>0</v>
      </c>
      <c r="BN514" s="24">
        <v>0</v>
      </c>
      <c r="BO514" s="23">
        <v>0</v>
      </c>
      <c r="BP514" s="23">
        <v>0</v>
      </c>
      <c r="BQ514" s="23">
        <v>0</v>
      </c>
      <c r="BR514" s="25">
        <v>57312436</v>
      </c>
      <c r="BS514" s="22">
        <v>0</v>
      </c>
      <c r="BT514" s="23">
        <v>0</v>
      </c>
      <c r="BU514" s="23">
        <v>0</v>
      </c>
      <c r="BV514" s="23">
        <v>0</v>
      </c>
      <c r="BW514" s="24">
        <v>0</v>
      </c>
      <c r="BX514" s="23">
        <v>0</v>
      </c>
      <c r="BY514" s="23">
        <v>0</v>
      </c>
      <c r="BZ514" s="23">
        <v>0</v>
      </c>
      <c r="CA514" s="25">
        <f t="shared" si="69"/>
        <v>57312436</v>
      </c>
      <c r="CB514" s="22">
        <v>0</v>
      </c>
      <c r="CC514" s="23">
        <v>0</v>
      </c>
      <c r="CD514" s="23">
        <v>0</v>
      </c>
      <c r="CE514" s="23">
        <v>0</v>
      </c>
      <c r="CF514" s="24">
        <v>0</v>
      </c>
      <c r="CG514" s="23">
        <v>0</v>
      </c>
      <c r="CH514" s="23">
        <v>0</v>
      </c>
      <c r="CI514" s="23">
        <v>0</v>
      </c>
      <c r="CJ514" s="25">
        <f t="shared" si="70"/>
        <v>57312436</v>
      </c>
      <c r="CK514" s="22">
        <v>0</v>
      </c>
      <c r="CL514" s="23">
        <v>0</v>
      </c>
      <c r="CM514" s="23">
        <v>0</v>
      </c>
      <c r="CN514" s="23">
        <v>0</v>
      </c>
      <c r="CO514" s="23">
        <v>0</v>
      </c>
      <c r="CP514" s="24">
        <v>0</v>
      </c>
      <c r="CQ514" s="23">
        <v>0</v>
      </c>
      <c r="CR514" s="23">
        <v>0</v>
      </c>
      <c r="CS514" s="25">
        <f t="shared" si="71"/>
        <v>57312436</v>
      </c>
      <c r="CT514" s="22">
        <v>0</v>
      </c>
      <c r="CU514" s="23">
        <v>0</v>
      </c>
      <c r="CV514" s="23">
        <v>0</v>
      </c>
      <c r="CW514" s="23"/>
      <c r="CX514" s="23">
        <v>0</v>
      </c>
      <c r="CY514" s="24">
        <v>0</v>
      </c>
      <c r="CZ514" s="23">
        <v>0</v>
      </c>
      <c r="DA514" s="23">
        <v>0</v>
      </c>
      <c r="DB514" s="25">
        <f t="shared" si="75"/>
        <v>57312436</v>
      </c>
      <c r="DC514" s="22">
        <v>0</v>
      </c>
      <c r="DD514" s="23">
        <v>0</v>
      </c>
      <c r="DE514" s="23">
        <v>0</v>
      </c>
      <c r="DF514" s="23">
        <v>0</v>
      </c>
      <c r="DG514" s="23">
        <v>0</v>
      </c>
      <c r="DH514" s="24">
        <v>0</v>
      </c>
      <c r="DI514" s="23">
        <v>0</v>
      </c>
      <c r="DJ514" s="23">
        <v>0</v>
      </c>
      <c r="DK514" s="25">
        <f t="shared" si="76"/>
        <v>57312436</v>
      </c>
      <c r="DL514" s="28">
        <v>0</v>
      </c>
      <c r="DM514" s="23">
        <v>0</v>
      </c>
      <c r="DN514" s="23">
        <v>0</v>
      </c>
      <c r="DO514" s="23">
        <v>0</v>
      </c>
      <c r="DP514" s="23"/>
      <c r="DQ514" s="23"/>
      <c r="DR514" s="23">
        <v>0</v>
      </c>
      <c r="DS514" s="23">
        <v>0</v>
      </c>
      <c r="DT514" s="24">
        <v>0</v>
      </c>
      <c r="DU514" s="23">
        <v>0</v>
      </c>
      <c r="DV514" s="23">
        <v>0</v>
      </c>
      <c r="DW514" s="26">
        <f t="shared" si="73"/>
        <v>57312436</v>
      </c>
      <c r="DX514" s="26">
        <f>VLOOKUP(B514,[2]RPTNCT049_ConsultaSaldosContabl!$I$4:$K$7914,3,0)</f>
        <v>57312436</v>
      </c>
      <c r="DY514" s="13" t="e">
        <f>+S514+AD514+AU514+#REF!+BG514+#REF!+BQ514+#REF!</f>
        <v>#REF!</v>
      </c>
    </row>
    <row r="515" spans="1:129" ht="15" customHeight="1" x14ac:dyDescent="0.2">
      <c r="A515" s="9">
        <v>8906801423</v>
      </c>
      <c r="B515" s="9">
        <v>890680142</v>
      </c>
      <c r="C515" s="9"/>
      <c r="D515" s="27">
        <v>217825878</v>
      </c>
      <c r="E515" s="21" t="s">
        <v>636</v>
      </c>
      <c r="F515" s="20" t="s">
        <v>1677</v>
      </c>
      <c r="G515" s="22">
        <f>VLOOKUP(A515,[1]SGP!$A$4:$G$1137,7,0)</f>
        <v>0</v>
      </c>
      <c r="H515" s="23"/>
      <c r="I515" s="23">
        <v>0</v>
      </c>
      <c r="J515" s="23">
        <v>0</v>
      </c>
      <c r="K515" s="24">
        <v>0</v>
      </c>
      <c r="L515" s="23">
        <v>0</v>
      </c>
      <c r="M515" s="23">
        <v>0</v>
      </c>
      <c r="N515" s="25">
        <f t="shared" si="66"/>
        <v>0</v>
      </c>
      <c r="O515" s="25">
        <v>0</v>
      </c>
      <c r="P515" s="22">
        <v>0</v>
      </c>
      <c r="Q515" s="23">
        <v>0</v>
      </c>
      <c r="R515" s="23">
        <v>0</v>
      </c>
      <c r="S515" s="31">
        <v>130270489</v>
      </c>
      <c r="T515" s="23">
        <v>0</v>
      </c>
      <c r="U515" s="24">
        <v>0</v>
      </c>
      <c r="V515" s="23">
        <v>0</v>
      </c>
      <c r="W515" s="23">
        <v>0</v>
      </c>
      <c r="X515" s="25">
        <f t="shared" si="67"/>
        <v>130270489</v>
      </c>
      <c r="Y515" s="25">
        <v>0</v>
      </c>
      <c r="Z515" s="22">
        <v>0</v>
      </c>
      <c r="AA515" s="23">
        <v>0</v>
      </c>
      <c r="AB515" s="22">
        <v>0</v>
      </c>
      <c r="AC515" s="23">
        <v>0</v>
      </c>
      <c r="AD515" s="23">
        <v>11576464</v>
      </c>
      <c r="AE515" s="23">
        <v>0</v>
      </c>
      <c r="AF515" s="24">
        <v>0</v>
      </c>
      <c r="AG515" s="23">
        <v>0</v>
      </c>
      <c r="AH515" s="23">
        <v>0</v>
      </c>
      <c r="AI515" s="25">
        <f t="shared" si="68"/>
        <v>141846953</v>
      </c>
      <c r="AJ515" s="25">
        <v>0</v>
      </c>
      <c r="AK515" s="24">
        <v>0</v>
      </c>
      <c r="AL515" s="23">
        <v>0</v>
      </c>
      <c r="AM515" s="23">
        <v>0</v>
      </c>
      <c r="AN515" s="24">
        <v>0</v>
      </c>
      <c r="AO515" s="24">
        <v>0</v>
      </c>
      <c r="AP515" s="23">
        <v>0</v>
      </c>
      <c r="AQ515" s="23">
        <v>0</v>
      </c>
      <c r="AR515" s="23">
        <v>0</v>
      </c>
      <c r="AS515" s="41" t="s">
        <v>2304</v>
      </c>
      <c r="AT515" s="23">
        <v>0</v>
      </c>
      <c r="AU515" s="23">
        <v>0</v>
      </c>
      <c r="AV515" s="25">
        <v>141846953</v>
      </c>
      <c r="AW515" s="22">
        <v>0</v>
      </c>
      <c r="AX515" s="23">
        <v>0</v>
      </c>
      <c r="AY515" s="41">
        <v>0</v>
      </c>
      <c r="AZ515" s="23">
        <v>0</v>
      </c>
      <c r="BA515" s="24">
        <v>0</v>
      </c>
      <c r="BB515" s="23">
        <v>0</v>
      </c>
      <c r="BC515" s="23"/>
      <c r="BD515" s="23">
        <v>0</v>
      </c>
      <c r="BE515" s="41">
        <v>0</v>
      </c>
      <c r="BF515" s="23">
        <v>89813640</v>
      </c>
      <c r="BG515" s="23">
        <v>134315385</v>
      </c>
      <c r="BH515" s="25">
        <v>365975978</v>
      </c>
      <c r="BI515" s="23">
        <v>0</v>
      </c>
      <c r="BJ515" s="23">
        <v>25652973</v>
      </c>
      <c r="BK515" s="23">
        <v>0</v>
      </c>
      <c r="BL515" s="23">
        <v>0</v>
      </c>
      <c r="BM515" s="23">
        <v>0</v>
      </c>
      <c r="BN515" s="24">
        <v>0</v>
      </c>
      <c r="BO515" s="23">
        <v>0</v>
      </c>
      <c r="BP515" s="23">
        <v>0</v>
      </c>
      <c r="BQ515" s="23">
        <v>0</v>
      </c>
      <c r="BR515" s="25">
        <v>391628951</v>
      </c>
      <c r="BS515" s="22">
        <v>0</v>
      </c>
      <c r="BT515" s="23">
        <v>0</v>
      </c>
      <c r="BU515" s="23">
        <v>0</v>
      </c>
      <c r="BV515" s="23">
        <v>0</v>
      </c>
      <c r="BW515" s="24">
        <v>0</v>
      </c>
      <c r="BX515" s="23">
        <v>0</v>
      </c>
      <c r="BY515" s="23">
        <v>0</v>
      </c>
      <c r="BZ515" s="23">
        <v>0</v>
      </c>
      <c r="CA515" s="25">
        <f t="shared" si="69"/>
        <v>391628951</v>
      </c>
      <c r="CB515" s="22">
        <v>0</v>
      </c>
      <c r="CC515" s="23">
        <v>0</v>
      </c>
      <c r="CD515" s="23">
        <v>0</v>
      </c>
      <c r="CE515" s="23">
        <v>0</v>
      </c>
      <c r="CF515" s="24">
        <v>0</v>
      </c>
      <c r="CG515" s="23">
        <v>0</v>
      </c>
      <c r="CH515" s="23">
        <v>0</v>
      </c>
      <c r="CI515" s="23">
        <v>0</v>
      </c>
      <c r="CJ515" s="25">
        <f t="shared" si="70"/>
        <v>391628951</v>
      </c>
      <c r="CK515" s="22">
        <v>0</v>
      </c>
      <c r="CL515" s="23">
        <v>0</v>
      </c>
      <c r="CM515" s="23">
        <v>0</v>
      </c>
      <c r="CN515" s="23">
        <v>0</v>
      </c>
      <c r="CO515" s="23">
        <v>0</v>
      </c>
      <c r="CP515" s="24">
        <v>0</v>
      </c>
      <c r="CQ515" s="23">
        <v>0</v>
      </c>
      <c r="CR515" s="23">
        <v>0</v>
      </c>
      <c r="CS515" s="25">
        <f t="shared" si="71"/>
        <v>391628951</v>
      </c>
      <c r="CT515" s="22">
        <v>0</v>
      </c>
      <c r="CU515" s="23">
        <v>0</v>
      </c>
      <c r="CV515" s="23">
        <v>0</v>
      </c>
      <c r="CW515" s="23"/>
      <c r="CX515" s="23">
        <v>0</v>
      </c>
      <c r="CY515" s="24">
        <v>0</v>
      </c>
      <c r="CZ515" s="23">
        <v>0</v>
      </c>
      <c r="DA515" s="23">
        <v>0</v>
      </c>
      <c r="DB515" s="25">
        <f t="shared" si="75"/>
        <v>391628951</v>
      </c>
      <c r="DC515" s="22">
        <v>0</v>
      </c>
      <c r="DD515" s="23">
        <v>0</v>
      </c>
      <c r="DE515" s="23">
        <v>0</v>
      </c>
      <c r="DF515" s="23">
        <v>0</v>
      </c>
      <c r="DG515" s="23">
        <v>0</v>
      </c>
      <c r="DH515" s="24">
        <v>0</v>
      </c>
      <c r="DI515" s="23">
        <v>0</v>
      </c>
      <c r="DJ515" s="23">
        <v>0</v>
      </c>
      <c r="DK515" s="25">
        <f t="shared" si="76"/>
        <v>391628951</v>
      </c>
      <c r="DL515" s="28">
        <v>0</v>
      </c>
      <c r="DM515" s="23">
        <v>0</v>
      </c>
      <c r="DN515" s="23">
        <v>0</v>
      </c>
      <c r="DO515" s="23">
        <v>0</v>
      </c>
      <c r="DP515" s="23"/>
      <c r="DQ515" s="23"/>
      <c r="DR515" s="23">
        <v>0</v>
      </c>
      <c r="DS515" s="23">
        <v>0</v>
      </c>
      <c r="DT515" s="24">
        <v>0</v>
      </c>
      <c r="DU515" s="23">
        <v>0</v>
      </c>
      <c r="DV515" s="23">
        <v>0</v>
      </c>
      <c r="DW515" s="26">
        <f t="shared" si="73"/>
        <v>391628951</v>
      </c>
      <c r="DX515" s="26">
        <f>VLOOKUP(B515,[2]RPTNCT049_ConsultaSaldosContabl!$I$4:$K$7914,3,0)</f>
        <v>115466613</v>
      </c>
      <c r="DY515" s="13" t="e">
        <f>+S515+AD515+AU515+#REF!+BG515+#REF!+BQ515+#REF!</f>
        <v>#REF!</v>
      </c>
    </row>
    <row r="516" spans="1:129" ht="15" customHeight="1" x14ac:dyDescent="0.2">
      <c r="A516" s="9">
        <v>8906801075</v>
      </c>
      <c r="B516" s="9">
        <v>890680107</v>
      </c>
      <c r="C516" s="9"/>
      <c r="D516" s="27">
        <v>212025120</v>
      </c>
      <c r="E516" s="21" t="s">
        <v>536</v>
      </c>
      <c r="F516" s="20" t="s">
        <v>1677</v>
      </c>
      <c r="G516" s="22">
        <f>VLOOKUP(A516,[1]SGP!$A$4:$G$1137,7,0)</f>
        <v>0</v>
      </c>
      <c r="H516" s="23"/>
      <c r="I516" s="23">
        <v>0</v>
      </c>
      <c r="J516" s="23">
        <v>0</v>
      </c>
      <c r="K516" s="24">
        <v>0</v>
      </c>
      <c r="L516" s="23">
        <v>0</v>
      </c>
      <c r="M516" s="23">
        <v>0</v>
      </c>
      <c r="N516" s="25">
        <f t="shared" ref="N516:N579" si="77">SUM(G516:M516)</f>
        <v>0</v>
      </c>
      <c r="O516" s="25">
        <v>0</v>
      </c>
      <c r="P516" s="22">
        <v>0</v>
      </c>
      <c r="Q516" s="23">
        <v>0</v>
      </c>
      <c r="R516" s="23">
        <v>0</v>
      </c>
      <c r="S516" s="31">
        <v>47146433</v>
      </c>
      <c r="T516" s="23">
        <v>0</v>
      </c>
      <c r="U516" s="24">
        <v>0</v>
      </c>
      <c r="V516" s="23">
        <v>0</v>
      </c>
      <c r="W516" s="23">
        <v>0</v>
      </c>
      <c r="X516" s="25">
        <f t="shared" ref="X516:X579" si="78">SUM(N516:W516)</f>
        <v>47146433</v>
      </c>
      <c r="Y516" s="25">
        <v>0</v>
      </c>
      <c r="Z516" s="22">
        <v>0</v>
      </c>
      <c r="AA516" s="23">
        <v>0</v>
      </c>
      <c r="AB516" s="22">
        <v>0</v>
      </c>
      <c r="AC516" s="23">
        <v>0</v>
      </c>
      <c r="AD516" s="23">
        <v>0</v>
      </c>
      <c r="AE516" s="23">
        <v>0</v>
      </c>
      <c r="AF516" s="24">
        <v>0</v>
      </c>
      <c r="AG516" s="23">
        <v>0</v>
      </c>
      <c r="AH516" s="23">
        <v>0</v>
      </c>
      <c r="AI516" s="25">
        <f t="shared" ref="AI516:AI579" si="79">SUM(X516:AH516)</f>
        <v>47146433</v>
      </c>
      <c r="AJ516" s="25">
        <v>0</v>
      </c>
      <c r="AK516" s="24">
        <v>0</v>
      </c>
      <c r="AL516" s="23">
        <v>0</v>
      </c>
      <c r="AM516" s="23">
        <v>0</v>
      </c>
      <c r="AN516" s="24">
        <v>0</v>
      </c>
      <c r="AO516" s="24">
        <v>0</v>
      </c>
      <c r="AP516" s="23">
        <v>0</v>
      </c>
      <c r="AQ516" s="23">
        <v>0</v>
      </c>
      <c r="AR516" s="23">
        <v>0</v>
      </c>
      <c r="AS516" s="41" t="s">
        <v>2304</v>
      </c>
      <c r="AT516" s="23">
        <v>0</v>
      </c>
      <c r="AU516" s="23">
        <v>0</v>
      </c>
      <c r="AV516" s="25">
        <v>47146433</v>
      </c>
      <c r="AW516" s="22">
        <v>0</v>
      </c>
      <c r="AX516" s="23">
        <v>0</v>
      </c>
      <c r="AY516" s="41">
        <v>0</v>
      </c>
      <c r="AZ516" s="23">
        <v>0</v>
      </c>
      <c r="BA516" s="24">
        <v>0</v>
      </c>
      <c r="BB516" s="23">
        <v>0</v>
      </c>
      <c r="BC516" s="23"/>
      <c r="BD516" s="23">
        <v>0</v>
      </c>
      <c r="BE516" s="41">
        <v>0</v>
      </c>
      <c r="BF516" s="23">
        <v>31975645</v>
      </c>
      <c r="BG516" s="23">
        <v>42093163</v>
      </c>
      <c r="BH516" s="25">
        <v>121215241</v>
      </c>
      <c r="BI516" s="23">
        <v>0</v>
      </c>
      <c r="BJ516" s="23">
        <v>9570322</v>
      </c>
      <c r="BK516" s="23">
        <v>0</v>
      </c>
      <c r="BL516" s="23">
        <v>0</v>
      </c>
      <c r="BM516" s="23">
        <v>0</v>
      </c>
      <c r="BN516" s="24">
        <v>0</v>
      </c>
      <c r="BO516" s="23">
        <v>0</v>
      </c>
      <c r="BP516" s="23">
        <v>0</v>
      </c>
      <c r="BQ516" s="23">
        <v>0</v>
      </c>
      <c r="BR516" s="25">
        <v>130785563</v>
      </c>
      <c r="BS516" s="22">
        <v>0</v>
      </c>
      <c r="BT516" s="23">
        <v>0</v>
      </c>
      <c r="BU516" s="23">
        <v>0</v>
      </c>
      <c r="BV516" s="23">
        <v>0</v>
      </c>
      <c r="BW516" s="24">
        <v>0</v>
      </c>
      <c r="BX516" s="23">
        <v>0</v>
      </c>
      <c r="BY516" s="23">
        <v>0</v>
      </c>
      <c r="BZ516" s="23">
        <v>0</v>
      </c>
      <c r="CA516" s="25">
        <f t="shared" ref="CA516:CA579" si="80">SUM(BR516:BZ516)</f>
        <v>130785563</v>
      </c>
      <c r="CB516" s="22">
        <v>0</v>
      </c>
      <c r="CC516" s="23">
        <v>0</v>
      </c>
      <c r="CD516" s="23">
        <v>0</v>
      </c>
      <c r="CE516" s="23">
        <v>0</v>
      </c>
      <c r="CF516" s="24">
        <v>0</v>
      </c>
      <c r="CG516" s="23">
        <v>0</v>
      </c>
      <c r="CH516" s="23">
        <v>0</v>
      </c>
      <c r="CI516" s="23">
        <v>0</v>
      </c>
      <c r="CJ516" s="25">
        <f t="shared" ref="CJ516:CJ579" si="81">SUM(CA516:CI516)</f>
        <v>130785563</v>
      </c>
      <c r="CK516" s="22">
        <v>0</v>
      </c>
      <c r="CL516" s="23">
        <v>0</v>
      </c>
      <c r="CM516" s="23">
        <v>0</v>
      </c>
      <c r="CN516" s="23">
        <v>0</v>
      </c>
      <c r="CO516" s="23">
        <v>0</v>
      </c>
      <c r="CP516" s="24">
        <v>0</v>
      </c>
      <c r="CQ516" s="23">
        <v>0</v>
      </c>
      <c r="CR516" s="23">
        <v>0</v>
      </c>
      <c r="CS516" s="25">
        <f t="shared" ref="CS516:CS579" si="82">SUM(CJ516:CR516)</f>
        <v>130785563</v>
      </c>
      <c r="CT516" s="22">
        <v>0</v>
      </c>
      <c r="CU516" s="23">
        <v>0</v>
      </c>
      <c r="CV516" s="23">
        <v>0</v>
      </c>
      <c r="CW516" s="23"/>
      <c r="CX516" s="23">
        <v>0</v>
      </c>
      <c r="CY516" s="24">
        <v>0</v>
      </c>
      <c r="CZ516" s="23">
        <v>0</v>
      </c>
      <c r="DA516" s="23">
        <v>0</v>
      </c>
      <c r="DB516" s="25">
        <f t="shared" si="75"/>
        <v>130785563</v>
      </c>
      <c r="DC516" s="22">
        <v>0</v>
      </c>
      <c r="DD516" s="23">
        <v>0</v>
      </c>
      <c r="DE516" s="23">
        <v>0</v>
      </c>
      <c r="DF516" s="23">
        <v>0</v>
      </c>
      <c r="DG516" s="23">
        <v>0</v>
      </c>
      <c r="DH516" s="24">
        <v>0</v>
      </c>
      <c r="DI516" s="23">
        <v>0</v>
      </c>
      <c r="DJ516" s="23">
        <v>0</v>
      </c>
      <c r="DK516" s="25">
        <f t="shared" si="76"/>
        <v>130785563</v>
      </c>
      <c r="DL516" s="28">
        <v>0</v>
      </c>
      <c r="DM516" s="23">
        <v>0</v>
      </c>
      <c r="DN516" s="23">
        <v>0</v>
      </c>
      <c r="DO516" s="23">
        <v>0</v>
      </c>
      <c r="DP516" s="23"/>
      <c r="DQ516" s="23"/>
      <c r="DR516" s="23">
        <v>0</v>
      </c>
      <c r="DS516" s="23">
        <v>0</v>
      </c>
      <c r="DT516" s="24">
        <v>0</v>
      </c>
      <c r="DU516" s="23">
        <v>0</v>
      </c>
      <c r="DV516" s="23">
        <v>0</v>
      </c>
      <c r="DW516" s="26">
        <f t="shared" si="73"/>
        <v>130785563</v>
      </c>
      <c r="DX516" s="26">
        <f>VLOOKUP(B516,[2]RPTNCT049_ConsultaSaldosContabl!$I$4:$K$7914,3,0)</f>
        <v>41545967</v>
      </c>
      <c r="DY516" s="13" t="e">
        <f>+S516+AD516+AU516+#REF!+BG516+#REF!+BQ516+#REF!</f>
        <v>#REF!</v>
      </c>
    </row>
    <row r="517" spans="1:129" ht="15" customHeight="1" x14ac:dyDescent="0.2">
      <c r="A517" s="9">
        <v>8906800971</v>
      </c>
      <c r="B517" s="9">
        <v>890680097</v>
      </c>
      <c r="C517" s="9"/>
      <c r="D517" s="27">
        <v>213525035</v>
      </c>
      <c r="E517" s="21" t="s">
        <v>530</v>
      </c>
      <c r="F517" s="20" t="s">
        <v>1671</v>
      </c>
      <c r="G517" s="22">
        <f>VLOOKUP(A517,[1]SGP!$A$4:$G$1137,7,0)</f>
        <v>0</v>
      </c>
      <c r="H517" s="23"/>
      <c r="I517" s="23">
        <v>0</v>
      </c>
      <c r="J517" s="23">
        <v>0</v>
      </c>
      <c r="K517" s="24">
        <v>0</v>
      </c>
      <c r="L517" s="23">
        <v>0</v>
      </c>
      <c r="M517" s="23">
        <v>0</v>
      </c>
      <c r="N517" s="25">
        <f t="shared" si="77"/>
        <v>0</v>
      </c>
      <c r="O517" s="25">
        <v>0</v>
      </c>
      <c r="P517" s="22">
        <v>0</v>
      </c>
      <c r="Q517" s="23">
        <v>0</v>
      </c>
      <c r="R517" s="23">
        <v>0</v>
      </c>
      <c r="S517" s="31">
        <v>112775724</v>
      </c>
      <c r="T517" s="23">
        <v>0</v>
      </c>
      <c r="U517" s="24">
        <v>0</v>
      </c>
      <c r="V517" s="23">
        <v>0</v>
      </c>
      <c r="W517" s="23">
        <v>0</v>
      </c>
      <c r="X517" s="25">
        <f t="shared" si="78"/>
        <v>112775724</v>
      </c>
      <c r="Y517" s="25">
        <v>0</v>
      </c>
      <c r="Z517" s="22">
        <v>0</v>
      </c>
      <c r="AA517" s="23">
        <v>0</v>
      </c>
      <c r="AB517" s="22">
        <v>0</v>
      </c>
      <c r="AC517" s="23">
        <v>0</v>
      </c>
      <c r="AD517" s="23">
        <v>0</v>
      </c>
      <c r="AE517" s="23">
        <v>0</v>
      </c>
      <c r="AF517" s="24">
        <v>0</v>
      </c>
      <c r="AG517" s="23">
        <v>0</v>
      </c>
      <c r="AH517" s="23">
        <v>0</v>
      </c>
      <c r="AI517" s="25">
        <f t="shared" si="79"/>
        <v>112775724</v>
      </c>
      <c r="AJ517" s="25">
        <v>0</v>
      </c>
      <c r="AK517" s="24">
        <v>0</v>
      </c>
      <c r="AL517" s="23">
        <v>0</v>
      </c>
      <c r="AM517" s="23">
        <v>0</v>
      </c>
      <c r="AN517" s="24">
        <v>0</v>
      </c>
      <c r="AO517" s="24">
        <v>0</v>
      </c>
      <c r="AP517" s="23">
        <v>0</v>
      </c>
      <c r="AQ517" s="23">
        <v>0</v>
      </c>
      <c r="AR517" s="23">
        <v>0</v>
      </c>
      <c r="AS517" s="41" t="s">
        <v>2304</v>
      </c>
      <c r="AT517" s="23">
        <v>0</v>
      </c>
      <c r="AU517" s="23">
        <v>0</v>
      </c>
      <c r="AV517" s="25">
        <v>112775724</v>
      </c>
      <c r="AW517" s="22">
        <v>0</v>
      </c>
      <c r="AX517" s="23">
        <v>0</v>
      </c>
      <c r="AY517" s="41">
        <v>0</v>
      </c>
      <c r="AZ517" s="23">
        <v>0</v>
      </c>
      <c r="BA517" s="24">
        <v>0</v>
      </c>
      <c r="BB517" s="23">
        <v>0</v>
      </c>
      <c r="BC517" s="23"/>
      <c r="BD517" s="23">
        <v>0</v>
      </c>
      <c r="BE517" s="41">
        <v>0</v>
      </c>
      <c r="BF517" s="23">
        <v>61284545</v>
      </c>
      <c r="BG517" s="23">
        <v>100658823</v>
      </c>
      <c r="BH517" s="25">
        <v>274719092</v>
      </c>
      <c r="BI517" s="23">
        <v>0</v>
      </c>
      <c r="BJ517" s="23">
        <v>17505008</v>
      </c>
      <c r="BK517" s="23">
        <v>0</v>
      </c>
      <c r="BL517" s="23">
        <v>0</v>
      </c>
      <c r="BM517" s="23">
        <v>0</v>
      </c>
      <c r="BN517" s="24">
        <v>0</v>
      </c>
      <c r="BO517" s="23">
        <v>0</v>
      </c>
      <c r="BP517" s="23">
        <v>0</v>
      </c>
      <c r="BQ517" s="23">
        <v>0</v>
      </c>
      <c r="BR517" s="25">
        <v>292224100</v>
      </c>
      <c r="BS517" s="22">
        <v>0</v>
      </c>
      <c r="BT517" s="23">
        <v>0</v>
      </c>
      <c r="BU517" s="23">
        <v>0</v>
      </c>
      <c r="BV517" s="23">
        <v>0</v>
      </c>
      <c r="BW517" s="24">
        <v>0</v>
      </c>
      <c r="BX517" s="23">
        <v>0</v>
      </c>
      <c r="BY517" s="23">
        <v>0</v>
      </c>
      <c r="BZ517" s="23">
        <v>0</v>
      </c>
      <c r="CA517" s="25">
        <f t="shared" si="80"/>
        <v>292224100</v>
      </c>
      <c r="CB517" s="22">
        <v>0</v>
      </c>
      <c r="CC517" s="23">
        <v>0</v>
      </c>
      <c r="CD517" s="23">
        <v>0</v>
      </c>
      <c r="CE517" s="23">
        <v>0</v>
      </c>
      <c r="CF517" s="24">
        <v>0</v>
      </c>
      <c r="CG517" s="23">
        <v>0</v>
      </c>
      <c r="CH517" s="23">
        <v>0</v>
      </c>
      <c r="CI517" s="23">
        <v>0</v>
      </c>
      <c r="CJ517" s="25">
        <f t="shared" si="81"/>
        <v>292224100</v>
      </c>
      <c r="CK517" s="22">
        <v>0</v>
      </c>
      <c r="CL517" s="23">
        <v>0</v>
      </c>
      <c r="CM517" s="23">
        <v>0</v>
      </c>
      <c r="CN517" s="23">
        <v>0</v>
      </c>
      <c r="CO517" s="23">
        <v>0</v>
      </c>
      <c r="CP517" s="24">
        <v>0</v>
      </c>
      <c r="CQ517" s="23">
        <v>0</v>
      </c>
      <c r="CR517" s="23">
        <v>0</v>
      </c>
      <c r="CS517" s="25">
        <f t="shared" si="82"/>
        <v>292224100</v>
      </c>
      <c r="CT517" s="22">
        <v>0</v>
      </c>
      <c r="CU517" s="23">
        <v>0</v>
      </c>
      <c r="CV517" s="23">
        <v>0</v>
      </c>
      <c r="CW517" s="23"/>
      <c r="CX517" s="23">
        <v>0</v>
      </c>
      <c r="CY517" s="24">
        <v>0</v>
      </c>
      <c r="CZ517" s="23">
        <v>0</v>
      </c>
      <c r="DA517" s="23">
        <v>0</v>
      </c>
      <c r="DB517" s="25">
        <f t="shared" si="75"/>
        <v>292224100</v>
      </c>
      <c r="DC517" s="22">
        <v>0</v>
      </c>
      <c r="DD517" s="23">
        <v>0</v>
      </c>
      <c r="DE517" s="23">
        <v>0</v>
      </c>
      <c r="DF517" s="23">
        <v>0</v>
      </c>
      <c r="DG517" s="23">
        <v>0</v>
      </c>
      <c r="DH517" s="24">
        <v>0</v>
      </c>
      <c r="DI517" s="23">
        <v>0</v>
      </c>
      <c r="DJ517" s="23">
        <v>0</v>
      </c>
      <c r="DK517" s="25">
        <f t="shared" si="76"/>
        <v>292224100</v>
      </c>
      <c r="DL517" s="28">
        <v>0</v>
      </c>
      <c r="DM517" s="23">
        <v>0</v>
      </c>
      <c r="DN517" s="23">
        <v>0</v>
      </c>
      <c r="DO517" s="23">
        <v>0</v>
      </c>
      <c r="DP517" s="23"/>
      <c r="DQ517" s="23"/>
      <c r="DR517" s="23">
        <v>0</v>
      </c>
      <c r="DS517" s="23">
        <v>0</v>
      </c>
      <c r="DT517" s="24">
        <v>0</v>
      </c>
      <c r="DU517" s="23">
        <v>0</v>
      </c>
      <c r="DV517" s="23">
        <v>0</v>
      </c>
      <c r="DW517" s="26">
        <f t="shared" ref="DW517:DW580" si="83">SUM(DK517:DV517)</f>
        <v>292224100</v>
      </c>
      <c r="DX517" s="26">
        <f>VLOOKUP(B517,[2]RPTNCT049_ConsultaSaldosContabl!$I$4:$K$7914,3,0)</f>
        <v>78789553</v>
      </c>
      <c r="DY517" s="13" t="e">
        <f>+S517+AD517+AU517+#REF!+BG517+#REF!+BQ517+#REF!</f>
        <v>#REF!</v>
      </c>
    </row>
    <row r="518" spans="1:129" ht="15" customHeight="1" x14ac:dyDescent="0.2">
      <c r="A518" s="9">
        <v>8906800883</v>
      </c>
      <c r="B518" s="9">
        <v>890680088</v>
      </c>
      <c r="C518" s="9"/>
      <c r="D518" s="27">
        <v>210625506</v>
      </c>
      <c r="E518" s="21" t="s">
        <v>588</v>
      </c>
      <c r="F518" s="20" t="s">
        <v>1677</v>
      </c>
      <c r="G518" s="22">
        <f>VLOOKUP(A518,[1]SGP!$A$4:$G$1137,7,0)</f>
        <v>0</v>
      </c>
      <c r="H518" s="23"/>
      <c r="I518" s="23">
        <v>0</v>
      </c>
      <c r="J518" s="23">
        <v>0</v>
      </c>
      <c r="K518" s="24">
        <v>0</v>
      </c>
      <c r="L518" s="23">
        <v>0</v>
      </c>
      <c r="M518" s="23">
        <v>0</v>
      </c>
      <c r="N518" s="25">
        <f t="shared" si="77"/>
        <v>0</v>
      </c>
      <c r="O518" s="25">
        <v>0</v>
      </c>
      <c r="P518" s="22">
        <v>0</v>
      </c>
      <c r="Q518" s="23">
        <v>0</v>
      </c>
      <c r="R518" s="23">
        <v>0</v>
      </c>
      <c r="S518" s="31">
        <v>42678728</v>
      </c>
      <c r="T518" s="23">
        <v>0</v>
      </c>
      <c r="U518" s="24">
        <v>0</v>
      </c>
      <c r="V518" s="23">
        <v>0</v>
      </c>
      <c r="W518" s="23">
        <v>0</v>
      </c>
      <c r="X518" s="25">
        <f t="shared" si="78"/>
        <v>42678728</v>
      </c>
      <c r="Y518" s="25">
        <v>0</v>
      </c>
      <c r="Z518" s="22">
        <v>0</v>
      </c>
      <c r="AA518" s="23">
        <v>0</v>
      </c>
      <c r="AB518" s="22">
        <v>0</v>
      </c>
      <c r="AC518" s="23">
        <v>0</v>
      </c>
      <c r="AD518" s="23">
        <v>0</v>
      </c>
      <c r="AE518" s="23">
        <v>0</v>
      </c>
      <c r="AF518" s="24">
        <v>0</v>
      </c>
      <c r="AG518" s="23">
        <v>0</v>
      </c>
      <c r="AH518" s="23">
        <v>0</v>
      </c>
      <c r="AI518" s="25">
        <f t="shared" si="79"/>
        <v>42678728</v>
      </c>
      <c r="AJ518" s="25">
        <v>0</v>
      </c>
      <c r="AK518" s="24">
        <v>0</v>
      </c>
      <c r="AL518" s="23">
        <v>0</v>
      </c>
      <c r="AM518" s="23">
        <v>0</v>
      </c>
      <c r="AN518" s="24">
        <v>0</v>
      </c>
      <c r="AO518" s="24">
        <v>0</v>
      </c>
      <c r="AP518" s="23">
        <v>0</v>
      </c>
      <c r="AQ518" s="23">
        <v>0</v>
      </c>
      <c r="AR518" s="23">
        <v>0</v>
      </c>
      <c r="AS518" s="41" t="s">
        <v>2304</v>
      </c>
      <c r="AT518" s="23">
        <v>0</v>
      </c>
      <c r="AU518" s="23">
        <v>0</v>
      </c>
      <c r="AV518" s="25">
        <v>42678728</v>
      </c>
      <c r="AW518" s="22">
        <v>0</v>
      </c>
      <c r="AX518" s="23">
        <v>0</v>
      </c>
      <c r="AY518" s="41">
        <v>0</v>
      </c>
      <c r="AZ518" s="23">
        <v>0</v>
      </c>
      <c r="BA518" s="24">
        <v>0</v>
      </c>
      <c r="BB518" s="23">
        <v>0</v>
      </c>
      <c r="BC518" s="23"/>
      <c r="BD518" s="23">
        <v>0</v>
      </c>
      <c r="BE518" s="41">
        <v>0</v>
      </c>
      <c r="BF518" s="23">
        <v>23322995</v>
      </c>
      <c r="BG518" s="23">
        <v>39168156</v>
      </c>
      <c r="BH518" s="25">
        <v>105169879</v>
      </c>
      <c r="BI518" s="23">
        <v>0</v>
      </c>
      <c r="BJ518" s="23">
        <v>6661301</v>
      </c>
      <c r="BK518" s="23">
        <v>0</v>
      </c>
      <c r="BL518" s="23">
        <v>0</v>
      </c>
      <c r="BM518" s="23">
        <v>0</v>
      </c>
      <c r="BN518" s="24">
        <v>0</v>
      </c>
      <c r="BO518" s="23">
        <v>0</v>
      </c>
      <c r="BP518" s="23">
        <v>0</v>
      </c>
      <c r="BQ518" s="23">
        <v>0</v>
      </c>
      <c r="BR518" s="25">
        <v>111831180</v>
      </c>
      <c r="BS518" s="22">
        <v>0</v>
      </c>
      <c r="BT518" s="23">
        <v>0</v>
      </c>
      <c r="BU518" s="23">
        <v>0</v>
      </c>
      <c r="BV518" s="23">
        <v>0</v>
      </c>
      <c r="BW518" s="24">
        <v>0</v>
      </c>
      <c r="BX518" s="23">
        <v>0</v>
      </c>
      <c r="BY518" s="23">
        <v>0</v>
      </c>
      <c r="BZ518" s="23">
        <v>0</v>
      </c>
      <c r="CA518" s="25">
        <f t="shared" si="80"/>
        <v>111831180</v>
      </c>
      <c r="CB518" s="22">
        <v>0</v>
      </c>
      <c r="CC518" s="23">
        <v>0</v>
      </c>
      <c r="CD518" s="23">
        <v>0</v>
      </c>
      <c r="CE518" s="23">
        <v>0</v>
      </c>
      <c r="CF518" s="24">
        <v>0</v>
      </c>
      <c r="CG518" s="23">
        <v>0</v>
      </c>
      <c r="CH518" s="23">
        <v>0</v>
      </c>
      <c r="CI518" s="23">
        <v>0</v>
      </c>
      <c r="CJ518" s="25">
        <f t="shared" si="81"/>
        <v>111831180</v>
      </c>
      <c r="CK518" s="22">
        <v>0</v>
      </c>
      <c r="CL518" s="23">
        <v>0</v>
      </c>
      <c r="CM518" s="23">
        <v>0</v>
      </c>
      <c r="CN518" s="23">
        <v>0</v>
      </c>
      <c r="CO518" s="23">
        <v>0</v>
      </c>
      <c r="CP518" s="24">
        <v>0</v>
      </c>
      <c r="CQ518" s="23">
        <v>0</v>
      </c>
      <c r="CR518" s="23">
        <v>0</v>
      </c>
      <c r="CS518" s="25">
        <f t="shared" si="82"/>
        <v>111831180</v>
      </c>
      <c r="CT518" s="22">
        <v>0</v>
      </c>
      <c r="CU518" s="23">
        <v>0</v>
      </c>
      <c r="CV518" s="23">
        <v>0</v>
      </c>
      <c r="CW518" s="23"/>
      <c r="CX518" s="23">
        <v>0</v>
      </c>
      <c r="CY518" s="24">
        <v>0</v>
      </c>
      <c r="CZ518" s="23">
        <v>0</v>
      </c>
      <c r="DA518" s="23">
        <v>0</v>
      </c>
      <c r="DB518" s="25">
        <f t="shared" si="75"/>
        <v>111831180</v>
      </c>
      <c r="DC518" s="22">
        <v>0</v>
      </c>
      <c r="DD518" s="23">
        <v>0</v>
      </c>
      <c r="DE518" s="23">
        <v>0</v>
      </c>
      <c r="DF518" s="23">
        <v>0</v>
      </c>
      <c r="DG518" s="23">
        <v>0</v>
      </c>
      <c r="DH518" s="24">
        <v>0</v>
      </c>
      <c r="DI518" s="23">
        <v>0</v>
      </c>
      <c r="DJ518" s="23">
        <v>0</v>
      </c>
      <c r="DK518" s="25">
        <f t="shared" si="76"/>
        <v>111831180</v>
      </c>
      <c r="DL518" s="28">
        <v>0</v>
      </c>
      <c r="DM518" s="23">
        <v>0</v>
      </c>
      <c r="DN518" s="23">
        <v>0</v>
      </c>
      <c r="DO518" s="23">
        <v>0</v>
      </c>
      <c r="DP518" s="23"/>
      <c r="DQ518" s="23"/>
      <c r="DR518" s="23">
        <v>0</v>
      </c>
      <c r="DS518" s="23">
        <v>0</v>
      </c>
      <c r="DT518" s="24">
        <v>0</v>
      </c>
      <c r="DU518" s="23">
        <v>0</v>
      </c>
      <c r="DV518" s="23">
        <v>0</v>
      </c>
      <c r="DW518" s="26">
        <f t="shared" si="83"/>
        <v>111831180</v>
      </c>
      <c r="DX518" s="26">
        <f>VLOOKUP(B518,[2]RPTNCT049_ConsultaSaldosContabl!$I$4:$K$7914,3,0)</f>
        <v>29984296</v>
      </c>
      <c r="DY518" s="13" t="e">
        <f>+S518+AD518+AU518+#REF!+BG518+#REF!+BQ518+#REF!</f>
        <v>#REF!</v>
      </c>
    </row>
    <row r="519" spans="1:129" ht="15" customHeight="1" x14ac:dyDescent="0.2">
      <c r="A519" s="9">
        <v>8906800591</v>
      </c>
      <c r="B519" s="9">
        <v>890680059</v>
      </c>
      <c r="C519" s="9"/>
      <c r="D519" s="27">
        <v>211225612</v>
      </c>
      <c r="E519" s="21" t="s">
        <v>600</v>
      </c>
      <c r="F519" s="20" t="s">
        <v>1741</v>
      </c>
      <c r="G519" s="22">
        <f>VLOOKUP(A519,[1]SGP!$A$4:$G$1137,7,0)</f>
        <v>0</v>
      </c>
      <c r="H519" s="23"/>
      <c r="I519" s="23">
        <v>0</v>
      </c>
      <c r="J519" s="23">
        <v>0</v>
      </c>
      <c r="K519" s="24">
        <v>0</v>
      </c>
      <c r="L519" s="23">
        <v>0</v>
      </c>
      <c r="M519" s="23">
        <v>0</v>
      </c>
      <c r="N519" s="25">
        <f t="shared" si="77"/>
        <v>0</v>
      </c>
      <c r="O519" s="25">
        <v>0</v>
      </c>
      <c r="P519" s="22">
        <v>0</v>
      </c>
      <c r="Q519" s="23">
        <v>0</v>
      </c>
      <c r="R519" s="23">
        <v>0</v>
      </c>
      <c r="S519" s="31">
        <v>66070651</v>
      </c>
      <c r="T519" s="23">
        <v>0</v>
      </c>
      <c r="U519" s="24">
        <v>0</v>
      </c>
      <c r="V519" s="23">
        <v>0</v>
      </c>
      <c r="W519" s="23">
        <v>0</v>
      </c>
      <c r="X519" s="25">
        <f t="shared" si="78"/>
        <v>66070651</v>
      </c>
      <c r="Y519" s="25">
        <v>0</v>
      </c>
      <c r="Z519" s="22">
        <v>0</v>
      </c>
      <c r="AA519" s="23">
        <v>0</v>
      </c>
      <c r="AB519" s="22">
        <v>0</v>
      </c>
      <c r="AC519" s="23">
        <v>0</v>
      </c>
      <c r="AD519" s="23">
        <v>0</v>
      </c>
      <c r="AE519" s="23">
        <v>0</v>
      </c>
      <c r="AF519" s="24">
        <v>0</v>
      </c>
      <c r="AG519" s="23">
        <v>0</v>
      </c>
      <c r="AH519" s="23">
        <v>0</v>
      </c>
      <c r="AI519" s="25">
        <f t="shared" si="79"/>
        <v>66070651</v>
      </c>
      <c r="AJ519" s="25">
        <v>0</v>
      </c>
      <c r="AK519" s="24">
        <v>0</v>
      </c>
      <c r="AL519" s="23">
        <v>0</v>
      </c>
      <c r="AM519" s="23">
        <v>0</v>
      </c>
      <c r="AN519" s="24">
        <v>0</v>
      </c>
      <c r="AO519" s="24">
        <v>0</v>
      </c>
      <c r="AP519" s="23">
        <v>0</v>
      </c>
      <c r="AQ519" s="23">
        <v>0</v>
      </c>
      <c r="AR519" s="23">
        <v>0</v>
      </c>
      <c r="AS519" s="41" t="s">
        <v>2304</v>
      </c>
      <c r="AT519" s="23">
        <v>0</v>
      </c>
      <c r="AU519" s="23">
        <v>0</v>
      </c>
      <c r="AV519" s="25">
        <v>66070651</v>
      </c>
      <c r="AW519" s="22">
        <v>0</v>
      </c>
      <c r="AX519" s="23">
        <v>0</v>
      </c>
      <c r="AY519" s="41">
        <v>0</v>
      </c>
      <c r="AZ519" s="23">
        <v>0</v>
      </c>
      <c r="BA519" s="24">
        <v>0</v>
      </c>
      <c r="BB519" s="23">
        <v>0</v>
      </c>
      <c r="BC519" s="23"/>
      <c r="BD519" s="23">
        <v>0</v>
      </c>
      <c r="BE519" s="41">
        <v>0</v>
      </c>
      <c r="BF519" s="23">
        <v>41376455</v>
      </c>
      <c r="BG519" s="23">
        <v>62868733</v>
      </c>
      <c r="BH519" s="25">
        <v>170315839</v>
      </c>
      <c r="BI519" s="23">
        <v>0</v>
      </c>
      <c r="BJ519" s="23">
        <v>11442101</v>
      </c>
      <c r="BK519" s="23">
        <v>0</v>
      </c>
      <c r="BL519" s="23">
        <v>0</v>
      </c>
      <c r="BM519" s="23">
        <v>0</v>
      </c>
      <c r="BN519" s="24">
        <v>0</v>
      </c>
      <c r="BO519" s="23">
        <v>0</v>
      </c>
      <c r="BP519" s="23">
        <v>0</v>
      </c>
      <c r="BQ519" s="23">
        <v>0</v>
      </c>
      <c r="BR519" s="25">
        <v>181757940</v>
      </c>
      <c r="BS519" s="22">
        <v>0</v>
      </c>
      <c r="BT519" s="23">
        <v>0</v>
      </c>
      <c r="BU519" s="23">
        <v>0</v>
      </c>
      <c r="BV519" s="23">
        <v>0</v>
      </c>
      <c r="BW519" s="24">
        <v>0</v>
      </c>
      <c r="BX519" s="23">
        <v>0</v>
      </c>
      <c r="BY519" s="23">
        <v>0</v>
      </c>
      <c r="BZ519" s="23">
        <v>0</v>
      </c>
      <c r="CA519" s="25">
        <f t="shared" si="80"/>
        <v>181757940</v>
      </c>
      <c r="CB519" s="22">
        <v>0</v>
      </c>
      <c r="CC519" s="23">
        <v>0</v>
      </c>
      <c r="CD519" s="23">
        <v>0</v>
      </c>
      <c r="CE519" s="23">
        <v>0</v>
      </c>
      <c r="CF519" s="24">
        <v>0</v>
      </c>
      <c r="CG519" s="23">
        <v>0</v>
      </c>
      <c r="CH519" s="23">
        <v>0</v>
      </c>
      <c r="CI519" s="23">
        <v>0</v>
      </c>
      <c r="CJ519" s="25">
        <f t="shared" si="81"/>
        <v>181757940</v>
      </c>
      <c r="CK519" s="22">
        <v>0</v>
      </c>
      <c r="CL519" s="23">
        <v>0</v>
      </c>
      <c r="CM519" s="23">
        <v>0</v>
      </c>
      <c r="CN519" s="23">
        <v>0</v>
      </c>
      <c r="CO519" s="23">
        <v>0</v>
      </c>
      <c r="CP519" s="24">
        <v>0</v>
      </c>
      <c r="CQ519" s="23">
        <v>0</v>
      </c>
      <c r="CR519" s="23">
        <v>0</v>
      </c>
      <c r="CS519" s="25">
        <f t="shared" si="82"/>
        <v>181757940</v>
      </c>
      <c r="CT519" s="22">
        <v>0</v>
      </c>
      <c r="CU519" s="23">
        <v>0</v>
      </c>
      <c r="CV519" s="23">
        <v>0</v>
      </c>
      <c r="CW519" s="23"/>
      <c r="CX519" s="23">
        <v>0</v>
      </c>
      <c r="CY519" s="24">
        <v>0</v>
      </c>
      <c r="CZ519" s="23">
        <v>0</v>
      </c>
      <c r="DA519" s="23">
        <v>0</v>
      </c>
      <c r="DB519" s="25">
        <f t="shared" si="75"/>
        <v>181757940</v>
      </c>
      <c r="DC519" s="22">
        <v>0</v>
      </c>
      <c r="DD519" s="23">
        <v>0</v>
      </c>
      <c r="DE519" s="23">
        <v>0</v>
      </c>
      <c r="DF519" s="23">
        <v>0</v>
      </c>
      <c r="DG519" s="23">
        <v>0</v>
      </c>
      <c r="DH519" s="24">
        <v>0</v>
      </c>
      <c r="DI519" s="23">
        <v>0</v>
      </c>
      <c r="DJ519" s="23">
        <v>0</v>
      </c>
      <c r="DK519" s="25">
        <f t="shared" si="76"/>
        <v>181757940</v>
      </c>
      <c r="DL519" s="28">
        <v>0</v>
      </c>
      <c r="DM519" s="23">
        <v>0</v>
      </c>
      <c r="DN519" s="23">
        <v>0</v>
      </c>
      <c r="DO519" s="23">
        <v>0</v>
      </c>
      <c r="DP519" s="23"/>
      <c r="DQ519" s="23"/>
      <c r="DR519" s="23">
        <v>0</v>
      </c>
      <c r="DS519" s="23">
        <v>0</v>
      </c>
      <c r="DT519" s="24">
        <v>0</v>
      </c>
      <c r="DU519" s="23">
        <v>0</v>
      </c>
      <c r="DV519" s="23">
        <v>0</v>
      </c>
      <c r="DW519" s="26">
        <f t="shared" si="83"/>
        <v>181757940</v>
      </c>
      <c r="DX519" s="26">
        <f>VLOOKUP(B519,[2]RPTNCT049_ConsultaSaldosContabl!$I$4:$K$7914,3,0)</f>
        <v>52818556</v>
      </c>
      <c r="DY519" s="13" t="e">
        <f>+S519+AD519+AU519+#REF!+BG519+#REF!+BQ519+#REF!</f>
        <v>#REF!</v>
      </c>
    </row>
    <row r="520" spans="1:129" ht="15" customHeight="1" x14ac:dyDescent="0.2">
      <c r="A520" s="9">
        <v>8906800267</v>
      </c>
      <c r="B520" s="9">
        <v>890680026</v>
      </c>
      <c r="C520" s="9"/>
      <c r="D520" s="27">
        <v>218625386</v>
      </c>
      <c r="E520" s="21" t="s">
        <v>573</v>
      </c>
      <c r="F520" s="20" t="s">
        <v>1715</v>
      </c>
      <c r="G520" s="22">
        <f>VLOOKUP(A520,[1]SGP!$A$4:$G$1137,7,0)</f>
        <v>0</v>
      </c>
      <c r="H520" s="23"/>
      <c r="I520" s="23">
        <v>0</v>
      </c>
      <c r="J520" s="23">
        <v>0</v>
      </c>
      <c r="K520" s="24">
        <v>0</v>
      </c>
      <c r="L520" s="23">
        <v>0</v>
      </c>
      <c r="M520" s="23">
        <v>0</v>
      </c>
      <c r="N520" s="25">
        <f t="shared" si="77"/>
        <v>0</v>
      </c>
      <c r="O520" s="25">
        <v>0</v>
      </c>
      <c r="P520" s="22">
        <v>0</v>
      </c>
      <c r="Q520" s="23">
        <v>0</v>
      </c>
      <c r="R520" s="23">
        <v>0</v>
      </c>
      <c r="S520" s="31">
        <v>209420816</v>
      </c>
      <c r="T520" s="23">
        <v>0</v>
      </c>
      <c r="U520" s="24">
        <v>0</v>
      </c>
      <c r="V520" s="23">
        <v>0</v>
      </c>
      <c r="W520" s="23">
        <v>0</v>
      </c>
      <c r="X520" s="25">
        <f t="shared" si="78"/>
        <v>209420816</v>
      </c>
      <c r="Y520" s="25">
        <v>0</v>
      </c>
      <c r="Z520" s="22">
        <v>0</v>
      </c>
      <c r="AA520" s="23">
        <v>0</v>
      </c>
      <c r="AB520" s="22">
        <v>0</v>
      </c>
      <c r="AC520" s="23">
        <v>0</v>
      </c>
      <c r="AD520" s="23">
        <v>0</v>
      </c>
      <c r="AE520" s="23">
        <v>0</v>
      </c>
      <c r="AF520" s="24">
        <v>0</v>
      </c>
      <c r="AG520" s="23">
        <v>0</v>
      </c>
      <c r="AH520" s="23">
        <v>0</v>
      </c>
      <c r="AI520" s="25">
        <f t="shared" si="79"/>
        <v>209420816</v>
      </c>
      <c r="AJ520" s="25">
        <v>0</v>
      </c>
      <c r="AK520" s="24">
        <v>0</v>
      </c>
      <c r="AL520" s="23">
        <v>0</v>
      </c>
      <c r="AM520" s="23">
        <v>0</v>
      </c>
      <c r="AN520" s="24">
        <v>0</v>
      </c>
      <c r="AO520" s="24">
        <v>0</v>
      </c>
      <c r="AP520" s="23">
        <v>0</v>
      </c>
      <c r="AQ520" s="23">
        <v>0</v>
      </c>
      <c r="AR520" s="23">
        <v>0</v>
      </c>
      <c r="AS520" s="41" t="s">
        <v>2304</v>
      </c>
      <c r="AT520" s="23">
        <v>0</v>
      </c>
      <c r="AU520" s="23">
        <v>0</v>
      </c>
      <c r="AV520" s="25">
        <v>209420816</v>
      </c>
      <c r="AW520" s="22">
        <v>0</v>
      </c>
      <c r="AX520" s="23">
        <v>0</v>
      </c>
      <c r="AY520" s="41">
        <v>0</v>
      </c>
      <c r="AZ520" s="23">
        <v>0</v>
      </c>
      <c r="BA520" s="24">
        <v>0</v>
      </c>
      <c r="BB520" s="23">
        <v>0</v>
      </c>
      <c r="BC520" s="23"/>
      <c r="BD520" s="23">
        <v>0</v>
      </c>
      <c r="BE520" s="41">
        <v>0</v>
      </c>
      <c r="BF520" s="23">
        <v>114686055</v>
      </c>
      <c r="BG520" s="23">
        <v>191556862</v>
      </c>
      <c r="BH520" s="25">
        <v>515663733</v>
      </c>
      <c r="BI520" s="23">
        <v>0</v>
      </c>
      <c r="BJ520" s="23">
        <v>34404701</v>
      </c>
      <c r="BK520" s="23">
        <v>0</v>
      </c>
      <c r="BL520" s="23">
        <v>0</v>
      </c>
      <c r="BM520" s="23">
        <v>0</v>
      </c>
      <c r="BN520" s="24">
        <v>0</v>
      </c>
      <c r="BO520" s="23">
        <v>0</v>
      </c>
      <c r="BP520" s="23">
        <v>0</v>
      </c>
      <c r="BQ520" s="23">
        <v>0</v>
      </c>
      <c r="BR520" s="25">
        <v>550068434</v>
      </c>
      <c r="BS520" s="22">
        <v>0</v>
      </c>
      <c r="BT520" s="23">
        <v>0</v>
      </c>
      <c r="BU520" s="23">
        <v>0</v>
      </c>
      <c r="BV520" s="23">
        <v>0</v>
      </c>
      <c r="BW520" s="24">
        <v>0</v>
      </c>
      <c r="BX520" s="23">
        <v>0</v>
      </c>
      <c r="BY520" s="23">
        <v>0</v>
      </c>
      <c r="BZ520" s="23">
        <v>0</v>
      </c>
      <c r="CA520" s="25">
        <f t="shared" si="80"/>
        <v>550068434</v>
      </c>
      <c r="CB520" s="22">
        <v>0</v>
      </c>
      <c r="CC520" s="23">
        <v>0</v>
      </c>
      <c r="CD520" s="23">
        <v>0</v>
      </c>
      <c r="CE520" s="23">
        <v>0</v>
      </c>
      <c r="CF520" s="24">
        <v>0</v>
      </c>
      <c r="CG520" s="23">
        <v>0</v>
      </c>
      <c r="CH520" s="23">
        <v>0</v>
      </c>
      <c r="CI520" s="23">
        <v>0</v>
      </c>
      <c r="CJ520" s="25">
        <f t="shared" si="81"/>
        <v>550068434</v>
      </c>
      <c r="CK520" s="22">
        <v>0</v>
      </c>
      <c r="CL520" s="23">
        <v>0</v>
      </c>
      <c r="CM520" s="23">
        <v>0</v>
      </c>
      <c r="CN520" s="23">
        <v>0</v>
      </c>
      <c r="CO520" s="23">
        <v>0</v>
      </c>
      <c r="CP520" s="24">
        <v>0</v>
      </c>
      <c r="CQ520" s="23">
        <v>0</v>
      </c>
      <c r="CR520" s="23">
        <v>0</v>
      </c>
      <c r="CS520" s="25">
        <f t="shared" si="82"/>
        <v>550068434</v>
      </c>
      <c r="CT520" s="22">
        <v>0</v>
      </c>
      <c r="CU520" s="23">
        <v>0</v>
      </c>
      <c r="CV520" s="23">
        <v>0</v>
      </c>
      <c r="CW520" s="23"/>
      <c r="CX520" s="23">
        <v>0</v>
      </c>
      <c r="CY520" s="24">
        <v>0</v>
      </c>
      <c r="CZ520" s="23">
        <v>0</v>
      </c>
      <c r="DA520" s="23">
        <v>0</v>
      </c>
      <c r="DB520" s="25">
        <f t="shared" si="75"/>
        <v>550068434</v>
      </c>
      <c r="DC520" s="22">
        <v>0</v>
      </c>
      <c r="DD520" s="23">
        <v>0</v>
      </c>
      <c r="DE520" s="23">
        <v>0</v>
      </c>
      <c r="DF520" s="23">
        <v>0</v>
      </c>
      <c r="DG520" s="23">
        <v>0</v>
      </c>
      <c r="DH520" s="24">
        <v>0</v>
      </c>
      <c r="DI520" s="23">
        <v>0</v>
      </c>
      <c r="DJ520" s="23">
        <v>0</v>
      </c>
      <c r="DK520" s="25">
        <f t="shared" si="76"/>
        <v>550068434</v>
      </c>
      <c r="DL520" s="28">
        <v>0</v>
      </c>
      <c r="DM520" s="23">
        <v>0</v>
      </c>
      <c r="DN520" s="23">
        <v>0</v>
      </c>
      <c r="DO520" s="23">
        <v>0</v>
      </c>
      <c r="DP520" s="23"/>
      <c r="DQ520" s="23"/>
      <c r="DR520" s="23">
        <v>0</v>
      </c>
      <c r="DS520" s="23">
        <v>0</v>
      </c>
      <c r="DT520" s="24">
        <v>0</v>
      </c>
      <c r="DU520" s="23">
        <v>0</v>
      </c>
      <c r="DV520" s="23">
        <v>0</v>
      </c>
      <c r="DW520" s="26">
        <f t="shared" si="83"/>
        <v>550068434</v>
      </c>
      <c r="DX520" s="26">
        <f>VLOOKUP(B520,[2]RPTNCT049_ConsultaSaldosContabl!$I$4:$K$7914,3,0)</f>
        <v>149090756</v>
      </c>
      <c r="DY520" s="13" t="e">
        <f>+S520+AD520+AU520+#REF!+BG520+#REF!+BQ520+#REF!</f>
        <v>#REF!</v>
      </c>
    </row>
    <row r="521" spans="1:129" ht="15" customHeight="1" x14ac:dyDescent="0.2">
      <c r="A521" s="9">
        <v>8906800084</v>
      </c>
      <c r="B521" s="9">
        <v>890680008</v>
      </c>
      <c r="C521" s="9"/>
      <c r="D521" s="27">
        <v>219025290</v>
      </c>
      <c r="E521" s="21" t="s">
        <v>53</v>
      </c>
      <c r="F521" s="37" t="s">
        <v>1207</v>
      </c>
      <c r="G521" s="22">
        <f>VLOOKUP(A521,[1]SGP!$A$4:$G$1137,7,0)</f>
        <v>2352817758</v>
      </c>
      <c r="H521" s="23"/>
      <c r="I521" s="23">
        <v>0</v>
      </c>
      <c r="J521" s="23">
        <v>0</v>
      </c>
      <c r="K521" s="24">
        <v>153703920</v>
      </c>
      <c r="L521" s="23">
        <v>417956135</v>
      </c>
      <c r="M521" s="23">
        <v>0</v>
      </c>
      <c r="N521" s="25">
        <f t="shared" si="77"/>
        <v>2924477813</v>
      </c>
      <c r="O521" s="25">
        <v>0</v>
      </c>
      <c r="P521" s="22">
        <v>2379608021</v>
      </c>
      <c r="Q521" s="23">
        <v>0</v>
      </c>
      <c r="R521" s="23">
        <v>0</v>
      </c>
      <c r="S521" s="31">
        <v>736087925</v>
      </c>
      <c r="T521" s="23">
        <v>0</v>
      </c>
      <c r="U521" s="24">
        <v>176341786</v>
      </c>
      <c r="V521" s="23">
        <v>281230161</v>
      </c>
      <c r="W521" s="23">
        <v>0</v>
      </c>
      <c r="X521" s="25">
        <f t="shared" si="78"/>
        <v>6497745706</v>
      </c>
      <c r="Y521" s="25">
        <v>0</v>
      </c>
      <c r="Z521" s="22">
        <v>0</v>
      </c>
      <c r="AA521" s="23">
        <v>0</v>
      </c>
      <c r="AB521" s="22">
        <v>0</v>
      </c>
      <c r="AC521" s="31">
        <v>699058603</v>
      </c>
      <c r="AD521" s="23">
        <v>0</v>
      </c>
      <c r="AE521" s="23">
        <v>2526840925</v>
      </c>
      <c r="AF521" s="24">
        <v>165022853</v>
      </c>
      <c r="AG521" s="23">
        <v>349593148</v>
      </c>
      <c r="AH521" s="23">
        <v>0</v>
      </c>
      <c r="AI521" s="25">
        <f t="shared" si="79"/>
        <v>10238261235</v>
      </c>
      <c r="AJ521" s="25">
        <v>0</v>
      </c>
      <c r="AK521" s="24">
        <v>0</v>
      </c>
      <c r="AL521" s="23">
        <v>0</v>
      </c>
      <c r="AM521" s="23">
        <v>0</v>
      </c>
      <c r="AN521" s="24">
        <v>0</v>
      </c>
      <c r="AO521" s="23">
        <v>2682618068</v>
      </c>
      <c r="AP521" s="23">
        <v>165351747</v>
      </c>
      <c r="AQ521" s="23">
        <v>349959278</v>
      </c>
      <c r="AR521" s="23">
        <v>0</v>
      </c>
      <c r="AS521" s="23">
        <v>1207178131</v>
      </c>
      <c r="AT521" s="23">
        <v>0</v>
      </c>
      <c r="AU521" s="23">
        <v>0</v>
      </c>
      <c r="AV521" s="25">
        <v>14643368459</v>
      </c>
      <c r="AW521" s="22">
        <v>1402522987</v>
      </c>
      <c r="AX521" s="23">
        <v>0</v>
      </c>
      <c r="AY521" s="41">
        <v>0</v>
      </c>
      <c r="AZ521" s="23">
        <v>0</v>
      </c>
      <c r="BA521" s="24">
        <v>165351747</v>
      </c>
      <c r="BB521" s="23">
        <v>349959278</v>
      </c>
      <c r="BC521" s="23"/>
      <c r="BD521" s="23">
        <v>0</v>
      </c>
      <c r="BE521" s="41">
        <v>0</v>
      </c>
      <c r="BF521" s="23">
        <v>372191175</v>
      </c>
      <c r="BG521" s="23">
        <v>668248951</v>
      </c>
      <c r="BH521" s="25">
        <v>17601642597</v>
      </c>
      <c r="BI521" s="23">
        <v>2617354209</v>
      </c>
      <c r="BJ521" s="23">
        <v>265688889</v>
      </c>
      <c r="BK521" s="23">
        <v>0</v>
      </c>
      <c r="BL521" s="23">
        <v>0</v>
      </c>
      <c r="BM521" s="23">
        <v>0</v>
      </c>
      <c r="BN521" s="24">
        <v>165351747</v>
      </c>
      <c r="BO521" s="23">
        <v>349959278</v>
      </c>
      <c r="BP521" s="23">
        <v>0</v>
      </c>
      <c r="BQ521" s="23">
        <v>0</v>
      </c>
      <c r="BR521" s="25">
        <v>20999996720</v>
      </c>
      <c r="BS521" s="22">
        <v>0</v>
      </c>
      <c r="BT521" s="23">
        <v>0</v>
      </c>
      <c r="BU521" s="23">
        <v>0</v>
      </c>
      <c r="BV521" s="23">
        <v>0</v>
      </c>
      <c r="BW521" s="24">
        <v>0</v>
      </c>
      <c r="BX521" s="23">
        <v>0</v>
      </c>
      <c r="BY521" s="23">
        <v>0</v>
      </c>
      <c r="BZ521" s="23">
        <v>0</v>
      </c>
      <c r="CA521" s="25">
        <f t="shared" si="80"/>
        <v>20999996720</v>
      </c>
      <c r="CB521" s="22">
        <v>0</v>
      </c>
      <c r="CC521" s="23">
        <v>0</v>
      </c>
      <c r="CD521" s="23">
        <v>0</v>
      </c>
      <c r="CE521" s="23">
        <v>0</v>
      </c>
      <c r="CF521" s="24">
        <v>0</v>
      </c>
      <c r="CG521" s="23">
        <v>0</v>
      </c>
      <c r="CH521" s="23">
        <v>0</v>
      </c>
      <c r="CI521" s="23">
        <v>0</v>
      </c>
      <c r="CJ521" s="25">
        <f t="shared" si="81"/>
        <v>20999996720</v>
      </c>
      <c r="CK521" s="22">
        <v>0</v>
      </c>
      <c r="CL521" s="23">
        <v>0</v>
      </c>
      <c r="CM521" s="23">
        <v>0</v>
      </c>
      <c r="CN521" s="23">
        <v>0</v>
      </c>
      <c r="CO521" s="23">
        <v>0</v>
      </c>
      <c r="CP521" s="24">
        <v>0</v>
      </c>
      <c r="CQ521" s="23">
        <v>0</v>
      </c>
      <c r="CR521" s="23">
        <v>0</v>
      </c>
      <c r="CS521" s="25">
        <f t="shared" si="82"/>
        <v>20999996720</v>
      </c>
      <c r="CT521" s="22">
        <v>0</v>
      </c>
      <c r="CU521" s="23">
        <v>0</v>
      </c>
      <c r="CV521" s="23">
        <v>0</v>
      </c>
      <c r="CW521" s="23"/>
      <c r="CX521" s="23">
        <v>0</v>
      </c>
      <c r="CY521" s="24">
        <v>0</v>
      </c>
      <c r="CZ521" s="23">
        <v>0</v>
      </c>
      <c r="DA521" s="23">
        <v>0</v>
      </c>
      <c r="DB521" s="25">
        <f t="shared" si="75"/>
        <v>20999996720</v>
      </c>
      <c r="DC521" s="22">
        <v>0</v>
      </c>
      <c r="DD521" s="23">
        <v>0</v>
      </c>
      <c r="DE521" s="23">
        <v>0</v>
      </c>
      <c r="DF521" s="23">
        <v>0</v>
      </c>
      <c r="DG521" s="23">
        <v>0</v>
      </c>
      <c r="DH521" s="24">
        <v>0</v>
      </c>
      <c r="DI521" s="23">
        <v>0</v>
      </c>
      <c r="DJ521" s="23">
        <v>0</v>
      </c>
      <c r="DK521" s="25">
        <f t="shared" si="76"/>
        <v>20999996720</v>
      </c>
      <c r="DL521" s="28">
        <v>0</v>
      </c>
      <c r="DM521" s="23">
        <v>0</v>
      </c>
      <c r="DN521" s="23">
        <v>0</v>
      </c>
      <c r="DO521" s="23">
        <v>0</v>
      </c>
      <c r="DP521" s="23"/>
      <c r="DQ521" s="23"/>
      <c r="DR521" s="23">
        <v>0</v>
      </c>
      <c r="DS521" s="23">
        <v>0</v>
      </c>
      <c r="DT521" s="24">
        <v>0</v>
      </c>
      <c r="DU521" s="23">
        <v>0</v>
      </c>
      <c r="DV521" s="23">
        <v>0</v>
      </c>
      <c r="DW521" s="26">
        <f t="shared" si="83"/>
        <v>20999996720</v>
      </c>
      <c r="DX521" s="26">
        <f>VLOOKUP(B521,[2]RPTNCT049_ConsultaSaldosContabl!$I$4:$K$7914,3,0)</f>
        <v>19595659844</v>
      </c>
      <c r="DY521" s="13" t="e">
        <f>+S521+AD521+AU521+#REF!+BG521+#REF!+BQ521+#REF!</f>
        <v>#REF!</v>
      </c>
    </row>
    <row r="522" spans="1:129" ht="15" customHeight="1" x14ac:dyDescent="0.2">
      <c r="A522" s="9">
        <v>8905061286</v>
      </c>
      <c r="B522" s="9">
        <v>890506128</v>
      </c>
      <c r="C522" s="9"/>
      <c r="D522" s="27">
        <v>214354743</v>
      </c>
      <c r="E522" s="21" t="s">
        <v>868</v>
      </c>
      <c r="F522" s="20" t="s">
        <v>1999</v>
      </c>
      <c r="G522" s="22">
        <f>VLOOKUP(A522,[1]SGP!$A$4:$G$1137,7,0)</f>
        <v>0</v>
      </c>
      <c r="H522" s="23"/>
      <c r="I522" s="23">
        <v>0</v>
      </c>
      <c r="J522" s="23">
        <v>0</v>
      </c>
      <c r="K522" s="24">
        <v>0</v>
      </c>
      <c r="L522" s="23">
        <v>0</v>
      </c>
      <c r="M522" s="23">
        <v>0</v>
      </c>
      <c r="N522" s="25">
        <f t="shared" si="77"/>
        <v>0</v>
      </c>
      <c r="O522" s="25">
        <v>0</v>
      </c>
      <c r="P522" s="22">
        <v>0</v>
      </c>
      <c r="Q522" s="23">
        <v>0</v>
      </c>
      <c r="R522" s="23">
        <v>0</v>
      </c>
      <c r="S522" s="31">
        <v>49923207</v>
      </c>
      <c r="T522" s="23">
        <v>0</v>
      </c>
      <c r="U522" s="24">
        <v>0</v>
      </c>
      <c r="V522" s="23">
        <v>0</v>
      </c>
      <c r="W522" s="23">
        <v>0</v>
      </c>
      <c r="X522" s="25">
        <f t="shared" si="78"/>
        <v>49923207</v>
      </c>
      <c r="Y522" s="25">
        <v>0</v>
      </c>
      <c r="Z522" s="22">
        <v>0</v>
      </c>
      <c r="AA522" s="23">
        <v>0</v>
      </c>
      <c r="AB522" s="22">
        <v>0</v>
      </c>
      <c r="AC522" s="23">
        <v>0</v>
      </c>
      <c r="AD522" s="23">
        <v>0</v>
      </c>
      <c r="AE522" s="23">
        <v>0</v>
      </c>
      <c r="AF522" s="24">
        <v>0</v>
      </c>
      <c r="AG522" s="23">
        <v>0</v>
      </c>
      <c r="AH522" s="23">
        <v>0</v>
      </c>
      <c r="AI522" s="25">
        <f t="shared" si="79"/>
        <v>49923207</v>
      </c>
      <c r="AJ522" s="25">
        <v>0</v>
      </c>
      <c r="AK522" s="24">
        <v>0</v>
      </c>
      <c r="AL522" s="23">
        <v>0</v>
      </c>
      <c r="AM522" s="23">
        <v>0</v>
      </c>
      <c r="AN522" s="24">
        <v>0</v>
      </c>
      <c r="AO522" s="24">
        <v>0</v>
      </c>
      <c r="AP522" s="23">
        <v>0</v>
      </c>
      <c r="AQ522" s="23">
        <v>0</v>
      </c>
      <c r="AR522" s="23">
        <v>0</v>
      </c>
      <c r="AS522" s="41" t="s">
        <v>2304</v>
      </c>
      <c r="AT522" s="23">
        <v>0</v>
      </c>
      <c r="AU522" s="23">
        <v>0</v>
      </c>
      <c r="AV522" s="25">
        <v>49923207</v>
      </c>
      <c r="AW522" s="22">
        <v>0</v>
      </c>
      <c r="AX522" s="23">
        <v>0</v>
      </c>
      <c r="AY522" s="41">
        <v>0</v>
      </c>
      <c r="AZ522" s="23">
        <v>0</v>
      </c>
      <c r="BA522" s="24">
        <v>0</v>
      </c>
      <c r="BB522" s="23">
        <v>0</v>
      </c>
      <c r="BC522" s="23"/>
      <c r="BD522" s="23">
        <v>0</v>
      </c>
      <c r="BE522" s="41">
        <v>0</v>
      </c>
      <c r="BF522" s="23">
        <v>0</v>
      </c>
      <c r="BG522" s="23">
        <v>44784970</v>
      </c>
      <c r="BH522" s="25">
        <v>94708177</v>
      </c>
      <c r="BI522" s="23">
        <v>0</v>
      </c>
      <c r="BJ522" s="23">
        <v>0</v>
      </c>
      <c r="BK522" s="23">
        <v>0</v>
      </c>
      <c r="BL522" s="23">
        <v>0</v>
      </c>
      <c r="BM522" s="23">
        <v>0</v>
      </c>
      <c r="BN522" s="24">
        <v>0</v>
      </c>
      <c r="BO522" s="23">
        <v>0</v>
      </c>
      <c r="BP522" s="23">
        <v>0</v>
      </c>
      <c r="BQ522" s="23">
        <v>0</v>
      </c>
      <c r="BR522" s="25">
        <v>94708177</v>
      </c>
      <c r="BS522" s="22">
        <v>0</v>
      </c>
      <c r="BT522" s="23">
        <v>0</v>
      </c>
      <c r="BU522" s="23">
        <v>0</v>
      </c>
      <c r="BV522" s="23">
        <v>0</v>
      </c>
      <c r="BW522" s="24">
        <v>0</v>
      </c>
      <c r="BX522" s="23">
        <v>0</v>
      </c>
      <c r="BY522" s="23">
        <v>0</v>
      </c>
      <c r="BZ522" s="23">
        <v>0</v>
      </c>
      <c r="CA522" s="25">
        <f t="shared" si="80"/>
        <v>94708177</v>
      </c>
      <c r="CB522" s="22">
        <v>0</v>
      </c>
      <c r="CC522" s="23">
        <v>0</v>
      </c>
      <c r="CD522" s="23">
        <v>0</v>
      </c>
      <c r="CE522" s="23">
        <v>0</v>
      </c>
      <c r="CF522" s="24">
        <v>0</v>
      </c>
      <c r="CG522" s="23">
        <v>0</v>
      </c>
      <c r="CH522" s="23">
        <v>0</v>
      </c>
      <c r="CI522" s="23">
        <v>0</v>
      </c>
      <c r="CJ522" s="25">
        <f t="shared" si="81"/>
        <v>94708177</v>
      </c>
      <c r="CK522" s="22">
        <v>0</v>
      </c>
      <c r="CL522" s="23">
        <v>0</v>
      </c>
      <c r="CM522" s="23">
        <v>0</v>
      </c>
      <c r="CN522" s="23">
        <v>0</v>
      </c>
      <c r="CO522" s="23">
        <v>0</v>
      </c>
      <c r="CP522" s="24">
        <v>0</v>
      </c>
      <c r="CQ522" s="23">
        <v>0</v>
      </c>
      <c r="CR522" s="23">
        <v>0</v>
      </c>
      <c r="CS522" s="25">
        <f t="shared" si="82"/>
        <v>94708177</v>
      </c>
      <c r="CT522" s="22">
        <v>0</v>
      </c>
      <c r="CU522" s="23">
        <v>0</v>
      </c>
      <c r="CV522" s="23">
        <v>0</v>
      </c>
      <c r="CW522" s="23"/>
      <c r="CX522" s="23">
        <v>0</v>
      </c>
      <c r="CY522" s="24">
        <v>0</v>
      </c>
      <c r="CZ522" s="23">
        <v>0</v>
      </c>
      <c r="DA522" s="23">
        <v>0</v>
      </c>
      <c r="DB522" s="25">
        <f t="shared" si="75"/>
        <v>94708177</v>
      </c>
      <c r="DC522" s="22">
        <v>0</v>
      </c>
      <c r="DD522" s="23">
        <v>0</v>
      </c>
      <c r="DE522" s="23">
        <v>0</v>
      </c>
      <c r="DF522" s="23">
        <v>0</v>
      </c>
      <c r="DG522" s="23">
        <v>0</v>
      </c>
      <c r="DH522" s="24">
        <v>0</v>
      </c>
      <c r="DI522" s="23">
        <v>0</v>
      </c>
      <c r="DJ522" s="23">
        <v>0</v>
      </c>
      <c r="DK522" s="25">
        <f t="shared" si="76"/>
        <v>94708177</v>
      </c>
      <c r="DL522" s="28">
        <v>0</v>
      </c>
      <c r="DM522" s="23">
        <v>0</v>
      </c>
      <c r="DN522" s="23">
        <v>0</v>
      </c>
      <c r="DO522" s="23">
        <v>0</v>
      </c>
      <c r="DP522" s="23">
        <v>0</v>
      </c>
      <c r="DQ522" s="23"/>
      <c r="DR522" s="23">
        <v>0</v>
      </c>
      <c r="DS522" s="23">
        <v>0</v>
      </c>
      <c r="DT522" s="24">
        <v>0</v>
      </c>
      <c r="DU522" s="23">
        <v>0</v>
      </c>
      <c r="DV522" s="23">
        <v>0</v>
      </c>
      <c r="DW522" s="26">
        <f t="shared" si="83"/>
        <v>94708177</v>
      </c>
      <c r="DX522" s="26">
        <v>0</v>
      </c>
      <c r="DY522" s="13" t="e">
        <f>+S522+AD522+AU522+#REF!+BG522+#REF!+BQ522+#REF!</f>
        <v>#REF!</v>
      </c>
    </row>
    <row r="523" spans="1:129" ht="15" customHeight="1" x14ac:dyDescent="0.2">
      <c r="A523" s="9">
        <v>8905061168</v>
      </c>
      <c r="B523" s="9">
        <v>890506116</v>
      </c>
      <c r="C523" s="9"/>
      <c r="D523" s="27">
        <v>212054520</v>
      </c>
      <c r="E523" s="21" t="s">
        <v>860</v>
      </c>
      <c r="F523" s="20" t="s">
        <v>1992</v>
      </c>
      <c r="G523" s="22">
        <f>VLOOKUP(A523,[1]SGP!$A$4:$G$1137,7,0)</f>
        <v>0</v>
      </c>
      <c r="H523" s="23"/>
      <c r="I523" s="23">
        <v>0</v>
      </c>
      <c r="J523" s="23">
        <v>0</v>
      </c>
      <c r="K523" s="24">
        <v>0</v>
      </c>
      <c r="L523" s="23">
        <v>0</v>
      </c>
      <c r="M523" s="23">
        <v>0</v>
      </c>
      <c r="N523" s="25">
        <f t="shared" si="77"/>
        <v>0</v>
      </c>
      <c r="O523" s="25">
        <v>0</v>
      </c>
      <c r="P523" s="22">
        <v>0</v>
      </c>
      <c r="Q523" s="23">
        <v>0</v>
      </c>
      <c r="R523" s="23">
        <v>0</v>
      </c>
      <c r="S523" s="31">
        <v>47647303</v>
      </c>
      <c r="T523" s="23">
        <v>0</v>
      </c>
      <c r="U523" s="24">
        <v>0</v>
      </c>
      <c r="V523" s="23">
        <v>0</v>
      </c>
      <c r="W523" s="23">
        <v>0</v>
      </c>
      <c r="X523" s="25">
        <f t="shared" si="78"/>
        <v>47647303</v>
      </c>
      <c r="Y523" s="25">
        <v>0</v>
      </c>
      <c r="Z523" s="22">
        <v>0</v>
      </c>
      <c r="AA523" s="23">
        <v>0</v>
      </c>
      <c r="AB523" s="22">
        <v>0</v>
      </c>
      <c r="AC523" s="23">
        <v>0</v>
      </c>
      <c r="AD523" s="23">
        <v>0</v>
      </c>
      <c r="AE523" s="23">
        <v>0</v>
      </c>
      <c r="AF523" s="24">
        <v>0</v>
      </c>
      <c r="AG523" s="23">
        <v>0</v>
      </c>
      <c r="AH523" s="23">
        <v>0</v>
      </c>
      <c r="AI523" s="25">
        <f t="shared" si="79"/>
        <v>47647303</v>
      </c>
      <c r="AJ523" s="25">
        <v>0</v>
      </c>
      <c r="AK523" s="24">
        <v>0</v>
      </c>
      <c r="AL523" s="23">
        <v>0</v>
      </c>
      <c r="AM523" s="23">
        <v>0</v>
      </c>
      <c r="AN523" s="24">
        <v>0</v>
      </c>
      <c r="AO523" s="24">
        <v>0</v>
      </c>
      <c r="AP523" s="23">
        <v>0</v>
      </c>
      <c r="AQ523" s="23">
        <v>0</v>
      </c>
      <c r="AR523" s="23">
        <v>0</v>
      </c>
      <c r="AS523" s="41" t="s">
        <v>2304</v>
      </c>
      <c r="AT523" s="23">
        <v>0</v>
      </c>
      <c r="AU523" s="23">
        <v>0</v>
      </c>
      <c r="AV523" s="25">
        <v>47647303</v>
      </c>
      <c r="AW523" s="22">
        <v>0</v>
      </c>
      <c r="AX523" s="23">
        <v>0</v>
      </c>
      <c r="AY523" s="41">
        <v>0</v>
      </c>
      <c r="AZ523" s="23">
        <v>0</v>
      </c>
      <c r="BA523" s="24">
        <v>0</v>
      </c>
      <c r="BB523" s="23">
        <v>0</v>
      </c>
      <c r="BC523" s="23"/>
      <c r="BD523" s="23">
        <v>0</v>
      </c>
      <c r="BE523" s="41">
        <v>0</v>
      </c>
      <c r="BF523" s="23">
        <v>33468170</v>
      </c>
      <c r="BG523" s="23">
        <v>43261964</v>
      </c>
      <c r="BH523" s="25">
        <v>124377437</v>
      </c>
      <c r="BI523" s="23">
        <v>0</v>
      </c>
      <c r="BJ523" s="23">
        <v>9558650</v>
      </c>
      <c r="BK523" s="23">
        <v>0</v>
      </c>
      <c r="BL523" s="23">
        <v>0</v>
      </c>
      <c r="BM523" s="23">
        <v>0</v>
      </c>
      <c r="BN523" s="24">
        <v>0</v>
      </c>
      <c r="BO523" s="23">
        <v>0</v>
      </c>
      <c r="BP523" s="23">
        <v>0</v>
      </c>
      <c r="BQ523" s="23">
        <v>0</v>
      </c>
      <c r="BR523" s="25">
        <v>133936087</v>
      </c>
      <c r="BS523" s="22">
        <v>0</v>
      </c>
      <c r="BT523" s="23">
        <v>0</v>
      </c>
      <c r="BU523" s="23">
        <v>0</v>
      </c>
      <c r="BV523" s="23">
        <v>0</v>
      </c>
      <c r="BW523" s="24">
        <v>0</v>
      </c>
      <c r="BX523" s="23">
        <v>0</v>
      </c>
      <c r="BY523" s="23">
        <v>0</v>
      </c>
      <c r="BZ523" s="23">
        <v>0</v>
      </c>
      <c r="CA523" s="25">
        <f t="shared" si="80"/>
        <v>133936087</v>
      </c>
      <c r="CB523" s="22">
        <v>0</v>
      </c>
      <c r="CC523" s="23">
        <v>0</v>
      </c>
      <c r="CD523" s="23">
        <v>0</v>
      </c>
      <c r="CE523" s="23">
        <v>0</v>
      </c>
      <c r="CF523" s="24">
        <v>0</v>
      </c>
      <c r="CG523" s="23">
        <v>0</v>
      </c>
      <c r="CH523" s="23">
        <v>0</v>
      </c>
      <c r="CI523" s="23">
        <v>0</v>
      </c>
      <c r="CJ523" s="25">
        <f t="shared" si="81"/>
        <v>133936087</v>
      </c>
      <c r="CK523" s="22">
        <v>0</v>
      </c>
      <c r="CL523" s="23">
        <v>0</v>
      </c>
      <c r="CM523" s="23">
        <v>0</v>
      </c>
      <c r="CN523" s="23">
        <v>0</v>
      </c>
      <c r="CO523" s="23">
        <v>0</v>
      </c>
      <c r="CP523" s="24">
        <v>0</v>
      </c>
      <c r="CQ523" s="23">
        <v>0</v>
      </c>
      <c r="CR523" s="23">
        <v>0</v>
      </c>
      <c r="CS523" s="25">
        <f t="shared" si="82"/>
        <v>133936087</v>
      </c>
      <c r="CT523" s="22">
        <v>0</v>
      </c>
      <c r="CU523" s="23">
        <v>0</v>
      </c>
      <c r="CV523" s="23">
        <v>0</v>
      </c>
      <c r="CW523" s="23"/>
      <c r="CX523" s="23">
        <v>0</v>
      </c>
      <c r="CY523" s="24">
        <v>0</v>
      </c>
      <c r="CZ523" s="23">
        <v>0</v>
      </c>
      <c r="DA523" s="23">
        <v>0</v>
      </c>
      <c r="DB523" s="25">
        <f t="shared" si="75"/>
        <v>133936087</v>
      </c>
      <c r="DC523" s="22">
        <v>0</v>
      </c>
      <c r="DD523" s="23">
        <v>0</v>
      </c>
      <c r="DE523" s="23">
        <v>0</v>
      </c>
      <c r="DF523" s="23">
        <v>0</v>
      </c>
      <c r="DG523" s="23">
        <v>0</v>
      </c>
      <c r="DH523" s="24">
        <v>0</v>
      </c>
      <c r="DI523" s="23">
        <v>0</v>
      </c>
      <c r="DJ523" s="23">
        <v>0</v>
      </c>
      <c r="DK523" s="25">
        <f t="shared" si="76"/>
        <v>133936087</v>
      </c>
      <c r="DL523" s="28">
        <v>0</v>
      </c>
      <c r="DM523" s="23">
        <v>0</v>
      </c>
      <c r="DN523" s="23">
        <v>0</v>
      </c>
      <c r="DO523" s="23">
        <v>0</v>
      </c>
      <c r="DP523" s="23"/>
      <c r="DQ523" s="23"/>
      <c r="DR523" s="23">
        <v>0</v>
      </c>
      <c r="DS523" s="23">
        <v>0</v>
      </c>
      <c r="DT523" s="24">
        <v>0</v>
      </c>
      <c r="DU523" s="23">
        <v>0</v>
      </c>
      <c r="DV523" s="23">
        <v>0</v>
      </c>
      <c r="DW523" s="26">
        <f t="shared" si="83"/>
        <v>133936087</v>
      </c>
      <c r="DX523" s="26">
        <f>VLOOKUP(B523,[2]RPTNCT049_ConsultaSaldosContabl!$I$4:$K$7914,3,0)</f>
        <v>43026820</v>
      </c>
      <c r="DY523" s="13" t="e">
        <f>+S523+AD523+AU523+#REF!+BG523+#REF!+BQ523+#REF!</f>
        <v>#REF!</v>
      </c>
    </row>
    <row r="524" spans="1:129" ht="15" customHeight="1" x14ac:dyDescent="0.2">
      <c r="A524" s="9">
        <v>8905056623</v>
      </c>
      <c r="B524" s="9">
        <v>890505662</v>
      </c>
      <c r="C524" s="9"/>
      <c r="D524" s="27">
        <v>219954099</v>
      </c>
      <c r="E524" s="21" t="s">
        <v>837</v>
      </c>
      <c r="F524" s="20" t="s">
        <v>1970</v>
      </c>
      <c r="G524" s="22">
        <f>VLOOKUP(A524,[1]SGP!$A$4:$G$1137,7,0)</f>
        <v>0</v>
      </c>
      <c r="H524" s="23"/>
      <c r="I524" s="23">
        <v>0</v>
      </c>
      <c r="J524" s="23">
        <v>0</v>
      </c>
      <c r="K524" s="24">
        <v>0</v>
      </c>
      <c r="L524" s="23">
        <v>0</v>
      </c>
      <c r="M524" s="23">
        <v>0</v>
      </c>
      <c r="N524" s="25">
        <f t="shared" si="77"/>
        <v>0</v>
      </c>
      <c r="O524" s="25">
        <v>0</v>
      </c>
      <c r="P524" s="22">
        <v>0</v>
      </c>
      <c r="Q524" s="23">
        <v>0</v>
      </c>
      <c r="R524" s="23">
        <v>0</v>
      </c>
      <c r="S524" s="31">
        <v>67779294</v>
      </c>
      <c r="T524" s="23">
        <v>0</v>
      </c>
      <c r="U524" s="24">
        <v>0</v>
      </c>
      <c r="V524" s="23">
        <v>0</v>
      </c>
      <c r="W524" s="23">
        <v>0</v>
      </c>
      <c r="X524" s="25">
        <f t="shared" si="78"/>
        <v>67779294</v>
      </c>
      <c r="Y524" s="25">
        <v>0</v>
      </c>
      <c r="Z524" s="22">
        <v>0</v>
      </c>
      <c r="AA524" s="23">
        <v>0</v>
      </c>
      <c r="AB524" s="22">
        <v>0</v>
      </c>
      <c r="AC524" s="23">
        <v>0</v>
      </c>
      <c r="AD524" s="23">
        <v>0</v>
      </c>
      <c r="AE524" s="23">
        <v>0</v>
      </c>
      <c r="AF524" s="24">
        <v>0</v>
      </c>
      <c r="AG524" s="23">
        <v>0</v>
      </c>
      <c r="AH524" s="23">
        <v>0</v>
      </c>
      <c r="AI524" s="25">
        <f t="shared" si="79"/>
        <v>67779294</v>
      </c>
      <c r="AJ524" s="25">
        <v>0</v>
      </c>
      <c r="AK524" s="24">
        <v>0</v>
      </c>
      <c r="AL524" s="23">
        <v>0</v>
      </c>
      <c r="AM524" s="23">
        <v>0</v>
      </c>
      <c r="AN524" s="24">
        <v>0</v>
      </c>
      <c r="AO524" s="24">
        <v>0</v>
      </c>
      <c r="AP524" s="23">
        <v>0</v>
      </c>
      <c r="AQ524" s="23">
        <v>0</v>
      </c>
      <c r="AR524" s="23">
        <v>0</v>
      </c>
      <c r="AS524" s="41" t="s">
        <v>2304</v>
      </c>
      <c r="AT524" s="23">
        <v>0</v>
      </c>
      <c r="AU524" s="23">
        <v>0</v>
      </c>
      <c r="AV524" s="25">
        <v>67779294</v>
      </c>
      <c r="AW524" s="22">
        <v>0</v>
      </c>
      <c r="AX524" s="23">
        <v>0</v>
      </c>
      <c r="AY524" s="41">
        <v>0</v>
      </c>
      <c r="AZ524" s="23">
        <v>0</v>
      </c>
      <c r="BA524" s="24">
        <v>0</v>
      </c>
      <c r="BB524" s="23">
        <v>0</v>
      </c>
      <c r="BC524" s="23"/>
      <c r="BD524" s="23">
        <v>0</v>
      </c>
      <c r="BE524" s="41">
        <v>0</v>
      </c>
      <c r="BF524" s="23">
        <v>34990845</v>
      </c>
      <c r="BG524" s="23">
        <v>59686295</v>
      </c>
      <c r="BH524" s="25">
        <v>162456434</v>
      </c>
      <c r="BI524" s="23">
        <v>0</v>
      </c>
      <c r="BJ524" s="23">
        <v>9994608</v>
      </c>
      <c r="BK524" s="23">
        <v>0</v>
      </c>
      <c r="BL524" s="23">
        <v>0</v>
      </c>
      <c r="BM524" s="23">
        <v>0</v>
      </c>
      <c r="BN524" s="24">
        <v>0</v>
      </c>
      <c r="BO524" s="23">
        <v>0</v>
      </c>
      <c r="BP524" s="23">
        <v>0</v>
      </c>
      <c r="BQ524" s="23">
        <v>0</v>
      </c>
      <c r="BR524" s="25">
        <v>172451042</v>
      </c>
      <c r="BS524" s="22">
        <v>0</v>
      </c>
      <c r="BT524" s="23">
        <v>0</v>
      </c>
      <c r="BU524" s="23">
        <v>0</v>
      </c>
      <c r="BV524" s="23">
        <v>0</v>
      </c>
      <c r="BW524" s="24">
        <v>0</v>
      </c>
      <c r="BX524" s="23">
        <v>0</v>
      </c>
      <c r="BY524" s="23">
        <v>0</v>
      </c>
      <c r="BZ524" s="23">
        <v>0</v>
      </c>
      <c r="CA524" s="25">
        <f t="shared" si="80"/>
        <v>172451042</v>
      </c>
      <c r="CB524" s="22">
        <v>0</v>
      </c>
      <c r="CC524" s="23">
        <v>0</v>
      </c>
      <c r="CD524" s="23">
        <v>0</v>
      </c>
      <c r="CE524" s="23">
        <v>0</v>
      </c>
      <c r="CF524" s="24">
        <v>0</v>
      </c>
      <c r="CG524" s="23">
        <v>0</v>
      </c>
      <c r="CH524" s="23">
        <v>0</v>
      </c>
      <c r="CI524" s="23">
        <v>0</v>
      </c>
      <c r="CJ524" s="25">
        <f t="shared" si="81"/>
        <v>172451042</v>
      </c>
      <c r="CK524" s="22">
        <v>0</v>
      </c>
      <c r="CL524" s="23">
        <v>0</v>
      </c>
      <c r="CM524" s="23">
        <v>0</v>
      </c>
      <c r="CN524" s="23">
        <v>0</v>
      </c>
      <c r="CO524" s="23">
        <v>0</v>
      </c>
      <c r="CP524" s="24">
        <v>0</v>
      </c>
      <c r="CQ524" s="23">
        <v>0</v>
      </c>
      <c r="CR524" s="23">
        <v>0</v>
      </c>
      <c r="CS524" s="25">
        <f t="shared" si="82"/>
        <v>172451042</v>
      </c>
      <c r="CT524" s="22">
        <v>0</v>
      </c>
      <c r="CU524" s="23">
        <v>0</v>
      </c>
      <c r="CV524" s="23">
        <v>0</v>
      </c>
      <c r="CW524" s="23"/>
      <c r="CX524" s="23">
        <v>0</v>
      </c>
      <c r="CY524" s="24">
        <v>0</v>
      </c>
      <c r="CZ524" s="23">
        <v>0</v>
      </c>
      <c r="DA524" s="23">
        <v>0</v>
      </c>
      <c r="DB524" s="25">
        <f t="shared" si="75"/>
        <v>172451042</v>
      </c>
      <c r="DC524" s="22">
        <v>0</v>
      </c>
      <c r="DD524" s="23">
        <v>0</v>
      </c>
      <c r="DE524" s="23">
        <v>0</v>
      </c>
      <c r="DF524" s="23">
        <v>0</v>
      </c>
      <c r="DG524" s="23">
        <v>0</v>
      </c>
      <c r="DH524" s="24">
        <v>0</v>
      </c>
      <c r="DI524" s="23">
        <v>0</v>
      </c>
      <c r="DJ524" s="23">
        <v>0</v>
      </c>
      <c r="DK524" s="25">
        <f t="shared" si="76"/>
        <v>172451042</v>
      </c>
      <c r="DL524" s="28">
        <v>0</v>
      </c>
      <c r="DM524" s="23">
        <v>0</v>
      </c>
      <c r="DN524" s="23">
        <v>0</v>
      </c>
      <c r="DO524" s="23">
        <v>0</v>
      </c>
      <c r="DP524" s="23"/>
      <c r="DQ524" s="23"/>
      <c r="DR524" s="23">
        <v>0</v>
      </c>
      <c r="DS524" s="23">
        <v>0</v>
      </c>
      <c r="DT524" s="24">
        <v>0</v>
      </c>
      <c r="DU524" s="23">
        <v>0</v>
      </c>
      <c r="DV524" s="23">
        <v>0</v>
      </c>
      <c r="DW524" s="26">
        <f t="shared" si="83"/>
        <v>172451042</v>
      </c>
      <c r="DX524" s="26">
        <f>VLOOKUP(B524,[2]RPTNCT049_ConsultaSaldosContabl!$I$4:$K$7914,3,0)</f>
        <v>44985453</v>
      </c>
      <c r="DY524" s="13" t="e">
        <f>+S524+AD524+AU524+#REF!+BG524+#REF!+BQ524+#REF!</f>
        <v>#REF!</v>
      </c>
    </row>
    <row r="525" spans="1:129" ht="15" customHeight="1" x14ac:dyDescent="0.2">
      <c r="A525" s="9">
        <v>8905046120</v>
      </c>
      <c r="B525" s="9">
        <v>890504612</v>
      </c>
      <c r="C525" s="9"/>
      <c r="D525" s="27">
        <v>210354003</v>
      </c>
      <c r="E525" s="21" t="s">
        <v>835</v>
      </c>
      <c r="F525" s="20" t="s">
        <v>1968</v>
      </c>
      <c r="G525" s="22">
        <f>VLOOKUP(A525,[1]SGP!$A$4:$G$1137,7,0)</f>
        <v>0</v>
      </c>
      <c r="H525" s="23"/>
      <c r="I525" s="23">
        <v>0</v>
      </c>
      <c r="J525" s="23">
        <v>0</v>
      </c>
      <c r="K525" s="24">
        <v>0</v>
      </c>
      <c r="L525" s="23">
        <v>0</v>
      </c>
      <c r="M525" s="23">
        <v>0</v>
      </c>
      <c r="N525" s="25">
        <f t="shared" si="77"/>
        <v>0</v>
      </c>
      <c r="O525" s="25">
        <v>0</v>
      </c>
      <c r="P525" s="22">
        <v>0</v>
      </c>
      <c r="Q525" s="23">
        <v>0</v>
      </c>
      <c r="R525" s="23">
        <v>0</v>
      </c>
      <c r="S525" s="31">
        <v>246996442</v>
      </c>
      <c r="T525" s="23">
        <v>0</v>
      </c>
      <c r="U525" s="24">
        <v>0</v>
      </c>
      <c r="V525" s="23">
        <v>0</v>
      </c>
      <c r="W525" s="23">
        <v>0</v>
      </c>
      <c r="X525" s="25">
        <f t="shared" si="78"/>
        <v>246996442</v>
      </c>
      <c r="Y525" s="25">
        <v>0</v>
      </c>
      <c r="Z525" s="22">
        <v>0</v>
      </c>
      <c r="AA525" s="23">
        <v>0</v>
      </c>
      <c r="AB525" s="22">
        <v>0</v>
      </c>
      <c r="AC525" s="23">
        <v>0</v>
      </c>
      <c r="AD525" s="23">
        <v>0</v>
      </c>
      <c r="AE525" s="23">
        <v>0</v>
      </c>
      <c r="AF525" s="24">
        <v>0</v>
      </c>
      <c r="AG525" s="23">
        <v>0</v>
      </c>
      <c r="AH525" s="23">
        <v>0</v>
      </c>
      <c r="AI525" s="25">
        <f t="shared" si="79"/>
        <v>246996442</v>
      </c>
      <c r="AJ525" s="25">
        <v>0</v>
      </c>
      <c r="AK525" s="24">
        <v>0</v>
      </c>
      <c r="AL525" s="23">
        <v>0</v>
      </c>
      <c r="AM525" s="23">
        <v>0</v>
      </c>
      <c r="AN525" s="24">
        <v>0</v>
      </c>
      <c r="AO525" s="24">
        <v>0</v>
      </c>
      <c r="AP525" s="23">
        <v>0</v>
      </c>
      <c r="AQ525" s="23">
        <v>0</v>
      </c>
      <c r="AR525" s="23">
        <v>0</v>
      </c>
      <c r="AS525" s="41" t="s">
        <v>2304</v>
      </c>
      <c r="AT525" s="23">
        <v>0</v>
      </c>
      <c r="AU525" s="23">
        <v>0</v>
      </c>
      <c r="AV525" s="25">
        <v>246996442</v>
      </c>
      <c r="AW525" s="22">
        <v>0</v>
      </c>
      <c r="AX525" s="23">
        <v>0</v>
      </c>
      <c r="AY525" s="41">
        <v>0</v>
      </c>
      <c r="AZ525" s="23">
        <v>0</v>
      </c>
      <c r="BA525" s="24">
        <v>0</v>
      </c>
      <c r="BB525" s="23">
        <v>0</v>
      </c>
      <c r="BC525" s="23"/>
      <c r="BD525" s="23">
        <v>0</v>
      </c>
      <c r="BE525" s="41">
        <v>0</v>
      </c>
      <c r="BF525" s="23">
        <v>236951145</v>
      </c>
      <c r="BG525" s="23">
        <v>195005986</v>
      </c>
      <c r="BH525" s="25">
        <v>678953573</v>
      </c>
      <c r="BI525" s="23">
        <v>0</v>
      </c>
      <c r="BJ525" s="23">
        <v>65733333</v>
      </c>
      <c r="BK525" s="23">
        <v>0</v>
      </c>
      <c r="BL525" s="23">
        <v>0</v>
      </c>
      <c r="BM525" s="23">
        <v>0</v>
      </c>
      <c r="BN525" s="24">
        <v>0</v>
      </c>
      <c r="BO525" s="23">
        <v>0</v>
      </c>
      <c r="BP525" s="23">
        <v>0</v>
      </c>
      <c r="BQ525" s="23">
        <v>0</v>
      </c>
      <c r="BR525" s="25">
        <v>744686906</v>
      </c>
      <c r="BS525" s="22">
        <v>0</v>
      </c>
      <c r="BT525" s="23">
        <v>0</v>
      </c>
      <c r="BU525" s="23">
        <v>0</v>
      </c>
      <c r="BV525" s="23">
        <v>0</v>
      </c>
      <c r="BW525" s="24">
        <v>0</v>
      </c>
      <c r="BX525" s="23">
        <v>0</v>
      </c>
      <c r="BY525" s="23">
        <v>0</v>
      </c>
      <c r="BZ525" s="23">
        <v>0</v>
      </c>
      <c r="CA525" s="25">
        <f t="shared" si="80"/>
        <v>744686906</v>
      </c>
      <c r="CB525" s="22">
        <v>0</v>
      </c>
      <c r="CC525" s="23">
        <v>0</v>
      </c>
      <c r="CD525" s="23">
        <v>0</v>
      </c>
      <c r="CE525" s="23">
        <v>0</v>
      </c>
      <c r="CF525" s="24">
        <v>0</v>
      </c>
      <c r="CG525" s="23">
        <v>0</v>
      </c>
      <c r="CH525" s="23">
        <v>0</v>
      </c>
      <c r="CI525" s="23">
        <v>0</v>
      </c>
      <c r="CJ525" s="25">
        <f t="shared" si="81"/>
        <v>744686906</v>
      </c>
      <c r="CK525" s="22">
        <v>0</v>
      </c>
      <c r="CL525" s="23">
        <v>0</v>
      </c>
      <c r="CM525" s="23">
        <v>0</v>
      </c>
      <c r="CN525" s="23">
        <v>0</v>
      </c>
      <c r="CO525" s="23">
        <v>0</v>
      </c>
      <c r="CP525" s="24">
        <v>0</v>
      </c>
      <c r="CQ525" s="23">
        <v>0</v>
      </c>
      <c r="CR525" s="23">
        <v>0</v>
      </c>
      <c r="CS525" s="25">
        <f t="shared" si="82"/>
        <v>744686906</v>
      </c>
      <c r="CT525" s="22">
        <v>0</v>
      </c>
      <c r="CU525" s="23">
        <v>0</v>
      </c>
      <c r="CV525" s="23">
        <v>0</v>
      </c>
      <c r="CW525" s="23"/>
      <c r="CX525" s="23">
        <v>0</v>
      </c>
      <c r="CY525" s="24">
        <v>0</v>
      </c>
      <c r="CZ525" s="23">
        <v>0</v>
      </c>
      <c r="DA525" s="23">
        <v>0</v>
      </c>
      <c r="DB525" s="25">
        <f t="shared" si="75"/>
        <v>744686906</v>
      </c>
      <c r="DC525" s="22">
        <v>0</v>
      </c>
      <c r="DD525" s="23">
        <v>0</v>
      </c>
      <c r="DE525" s="23">
        <v>0</v>
      </c>
      <c r="DF525" s="23">
        <v>0</v>
      </c>
      <c r="DG525" s="23">
        <v>0</v>
      </c>
      <c r="DH525" s="24">
        <v>0</v>
      </c>
      <c r="DI525" s="23">
        <v>0</v>
      </c>
      <c r="DJ525" s="23">
        <v>0</v>
      </c>
      <c r="DK525" s="25">
        <f t="shared" si="76"/>
        <v>744686906</v>
      </c>
      <c r="DL525" s="28">
        <v>0</v>
      </c>
      <c r="DM525" s="23">
        <v>0</v>
      </c>
      <c r="DN525" s="23">
        <v>0</v>
      </c>
      <c r="DO525" s="23">
        <v>0</v>
      </c>
      <c r="DP525" s="23"/>
      <c r="DQ525" s="23"/>
      <c r="DR525" s="23">
        <v>0</v>
      </c>
      <c r="DS525" s="23">
        <v>0</v>
      </c>
      <c r="DT525" s="24">
        <v>0</v>
      </c>
      <c r="DU525" s="23">
        <v>0</v>
      </c>
      <c r="DV525" s="23">
        <v>0</v>
      </c>
      <c r="DW525" s="26">
        <f t="shared" si="83"/>
        <v>744686906</v>
      </c>
      <c r="DX525" s="26">
        <f>VLOOKUP(B525,[2]RPTNCT049_ConsultaSaldosContabl!$I$4:$K$7914,3,0)</f>
        <v>302684478</v>
      </c>
      <c r="DY525" s="13" t="e">
        <f>+S525+AD525+AU525+#REF!+BG525+#REF!+BQ525+#REF!</f>
        <v>#REF!</v>
      </c>
    </row>
    <row r="526" spans="1:129" ht="15" customHeight="1" x14ac:dyDescent="0.2">
      <c r="A526" s="9">
        <v>8905036807</v>
      </c>
      <c r="B526" s="9">
        <v>890503680</v>
      </c>
      <c r="C526" s="9"/>
      <c r="D526" s="27">
        <v>217754377</v>
      </c>
      <c r="E526" s="21" t="s">
        <v>852</v>
      </c>
      <c r="F526" s="20" t="s">
        <v>1984</v>
      </c>
      <c r="G526" s="22">
        <f>VLOOKUP(A526,[1]SGP!$A$4:$G$1137,7,0)</f>
        <v>0</v>
      </c>
      <c r="H526" s="23"/>
      <c r="I526" s="23">
        <v>0</v>
      </c>
      <c r="J526" s="23">
        <v>0</v>
      </c>
      <c r="K526" s="24">
        <v>0</v>
      </c>
      <c r="L526" s="23">
        <v>0</v>
      </c>
      <c r="M526" s="23">
        <v>0</v>
      </c>
      <c r="N526" s="25">
        <f t="shared" si="77"/>
        <v>0</v>
      </c>
      <c r="O526" s="25">
        <v>0</v>
      </c>
      <c r="P526" s="22">
        <v>0</v>
      </c>
      <c r="Q526" s="23">
        <v>0</v>
      </c>
      <c r="R526" s="23">
        <v>0</v>
      </c>
      <c r="S526" s="31">
        <v>51790966</v>
      </c>
      <c r="T526" s="23">
        <v>0</v>
      </c>
      <c r="U526" s="24">
        <v>0</v>
      </c>
      <c r="V526" s="23">
        <v>0</v>
      </c>
      <c r="W526" s="23">
        <v>0</v>
      </c>
      <c r="X526" s="25">
        <f t="shared" si="78"/>
        <v>51790966</v>
      </c>
      <c r="Y526" s="25">
        <v>0</v>
      </c>
      <c r="Z526" s="22">
        <v>0</v>
      </c>
      <c r="AA526" s="23">
        <v>0</v>
      </c>
      <c r="AB526" s="22">
        <v>0</v>
      </c>
      <c r="AC526" s="23">
        <v>0</v>
      </c>
      <c r="AD526" s="23">
        <v>0</v>
      </c>
      <c r="AE526" s="23">
        <v>0</v>
      </c>
      <c r="AF526" s="24">
        <v>0</v>
      </c>
      <c r="AG526" s="23">
        <v>0</v>
      </c>
      <c r="AH526" s="23">
        <v>0</v>
      </c>
      <c r="AI526" s="25">
        <f t="shared" si="79"/>
        <v>51790966</v>
      </c>
      <c r="AJ526" s="25">
        <v>0</v>
      </c>
      <c r="AK526" s="24">
        <v>0</v>
      </c>
      <c r="AL526" s="23">
        <v>0</v>
      </c>
      <c r="AM526" s="23">
        <v>0</v>
      </c>
      <c r="AN526" s="24">
        <v>0</v>
      </c>
      <c r="AO526" s="24">
        <v>0</v>
      </c>
      <c r="AP526" s="23">
        <v>0</v>
      </c>
      <c r="AQ526" s="23">
        <v>0</v>
      </c>
      <c r="AR526" s="23">
        <v>0</v>
      </c>
      <c r="AS526" s="41" t="s">
        <v>2304</v>
      </c>
      <c r="AT526" s="23">
        <v>0</v>
      </c>
      <c r="AU526" s="23">
        <v>0</v>
      </c>
      <c r="AV526" s="25">
        <v>51790966</v>
      </c>
      <c r="AW526" s="22">
        <v>0</v>
      </c>
      <c r="AX526" s="23">
        <v>0</v>
      </c>
      <c r="AY526" s="41">
        <v>0</v>
      </c>
      <c r="AZ526" s="23">
        <v>0</v>
      </c>
      <c r="BA526" s="24">
        <v>0</v>
      </c>
      <c r="BB526" s="23">
        <v>0</v>
      </c>
      <c r="BC526" s="23"/>
      <c r="BD526" s="23">
        <v>0</v>
      </c>
      <c r="BE526" s="41">
        <v>0</v>
      </c>
      <c r="BF526" s="23">
        <v>35863785</v>
      </c>
      <c r="BG526" s="23">
        <v>45442531</v>
      </c>
      <c r="BH526" s="25">
        <v>133097282</v>
      </c>
      <c r="BI526" s="23">
        <v>0</v>
      </c>
      <c r="BJ526" s="23">
        <v>9747688</v>
      </c>
      <c r="BK526" s="23">
        <v>0</v>
      </c>
      <c r="BL526" s="23">
        <v>0</v>
      </c>
      <c r="BM526" s="23">
        <v>0</v>
      </c>
      <c r="BN526" s="24">
        <v>0</v>
      </c>
      <c r="BO526" s="23">
        <v>0</v>
      </c>
      <c r="BP526" s="23">
        <v>0</v>
      </c>
      <c r="BQ526" s="23">
        <v>0</v>
      </c>
      <c r="BR526" s="25">
        <v>142844970</v>
      </c>
      <c r="BS526" s="22">
        <v>0</v>
      </c>
      <c r="BT526" s="23">
        <v>0</v>
      </c>
      <c r="BU526" s="23">
        <v>0</v>
      </c>
      <c r="BV526" s="23">
        <v>0</v>
      </c>
      <c r="BW526" s="24">
        <v>0</v>
      </c>
      <c r="BX526" s="23">
        <v>0</v>
      </c>
      <c r="BY526" s="23">
        <v>0</v>
      </c>
      <c r="BZ526" s="23">
        <v>0</v>
      </c>
      <c r="CA526" s="25">
        <f t="shared" si="80"/>
        <v>142844970</v>
      </c>
      <c r="CB526" s="22">
        <v>0</v>
      </c>
      <c r="CC526" s="23">
        <v>0</v>
      </c>
      <c r="CD526" s="23">
        <v>0</v>
      </c>
      <c r="CE526" s="23">
        <v>0</v>
      </c>
      <c r="CF526" s="24">
        <v>0</v>
      </c>
      <c r="CG526" s="23">
        <v>0</v>
      </c>
      <c r="CH526" s="23">
        <v>0</v>
      </c>
      <c r="CI526" s="23">
        <v>0</v>
      </c>
      <c r="CJ526" s="25">
        <f t="shared" si="81"/>
        <v>142844970</v>
      </c>
      <c r="CK526" s="22">
        <v>0</v>
      </c>
      <c r="CL526" s="23">
        <v>0</v>
      </c>
      <c r="CM526" s="23">
        <v>0</v>
      </c>
      <c r="CN526" s="23">
        <v>0</v>
      </c>
      <c r="CO526" s="23">
        <v>0</v>
      </c>
      <c r="CP526" s="24">
        <v>0</v>
      </c>
      <c r="CQ526" s="23">
        <v>0</v>
      </c>
      <c r="CR526" s="23">
        <v>0</v>
      </c>
      <c r="CS526" s="25">
        <f t="shared" si="82"/>
        <v>142844970</v>
      </c>
      <c r="CT526" s="22">
        <v>0</v>
      </c>
      <c r="CU526" s="23">
        <v>0</v>
      </c>
      <c r="CV526" s="23">
        <v>0</v>
      </c>
      <c r="CW526" s="23"/>
      <c r="CX526" s="23">
        <v>0</v>
      </c>
      <c r="CY526" s="24">
        <v>0</v>
      </c>
      <c r="CZ526" s="23">
        <v>0</v>
      </c>
      <c r="DA526" s="23">
        <v>0</v>
      </c>
      <c r="DB526" s="25">
        <f t="shared" si="75"/>
        <v>142844970</v>
      </c>
      <c r="DC526" s="22">
        <v>0</v>
      </c>
      <c r="DD526" s="23">
        <v>0</v>
      </c>
      <c r="DE526" s="23">
        <v>0</v>
      </c>
      <c r="DF526" s="23">
        <v>0</v>
      </c>
      <c r="DG526" s="23">
        <v>0</v>
      </c>
      <c r="DH526" s="24">
        <v>0</v>
      </c>
      <c r="DI526" s="23">
        <v>0</v>
      </c>
      <c r="DJ526" s="23">
        <v>0</v>
      </c>
      <c r="DK526" s="25">
        <f t="shared" si="76"/>
        <v>142844970</v>
      </c>
      <c r="DL526" s="28">
        <v>0</v>
      </c>
      <c r="DM526" s="23">
        <v>0</v>
      </c>
      <c r="DN526" s="23">
        <v>0</v>
      </c>
      <c r="DO526" s="23">
        <v>0</v>
      </c>
      <c r="DP526" s="23"/>
      <c r="DQ526" s="23"/>
      <c r="DR526" s="23">
        <v>0</v>
      </c>
      <c r="DS526" s="23">
        <v>0</v>
      </c>
      <c r="DT526" s="24">
        <v>0</v>
      </c>
      <c r="DU526" s="23">
        <v>0</v>
      </c>
      <c r="DV526" s="23">
        <v>0</v>
      </c>
      <c r="DW526" s="26">
        <f t="shared" si="83"/>
        <v>142844970</v>
      </c>
      <c r="DX526" s="26">
        <f>VLOOKUP(B526,[2]RPTNCT049_ConsultaSaldosContabl!$I$4:$K$7914,3,0)</f>
        <v>45611473</v>
      </c>
      <c r="DY526" s="13" t="e">
        <f>+S526+AD526+AU526+#REF!+BG526+#REF!+BQ526+#REF!</f>
        <v>#REF!</v>
      </c>
    </row>
    <row r="527" spans="1:129" ht="15" customHeight="1" x14ac:dyDescent="0.2">
      <c r="A527" s="9">
        <v>8905034832</v>
      </c>
      <c r="B527" s="9">
        <v>890503483</v>
      </c>
      <c r="C527" s="9"/>
      <c r="D527" s="27">
        <v>210954109</v>
      </c>
      <c r="E527" s="21" t="s">
        <v>838</v>
      </c>
      <c r="F527" s="20" t="e">
        <v>#N/A</v>
      </c>
      <c r="G527" s="22">
        <f>VLOOKUP(A527,[1]SGP!$A$4:$G$1137,7,0)</f>
        <v>0</v>
      </c>
      <c r="H527" s="23"/>
      <c r="I527" s="23">
        <v>0</v>
      </c>
      <c r="J527" s="23">
        <v>0</v>
      </c>
      <c r="K527" s="24">
        <v>0</v>
      </c>
      <c r="L527" s="23">
        <v>0</v>
      </c>
      <c r="M527" s="23">
        <v>0</v>
      </c>
      <c r="N527" s="25">
        <f t="shared" si="77"/>
        <v>0</v>
      </c>
      <c r="O527" s="25">
        <v>0</v>
      </c>
      <c r="P527" s="22">
        <v>0</v>
      </c>
      <c r="Q527" s="23">
        <v>0</v>
      </c>
      <c r="R527" s="23">
        <v>0</v>
      </c>
      <c r="S527" s="31">
        <v>56334083</v>
      </c>
      <c r="T527" s="23">
        <v>0</v>
      </c>
      <c r="U527" s="24">
        <v>0</v>
      </c>
      <c r="V527" s="23">
        <v>0</v>
      </c>
      <c r="W527" s="23">
        <v>0</v>
      </c>
      <c r="X527" s="25">
        <f t="shared" si="78"/>
        <v>56334083</v>
      </c>
      <c r="Y527" s="25">
        <v>0</v>
      </c>
      <c r="Z527" s="22">
        <v>0</v>
      </c>
      <c r="AA527" s="23">
        <v>0</v>
      </c>
      <c r="AB527" s="22">
        <v>0</v>
      </c>
      <c r="AC527" s="23">
        <v>0</v>
      </c>
      <c r="AD527" s="23">
        <v>0</v>
      </c>
      <c r="AE527" s="23">
        <v>0</v>
      </c>
      <c r="AF527" s="24">
        <v>0</v>
      </c>
      <c r="AG527" s="23">
        <v>0</v>
      </c>
      <c r="AH527" s="23">
        <v>0</v>
      </c>
      <c r="AI527" s="25">
        <f t="shared" si="79"/>
        <v>56334083</v>
      </c>
      <c r="AJ527" s="25">
        <v>0</v>
      </c>
      <c r="AK527" s="24">
        <v>0</v>
      </c>
      <c r="AL527" s="23">
        <v>0</v>
      </c>
      <c r="AM527" s="23">
        <v>0</v>
      </c>
      <c r="AN527" s="24">
        <v>0</v>
      </c>
      <c r="AO527" s="24">
        <v>0</v>
      </c>
      <c r="AP527" s="23">
        <v>0</v>
      </c>
      <c r="AQ527" s="23">
        <v>0</v>
      </c>
      <c r="AR527" s="23">
        <v>0</v>
      </c>
      <c r="AS527" s="41" t="s">
        <v>2304</v>
      </c>
      <c r="AT527" s="23">
        <v>0</v>
      </c>
      <c r="AU527" s="23">
        <v>0</v>
      </c>
      <c r="AV527" s="25">
        <v>56334083</v>
      </c>
      <c r="AW527" s="22">
        <v>0</v>
      </c>
      <c r="AX527" s="23">
        <v>0</v>
      </c>
      <c r="AY527" s="41">
        <v>0</v>
      </c>
      <c r="AZ527" s="23">
        <v>0</v>
      </c>
      <c r="BA527" s="24">
        <v>0</v>
      </c>
      <c r="BB527" s="23">
        <v>0</v>
      </c>
      <c r="BC527" s="23"/>
      <c r="BD527" s="23">
        <v>0</v>
      </c>
      <c r="BE527" s="41">
        <v>0</v>
      </c>
      <c r="BF527" s="23">
        <v>46938930</v>
      </c>
      <c r="BG527" s="23">
        <v>49952470</v>
      </c>
      <c r="BH527" s="25">
        <v>153225483</v>
      </c>
      <c r="BI527" s="23">
        <v>0</v>
      </c>
      <c r="BJ527" s="23">
        <v>12751423</v>
      </c>
      <c r="BK527" s="23">
        <v>0</v>
      </c>
      <c r="BL527" s="23">
        <v>0</v>
      </c>
      <c r="BM527" s="23">
        <v>0</v>
      </c>
      <c r="BN527" s="24">
        <v>0</v>
      </c>
      <c r="BO527" s="23">
        <v>0</v>
      </c>
      <c r="BP527" s="23">
        <v>0</v>
      </c>
      <c r="BQ527" s="23">
        <v>0</v>
      </c>
      <c r="BR527" s="25">
        <v>165976906</v>
      </c>
      <c r="BS527" s="22">
        <v>0</v>
      </c>
      <c r="BT527" s="23">
        <v>0</v>
      </c>
      <c r="BU527" s="23">
        <v>0</v>
      </c>
      <c r="BV527" s="23">
        <v>0</v>
      </c>
      <c r="BW527" s="24">
        <v>0</v>
      </c>
      <c r="BX527" s="23">
        <v>0</v>
      </c>
      <c r="BY527" s="23">
        <v>0</v>
      </c>
      <c r="BZ527" s="23">
        <v>0</v>
      </c>
      <c r="CA527" s="25">
        <f t="shared" si="80"/>
        <v>165976906</v>
      </c>
      <c r="CB527" s="22">
        <v>0</v>
      </c>
      <c r="CC527" s="23">
        <v>0</v>
      </c>
      <c r="CD527" s="23">
        <v>0</v>
      </c>
      <c r="CE527" s="23">
        <v>0</v>
      </c>
      <c r="CF527" s="24">
        <v>0</v>
      </c>
      <c r="CG527" s="23">
        <v>0</v>
      </c>
      <c r="CH527" s="23">
        <v>0</v>
      </c>
      <c r="CI527" s="23">
        <v>0</v>
      </c>
      <c r="CJ527" s="25">
        <f t="shared" si="81"/>
        <v>165976906</v>
      </c>
      <c r="CK527" s="22">
        <v>0</v>
      </c>
      <c r="CL527" s="23">
        <v>0</v>
      </c>
      <c r="CM527" s="23">
        <v>0</v>
      </c>
      <c r="CN527" s="23">
        <v>0</v>
      </c>
      <c r="CO527" s="23">
        <v>0</v>
      </c>
      <c r="CP527" s="24">
        <v>0</v>
      </c>
      <c r="CQ527" s="23">
        <v>0</v>
      </c>
      <c r="CR527" s="23">
        <v>0</v>
      </c>
      <c r="CS527" s="25">
        <f t="shared" si="82"/>
        <v>165976906</v>
      </c>
      <c r="CT527" s="22">
        <v>0</v>
      </c>
      <c r="CU527" s="23">
        <v>0</v>
      </c>
      <c r="CV527" s="23">
        <v>0</v>
      </c>
      <c r="CW527" s="23"/>
      <c r="CX527" s="23">
        <v>0</v>
      </c>
      <c r="CY527" s="24">
        <v>0</v>
      </c>
      <c r="CZ527" s="23">
        <v>0</v>
      </c>
      <c r="DA527" s="23">
        <v>0</v>
      </c>
      <c r="DB527" s="25">
        <f t="shared" si="75"/>
        <v>165976906</v>
      </c>
      <c r="DC527" s="22">
        <v>0</v>
      </c>
      <c r="DD527" s="23">
        <v>0</v>
      </c>
      <c r="DE527" s="23">
        <v>0</v>
      </c>
      <c r="DF527" s="23">
        <v>0</v>
      </c>
      <c r="DG527" s="23">
        <v>0</v>
      </c>
      <c r="DH527" s="24">
        <v>0</v>
      </c>
      <c r="DI527" s="23">
        <v>0</v>
      </c>
      <c r="DJ527" s="23">
        <v>0</v>
      </c>
      <c r="DK527" s="25">
        <f t="shared" si="76"/>
        <v>165976906</v>
      </c>
      <c r="DL527" s="28">
        <v>0</v>
      </c>
      <c r="DM527" s="23">
        <v>0</v>
      </c>
      <c r="DN527" s="23">
        <v>0</v>
      </c>
      <c r="DO527" s="23">
        <v>0</v>
      </c>
      <c r="DP527" s="23"/>
      <c r="DQ527" s="23"/>
      <c r="DR527" s="23">
        <v>0</v>
      </c>
      <c r="DS527" s="23">
        <v>0</v>
      </c>
      <c r="DT527" s="24">
        <v>0</v>
      </c>
      <c r="DU527" s="23">
        <v>0</v>
      </c>
      <c r="DV527" s="23">
        <v>0</v>
      </c>
      <c r="DW527" s="26">
        <f t="shared" si="83"/>
        <v>165976906</v>
      </c>
      <c r="DX527" s="26">
        <f>VLOOKUP(B527,[2]RPTNCT049_ConsultaSaldosContabl!$I$4:$K$7914,3,0)</f>
        <v>59690353</v>
      </c>
      <c r="DY527" s="13" t="e">
        <f>+S527+AD527+AU527+#REF!+BG527+#REF!+BQ527+#REF!</f>
        <v>#REF!</v>
      </c>
    </row>
    <row r="528" spans="1:129" ht="15" customHeight="1" x14ac:dyDescent="0.2">
      <c r="A528" s="9">
        <v>8905033730</v>
      </c>
      <c r="B528" s="9">
        <v>890503373</v>
      </c>
      <c r="C528" s="9"/>
      <c r="D528" s="27">
        <v>217454874</v>
      </c>
      <c r="E528" s="21" t="s">
        <v>873</v>
      </c>
      <c r="F528" s="20" t="s">
        <v>2004</v>
      </c>
      <c r="G528" s="22">
        <f>VLOOKUP(A528,[1]SGP!$A$4:$G$1137,7,0)</f>
        <v>0</v>
      </c>
      <c r="H528" s="23"/>
      <c r="I528" s="23">
        <v>0</v>
      </c>
      <c r="J528" s="23">
        <v>0</v>
      </c>
      <c r="K528" s="24">
        <v>0</v>
      </c>
      <c r="L528" s="23">
        <v>0</v>
      </c>
      <c r="M528" s="23">
        <v>0</v>
      </c>
      <c r="N528" s="25">
        <f t="shared" si="77"/>
        <v>0</v>
      </c>
      <c r="O528" s="25">
        <v>0</v>
      </c>
      <c r="P528" s="22">
        <v>0</v>
      </c>
      <c r="Q528" s="23">
        <v>0</v>
      </c>
      <c r="R528" s="23">
        <v>0</v>
      </c>
      <c r="S528" s="31">
        <v>611015215</v>
      </c>
      <c r="T528" s="23">
        <v>0</v>
      </c>
      <c r="U528" s="24">
        <v>0</v>
      </c>
      <c r="V528" s="23">
        <v>0</v>
      </c>
      <c r="W528" s="23">
        <v>0</v>
      </c>
      <c r="X528" s="25">
        <f t="shared" si="78"/>
        <v>611015215</v>
      </c>
      <c r="Y528" s="25">
        <v>0</v>
      </c>
      <c r="Z528" s="22">
        <v>0</v>
      </c>
      <c r="AA528" s="23">
        <v>0</v>
      </c>
      <c r="AB528" s="22">
        <v>0</v>
      </c>
      <c r="AC528" s="23">
        <v>0</v>
      </c>
      <c r="AD528" s="23">
        <v>0</v>
      </c>
      <c r="AE528" s="23">
        <v>0</v>
      </c>
      <c r="AF528" s="24">
        <v>0</v>
      </c>
      <c r="AG528" s="23">
        <v>0</v>
      </c>
      <c r="AH528" s="23">
        <v>0</v>
      </c>
      <c r="AI528" s="25">
        <f t="shared" si="79"/>
        <v>611015215</v>
      </c>
      <c r="AJ528" s="25">
        <v>0</v>
      </c>
      <c r="AK528" s="24">
        <v>0</v>
      </c>
      <c r="AL528" s="23">
        <v>0</v>
      </c>
      <c r="AM528" s="23">
        <v>0</v>
      </c>
      <c r="AN528" s="24">
        <v>0</v>
      </c>
      <c r="AO528" s="24">
        <v>0</v>
      </c>
      <c r="AP528" s="23">
        <v>0</v>
      </c>
      <c r="AQ528" s="23">
        <v>0</v>
      </c>
      <c r="AR528" s="23">
        <v>0</v>
      </c>
      <c r="AS528" s="41" t="s">
        <v>2304</v>
      </c>
      <c r="AT528" s="23">
        <v>0</v>
      </c>
      <c r="AU528" s="23">
        <v>0</v>
      </c>
      <c r="AV528" s="25">
        <v>611015215</v>
      </c>
      <c r="AW528" s="22">
        <v>0</v>
      </c>
      <c r="AX528" s="23">
        <v>0</v>
      </c>
      <c r="AY528" s="41">
        <v>0</v>
      </c>
      <c r="AZ528" s="23">
        <v>0</v>
      </c>
      <c r="BA528" s="24">
        <v>0</v>
      </c>
      <c r="BB528" s="23">
        <v>0</v>
      </c>
      <c r="BC528" s="23"/>
      <c r="BD528" s="23">
        <v>0</v>
      </c>
      <c r="BE528" s="41">
        <v>0</v>
      </c>
      <c r="BF528" s="23">
        <v>362369385</v>
      </c>
      <c r="BG528" s="23">
        <v>515810325</v>
      </c>
      <c r="BH528" s="25">
        <v>1489194925</v>
      </c>
      <c r="BI528" s="23">
        <v>0</v>
      </c>
      <c r="BJ528" s="23">
        <v>103496267</v>
      </c>
      <c r="BK528" s="23">
        <v>0</v>
      </c>
      <c r="BL528" s="23">
        <v>0</v>
      </c>
      <c r="BM528" s="23">
        <v>0</v>
      </c>
      <c r="BN528" s="24">
        <v>0</v>
      </c>
      <c r="BO528" s="23">
        <v>0</v>
      </c>
      <c r="BP528" s="23">
        <v>0</v>
      </c>
      <c r="BQ528" s="23">
        <v>0</v>
      </c>
      <c r="BR528" s="25">
        <v>1592691192</v>
      </c>
      <c r="BS528" s="22">
        <v>0</v>
      </c>
      <c r="BT528" s="23">
        <v>0</v>
      </c>
      <c r="BU528" s="23">
        <v>0</v>
      </c>
      <c r="BV528" s="23">
        <v>0</v>
      </c>
      <c r="BW528" s="24">
        <v>0</v>
      </c>
      <c r="BX528" s="23">
        <v>0</v>
      </c>
      <c r="BY528" s="23">
        <v>0</v>
      </c>
      <c r="BZ528" s="23">
        <v>0</v>
      </c>
      <c r="CA528" s="25">
        <f t="shared" si="80"/>
        <v>1592691192</v>
      </c>
      <c r="CB528" s="22">
        <v>0</v>
      </c>
      <c r="CC528" s="23">
        <v>0</v>
      </c>
      <c r="CD528" s="23">
        <v>0</v>
      </c>
      <c r="CE528" s="23">
        <v>0</v>
      </c>
      <c r="CF528" s="24">
        <v>0</v>
      </c>
      <c r="CG528" s="23">
        <v>0</v>
      </c>
      <c r="CH528" s="23">
        <v>0</v>
      </c>
      <c r="CI528" s="23">
        <v>0</v>
      </c>
      <c r="CJ528" s="25">
        <f t="shared" si="81"/>
        <v>1592691192</v>
      </c>
      <c r="CK528" s="22">
        <v>0</v>
      </c>
      <c r="CL528" s="23">
        <v>0</v>
      </c>
      <c r="CM528" s="23">
        <v>0</v>
      </c>
      <c r="CN528" s="23">
        <v>0</v>
      </c>
      <c r="CO528" s="23">
        <v>0</v>
      </c>
      <c r="CP528" s="24">
        <v>0</v>
      </c>
      <c r="CQ528" s="23">
        <v>0</v>
      </c>
      <c r="CR528" s="23">
        <v>0</v>
      </c>
      <c r="CS528" s="25">
        <f t="shared" si="82"/>
        <v>1592691192</v>
      </c>
      <c r="CT528" s="22">
        <v>0</v>
      </c>
      <c r="CU528" s="23">
        <v>0</v>
      </c>
      <c r="CV528" s="23">
        <v>0</v>
      </c>
      <c r="CW528" s="23"/>
      <c r="CX528" s="23">
        <v>0</v>
      </c>
      <c r="CY528" s="24">
        <v>0</v>
      </c>
      <c r="CZ528" s="23">
        <v>0</v>
      </c>
      <c r="DA528" s="23">
        <v>0</v>
      </c>
      <c r="DB528" s="25">
        <f t="shared" si="75"/>
        <v>1592691192</v>
      </c>
      <c r="DC528" s="22">
        <v>0</v>
      </c>
      <c r="DD528" s="23">
        <v>0</v>
      </c>
      <c r="DE528" s="23">
        <v>0</v>
      </c>
      <c r="DF528" s="23">
        <v>0</v>
      </c>
      <c r="DG528" s="23">
        <v>0</v>
      </c>
      <c r="DH528" s="24">
        <v>0</v>
      </c>
      <c r="DI528" s="23">
        <v>0</v>
      </c>
      <c r="DJ528" s="23">
        <v>0</v>
      </c>
      <c r="DK528" s="25">
        <f t="shared" si="76"/>
        <v>1592691192</v>
      </c>
      <c r="DL528" s="28">
        <v>0</v>
      </c>
      <c r="DM528" s="23">
        <v>0</v>
      </c>
      <c r="DN528" s="23">
        <v>0</v>
      </c>
      <c r="DO528" s="23">
        <v>0</v>
      </c>
      <c r="DP528" s="23"/>
      <c r="DQ528" s="23"/>
      <c r="DR528" s="23">
        <v>0</v>
      </c>
      <c r="DS528" s="23">
        <v>0</v>
      </c>
      <c r="DT528" s="24">
        <v>0</v>
      </c>
      <c r="DU528" s="23">
        <v>0</v>
      </c>
      <c r="DV528" s="23">
        <v>0</v>
      </c>
      <c r="DW528" s="26">
        <f t="shared" si="83"/>
        <v>1592691192</v>
      </c>
      <c r="DX528" s="26">
        <f>VLOOKUP(B528,[2]RPTNCT049_ConsultaSaldosContabl!$I$4:$K$7914,3,0)</f>
        <v>465865652</v>
      </c>
      <c r="DY528" s="13" t="e">
        <f>+S528+AD528+AU528+#REF!+BG528+#REF!+BQ528+#REF!</f>
        <v>#REF!</v>
      </c>
    </row>
    <row r="529" spans="1:129" ht="15" customHeight="1" x14ac:dyDescent="0.2">
      <c r="A529" s="9">
        <v>8905032338</v>
      </c>
      <c r="B529" s="9">
        <v>890503233</v>
      </c>
      <c r="C529" s="9"/>
      <c r="D529" s="27">
        <v>218054480</v>
      </c>
      <c r="E529" s="21" t="s">
        <v>857</v>
      </c>
      <c r="F529" s="20" t="s">
        <v>1989</v>
      </c>
      <c r="G529" s="22">
        <f>VLOOKUP(A529,[1]SGP!$A$4:$G$1137,7,0)</f>
        <v>0</v>
      </c>
      <c r="H529" s="23"/>
      <c r="I529" s="23">
        <v>0</v>
      </c>
      <c r="J529" s="23">
        <v>0</v>
      </c>
      <c r="K529" s="24">
        <v>0</v>
      </c>
      <c r="L529" s="23">
        <v>0</v>
      </c>
      <c r="M529" s="23">
        <v>0</v>
      </c>
      <c r="N529" s="25">
        <f t="shared" si="77"/>
        <v>0</v>
      </c>
      <c r="O529" s="25">
        <v>0</v>
      </c>
      <c r="P529" s="22">
        <v>0</v>
      </c>
      <c r="Q529" s="23">
        <v>0</v>
      </c>
      <c r="R529" s="23">
        <v>0</v>
      </c>
      <c r="S529" s="31">
        <v>39134373</v>
      </c>
      <c r="T529" s="23">
        <v>0</v>
      </c>
      <c r="U529" s="24">
        <v>0</v>
      </c>
      <c r="V529" s="23">
        <v>0</v>
      </c>
      <c r="W529" s="23">
        <v>0</v>
      </c>
      <c r="X529" s="25">
        <f t="shared" si="78"/>
        <v>39134373</v>
      </c>
      <c r="Y529" s="25">
        <v>0</v>
      </c>
      <c r="Z529" s="22">
        <v>0</v>
      </c>
      <c r="AA529" s="23">
        <v>0</v>
      </c>
      <c r="AB529" s="22">
        <v>0</v>
      </c>
      <c r="AC529" s="23">
        <v>0</v>
      </c>
      <c r="AD529" s="23">
        <v>0</v>
      </c>
      <c r="AE529" s="23">
        <v>0</v>
      </c>
      <c r="AF529" s="24">
        <v>0</v>
      </c>
      <c r="AG529" s="23">
        <v>0</v>
      </c>
      <c r="AH529" s="23">
        <v>0</v>
      </c>
      <c r="AI529" s="25">
        <f t="shared" si="79"/>
        <v>39134373</v>
      </c>
      <c r="AJ529" s="25">
        <v>0</v>
      </c>
      <c r="AK529" s="25">
        <v>0</v>
      </c>
      <c r="AL529" s="23">
        <v>0</v>
      </c>
      <c r="AM529" s="23">
        <v>0</v>
      </c>
      <c r="AN529" s="24">
        <v>0</v>
      </c>
      <c r="AO529" s="24">
        <v>0</v>
      </c>
      <c r="AP529" s="23">
        <v>0</v>
      </c>
      <c r="AQ529" s="23">
        <v>0</v>
      </c>
      <c r="AR529" s="23">
        <v>0</v>
      </c>
      <c r="AS529" s="41" t="s">
        <v>2304</v>
      </c>
      <c r="AT529" s="23">
        <v>0</v>
      </c>
      <c r="AU529" s="23">
        <v>0</v>
      </c>
      <c r="AV529" s="25">
        <v>39134373</v>
      </c>
      <c r="AW529" s="22">
        <v>0</v>
      </c>
      <c r="AX529" s="23">
        <v>0</v>
      </c>
      <c r="AY529" s="41">
        <v>0</v>
      </c>
      <c r="AZ529" s="23">
        <v>0</v>
      </c>
      <c r="BA529" s="24">
        <v>0</v>
      </c>
      <c r="BB529" s="23">
        <v>0</v>
      </c>
      <c r="BC529" s="23"/>
      <c r="BD529" s="23">
        <v>0</v>
      </c>
      <c r="BE529" s="41">
        <v>0</v>
      </c>
      <c r="BF529" s="23">
        <v>23329535</v>
      </c>
      <c r="BG529" s="23">
        <v>34085302</v>
      </c>
      <c r="BH529" s="25">
        <v>96549210</v>
      </c>
      <c r="BI529" s="23">
        <v>0</v>
      </c>
      <c r="BJ529" s="23">
        <v>6324007</v>
      </c>
      <c r="BK529" s="23">
        <v>0</v>
      </c>
      <c r="BL529" s="23">
        <v>0</v>
      </c>
      <c r="BM529" s="23">
        <v>0</v>
      </c>
      <c r="BN529" s="24">
        <v>0</v>
      </c>
      <c r="BO529" s="23">
        <v>0</v>
      </c>
      <c r="BP529" s="23">
        <v>0</v>
      </c>
      <c r="BQ529" s="23">
        <v>0</v>
      </c>
      <c r="BR529" s="25">
        <v>102873217</v>
      </c>
      <c r="BS529" s="22">
        <v>0</v>
      </c>
      <c r="BT529" s="23">
        <v>0</v>
      </c>
      <c r="BU529" s="23">
        <v>0</v>
      </c>
      <c r="BV529" s="23">
        <v>0</v>
      </c>
      <c r="BW529" s="24">
        <v>0</v>
      </c>
      <c r="BX529" s="23">
        <v>0</v>
      </c>
      <c r="BY529" s="23">
        <v>0</v>
      </c>
      <c r="BZ529" s="23">
        <v>0</v>
      </c>
      <c r="CA529" s="25">
        <f t="shared" si="80"/>
        <v>102873217</v>
      </c>
      <c r="CB529" s="22">
        <v>0</v>
      </c>
      <c r="CC529" s="23">
        <v>0</v>
      </c>
      <c r="CD529" s="23">
        <v>0</v>
      </c>
      <c r="CE529" s="23">
        <v>0</v>
      </c>
      <c r="CF529" s="24">
        <v>0</v>
      </c>
      <c r="CG529" s="23">
        <v>0</v>
      </c>
      <c r="CH529" s="23">
        <v>0</v>
      </c>
      <c r="CI529" s="23">
        <v>0</v>
      </c>
      <c r="CJ529" s="25">
        <f t="shared" si="81"/>
        <v>102873217</v>
      </c>
      <c r="CK529" s="22">
        <v>0</v>
      </c>
      <c r="CL529" s="23">
        <v>0</v>
      </c>
      <c r="CM529" s="23">
        <v>0</v>
      </c>
      <c r="CN529" s="23">
        <v>0</v>
      </c>
      <c r="CO529" s="23">
        <v>0</v>
      </c>
      <c r="CP529" s="24">
        <v>0</v>
      </c>
      <c r="CQ529" s="23">
        <v>0</v>
      </c>
      <c r="CR529" s="23">
        <v>0</v>
      </c>
      <c r="CS529" s="25">
        <f t="shared" si="82"/>
        <v>102873217</v>
      </c>
      <c r="CT529" s="22">
        <v>0</v>
      </c>
      <c r="CU529" s="23">
        <v>0</v>
      </c>
      <c r="CV529" s="23">
        <v>0</v>
      </c>
      <c r="CW529" s="23"/>
      <c r="CX529" s="23">
        <v>0</v>
      </c>
      <c r="CY529" s="24">
        <v>0</v>
      </c>
      <c r="CZ529" s="23">
        <v>0</v>
      </c>
      <c r="DA529" s="23">
        <v>0</v>
      </c>
      <c r="DB529" s="25">
        <f t="shared" si="75"/>
        <v>102873217</v>
      </c>
      <c r="DC529" s="22">
        <v>0</v>
      </c>
      <c r="DD529" s="23">
        <v>0</v>
      </c>
      <c r="DE529" s="23">
        <v>0</v>
      </c>
      <c r="DF529" s="23">
        <v>0</v>
      </c>
      <c r="DG529" s="23">
        <v>0</v>
      </c>
      <c r="DH529" s="24">
        <v>0</v>
      </c>
      <c r="DI529" s="23">
        <v>0</v>
      </c>
      <c r="DJ529" s="23">
        <v>0</v>
      </c>
      <c r="DK529" s="25">
        <f t="shared" si="76"/>
        <v>102873217</v>
      </c>
      <c r="DL529" s="28">
        <v>0</v>
      </c>
      <c r="DM529" s="23">
        <v>0</v>
      </c>
      <c r="DN529" s="23">
        <v>0</v>
      </c>
      <c r="DO529" s="23">
        <v>0</v>
      </c>
      <c r="DP529" s="23"/>
      <c r="DQ529" s="23"/>
      <c r="DR529" s="23">
        <v>0</v>
      </c>
      <c r="DS529" s="23">
        <v>0</v>
      </c>
      <c r="DT529" s="24">
        <v>0</v>
      </c>
      <c r="DU529" s="23">
        <v>0</v>
      </c>
      <c r="DV529" s="23">
        <v>0</v>
      </c>
      <c r="DW529" s="26">
        <f t="shared" si="83"/>
        <v>102873217</v>
      </c>
      <c r="DX529" s="26">
        <f>VLOOKUP(B529,[2]RPTNCT049_ConsultaSaldosContabl!$I$4:$K$7914,3,0)</f>
        <v>29653542</v>
      </c>
      <c r="DY529" s="13" t="e">
        <f>+S529+AD529+AU529+#REF!+BG529+#REF!+BQ529+#REF!</f>
        <v>#REF!</v>
      </c>
    </row>
    <row r="530" spans="1:129" ht="15" customHeight="1" x14ac:dyDescent="0.2">
      <c r="A530" s="9">
        <v>8905031060</v>
      </c>
      <c r="B530" s="9">
        <v>890503106</v>
      </c>
      <c r="C530" s="9"/>
      <c r="D530" s="27">
        <v>217254172</v>
      </c>
      <c r="E530" s="21" t="s">
        <v>841</v>
      </c>
      <c r="F530" s="36" t="s">
        <v>1973</v>
      </c>
      <c r="G530" s="22">
        <f>VLOOKUP(A530,[1]SGP!$A$4:$G$1137,7,0)</f>
        <v>0</v>
      </c>
      <c r="H530" s="23"/>
      <c r="I530" s="23">
        <v>0</v>
      </c>
      <c r="J530" s="23">
        <v>0</v>
      </c>
      <c r="K530" s="24">
        <v>0</v>
      </c>
      <c r="L530" s="23">
        <v>0</v>
      </c>
      <c r="M530" s="23">
        <v>0</v>
      </c>
      <c r="N530" s="25">
        <f t="shared" si="77"/>
        <v>0</v>
      </c>
      <c r="O530" s="25">
        <v>0</v>
      </c>
      <c r="P530" s="22">
        <v>0</v>
      </c>
      <c r="Q530" s="23">
        <v>0</v>
      </c>
      <c r="R530" s="23">
        <v>0</v>
      </c>
      <c r="S530" s="31">
        <v>145513442</v>
      </c>
      <c r="T530" s="23">
        <v>0</v>
      </c>
      <c r="U530" s="24">
        <v>0</v>
      </c>
      <c r="V530" s="23">
        <v>0</v>
      </c>
      <c r="W530" s="23">
        <v>0</v>
      </c>
      <c r="X530" s="25">
        <f t="shared" si="78"/>
        <v>145513442</v>
      </c>
      <c r="Y530" s="25">
        <v>0</v>
      </c>
      <c r="Z530" s="22">
        <v>0</v>
      </c>
      <c r="AA530" s="23">
        <v>0</v>
      </c>
      <c r="AB530" s="22">
        <v>0</v>
      </c>
      <c r="AC530" s="23">
        <v>0</v>
      </c>
      <c r="AD530" s="23">
        <v>0</v>
      </c>
      <c r="AE530" s="23">
        <v>0</v>
      </c>
      <c r="AF530" s="24">
        <v>0</v>
      </c>
      <c r="AG530" s="23">
        <v>0</v>
      </c>
      <c r="AH530" s="23">
        <v>0</v>
      </c>
      <c r="AI530" s="25">
        <f t="shared" si="79"/>
        <v>145513442</v>
      </c>
      <c r="AJ530" s="25">
        <v>0</v>
      </c>
      <c r="AK530" s="24">
        <v>0</v>
      </c>
      <c r="AL530" s="23">
        <v>0</v>
      </c>
      <c r="AM530" s="23">
        <v>0</v>
      </c>
      <c r="AN530" s="24">
        <v>0</v>
      </c>
      <c r="AO530" s="24">
        <v>0</v>
      </c>
      <c r="AP530" s="23">
        <v>0</v>
      </c>
      <c r="AQ530" s="23">
        <v>0</v>
      </c>
      <c r="AR530" s="23">
        <v>0</v>
      </c>
      <c r="AS530" s="41" t="s">
        <v>2304</v>
      </c>
      <c r="AT530" s="23">
        <v>0</v>
      </c>
      <c r="AU530" s="23">
        <v>0</v>
      </c>
      <c r="AV530" s="25">
        <v>137323232</v>
      </c>
      <c r="AW530" s="22">
        <v>0</v>
      </c>
      <c r="AX530" s="23">
        <v>0</v>
      </c>
      <c r="AY530" s="41">
        <v>0</v>
      </c>
      <c r="AZ530" s="23">
        <v>0</v>
      </c>
      <c r="BA530" s="24">
        <v>0</v>
      </c>
      <c r="BB530" s="23">
        <v>0</v>
      </c>
      <c r="BC530" s="23"/>
      <c r="BD530" s="23">
        <v>0</v>
      </c>
      <c r="BE530" s="41">
        <v>0</v>
      </c>
      <c r="BF530" s="23">
        <v>78268500</v>
      </c>
      <c r="BG530" s="23">
        <v>118108281</v>
      </c>
      <c r="BH530" s="25">
        <v>333700013</v>
      </c>
      <c r="BI530" s="23">
        <v>0</v>
      </c>
      <c r="BJ530" s="23">
        <v>22353693</v>
      </c>
      <c r="BK530" s="23">
        <v>0</v>
      </c>
      <c r="BL530" s="23">
        <v>0</v>
      </c>
      <c r="BM530" s="23">
        <v>0</v>
      </c>
      <c r="BN530" s="24">
        <v>0</v>
      </c>
      <c r="BO530" s="23">
        <v>0</v>
      </c>
      <c r="BP530" s="23">
        <v>0</v>
      </c>
      <c r="BQ530" s="23">
        <v>0</v>
      </c>
      <c r="BR530" s="25">
        <v>356053706</v>
      </c>
      <c r="BS530" s="22">
        <v>0</v>
      </c>
      <c r="BT530" s="23">
        <v>0</v>
      </c>
      <c r="BU530" s="23">
        <v>0</v>
      </c>
      <c r="BV530" s="23">
        <v>0</v>
      </c>
      <c r="BW530" s="24">
        <v>0</v>
      </c>
      <c r="BX530" s="23">
        <v>0</v>
      </c>
      <c r="BY530" s="23">
        <v>0</v>
      </c>
      <c r="BZ530" s="23">
        <v>0</v>
      </c>
      <c r="CA530" s="25">
        <f t="shared" si="80"/>
        <v>356053706</v>
      </c>
      <c r="CB530" s="22">
        <v>0</v>
      </c>
      <c r="CC530" s="23">
        <v>0</v>
      </c>
      <c r="CD530" s="23">
        <v>0</v>
      </c>
      <c r="CE530" s="23">
        <v>0</v>
      </c>
      <c r="CF530" s="24">
        <v>0</v>
      </c>
      <c r="CG530" s="23">
        <v>0</v>
      </c>
      <c r="CH530" s="23">
        <v>0</v>
      </c>
      <c r="CI530" s="23">
        <v>0</v>
      </c>
      <c r="CJ530" s="25">
        <f t="shared" si="81"/>
        <v>356053706</v>
      </c>
      <c r="CK530" s="22">
        <v>0</v>
      </c>
      <c r="CL530" s="23">
        <v>0</v>
      </c>
      <c r="CM530" s="23">
        <v>0</v>
      </c>
      <c r="CN530" s="23">
        <v>0</v>
      </c>
      <c r="CO530" s="23">
        <v>0</v>
      </c>
      <c r="CP530" s="24">
        <v>0</v>
      </c>
      <c r="CQ530" s="23">
        <v>0</v>
      </c>
      <c r="CR530" s="23">
        <v>0</v>
      </c>
      <c r="CS530" s="25">
        <f t="shared" si="82"/>
        <v>356053706</v>
      </c>
      <c r="CT530" s="22">
        <v>0</v>
      </c>
      <c r="CU530" s="23">
        <v>0</v>
      </c>
      <c r="CV530" s="23">
        <v>0</v>
      </c>
      <c r="CW530" s="23"/>
      <c r="CX530" s="23">
        <v>0</v>
      </c>
      <c r="CY530" s="24">
        <v>0</v>
      </c>
      <c r="CZ530" s="23">
        <v>0</v>
      </c>
      <c r="DA530" s="23">
        <v>0</v>
      </c>
      <c r="DB530" s="25">
        <f t="shared" si="75"/>
        <v>356053706</v>
      </c>
      <c r="DC530" s="22">
        <v>0</v>
      </c>
      <c r="DD530" s="23">
        <v>0</v>
      </c>
      <c r="DE530" s="23">
        <v>0</v>
      </c>
      <c r="DF530" s="23">
        <v>0</v>
      </c>
      <c r="DG530" s="23">
        <v>0</v>
      </c>
      <c r="DH530" s="24">
        <v>0</v>
      </c>
      <c r="DI530" s="23">
        <v>0</v>
      </c>
      <c r="DJ530" s="23">
        <v>0</v>
      </c>
      <c r="DK530" s="25">
        <f t="shared" si="76"/>
        <v>356053706</v>
      </c>
      <c r="DL530" s="28">
        <v>0</v>
      </c>
      <c r="DM530" s="23">
        <v>0</v>
      </c>
      <c r="DN530" s="23">
        <v>0</v>
      </c>
      <c r="DO530" s="23">
        <v>0</v>
      </c>
      <c r="DP530" s="23"/>
      <c r="DQ530" s="23"/>
      <c r="DR530" s="23">
        <v>0</v>
      </c>
      <c r="DS530" s="23">
        <v>0</v>
      </c>
      <c r="DT530" s="24">
        <v>0</v>
      </c>
      <c r="DU530" s="23">
        <v>0</v>
      </c>
      <c r="DV530" s="23">
        <v>0</v>
      </c>
      <c r="DW530" s="26">
        <f t="shared" si="83"/>
        <v>356053706</v>
      </c>
      <c r="DX530" s="26">
        <f>VLOOKUP(B530,[2]RPTNCT049_ConsultaSaldosContabl!$I$4:$K$7914,3,0)</f>
        <v>100622193</v>
      </c>
      <c r="DY530" s="13" t="e">
        <f>+S530+AD530+AU530+#REF!+BG530+#REF!+BQ530+#REF!</f>
        <v>#REF!</v>
      </c>
    </row>
    <row r="531" spans="1:129" ht="15" customHeight="1" x14ac:dyDescent="0.2">
      <c r="A531" s="9">
        <v>8905026114</v>
      </c>
      <c r="B531" s="9">
        <v>890502611</v>
      </c>
      <c r="C531" s="9"/>
      <c r="D531" s="27">
        <v>211854418</v>
      </c>
      <c r="E531" s="21" t="s">
        <v>856</v>
      </c>
      <c r="F531" s="20" t="s">
        <v>1988</v>
      </c>
      <c r="G531" s="22">
        <f>VLOOKUP(A531,[1]SGP!$A$4:$G$1137,7,0)</f>
        <v>0</v>
      </c>
      <c r="H531" s="23"/>
      <c r="I531" s="23">
        <v>0</v>
      </c>
      <c r="J531" s="23">
        <v>0</v>
      </c>
      <c r="K531" s="24">
        <v>0</v>
      </c>
      <c r="L531" s="23">
        <v>0</v>
      </c>
      <c r="M531" s="23">
        <v>0</v>
      </c>
      <c r="N531" s="25">
        <f t="shared" si="77"/>
        <v>0</v>
      </c>
      <c r="O531" s="25">
        <v>0</v>
      </c>
      <c r="P531" s="22">
        <v>0</v>
      </c>
      <c r="Q531" s="23">
        <v>0</v>
      </c>
      <c r="R531" s="23">
        <v>0</v>
      </c>
      <c r="S531" s="31">
        <v>30667640</v>
      </c>
      <c r="T531" s="23">
        <v>0</v>
      </c>
      <c r="U531" s="24">
        <v>0</v>
      </c>
      <c r="V531" s="23">
        <v>0</v>
      </c>
      <c r="W531" s="23">
        <v>0</v>
      </c>
      <c r="X531" s="25">
        <f t="shared" si="78"/>
        <v>30667640</v>
      </c>
      <c r="Y531" s="25">
        <v>0</v>
      </c>
      <c r="Z531" s="22">
        <v>0</v>
      </c>
      <c r="AA531" s="23">
        <v>0</v>
      </c>
      <c r="AB531" s="22">
        <v>0</v>
      </c>
      <c r="AC531" s="23">
        <v>0</v>
      </c>
      <c r="AD531" s="23">
        <v>0</v>
      </c>
      <c r="AE531" s="23">
        <v>0</v>
      </c>
      <c r="AF531" s="24">
        <v>0</v>
      </c>
      <c r="AG531" s="23">
        <v>0</v>
      </c>
      <c r="AH531" s="23">
        <v>0</v>
      </c>
      <c r="AI531" s="25">
        <f t="shared" si="79"/>
        <v>30667640</v>
      </c>
      <c r="AJ531" s="25">
        <v>0</v>
      </c>
      <c r="AK531" s="24">
        <v>0</v>
      </c>
      <c r="AL531" s="23">
        <v>0</v>
      </c>
      <c r="AM531" s="23">
        <v>0</v>
      </c>
      <c r="AN531" s="24">
        <v>0</v>
      </c>
      <c r="AO531" s="24">
        <v>0</v>
      </c>
      <c r="AP531" s="23">
        <v>0</v>
      </c>
      <c r="AQ531" s="23">
        <v>0</v>
      </c>
      <c r="AR531" s="23">
        <v>0</v>
      </c>
      <c r="AS531" s="41" t="s">
        <v>2304</v>
      </c>
      <c r="AT531" s="23">
        <v>0</v>
      </c>
      <c r="AU531" s="23">
        <v>0</v>
      </c>
      <c r="AV531" s="25">
        <v>30667640</v>
      </c>
      <c r="AW531" s="22">
        <v>0</v>
      </c>
      <c r="AX531" s="23">
        <v>0</v>
      </c>
      <c r="AY531" s="41">
        <v>0</v>
      </c>
      <c r="AZ531" s="23">
        <v>0</v>
      </c>
      <c r="BA531" s="24">
        <v>0</v>
      </c>
      <c r="BB531" s="23">
        <v>0</v>
      </c>
      <c r="BC531" s="23"/>
      <c r="BD531" s="23">
        <v>0</v>
      </c>
      <c r="BE531" s="41">
        <v>0</v>
      </c>
      <c r="BF531" s="23">
        <v>20044695</v>
      </c>
      <c r="BG531" s="23">
        <v>26706250</v>
      </c>
      <c r="BH531" s="25">
        <v>77418585</v>
      </c>
      <c r="BI531" s="23">
        <v>0</v>
      </c>
      <c r="BJ531" s="23">
        <v>5724807</v>
      </c>
      <c r="BK531" s="23">
        <v>0</v>
      </c>
      <c r="BL531" s="23">
        <v>0</v>
      </c>
      <c r="BM531" s="23">
        <v>0</v>
      </c>
      <c r="BN531" s="24">
        <v>0</v>
      </c>
      <c r="BO531" s="23">
        <v>0</v>
      </c>
      <c r="BP531" s="23">
        <v>0</v>
      </c>
      <c r="BQ531" s="23">
        <v>0</v>
      </c>
      <c r="BR531" s="25">
        <v>83143392</v>
      </c>
      <c r="BS531" s="22">
        <v>0</v>
      </c>
      <c r="BT531" s="23">
        <v>0</v>
      </c>
      <c r="BU531" s="23">
        <v>0</v>
      </c>
      <c r="BV531" s="23">
        <v>0</v>
      </c>
      <c r="BW531" s="24">
        <v>0</v>
      </c>
      <c r="BX531" s="23">
        <v>0</v>
      </c>
      <c r="BY531" s="23">
        <v>0</v>
      </c>
      <c r="BZ531" s="23">
        <v>0</v>
      </c>
      <c r="CA531" s="25">
        <f t="shared" si="80"/>
        <v>83143392</v>
      </c>
      <c r="CB531" s="22">
        <v>0</v>
      </c>
      <c r="CC531" s="23">
        <v>0</v>
      </c>
      <c r="CD531" s="23">
        <v>0</v>
      </c>
      <c r="CE531" s="23">
        <v>0</v>
      </c>
      <c r="CF531" s="24">
        <v>0</v>
      </c>
      <c r="CG531" s="23">
        <v>0</v>
      </c>
      <c r="CH531" s="23">
        <v>0</v>
      </c>
      <c r="CI531" s="23">
        <v>0</v>
      </c>
      <c r="CJ531" s="25">
        <f t="shared" si="81"/>
        <v>83143392</v>
      </c>
      <c r="CK531" s="22">
        <v>0</v>
      </c>
      <c r="CL531" s="23">
        <v>0</v>
      </c>
      <c r="CM531" s="23">
        <v>0</v>
      </c>
      <c r="CN531" s="23">
        <v>0</v>
      </c>
      <c r="CO531" s="23">
        <v>0</v>
      </c>
      <c r="CP531" s="24">
        <v>0</v>
      </c>
      <c r="CQ531" s="23">
        <v>0</v>
      </c>
      <c r="CR531" s="23">
        <v>0</v>
      </c>
      <c r="CS531" s="25">
        <f t="shared" si="82"/>
        <v>83143392</v>
      </c>
      <c r="CT531" s="22">
        <v>0</v>
      </c>
      <c r="CU531" s="23">
        <v>0</v>
      </c>
      <c r="CV531" s="23">
        <v>0</v>
      </c>
      <c r="CW531" s="23"/>
      <c r="CX531" s="23">
        <v>0</v>
      </c>
      <c r="CY531" s="24">
        <v>0</v>
      </c>
      <c r="CZ531" s="23">
        <v>0</v>
      </c>
      <c r="DA531" s="23">
        <v>0</v>
      </c>
      <c r="DB531" s="25">
        <f t="shared" si="75"/>
        <v>83143392</v>
      </c>
      <c r="DC531" s="22">
        <v>0</v>
      </c>
      <c r="DD531" s="23">
        <v>0</v>
      </c>
      <c r="DE531" s="23">
        <v>0</v>
      </c>
      <c r="DF531" s="23">
        <v>0</v>
      </c>
      <c r="DG531" s="23">
        <v>0</v>
      </c>
      <c r="DH531" s="24">
        <v>0</v>
      </c>
      <c r="DI531" s="23">
        <v>0</v>
      </c>
      <c r="DJ531" s="23">
        <v>0</v>
      </c>
      <c r="DK531" s="25">
        <f t="shared" si="76"/>
        <v>83143392</v>
      </c>
      <c r="DL531" s="28">
        <v>0</v>
      </c>
      <c r="DM531" s="23">
        <v>0</v>
      </c>
      <c r="DN531" s="23">
        <v>0</v>
      </c>
      <c r="DO531" s="23">
        <v>0</v>
      </c>
      <c r="DP531" s="23"/>
      <c r="DQ531" s="23"/>
      <c r="DR531" s="23">
        <v>0</v>
      </c>
      <c r="DS531" s="23">
        <v>0</v>
      </c>
      <c r="DT531" s="24">
        <v>0</v>
      </c>
      <c r="DU531" s="23">
        <v>0</v>
      </c>
      <c r="DV531" s="23">
        <v>0</v>
      </c>
      <c r="DW531" s="26">
        <f t="shared" si="83"/>
        <v>83143392</v>
      </c>
      <c r="DX531" s="26">
        <f>VLOOKUP(B531,[2]RPTNCT049_ConsultaSaldosContabl!$I$4:$K$7914,3,0)</f>
        <v>25769502</v>
      </c>
      <c r="DY531" s="13" t="e">
        <f>+S531+AD531+AU531+#REF!+BG531+#REF!+BQ531+#REF!</f>
        <v>#REF!</v>
      </c>
    </row>
    <row r="532" spans="1:129" ht="15" customHeight="1" x14ac:dyDescent="0.2">
      <c r="A532" s="9">
        <v>8905019811</v>
      </c>
      <c r="B532" s="9">
        <v>890501981</v>
      </c>
      <c r="C532" s="9"/>
      <c r="D532" s="27">
        <v>217154871</v>
      </c>
      <c r="E532" s="21" t="s">
        <v>872</v>
      </c>
      <c r="F532" s="20" t="s">
        <v>2003</v>
      </c>
      <c r="G532" s="22">
        <f>VLOOKUP(A532,[1]SGP!$A$4:$G$1137,7,0)</f>
        <v>0</v>
      </c>
      <c r="H532" s="23"/>
      <c r="I532" s="23">
        <v>0</v>
      </c>
      <c r="J532" s="23">
        <v>0</v>
      </c>
      <c r="K532" s="24">
        <v>0</v>
      </c>
      <c r="L532" s="23">
        <v>0</v>
      </c>
      <c r="M532" s="23">
        <v>0</v>
      </c>
      <c r="N532" s="25">
        <f t="shared" si="77"/>
        <v>0</v>
      </c>
      <c r="O532" s="25">
        <v>0</v>
      </c>
      <c r="P532" s="22">
        <v>0</v>
      </c>
      <c r="Q532" s="23">
        <v>0</v>
      </c>
      <c r="R532" s="23">
        <v>0</v>
      </c>
      <c r="S532" s="31">
        <v>16692291</v>
      </c>
      <c r="T532" s="23">
        <v>0</v>
      </c>
      <c r="U532" s="24">
        <v>0</v>
      </c>
      <c r="V532" s="23">
        <v>0</v>
      </c>
      <c r="W532" s="23">
        <v>0</v>
      </c>
      <c r="X532" s="25">
        <f t="shared" si="78"/>
        <v>16692291</v>
      </c>
      <c r="Y532" s="25">
        <v>0</v>
      </c>
      <c r="Z532" s="22">
        <v>0</v>
      </c>
      <c r="AA532" s="23">
        <v>0</v>
      </c>
      <c r="AB532" s="22">
        <v>0</v>
      </c>
      <c r="AC532" s="23">
        <v>0</v>
      </c>
      <c r="AD532" s="23">
        <v>33954357</v>
      </c>
      <c r="AE532" s="23">
        <v>0</v>
      </c>
      <c r="AF532" s="24">
        <v>0</v>
      </c>
      <c r="AG532" s="23">
        <v>0</v>
      </c>
      <c r="AH532" s="23">
        <v>0</v>
      </c>
      <c r="AI532" s="25">
        <f t="shared" si="79"/>
        <v>50646648</v>
      </c>
      <c r="AJ532" s="25">
        <v>0</v>
      </c>
      <c r="AK532" s="24">
        <v>0</v>
      </c>
      <c r="AL532" s="23">
        <v>0</v>
      </c>
      <c r="AM532" s="23">
        <v>0</v>
      </c>
      <c r="AN532" s="24">
        <v>0</v>
      </c>
      <c r="AO532" s="24">
        <v>0</v>
      </c>
      <c r="AP532" s="23">
        <v>0</v>
      </c>
      <c r="AQ532" s="23">
        <v>0</v>
      </c>
      <c r="AR532" s="23">
        <v>0</v>
      </c>
      <c r="AS532" s="41" t="s">
        <v>2304</v>
      </c>
      <c r="AT532" s="23">
        <v>0</v>
      </c>
      <c r="AU532" s="23">
        <v>0</v>
      </c>
      <c r="AV532" s="25">
        <v>50646648</v>
      </c>
      <c r="AW532" s="22">
        <v>0</v>
      </c>
      <c r="AX532" s="23">
        <v>0</v>
      </c>
      <c r="AY532" s="41">
        <v>0</v>
      </c>
      <c r="AZ532" s="23">
        <v>0</v>
      </c>
      <c r="BA532" s="24">
        <v>0</v>
      </c>
      <c r="BB532" s="23">
        <v>0</v>
      </c>
      <c r="BC532" s="23"/>
      <c r="BD532" s="23">
        <v>0</v>
      </c>
      <c r="BE532" s="41">
        <v>0</v>
      </c>
      <c r="BF532" s="23">
        <v>37174505</v>
      </c>
      <c r="BG532" s="23">
        <v>35018947</v>
      </c>
      <c r="BH532" s="25">
        <v>122840100</v>
      </c>
      <c r="BI532" s="23">
        <v>0</v>
      </c>
      <c r="BJ532" s="23">
        <v>10616917</v>
      </c>
      <c r="BK532" s="23">
        <v>0</v>
      </c>
      <c r="BL532" s="23">
        <v>0</v>
      </c>
      <c r="BM532" s="23">
        <v>0</v>
      </c>
      <c r="BN532" s="24">
        <v>0</v>
      </c>
      <c r="BO532" s="23">
        <v>0</v>
      </c>
      <c r="BP532" s="23">
        <v>0</v>
      </c>
      <c r="BQ532" s="23">
        <v>0</v>
      </c>
      <c r="BR532" s="25">
        <v>133457017</v>
      </c>
      <c r="BS532" s="22">
        <v>0</v>
      </c>
      <c r="BT532" s="23">
        <v>0</v>
      </c>
      <c r="BU532" s="23">
        <v>0</v>
      </c>
      <c r="BV532" s="23">
        <v>0</v>
      </c>
      <c r="BW532" s="24">
        <v>0</v>
      </c>
      <c r="BX532" s="23">
        <v>0</v>
      </c>
      <c r="BY532" s="23">
        <v>0</v>
      </c>
      <c r="BZ532" s="23">
        <v>0</v>
      </c>
      <c r="CA532" s="25">
        <f t="shared" si="80"/>
        <v>133457017</v>
      </c>
      <c r="CB532" s="22">
        <v>0</v>
      </c>
      <c r="CC532" s="23">
        <v>0</v>
      </c>
      <c r="CD532" s="23">
        <v>0</v>
      </c>
      <c r="CE532" s="23">
        <v>0</v>
      </c>
      <c r="CF532" s="24">
        <v>0</v>
      </c>
      <c r="CG532" s="23">
        <v>0</v>
      </c>
      <c r="CH532" s="23">
        <v>0</v>
      </c>
      <c r="CI532" s="23">
        <v>0</v>
      </c>
      <c r="CJ532" s="25">
        <f t="shared" si="81"/>
        <v>133457017</v>
      </c>
      <c r="CK532" s="22">
        <v>0</v>
      </c>
      <c r="CL532" s="23">
        <v>0</v>
      </c>
      <c r="CM532" s="23">
        <v>0</v>
      </c>
      <c r="CN532" s="23">
        <v>0</v>
      </c>
      <c r="CO532" s="23">
        <v>0</v>
      </c>
      <c r="CP532" s="24">
        <v>0</v>
      </c>
      <c r="CQ532" s="23">
        <v>0</v>
      </c>
      <c r="CR532" s="23">
        <v>0</v>
      </c>
      <c r="CS532" s="25">
        <f t="shared" si="82"/>
        <v>133457017</v>
      </c>
      <c r="CT532" s="22">
        <v>0</v>
      </c>
      <c r="CU532" s="23">
        <v>0</v>
      </c>
      <c r="CV532" s="23">
        <v>0</v>
      </c>
      <c r="CW532" s="23"/>
      <c r="CX532" s="23">
        <v>0</v>
      </c>
      <c r="CY532" s="24">
        <v>0</v>
      </c>
      <c r="CZ532" s="23">
        <v>0</v>
      </c>
      <c r="DA532" s="23">
        <v>0</v>
      </c>
      <c r="DB532" s="25">
        <f t="shared" si="75"/>
        <v>133457017</v>
      </c>
      <c r="DC532" s="22">
        <v>0</v>
      </c>
      <c r="DD532" s="23">
        <v>0</v>
      </c>
      <c r="DE532" s="23">
        <v>0</v>
      </c>
      <c r="DF532" s="23">
        <v>0</v>
      </c>
      <c r="DG532" s="23">
        <v>0</v>
      </c>
      <c r="DH532" s="24">
        <v>0</v>
      </c>
      <c r="DI532" s="23">
        <v>0</v>
      </c>
      <c r="DJ532" s="23">
        <v>0</v>
      </c>
      <c r="DK532" s="25">
        <f t="shared" si="76"/>
        <v>133457017</v>
      </c>
      <c r="DL532" s="28">
        <v>0</v>
      </c>
      <c r="DM532" s="23">
        <v>0</v>
      </c>
      <c r="DN532" s="23">
        <v>0</v>
      </c>
      <c r="DO532" s="23">
        <v>0</v>
      </c>
      <c r="DP532" s="23"/>
      <c r="DQ532" s="23"/>
      <c r="DR532" s="23">
        <v>0</v>
      </c>
      <c r="DS532" s="23">
        <v>0</v>
      </c>
      <c r="DT532" s="24">
        <v>0</v>
      </c>
      <c r="DU532" s="23">
        <v>0</v>
      </c>
      <c r="DV532" s="23">
        <v>0</v>
      </c>
      <c r="DW532" s="26">
        <f t="shared" si="83"/>
        <v>133457017</v>
      </c>
      <c r="DX532" s="26">
        <f>VLOOKUP(B532,[2]RPTNCT049_ConsultaSaldosContabl!$I$4:$K$7914,3,0)</f>
        <v>47791422</v>
      </c>
      <c r="DY532" s="13" t="e">
        <f>+S532+AD532+AU532+#REF!+BG532+#REF!+BQ532+#REF!</f>
        <v>#REF!</v>
      </c>
    </row>
    <row r="533" spans="1:129" ht="15" customHeight="1" x14ac:dyDescent="0.2">
      <c r="A533" s="9">
        <v>8905018764</v>
      </c>
      <c r="B533" s="9">
        <v>890501876</v>
      </c>
      <c r="C533" s="9"/>
      <c r="D533" s="27">
        <v>217354673</v>
      </c>
      <c r="E533" s="21" t="s">
        <v>865</v>
      </c>
      <c r="F533" s="20" t="s">
        <v>1996</v>
      </c>
      <c r="G533" s="22">
        <f>VLOOKUP(A533,[1]SGP!$A$4:$G$1137,7,0)</f>
        <v>0</v>
      </c>
      <c r="H533" s="23"/>
      <c r="I533" s="23">
        <v>0</v>
      </c>
      <c r="J533" s="23">
        <v>0</v>
      </c>
      <c r="K533" s="24">
        <v>0</v>
      </c>
      <c r="L533" s="23">
        <v>0</v>
      </c>
      <c r="M533" s="23">
        <v>0</v>
      </c>
      <c r="N533" s="25">
        <f t="shared" si="77"/>
        <v>0</v>
      </c>
      <c r="O533" s="25">
        <v>0</v>
      </c>
      <c r="P533" s="22">
        <v>0</v>
      </c>
      <c r="Q533" s="23">
        <v>0</v>
      </c>
      <c r="R533" s="23">
        <v>0</v>
      </c>
      <c r="S533" s="31">
        <v>61629352</v>
      </c>
      <c r="T533" s="23">
        <v>0</v>
      </c>
      <c r="U533" s="24">
        <v>0</v>
      </c>
      <c r="V533" s="23">
        <v>0</v>
      </c>
      <c r="W533" s="23">
        <v>0</v>
      </c>
      <c r="X533" s="25">
        <f t="shared" si="78"/>
        <v>61629352</v>
      </c>
      <c r="Y533" s="25">
        <v>0</v>
      </c>
      <c r="Z533" s="22">
        <v>0</v>
      </c>
      <c r="AA533" s="23">
        <v>0</v>
      </c>
      <c r="AB533" s="22">
        <v>0</v>
      </c>
      <c r="AC533" s="23">
        <v>0</v>
      </c>
      <c r="AD533" s="23">
        <v>0</v>
      </c>
      <c r="AE533" s="23">
        <v>0</v>
      </c>
      <c r="AF533" s="24">
        <v>0</v>
      </c>
      <c r="AG533" s="23">
        <v>0</v>
      </c>
      <c r="AH533" s="23">
        <v>0</v>
      </c>
      <c r="AI533" s="25">
        <f t="shared" si="79"/>
        <v>61629352</v>
      </c>
      <c r="AJ533" s="25">
        <v>0</v>
      </c>
      <c r="AK533" s="24">
        <v>0</v>
      </c>
      <c r="AL533" s="23">
        <v>0</v>
      </c>
      <c r="AM533" s="23">
        <v>0</v>
      </c>
      <c r="AN533" s="24">
        <v>0</v>
      </c>
      <c r="AO533" s="24">
        <v>0</v>
      </c>
      <c r="AP533" s="23">
        <v>0</v>
      </c>
      <c r="AQ533" s="23">
        <v>0</v>
      </c>
      <c r="AR533" s="23">
        <v>0</v>
      </c>
      <c r="AS533" s="41" t="s">
        <v>2304</v>
      </c>
      <c r="AT533" s="23">
        <v>0</v>
      </c>
      <c r="AU533" s="23">
        <v>0</v>
      </c>
      <c r="AV533" s="25">
        <v>61629352</v>
      </c>
      <c r="AW533" s="22">
        <v>0</v>
      </c>
      <c r="AX533" s="23">
        <v>0</v>
      </c>
      <c r="AY533" s="41">
        <v>0</v>
      </c>
      <c r="AZ533" s="23">
        <v>0</v>
      </c>
      <c r="BA533" s="24">
        <v>0</v>
      </c>
      <c r="BB533" s="23">
        <v>0</v>
      </c>
      <c r="BC533" s="23"/>
      <c r="BD533" s="23">
        <v>0</v>
      </c>
      <c r="BE533" s="41">
        <v>0</v>
      </c>
      <c r="BF533" s="23">
        <v>39401405</v>
      </c>
      <c r="BG533" s="23">
        <v>52831110</v>
      </c>
      <c r="BH533" s="25">
        <v>153861867</v>
      </c>
      <c r="BI533" s="23">
        <v>0</v>
      </c>
      <c r="BJ533" s="23">
        <v>11575172</v>
      </c>
      <c r="BK533" s="23">
        <v>0</v>
      </c>
      <c r="BL533" s="23">
        <v>0</v>
      </c>
      <c r="BM533" s="23">
        <v>0</v>
      </c>
      <c r="BN533" s="24">
        <v>0</v>
      </c>
      <c r="BO533" s="23">
        <v>0</v>
      </c>
      <c r="BP533" s="23">
        <v>0</v>
      </c>
      <c r="BQ533" s="23">
        <v>0</v>
      </c>
      <c r="BR533" s="25">
        <v>165437039</v>
      </c>
      <c r="BS533" s="22">
        <v>0</v>
      </c>
      <c r="BT533" s="23">
        <v>0</v>
      </c>
      <c r="BU533" s="23">
        <v>0</v>
      </c>
      <c r="BV533" s="23">
        <v>0</v>
      </c>
      <c r="BW533" s="24">
        <v>0</v>
      </c>
      <c r="BX533" s="23">
        <v>0</v>
      </c>
      <c r="BY533" s="23">
        <v>0</v>
      </c>
      <c r="BZ533" s="23">
        <v>0</v>
      </c>
      <c r="CA533" s="25">
        <f t="shared" si="80"/>
        <v>165437039</v>
      </c>
      <c r="CB533" s="22">
        <v>0</v>
      </c>
      <c r="CC533" s="23">
        <v>0</v>
      </c>
      <c r="CD533" s="23">
        <v>0</v>
      </c>
      <c r="CE533" s="23">
        <v>0</v>
      </c>
      <c r="CF533" s="24">
        <v>0</v>
      </c>
      <c r="CG533" s="23">
        <v>0</v>
      </c>
      <c r="CH533" s="23">
        <v>0</v>
      </c>
      <c r="CI533" s="23">
        <v>0</v>
      </c>
      <c r="CJ533" s="25">
        <f t="shared" si="81"/>
        <v>165437039</v>
      </c>
      <c r="CK533" s="22">
        <v>0</v>
      </c>
      <c r="CL533" s="23">
        <v>0</v>
      </c>
      <c r="CM533" s="23">
        <v>0</v>
      </c>
      <c r="CN533" s="23">
        <v>0</v>
      </c>
      <c r="CO533" s="23">
        <v>0</v>
      </c>
      <c r="CP533" s="24">
        <v>0</v>
      </c>
      <c r="CQ533" s="23">
        <v>0</v>
      </c>
      <c r="CR533" s="23">
        <v>0</v>
      </c>
      <c r="CS533" s="25">
        <f t="shared" si="82"/>
        <v>165437039</v>
      </c>
      <c r="CT533" s="22">
        <v>0</v>
      </c>
      <c r="CU533" s="23">
        <v>0</v>
      </c>
      <c r="CV533" s="23">
        <v>0</v>
      </c>
      <c r="CW533" s="23"/>
      <c r="CX533" s="23">
        <v>0</v>
      </c>
      <c r="CY533" s="24">
        <v>0</v>
      </c>
      <c r="CZ533" s="23">
        <v>0</v>
      </c>
      <c r="DA533" s="23">
        <v>0</v>
      </c>
      <c r="DB533" s="25">
        <f t="shared" si="75"/>
        <v>165437039</v>
      </c>
      <c r="DC533" s="22">
        <v>0</v>
      </c>
      <c r="DD533" s="23">
        <v>0</v>
      </c>
      <c r="DE533" s="23">
        <v>0</v>
      </c>
      <c r="DF533" s="23">
        <v>0</v>
      </c>
      <c r="DG533" s="23">
        <v>0</v>
      </c>
      <c r="DH533" s="24">
        <v>0</v>
      </c>
      <c r="DI533" s="23">
        <v>0</v>
      </c>
      <c r="DJ533" s="23">
        <v>0</v>
      </c>
      <c r="DK533" s="25">
        <f t="shared" si="76"/>
        <v>165437039</v>
      </c>
      <c r="DL533" s="28">
        <v>0</v>
      </c>
      <c r="DM533" s="23">
        <v>0</v>
      </c>
      <c r="DN533" s="23">
        <v>0</v>
      </c>
      <c r="DO533" s="23">
        <v>0</v>
      </c>
      <c r="DP533" s="23"/>
      <c r="DQ533" s="23"/>
      <c r="DR533" s="23">
        <v>0</v>
      </c>
      <c r="DS533" s="23">
        <v>0</v>
      </c>
      <c r="DT533" s="24">
        <v>0</v>
      </c>
      <c r="DU533" s="23">
        <v>0</v>
      </c>
      <c r="DV533" s="23">
        <v>0</v>
      </c>
      <c r="DW533" s="26">
        <f t="shared" si="83"/>
        <v>165437039</v>
      </c>
      <c r="DX533" s="26">
        <f>VLOOKUP(B533,[2]RPTNCT049_ConsultaSaldosContabl!$I$4:$K$7914,3,0)</f>
        <v>50976577</v>
      </c>
      <c r="DY533" s="13" t="e">
        <f>+S533+AD533+AU533+#REF!+BG533+#REF!+BQ533+#REF!</f>
        <v>#REF!</v>
      </c>
    </row>
    <row r="534" spans="1:129" ht="15" customHeight="1" x14ac:dyDescent="0.2">
      <c r="A534" s="9">
        <v>8905017766</v>
      </c>
      <c r="B534" s="9">
        <v>890501776</v>
      </c>
      <c r="C534" s="9"/>
      <c r="D534" s="27">
        <v>212854128</v>
      </c>
      <c r="E534" s="21" t="s">
        <v>840</v>
      </c>
      <c r="F534" s="36" t="s">
        <v>1972</v>
      </c>
      <c r="G534" s="22">
        <f>VLOOKUP(A534,[1]SGP!$A$4:$G$1137,7,0)</f>
        <v>0</v>
      </c>
      <c r="H534" s="23"/>
      <c r="I534" s="23">
        <v>0</v>
      </c>
      <c r="J534" s="23">
        <v>0</v>
      </c>
      <c r="K534" s="24">
        <v>0</v>
      </c>
      <c r="L534" s="23">
        <v>0</v>
      </c>
      <c r="M534" s="23">
        <v>0</v>
      </c>
      <c r="N534" s="25">
        <f t="shared" si="77"/>
        <v>0</v>
      </c>
      <c r="O534" s="25">
        <v>0</v>
      </c>
      <c r="P534" s="22">
        <v>0</v>
      </c>
      <c r="Q534" s="23">
        <v>0</v>
      </c>
      <c r="R534" s="23">
        <v>0</v>
      </c>
      <c r="S534" s="31">
        <v>109453520</v>
      </c>
      <c r="T534" s="23">
        <v>0</v>
      </c>
      <c r="U534" s="24">
        <v>0</v>
      </c>
      <c r="V534" s="23">
        <v>0</v>
      </c>
      <c r="W534" s="23">
        <v>0</v>
      </c>
      <c r="X534" s="25">
        <f t="shared" si="78"/>
        <v>109453520</v>
      </c>
      <c r="Y534" s="25">
        <v>0</v>
      </c>
      <c r="Z534" s="22">
        <v>0</v>
      </c>
      <c r="AA534" s="23">
        <v>0</v>
      </c>
      <c r="AB534" s="22">
        <v>0</v>
      </c>
      <c r="AC534" s="23">
        <v>0</v>
      </c>
      <c r="AD534" s="23">
        <v>0</v>
      </c>
      <c r="AE534" s="23">
        <v>0</v>
      </c>
      <c r="AF534" s="24">
        <v>0</v>
      </c>
      <c r="AG534" s="23">
        <v>0</v>
      </c>
      <c r="AH534" s="23">
        <v>0</v>
      </c>
      <c r="AI534" s="25">
        <f t="shared" si="79"/>
        <v>109453520</v>
      </c>
      <c r="AJ534" s="25">
        <v>0</v>
      </c>
      <c r="AK534" s="24">
        <v>0</v>
      </c>
      <c r="AL534" s="23">
        <v>0</v>
      </c>
      <c r="AM534" s="23">
        <v>0</v>
      </c>
      <c r="AN534" s="24">
        <v>0</v>
      </c>
      <c r="AO534" s="24">
        <v>0</v>
      </c>
      <c r="AP534" s="23">
        <v>0</v>
      </c>
      <c r="AQ534" s="23">
        <v>0</v>
      </c>
      <c r="AR534" s="23">
        <v>0</v>
      </c>
      <c r="AS534" s="41" t="s">
        <v>2304</v>
      </c>
      <c r="AT534" s="23">
        <v>0</v>
      </c>
      <c r="AU534" s="23">
        <v>0</v>
      </c>
      <c r="AV534" s="25">
        <v>81009891</v>
      </c>
      <c r="AW534" s="22">
        <v>0</v>
      </c>
      <c r="AX534" s="23">
        <v>0</v>
      </c>
      <c r="AY534" s="41">
        <v>0</v>
      </c>
      <c r="AZ534" s="23">
        <v>0</v>
      </c>
      <c r="BA534" s="24">
        <v>0</v>
      </c>
      <c r="BB534" s="23">
        <v>0</v>
      </c>
      <c r="BC534" s="23"/>
      <c r="BD534" s="23">
        <v>0</v>
      </c>
      <c r="BE534" s="41">
        <v>0</v>
      </c>
      <c r="BF534" s="23">
        <v>73154820</v>
      </c>
      <c r="BG534" s="23">
        <v>70521932</v>
      </c>
      <c r="BH534" s="25">
        <v>224686643</v>
      </c>
      <c r="BI534" s="23">
        <v>0</v>
      </c>
      <c r="BJ534" s="23">
        <v>21122711</v>
      </c>
      <c r="BK534" s="23">
        <v>0</v>
      </c>
      <c r="BL534" s="23">
        <v>0</v>
      </c>
      <c r="BM534" s="23">
        <v>0</v>
      </c>
      <c r="BN534" s="24">
        <v>0</v>
      </c>
      <c r="BO534" s="23">
        <v>0</v>
      </c>
      <c r="BP534" s="23">
        <v>0</v>
      </c>
      <c r="BQ534" s="23">
        <v>0</v>
      </c>
      <c r="BR534" s="25">
        <v>245809354</v>
      </c>
      <c r="BS534" s="22">
        <v>0</v>
      </c>
      <c r="BT534" s="23">
        <v>0</v>
      </c>
      <c r="BU534" s="23">
        <v>0</v>
      </c>
      <c r="BV534" s="23">
        <v>0</v>
      </c>
      <c r="BW534" s="24">
        <v>0</v>
      </c>
      <c r="BX534" s="23">
        <v>0</v>
      </c>
      <c r="BY534" s="23">
        <v>0</v>
      </c>
      <c r="BZ534" s="23">
        <v>0</v>
      </c>
      <c r="CA534" s="25">
        <f t="shared" si="80"/>
        <v>245809354</v>
      </c>
      <c r="CB534" s="22">
        <v>0</v>
      </c>
      <c r="CC534" s="23">
        <v>0</v>
      </c>
      <c r="CD534" s="23">
        <v>0</v>
      </c>
      <c r="CE534" s="23">
        <v>0</v>
      </c>
      <c r="CF534" s="24">
        <v>0</v>
      </c>
      <c r="CG534" s="23">
        <v>0</v>
      </c>
      <c r="CH534" s="23">
        <v>0</v>
      </c>
      <c r="CI534" s="23">
        <v>0</v>
      </c>
      <c r="CJ534" s="25">
        <f t="shared" si="81"/>
        <v>245809354</v>
      </c>
      <c r="CK534" s="22">
        <v>0</v>
      </c>
      <c r="CL534" s="23">
        <v>0</v>
      </c>
      <c r="CM534" s="23">
        <v>0</v>
      </c>
      <c r="CN534" s="23">
        <v>0</v>
      </c>
      <c r="CO534" s="23">
        <v>0</v>
      </c>
      <c r="CP534" s="24">
        <v>0</v>
      </c>
      <c r="CQ534" s="23">
        <v>0</v>
      </c>
      <c r="CR534" s="23">
        <v>0</v>
      </c>
      <c r="CS534" s="25">
        <f t="shared" si="82"/>
        <v>245809354</v>
      </c>
      <c r="CT534" s="22">
        <v>0</v>
      </c>
      <c r="CU534" s="23">
        <v>0</v>
      </c>
      <c r="CV534" s="23">
        <v>0</v>
      </c>
      <c r="CW534" s="23"/>
      <c r="CX534" s="23">
        <v>0</v>
      </c>
      <c r="CY534" s="24">
        <v>0</v>
      </c>
      <c r="CZ534" s="23">
        <v>0</v>
      </c>
      <c r="DA534" s="23">
        <v>0</v>
      </c>
      <c r="DB534" s="25">
        <f t="shared" si="75"/>
        <v>245809354</v>
      </c>
      <c r="DC534" s="22">
        <v>0</v>
      </c>
      <c r="DD534" s="23">
        <v>0</v>
      </c>
      <c r="DE534" s="23">
        <v>0</v>
      </c>
      <c r="DF534" s="23">
        <v>0</v>
      </c>
      <c r="DG534" s="23">
        <v>0</v>
      </c>
      <c r="DH534" s="24">
        <v>0</v>
      </c>
      <c r="DI534" s="23">
        <v>0</v>
      </c>
      <c r="DJ534" s="23">
        <v>0</v>
      </c>
      <c r="DK534" s="25">
        <f t="shared" si="76"/>
        <v>245809354</v>
      </c>
      <c r="DL534" s="28">
        <v>0</v>
      </c>
      <c r="DM534" s="23">
        <v>0</v>
      </c>
      <c r="DN534" s="23">
        <v>0</v>
      </c>
      <c r="DO534" s="23">
        <v>0</v>
      </c>
      <c r="DP534" s="23"/>
      <c r="DQ534" s="23"/>
      <c r="DR534" s="23">
        <v>0</v>
      </c>
      <c r="DS534" s="23">
        <v>0</v>
      </c>
      <c r="DT534" s="24">
        <v>0</v>
      </c>
      <c r="DU534" s="23">
        <v>0</v>
      </c>
      <c r="DV534" s="23">
        <v>0</v>
      </c>
      <c r="DW534" s="26">
        <f t="shared" si="83"/>
        <v>245809354</v>
      </c>
      <c r="DX534" s="26">
        <f>VLOOKUP(B534,[2]RPTNCT049_ConsultaSaldosContabl!$I$4:$K$7914,3,0)</f>
        <v>94277531</v>
      </c>
      <c r="DY534" s="13" t="e">
        <f>+S534+AD534+AU534+#REF!+BG534+#REF!+BQ534+#REF!</f>
        <v>#REF!</v>
      </c>
    </row>
    <row r="535" spans="1:129" ht="15" customHeight="1" x14ac:dyDescent="0.2">
      <c r="A535" s="9">
        <v>8905015490</v>
      </c>
      <c r="B535" s="9">
        <v>890501549</v>
      </c>
      <c r="C535" s="9"/>
      <c r="D535" s="27">
        <v>216054660</v>
      </c>
      <c r="E535" s="21" t="s">
        <v>863</v>
      </c>
      <c r="F535" s="20" t="s">
        <v>2299</v>
      </c>
      <c r="G535" s="22">
        <f>VLOOKUP(A535,[1]SGP!$A$4:$G$1137,7,0)</f>
        <v>0</v>
      </c>
      <c r="H535" s="23"/>
      <c r="I535" s="23">
        <v>0</v>
      </c>
      <c r="J535" s="23">
        <v>0</v>
      </c>
      <c r="K535" s="24">
        <v>0</v>
      </c>
      <c r="L535" s="23">
        <v>0</v>
      </c>
      <c r="M535" s="23">
        <v>0</v>
      </c>
      <c r="N535" s="25">
        <f t="shared" si="77"/>
        <v>0</v>
      </c>
      <c r="O535" s="25">
        <v>0</v>
      </c>
      <c r="P535" s="22">
        <v>0</v>
      </c>
      <c r="Q535" s="23">
        <v>0</v>
      </c>
      <c r="R535" s="23">
        <v>0</v>
      </c>
      <c r="S535" s="31">
        <v>99485603</v>
      </c>
      <c r="T535" s="23">
        <v>0</v>
      </c>
      <c r="U535" s="24">
        <v>0</v>
      </c>
      <c r="V535" s="23">
        <v>0</v>
      </c>
      <c r="W535" s="23">
        <v>0</v>
      </c>
      <c r="X535" s="25">
        <f t="shared" si="78"/>
        <v>99485603</v>
      </c>
      <c r="Y535" s="25">
        <v>0</v>
      </c>
      <c r="Z535" s="22">
        <v>0</v>
      </c>
      <c r="AA535" s="23">
        <v>0</v>
      </c>
      <c r="AB535" s="22">
        <v>0</v>
      </c>
      <c r="AC535" s="23">
        <v>0</v>
      </c>
      <c r="AD535" s="23">
        <v>0</v>
      </c>
      <c r="AE535" s="23">
        <v>0</v>
      </c>
      <c r="AF535" s="24">
        <v>0</v>
      </c>
      <c r="AG535" s="23">
        <v>0</v>
      </c>
      <c r="AH535" s="23">
        <v>0</v>
      </c>
      <c r="AI535" s="25">
        <f t="shared" si="79"/>
        <v>99485603</v>
      </c>
      <c r="AJ535" s="25">
        <v>0</v>
      </c>
      <c r="AK535" s="24">
        <v>0</v>
      </c>
      <c r="AL535" s="23">
        <v>0</v>
      </c>
      <c r="AM535" s="23">
        <v>0</v>
      </c>
      <c r="AN535" s="24">
        <v>0</v>
      </c>
      <c r="AO535" s="24">
        <v>0</v>
      </c>
      <c r="AP535" s="23">
        <v>0</v>
      </c>
      <c r="AQ535" s="23">
        <v>0</v>
      </c>
      <c r="AR535" s="23">
        <v>0</v>
      </c>
      <c r="AS535" s="41" t="s">
        <v>2304</v>
      </c>
      <c r="AT535" s="23">
        <v>0</v>
      </c>
      <c r="AU535" s="23">
        <v>0</v>
      </c>
      <c r="AV535" s="25">
        <v>99485603</v>
      </c>
      <c r="AW535" s="22">
        <v>0</v>
      </c>
      <c r="AX535" s="23">
        <v>0</v>
      </c>
      <c r="AY535" s="41">
        <v>0</v>
      </c>
      <c r="AZ535" s="23">
        <v>0</v>
      </c>
      <c r="BA535" s="24">
        <v>0</v>
      </c>
      <c r="BB535" s="23">
        <v>0</v>
      </c>
      <c r="BC535" s="23"/>
      <c r="BD535" s="23">
        <v>0</v>
      </c>
      <c r="BE535" s="41">
        <v>0</v>
      </c>
      <c r="BF535" s="23">
        <v>68526725</v>
      </c>
      <c r="BG535" s="23">
        <v>86201212</v>
      </c>
      <c r="BH535" s="25">
        <v>254213540</v>
      </c>
      <c r="BI535" s="23">
        <v>0</v>
      </c>
      <c r="BJ535" s="23">
        <v>18596275</v>
      </c>
      <c r="BK535" s="23">
        <v>0</v>
      </c>
      <c r="BL535" s="23">
        <v>0</v>
      </c>
      <c r="BM535" s="23">
        <v>0</v>
      </c>
      <c r="BN535" s="24">
        <v>0</v>
      </c>
      <c r="BO535" s="23">
        <v>0</v>
      </c>
      <c r="BP535" s="23">
        <v>0</v>
      </c>
      <c r="BQ535" s="23">
        <v>0</v>
      </c>
      <c r="BR535" s="25">
        <v>272809815</v>
      </c>
      <c r="BS535" s="22">
        <v>0</v>
      </c>
      <c r="BT535" s="23">
        <v>0</v>
      </c>
      <c r="BU535" s="23">
        <v>0</v>
      </c>
      <c r="BV535" s="23">
        <v>0</v>
      </c>
      <c r="BW535" s="24">
        <v>0</v>
      </c>
      <c r="BX535" s="23">
        <v>0</v>
      </c>
      <c r="BY535" s="23">
        <v>0</v>
      </c>
      <c r="BZ535" s="23">
        <v>0</v>
      </c>
      <c r="CA535" s="25">
        <f t="shared" si="80"/>
        <v>272809815</v>
      </c>
      <c r="CB535" s="22">
        <v>0</v>
      </c>
      <c r="CC535" s="23">
        <v>0</v>
      </c>
      <c r="CD535" s="23">
        <v>0</v>
      </c>
      <c r="CE535" s="23">
        <v>0</v>
      </c>
      <c r="CF535" s="24">
        <v>0</v>
      </c>
      <c r="CG535" s="23">
        <v>0</v>
      </c>
      <c r="CH535" s="23">
        <v>0</v>
      </c>
      <c r="CI535" s="23">
        <v>0</v>
      </c>
      <c r="CJ535" s="25">
        <f t="shared" si="81"/>
        <v>272809815</v>
      </c>
      <c r="CK535" s="22">
        <v>0</v>
      </c>
      <c r="CL535" s="23">
        <v>0</v>
      </c>
      <c r="CM535" s="23">
        <v>0</v>
      </c>
      <c r="CN535" s="23">
        <v>0</v>
      </c>
      <c r="CO535" s="23">
        <v>0</v>
      </c>
      <c r="CP535" s="24">
        <v>0</v>
      </c>
      <c r="CQ535" s="23">
        <v>0</v>
      </c>
      <c r="CR535" s="23">
        <v>0</v>
      </c>
      <c r="CS535" s="25">
        <f t="shared" si="82"/>
        <v>272809815</v>
      </c>
      <c r="CT535" s="22">
        <v>0</v>
      </c>
      <c r="CU535" s="23">
        <v>0</v>
      </c>
      <c r="CV535" s="23">
        <v>0</v>
      </c>
      <c r="CW535" s="23"/>
      <c r="CX535" s="23">
        <v>0</v>
      </c>
      <c r="CY535" s="24">
        <v>0</v>
      </c>
      <c r="CZ535" s="23">
        <v>0</v>
      </c>
      <c r="DA535" s="23">
        <v>0</v>
      </c>
      <c r="DB535" s="25">
        <f t="shared" si="75"/>
        <v>272809815</v>
      </c>
      <c r="DC535" s="22">
        <v>0</v>
      </c>
      <c r="DD535" s="23">
        <v>0</v>
      </c>
      <c r="DE535" s="23">
        <v>0</v>
      </c>
      <c r="DF535" s="23">
        <v>0</v>
      </c>
      <c r="DG535" s="23">
        <v>0</v>
      </c>
      <c r="DH535" s="24">
        <v>0</v>
      </c>
      <c r="DI535" s="23">
        <v>0</v>
      </c>
      <c r="DJ535" s="23">
        <v>0</v>
      </c>
      <c r="DK535" s="25">
        <f t="shared" si="76"/>
        <v>272809815</v>
      </c>
      <c r="DL535" s="28">
        <v>0</v>
      </c>
      <c r="DM535" s="23">
        <v>0</v>
      </c>
      <c r="DN535" s="23">
        <v>0</v>
      </c>
      <c r="DO535" s="23">
        <v>0</v>
      </c>
      <c r="DP535" s="23"/>
      <c r="DQ535" s="23"/>
      <c r="DR535" s="23">
        <v>0</v>
      </c>
      <c r="DS535" s="23">
        <v>0</v>
      </c>
      <c r="DT535" s="24">
        <v>0</v>
      </c>
      <c r="DU535" s="23">
        <v>0</v>
      </c>
      <c r="DV535" s="23">
        <v>0</v>
      </c>
      <c r="DW535" s="26">
        <f t="shared" si="83"/>
        <v>272809815</v>
      </c>
      <c r="DX535" s="26">
        <f>VLOOKUP(B535,[2]RPTNCT049_ConsultaSaldosContabl!$I$4:$K$7914,3,0)</f>
        <v>87123000</v>
      </c>
      <c r="DY535" s="13" t="e">
        <f>+S535+AD535+AU535+#REF!+BG535+#REF!+BQ535+#REF!</f>
        <v>#REF!</v>
      </c>
    </row>
    <row r="536" spans="1:129" ht="15" customHeight="1" x14ac:dyDescent="0.2">
      <c r="A536" s="9">
        <v>8905014367</v>
      </c>
      <c r="B536" s="9">
        <v>890501436</v>
      </c>
      <c r="C536" s="9"/>
      <c r="D536" s="27">
        <v>215154051</v>
      </c>
      <c r="E536" s="21" t="s">
        <v>836</v>
      </c>
      <c r="F536" s="20" t="s">
        <v>1969</v>
      </c>
      <c r="G536" s="22">
        <f>VLOOKUP(A536,[1]SGP!$A$4:$G$1137,7,0)</f>
        <v>0</v>
      </c>
      <c r="H536" s="23"/>
      <c r="I536" s="23">
        <v>0</v>
      </c>
      <c r="J536" s="23">
        <v>0</v>
      </c>
      <c r="K536" s="24">
        <v>0</v>
      </c>
      <c r="L536" s="23">
        <v>0</v>
      </c>
      <c r="M536" s="23">
        <v>0</v>
      </c>
      <c r="N536" s="25">
        <f t="shared" si="77"/>
        <v>0</v>
      </c>
      <c r="O536" s="25">
        <v>0</v>
      </c>
      <c r="P536" s="22">
        <v>0</v>
      </c>
      <c r="Q536" s="23">
        <v>0</v>
      </c>
      <c r="R536" s="23">
        <v>0</v>
      </c>
      <c r="S536" s="31">
        <v>80864033</v>
      </c>
      <c r="T536" s="23">
        <v>0</v>
      </c>
      <c r="U536" s="24">
        <v>0</v>
      </c>
      <c r="V536" s="23">
        <v>0</v>
      </c>
      <c r="W536" s="23">
        <v>0</v>
      </c>
      <c r="X536" s="25">
        <f t="shared" si="78"/>
        <v>80864033</v>
      </c>
      <c r="Y536" s="25">
        <v>0</v>
      </c>
      <c r="Z536" s="22">
        <v>0</v>
      </c>
      <c r="AA536" s="23">
        <v>0</v>
      </c>
      <c r="AB536" s="22">
        <v>0</v>
      </c>
      <c r="AC536" s="23">
        <v>0</v>
      </c>
      <c r="AD536" s="23">
        <v>0</v>
      </c>
      <c r="AE536" s="23">
        <v>0</v>
      </c>
      <c r="AF536" s="24">
        <v>0</v>
      </c>
      <c r="AG536" s="23">
        <v>0</v>
      </c>
      <c r="AH536" s="23">
        <v>0</v>
      </c>
      <c r="AI536" s="25">
        <f t="shared" si="79"/>
        <v>80864033</v>
      </c>
      <c r="AJ536" s="25">
        <v>0</v>
      </c>
      <c r="AK536" s="24">
        <v>0</v>
      </c>
      <c r="AL536" s="23">
        <v>0</v>
      </c>
      <c r="AM536" s="23">
        <v>0</v>
      </c>
      <c r="AN536" s="24">
        <v>0</v>
      </c>
      <c r="AO536" s="24">
        <v>0</v>
      </c>
      <c r="AP536" s="23">
        <v>0</v>
      </c>
      <c r="AQ536" s="23">
        <v>0</v>
      </c>
      <c r="AR536" s="23">
        <v>0</v>
      </c>
      <c r="AS536" s="41" t="s">
        <v>2304</v>
      </c>
      <c r="AT536" s="23">
        <v>0</v>
      </c>
      <c r="AU536" s="23">
        <v>0</v>
      </c>
      <c r="AV536" s="25">
        <v>80864033</v>
      </c>
      <c r="AW536" s="22">
        <v>0</v>
      </c>
      <c r="AX536" s="23">
        <v>0</v>
      </c>
      <c r="AY536" s="41">
        <v>0</v>
      </c>
      <c r="AZ536" s="23">
        <v>0</v>
      </c>
      <c r="BA536" s="24">
        <v>0</v>
      </c>
      <c r="BB536" s="23">
        <v>0</v>
      </c>
      <c r="BC536" s="23"/>
      <c r="BD536" s="23">
        <v>0</v>
      </c>
      <c r="BE536" s="41">
        <v>0</v>
      </c>
      <c r="BF536" s="23">
        <v>61209000</v>
      </c>
      <c r="BG536" s="23">
        <v>73377244</v>
      </c>
      <c r="BH536" s="25">
        <v>215450277</v>
      </c>
      <c r="BI536" s="23">
        <v>0</v>
      </c>
      <c r="BJ536" s="23">
        <v>17481109</v>
      </c>
      <c r="BK536" s="23">
        <v>0</v>
      </c>
      <c r="BL536" s="23">
        <v>0</v>
      </c>
      <c r="BM536" s="23">
        <v>0</v>
      </c>
      <c r="BN536" s="24">
        <v>0</v>
      </c>
      <c r="BO536" s="23">
        <v>0</v>
      </c>
      <c r="BP536" s="23">
        <v>0</v>
      </c>
      <c r="BQ536" s="23">
        <v>0</v>
      </c>
      <c r="BR536" s="25">
        <v>232931386</v>
      </c>
      <c r="BS536" s="22">
        <v>0</v>
      </c>
      <c r="BT536" s="23">
        <v>0</v>
      </c>
      <c r="BU536" s="23">
        <v>0</v>
      </c>
      <c r="BV536" s="23">
        <v>0</v>
      </c>
      <c r="BW536" s="24">
        <v>0</v>
      </c>
      <c r="BX536" s="23">
        <v>0</v>
      </c>
      <c r="BY536" s="23">
        <v>0</v>
      </c>
      <c r="BZ536" s="23">
        <v>0</v>
      </c>
      <c r="CA536" s="25">
        <f t="shared" si="80"/>
        <v>232931386</v>
      </c>
      <c r="CB536" s="22">
        <v>0</v>
      </c>
      <c r="CC536" s="23">
        <v>0</v>
      </c>
      <c r="CD536" s="23">
        <v>0</v>
      </c>
      <c r="CE536" s="23">
        <v>0</v>
      </c>
      <c r="CF536" s="24">
        <v>0</v>
      </c>
      <c r="CG536" s="23">
        <v>0</v>
      </c>
      <c r="CH536" s="23">
        <v>0</v>
      </c>
      <c r="CI536" s="23">
        <v>0</v>
      </c>
      <c r="CJ536" s="25">
        <f t="shared" si="81"/>
        <v>232931386</v>
      </c>
      <c r="CK536" s="22">
        <v>0</v>
      </c>
      <c r="CL536" s="23">
        <v>0</v>
      </c>
      <c r="CM536" s="23">
        <v>0</v>
      </c>
      <c r="CN536" s="23">
        <v>0</v>
      </c>
      <c r="CO536" s="23">
        <v>0</v>
      </c>
      <c r="CP536" s="24">
        <v>0</v>
      </c>
      <c r="CQ536" s="23">
        <v>0</v>
      </c>
      <c r="CR536" s="23">
        <v>0</v>
      </c>
      <c r="CS536" s="25">
        <f t="shared" si="82"/>
        <v>232931386</v>
      </c>
      <c r="CT536" s="22">
        <v>0</v>
      </c>
      <c r="CU536" s="23">
        <v>0</v>
      </c>
      <c r="CV536" s="23">
        <v>0</v>
      </c>
      <c r="CW536" s="23"/>
      <c r="CX536" s="23">
        <v>0</v>
      </c>
      <c r="CY536" s="24">
        <v>0</v>
      </c>
      <c r="CZ536" s="23">
        <v>0</v>
      </c>
      <c r="DA536" s="23">
        <v>0</v>
      </c>
      <c r="DB536" s="25">
        <f t="shared" si="75"/>
        <v>232931386</v>
      </c>
      <c r="DC536" s="22">
        <v>0</v>
      </c>
      <c r="DD536" s="23">
        <v>0</v>
      </c>
      <c r="DE536" s="23">
        <v>0</v>
      </c>
      <c r="DF536" s="23">
        <v>0</v>
      </c>
      <c r="DG536" s="23">
        <v>0</v>
      </c>
      <c r="DH536" s="24">
        <v>0</v>
      </c>
      <c r="DI536" s="23">
        <v>0</v>
      </c>
      <c r="DJ536" s="23">
        <v>0</v>
      </c>
      <c r="DK536" s="25">
        <f t="shared" si="76"/>
        <v>232931386</v>
      </c>
      <c r="DL536" s="28">
        <v>0</v>
      </c>
      <c r="DM536" s="23">
        <v>0</v>
      </c>
      <c r="DN536" s="23">
        <v>0</v>
      </c>
      <c r="DO536" s="23">
        <v>0</v>
      </c>
      <c r="DP536" s="23"/>
      <c r="DQ536" s="23"/>
      <c r="DR536" s="23">
        <v>0</v>
      </c>
      <c r="DS536" s="23">
        <v>0</v>
      </c>
      <c r="DT536" s="24">
        <v>0</v>
      </c>
      <c r="DU536" s="23">
        <v>0</v>
      </c>
      <c r="DV536" s="23">
        <v>0</v>
      </c>
      <c r="DW536" s="26">
        <f t="shared" si="83"/>
        <v>232931386</v>
      </c>
      <c r="DX536" s="26">
        <f>VLOOKUP(B536,[2]RPTNCT049_ConsultaSaldosContabl!$I$4:$K$7914,3,0)</f>
        <v>78690109</v>
      </c>
      <c r="DY536" s="13" t="e">
        <f>+S536+AD536+AU536+#REF!+BG536+#REF!+BQ536+#REF!</f>
        <v>#REF!</v>
      </c>
    </row>
    <row r="537" spans="1:129" ht="15" customHeight="1" x14ac:dyDescent="0.2">
      <c r="A537" s="9">
        <v>8905014342</v>
      </c>
      <c r="B537" s="9">
        <v>890501434</v>
      </c>
      <c r="C537" s="9"/>
      <c r="D537" s="27">
        <v>210154001</v>
      </c>
      <c r="E537" s="21" t="s">
        <v>52</v>
      </c>
      <c r="F537" s="37" t="s">
        <v>1206</v>
      </c>
      <c r="G537" s="22">
        <f>VLOOKUP(A537,[1]SGP!$A$4:$G$1137,7,0)</f>
        <v>14513465068</v>
      </c>
      <c r="H537" s="23"/>
      <c r="I537" s="23">
        <v>0</v>
      </c>
      <c r="J537" s="23">
        <v>0</v>
      </c>
      <c r="K537" s="24">
        <v>859308282</v>
      </c>
      <c r="L537" s="23">
        <v>2235940267</v>
      </c>
      <c r="M537" s="23">
        <v>0</v>
      </c>
      <c r="N537" s="25">
        <f t="shared" si="77"/>
        <v>17608713617</v>
      </c>
      <c r="O537" s="25">
        <v>0</v>
      </c>
      <c r="P537" s="22">
        <v>14566152828</v>
      </c>
      <c r="Q537" s="23">
        <v>0</v>
      </c>
      <c r="R537" s="23">
        <v>0</v>
      </c>
      <c r="S537" s="31">
        <v>4149758585</v>
      </c>
      <c r="T537" s="23">
        <v>0</v>
      </c>
      <c r="U537" s="24">
        <v>938775212</v>
      </c>
      <c r="V537" s="23">
        <v>1578152335</v>
      </c>
      <c r="W537" s="23">
        <v>0</v>
      </c>
      <c r="X537" s="25">
        <f t="shared" si="78"/>
        <v>38841552577</v>
      </c>
      <c r="Y537" s="25">
        <v>0</v>
      </c>
      <c r="Z537" s="22">
        <v>0</v>
      </c>
      <c r="AA537" s="23">
        <v>0</v>
      </c>
      <c r="AB537" s="22">
        <v>0</v>
      </c>
      <c r="AC537" s="31">
        <v>2588763843</v>
      </c>
      <c r="AD537" s="23">
        <v>0</v>
      </c>
      <c r="AE537" s="23">
        <v>15506974114</v>
      </c>
      <c r="AF537" s="24">
        <v>899041747</v>
      </c>
      <c r="AG537" s="23">
        <v>1907046301</v>
      </c>
      <c r="AH537" s="23">
        <v>0</v>
      </c>
      <c r="AI537" s="25">
        <f t="shared" si="79"/>
        <v>59743378582</v>
      </c>
      <c r="AJ537" s="25">
        <v>0</v>
      </c>
      <c r="AK537" s="24">
        <v>0</v>
      </c>
      <c r="AL537" s="23">
        <v>0</v>
      </c>
      <c r="AM537" s="23">
        <v>0</v>
      </c>
      <c r="AN537" s="24">
        <v>0</v>
      </c>
      <c r="AO537" s="23">
        <v>16121459540</v>
      </c>
      <c r="AP537" s="23">
        <v>988570418</v>
      </c>
      <c r="AQ537" s="23">
        <v>2086603863</v>
      </c>
      <c r="AR537" s="23">
        <v>0</v>
      </c>
      <c r="AS537" s="23">
        <v>7254656793</v>
      </c>
      <c r="AT537" s="23">
        <v>0</v>
      </c>
      <c r="AU537" s="23">
        <v>0</v>
      </c>
      <c r="AV537" s="25">
        <v>86194669196</v>
      </c>
      <c r="AW537" s="22">
        <v>8429094484</v>
      </c>
      <c r="AX537" s="23">
        <v>0</v>
      </c>
      <c r="AY537" s="41">
        <v>0</v>
      </c>
      <c r="AZ537" s="23">
        <v>0</v>
      </c>
      <c r="BA537" s="24">
        <v>988570418</v>
      </c>
      <c r="BB537" s="23">
        <v>2086603863</v>
      </c>
      <c r="BC537" s="23"/>
      <c r="BD537" s="23">
        <v>0</v>
      </c>
      <c r="BE537" s="41">
        <v>0</v>
      </c>
      <c r="BF537" s="23">
        <v>2906550185</v>
      </c>
      <c r="BG537" s="23">
        <v>3705707952</v>
      </c>
      <c r="BH537" s="25">
        <v>104311196098</v>
      </c>
      <c r="BI537" s="23">
        <v>16462734572</v>
      </c>
      <c r="BJ537" s="23">
        <v>2222422105</v>
      </c>
      <c r="BK537" s="23">
        <v>0</v>
      </c>
      <c r="BL537" s="23">
        <v>0</v>
      </c>
      <c r="BM537" s="23">
        <v>0</v>
      </c>
      <c r="BN537" s="24">
        <v>988570418</v>
      </c>
      <c r="BO537" s="23">
        <v>2086603863</v>
      </c>
      <c r="BP537" s="23">
        <v>0</v>
      </c>
      <c r="BQ537" s="23">
        <v>0</v>
      </c>
      <c r="BR537" s="25">
        <v>126071527056</v>
      </c>
      <c r="BS537" s="22">
        <v>0</v>
      </c>
      <c r="BT537" s="23">
        <v>0</v>
      </c>
      <c r="BU537" s="23">
        <v>0</v>
      </c>
      <c r="BV537" s="23">
        <v>0</v>
      </c>
      <c r="BW537" s="24">
        <v>0</v>
      </c>
      <c r="BX537" s="23">
        <v>0</v>
      </c>
      <c r="BY537" s="23">
        <v>0</v>
      </c>
      <c r="BZ537" s="23">
        <v>0</v>
      </c>
      <c r="CA537" s="25">
        <f t="shared" si="80"/>
        <v>126071527056</v>
      </c>
      <c r="CB537" s="22">
        <v>0</v>
      </c>
      <c r="CC537" s="23">
        <v>0</v>
      </c>
      <c r="CD537" s="23">
        <v>0</v>
      </c>
      <c r="CE537" s="23">
        <v>0</v>
      </c>
      <c r="CF537" s="24">
        <v>0</v>
      </c>
      <c r="CG537" s="23">
        <v>0</v>
      </c>
      <c r="CH537" s="23">
        <v>0</v>
      </c>
      <c r="CI537" s="23">
        <v>0</v>
      </c>
      <c r="CJ537" s="25">
        <f t="shared" si="81"/>
        <v>126071527056</v>
      </c>
      <c r="CK537" s="22">
        <v>0</v>
      </c>
      <c r="CL537" s="23">
        <v>0</v>
      </c>
      <c r="CM537" s="23">
        <v>0</v>
      </c>
      <c r="CN537" s="23">
        <v>0</v>
      </c>
      <c r="CO537" s="23">
        <v>0</v>
      </c>
      <c r="CP537" s="24">
        <v>0</v>
      </c>
      <c r="CQ537" s="23">
        <v>0</v>
      </c>
      <c r="CR537" s="23">
        <v>0</v>
      </c>
      <c r="CS537" s="25">
        <f t="shared" si="82"/>
        <v>126071527056</v>
      </c>
      <c r="CT537" s="22">
        <v>0</v>
      </c>
      <c r="CU537" s="23">
        <v>0</v>
      </c>
      <c r="CV537" s="23">
        <v>0</v>
      </c>
      <c r="CW537" s="23"/>
      <c r="CX537" s="23">
        <v>0</v>
      </c>
      <c r="CY537" s="24">
        <v>0</v>
      </c>
      <c r="CZ537" s="23">
        <v>0</v>
      </c>
      <c r="DA537" s="23">
        <v>0</v>
      </c>
      <c r="DB537" s="25">
        <f t="shared" si="75"/>
        <v>126071527056</v>
      </c>
      <c r="DC537" s="22">
        <v>0</v>
      </c>
      <c r="DD537" s="23">
        <v>0</v>
      </c>
      <c r="DE537" s="23">
        <v>0</v>
      </c>
      <c r="DF537" s="23">
        <v>0</v>
      </c>
      <c r="DG537" s="23">
        <v>0</v>
      </c>
      <c r="DH537" s="24">
        <v>0</v>
      </c>
      <c r="DI537" s="23">
        <v>0</v>
      </c>
      <c r="DJ537" s="23">
        <v>0</v>
      </c>
      <c r="DK537" s="25">
        <f t="shared" si="76"/>
        <v>126071527056</v>
      </c>
      <c r="DL537" s="28">
        <v>0</v>
      </c>
      <c r="DM537" s="23">
        <v>0</v>
      </c>
      <c r="DN537" s="23">
        <v>0</v>
      </c>
      <c r="DO537" s="23">
        <v>0</v>
      </c>
      <c r="DP537" s="23"/>
      <c r="DQ537" s="23"/>
      <c r="DR537" s="23">
        <v>0</v>
      </c>
      <c r="DS537" s="23">
        <v>0</v>
      </c>
      <c r="DT537" s="24">
        <v>0</v>
      </c>
      <c r="DU537" s="23">
        <v>0</v>
      </c>
      <c r="DV537" s="23">
        <v>0</v>
      </c>
      <c r="DW537" s="26">
        <f t="shared" si="83"/>
        <v>126071527056</v>
      </c>
      <c r="DX537" s="26">
        <f>VLOOKUP(B537,[2]RPTNCT049_ConsultaSaldosContabl!$I$4:$K$7914,3,0)</f>
        <v>118216060519</v>
      </c>
      <c r="DY537" s="13" t="e">
        <f>+S537+AD537+AU537+#REF!+BG537+#REF!+BQ537+#REF!</f>
        <v>#REF!</v>
      </c>
    </row>
    <row r="538" spans="1:129" ht="15" customHeight="1" x14ac:dyDescent="0.2">
      <c r="A538" s="9">
        <v>8905014224</v>
      </c>
      <c r="B538" s="9">
        <v>890501422</v>
      </c>
      <c r="C538" s="9"/>
      <c r="D538" s="27">
        <v>217454174</v>
      </c>
      <c r="E538" s="21" t="s">
        <v>842</v>
      </c>
      <c r="F538" s="36" t="s">
        <v>1974</v>
      </c>
      <c r="G538" s="22">
        <f>VLOOKUP(A538,[1]SGP!$A$4:$G$1137,7,0)</f>
        <v>0</v>
      </c>
      <c r="H538" s="23"/>
      <c r="I538" s="23">
        <v>0</v>
      </c>
      <c r="J538" s="23">
        <v>0</v>
      </c>
      <c r="K538" s="24">
        <v>0</v>
      </c>
      <c r="L538" s="23">
        <v>0</v>
      </c>
      <c r="M538" s="23">
        <v>0</v>
      </c>
      <c r="N538" s="25">
        <f t="shared" si="77"/>
        <v>0</v>
      </c>
      <c r="O538" s="25">
        <v>0</v>
      </c>
      <c r="P538" s="22">
        <v>0</v>
      </c>
      <c r="Q538" s="23">
        <v>0</v>
      </c>
      <c r="R538" s="23">
        <v>0</v>
      </c>
      <c r="S538" s="31">
        <v>72552173</v>
      </c>
      <c r="T538" s="23">
        <v>0</v>
      </c>
      <c r="U538" s="24">
        <v>0</v>
      </c>
      <c r="V538" s="23">
        <v>0</v>
      </c>
      <c r="W538" s="23">
        <v>0</v>
      </c>
      <c r="X538" s="25">
        <f t="shared" si="78"/>
        <v>72552173</v>
      </c>
      <c r="Y538" s="25">
        <v>0</v>
      </c>
      <c r="Z538" s="22">
        <v>0</v>
      </c>
      <c r="AA538" s="23">
        <v>0</v>
      </c>
      <c r="AB538" s="22">
        <v>0</v>
      </c>
      <c r="AC538" s="23">
        <v>0</v>
      </c>
      <c r="AD538" s="23">
        <v>0</v>
      </c>
      <c r="AE538" s="23">
        <v>0</v>
      </c>
      <c r="AF538" s="24">
        <v>0</v>
      </c>
      <c r="AG538" s="23">
        <v>0</v>
      </c>
      <c r="AH538" s="23">
        <v>0</v>
      </c>
      <c r="AI538" s="25">
        <f t="shared" si="79"/>
        <v>72552173</v>
      </c>
      <c r="AJ538" s="25">
        <v>0</v>
      </c>
      <c r="AK538" s="24">
        <v>0</v>
      </c>
      <c r="AL538" s="23">
        <v>0</v>
      </c>
      <c r="AM538" s="23">
        <v>0</v>
      </c>
      <c r="AN538" s="24">
        <v>0</v>
      </c>
      <c r="AO538" s="24">
        <v>0</v>
      </c>
      <c r="AP538" s="23">
        <v>0</v>
      </c>
      <c r="AQ538" s="23">
        <v>0</v>
      </c>
      <c r="AR538" s="23">
        <v>0</v>
      </c>
      <c r="AS538" s="41" t="s">
        <v>2304</v>
      </c>
      <c r="AT538" s="23">
        <v>0</v>
      </c>
      <c r="AU538" s="23">
        <v>0</v>
      </c>
      <c r="AV538" s="25">
        <v>65839059</v>
      </c>
      <c r="AW538" s="22">
        <v>0</v>
      </c>
      <c r="AX538" s="23">
        <v>0</v>
      </c>
      <c r="AY538" s="41">
        <v>0</v>
      </c>
      <c r="AZ538" s="23">
        <v>0</v>
      </c>
      <c r="BA538" s="24">
        <v>0</v>
      </c>
      <c r="BB538" s="23">
        <v>0</v>
      </c>
      <c r="BC538" s="23"/>
      <c r="BD538" s="23">
        <v>0</v>
      </c>
      <c r="BE538" s="41">
        <v>0</v>
      </c>
      <c r="BF538" s="23">
        <v>71078295</v>
      </c>
      <c r="BG538" s="23">
        <v>81662078</v>
      </c>
      <c r="BH538" s="25">
        <v>218579432</v>
      </c>
      <c r="BI538" s="23">
        <v>0</v>
      </c>
      <c r="BJ538" s="23">
        <v>20299727</v>
      </c>
      <c r="BK538" s="23">
        <v>0</v>
      </c>
      <c r="BL538" s="23">
        <v>0</v>
      </c>
      <c r="BM538" s="23">
        <v>0</v>
      </c>
      <c r="BN538" s="24">
        <v>0</v>
      </c>
      <c r="BO538" s="23">
        <v>0</v>
      </c>
      <c r="BP538" s="23">
        <v>0</v>
      </c>
      <c r="BQ538" s="23">
        <v>0</v>
      </c>
      <c r="BR538" s="25">
        <v>238879159</v>
      </c>
      <c r="BS538" s="22">
        <v>0</v>
      </c>
      <c r="BT538" s="23">
        <v>0</v>
      </c>
      <c r="BU538" s="23">
        <v>0</v>
      </c>
      <c r="BV538" s="23">
        <v>0</v>
      </c>
      <c r="BW538" s="24">
        <v>0</v>
      </c>
      <c r="BX538" s="23">
        <v>0</v>
      </c>
      <c r="BY538" s="23">
        <v>0</v>
      </c>
      <c r="BZ538" s="23">
        <v>0</v>
      </c>
      <c r="CA538" s="25">
        <f t="shared" si="80"/>
        <v>238879159</v>
      </c>
      <c r="CB538" s="22">
        <v>0</v>
      </c>
      <c r="CC538" s="23">
        <v>0</v>
      </c>
      <c r="CD538" s="23">
        <v>0</v>
      </c>
      <c r="CE538" s="23">
        <v>0</v>
      </c>
      <c r="CF538" s="24">
        <v>0</v>
      </c>
      <c r="CG538" s="23">
        <v>0</v>
      </c>
      <c r="CH538" s="23">
        <v>0</v>
      </c>
      <c r="CI538" s="23">
        <v>0</v>
      </c>
      <c r="CJ538" s="25">
        <f t="shared" si="81"/>
        <v>238879159</v>
      </c>
      <c r="CK538" s="22">
        <v>0</v>
      </c>
      <c r="CL538" s="23">
        <v>0</v>
      </c>
      <c r="CM538" s="23">
        <v>0</v>
      </c>
      <c r="CN538" s="23">
        <v>0</v>
      </c>
      <c r="CO538" s="23">
        <v>0</v>
      </c>
      <c r="CP538" s="24">
        <v>0</v>
      </c>
      <c r="CQ538" s="23">
        <v>0</v>
      </c>
      <c r="CR538" s="23">
        <v>0</v>
      </c>
      <c r="CS538" s="25">
        <f t="shared" si="82"/>
        <v>238879159</v>
      </c>
      <c r="CT538" s="22">
        <v>0</v>
      </c>
      <c r="CU538" s="23">
        <v>0</v>
      </c>
      <c r="CV538" s="23">
        <v>0</v>
      </c>
      <c r="CW538" s="23"/>
      <c r="CX538" s="23">
        <v>0</v>
      </c>
      <c r="CY538" s="24">
        <v>0</v>
      </c>
      <c r="CZ538" s="23">
        <v>0</v>
      </c>
      <c r="DA538" s="23">
        <v>0</v>
      </c>
      <c r="DB538" s="25">
        <f t="shared" si="75"/>
        <v>238879159</v>
      </c>
      <c r="DC538" s="22">
        <v>0</v>
      </c>
      <c r="DD538" s="23">
        <v>0</v>
      </c>
      <c r="DE538" s="23">
        <v>0</v>
      </c>
      <c r="DF538" s="23">
        <v>0</v>
      </c>
      <c r="DG538" s="23">
        <v>0</v>
      </c>
      <c r="DH538" s="24">
        <v>0</v>
      </c>
      <c r="DI538" s="23">
        <v>0</v>
      </c>
      <c r="DJ538" s="23">
        <v>0</v>
      </c>
      <c r="DK538" s="25">
        <f t="shared" si="76"/>
        <v>238879159</v>
      </c>
      <c r="DL538" s="28">
        <v>0</v>
      </c>
      <c r="DM538" s="23">
        <v>0</v>
      </c>
      <c r="DN538" s="23">
        <v>0</v>
      </c>
      <c r="DO538" s="23">
        <v>0</v>
      </c>
      <c r="DP538" s="23"/>
      <c r="DQ538" s="23"/>
      <c r="DR538" s="23">
        <v>0</v>
      </c>
      <c r="DS538" s="23">
        <v>0</v>
      </c>
      <c r="DT538" s="24">
        <v>0</v>
      </c>
      <c r="DU538" s="23">
        <v>0</v>
      </c>
      <c r="DV538" s="23">
        <v>0</v>
      </c>
      <c r="DW538" s="26">
        <f t="shared" si="83"/>
        <v>238879159</v>
      </c>
      <c r="DX538" s="26">
        <f>VLOOKUP(B538,[2]RPTNCT049_ConsultaSaldosContabl!$I$4:$K$7914,3,0)</f>
        <v>91378022</v>
      </c>
      <c r="DY538" s="13" t="e">
        <f>+S538+AD538+AU538+#REF!+BG538+#REF!+BQ538+#REF!</f>
        <v>#REF!</v>
      </c>
    </row>
    <row r="539" spans="1:129" ht="15" customHeight="1" x14ac:dyDescent="0.2">
      <c r="A539" s="9">
        <v>8905014041</v>
      </c>
      <c r="B539" s="9">
        <v>890501404</v>
      </c>
      <c r="C539" s="9"/>
      <c r="D539" s="27">
        <v>211354313</v>
      </c>
      <c r="E539" s="21" t="s">
        <v>849</v>
      </c>
      <c r="F539" s="20" t="s">
        <v>1981</v>
      </c>
      <c r="G539" s="22">
        <f>VLOOKUP(A539,[1]SGP!$A$4:$G$1137,7,0)</f>
        <v>0</v>
      </c>
      <c r="H539" s="23"/>
      <c r="I539" s="23">
        <v>0</v>
      </c>
      <c r="J539" s="23">
        <v>0</v>
      </c>
      <c r="K539" s="24">
        <v>0</v>
      </c>
      <c r="L539" s="23">
        <v>0</v>
      </c>
      <c r="M539" s="23">
        <v>0</v>
      </c>
      <c r="N539" s="25">
        <f t="shared" si="77"/>
        <v>0</v>
      </c>
      <c r="O539" s="25">
        <v>0</v>
      </c>
      <c r="P539" s="22">
        <v>0</v>
      </c>
      <c r="Q539" s="23">
        <v>0</v>
      </c>
      <c r="R539" s="23">
        <v>0</v>
      </c>
      <c r="S539" s="31">
        <v>47731668</v>
      </c>
      <c r="T539" s="23">
        <v>0</v>
      </c>
      <c r="U539" s="24">
        <v>0</v>
      </c>
      <c r="V539" s="23">
        <v>0</v>
      </c>
      <c r="W539" s="23">
        <v>0</v>
      </c>
      <c r="X539" s="25">
        <f t="shared" si="78"/>
        <v>47731668</v>
      </c>
      <c r="Y539" s="25">
        <v>0</v>
      </c>
      <c r="Z539" s="22">
        <v>0</v>
      </c>
      <c r="AA539" s="23">
        <v>0</v>
      </c>
      <c r="AB539" s="22">
        <v>0</v>
      </c>
      <c r="AC539" s="23">
        <v>0</v>
      </c>
      <c r="AD539" s="23">
        <v>0</v>
      </c>
      <c r="AE539" s="23">
        <v>0</v>
      </c>
      <c r="AF539" s="24">
        <v>0</v>
      </c>
      <c r="AG539" s="23">
        <v>0</v>
      </c>
      <c r="AH539" s="23">
        <v>0</v>
      </c>
      <c r="AI539" s="25">
        <f t="shared" si="79"/>
        <v>47731668</v>
      </c>
      <c r="AJ539" s="25">
        <v>0</v>
      </c>
      <c r="AK539" s="24">
        <v>0</v>
      </c>
      <c r="AL539" s="23">
        <v>0</v>
      </c>
      <c r="AM539" s="23">
        <v>0</v>
      </c>
      <c r="AN539" s="24">
        <v>0</v>
      </c>
      <c r="AO539" s="24">
        <v>0</v>
      </c>
      <c r="AP539" s="23">
        <v>0</v>
      </c>
      <c r="AQ539" s="23">
        <v>0</v>
      </c>
      <c r="AR539" s="23">
        <v>0</v>
      </c>
      <c r="AS539" s="41" t="s">
        <v>2304</v>
      </c>
      <c r="AT539" s="23">
        <v>0</v>
      </c>
      <c r="AU539" s="23">
        <v>0</v>
      </c>
      <c r="AV539" s="25">
        <v>47731668</v>
      </c>
      <c r="AW539" s="22">
        <v>0</v>
      </c>
      <c r="AX539" s="23">
        <v>0</v>
      </c>
      <c r="AY539" s="41">
        <v>0</v>
      </c>
      <c r="AZ539" s="23">
        <v>0</v>
      </c>
      <c r="BA539" s="24">
        <v>0</v>
      </c>
      <c r="BB539" s="23">
        <v>0</v>
      </c>
      <c r="BC539" s="23"/>
      <c r="BD539" s="23">
        <v>0</v>
      </c>
      <c r="BE539" s="41">
        <v>0</v>
      </c>
      <c r="BF539" s="23">
        <v>28550400</v>
      </c>
      <c r="BG539" s="23">
        <v>42653585</v>
      </c>
      <c r="BH539" s="25">
        <v>118935653</v>
      </c>
      <c r="BI539" s="23">
        <v>0</v>
      </c>
      <c r="BJ539" s="23">
        <v>9425907</v>
      </c>
      <c r="BK539" s="23">
        <v>0</v>
      </c>
      <c r="BL539" s="23">
        <v>0</v>
      </c>
      <c r="BM539" s="23">
        <v>0</v>
      </c>
      <c r="BN539" s="24">
        <v>0</v>
      </c>
      <c r="BO539" s="23">
        <v>0</v>
      </c>
      <c r="BP539" s="23">
        <v>0</v>
      </c>
      <c r="BQ539" s="23">
        <v>0</v>
      </c>
      <c r="BR539" s="25">
        <v>128361560</v>
      </c>
      <c r="BS539" s="22">
        <v>0</v>
      </c>
      <c r="BT539" s="23">
        <v>0</v>
      </c>
      <c r="BU539" s="23">
        <v>0</v>
      </c>
      <c r="BV539" s="23">
        <v>0</v>
      </c>
      <c r="BW539" s="24">
        <v>0</v>
      </c>
      <c r="BX539" s="23">
        <v>0</v>
      </c>
      <c r="BY539" s="23">
        <v>0</v>
      </c>
      <c r="BZ539" s="23">
        <v>0</v>
      </c>
      <c r="CA539" s="25">
        <f t="shared" si="80"/>
        <v>128361560</v>
      </c>
      <c r="CB539" s="22">
        <v>0</v>
      </c>
      <c r="CC539" s="23">
        <v>0</v>
      </c>
      <c r="CD539" s="23">
        <v>0</v>
      </c>
      <c r="CE539" s="23">
        <v>0</v>
      </c>
      <c r="CF539" s="24">
        <v>0</v>
      </c>
      <c r="CG539" s="23">
        <v>0</v>
      </c>
      <c r="CH539" s="23">
        <v>0</v>
      </c>
      <c r="CI539" s="23">
        <v>0</v>
      </c>
      <c r="CJ539" s="25">
        <f t="shared" si="81"/>
        <v>128361560</v>
      </c>
      <c r="CK539" s="22">
        <v>0</v>
      </c>
      <c r="CL539" s="23">
        <v>0</v>
      </c>
      <c r="CM539" s="23">
        <v>0</v>
      </c>
      <c r="CN539" s="23">
        <v>0</v>
      </c>
      <c r="CO539" s="23">
        <v>0</v>
      </c>
      <c r="CP539" s="24">
        <v>0</v>
      </c>
      <c r="CQ539" s="23">
        <v>0</v>
      </c>
      <c r="CR539" s="23">
        <v>0</v>
      </c>
      <c r="CS539" s="25">
        <f t="shared" si="82"/>
        <v>128361560</v>
      </c>
      <c r="CT539" s="22">
        <v>0</v>
      </c>
      <c r="CU539" s="23">
        <v>0</v>
      </c>
      <c r="CV539" s="23">
        <v>0</v>
      </c>
      <c r="CW539" s="23"/>
      <c r="CX539" s="23">
        <v>0</v>
      </c>
      <c r="CY539" s="24">
        <v>0</v>
      </c>
      <c r="CZ539" s="23">
        <v>0</v>
      </c>
      <c r="DA539" s="23">
        <v>0</v>
      </c>
      <c r="DB539" s="25">
        <f t="shared" si="75"/>
        <v>128361560</v>
      </c>
      <c r="DC539" s="22">
        <v>0</v>
      </c>
      <c r="DD539" s="23">
        <v>0</v>
      </c>
      <c r="DE539" s="23">
        <v>0</v>
      </c>
      <c r="DF539" s="23">
        <v>0</v>
      </c>
      <c r="DG539" s="23">
        <v>0</v>
      </c>
      <c r="DH539" s="24">
        <v>0</v>
      </c>
      <c r="DI539" s="23">
        <v>0</v>
      </c>
      <c r="DJ539" s="23">
        <v>0</v>
      </c>
      <c r="DK539" s="25">
        <f t="shared" si="76"/>
        <v>128361560</v>
      </c>
      <c r="DL539" s="28">
        <v>0</v>
      </c>
      <c r="DM539" s="23">
        <v>0</v>
      </c>
      <c r="DN539" s="23">
        <v>0</v>
      </c>
      <c r="DO539" s="23">
        <v>0</v>
      </c>
      <c r="DP539" s="23"/>
      <c r="DQ539" s="23"/>
      <c r="DR539" s="23">
        <v>0</v>
      </c>
      <c r="DS539" s="23">
        <v>0</v>
      </c>
      <c r="DT539" s="24">
        <v>0</v>
      </c>
      <c r="DU539" s="23">
        <v>0</v>
      </c>
      <c r="DV539" s="23">
        <v>0</v>
      </c>
      <c r="DW539" s="26">
        <f t="shared" si="83"/>
        <v>128361560</v>
      </c>
      <c r="DX539" s="26">
        <f>VLOOKUP(B539,[2]RPTNCT049_ConsultaSaldosContabl!$I$4:$K$7914,3,0)</f>
        <v>37976307</v>
      </c>
      <c r="DY539" s="13" t="e">
        <f>+S539+AD539+AU539+#REF!+BG539+#REF!+BQ539+#REF!</f>
        <v>#REF!</v>
      </c>
    </row>
    <row r="540" spans="1:129" ht="15" customHeight="1" x14ac:dyDescent="0.2">
      <c r="A540" s="9">
        <v>8905013620</v>
      </c>
      <c r="B540" s="9">
        <v>890501362</v>
      </c>
      <c r="C540" s="9"/>
      <c r="D540" s="27">
        <v>212054820</v>
      </c>
      <c r="E540" s="21" t="s">
        <v>871</v>
      </c>
      <c r="F540" s="20" t="s">
        <v>2002</v>
      </c>
      <c r="G540" s="22">
        <f>VLOOKUP(A540,[1]SGP!$A$4:$G$1137,7,0)</f>
        <v>0</v>
      </c>
      <c r="H540" s="23"/>
      <c r="I540" s="23">
        <v>0</v>
      </c>
      <c r="J540" s="23">
        <v>0</v>
      </c>
      <c r="K540" s="24">
        <v>0</v>
      </c>
      <c r="L540" s="23">
        <v>0</v>
      </c>
      <c r="M540" s="23">
        <v>0</v>
      </c>
      <c r="N540" s="25">
        <f t="shared" si="77"/>
        <v>0</v>
      </c>
      <c r="O540" s="25">
        <v>0</v>
      </c>
      <c r="P540" s="22">
        <v>0</v>
      </c>
      <c r="Q540" s="23">
        <v>0</v>
      </c>
      <c r="R540" s="23">
        <v>0</v>
      </c>
      <c r="S540" s="31">
        <v>145070926</v>
      </c>
      <c r="T540" s="23">
        <v>0</v>
      </c>
      <c r="U540" s="24">
        <v>0</v>
      </c>
      <c r="V540" s="23">
        <v>0</v>
      </c>
      <c r="W540" s="23">
        <v>0</v>
      </c>
      <c r="X540" s="25">
        <f t="shared" si="78"/>
        <v>145070926</v>
      </c>
      <c r="Y540" s="25">
        <v>0</v>
      </c>
      <c r="Z540" s="22">
        <v>0</v>
      </c>
      <c r="AA540" s="23">
        <v>0</v>
      </c>
      <c r="AB540" s="22">
        <v>0</v>
      </c>
      <c r="AC540" s="23">
        <v>0</v>
      </c>
      <c r="AD540" s="23">
        <v>0</v>
      </c>
      <c r="AE540" s="23">
        <v>0</v>
      </c>
      <c r="AF540" s="24">
        <v>0</v>
      </c>
      <c r="AG540" s="23">
        <v>0</v>
      </c>
      <c r="AH540" s="23">
        <v>0</v>
      </c>
      <c r="AI540" s="25">
        <f t="shared" si="79"/>
        <v>145070926</v>
      </c>
      <c r="AJ540" s="25">
        <v>0</v>
      </c>
      <c r="AK540" s="24">
        <v>0</v>
      </c>
      <c r="AL540" s="23">
        <v>0</v>
      </c>
      <c r="AM540" s="23">
        <v>0</v>
      </c>
      <c r="AN540" s="24">
        <v>0</v>
      </c>
      <c r="AO540" s="24">
        <v>0</v>
      </c>
      <c r="AP540" s="23">
        <v>0</v>
      </c>
      <c r="AQ540" s="23">
        <v>0</v>
      </c>
      <c r="AR540" s="23">
        <v>0</v>
      </c>
      <c r="AS540" s="41" t="s">
        <v>2304</v>
      </c>
      <c r="AT540" s="23">
        <v>0</v>
      </c>
      <c r="AU540" s="23">
        <v>0</v>
      </c>
      <c r="AV540" s="25">
        <v>145070926</v>
      </c>
      <c r="AW540" s="22">
        <v>0</v>
      </c>
      <c r="AX540" s="23">
        <v>0</v>
      </c>
      <c r="AY540" s="41">
        <v>0</v>
      </c>
      <c r="AZ540" s="23">
        <v>0</v>
      </c>
      <c r="BA540" s="24">
        <v>0</v>
      </c>
      <c r="BB540" s="23">
        <v>0</v>
      </c>
      <c r="BC540" s="23"/>
      <c r="BD540" s="23">
        <v>0</v>
      </c>
      <c r="BE540" s="41">
        <v>0</v>
      </c>
      <c r="BF540" s="23">
        <v>128484535</v>
      </c>
      <c r="BG540" s="23">
        <v>147624133</v>
      </c>
      <c r="BH540" s="25">
        <v>421179594</v>
      </c>
      <c r="BI540" s="23">
        <v>0</v>
      </c>
      <c r="BJ540" s="23">
        <v>35648733</v>
      </c>
      <c r="BK540" s="23">
        <v>0</v>
      </c>
      <c r="BL540" s="23">
        <v>0</v>
      </c>
      <c r="BM540" s="23">
        <v>0</v>
      </c>
      <c r="BN540" s="24">
        <v>0</v>
      </c>
      <c r="BO540" s="23">
        <v>0</v>
      </c>
      <c r="BP540" s="23">
        <v>0</v>
      </c>
      <c r="BQ540" s="23">
        <v>0</v>
      </c>
      <c r="BR540" s="25">
        <v>456828327</v>
      </c>
      <c r="BS540" s="22">
        <v>0</v>
      </c>
      <c r="BT540" s="23">
        <v>0</v>
      </c>
      <c r="BU540" s="23">
        <v>0</v>
      </c>
      <c r="BV540" s="23">
        <v>0</v>
      </c>
      <c r="BW540" s="24">
        <v>0</v>
      </c>
      <c r="BX540" s="23">
        <v>0</v>
      </c>
      <c r="BY540" s="23">
        <v>0</v>
      </c>
      <c r="BZ540" s="23">
        <v>0</v>
      </c>
      <c r="CA540" s="25">
        <f t="shared" si="80"/>
        <v>456828327</v>
      </c>
      <c r="CB540" s="22">
        <v>0</v>
      </c>
      <c r="CC540" s="23">
        <v>0</v>
      </c>
      <c r="CD540" s="23">
        <v>0</v>
      </c>
      <c r="CE540" s="23">
        <v>0</v>
      </c>
      <c r="CF540" s="24">
        <v>0</v>
      </c>
      <c r="CG540" s="23">
        <v>0</v>
      </c>
      <c r="CH540" s="23">
        <v>0</v>
      </c>
      <c r="CI540" s="23">
        <v>0</v>
      </c>
      <c r="CJ540" s="25">
        <f t="shared" si="81"/>
        <v>456828327</v>
      </c>
      <c r="CK540" s="22">
        <v>0</v>
      </c>
      <c r="CL540" s="23">
        <v>0</v>
      </c>
      <c r="CM540" s="23">
        <v>0</v>
      </c>
      <c r="CN540" s="23">
        <v>0</v>
      </c>
      <c r="CO540" s="23">
        <v>0</v>
      </c>
      <c r="CP540" s="24">
        <v>0</v>
      </c>
      <c r="CQ540" s="23">
        <v>0</v>
      </c>
      <c r="CR540" s="23">
        <v>0</v>
      </c>
      <c r="CS540" s="25">
        <f t="shared" si="82"/>
        <v>456828327</v>
      </c>
      <c r="CT540" s="22">
        <v>0</v>
      </c>
      <c r="CU540" s="23">
        <v>0</v>
      </c>
      <c r="CV540" s="23">
        <v>0</v>
      </c>
      <c r="CW540" s="23"/>
      <c r="CX540" s="23">
        <v>0</v>
      </c>
      <c r="CY540" s="24">
        <v>0</v>
      </c>
      <c r="CZ540" s="23">
        <v>0</v>
      </c>
      <c r="DA540" s="23">
        <v>0</v>
      </c>
      <c r="DB540" s="25">
        <f t="shared" si="75"/>
        <v>456828327</v>
      </c>
      <c r="DC540" s="22">
        <v>0</v>
      </c>
      <c r="DD540" s="23">
        <v>0</v>
      </c>
      <c r="DE540" s="23">
        <v>0</v>
      </c>
      <c r="DF540" s="23">
        <v>0</v>
      </c>
      <c r="DG540" s="23">
        <v>0</v>
      </c>
      <c r="DH540" s="24">
        <v>0</v>
      </c>
      <c r="DI540" s="23">
        <v>0</v>
      </c>
      <c r="DJ540" s="23">
        <v>0</v>
      </c>
      <c r="DK540" s="25">
        <f t="shared" si="76"/>
        <v>456828327</v>
      </c>
      <c r="DL540" s="28">
        <v>0</v>
      </c>
      <c r="DM540" s="23">
        <v>0</v>
      </c>
      <c r="DN540" s="23">
        <v>0</v>
      </c>
      <c r="DO540" s="23">
        <v>0</v>
      </c>
      <c r="DP540" s="23">
        <v>0</v>
      </c>
      <c r="DQ540" s="23"/>
      <c r="DR540" s="23">
        <v>0</v>
      </c>
      <c r="DS540" s="23">
        <v>0</v>
      </c>
      <c r="DT540" s="24">
        <v>0</v>
      </c>
      <c r="DU540" s="23">
        <v>0</v>
      </c>
      <c r="DV540" s="23">
        <v>0</v>
      </c>
      <c r="DW540" s="26">
        <f t="shared" si="83"/>
        <v>456828327</v>
      </c>
      <c r="DX540" s="26">
        <f>VLOOKUP(B540,[2]RPTNCT049_ConsultaSaldosContabl!$I$4:$K$7914,3,0)</f>
        <v>164133268</v>
      </c>
      <c r="DY540" s="13" t="e">
        <f>+S540+AD540+AU540+#REF!+BG540+#REF!+BQ540+#REF!</f>
        <v>#REF!</v>
      </c>
    </row>
    <row r="541" spans="1:129" ht="15" customHeight="1" x14ac:dyDescent="0.2">
      <c r="A541" s="9">
        <v>8905011022</v>
      </c>
      <c r="B541" s="9">
        <v>890501102</v>
      </c>
      <c r="C541" s="9"/>
      <c r="D541" s="27">
        <v>219854498</v>
      </c>
      <c r="E541" s="21" t="s">
        <v>858</v>
      </c>
      <c r="F541" s="20" t="s">
        <v>1990</v>
      </c>
      <c r="G541" s="22">
        <f>VLOOKUP(A541,[1]SGP!$A$4:$G$1137,7,0)</f>
        <v>0</v>
      </c>
      <c r="H541" s="23"/>
      <c r="I541" s="23">
        <v>0</v>
      </c>
      <c r="J541" s="23">
        <v>0</v>
      </c>
      <c r="K541" s="24">
        <v>0</v>
      </c>
      <c r="L541" s="23">
        <v>0</v>
      </c>
      <c r="M541" s="23">
        <v>0</v>
      </c>
      <c r="N541" s="25">
        <f t="shared" si="77"/>
        <v>0</v>
      </c>
      <c r="O541" s="25">
        <v>0</v>
      </c>
      <c r="P541" s="22">
        <v>0</v>
      </c>
      <c r="Q541" s="23">
        <v>0</v>
      </c>
      <c r="R541" s="23">
        <v>0</v>
      </c>
      <c r="S541" s="31">
        <v>863466163</v>
      </c>
      <c r="T541" s="23">
        <v>0</v>
      </c>
      <c r="U541" s="24">
        <v>0</v>
      </c>
      <c r="V541" s="23">
        <v>0</v>
      </c>
      <c r="W541" s="23">
        <v>0</v>
      </c>
      <c r="X541" s="25">
        <f t="shared" si="78"/>
        <v>863466163</v>
      </c>
      <c r="Y541" s="25">
        <v>0</v>
      </c>
      <c r="Z541" s="22">
        <v>0</v>
      </c>
      <c r="AA541" s="23">
        <v>0</v>
      </c>
      <c r="AB541" s="22">
        <v>0</v>
      </c>
      <c r="AC541" s="23">
        <v>0</v>
      </c>
      <c r="AD541" s="23">
        <v>0</v>
      </c>
      <c r="AE541" s="23">
        <v>0</v>
      </c>
      <c r="AF541" s="24">
        <v>0</v>
      </c>
      <c r="AG541" s="23">
        <v>0</v>
      </c>
      <c r="AH541" s="23">
        <v>0</v>
      </c>
      <c r="AI541" s="25">
        <f t="shared" si="79"/>
        <v>863466163</v>
      </c>
      <c r="AJ541" s="25">
        <v>0</v>
      </c>
      <c r="AK541" s="24">
        <v>0</v>
      </c>
      <c r="AL541" s="23">
        <v>0</v>
      </c>
      <c r="AM541" s="23">
        <v>0</v>
      </c>
      <c r="AN541" s="24">
        <v>0</v>
      </c>
      <c r="AO541" s="24">
        <v>0</v>
      </c>
      <c r="AP541" s="23">
        <v>0</v>
      </c>
      <c r="AQ541" s="23">
        <v>0</v>
      </c>
      <c r="AR541" s="23">
        <v>0</v>
      </c>
      <c r="AS541" s="41" t="s">
        <v>2304</v>
      </c>
      <c r="AT541" s="23">
        <v>0</v>
      </c>
      <c r="AU541" s="23">
        <v>0</v>
      </c>
      <c r="AV541" s="25">
        <v>863466163</v>
      </c>
      <c r="AW541" s="22">
        <v>0</v>
      </c>
      <c r="AX541" s="23">
        <v>0</v>
      </c>
      <c r="AY541" s="41">
        <v>0</v>
      </c>
      <c r="AZ541" s="23">
        <v>0</v>
      </c>
      <c r="BA541" s="24">
        <v>0</v>
      </c>
      <c r="BB541" s="23">
        <v>0</v>
      </c>
      <c r="BC541" s="23"/>
      <c r="BD541" s="23">
        <v>0</v>
      </c>
      <c r="BE541" s="41">
        <v>0</v>
      </c>
      <c r="BF541" s="23">
        <v>471206185</v>
      </c>
      <c r="BG541" s="23">
        <v>716558427</v>
      </c>
      <c r="BH541" s="25">
        <v>2051230775</v>
      </c>
      <c r="BI541" s="23">
        <v>0</v>
      </c>
      <c r="BJ541" s="23">
        <v>137319808</v>
      </c>
      <c r="BK541" s="23">
        <v>0</v>
      </c>
      <c r="BL541" s="23">
        <v>0</v>
      </c>
      <c r="BM541" s="23">
        <v>0</v>
      </c>
      <c r="BN541" s="24">
        <v>0</v>
      </c>
      <c r="BO541" s="23">
        <v>0</v>
      </c>
      <c r="BP541" s="23">
        <v>0</v>
      </c>
      <c r="BQ541" s="23">
        <v>0</v>
      </c>
      <c r="BR541" s="25">
        <v>2188550583</v>
      </c>
      <c r="BS541" s="22">
        <v>0</v>
      </c>
      <c r="BT541" s="23">
        <v>0</v>
      </c>
      <c r="BU541" s="23">
        <v>0</v>
      </c>
      <c r="BV541" s="23">
        <v>0</v>
      </c>
      <c r="BW541" s="24">
        <v>0</v>
      </c>
      <c r="BX541" s="23">
        <v>0</v>
      </c>
      <c r="BY541" s="23">
        <v>0</v>
      </c>
      <c r="BZ541" s="23">
        <v>0</v>
      </c>
      <c r="CA541" s="25">
        <f t="shared" si="80"/>
        <v>2188550583</v>
      </c>
      <c r="CB541" s="22">
        <v>0</v>
      </c>
      <c r="CC541" s="23">
        <v>0</v>
      </c>
      <c r="CD541" s="23">
        <v>0</v>
      </c>
      <c r="CE541" s="23">
        <v>0</v>
      </c>
      <c r="CF541" s="24">
        <v>0</v>
      </c>
      <c r="CG541" s="23">
        <v>0</v>
      </c>
      <c r="CH541" s="23">
        <v>0</v>
      </c>
      <c r="CI541" s="23">
        <v>0</v>
      </c>
      <c r="CJ541" s="25">
        <f t="shared" si="81"/>
        <v>2188550583</v>
      </c>
      <c r="CK541" s="22">
        <v>0</v>
      </c>
      <c r="CL541" s="23">
        <v>0</v>
      </c>
      <c r="CM541" s="23">
        <v>0</v>
      </c>
      <c r="CN541" s="23">
        <v>0</v>
      </c>
      <c r="CO541" s="23">
        <v>0</v>
      </c>
      <c r="CP541" s="24">
        <v>0</v>
      </c>
      <c r="CQ541" s="23">
        <v>0</v>
      </c>
      <c r="CR541" s="23">
        <v>0</v>
      </c>
      <c r="CS541" s="25">
        <f t="shared" si="82"/>
        <v>2188550583</v>
      </c>
      <c r="CT541" s="22">
        <v>0</v>
      </c>
      <c r="CU541" s="23">
        <v>0</v>
      </c>
      <c r="CV541" s="23">
        <v>0</v>
      </c>
      <c r="CW541" s="23"/>
      <c r="CX541" s="23">
        <v>0</v>
      </c>
      <c r="CY541" s="24">
        <v>0</v>
      </c>
      <c r="CZ541" s="23">
        <v>0</v>
      </c>
      <c r="DA541" s="23">
        <v>0</v>
      </c>
      <c r="DB541" s="25">
        <f t="shared" si="75"/>
        <v>2188550583</v>
      </c>
      <c r="DC541" s="22">
        <v>0</v>
      </c>
      <c r="DD541" s="23">
        <v>0</v>
      </c>
      <c r="DE541" s="23">
        <v>0</v>
      </c>
      <c r="DF541" s="23">
        <v>0</v>
      </c>
      <c r="DG541" s="23">
        <v>0</v>
      </c>
      <c r="DH541" s="24">
        <v>0</v>
      </c>
      <c r="DI541" s="23">
        <v>0</v>
      </c>
      <c r="DJ541" s="23">
        <v>0</v>
      </c>
      <c r="DK541" s="25">
        <f t="shared" si="76"/>
        <v>2188550583</v>
      </c>
      <c r="DL541" s="28">
        <v>0</v>
      </c>
      <c r="DM541" s="23">
        <v>0</v>
      </c>
      <c r="DN541" s="23">
        <v>0</v>
      </c>
      <c r="DO541" s="23">
        <v>0</v>
      </c>
      <c r="DP541" s="23"/>
      <c r="DQ541" s="23"/>
      <c r="DR541" s="23">
        <v>0</v>
      </c>
      <c r="DS541" s="23">
        <v>0</v>
      </c>
      <c r="DT541" s="24">
        <v>0</v>
      </c>
      <c r="DU541" s="23">
        <v>0</v>
      </c>
      <c r="DV541" s="23">
        <v>0</v>
      </c>
      <c r="DW541" s="26">
        <f t="shared" si="83"/>
        <v>2188550583</v>
      </c>
      <c r="DX541" s="26">
        <f>VLOOKUP(B541,[2]RPTNCT049_ConsultaSaldosContabl!$I$4:$K$7914,3,0)</f>
        <v>608525993</v>
      </c>
      <c r="DY541" s="13" t="e">
        <f>+S541+AD541+AU541+#REF!+BG541+#REF!+BQ541+#REF!</f>
        <v>#REF!</v>
      </c>
    </row>
    <row r="542" spans="1:129" ht="15" customHeight="1" x14ac:dyDescent="0.2">
      <c r="A542" s="9">
        <v>8904814470</v>
      </c>
      <c r="B542" s="9">
        <v>890481447</v>
      </c>
      <c r="C542" s="9"/>
      <c r="D542" s="27">
        <v>210013600</v>
      </c>
      <c r="E542" s="21" t="s">
        <v>258</v>
      </c>
      <c r="F542" s="20" t="s">
        <v>1406</v>
      </c>
      <c r="G542" s="22">
        <f>VLOOKUP(A542,[1]SGP!$A$4:$G$1137,7,0)</f>
        <v>0</v>
      </c>
      <c r="H542" s="23"/>
      <c r="I542" s="23">
        <v>0</v>
      </c>
      <c r="J542" s="23">
        <v>0</v>
      </c>
      <c r="K542" s="24">
        <v>0</v>
      </c>
      <c r="L542" s="23">
        <v>0</v>
      </c>
      <c r="M542" s="23">
        <v>0</v>
      </c>
      <c r="N542" s="25">
        <f t="shared" si="77"/>
        <v>0</v>
      </c>
      <c r="O542" s="25">
        <v>0</v>
      </c>
      <c r="P542" s="22">
        <v>0</v>
      </c>
      <c r="Q542" s="23">
        <v>0</v>
      </c>
      <c r="R542" s="23">
        <v>0</v>
      </c>
      <c r="S542" s="31">
        <v>87928428</v>
      </c>
      <c r="T542" s="23">
        <v>0</v>
      </c>
      <c r="U542" s="24">
        <v>0</v>
      </c>
      <c r="V542" s="23">
        <v>0</v>
      </c>
      <c r="W542" s="23">
        <v>0</v>
      </c>
      <c r="X542" s="25">
        <f t="shared" si="78"/>
        <v>87928428</v>
      </c>
      <c r="Y542" s="25">
        <v>0</v>
      </c>
      <c r="Z542" s="22">
        <v>0</v>
      </c>
      <c r="AA542" s="23">
        <v>0</v>
      </c>
      <c r="AB542" s="22">
        <v>0</v>
      </c>
      <c r="AC542" s="23">
        <v>0</v>
      </c>
      <c r="AD542" s="23">
        <v>0</v>
      </c>
      <c r="AE542" s="23">
        <v>0</v>
      </c>
      <c r="AF542" s="24">
        <v>0</v>
      </c>
      <c r="AG542" s="23">
        <v>0</v>
      </c>
      <c r="AH542" s="23">
        <v>0</v>
      </c>
      <c r="AI542" s="25">
        <f t="shared" si="79"/>
        <v>87928428</v>
      </c>
      <c r="AJ542" s="25">
        <v>0</v>
      </c>
      <c r="AK542" s="24">
        <v>0</v>
      </c>
      <c r="AL542" s="23">
        <v>0</v>
      </c>
      <c r="AM542" s="23">
        <v>0</v>
      </c>
      <c r="AN542" s="24">
        <v>0</v>
      </c>
      <c r="AO542" s="24">
        <v>0</v>
      </c>
      <c r="AP542" s="23">
        <v>0</v>
      </c>
      <c r="AQ542" s="23">
        <v>0</v>
      </c>
      <c r="AR542" s="23">
        <v>0</v>
      </c>
      <c r="AS542" s="41" t="s">
        <v>2304</v>
      </c>
      <c r="AT542" s="23">
        <v>0</v>
      </c>
      <c r="AU542" s="23">
        <v>0</v>
      </c>
      <c r="AV542" s="25">
        <v>87928428</v>
      </c>
      <c r="AW542" s="22">
        <v>0</v>
      </c>
      <c r="AX542" s="23">
        <v>0</v>
      </c>
      <c r="AY542" s="41">
        <v>0</v>
      </c>
      <c r="AZ542" s="23">
        <v>0</v>
      </c>
      <c r="BA542" s="24">
        <v>0</v>
      </c>
      <c r="BB542" s="23">
        <v>0</v>
      </c>
      <c r="BC542" s="23"/>
      <c r="BD542" s="23">
        <v>0</v>
      </c>
      <c r="BE542" s="41">
        <v>0</v>
      </c>
      <c r="BF542" s="23">
        <v>80543720</v>
      </c>
      <c r="BG542" s="23">
        <v>64704302</v>
      </c>
      <c r="BH542" s="25">
        <v>233176450</v>
      </c>
      <c r="BI542" s="23">
        <v>0</v>
      </c>
      <c r="BJ542" s="23">
        <v>23948992</v>
      </c>
      <c r="BK542" s="23">
        <v>0</v>
      </c>
      <c r="BL542" s="23">
        <v>0</v>
      </c>
      <c r="BM542" s="23">
        <v>0</v>
      </c>
      <c r="BN542" s="24">
        <v>0</v>
      </c>
      <c r="BO542" s="23">
        <v>0</v>
      </c>
      <c r="BP542" s="23">
        <v>0</v>
      </c>
      <c r="BQ542" s="23">
        <v>0</v>
      </c>
      <c r="BR542" s="25">
        <v>257125442</v>
      </c>
      <c r="BS542" s="22">
        <v>0</v>
      </c>
      <c r="BT542" s="23">
        <v>0</v>
      </c>
      <c r="BU542" s="23">
        <v>0</v>
      </c>
      <c r="BV542" s="23">
        <v>0</v>
      </c>
      <c r="BW542" s="24">
        <v>0</v>
      </c>
      <c r="BX542" s="23">
        <v>0</v>
      </c>
      <c r="BY542" s="23">
        <v>0</v>
      </c>
      <c r="BZ542" s="23">
        <v>0</v>
      </c>
      <c r="CA542" s="25">
        <f t="shared" si="80"/>
        <v>257125442</v>
      </c>
      <c r="CB542" s="22">
        <v>0</v>
      </c>
      <c r="CC542" s="23">
        <v>0</v>
      </c>
      <c r="CD542" s="23">
        <v>0</v>
      </c>
      <c r="CE542" s="23">
        <v>0</v>
      </c>
      <c r="CF542" s="24">
        <v>0</v>
      </c>
      <c r="CG542" s="23">
        <v>0</v>
      </c>
      <c r="CH542" s="23">
        <v>0</v>
      </c>
      <c r="CI542" s="23">
        <v>0</v>
      </c>
      <c r="CJ542" s="25">
        <f t="shared" si="81"/>
        <v>257125442</v>
      </c>
      <c r="CK542" s="22">
        <v>0</v>
      </c>
      <c r="CL542" s="23">
        <v>0</v>
      </c>
      <c r="CM542" s="23">
        <v>0</v>
      </c>
      <c r="CN542" s="23">
        <v>0</v>
      </c>
      <c r="CO542" s="23">
        <v>0</v>
      </c>
      <c r="CP542" s="24">
        <v>0</v>
      </c>
      <c r="CQ542" s="23">
        <v>0</v>
      </c>
      <c r="CR542" s="23">
        <v>0</v>
      </c>
      <c r="CS542" s="25">
        <f t="shared" si="82"/>
        <v>257125442</v>
      </c>
      <c r="CT542" s="22">
        <v>0</v>
      </c>
      <c r="CU542" s="23">
        <v>0</v>
      </c>
      <c r="CV542" s="23">
        <v>0</v>
      </c>
      <c r="CW542" s="23"/>
      <c r="CX542" s="23">
        <v>0</v>
      </c>
      <c r="CY542" s="24">
        <v>0</v>
      </c>
      <c r="CZ542" s="23">
        <v>0</v>
      </c>
      <c r="DA542" s="23">
        <v>0</v>
      </c>
      <c r="DB542" s="25">
        <f t="shared" si="75"/>
        <v>257125442</v>
      </c>
      <c r="DC542" s="22">
        <v>0</v>
      </c>
      <c r="DD542" s="23">
        <v>0</v>
      </c>
      <c r="DE542" s="23">
        <v>0</v>
      </c>
      <c r="DF542" s="23">
        <v>0</v>
      </c>
      <c r="DG542" s="23">
        <v>0</v>
      </c>
      <c r="DH542" s="24">
        <v>0</v>
      </c>
      <c r="DI542" s="23">
        <v>0</v>
      </c>
      <c r="DJ542" s="23">
        <v>0</v>
      </c>
      <c r="DK542" s="25">
        <f t="shared" si="76"/>
        <v>257125442</v>
      </c>
      <c r="DL542" s="28">
        <v>0</v>
      </c>
      <c r="DM542" s="23">
        <v>0</v>
      </c>
      <c r="DN542" s="23">
        <v>0</v>
      </c>
      <c r="DO542" s="23">
        <v>0</v>
      </c>
      <c r="DP542" s="23"/>
      <c r="DQ542" s="23"/>
      <c r="DR542" s="23">
        <v>0</v>
      </c>
      <c r="DS542" s="23">
        <v>0</v>
      </c>
      <c r="DT542" s="24">
        <v>0</v>
      </c>
      <c r="DU542" s="23">
        <v>0</v>
      </c>
      <c r="DV542" s="23">
        <v>0</v>
      </c>
      <c r="DW542" s="26">
        <f t="shared" si="83"/>
        <v>257125442</v>
      </c>
      <c r="DX542" s="26">
        <f>VLOOKUP(B542,[2]RPTNCT049_ConsultaSaldosContabl!$I$4:$K$7914,3,0)</f>
        <v>104492712</v>
      </c>
      <c r="DY542" s="13" t="e">
        <f>+S542+AD542+AU542+#REF!+BG542+#REF!+BQ542+#REF!</f>
        <v>#REF!</v>
      </c>
    </row>
    <row r="543" spans="1:129" s="44" customFormat="1" ht="23.25" customHeight="1" x14ac:dyDescent="0.2">
      <c r="A543" s="9">
        <v>8904813623</v>
      </c>
      <c r="B543" s="9">
        <v>890481362</v>
      </c>
      <c r="C543" s="9"/>
      <c r="D543" s="27">
        <v>214013140</v>
      </c>
      <c r="E543" s="21" t="s">
        <v>242</v>
      </c>
      <c r="F543" s="20" t="s">
        <v>1389</v>
      </c>
      <c r="G543" s="22">
        <f>VLOOKUP(A543,[1]SGP!$A$4:$G$1137,7,0)</f>
        <v>0</v>
      </c>
      <c r="H543" s="23"/>
      <c r="I543" s="23">
        <v>0</v>
      </c>
      <c r="J543" s="23">
        <v>0</v>
      </c>
      <c r="K543" s="24">
        <v>0</v>
      </c>
      <c r="L543" s="23">
        <v>0</v>
      </c>
      <c r="M543" s="23">
        <v>0</v>
      </c>
      <c r="N543" s="25">
        <f t="shared" si="77"/>
        <v>0</v>
      </c>
      <c r="O543" s="25">
        <v>0</v>
      </c>
      <c r="P543" s="22">
        <v>0</v>
      </c>
      <c r="Q543" s="23">
        <v>0</v>
      </c>
      <c r="R543" s="23">
        <v>0</v>
      </c>
      <c r="S543" s="31">
        <v>251517423</v>
      </c>
      <c r="T543" s="23">
        <v>0</v>
      </c>
      <c r="U543" s="24">
        <v>0</v>
      </c>
      <c r="V543" s="23">
        <v>0</v>
      </c>
      <c r="W543" s="23">
        <v>0</v>
      </c>
      <c r="X543" s="25">
        <f t="shared" si="78"/>
        <v>251517423</v>
      </c>
      <c r="Y543" s="25">
        <v>0</v>
      </c>
      <c r="Z543" s="22">
        <v>0</v>
      </c>
      <c r="AA543" s="23">
        <v>0</v>
      </c>
      <c r="AB543" s="22">
        <v>0</v>
      </c>
      <c r="AC543" s="23">
        <v>0</v>
      </c>
      <c r="AD543" s="23">
        <v>0</v>
      </c>
      <c r="AE543" s="23">
        <v>0</v>
      </c>
      <c r="AF543" s="24">
        <v>0</v>
      </c>
      <c r="AG543" s="23">
        <v>0</v>
      </c>
      <c r="AH543" s="23">
        <v>0</v>
      </c>
      <c r="AI543" s="25">
        <f t="shared" si="79"/>
        <v>251517423</v>
      </c>
      <c r="AJ543" s="25">
        <v>0</v>
      </c>
      <c r="AK543" s="24">
        <v>0</v>
      </c>
      <c r="AL543" s="23">
        <v>0</v>
      </c>
      <c r="AM543" s="23">
        <v>0</v>
      </c>
      <c r="AN543" s="24">
        <v>0</v>
      </c>
      <c r="AO543" s="24">
        <v>0</v>
      </c>
      <c r="AP543" s="23">
        <v>0</v>
      </c>
      <c r="AQ543" s="23">
        <v>0</v>
      </c>
      <c r="AR543" s="23">
        <v>0</v>
      </c>
      <c r="AS543" s="41" t="s">
        <v>2304</v>
      </c>
      <c r="AT543" s="23">
        <v>0</v>
      </c>
      <c r="AU543" s="23">
        <v>0</v>
      </c>
      <c r="AV543" s="25">
        <v>251517423</v>
      </c>
      <c r="AW543" s="22">
        <v>0</v>
      </c>
      <c r="AX543" s="23">
        <v>0</v>
      </c>
      <c r="AY543" s="41">
        <v>0</v>
      </c>
      <c r="AZ543" s="23">
        <v>0</v>
      </c>
      <c r="BA543" s="24">
        <v>0</v>
      </c>
      <c r="BB543" s="23">
        <v>0</v>
      </c>
      <c r="BC543" s="23"/>
      <c r="BD543" s="23">
        <v>0</v>
      </c>
      <c r="BE543" s="41">
        <v>0</v>
      </c>
      <c r="BF543" s="23">
        <v>267573760</v>
      </c>
      <c r="BG543" s="23">
        <v>231426652</v>
      </c>
      <c r="BH543" s="25">
        <v>750517835</v>
      </c>
      <c r="BI543" s="23">
        <v>0</v>
      </c>
      <c r="BJ543" s="23">
        <v>75529867</v>
      </c>
      <c r="BK543" s="23">
        <v>0</v>
      </c>
      <c r="BL543" s="23">
        <v>0</v>
      </c>
      <c r="BM543" s="23">
        <v>0</v>
      </c>
      <c r="BN543" s="24">
        <v>0</v>
      </c>
      <c r="BO543" s="23">
        <v>0</v>
      </c>
      <c r="BP543" s="23">
        <v>0</v>
      </c>
      <c r="BQ543" s="23">
        <v>0</v>
      </c>
      <c r="BR543" s="25">
        <v>826047702</v>
      </c>
      <c r="BS543" s="22">
        <v>0</v>
      </c>
      <c r="BT543" s="23">
        <v>0</v>
      </c>
      <c r="BU543" s="23">
        <v>0</v>
      </c>
      <c r="BV543" s="23">
        <v>0</v>
      </c>
      <c r="BW543" s="24">
        <v>0</v>
      </c>
      <c r="BX543" s="23">
        <v>0</v>
      </c>
      <c r="BY543" s="23">
        <v>0</v>
      </c>
      <c r="BZ543" s="23">
        <v>0</v>
      </c>
      <c r="CA543" s="25">
        <f t="shared" si="80"/>
        <v>826047702</v>
      </c>
      <c r="CB543" s="22">
        <v>0</v>
      </c>
      <c r="CC543" s="23">
        <v>0</v>
      </c>
      <c r="CD543" s="23">
        <v>0</v>
      </c>
      <c r="CE543" s="23">
        <v>0</v>
      </c>
      <c r="CF543" s="24">
        <v>0</v>
      </c>
      <c r="CG543" s="23">
        <v>0</v>
      </c>
      <c r="CH543" s="23">
        <v>0</v>
      </c>
      <c r="CI543" s="23">
        <v>0</v>
      </c>
      <c r="CJ543" s="25">
        <f t="shared" si="81"/>
        <v>826047702</v>
      </c>
      <c r="CK543" s="22">
        <v>0</v>
      </c>
      <c r="CL543" s="23">
        <v>0</v>
      </c>
      <c r="CM543" s="23">
        <v>0</v>
      </c>
      <c r="CN543" s="23">
        <v>0</v>
      </c>
      <c r="CO543" s="23">
        <v>0</v>
      </c>
      <c r="CP543" s="24">
        <v>0</v>
      </c>
      <c r="CQ543" s="23">
        <v>0</v>
      </c>
      <c r="CR543" s="23">
        <v>0</v>
      </c>
      <c r="CS543" s="25">
        <f t="shared" si="82"/>
        <v>826047702</v>
      </c>
      <c r="CT543" s="22">
        <v>0</v>
      </c>
      <c r="CU543" s="23">
        <v>0</v>
      </c>
      <c r="CV543" s="23">
        <v>0</v>
      </c>
      <c r="CW543" s="23"/>
      <c r="CX543" s="23">
        <v>0</v>
      </c>
      <c r="CY543" s="24">
        <v>0</v>
      </c>
      <c r="CZ543" s="23">
        <v>0</v>
      </c>
      <c r="DA543" s="23">
        <v>0</v>
      </c>
      <c r="DB543" s="25">
        <f t="shared" si="75"/>
        <v>826047702</v>
      </c>
      <c r="DC543" s="22">
        <v>0</v>
      </c>
      <c r="DD543" s="23">
        <v>0</v>
      </c>
      <c r="DE543" s="23">
        <v>0</v>
      </c>
      <c r="DF543" s="23">
        <v>0</v>
      </c>
      <c r="DG543" s="23">
        <v>0</v>
      </c>
      <c r="DH543" s="24">
        <v>0</v>
      </c>
      <c r="DI543" s="23">
        <v>0</v>
      </c>
      <c r="DJ543" s="23">
        <v>0</v>
      </c>
      <c r="DK543" s="25">
        <f t="shared" si="76"/>
        <v>826047702</v>
      </c>
      <c r="DL543" s="28">
        <v>0</v>
      </c>
      <c r="DM543" s="23">
        <v>0</v>
      </c>
      <c r="DN543" s="23">
        <v>0</v>
      </c>
      <c r="DO543" s="23">
        <v>0</v>
      </c>
      <c r="DP543" s="23"/>
      <c r="DQ543" s="23"/>
      <c r="DR543" s="23">
        <v>0</v>
      </c>
      <c r="DS543" s="23">
        <v>0</v>
      </c>
      <c r="DT543" s="24">
        <v>0</v>
      </c>
      <c r="DU543" s="23">
        <v>0</v>
      </c>
      <c r="DV543" s="23">
        <v>0</v>
      </c>
      <c r="DW543" s="26">
        <f t="shared" si="83"/>
        <v>826047702</v>
      </c>
      <c r="DX543" s="26">
        <f>VLOOKUP(B543,[2]RPTNCT049_ConsultaSaldosContabl!$I$4:$K$7914,3,0)</f>
        <v>343103627</v>
      </c>
      <c r="DY543" s="13" t="e">
        <f>+S543+AD543+AU543+#REF!+BG543+#REF!+BQ543+#REF!</f>
        <v>#REF!</v>
      </c>
    </row>
    <row r="544" spans="1:129" ht="15" customHeight="1" x14ac:dyDescent="0.2">
      <c r="A544" s="9">
        <v>8904813433</v>
      </c>
      <c r="B544" s="9">
        <v>890481343</v>
      </c>
      <c r="C544" s="9"/>
      <c r="D544" s="27">
        <v>218313683</v>
      </c>
      <c r="E544" s="21" t="s">
        <v>266</v>
      </c>
      <c r="F544" s="20" t="s">
        <v>1415</v>
      </c>
      <c r="G544" s="22">
        <f>VLOOKUP(A544,[1]SGP!$A$4:$G$1137,7,0)</f>
        <v>0</v>
      </c>
      <c r="H544" s="23"/>
      <c r="I544" s="23">
        <v>0</v>
      </c>
      <c r="J544" s="23">
        <v>0</v>
      </c>
      <c r="K544" s="24">
        <v>0</v>
      </c>
      <c r="L544" s="23">
        <v>0</v>
      </c>
      <c r="M544" s="23">
        <v>0</v>
      </c>
      <c r="N544" s="25">
        <f t="shared" si="77"/>
        <v>0</v>
      </c>
      <c r="O544" s="25">
        <v>0</v>
      </c>
      <c r="P544" s="22">
        <v>0</v>
      </c>
      <c r="Q544" s="23">
        <v>0</v>
      </c>
      <c r="R544" s="23">
        <v>0</v>
      </c>
      <c r="S544" s="31">
        <v>174099273</v>
      </c>
      <c r="T544" s="23">
        <v>0</v>
      </c>
      <c r="U544" s="24">
        <v>0</v>
      </c>
      <c r="V544" s="23">
        <v>0</v>
      </c>
      <c r="W544" s="23">
        <v>0</v>
      </c>
      <c r="X544" s="25">
        <f t="shared" si="78"/>
        <v>174099273</v>
      </c>
      <c r="Y544" s="25">
        <v>0</v>
      </c>
      <c r="Z544" s="22">
        <v>0</v>
      </c>
      <c r="AA544" s="23">
        <v>0</v>
      </c>
      <c r="AB544" s="22">
        <v>0</v>
      </c>
      <c r="AC544" s="23">
        <v>0</v>
      </c>
      <c r="AD544" s="23">
        <v>0</v>
      </c>
      <c r="AE544" s="23">
        <v>0</v>
      </c>
      <c r="AF544" s="24">
        <v>0</v>
      </c>
      <c r="AG544" s="23">
        <v>0</v>
      </c>
      <c r="AH544" s="23">
        <v>0</v>
      </c>
      <c r="AI544" s="25">
        <f t="shared" si="79"/>
        <v>174099273</v>
      </c>
      <c r="AJ544" s="25">
        <v>0</v>
      </c>
      <c r="AK544" s="24">
        <v>0</v>
      </c>
      <c r="AL544" s="23">
        <v>0</v>
      </c>
      <c r="AM544" s="23">
        <v>0</v>
      </c>
      <c r="AN544" s="24">
        <v>0</v>
      </c>
      <c r="AO544" s="24">
        <v>0</v>
      </c>
      <c r="AP544" s="23">
        <v>0</v>
      </c>
      <c r="AQ544" s="23">
        <v>0</v>
      </c>
      <c r="AR544" s="23">
        <v>0</v>
      </c>
      <c r="AS544" s="41" t="s">
        <v>2304</v>
      </c>
      <c r="AT544" s="23">
        <v>0</v>
      </c>
      <c r="AU544" s="23">
        <v>0</v>
      </c>
      <c r="AV544" s="25">
        <v>174099273</v>
      </c>
      <c r="AW544" s="22">
        <v>0</v>
      </c>
      <c r="AX544" s="23">
        <v>0</v>
      </c>
      <c r="AY544" s="41">
        <v>0</v>
      </c>
      <c r="AZ544" s="23">
        <v>0</v>
      </c>
      <c r="BA544" s="24">
        <v>0</v>
      </c>
      <c r="BB544" s="23">
        <v>0</v>
      </c>
      <c r="BC544" s="23"/>
      <c r="BD544" s="23">
        <v>0</v>
      </c>
      <c r="BE544" s="41">
        <v>0</v>
      </c>
      <c r="BF544" s="23">
        <v>235266640</v>
      </c>
      <c r="BG544" s="23">
        <v>156151259</v>
      </c>
      <c r="BH544" s="25">
        <v>565517172</v>
      </c>
      <c r="BI544" s="23">
        <v>0</v>
      </c>
      <c r="BJ544" s="23">
        <v>67205584</v>
      </c>
      <c r="BK544" s="23">
        <v>0</v>
      </c>
      <c r="BL544" s="23">
        <v>0</v>
      </c>
      <c r="BM544" s="23">
        <v>0</v>
      </c>
      <c r="BN544" s="24">
        <v>0</v>
      </c>
      <c r="BO544" s="23">
        <v>0</v>
      </c>
      <c r="BP544" s="23">
        <v>0</v>
      </c>
      <c r="BQ544" s="23">
        <v>0</v>
      </c>
      <c r="BR544" s="25">
        <v>632722756</v>
      </c>
      <c r="BS544" s="22">
        <v>0</v>
      </c>
      <c r="BT544" s="23">
        <v>0</v>
      </c>
      <c r="BU544" s="23">
        <v>0</v>
      </c>
      <c r="BV544" s="23">
        <v>0</v>
      </c>
      <c r="BW544" s="24">
        <v>0</v>
      </c>
      <c r="BX544" s="23">
        <v>0</v>
      </c>
      <c r="BY544" s="23">
        <v>0</v>
      </c>
      <c r="BZ544" s="23">
        <v>0</v>
      </c>
      <c r="CA544" s="25">
        <f t="shared" si="80"/>
        <v>632722756</v>
      </c>
      <c r="CB544" s="22">
        <v>0</v>
      </c>
      <c r="CC544" s="23">
        <v>0</v>
      </c>
      <c r="CD544" s="23">
        <v>0</v>
      </c>
      <c r="CE544" s="23">
        <v>0</v>
      </c>
      <c r="CF544" s="24">
        <v>0</v>
      </c>
      <c r="CG544" s="23">
        <v>0</v>
      </c>
      <c r="CH544" s="23">
        <v>0</v>
      </c>
      <c r="CI544" s="23">
        <v>0</v>
      </c>
      <c r="CJ544" s="25">
        <f t="shared" si="81"/>
        <v>632722756</v>
      </c>
      <c r="CK544" s="22">
        <v>0</v>
      </c>
      <c r="CL544" s="23">
        <v>0</v>
      </c>
      <c r="CM544" s="23">
        <v>0</v>
      </c>
      <c r="CN544" s="23">
        <v>0</v>
      </c>
      <c r="CO544" s="23">
        <v>0</v>
      </c>
      <c r="CP544" s="24">
        <v>0</v>
      </c>
      <c r="CQ544" s="23">
        <v>0</v>
      </c>
      <c r="CR544" s="23">
        <v>0</v>
      </c>
      <c r="CS544" s="25">
        <f t="shared" si="82"/>
        <v>632722756</v>
      </c>
      <c r="CT544" s="22">
        <v>0</v>
      </c>
      <c r="CU544" s="23">
        <v>0</v>
      </c>
      <c r="CV544" s="23">
        <v>0</v>
      </c>
      <c r="CW544" s="23"/>
      <c r="CX544" s="23">
        <v>0</v>
      </c>
      <c r="CY544" s="24">
        <v>0</v>
      </c>
      <c r="CZ544" s="23">
        <v>0</v>
      </c>
      <c r="DA544" s="23">
        <v>0</v>
      </c>
      <c r="DB544" s="25">
        <f t="shared" si="75"/>
        <v>632722756</v>
      </c>
      <c r="DC544" s="22">
        <v>0</v>
      </c>
      <c r="DD544" s="23">
        <v>0</v>
      </c>
      <c r="DE544" s="23">
        <v>0</v>
      </c>
      <c r="DF544" s="23">
        <v>0</v>
      </c>
      <c r="DG544" s="23">
        <v>0</v>
      </c>
      <c r="DH544" s="24">
        <v>0</v>
      </c>
      <c r="DI544" s="23">
        <v>0</v>
      </c>
      <c r="DJ544" s="23">
        <v>0</v>
      </c>
      <c r="DK544" s="25">
        <f t="shared" si="76"/>
        <v>632722756</v>
      </c>
      <c r="DL544" s="28">
        <v>0</v>
      </c>
      <c r="DM544" s="23">
        <v>0</v>
      </c>
      <c r="DN544" s="23">
        <v>0</v>
      </c>
      <c r="DO544" s="23">
        <v>0</v>
      </c>
      <c r="DP544" s="23"/>
      <c r="DQ544" s="23"/>
      <c r="DR544" s="23">
        <v>0</v>
      </c>
      <c r="DS544" s="23">
        <v>0</v>
      </c>
      <c r="DT544" s="24">
        <v>0</v>
      </c>
      <c r="DU544" s="23">
        <v>0</v>
      </c>
      <c r="DV544" s="23">
        <v>0</v>
      </c>
      <c r="DW544" s="26">
        <f t="shared" si="83"/>
        <v>632722756</v>
      </c>
      <c r="DX544" s="26">
        <f>VLOOKUP(B544,[2]RPTNCT049_ConsultaSaldosContabl!$I$4:$K$7914,3,0)</f>
        <v>302472224</v>
      </c>
      <c r="DY544" s="13" t="e">
        <f>+S544+AD544+AU544+#REF!+BG544+#REF!+BQ544+#REF!</f>
        <v>#REF!</v>
      </c>
    </row>
    <row r="545" spans="1:129" ht="15" customHeight="1" x14ac:dyDescent="0.2">
      <c r="A545" s="9">
        <v>8904813243</v>
      </c>
      <c r="B545" s="9">
        <v>890481324</v>
      </c>
      <c r="C545" s="9"/>
      <c r="D545" s="27">
        <v>213813838</v>
      </c>
      <c r="E545" s="21" t="s">
        <v>273</v>
      </c>
      <c r="F545" s="20" t="s">
        <v>1422</v>
      </c>
      <c r="G545" s="22">
        <f>VLOOKUP(A545,[1]SGP!$A$4:$G$1137,7,0)</f>
        <v>0</v>
      </c>
      <c r="H545" s="23"/>
      <c r="I545" s="23">
        <v>0</v>
      </c>
      <c r="J545" s="23">
        <v>0</v>
      </c>
      <c r="K545" s="24">
        <v>0</v>
      </c>
      <c r="L545" s="23">
        <v>0</v>
      </c>
      <c r="M545" s="23">
        <v>0</v>
      </c>
      <c r="N545" s="25">
        <f t="shared" si="77"/>
        <v>0</v>
      </c>
      <c r="O545" s="25">
        <v>0</v>
      </c>
      <c r="P545" s="22">
        <v>0</v>
      </c>
      <c r="Q545" s="23">
        <v>0</v>
      </c>
      <c r="R545" s="23">
        <v>0</v>
      </c>
      <c r="S545" s="31">
        <v>145447131</v>
      </c>
      <c r="T545" s="23">
        <v>0</v>
      </c>
      <c r="U545" s="24">
        <v>0</v>
      </c>
      <c r="V545" s="23">
        <v>0</v>
      </c>
      <c r="W545" s="23">
        <v>0</v>
      </c>
      <c r="X545" s="25">
        <f t="shared" si="78"/>
        <v>145447131</v>
      </c>
      <c r="Y545" s="25">
        <v>0</v>
      </c>
      <c r="Z545" s="22">
        <v>0</v>
      </c>
      <c r="AA545" s="23">
        <v>0</v>
      </c>
      <c r="AB545" s="22">
        <v>0</v>
      </c>
      <c r="AC545" s="23">
        <v>0</v>
      </c>
      <c r="AD545" s="23">
        <v>0</v>
      </c>
      <c r="AE545" s="23">
        <v>0</v>
      </c>
      <c r="AF545" s="24">
        <v>0</v>
      </c>
      <c r="AG545" s="23">
        <v>0</v>
      </c>
      <c r="AH545" s="23">
        <v>0</v>
      </c>
      <c r="AI545" s="25">
        <f t="shared" si="79"/>
        <v>145447131</v>
      </c>
      <c r="AJ545" s="25">
        <v>0</v>
      </c>
      <c r="AK545" s="24">
        <v>0</v>
      </c>
      <c r="AL545" s="23">
        <v>0</v>
      </c>
      <c r="AM545" s="23">
        <v>0</v>
      </c>
      <c r="AN545" s="24">
        <v>0</v>
      </c>
      <c r="AO545" s="24">
        <v>0</v>
      </c>
      <c r="AP545" s="23">
        <v>0</v>
      </c>
      <c r="AQ545" s="23">
        <v>0</v>
      </c>
      <c r="AR545" s="23">
        <v>0</v>
      </c>
      <c r="AS545" s="41" t="s">
        <v>2304</v>
      </c>
      <c r="AT545" s="23">
        <v>0</v>
      </c>
      <c r="AU545" s="23">
        <v>0</v>
      </c>
      <c r="AV545" s="25">
        <v>145447131</v>
      </c>
      <c r="AW545" s="22">
        <v>0</v>
      </c>
      <c r="AX545" s="23">
        <v>0</v>
      </c>
      <c r="AY545" s="41">
        <v>0</v>
      </c>
      <c r="AZ545" s="23">
        <v>0</v>
      </c>
      <c r="BA545" s="24">
        <v>0</v>
      </c>
      <c r="BB545" s="23">
        <v>0</v>
      </c>
      <c r="BC545" s="23"/>
      <c r="BD545" s="23">
        <v>0</v>
      </c>
      <c r="BE545" s="41">
        <v>0</v>
      </c>
      <c r="BF545" s="23">
        <v>153331975</v>
      </c>
      <c r="BG545" s="23">
        <v>135102880</v>
      </c>
      <c r="BH545" s="25">
        <v>433881986</v>
      </c>
      <c r="BI545" s="23">
        <v>0</v>
      </c>
      <c r="BJ545" s="23">
        <v>42586925</v>
      </c>
      <c r="BK545" s="23">
        <v>0</v>
      </c>
      <c r="BL545" s="23">
        <v>0</v>
      </c>
      <c r="BM545" s="23">
        <v>0</v>
      </c>
      <c r="BN545" s="24">
        <v>0</v>
      </c>
      <c r="BO545" s="23">
        <v>0</v>
      </c>
      <c r="BP545" s="23">
        <v>0</v>
      </c>
      <c r="BQ545" s="23">
        <v>0</v>
      </c>
      <c r="BR545" s="25">
        <v>476468911</v>
      </c>
      <c r="BS545" s="22">
        <v>0</v>
      </c>
      <c r="BT545" s="23">
        <v>0</v>
      </c>
      <c r="BU545" s="23">
        <v>0</v>
      </c>
      <c r="BV545" s="23">
        <v>0</v>
      </c>
      <c r="BW545" s="24">
        <v>0</v>
      </c>
      <c r="BX545" s="23">
        <v>0</v>
      </c>
      <c r="BY545" s="23">
        <v>0</v>
      </c>
      <c r="BZ545" s="23">
        <v>0</v>
      </c>
      <c r="CA545" s="25">
        <f t="shared" si="80"/>
        <v>476468911</v>
      </c>
      <c r="CB545" s="22">
        <v>0</v>
      </c>
      <c r="CC545" s="23">
        <v>0</v>
      </c>
      <c r="CD545" s="23">
        <v>0</v>
      </c>
      <c r="CE545" s="23">
        <v>0</v>
      </c>
      <c r="CF545" s="24">
        <v>0</v>
      </c>
      <c r="CG545" s="23">
        <v>0</v>
      </c>
      <c r="CH545" s="23">
        <v>0</v>
      </c>
      <c r="CI545" s="23">
        <v>0</v>
      </c>
      <c r="CJ545" s="25">
        <f t="shared" si="81"/>
        <v>476468911</v>
      </c>
      <c r="CK545" s="22">
        <v>0</v>
      </c>
      <c r="CL545" s="23">
        <v>0</v>
      </c>
      <c r="CM545" s="23">
        <v>0</v>
      </c>
      <c r="CN545" s="23">
        <v>0</v>
      </c>
      <c r="CO545" s="23">
        <v>0</v>
      </c>
      <c r="CP545" s="24">
        <v>0</v>
      </c>
      <c r="CQ545" s="23">
        <v>0</v>
      </c>
      <c r="CR545" s="23">
        <v>0</v>
      </c>
      <c r="CS545" s="25">
        <f t="shared" si="82"/>
        <v>476468911</v>
      </c>
      <c r="CT545" s="22">
        <v>0</v>
      </c>
      <c r="CU545" s="23">
        <v>0</v>
      </c>
      <c r="CV545" s="23">
        <v>0</v>
      </c>
      <c r="CW545" s="23"/>
      <c r="CX545" s="23">
        <v>0</v>
      </c>
      <c r="CY545" s="24">
        <v>0</v>
      </c>
      <c r="CZ545" s="23">
        <v>0</v>
      </c>
      <c r="DA545" s="23">
        <v>0</v>
      </c>
      <c r="DB545" s="25">
        <f t="shared" si="75"/>
        <v>476468911</v>
      </c>
      <c r="DC545" s="22">
        <v>0</v>
      </c>
      <c r="DD545" s="23">
        <v>0</v>
      </c>
      <c r="DE545" s="23">
        <v>0</v>
      </c>
      <c r="DF545" s="23">
        <v>0</v>
      </c>
      <c r="DG545" s="23">
        <v>0</v>
      </c>
      <c r="DH545" s="24">
        <v>0</v>
      </c>
      <c r="DI545" s="23">
        <v>0</v>
      </c>
      <c r="DJ545" s="23">
        <v>0</v>
      </c>
      <c r="DK545" s="25">
        <f t="shared" si="76"/>
        <v>476468911</v>
      </c>
      <c r="DL545" s="28">
        <v>0</v>
      </c>
      <c r="DM545" s="23">
        <v>0</v>
      </c>
      <c r="DN545" s="23">
        <v>0</v>
      </c>
      <c r="DO545" s="23">
        <v>0</v>
      </c>
      <c r="DP545" s="23"/>
      <c r="DQ545" s="23"/>
      <c r="DR545" s="23">
        <v>0</v>
      </c>
      <c r="DS545" s="23">
        <v>0</v>
      </c>
      <c r="DT545" s="24">
        <v>0</v>
      </c>
      <c r="DU545" s="23">
        <v>0</v>
      </c>
      <c r="DV545" s="23">
        <v>0</v>
      </c>
      <c r="DW545" s="26">
        <f t="shared" si="83"/>
        <v>476468911</v>
      </c>
      <c r="DX545" s="26">
        <f>VLOOKUP(B545,[2]RPTNCT049_ConsultaSaldosContabl!$I$4:$K$7914,3,0)</f>
        <v>195918900</v>
      </c>
      <c r="DY545" s="13" t="e">
        <f>+S545+AD545+AU545+#REF!+BG545+#REF!+BQ545+#REF!</f>
        <v>#REF!</v>
      </c>
    </row>
    <row r="546" spans="1:129" ht="15" customHeight="1" x14ac:dyDescent="0.2">
      <c r="A546" s="9">
        <v>8904813100</v>
      </c>
      <c r="B546" s="9">
        <v>890481310</v>
      </c>
      <c r="C546" s="9"/>
      <c r="D546" s="27">
        <v>214713647</v>
      </c>
      <c r="E546" s="21" t="s">
        <v>260</v>
      </c>
      <c r="F546" s="20" t="s">
        <v>1408</v>
      </c>
      <c r="G546" s="22">
        <f>VLOOKUP(A546,[1]SGP!$A$4:$G$1137,7,0)</f>
        <v>0</v>
      </c>
      <c r="H546" s="23"/>
      <c r="I546" s="23">
        <v>0</v>
      </c>
      <c r="J546" s="23">
        <v>0</v>
      </c>
      <c r="K546" s="24">
        <v>0</v>
      </c>
      <c r="L546" s="23">
        <v>0</v>
      </c>
      <c r="M546" s="23">
        <v>0</v>
      </c>
      <c r="N546" s="25">
        <f t="shared" si="77"/>
        <v>0</v>
      </c>
      <c r="O546" s="25">
        <v>0</v>
      </c>
      <c r="P546" s="22">
        <v>0</v>
      </c>
      <c r="Q546" s="23">
        <v>0</v>
      </c>
      <c r="R546" s="23">
        <v>0</v>
      </c>
      <c r="S546" s="31">
        <v>164362490</v>
      </c>
      <c r="T546" s="23">
        <v>0</v>
      </c>
      <c r="U546" s="24">
        <v>0</v>
      </c>
      <c r="V546" s="23">
        <v>0</v>
      </c>
      <c r="W546" s="23">
        <v>0</v>
      </c>
      <c r="X546" s="25">
        <f t="shared" si="78"/>
        <v>164362490</v>
      </c>
      <c r="Y546" s="25">
        <v>0</v>
      </c>
      <c r="Z546" s="22">
        <v>0</v>
      </c>
      <c r="AA546" s="23">
        <v>0</v>
      </c>
      <c r="AB546" s="22">
        <v>0</v>
      </c>
      <c r="AC546" s="23">
        <v>0</v>
      </c>
      <c r="AD546" s="23">
        <v>0</v>
      </c>
      <c r="AE546" s="23">
        <v>0</v>
      </c>
      <c r="AF546" s="24">
        <v>0</v>
      </c>
      <c r="AG546" s="23">
        <v>0</v>
      </c>
      <c r="AH546" s="23">
        <v>0</v>
      </c>
      <c r="AI546" s="25">
        <f t="shared" si="79"/>
        <v>164362490</v>
      </c>
      <c r="AJ546" s="25">
        <v>0</v>
      </c>
      <c r="AK546" s="24">
        <v>0</v>
      </c>
      <c r="AL546" s="23">
        <v>0</v>
      </c>
      <c r="AM546" s="23">
        <v>0</v>
      </c>
      <c r="AN546" s="24">
        <v>0</v>
      </c>
      <c r="AO546" s="24">
        <v>0</v>
      </c>
      <c r="AP546" s="23">
        <v>0</v>
      </c>
      <c r="AQ546" s="23">
        <v>0</v>
      </c>
      <c r="AR546" s="23">
        <v>0</v>
      </c>
      <c r="AS546" s="41" t="s">
        <v>2304</v>
      </c>
      <c r="AT546" s="23">
        <v>0</v>
      </c>
      <c r="AU546" s="23">
        <v>0</v>
      </c>
      <c r="AV546" s="25">
        <v>164362490</v>
      </c>
      <c r="AW546" s="22">
        <v>0</v>
      </c>
      <c r="AX546" s="23">
        <v>0</v>
      </c>
      <c r="AY546" s="41">
        <v>0</v>
      </c>
      <c r="AZ546" s="23">
        <v>0</v>
      </c>
      <c r="BA546" s="24">
        <v>0</v>
      </c>
      <c r="BB546" s="23">
        <v>0</v>
      </c>
      <c r="BC546" s="23"/>
      <c r="BD546" s="23">
        <v>0</v>
      </c>
      <c r="BE546" s="41">
        <v>0</v>
      </c>
      <c r="BF546" s="23">
        <v>154665265</v>
      </c>
      <c r="BG546" s="23">
        <v>149650033</v>
      </c>
      <c r="BH546" s="25">
        <v>468677788</v>
      </c>
      <c r="BI546" s="23">
        <v>0</v>
      </c>
      <c r="BJ546" s="23">
        <v>41887840</v>
      </c>
      <c r="BK546" s="23">
        <v>0</v>
      </c>
      <c r="BL546" s="23">
        <v>0</v>
      </c>
      <c r="BM546" s="23">
        <v>0</v>
      </c>
      <c r="BN546" s="24">
        <v>0</v>
      </c>
      <c r="BO546" s="23">
        <v>0</v>
      </c>
      <c r="BP546" s="23">
        <v>0</v>
      </c>
      <c r="BQ546" s="23">
        <v>0</v>
      </c>
      <c r="BR546" s="25">
        <v>510565628</v>
      </c>
      <c r="BS546" s="22">
        <v>0</v>
      </c>
      <c r="BT546" s="23">
        <v>0</v>
      </c>
      <c r="BU546" s="23">
        <v>0</v>
      </c>
      <c r="BV546" s="23">
        <v>0</v>
      </c>
      <c r="BW546" s="24">
        <v>0</v>
      </c>
      <c r="BX546" s="23">
        <v>0</v>
      </c>
      <c r="BY546" s="23">
        <v>0</v>
      </c>
      <c r="BZ546" s="23">
        <v>0</v>
      </c>
      <c r="CA546" s="25">
        <f t="shared" si="80"/>
        <v>510565628</v>
      </c>
      <c r="CB546" s="22">
        <v>0</v>
      </c>
      <c r="CC546" s="23">
        <v>0</v>
      </c>
      <c r="CD546" s="23">
        <v>0</v>
      </c>
      <c r="CE546" s="23">
        <v>0</v>
      </c>
      <c r="CF546" s="24">
        <v>0</v>
      </c>
      <c r="CG546" s="23">
        <v>0</v>
      </c>
      <c r="CH546" s="23">
        <v>0</v>
      </c>
      <c r="CI546" s="23">
        <v>0</v>
      </c>
      <c r="CJ546" s="25">
        <f t="shared" si="81"/>
        <v>510565628</v>
      </c>
      <c r="CK546" s="22">
        <v>0</v>
      </c>
      <c r="CL546" s="23">
        <v>0</v>
      </c>
      <c r="CM546" s="23">
        <v>0</v>
      </c>
      <c r="CN546" s="23">
        <v>0</v>
      </c>
      <c r="CO546" s="23">
        <v>0</v>
      </c>
      <c r="CP546" s="24">
        <v>0</v>
      </c>
      <c r="CQ546" s="23">
        <v>0</v>
      </c>
      <c r="CR546" s="23">
        <v>0</v>
      </c>
      <c r="CS546" s="25">
        <f t="shared" si="82"/>
        <v>510565628</v>
      </c>
      <c r="CT546" s="22">
        <v>0</v>
      </c>
      <c r="CU546" s="23">
        <v>0</v>
      </c>
      <c r="CV546" s="23">
        <v>0</v>
      </c>
      <c r="CW546" s="23"/>
      <c r="CX546" s="23">
        <v>0</v>
      </c>
      <c r="CY546" s="24">
        <v>0</v>
      </c>
      <c r="CZ546" s="23">
        <v>0</v>
      </c>
      <c r="DA546" s="23">
        <v>0</v>
      </c>
      <c r="DB546" s="25">
        <f t="shared" si="75"/>
        <v>510565628</v>
      </c>
      <c r="DC546" s="22">
        <v>0</v>
      </c>
      <c r="DD546" s="23">
        <v>0</v>
      </c>
      <c r="DE546" s="23">
        <v>0</v>
      </c>
      <c r="DF546" s="23">
        <v>0</v>
      </c>
      <c r="DG546" s="23">
        <v>0</v>
      </c>
      <c r="DH546" s="24">
        <v>0</v>
      </c>
      <c r="DI546" s="23">
        <v>0</v>
      </c>
      <c r="DJ546" s="23">
        <v>0</v>
      </c>
      <c r="DK546" s="25">
        <f t="shared" si="76"/>
        <v>510565628</v>
      </c>
      <c r="DL546" s="28">
        <v>0</v>
      </c>
      <c r="DM546" s="23">
        <v>0</v>
      </c>
      <c r="DN546" s="23">
        <v>0</v>
      </c>
      <c r="DO546" s="23">
        <v>0</v>
      </c>
      <c r="DP546" s="23"/>
      <c r="DQ546" s="23"/>
      <c r="DR546" s="23">
        <v>0</v>
      </c>
      <c r="DS546" s="23">
        <v>0</v>
      </c>
      <c r="DT546" s="24">
        <v>0</v>
      </c>
      <c r="DU546" s="23">
        <v>0</v>
      </c>
      <c r="DV546" s="23">
        <v>0</v>
      </c>
      <c r="DW546" s="26">
        <f t="shared" si="83"/>
        <v>510565628</v>
      </c>
      <c r="DX546" s="26">
        <f>VLOOKUP(B546,[2]RPTNCT049_ConsultaSaldosContabl!$I$4:$K$7914,3,0)</f>
        <v>196553105</v>
      </c>
      <c r="DY546" s="13" t="e">
        <f>+S546+AD546+AU546+#REF!+BG546+#REF!+BQ546+#REF!</f>
        <v>#REF!</v>
      </c>
    </row>
    <row r="547" spans="1:129" ht="15" customHeight="1" x14ac:dyDescent="0.2">
      <c r="A547" s="9">
        <v>8904812958</v>
      </c>
      <c r="B547" s="9">
        <v>890481295</v>
      </c>
      <c r="C547" s="9"/>
      <c r="D547" s="27">
        <v>214813248</v>
      </c>
      <c r="E547" s="21" t="s">
        <v>248</v>
      </c>
      <c r="F547" s="20" t="s">
        <v>1395</v>
      </c>
      <c r="G547" s="22">
        <f>VLOOKUP(A547,[1]SGP!$A$4:$G$1137,7,0)</f>
        <v>0</v>
      </c>
      <c r="H547" s="23"/>
      <c r="I547" s="23">
        <v>0</v>
      </c>
      <c r="J547" s="23">
        <v>0</v>
      </c>
      <c r="K547" s="24">
        <v>0</v>
      </c>
      <c r="L547" s="23">
        <v>0</v>
      </c>
      <c r="M547" s="23">
        <v>0</v>
      </c>
      <c r="N547" s="25">
        <f t="shared" si="77"/>
        <v>0</v>
      </c>
      <c r="O547" s="25">
        <v>0</v>
      </c>
      <c r="P547" s="22">
        <v>0</v>
      </c>
      <c r="Q547" s="23">
        <v>0</v>
      </c>
      <c r="R547" s="23">
        <v>0</v>
      </c>
      <c r="S547" s="31">
        <v>72020765</v>
      </c>
      <c r="T547" s="23">
        <v>0</v>
      </c>
      <c r="U547" s="24">
        <v>0</v>
      </c>
      <c r="V547" s="23">
        <v>0</v>
      </c>
      <c r="W547" s="23">
        <v>0</v>
      </c>
      <c r="X547" s="25">
        <f t="shared" si="78"/>
        <v>72020765</v>
      </c>
      <c r="Y547" s="25">
        <v>0</v>
      </c>
      <c r="Z547" s="22">
        <v>0</v>
      </c>
      <c r="AA547" s="23">
        <v>0</v>
      </c>
      <c r="AB547" s="22">
        <v>0</v>
      </c>
      <c r="AC547" s="23">
        <v>0</v>
      </c>
      <c r="AD547" s="23">
        <v>0</v>
      </c>
      <c r="AE547" s="23">
        <v>0</v>
      </c>
      <c r="AF547" s="24">
        <v>0</v>
      </c>
      <c r="AG547" s="23">
        <v>0</v>
      </c>
      <c r="AH547" s="23">
        <v>0</v>
      </c>
      <c r="AI547" s="25">
        <f t="shared" si="79"/>
        <v>72020765</v>
      </c>
      <c r="AJ547" s="25">
        <v>0</v>
      </c>
      <c r="AK547" s="24">
        <v>0</v>
      </c>
      <c r="AL547" s="23">
        <v>0</v>
      </c>
      <c r="AM547" s="23">
        <v>0</v>
      </c>
      <c r="AN547" s="24">
        <v>0</v>
      </c>
      <c r="AO547" s="24">
        <v>0</v>
      </c>
      <c r="AP547" s="23">
        <v>0</v>
      </c>
      <c r="AQ547" s="23">
        <v>0</v>
      </c>
      <c r="AR547" s="23">
        <v>0</v>
      </c>
      <c r="AS547" s="41" t="s">
        <v>2304</v>
      </c>
      <c r="AT547" s="23">
        <v>0</v>
      </c>
      <c r="AU547" s="23">
        <v>0</v>
      </c>
      <c r="AV547" s="25">
        <v>72020765</v>
      </c>
      <c r="AW547" s="22">
        <v>0</v>
      </c>
      <c r="AX547" s="23">
        <v>0</v>
      </c>
      <c r="AY547" s="41">
        <v>0</v>
      </c>
      <c r="AZ547" s="23">
        <v>0</v>
      </c>
      <c r="BA547" s="24">
        <v>0</v>
      </c>
      <c r="BB547" s="23">
        <v>0</v>
      </c>
      <c r="BC547" s="23"/>
      <c r="BD547" s="23">
        <v>0</v>
      </c>
      <c r="BE547" s="41">
        <v>0</v>
      </c>
      <c r="BF547" s="23">
        <v>58521400</v>
      </c>
      <c r="BG547" s="23">
        <v>70399111</v>
      </c>
      <c r="BH547" s="25">
        <v>200941276</v>
      </c>
      <c r="BI547" s="23">
        <v>0</v>
      </c>
      <c r="BJ547" s="23">
        <v>16214644</v>
      </c>
      <c r="BK547" s="23">
        <v>0</v>
      </c>
      <c r="BL547" s="23">
        <v>0</v>
      </c>
      <c r="BM547" s="23">
        <v>0</v>
      </c>
      <c r="BN547" s="24">
        <v>0</v>
      </c>
      <c r="BO547" s="23">
        <v>0</v>
      </c>
      <c r="BP547" s="23">
        <v>0</v>
      </c>
      <c r="BQ547" s="23">
        <v>0</v>
      </c>
      <c r="BR547" s="25">
        <v>217155920</v>
      </c>
      <c r="BS547" s="22">
        <v>0</v>
      </c>
      <c r="BT547" s="23">
        <v>0</v>
      </c>
      <c r="BU547" s="23">
        <v>0</v>
      </c>
      <c r="BV547" s="23">
        <v>0</v>
      </c>
      <c r="BW547" s="24">
        <v>0</v>
      </c>
      <c r="BX547" s="23">
        <v>0</v>
      </c>
      <c r="BY547" s="23">
        <v>0</v>
      </c>
      <c r="BZ547" s="23">
        <v>0</v>
      </c>
      <c r="CA547" s="25">
        <f t="shared" si="80"/>
        <v>217155920</v>
      </c>
      <c r="CB547" s="22">
        <v>0</v>
      </c>
      <c r="CC547" s="23">
        <v>0</v>
      </c>
      <c r="CD547" s="23">
        <v>0</v>
      </c>
      <c r="CE547" s="23">
        <v>0</v>
      </c>
      <c r="CF547" s="24">
        <v>0</v>
      </c>
      <c r="CG547" s="23">
        <v>0</v>
      </c>
      <c r="CH547" s="23">
        <v>0</v>
      </c>
      <c r="CI547" s="23">
        <v>0</v>
      </c>
      <c r="CJ547" s="25">
        <f t="shared" si="81"/>
        <v>217155920</v>
      </c>
      <c r="CK547" s="22">
        <v>0</v>
      </c>
      <c r="CL547" s="23">
        <v>0</v>
      </c>
      <c r="CM547" s="23">
        <v>0</v>
      </c>
      <c r="CN547" s="23">
        <v>0</v>
      </c>
      <c r="CO547" s="23">
        <v>0</v>
      </c>
      <c r="CP547" s="24">
        <v>0</v>
      </c>
      <c r="CQ547" s="23">
        <v>0</v>
      </c>
      <c r="CR547" s="23">
        <v>0</v>
      </c>
      <c r="CS547" s="25">
        <f t="shared" si="82"/>
        <v>217155920</v>
      </c>
      <c r="CT547" s="22">
        <v>0</v>
      </c>
      <c r="CU547" s="23">
        <v>0</v>
      </c>
      <c r="CV547" s="23">
        <v>0</v>
      </c>
      <c r="CW547" s="23"/>
      <c r="CX547" s="23">
        <v>0</v>
      </c>
      <c r="CY547" s="24">
        <v>0</v>
      </c>
      <c r="CZ547" s="23">
        <v>0</v>
      </c>
      <c r="DA547" s="23">
        <v>0</v>
      </c>
      <c r="DB547" s="25">
        <f t="shared" si="75"/>
        <v>217155920</v>
      </c>
      <c r="DC547" s="22">
        <v>0</v>
      </c>
      <c r="DD547" s="23">
        <v>0</v>
      </c>
      <c r="DE547" s="23">
        <v>0</v>
      </c>
      <c r="DF547" s="23">
        <v>0</v>
      </c>
      <c r="DG547" s="23">
        <v>0</v>
      </c>
      <c r="DH547" s="24">
        <v>0</v>
      </c>
      <c r="DI547" s="23">
        <v>0</v>
      </c>
      <c r="DJ547" s="23">
        <v>0</v>
      </c>
      <c r="DK547" s="25">
        <f t="shared" si="76"/>
        <v>217155920</v>
      </c>
      <c r="DL547" s="28">
        <v>0</v>
      </c>
      <c r="DM547" s="23">
        <v>0</v>
      </c>
      <c r="DN547" s="23">
        <v>0</v>
      </c>
      <c r="DO547" s="23">
        <v>0</v>
      </c>
      <c r="DP547" s="23"/>
      <c r="DQ547" s="23"/>
      <c r="DR547" s="23">
        <v>0</v>
      </c>
      <c r="DS547" s="23">
        <v>0</v>
      </c>
      <c r="DT547" s="24">
        <v>0</v>
      </c>
      <c r="DU547" s="23">
        <v>0</v>
      </c>
      <c r="DV547" s="23">
        <v>0</v>
      </c>
      <c r="DW547" s="26">
        <f t="shared" si="83"/>
        <v>217155920</v>
      </c>
      <c r="DX547" s="26">
        <f>VLOOKUP(B547,[2]RPTNCT049_ConsultaSaldosContabl!$I$4:$K$7914,3,0)</f>
        <v>74736044</v>
      </c>
      <c r="DY547" s="13" t="e">
        <f>+S547+AD547+AU547+#REF!+BG547+#REF!+BQ547+#REF!</f>
        <v>#REF!</v>
      </c>
    </row>
    <row r="548" spans="1:129" ht="15" customHeight="1" x14ac:dyDescent="0.2">
      <c r="A548" s="9">
        <v>8904811928</v>
      </c>
      <c r="B548" s="9">
        <v>890481192</v>
      </c>
      <c r="C548" s="9"/>
      <c r="D548" s="27">
        <v>217313873</v>
      </c>
      <c r="E548" s="21" t="s">
        <v>274</v>
      </c>
      <c r="F548" s="20" t="s">
        <v>1423</v>
      </c>
      <c r="G548" s="22">
        <f>VLOOKUP(A548,[1]SGP!$A$4:$G$1137,7,0)</f>
        <v>0</v>
      </c>
      <c r="H548" s="23"/>
      <c r="I548" s="23">
        <v>0</v>
      </c>
      <c r="J548" s="23">
        <v>0</v>
      </c>
      <c r="K548" s="24">
        <v>0</v>
      </c>
      <c r="L548" s="23">
        <v>0</v>
      </c>
      <c r="M548" s="23">
        <v>0</v>
      </c>
      <c r="N548" s="25">
        <f t="shared" si="77"/>
        <v>0</v>
      </c>
      <c r="O548" s="25">
        <v>0</v>
      </c>
      <c r="P548" s="22">
        <v>0</v>
      </c>
      <c r="Q548" s="23">
        <v>0</v>
      </c>
      <c r="R548" s="23">
        <v>0</v>
      </c>
      <c r="S548" s="31">
        <v>190364987</v>
      </c>
      <c r="T548" s="23">
        <v>0</v>
      </c>
      <c r="U548" s="24">
        <v>0</v>
      </c>
      <c r="V548" s="23">
        <v>0</v>
      </c>
      <c r="W548" s="23">
        <v>0</v>
      </c>
      <c r="X548" s="25">
        <f t="shared" si="78"/>
        <v>190364987</v>
      </c>
      <c r="Y548" s="25">
        <v>0</v>
      </c>
      <c r="Z548" s="22">
        <v>0</v>
      </c>
      <c r="AA548" s="23">
        <v>0</v>
      </c>
      <c r="AB548" s="22">
        <v>0</v>
      </c>
      <c r="AC548" s="23">
        <v>0</v>
      </c>
      <c r="AD548" s="23">
        <v>0</v>
      </c>
      <c r="AE548" s="23">
        <v>0</v>
      </c>
      <c r="AF548" s="24">
        <v>0</v>
      </c>
      <c r="AG548" s="23">
        <v>0</v>
      </c>
      <c r="AH548" s="23">
        <v>0</v>
      </c>
      <c r="AI548" s="25">
        <f t="shared" si="79"/>
        <v>190364987</v>
      </c>
      <c r="AJ548" s="25">
        <v>0</v>
      </c>
      <c r="AK548" s="24">
        <v>0</v>
      </c>
      <c r="AL548" s="23">
        <v>0</v>
      </c>
      <c r="AM548" s="23">
        <v>0</v>
      </c>
      <c r="AN548" s="24">
        <v>0</v>
      </c>
      <c r="AO548" s="24">
        <v>0</v>
      </c>
      <c r="AP548" s="23">
        <v>0</v>
      </c>
      <c r="AQ548" s="23">
        <v>0</v>
      </c>
      <c r="AR548" s="23">
        <v>0</v>
      </c>
      <c r="AS548" s="41" t="s">
        <v>2304</v>
      </c>
      <c r="AT548" s="23">
        <v>0</v>
      </c>
      <c r="AU548" s="23">
        <v>0</v>
      </c>
      <c r="AV548" s="25">
        <v>190364987</v>
      </c>
      <c r="AW548" s="22">
        <v>0</v>
      </c>
      <c r="AX548" s="23">
        <v>0</v>
      </c>
      <c r="AY548" s="41">
        <v>0</v>
      </c>
      <c r="AZ548" s="23">
        <v>0</v>
      </c>
      <c r="BA548" s="24">
        <v>0</v>
      </c>
      <c r="BB548" s="23">
        <v>0</v>
      </c>
      <c r="BC548" s="23"/>
      <c r="BD548" s="23">
        <v>0</v>
      </c>
      <c r="BE548" s="41">
        <v>0</v>
      </c>
      <c r="BF548" s="23">
        <v>203381785</v>
      </c>
      <c r="BG548" s="23">
        <v>161683633</v>
      </c>
      <c r="BH548" s="25">
        <v>555430405</v>
      </c>
      <c r="BI548" s="23">
        <v>0</v>
      </c>
      <c r="BJ548" s="23">
        <v>59818539</v>
      </c>
      <c r="BK548" s="23">
        <v>0</v>
      </c>
      <c r="BL548" s="23">
        <v>0</v>
      </c>
      <c r="BM548" s="23">
        <v>0</v>
      </c>
      <c r="BN548" s="24">
        <v>0</v>
      </c>
      <c r="BO548" s="23">
        <v>0</v>
      </c>
      <c r="BP548" s="23">
        <v>0</v>
      </c>
      <c r="BQ548" s="23">
        <v>0</v>
      </c>
      <c r="BR548" s="25">
        <v>615248944</v>
      </c>
      <c r="BS548" s="22">
        <v>0</v>
      </c>
      <c r="BT548" s="23">
        <v>0</v>
      </c>
      <c r="BU548" s="23">
        <v>0</v>
      </c>
      <c r="BV548" s="23">
        <v>0</v>
      </c>
      <c r="BW548" s="24">
        <v>0</v>
      </c>
      <c r="BX548" s="23">
        <v>0</v>
      </c>
      <c r="BY548" s="23">
        <v>0</v>
      </c>
      <c r="BZ548" s="23">
        <v>0</v>
      </c>
      <c r="CA548" s="25">
        <f t="shared" si="80"/>
        <v>615248944</v>
      </c>
      <c r="CB548" s="22">
        <v>0</v>
      </c>
      <c r="CC548" s="23">
        <v>0</v>
      </c>
      <c r="CD548" s="23">
        <v>0</v>
      </c>
      <c r="CE548" s="23">
        <v>0</v>
      </c>
      <c r="CF548" s="24">
        <v>0</v>
      </c>
      <c r="CG548" s="23">
        <v>0</v>
      </c>
      <c r="CH548" s="23">
        <v>0</v>
      </c>
      <c r="CI548" s="23">
        <v>0</v>
      </c>
      <c r="CJ548" s="25">
        <f t="shared" si="81"/>
        <v>615248944</v>
      </c>
      <c r="CK548" s="22">
        <v>0</v>
      </c>
      <c r="CL548" s="23">
        <v>0</v>
      </c>
      <c r="CM548" s="23">
        <v>0</v>
      </c>
      <c r="CN548" s="23">
        <v>0</v>
      </c>
      <c r="CO548" s="23">
        <v>0</v>
      </c>
      <c r="CP548" s="24">
        <v>0</v>
      </c>
      <c r="CQ548" s="23">
        <v>0</v>
      </c>
      <c r="CR548" s="23">
        <v>0</v>
      </c>
      <c r="CS548" s="25">
        <f t="shared" si="82"/>
        <v>615248944</v>
      </c>
      <c r="CT548" s="22">
        <v>0</v>
      </c>
      <c r="CU548" s="23">
        <v>0</v>
      </c>
      <c r="CV548" s="23">
        <v>0</v>
      </c>
      <c r="CW548" s="23"/>
      <c r="CX548" s="23">
        <v>0</v>
      </c>
      <c r="CY548" s="24">
        <v>0</v>
      </c>
      <c r="CZ548" s="23">
        <v>0</v>
      </c>
      <c r="DA548" s="23">
        <v>0</v>
      </c>
      <c r="DB548" s="25">
        <f t="shared" si="75"/>
        <v>615248944</v>
      </c>
      <c r="DC548" s="22">
        <v>0</v>
      </c>
      <c r="DD548" s="23">
        <v>0</v>
      </c>
      <c r="DE548" s="23">
        <v>0</v>
      </c>
      <c r="DF548" s="23">
        <v>0</v>
      </c>
      <c r="DG548" s="23">
        <v>0</v>
      </c>
      <c r="DH548" s="24">
        <v>0</v>
      </c>
      <c r="DI548" s="23">
        <v>0</v>
      </c>
      <c r="DJ548" s="23">
        <v>0</v>
      </c>
      <c r="DK548" s="25">
        <f t="shared" si="76"/>
        <v>615248944</v>
      </c>
      <c r="DL548" s="28">
        <v>0</v>
      </c>
      <c r="DM548" s="23">
        <v>0</v>
      </c>
      <c r="DN548" s="23">
        <v>0</v>
      </c>
      <c r="DO548" s="23">
        <v>0</v>
      </c>
      <c r="DP548" s="23"/>
      <c r="DQ548" s="23"/>
      <c r="DR548" s="23">
        <v>0</v>
      </c>
      <c r="DS548" s="23">
        <v>0</v>
      </c>
      <c r="DT548" s="24">
        <v>0</v>
      </c>
      <c r="DU548" s="23">
        <v>0</v>
      </c>
      <c r="DV548" s="23">
        <v>0</v>
      </c>
      <c r="DW548" s="26">
        <f t="shared" si="83"/>
        <v>615248944</v>
      </c>
      <c r="DX548" s="26">
        <f>VLOOKUP(B548,[2]RPTNCT049_ConsultaSaldosContabl!$I$4:$K$7914,3,0)</f>
        <v>263200324</v>
      </c>
      <c r="DY548" s="13" t="e">
        <f>+S548+AD548+AU548+#REF!+BG548+#REF!+BQ548+#REF!</f>
        <v>#REF!</v>
      </c>
    </row>
    <row r="549" spans="1:129" ht="22.5" customHeight="1" x14ac:dyDescent="0.2">
      <c r="A549" s="9">
        <v>8904811777</v>
      </c>
      <c r="B549" s="9">
        <v>890481177</v>
      </c>
      <c r="C549" s="9"/>
      <c r="D549" s="27">
        <v>219413894</v>
      </c>
      <c r="E549" s="21" t="s">
        <v>276</v>
      </c>
      <c r="F549" s="20" t="s">
        <v>1425</v>
      </c>
      <c r="G549" s="22">
        <f>VLOOKUP(A549,[1]SGP!$A$4:$G$1137,7,0)</f>
        <v>0</v>
      </c>
      <c r="H549" s="23"/>
      <c r="I549" s="23">
        <v>0</v>
      </c>
      <c r="J549" s="23">
        <v>0</v>
      </c>
      <c r="K549" s="24">
        <v>0</v>
      </c>
      <c r="L549" s="23">
        <v>0</v>
      </c>
      <c r="M549" s="23">
        <v>0</v>
      </c>
      <c r="N549" s="25">
        <f t="shared" si="77"/>
        <v>0</v>
      </c>
      <c r="O549" s="25">
        <v>0</v>
      </c>
      <c r="P549" s="22">
        <v>0</v>
      </c>
      <c r="Q549" s="23">
        <v>0</v>
      </c>
      <c r="R549" s="23">
        <v>0</v>
      </c>
      <c r="S549" s="31">
        <v>135746434</v>
      </c>
      <c r="T549" s="23">
        <v>0</v>
      </c>
      <c r="U549" s="24">
        <v>0</v>
      </c>
      <c r="V549" s="23">
        <v>0</v>
      </c>
      <c r="W549" s="23">
        <v>0</v>
      </c>
      <c r="X549" s="25">
        <f t="shared" si="78"/>
        <v>135746434</v>
      </c>
      <c r="Y549" s="25">
        <v>0</v>
      </c>
      <c r="Z549" s="22">
        <v>0</v>
      </c>
      <c r="AA549" s="23">
        <v>0</v>
      </c>
      <c r="AB549" s="22">
        <v>0</v>
      </c>
      <c r="AC549" s="23">
        <v>0</v>
      </c>
      <c r="AD549" s="23">
        <v>0</v>
      </c>
      <c r="AE549" s="23">
        <v>0</v>
      </c>
      <c r="AF549" s="24">
        <v>0</v>
      </c>
      <c r="AG549" s="23">
        <v>0</v>
      </c>
      <c r="AH549" s="23">
        <v>0</v>
      </c>
      <c r="AI549" s="25">
        <f t="shared" si="79"/>
        <v>135746434</v>
      </c>
      <c r="AJ549" s="25">
        <v>0</v>
      </c>
      <c r="AK549" s="24">
        <v>0</v>
      </c>
      <c r="AL549" s="23">
        <v>0</v>
      </c>
      <c r="AM549" s="23">
        <v>0</v>
      </c>
      <c r="AN549" s="24">
        <v>0</v>
      </c>
      <c r="AO549" s="24">
        <v>0</v>
      </c>
      <c r="AP549" s="23">
        <v>0</v>
      </c>
      <c r="AQ549" s="23">
        <v>0</v>
      </c>
      <c r="AR549" s="23">
        <v>0</v>
      </c>
      <c r="AS549" s="41" t="s">
        <v>2304</v>
      </c>
      <c r="AT549" s="23">
        <v>0</v>
      </c>
      <c r="AU549" s="23">
        <v>34116391</v>
      </c>
      <c r="AV549" s="25">
        <v>135746434</v>
      </c>
      <c r="AW549" s="22">
        <v>0</v>
      </c>
      <c r="AX549" s="23">
        <v>0</v>
      </c>
      <c r="AY549" s="41">
        <v>0</v>
      </c>
      <c r="AZ549" s="23">
        <v>0</v>
      </c>
      <c r="BA549" s="24">
        <v>0</v>
      </c>
      <c r="BB549" s="23">
        <v>0</v>
      </c>
      <c r="BC549" s="23"/>
      <c r="BD549" s="23">
        <v>0</v>
      </c>
      <c r="BE549" s="41">
        <v>0</v>
      </c>
      <c r="BF549" s="23">
        <v>94571625</v>
      </c>
      <c r="BG549" s="23">
        <v>67491904</v>
      </c>
      <c r="BH549" s="25">
        <v>297809963</v>
      </c>
      <c r="BI549" s="23">
        <v>0</v>
      </c>
      <c r="BJ549" s="23">
        <v>31976059</v>
      </c>
      <c r="BK549" s="23">
        <v>0</v>
      </c>
      <c r="BL549" s="23">
        <v>0</v>
      </c>
      <c r="BM549" s="23">
        <v>0</v>
      </c>
      <c r="BN549" s="24">
        <v>0</v>
      </c>
      <c r="BO549" s="23">
        <v>0</v>
      </c>
      <c r="BP549" s="23">
        <v>0</v>
      </c>
      <c r="BQ549" s="23">
        <v>0</v>
      </c>
      <c r="BR549" s="25">
        <v>329786022</v>
      </c>
      <c r="BS549" s="22">
        <v>0</v>
      </c>
      <c r="BT549" s="23">
        <v>0</v>
      </c>
      <c r="BU549" s="23">
        <v>0</v>
      </c>
      <c r="BV549" s="23">
        <v>0</v>
      </c>
      <c r="BW549" s="24">
        <v>0</v>
      </c>
      <c r="BX549" s="23">
        <v>0</v>
      </c>
      <c r="BY549" s="23">
        <v>0</v>
      </c>
      <c r="BZ549" s="23">
        <v>0</v>
      </c>
      <c r="CA549" s="25">
        <f t="shared" si="80"/>
        <v>329786022</v>
      </c>
      <c r="CB549" s="22">
        <v>0</v>
      </c>
      <c r="CC549" s="23">
        <v>0</v>
      </c>
      <c r="CD549" s="23">
        <v>0</v>
      </c>
      <c r="CE549" s="23">
        <v>0</v>
      </c>
      <c r="CF549" s="24">
        <v>0</v>
      </c>
      <c r="CG549" s="23">
        <v>0</v>
      </c>
      <c r="CH549" s="23">
        <v>0</v>
      </c>
      <c r="CI549" s="23">
        <v>0</v>
      </c>
      <c r="CJ549" s="25">
        <f t="shared" si="81"/>
        <v>329786022</v>
      </c>
      <c r="CK549" s="22">
        <v>0</v>
      </c>
      <c r="CL549" s="23">
        <v>0</v>
      </c>
      <c r="CM549" s="23">
        <v>0</v>
      </c>
      <c r="CN549" s="23">
        <v>0</v>
      </c>
      <c r="CO549" s="23">
        <v>0</v>
      </c>
      <c r="CP549" s="24">
        <v>0</v>
      </c>
      <c r="CQ549" s="23">
        <v>0</v>
      </c>
      <c r="CR549" s="23">
        <v>0</v>
      </c>
      <c r="CS549" s="25">
        <f t="shared" si="82"/>
        <v>329786022</v>
      </c>
      <c r="CT549" s="22">
        <v>0</v>
      </c>
      <c r="CU549" s="23">
        <v>0</v>
      </c>
      <c r="CV549" s="23">
        <v>0</v>
      </c>
      <c r="CW549" s="23"/>
      <c r="CX549" s="23">
        <v>0</v>
      </c>
      <c r="CY549" s="24">
        <v>0</v>
      </c>
      <c r="CZ549" s="23">
        <v>0</v>
      </c>
      <c r="DA549" s="23">
        <v>0</v>
      </c>
      <c r="DB549" s="25">
        <f t="shared" si="75"/>
        <v>329786022</v>
      </c>
      <c r="DC549" s="22">
        <v>0</v>
      </c>
      <c r="DD549" s="23">
        <v>0</v>
      </c>
      <c r="DE549" s="23">
        <v>0</v>
      </c>
      <c r="DF549" s="23">
        <v>0</v>
      </c>
      <c r="DG549" s="23">
        <v>0</v>
      </c>
      <c r="DH549" s="24">
        <v>0</v>
      </c>
      <c r="DI549" s="23">
        <v>0</v>
      </c>
      <c r="DJ549" s="23">
        <v>0</v>
      </c>
      <c r="DK549" s="25">
        <f t="shared" si="76"/>
        <v>329786022</v>
      </c>
      <c r="DL549" s="28">
        <v>0</v>
      </c>
      <c r="DM549" s="23">
        <v>0</v>
      </c>
      <c r="DN549" s="23">
        <v>0</v>
      </c>
      <c r="DO549" s="23">
        <v>0</v>
      </c>
      <c r="DP549" s="23"/>
      <c r="DQ549" s="23"/>
      <c r="DR549" s="23">
        <v>0</v>
      </c>
      <c r="DS549" s="23">
        <v>0</v>
      </c>
      <c r="DT549" s="24">
        <v>0</v>
      </c>
      <c r="DU549" s="23">
        <v>0</v>
      </c>
      <c r="DV549" s="23">
        <v>0</v>
      </c>
      <c r="DW549" s="26">
        <f t="shared" si="83"/>
        <v>329786022</v>
      </c>
      <c r="DX549" s="26">
        <f>VLOOKUP(B549,[2]RPTNCT049_ConsultaSaldosContabl!$I$4:$K$7914,3,0)</f>
        <v>126547684</v>
      </c>
      <c r="DY549" s="13" t="e">
        <f>+S549+AD549+AU549+#REF!+BG549+#REF!+BQ549+#REF!</f>
        <v>#REF!</v>
      </c>
    </row>
    <row r="550" spans="1:129" ht="15" customHeight="1" x14ac:dyDescent="0.2">
      <c r="A550" s="9">
        <v>8904811490</v>
      </c>
      <c r="B550" s="9">
        <v>890481149</v>
      </c>
      <c r="C550" s="9"/>
      <c r="D550" s="27">
        <v>213613836</v>
      </c>
      <c r="E550" s="21" t="s">
        <v>272</v>
      </c>
      <c r="F550" s="20" t="s">
        <v>1421</v>
      </c>
      <c r="G550" s="22">
        <f>VLOOKUP(A550,[1]SGP!$A$4:$G$1137,7,0)</f>
        <v>0</v>
      </c>
      <c r="H550" s="23"/>
      <c r="I550" s="23">
        <v>0</v>
      </c>
      <c r="J550" s="23">
        <v>0</v>
      </c>
      <c r="K550" s="24">
        <v>0</v>
      </c>
      <c r="L550" s="23">
        <v>0</v>
      </c>
      <c r="M550" s="23">
        <v>0</v>
      </c>
      <c r="N550" s="25">
        <f t="shared" si="77"/>
        <v>0</v>
      </c>
      <c r="O550" s="25">
        <v>0</v>
      </c>
      <c r="P550" s="22">
        <v>0</v>
      </c>
      <c r="Q550" s="23">
        <v>0</v>
      </c>
      <c r="R550" s="23">
        <v>0</v>
      </c>
      <c r="S550" s="31">
        <v>454525765</v>
      </c>
      <c r="T550" s="23">
        <v>0</v>
      </c>
      <c r="U550" s="24">
        <v>0</v>
      </c>
      <c r="V550" s="23">
        <v>0</v>
      </c>
      <c r="W550" s="23">
        <v>0</v>
      </c>
      <c r="X550" s="25">
        <f t="shared" si="78"/>
        <v>454525765</v>
      </c>
      <c r="Y550" s="25">
        <v>0</v>
      </c>
      <c r="Z550" s="22">
        <v>0</v>
      </c>
      <c r="AA550" s="23">
        <v>0</v>
      </c>
      <c r="AB550" s="22">
        <v>0</v>
      </c>
      <c r="AC550" s="23">
        <v>0</v>
      </c>
      <c r="AD550" s="23">
        <v>0</v>
      </c>
      <c r="AE550" s="23">
        <v>0</v>
      </c>
      <c r="AF550" s="24">
        <v>0</v>
      </c>
      <c r="AG550" s="23">
        <v>0</v>
      </c>
      <c r="AH550" s="23">
        <v>0</v>
      </c>
      <c r="AI550" s="25">
        <f t="shared" si="79"/>
        <v>454525765</v>
      </c>
      <c r="AJ550" s="25">
        <v>0</v>
      </c>
      <c r="AK550" s="24">
        <v>0</v>
      </c>
      <c r="AL550" s="23">
        <v>0</v>
      </c>
      <c r="AM550" s="23">
        <v>0</v>
      </c>
      <c r="AN550" s="24">
        <v>0</v>
      </c>
      <c r="AO550" s="24">
        <v>0</v>
      </c>
      <c r="AP550" s="23">
        <v>0</v>
      </c>
      <c r="AQ550" s="23">
        <v>0</v>
      </c>
      <c r="AR550" s="23">
        <v>0</v>
      </c>
      <c r="AS550" s="41" t="s">
        <v>2304</v>
      </c>
      <c r="AT550" s="23">
        <v>0</v>
      </c>
      <c r="AU550" s="23">
        <v>77593244</v>
      </c>
      <c r="AV550" s="25">
        <v>532119009</v>
      </c>
      <c r="AW550" s="22">
        <v>0</v>
      </c>
      <c r="AX550" s="23">
        <v>0</v>
      </c>
      <c r="AY550" s="41">
        <v>0</v>
      </c>
      <c r="AZ550" s="23">
        <v>0</v>
      </c>
      <c r="BA550" s="24">
        <v>0</v>
      </c>
      <c r="BB550" s="23">
        <v>0</v>
      </c>
      <c r="BC550" s="23"/>
      <c r="BD550" s="23">
        <v>0</v>
      </c>
      <c r="BE550" s="41">
        <v>0</v>
      </c>
      <c r="BF550" s="23">
        <v>441113520</v>
      </c>
      <c r="BG550" s="23">
        <v>473442182</v>
      </c>
      <c r="BH550" s="25">
        <v>1446674711</v>
      </c>
      <c r="BI550" s="23">
        <v>0</v>
      </c>
      <c r="BJ550" s="23">
        <v>126048960</v>
      </c>
      <c r="BK550" s="23">
        <v>0</v>
      </c>
      <c r="BL550" s="23">
        <v>0</v>
      </c>
      <c r="BM550" s="23">
        <v>0</v>
      </c>
      <c r="BN550" s="24">
        <v>0</v>
      </c>
      <c r="BO550" s="23">
        <v>0</v>
      </c>
      <c r="BP550" s="23">
        <v>0</v>
      </c>
      <c r="BQ550" s="23">
        <v>0</v>
      </c>
      <c r="BR550" s="25">
        <v>1572723671</v>
      </c>
      <c r="BS550" s="22">
        <v>0</v>
      </c>
      <c r="BT550" s="23">
        <v>0</v>
      </c>
      <c r="BU550" s="23">
        <v>0</v>
      </c>
      <c r="BV550" s="23">
        <v>0</v>
      </c>
      <c r="BW550" s="24">
        <v>0</v>
      </c>
      <c r="BX550" s="23">
        <v>0</v>
      </c>
      <c r="BY550" s="23">
        <v>0</v>
      </c>
      <c r="BZ550" s="23">
        <v>0</v>
      </c>
      <c r="CA550" s="25">
        <f t="shared" si="80"/>
        <v>1572723671</v>
      </c>
      <c r="CB550" s="22">
        <v>0</v>
      </c>
      <c r="CC550" s="23">
        <v>0</v>
      </c>
      <c r="CD550" s="23">
        <v>0</v>
      </c>
      <c r="CE550" s="23">
        <v>0</v>
      </c>
      <c r="CF550" s="24">
        <v>0</v>
      </c>
      <c r="CG550" s="23">
        <v>0</v>
      </c>
      <c r="CH550" s="23">
        <v>0</v>
      </c>
      <c r="CI550" s="23">
        <v>0</v>
      </c>
      <c r="CJ550" s="25">
        <f t="shared" si="81"/>
        <v>1572723671</v>
      </c>
      <c r="CK550" s="22">
        <v>0</v>
      </c>
      <c r="CL550" s="23">
        <v>0</v>
      </c>
      <c r="CM550" s="23">
        <v>0</v>
      </c>
      <c r="CN550" s="23">
        <v>0</v>
      </c>
      <c r="CO550" s="23">
        <v>0</v>
      </c>
      <c r="CP550" s="24">
        <v>0</v>
      </c>
      <c r="CQ550" s="23">
        <v>0</v>
      </c>
      <c r="CR550" s="23">
        <v>0</v>
      </c>
      <c r="CS550" s="25">
        <f t="shared" si="82"/>
        <v>1572723671</v>
      </c>
      <c r="CT550" s="22">
        <v>0</v>
      </c>
      <c r="CU550" s="23">
        <v>0</v>
      </c>
      <c r="CV550" s="23">
        <v>0</v>
      </c>
      <c r="CW550" s="23">
        <v>0</v>
      </c>
      <c r="CX550" s="23">
        <v>0</v>
      </c>
      <c r="CY550" s="24">
        <v>0</v>
      </c>
      <c r="CZ550" s="23">
        <v>0</v>
      </c>
      <c r="DA550" s="23">
        <v>0</v>
      </c>
      <c r="DB550" s="25">
        <f t="shared" si="75"/>
        <v>1572723671</v>
      </c>
      <c r="DC550" s="22">
        <v>0</v>
      </c>
      <c r="DD550" s="23">
        <v>0</v>
      </c>
      <c r="DE550" s="23">
        <v>0</v>
      </c>
      <c r="DF550" s="23">
        <v>0</v>
      </c>
      <c r="DG550" s="23">
        <v>0</v>
      </c>
      <c r="DH550" s="24">
        <v>0</v>
      </c>
      <c r="DI550" s="23">
        <v>0</v>
      </c>
      <c r="DJ550" s="23">
        <v>0</v>
      </c>
      <c r="DK550" s="25">
        <f t="shared" si="76"/>
        <v>1572723671</v>
      </c>
      <c r="DL550" s="28">
        <v>0</v>
      </c>
      <c r="DM550" s="23">
        <v>0</v>
      </c>
      <c r="DN550" s="23">
        <v>0</v>
      </c>
      <c r="DO550" s="23">
        <v>0</v>
      </c>
      <c r="DP550" s="23">
        <v>0</v>
      </c>
      <c r="DQ550" s="23"/>
      <c r="DR550" s="23">
        <v>0</v>
      </c>
      <c r="DS550" s="23">
        <v>0</v>
      </c>
      <c r="DT550" s="24">
        <v>0</v>
      </c>
      <c r="DU550" s="23">
        <v>0</v>
      </c>
      <c r="DV550" s="23">
        <v>0</v>
      </c>
      <c r="DW550" s="26">
        <f t="shared" si="83"/>
        <v>1572723671</v>
      </c>
      <c r="DX550" s="26">
        <f>VLOOKUP(B550,[2]RPTNCT049_ConsultaSaldosContabl!$I$4:$K$7914,3,0)</f>
        <v>567162480</v>
      </c>
      <c r="DY550" s="13" t="e">
        <f>+S550+AD550+AU550+#REF!+BG550+#REF!+BQ550+#REF!</f>
        <v>#REF!</v>
      </c>
    </row>
    <row r="551" spans="1:129" ht="15" customHeight="1" x14ac:dyDescent="0.2">
      <c r="A551" s="9">
        <v>8904806433</v>
      </c>
      <c r="B551" s="9">
        <v>890480643</v>
      </c>
      <c r="C551" s="9"/>
      <c r="D551" s="27">
        <v>216813468</v>
      </c>
      <c r="E551" s="21" t="s">
        <v>254</v>
      </c>
      <c r="F551" s="20" t="s">
        <v>1402</v>
      </c>
      <c r="G551" s="22">
        <f>VLOOKUP(A551,[1]SGP!$A$4:$G$1137,7,0)</f>
        <v>0</v>
      </c>
      <c r="H551" s="23"/>
      <c r="I551" s="23">
        <v>0</v>
      </c>
      <c r="J551" s="23">
        <v>0</v>
      </c>
      <c r="K551" s="24">
        <v>0</v>
      </c>
      <c r="L551" s="23">
        <v>0</v>
      </c>
      <c r="M551" s="23">
        <v>0</v>
      </c>
      <c r="N551" s="25">
        <f t="shared" si="77"/>
        <v>0</v>
      </c>
      <c r="O551" s="25">
        <v>0</v>
      </c>
      <c r="P551" s="22">
        <v>0</v>
      </c>
      <c r="Q551" s="23">
        <v>0</v>
      </c>
      <c r="R551" s="23">
        <v>0</v>
      </c>
      <c r="S551" s="31">
        <v>534370440</v>
      </c>
      <c r="T551" s="23">
        <v>0</v>
      </c>
      <c r="U551" s="24">
        <v>0</v>
      </c>
      <c r="V551" s="23">
        <v>0</v>
      </c>
      <c r="W551" s="23">
        <v>0</v>
      </c>
      <c r="X551" s="25">
        <f t="shared" si="78"/>
        <v>534370440</v>
      </c>
      <c r="Y551" s="25">
        <v>0</v>
      </c>
      <c r="Z551" s="22">
        <v>0</v>
      </c>
      <c r="AA551" s="23">
        <v>0</v>
      </c>
      <c r="AB551" s="22">
        <v>0</v>
      </c>
      <c r="AC551" s="23">
        <v>0</v>
      </c>
      <c r="AD551" s="23">
        <v>0</v>
      </c>
      <c r="AE551" s="23">
        <v>0</v>
      </c>
      <c r="AF551" s="24">
        <v>0</v>
      </c>
      <c r="AG551" s="23">
        <v>0</v>
      </c>
      <c r="AH551" s="23">
        <v>0</v>
      </c>
      <c r="AI551" s="25">
        <f t="shared" si="79"/>
        <v>534370440</v>
      </c>
      <c r="AJ551" s="25">
        <v>0</v>
      </c>
      <c r="AK551" s="24">
        <v>0</v>
      </c>
      <c r="AL551" s="23">
        <v>0</v>
      </c>
      <c r="AM551" s="23">
        <v>0</v>
      </c>
      <c r="AN551" s="24">
        <v>0</v>
      </c>
      <c r="AO551" s="24">
        <v>0</v>
      </c>
      <c r="AP551" s="23">
        <v>0</v>
      </c>
      <c r="AQ551" s="23">
        <v>0</v>
      </c>
      <c r="AR551" s="23">
        <v>0</v>
      </c>
      <c r="AS551" s="41" t="s">
        <v>2304</v>
      </c>
      <c r="AT551" s="23">
        <v>0</v>
      </c>
      <c r="AU551" s="23">
        <v>0</v>
      </c>
      <c r="AV551" s="25">
        <v>534370440</v>
      </c>
      <c r="AW551" s="22">
        <v>0</v>
      </c>
      <c r="AX551" s="23">
        <v>0</v>
      </c>
      <c r="AY551" s="41">
        <v>0</v>
      </c>
      <c r="AZ551" s="23">
        <v>0</v>
      </c>
      <c r="BA551" s="24">
        <v>0</v>
      </c>
      <c r="BB551" s="23">
        <v>0</v>
      </c>
      <c r="BC551" s="23"/>
      <c r="BD551" s="23">
        <v>0</v>
      </c>
      <c r="BE551" s="41">
        <v>0</v>
      </c>
      <c r="BF551" s="23">
        <v>428942745</v>
      </c>
      <c r="BG551" s="23">
        <v>450452090</v>
      </c>
      <c r="BH551" s="25">
        <v>1413765275</v>
      </c>
      <c r="BI551" s="23">
        <v>0</v>
      </c>
      <c r="BJ551" s="23">
        <v>131777429</v>
      </c>
      <c r="BK551" s="23">
        <v>0</v>
      </c>
      <c r="BL551" s="23">
        <v>0</v>
      </c>
      <c r="BM551" s="23">
        <v>0</v>
      </c>
      <c r="BN551" s="24">
        <v>0</v>
      </c>
      <c r="BO551" s="23">
        <v>0</v>
      </c>
      <c r="BP551" s="23">
        <v>0</v>
      </c>
      <c r="BQ551" s="23">
        <v>0</v>
      </c>
      <c r="BR551" s="25">
        <v>1545542704</v>
      </c>
      <c r="BS551" s="22">
        <v>0</v>
      </c>
      <c r="BT551" s="23">
        <v>0</v>
      </c>
      <c r="BU551" s="23">
        <v>0</v>
      </c>
      <c r="BV551" s="23">
        <v>0</v>
      </c>
      <c r="BW551" s="24">
        <v>0</v>
      </c>
      <c r="BX551" s="23">
        <v>0</v>
      </c>
      <c r="BY551" s="23">
        <v>0</v>
      </c>
      <c r="BZ551" s="23">
        <v>0</v>
      </c>
      <c r="CA551" s="25">
        <f t="shared" si="80"/>
        <v>1545542704</v>
      </c>
      <c r="CB551" s="22">
        <v>0</v>
      </c>
      <c r="CC551" s="23">
        <v>0</v>
      </c>
      <c r="CD551" s="23">
        <v>0</v>
      </c>
      <c r="CE551" s="23">
        <v>0</v>
      </c>
      <c r="CF551" s="24">
        <v>0</v>
      </c>
      <c r="CG551" s="23">
        <v>0</v>
      </c>
      <c r="CH551" s="23">
        <v>0</v>
      </c>
      <c r="CI551" s="23">
        <v>0</v>
      </c>
      <c r="CJ551" s="25">
        <f t="shared" si="81"/>
        <v>1545542704</v>
      </c>
      <c r="CK551" s="22">
        <v>0</v>
      </c>
      <c r="CL551" s="23">
        <v>0</v>
      </c>
      <c r="CM551" s="23">
        <v>0</v>
      </c>
      <c r="CN551" s="23">
        <v>0</v>
      </c>
      <c r="CO551" s="23">
        <v>0</v>
      </c>
      <c r="CP551" s="24">
        <v>0</v>
      </c>
      <c r="CQ551" s="23">
        <v>0</v>
      </c>
      <c r="CR551" s="23">
        <v>0</v>
      </c>
      <c r="CS551" s="25">
        <f t="shared" si="82"/>
        <v>1545542704</v>
      </c>
      <c r="CT551" s="22">
        <v>0</v>
      </c>
      <c r="CU551" s="23">
        <v>0</v>
      </c>
      <c r="CV551" s="23">
        <v>0</v>
      </c>
      <c r="CW551" s="23"/>
      <c r="CX551" s="23">
        <v>0</v>
      </c>
      <c r="CY551" s="24">
        <v>0</v>
      </c>
      <c r="CZ551" s="23">
        <v>0</v>
      </c>
      <c r="DA551" s="23">
        <v>0</v>
      </c>
      <c r="DB551" s="25">
        <f t="shared" ref="DB551:DB614" si="84">SUM(CS551:DA551)</f>
        <v>1545542704</v>
      </c>
      <c r="DC551" s="22">
        <v>0</v>
      </c>
      <c r="DD551" s="23">
        <v>0</v>
      </c>
      <c r="DE551" s="23">
        <v>0</v>
      </c>
      <c r="DF551" s="23">
        <v>0</v>
      </c>
      <c r="DG551" s="23">
        <v>0</v>
      </c>
      <c r="DH551" s="24">
        <v>0</v>
      </c>
      <c r="DI551" s="23">
        <v>0</v>
      </c>
      <c r="DJ551" s="23">
        <v>0</v>
      </c>
      <c r="DK551" s="25">
        <f t="shared" ref="DK551:DK614" si="85">+DB551+DC551+DD551+DE551+DF551+DG551+DH551+DI551+DJ551</f>
        <v>1545542704</v>
      </c>
      <c r="DL551" s="28">
        <v>0</v>
      </c>
      <c r="DM551" s="23">
        <v>0</v>
      </c>
      <c r="DN551" s="23">
        <v>0</v>
      </c>
      <c r="DO551" s="23">
        <v>0</v>
      </c>
      <c r="DP551" s="23"/>
      <c r="DQ551" s="23"/>
      <c r="DR551" s="23">
        <v>0</v>
      </c>
      <c r="DS551" s="23">
        <v>0</v>
      </c>
      <c r="DT551" s="24">
        <v>0</v>
      </c>
      <c r="DU551" s="23">
        <v>0</v>
      </c>
      <c r="DV551" s="23">
        <v>0</v>
      </c>
      <c r="DW551" s="26">
        <f t="shared" si="83"/>
        <v>1545542704</v>
      </c>
      <c r="DX551" s="26">
        <f>VLOOKUP(B551,[2]RPTNCT049_ConsultaSaldosContabl!$I$4:$K$7914,3,0)</f>
        <v>560720174</v>
      </c>
      <c r="DY551" s="13" t="e">
        <f>+S551+AD551+AU551+#REF!+BG551+#REF!+BQ551+#REF!</f>
        <v>#REF!</v>
      </c>
    </row>
    <row r="552" spans="1:129" ht="15" customHeight="1" x14ac:dyDescent="0.2">
      <c r="A552" s="9">
        <v>8904804319</v>
      </c>
      <c r="B552" s="9">
        <v>890480431</v>
      </c>
      <c r="C552" s="9"/>
      <c r="D552" s="27">
        <v>217313473</v>
      </c>
      <c r="E552" s="21" t="s">
        <v>255</v>
      </c>
      <c r="F552" s="20" t="s">
        <v>1403</v>
      </c>
      <c r="G552" s="22">
        <f>VLOOKUP(A552,[1]SGP!$A$4:$G$1137,7,0)</f>
        <v>0</v>
      </c>
      <c r="H552" s="23"/>
      <c r="I552" s="23">
        <v>0</v>
      </c>
      <c r="J552" s="23">
        <v>0</v>
      </c>
      <c r="K552" s="24">
        <v>0</v>
      </c>
      <c r="L552" s="23">
        <v>0</v>
      </c>
      <c r="M552" s="23">
        <v>0</v>
      </c>
      <c r="N552" s="25">
        <f t="shared" si="77"/>
        <v>0</v>
      </c>
      <c r="O552" s="25">
        <v>0</v>
      </c>
      <c r="P552" s="22">
        <v>0</v>
      </c>
      <c r="Q552" s="23">
        <v>0</v>
      </c>
      <c r="R552" s="23">
        <v>0</v>
      </c>
      <c r="S552" s="31">
        <v>319346664</v>
      </c>
      <c r="T552" s="23">
        <v>0</v>
      </c>
      <c r="U552" s="24">
        <v>0</v>
      </c>
      <c r="V552" s="23">
        <v>0</v>
      </c>
      <c r="W552" s="23">
        <v>0</v>
      </c>
      <c r="X552" s="25">
        <f t="shared" si="78"/>
        <v>319346664</v>
      </c>
      <c r="Y552" s="25">
        <v>0</v>
      </c>
      <c r="Z552" s="22">
        <v>0</v>
      </c>
      <c r="AA552" s="23">
        <v>0</v>
      </c>
      <c r="AB552" s="22">
        <v>0</v>
      </c>
      <c r="AC552" s="23">
        <v>0</v>
      </c>
      <c r="AD552" s="23">
        <v>0</v>
      </c>
      <c r="AE552" s="23">
        <v>0</v>
      </c>
      <c r="AF552" s="24">
        <v>0</v>
      </c>
      <c r="AG552" s="23">
        <v>0</v>
      </c>
      <c r="AH552" s="23">
        <v>0</v>
      </c>
      <c r="AI552" s="25">
        <f t="shared" si="79"/>
        <v>319346664</v>
      </c>
      <c r="AJ552" s="25">
        <v>0</v>
      </c>
      <c r="AK552" s="24">
        <v>0</v>
      </c>
      <c r="AL552" s="23">
        <v>0</v>
      </c>
      <c r="AM552" s="23">
        <v>0</v>
      </c>
      <c r="AN552" s="24">
        <v>0</v>
      </c>
      <c r="AO552" s="24">
        <v>0</v>
      </c>
      <c r="AP552" s="23">
        <v>0</v>
      </c>
      <c r="AQ552" s="23">
        <v>0</v>
      </c>
      <c r="AR552" s="23">
        <v>0</v>
      </c>
      <c r="AS552" s="41" t="s">
        <v>2304</v>
      </c>
      <c r="AT552" s="23">
        <v>0</v>
      </c>
      <c r="AU552" s="23">
        <v>0</v>
      </c>
      <c r="AV552" s="25">
        <v>319346664</v>
      </c>
      <c r="AW552" s="22">
        <v>0</v>
      </c>
      <c r="AX552" s="23">
        <v>0</v>
      </c>
      <c r="AY552" s="41">
        <v>0</v>
      </c>
      <c r="AZ552" s="23">
        <v>0</v>
      </c>
      <c r="BA552" s="24">
        <v>0</v>
      </c>
      <c r="BB552" s="23">
        <v>0</v>
      </c>
      <c r="BC552" s="23"/>
      <c r="BD552" s="23">
        <v>0</v>
      </c>
      <c r="BE552" s="41">
        <v>0</v>
      </c>
      <c r="BF552" s="23">
        <v>177849975</v>
      </c>
      <c r="BG552" s="23">
        <v>324984489</v>
      </c>
      <c r="BH552" s="25">
        <v>822181128</v>
      </c>
      <c r="BI552" s="23">
        <v>0</v>
      </c>
      <c r="BJ552" s="23">
        <v>54921360</v>
      </c>
      <c r="BK552" s="23">
        <v>0</v>
      </c>
      <c r="BL552" s="23">
        <v>0</v>
      </c>
      <c r="BM552" s="23">
        <v>0</v>
      </c>
      <c r="BN552" s="24">
        <v>0</v>
      </c>
      <c r="BO552" s="23">
        <v>0</v>
      </c>
      <c r="BP552" s="23">
        <v>0</v>
      </c>
      <c r="BQ552" s="23">
        <v>0</v>
      </c>
      <c r="BR552" s="25">
        <v>877102488</v>
      </c>
      <c r="BS552" s="22">
        <v>0</v>
      </c>
      <c r="BT552" s="23">
        <v>0</v>
      </c>
      <c r="BU552" s="23">
        <v>0</v>
      </c>
      <c r="BV552" s="23">
        <v>0</v>
      </c>
      <c r="BW552" s="24">
        <v>0</v>
      </c>
      <c r="BX552" s="23">
        <v>0</v>
      </c>
      <c r="BY552" s="23">
        <v>0</v>
      </c>
      <c r="BZ552" s="23">
        <v>0</v>
      </c>
      <c r="CA552" s="25">
        <f t="shared" si="80"/>
        <v>877102488</v>
      </c>
      <c r="CB552" s="22">
        <v>0</v>
      </c>
      <c r="CC552" s="23">
        <v>0</v>
      </c>
      <c r="CD552" s="23">
        <v>0</v>
      </c>
      <c r="CE552" s="23">
        <v>0</v>
      </c>
      <c r="CF552" s="24">
        <v>0</v>
      </c>
      <c r="CG552" s="23">
        <v>0</v>
      </c>
      <c r="CH552" s="23">
        <v>0</v>
      </c>
      <c r="CI552" s="23">
        <v>0</v>
      </c>
      <c r="CJ552" s="25">
        <f t="shared" si="81"/>
        <v>877102488</v>
      </c>
      <c r="CK552" s="22">
        <v>0</v>
      </c>
      <c r="CL552" s="23">
        <v>0</v>
      </c>
      <c r="CM552" s="23">
        <v>0</v>
      </c>
      <c r="CN552" s="23">
        <v>0</v>
      </c>
      <c r="CO552" s="23">
        <v>0</v>
      </c>
      <c r="CP552" s="24">
        <v>0</v>
      </c>
      <c r="CQ552" s="23">
        <v>0</v>
      </c>
      <c r="CR552" s="23">
        <v>0</v>
      </c>
      <c r="CS552" s="25">
        <f t="shared" si="82"/>
        <v>877102488</v>
      </c>
      <c r="CT552" s="22">
        <v>0</v>
      </c>
      <c r="CU552" s="23">
        <v>0</v>
      </c>
      <c r="CV552" s="23">
        <v>0</v>
      </c>
      <c r="CW552" s="23"/>
      <c r="CX552" s="23">
        <v>0</v>
      </c>
      <c r="CY552" s="24">
        <v>0</v>
      </c>
      <c r="CZ552" s="23">
        <v>0</v>
      </c>
      <c r="DA552" s="23">
        <v>0</v>
      </c>
      <c r="DB552" s="25">
        <f t="shared" si="84"/>
        <v>877102488</v>
      </c>
      <c r="DC552" s="22">
        <v>0</v>
      </c>
      <c r="DD552" s="23">
        <v>0</v>
      </c>
      <c r="DE552" s="23">
        <v>0</v>
      </c>
      <c r="DF552" s="23">
        <v>0</v>
      </c>
      <c r="DG552" s="23">
        <v>0</v>
      </c>
      <c r="DH552" s="24">
        <v>0</v>
      </c>
      <c r="DI552" s="23">
        <v>0</v>
      </c>
      <c r="DJ552" s="23">
        <v>0</v>
      </c>
      <c r="DK552" s="25">
        <f t="shared" si="85"/>
        <v>877102488</v>
      </c>
      <c r="DL552" s="28">
        <v>0</v>
      </c>
      <c r="DM552" s="23">
        <v>0</v>
      </c>
      <c r="DN552" s="23">
        <v>0</v>
      </c>
      <c r="DO552" s="23">
        <v>0</v>
      </c>
      <c r="DP552" s="23"/>
      <c r="DQ552" s="23"/>
      <c r="DR552" s="23">
        <v>0</v>
      </c>
      <c r="DS552" s="23">
        <v>0</v>
      </c>
      <c r="DT552" s="24">
        <v>0</v>
      </c>
      <c r="DU552" s="23">
        <v>0</v>
      </c>
      <c r="DV552" s="23">
        <v>0</v>
      </c>
      <c r="DW552" s="26">
        <f t="shared" si="83"/>
        <v>877102488</v>
      </c>
      <c r="DX552" s="26">
        <f>VLOOKUP(B552,[2]RPTNCT049_ConsultaSaldosContabl!$I$4:$K$7914,3,0)</f>
        <v>232771335</v>
      </c>
      <c r="DY552" s="13" t="e">
        <f>+S552+AD552+AU552+#REF!+BG552+#REF!+BQ552+#REF!</f>
        <v>#REF!</v>
      </c>
    </row>
    <row r="553" spans="1:129" ht="15" customHeight="1" x14ac:dyDescent="0.2">
      <c r="A553" s="9">
        <v>8904802541</v>
      </c>
      <c r="B553" s="9">
        <v>890480254</v>
      </c>
      <c r="C553" s="9"/>
      <c r="D553" s="27">
        <v>215213052</v>
      </c>
      <c r="E553" s="21" t="s">
        <v>239</v>
      </c>
      <c r="F553" s="20" t="s">
        <v>1386</v>
      </c>
      <c r="G553" s="22">
        <f>VLOOKUP(A553,[1]SGP!$A$4:$G$1137,7,0)</f>
        <v>0</v>
      </c>
      <c r="H553" s="23"/>
      <c r="I553" s="23">
        <v>0</v>
      </c>
      <c r="J553" s="23">
        <v>0</v>
      </c>
      <c r="K553" s="24">
        <v>0</v>
      </c>
      <c r="L553" s="23">
        <v>0</v>
      </c>
      <c r="M553" s="23">
        <v>0</v>
      </c>
      <c r="N553" s="25">
        <f t="shared" si="77"/>
        <v>0</v>
      </c>
      <c r="O553" s="25">
        <v>0</v>
      </c>
      <c r="P553" s="22">
        <v>0</v>
      </c>
      <c r="Q553" s="23">
        <v>0</v>
      </c>
      <c r="R553" s="23">
        <v>0</v>
      </c>
      <c r="S553" s="31">
        <v>577921184</v>
      </c>
      <c r="T553" s="23">
        <v>0</v>
      </c>
      <c r="U553" s="24">
        <v>0</v>
      </c>
      <c r="V553" s="23">
        <v>0</v>
      </c>
      <c r="W553" s="23">
        <v>0</v>
      </c>
      <c r="X553" s="25">
        <f t="shared" si="78"/>
        <v>577921184</v>
      </c>
      <c r="Y553" s="25">
        <v>0</v>
      </c>
      <c r="Z553" s="22">
        <v>0</v>
      </c>
      <c r="AA553" s="23">
        <v>0</v>
      </c>
      <c r="AB553" s="22">
        <v>0</v>
      </c>
      <c r="AC553" s="23">
        <v>0</v>
      </c>
      <c r="AD553" s="23">
        <v>0</v>
      </c>
      <c r="AE553" s="23">
        <v>0</v>
      </c>
      <c r="AF553" s="24">
        <v>0</v>
      </c>
      <c r="AG553" s="23">
        <v>0</v>
      </c>
      <c r="AH553" s="23">
        <v>0</v>
      </c>
      <c r="AI553" s="25">
        <f t="shared" si="79"/>
        <v>577921184</v>
      </c>
      <c r="AJ553" s="25">
        <v>0</v>
      </c>
      <c r="AK553" s="24">
        <v>0</v>
      </c>
      <c r="AL553" s="23">
        <v>0</v>
      </c>
      <c r="AM553" s="23">
        <v>0</v>
      </c>
      <c r="AN553" s="24">
        <v>0</v>
      </c>
      <c r="AO553" s="24">
        <v>0</v>
      </c>
      <c r="AP553" s="23">
        <v>0</v>
      </c>
      <c r="AQ553" s="23">
        <v>0</v>
      </c>
      <c r="AR553" s="23">
        <v>0</v>
      </c>
      <c r="AS553" s="41" t="s">
        <v>2304</v>
      </c>
      <c r="AT553" s="23">
        <v>0</v>
      </c>
      <c r="AU553" s="23">
        <v>0</v>
      </c>
      <c r="AV553" s="25">
        <v>577921184</v>
      </c>
      <c r="AW553" s="22">
        <v>0</v>
      </c>
      <c r="AX553" s="23">
        <v>0</v>
      </c>
      <c r="AY553" s="41">
        <v>0</v>
      </c>
      <c r="AZ553" s="23">
        <v>0</v>
      </c>
      <c r="BA553" s="24">
        <v>0</v>
      </c>
      <c r="BB553" s="23">
        <v>0</v>
      </c>
      <c r="BC553" s="23"/>
      <c r="BD553" s="23">
        <v>0</v>
      </c>
      <c r="BE553" s="41">
        <v>0</v>
      </c>
      <c r="BF553" s="23">
        <v>473133385</v>
      </c>
      <c r="BG553" s="23">
        <v>524570189</v>
      </c>
      <c r="BH553" s="25">
        <v>1575624758</v>
      </c>
      <c r="BI553" s="23">
        <v>0</v>
      </c>
      <c r="BJ553" s="23">
        <v>144188395</v>
      </c>
      <c r="BK553" s="23">
        <v>0</v>
      </c>
      <c r="BL553" s="23">
        <v>0</v>
      </c>
      <c r="BM553" s="23">
        <v>0</v>
      </c>
      <c r="BN553" s="24">
        <v>0</v>
      </c>
      <c r="BO553" s="23">
        <v>0</v>
      </c>
      <c r="BP553" s="23">
        <v>0</v>
      </c>
      <c r="BQ553" s="23">
        <v>0</v>
      </c>
      <c r="BR553" s="25">
        <v>1719813153</v>
      </c>
      <c r="BS553" s="22">
        <v>0</v>
      </c>
      <c r="BT553" s="23">
        <v>0</v>
      </c>
      <c r="BU553" s="23">
        <v>0</v>
      </c>
      <c r="BV553" s="23">
        <v>0</v>
      </c>
      <c r="BW553" s="24">
        <v>0</v>
      </c>
      <c r="BX553" s="23">
        <v>0</v>
      </c>
      <c r="BY553" s="23">
        <v>0</v>
      </c>
      <c r="BZ553" s="23">
        <v>0</v>
      </c>
      <c r="CA553" s="25">
        <f t="shared" si="80"/>
        <v>1719813153</v>
      </c>
      <c r="CB553" s="22">
        <v>0</v>
      </c>
      <c r="CC553" s="23">
        <v>0</v>
      </c>
      <c r="CD553" s="23">
        <v>0</v>
      </c>
      <c r="CE553" s="23">
        <v>0</v>
      </c>
      <c r="CF553" s="24">
        <v>0</v>
      </c>
      <c r="CG553" s="23">
        <v>0</v>
      </c>
      <c r="CH553" s="23">
        <v>0</v>
      </c>
      <c r="CI553" s="23">
        <v>0</v>
      </c>
      <c r="CJ553" s="25">
        <f t="shared" si="81"/>
        <v>1719813153</v>
      </c>
      <c r="CK553" s="22">
        <v>0</v>
      </c>
      <c r="CL553" s="23">
        <v>0</v>
      </c>
      <c r="CM553" s="23">
        <v>0</v>
      </c>
      <c r="CN553" s="23">
        <v>0</v>
      </c>
      <c r="CO553" s="23">
        <v>0</v>
      </c>
      <c r="CP553" s="24">
        <v>0</v>
      </c>
      <c r="CQ553" s="23">
        <v>0</v>
      </c>
      <c r="CR553" s="23">
        <v>0</v>
      </c>
      <c r="CS553" s="25">
        <f t="shared" si="82"/>
        <v>1719813153</v>
      </c>
      <c r="CT553" s="22">
        <v>0</v>
      </c>
      <c r="CU553" s="23">
        <v>0</v>
      </c>
      <c r="CV553" s="23">
        <v>0</v>
      </c>
      <c r="CW553" s="23"/>
      <c r="CX553" s="23">
        <v>0</v>
      </c>
      <c r="CY553" s="24">
        <v>0</v>
      </c>
      <c r="CZ553" s="23">
        <v>0</v>
      </c>
      <c r="DA553" s="23">
        <v>0</v>
      </c>
      <c r="DB553" s="25">
        <f t="shared" si="84"/>
        <v>1719813153</v>
      </c>
      <c r="DC553" s="22">
        <v>0</v>
      </c>
      <c r="DD553" s="23">
        <v>0</v>
      </c>
      <c r="DE553" s="23">
        <v>0</v>
      </c>
      <c r="DF553" s="23">
        <v>0</v>
      </c>
      <c r="DG553" s="23">
        <v>0</v>
      </c>
      <c r="DH553" s="24">
        <v>0</v>
      </c>
      <c r="DI553" s="23">
        <v>0</v>
      </c>
      <c r="DJ553" s="23">
        <v>0</v>
      </c>
      <c r="DK553" s="25">
        <f t="shared" si="85"/>
        <v>1719813153</v>
      </c>
      <c r="DL553" s="28">
        <v>0</v>
      </c>
      <c r="DM553" s="23">
        <v>0</v>
      </c>
      <c r="DN553" s="23">
        <v>0</v>
      </c>
      <c r="DO553" s="23">
        <v>0</v>
      </c>
      <c r="DP553" s="23"/>
      <c r="DQ553" s="23"/>
      <c r="DR553" s="23">
        <v>0</v>
      </c>
      <c r="DS553" s="23">
        <v>0</v>
      </c>
      <c r="DT553" s="24">
        <v>0</v>
      </c>
      <c r="DU553" s="23">
        <v>0</v>
      </c>
      <c r="DV553" s="23">
        <v>0</v>
      </c>
      <c r="DW553" s="26">
        <f t="shared" si="83"/>
        <v>1719813153</v>
      </c>
      <c r="DX553" s="26">
        <f>VLOOKUP(B553,[2]RPTNCT049_ConsultaSaldosContabl!$I$4:$K$7914,3,0)</f>
        <v>617321780</v>
      </c>
      <c r="DY553" s="13" t="e">
        <f>+S553+AD553+AU553+#REF!+BG553+#REF!+BQ553+#REF!</f>
        <v>#REF!</v>
      </c>
    </row>
    <row r="554" spans="1:129" ht="15" customHeight="1" x14ac:dyDescent="0.2">
      <c r="A554" s="9">
        <v>8904802036</v>
      </c>
      <c r="B554" s="9">
        <v>890480203</v>
      </c>
      <c r="C554" s="9"/>
      <c r="D554" s="27">
        <v>217013670</v>
      </c>
      <c r="E554" s="21" t="s">
        <v>264</v>
      </c>
      <c r="F554" s="20" t="s">
        <v>1413</v>
      </c>
      <c r="G554" s="22">
        <f>VLOOKUP(A554,[1]SGP!$A$4:$G$1137,7,0)</f>
        <v>0</v>
      </c>
      <c r="H554" s="23"/>
      <c r="I554" s="23">
        <v>0</v>
      </c>
      <c r="J554" s="23">
        <v>0</v>
      </c>
      <c r="K554" s="24">
        <v>0</v>
      </c>
      <c r="L554" s="23">
        <v>0</v>
      </c>
      <c r="M554" s="23">
        <v>0</v>
      </c>
      <c r="N554" s="25">
        <f t="shared" si="77"/>
        <v>0</v>
      </c>
      <c r="O554" s="25">
        <v>0</v>
      </c>
      <c r="P554" s="22">
        <v>0</v>
      </c>
      <c r="Q554" s="23">
        <v>0</v>
      </c>
      <c r="R554" s="23">
        <v>0</v>
      </c>
      <c r="S554" s="31">
        <v>220921310</v>
      </c>
      <c r="T554" s="23">
        <v>0</v>
      </c>
      <c r="U554" s="24">
        <v>0</v>
      </c>
      <c r="V554" s="23">
        <v>0</v>
      </c>
      <c r="W554" s="23">
        <v>0</v>
      </c>
      <c r="X554" s="25">
        <f t="shared" si="78"/>
        <v>220921310</v>
      </c>
      <c r="Y554" s="25">
        <v>0</v>
      </c>
      <c r="Z554" s="22">
        <v>0</v>
      </c>
      <c r="AA554" s="23">
        <v>0</v>
      </c>
      <c r="AB554" s="22">
        <v>0</v>
      </c>
      <c r="AC554" s="23">
        <v>0</v>
      </c>
      <c r="AD554" s="23">
        <v>0</v>
      </c>
      <c r="AE554" s="23">
        <v>0</v>
      </c>
      <c r="AF554" s="24">
        <v>0</v>
      </c>
      <c r="AG554" s="23">
        <v>0</v>
      </c>
      <c r="AH554" s="23">
        <v>0</v>
      </c>
      <c r="AI554" s="25">
        <f t="shared" si="79"/>
        <v>220921310</v>
      </c>
      <c r="AJ554" s="25">
        <v>0</v>
      </c>
      <c r="AK554" s="24">
        <v>0</v>
      </c>
      <c r="AL554" s="23">
        <v>0</v>
      </c>
      <c r="AM554" s="23">
        <v>0</v>
      </c>
      <c r="AN554" s="24">
        <v>0</v>
      </c>
      <c r="AO554" s="24">
        <v>0</v>
      </c>
      <c r="AP554" s="23">
        <v>0</v>
      </c>
      <c r="AQ554" s="23">
        <v>0</v>
      </c>
      <c r="AR554" s="23">
        <v>0</v>
      </c>
      <c r="AS554" s="41" t="s">
        <v>2304</v>
      </c>
      <c r="AT554" s="23">
        <v>0</v>
      </c>
      <c r="AU554" s="23">
        <v>0</v>
      </c>
      <c r="AV554" s="25">
        <v>220921310</v>
      </c>
      <c r="AW554" s="22">
        <v>0</v>
      </c>
      <c r="AX554" s="23">
        <v>0</v>
      </c>
      <c r="AY554" s="41">
        <v>0</v>
      </c>
      <c r="AZ554" s="23">
        <v>0</v>
      </c>
      <c r="BA554" s="24">
        <v>0</v>
      </c>
      <c r="BB554" s="23">
        <v>0</v>
      </c>
      <c r="BC554" s="23"/>
      <c r="BD554" s="23">
        <v>0</v>
      </c>
      <c r="BE554" s="41">
        <v>0</v>
      </c>
      <c r="BF554" s="23">
        <v>284676320</v>
      </c>
      <c r="BG554" s="23">
        <v>192563179</v>
      </c>
      <c r="BH554" s="25">
        <v>698160809</v>
      </c>
      <c r="BI554" s="23">
        <v>0</v>
      </c>
      <c r="BJ554" s="23">
        <v>83331787</v>
      </c>
      <c r="BK554" s="23">
        <v>0</v>
      </c>
      <c r="BL554" s="23">
        <v>0</v>
      </c>
      <c r="BM554" s="23">
        <v>0</v>
      </c>
      <c r="BN554" s="24">
        <v>0</v>
      </c>
      <c r="BO554" s="23">
        <v>0</v>
      </c>
      <c r="BP554" s="23">
        <v>0</v>
      </c>
      <c r="BQ554" s="23">
        <v>0</v>
      </c>
      <c r="BR554" s="25">
        <v>781492596</v>
      </c>
      <c r="BS554" s="22">
        <v>0</v>
      </c>
      <c r="BT554" s="23">
        <v>0</v>
      </c>
      <c r="BU554" s="23">
        <v>0</v>
      </c>
      <c r="BV554" s="23">
        <v>0</v>
      </c>
      <c r="BW554" s="24">
        <v>0</v>
      </c>
      <c r="BX554" s="23">
        <v>0</v>
      </c>
      <c r="BY554" s="23">
        <v>0</v>
      </c>
      <c r="BZ554" s="23">
        <v>0</v>
      </c>
      <c r="CA554" s="25">
        <f t="shared" si="80"/>
        <v>781492596</v>
      </c>
      <c r="CB554" s="22">
        <v>0</v>
      </c>
      <c r="CC554" s="23">
        <v>0</v>
      </c>
      <c r="CD554" s="23">
        <v>0</v>
      </c>
      <c r="CE554" s="23">
        <v>0</v>
      </c>
      <c r="CF554" s="24">
        <v>0</v>
      </c>
      <c r="CG554" s="23">
        <v>0</v>
      </c>
      <c r="CH554" s="23">
        <v>0</v>
      </c>
      <c r="CI554" s="23">
        <v>0</v>
      </c>
      <c r="CJ554" s="25">
        <f t="shared" si="81"/>
        <v>781492596</v>
      </c>
      <c r="CK554" s="22">
        <v>0</v>
      </c>
      <c r="CL554" s="23">
        <v>0</v>
      </c>
      <c r="CM554" s="23">
        <v>0</v>
      </c>
      <c r="CN554" s="23">
        <v>0</v>
      </c>
      <c r="CO554" s="23">
        <v>0</v>
      </c>
      <c r="CP554" s="24">
        <v>0</v>
      </c>
      <c r="CQ554" s="23">
        <v>0</v>
      </c>
      <c r="CR554" s="23">
        <v>0</v>
      </c>
      <c r="CS554" s="25">
        <f t="shared" si="82"/>
        <v>781492596</v>
      </c>
      <c r="CT554" s="22">
        <v>0</v>
      </c>
      <c r="CU554" s="23">
        <v>0</v>
      </c>
      <c r="CV554" s="23">
        <v>0</v>
      </c>
      <c r="CW554" s="23"/>
      <c r="CX554" s="23">
        <v>0</v>
      </c>
      <c r="CY554" s="24">
        <v>0</v>
      </c>
      <c r="CZ554" s="23">
        <v>0</v>
      </c>
      <c r="DA554" s="23">
        <v>0</v>
      </c>
      <c r="DB554" s="25">
        <f t="shared" si="84"/>
        <v>781492596</v>
      </c>
      <c r="DC554" s="22">
        <v>0</v>
      </c>
      <c r="DD554" s="23">
        <v>0</v>
      </c>
      <c r="DE554" s="23">
        <v>0</v>
      </c>
      <c r="DF554" s="23">
        <v>0</v>
      </c>
      <c r="DG554" s="23">
        <v>0</v>
      </c>
      <c r="DH554" s="24">
        <v>0</v>
      </c>
      <c r="DI554" s="23">
        <v>0</v>
      </c>
      <c r="DJ554" s="23">
        <v>0</v>
      </c>
      <c r="DK554" s="25">
        <f t="shared" si="85"/>
        <v>781492596</v>
      </c>
      <c r="DL554" s="28">
        <v>0</v>
      </c>
      <c r="DM554" s="23">
        <v>0</v>
      </c>
      <c r="DN554" s="23">
        <v>0</v>
      </c>
      <c r="DO554" s="23">
        <v>0</v>
      </c>
      <c r="DP554" s="23"/>
      <c r="DQ554" s="23"/>
      <c r="DR554" s="23">
        <v>0</v>
      </c>
      <c r="DS554" s="23">
        <v>0</v>
      </c>
      <c r="DT554" s="24">
        <v>0</v>
      </c>
      <c r="DU554" s="23">
        <v>0</v>
      </c>
      <c r="DV554" s="23">
        <v>0</v>
      </c>
      <c r="DW554" s="26">
        <f t="shared" si="83"/>
        <v>781492596</v>
      </c>
      <c r="DX554" s="26">
        <f>VLOOKUP(B554,[2]RPTNCT049_ConsultaSaldosContabl!$I$4:$K$7914,3,0)</f>
        <v>368008107</v>
      </c>
      <c r="DY554" s="13" t="e">
        <f>+S554+AD554+AU554+#REF!+BG554+#REF!+BQ554+#REF!</f>
        <v>#REF!</v>
      </c>
    </row>
    <row r="555" spans="1:129" ht="15" customHeight="1" x14ac:dyDescent="0.2">
      <c r="A555" s="9">
        <v>8904801844</v>
      </c>
      <c r="B555" s="9">
        <v>890480184</v>
      </c>
      <c r="C555" s="9"/>
      <c r="D555" s="27">
        <v>210113001</v>
      </c>
      <c r="E555" s="21" t="s">
        <v>51</v>
      </c>
      <c r="F555" s="37" t="s">
        <v>1205</v>
      </c>
      <c r="G555" s="22">
        <f>VLOOKUP(A555,[1]SGP!$A$4:$G$1137,7,0)</f>
        <v>18709317137</v>
      </c>
      <c r="H555" s="23"/>
      <c r="I555" s="23">
        <v>0</v>
      </c>
      <c r="J555" s="23">
        <v>0</v>
      </c>
      <c r="K555" s="24">
        <v>982833899</v>
      </c>
      <c r="L555" s="23">
        <v>1934320465</v>
      </c>
      <c r="M555" s="23">
        <v>0</v>
      </c>
      <c r="N555" s="25">
        <f t="shared" si="77"/>
        <v>21626471501</v>
      </c>
      <c r="O555" s="25">
        <v>0</v>
      </c>
      <c r="P555" s="22">
        <v>17765390532</v>
      </c>
      <c r="Q555" s="23">
        <v>0</v>
      </c>
      <c r="R555" s="23">
        <v>0</v>
      </c>
      <c r="S555" s="31">
        <v>2830000917</v>
      </c>
      <c r="T555" s="23">
        <v>0</v>
      </c>
      <c r="U555" s="24">
        <v>982833899</v>
      </c>
      <c r="V555" s="23">
        <v>2232680757</v>
      </c>
      <c r="W555" s="23">
        <v>0</v>
      </c>
      <c r="X555" s="25">
        <f t="shared" si="78"/>
        <v>45437377606</v>
      </c>
      <c r="Y555" s="25">
        <v>0</v>
      </c>
      <c r="Z555" s="22">
        <v>0</v>
      </c>
      <c r="AA555" s="23">
        <v>0</v>
      </c>
      <c r="AB555" s="22">
        <v>0</v>
      </c>
      <c r="AC555" s="31">
        <v>113123314</v>
      </c>
      <c r="AD555" s="23">
        <v>0</v>
      </c>
      <c r="AE555" s="23">
        <v>19425195852</v>
      </c>
      <c r="AF555" s="24">
        <v>982833899</v>
      </c>
      <c r="AG555" s="23">
        <v>2083500611</v>
      </c>
      <c r="AH555" s="23">
        <v>0</v>
      </c>
      <c r="AI555" s="25">
        <f t="shared" si="79"/>
        <v>68042031282</v>
      </c>
      <c r="AJ555" s="25">
        <v>0</v>
      </c>
      <c r="AK555" s="24">
        <v>0</v>
      </c>
      <c r="AL555" s="23">
        <v>0</v>
      </c>
      <c r="AM555" s="23">
        <v>0</v>
      </c>
      <c r="AN555" s="24">
        <v>0</v>
      </c>
      <c r="AO555" s="23">
        <v>20456339253</v>
      </c>
      <c r="AP555" s="23">
        <v>991898674</v>
      </c>
      <c r="AQ555" s="23">
        <v>2100034682</v>
      </c>
      <c r="AR555" s="23">
        <v>0</v>
      </c>
      <c r="AS555" s="23">
        <v>9205352664</v>
      </c>
      <c r="AT555" s="23">
        <v>0</v>
      </c>
      <c r="AU555" s="23">
        <v>0</v>
      </c>
      <c r="AV555" s="25">
        <v>100795656555</v>
      </c>
      <c r="AW555" s="22">
        <v>10714055292</v>
      </c>
      <c r="AX555" s="23">
        <v>0</v>
      </c>
      <c r="AY555" s="41">
        <v>0</v>
      </c>
      <c r="AZ555" s="23">
        <v>0</v>
      </c>
      <c r="BA555" s="24">
        <v>991898674</v>
      </c>
      <c r="BB555" s="23">
        <v>2100034682</v>
      </c>
      <c r="BC555" s="23"/>
      <c r="BD555" s="23">
        <v>0</v>
      </c>
      <c r="BE555" s="41">
        <v>0</v>
      </c>
      <c r="BF555" s="23">
        <v>3425942400</v>
      </c>
      <c r="BG555" s="23">
        <v>6575508959</v>
      </c>
      <c r="BH555" s="25">
        <v>124603096562</v>
      </c>
      <c r="BI555" s="23">
        <v>21412538877</v>
      </c>
      <c r="BJ555" s="23">
        <v>2258446464</v>
      </c>
      <c r="BK555" s="23">
        <v>0</v>
      </c>
      <c r="BL555" s="23">
        <v>0</v>
      </c>
      <c r="BM555" s="23">
        <v>0</v>
      </c>
      <c r="BN555" s="24">
        <v>991898674</v>
      </c>
      <c r="BO555" s="23">
        <v>2100034682</v>
      </c>
      <c r="BP555" s="23">
        <v>0</v>
      </c>
      <c r="BQ555" s="23">
        <v>0</v>
      </c>
      <c r="BR555" s="25">
        <v>151366015259</v>
      </c>
      <c r="BS555" s="22">
        <v>0</v>
      </c>
      <c r="BT555" s="23">
        <v>0</v>
      </c>
      <c r="BU555" s="23">
        <v>0</v>
      </c>
      <c r="BV555" s="23">
        <v>0</v>
      </c>
      <c r="BW555" s="24">
        <v>0</v>
      </c>
      <c r="BX555" s="23">
        <v>0</v>
      </c>
      <c r="BY555" s="23">
        <v>0</v>
      </c>
      <c r="BZ555" s="23">
        <v>0</v>
      </c>
      <c r="CA555" s="25">
        <f t="shared" si="80"/>
        <v>151366015259</v>
      </c>
      <c r="CB555" s="22">
        <v>0</v>
      </c>
      <c r="CC555" s="23">
        <v>0</v>
      </c>
      <c r="CD555" s="23">
        <v>0</v>
      </c>
      <c r="CE555" s="23">
        <v>0</v>
      </c>
      <c r="CF555" s="24">
        <v>0</v>
      </c>
      <c r="CG555" s="23">
        <v>0</v>
      </c>
      <c r="CH555" s="23">
        <v>0</v>
      </c>
      <c r="CI555" s="23">
        <v>0</v>
      </c>
      <c r="CJ555" s="25">
        <f t="shared" si="81"/>
        <v>151366015259</v>
      </c>
      <c r="CK555" s="22">
        <v>0</v>
      </c>
      <c r="CL555" s="23">
        <v>0</v>
      </c>
      <c r="CM555" s="23">
        <v>0</v>
      </c>
      <c r="CN555" s="23">
        <v>0</v>
      </c>
      <c r="CO555" s="23">
        <v>0</v>
      </c>
      <c r="CP555" s="24">
        <v>0</v>
      </c>
      <c r="CQ555" s="23">
        <v>0</v>
      </c>
      <c r="CR555" s="23">
        <v>0</v>
      </c>
      <c r="CS555" s="25">
        <f t="shared" si="82"/>
        <v>151366015259</v>
      </c>
      <c r="CT555" s="22">
        <v>0</v>
      </c>
      <c r="CU555" s="23">
        <v>0</v>
      </c>
      <c r="CV555" s="23">
        <v>0</v>
      </c>
      <c r="CW555" s="23"/>
      <c r="CX555" s="23">
        <v>0</v>
      </c>
      <c r="CY555" s="24">
        <v>0</v>
      </c>
      <c r="CZ555" s="23">
        <v>0</v>
      </c>
      <c r="DA555" s="23">
        <v>0</v>
      </c>
      <c r="DB555" s="25">
        <f t="shared" si="84"/>
        <v>151366015259</v>
      </c>
      <c r="DC555" s="22">
        <v>0</v>
      </c>
      <c r="DD555" s="23">
        <v>0</v>
      </c>
      <c r="DE555" s="23">
        <v>0</v>
      </c>
      <c r="DF555" s="23">
        <v>0</v>
      </c>
      <c r="DG555" s="23">
        <v>0</v>
      </c>
      <c r="DH555" s="24">
        <v>0</v>
      </c>
      <c r="DI555" s="23">
        <v>0</v>
      </c>
      <c r="DJ555" s="23">
        <v>0</v>
      </c>
      <c r="DK555" s="25">
        <f t="shared" si="85"/>
        <v>151366015259</v>
      </c>
      <c r="DL555" s="28">
        <v>0</v>
      </c>
      <c r="DM555" s="23">
        <v>0</v>
      </c>
      <c r="DN555" s="23">
        <v>0</v>
      </c>
      <c r="DO555" s="23">
        <v>0</v>
      </c>
      <c r="DP555" s="23"/>
      <c r="DQ555" s="23"/>
      <c r="DR555" s="23">
        <v>0</v>
      </c>
      <c r="DS555" s="23">
        <v>0</v>
      </c>
      <c r="DT555" s="24">
        <v>0</v>
      </c>
      <c r="DU555" s="23">
        <v>0</v>
      </c>
      <c r="DV555" s="23">
        <v>0</v>
      </c>
      <c r="DW555" s="26">
        <f t="shared" si="83"/>
        <v>151366015259</v>
      </c>
      <c r="DX555" s="26">
        <f>VLOOKUP(B555,[2]RPTNCT049_ConsultaSaldosContabl!$I$4:$K$7914,3,0)</f>
        <v>141960505383</v>
      </c>
      <c r="DY555" s="13" t="e">
        <f>+S555+AD555+AU555+#REF!+BG555+#REF!+BQ555+#REF!</f>
        <v>#REF!</v>
      </c>
    </row>
    <row r="556" spans="1:129" ht="15" customHeight="1" x14ac:dyDescent="0.2">
      <c r="A556" s="9">
        <v>8904800695</v>
      </c>
      <c r="B556" s="9">
        <v>890480069</v>
      </c>
      <c r="C556" s="9"/>
      <c r="D556" s="27">
        <v>217313673</v>
      </c>
      <c r="E556" s="21" t="s">
        <v>265</v>
      </c>
      <c r="F556" s="20" t="s">
        <v>1414</v>
      </c>
      <c r="G556" s="22">
        <f>VLOOKUP(A556,[1]SGP!$A$4:$G$1137,7,0)</f>
        <v>0</v>
      </c>
      <c r="H556" s="23"/>
      <c r="I556" s="23">
        <v>0</v>
      </c>
      <c r="J556" s="23">
        <v>0</v>
      </c>
      <c r="K556" s="24">
        <v>0</v>
      </c>
      <c r="L556" s="23">
        <v>0</v>
      </c>
      <c r="M556" s="23">
        <v>0</v>
      </c>
      <c r="N556" s="25">
        <f t="shared" si="77"/>
        <v>0</v>
      </c>
      <c r="O556" s="25">
        <v>0</v>
      </c>
      <c r="P556" s="22">
        <v>0</v>
      </c>
      <c r="Q556" s="23">
        <v>0</v>
      </c>
      <c r="R556" s="23">
        <v>0</v>
      </c>
      <c r="S556" s="31">
        <v>149890143</v>
      </c>
      <c r="T556" s="23">
        <v>0</v>
      </c>
      <c r="U556" s="24">
        <v>0</v>
      </c>
      <c r="V556" s="23">
        <v>0</v>
      </c>
      <c r="W556" s="23">
        <v>0</v>
      </c>
      <c r="X556" s="25">
        <f t="shared" si="78"/>
        <v>149890143</v>
      </c>
      <c r="Y556" s="25">
        <v>0</v>
      </c>
      <c r="Z556" s="22">
        <v>0</v>
      </c>
      <c r="AA556" s="23">
        <v>0</v>
      </c>
      <c r="AB556" s="22">
        <v>0</v>
      </c>
      <c r="AC556" s="23">
        <v>0</v>
      </c>
      <c r="AD556" s="23">
        <v>0</v>
      </c>
      <c r="AE556" s="23">
        <v>0</v>
      </c>
      <c r="AF556" s="24">
        <v>0</v>
      </c>
      <c r="AG556" s="23">
        <v>0</v>
      </c>
      <c r="AH556" s="23">
        <v>0</v>
      </c>
      <c r="AI556" s="25">
        <f t="shared" si="79"/>
        <v>149890143</v>
      </c>
      <c r="AJ556" s="25">
        <v>0</v>
      </c>
      <c r="AK556" s="24">
        <v>0</v>
      </c>
      <c r="AL556" s="23">
        <v>0</v>
      </c>
      <c r="AM556" s="23">
        <v>0</v>
      </c>
      <c r="AN556" s="24">
        <v>0</v>
      </c>
      <c r="AO556" s="24">
        <v>0</v>
      </c>
      <c r="AP556" s="23">
        <v>0</v>
      </c>
      <c r="AQ556" s="23">
        <v>0</v>
      </c>
      <c r="AR556" s="23">
        <v>0</v>
      </c>
      <c r="AS556" s="41" t="s">
        <v>2304</v>
      </c>
      <c r="AT556" s="23">
        <v>0</v>
      </c>
      <c r="AU556" s="23">
        <v>0</v>
      </c>
      <c r="AV556" s="25">
        <v>149890143</v>
      </c>
      <c r="AW556" s="22">
        <v>0</v>
      </c>
      <c r="AX556" s="23">
        <v>0</v>
      </c>
      <c r="AY556" s="41">
        <v>0</v>
      </c>
      <c r="AZ556" s="23">
        <v>0</v>
      </c>
      <c r="BA556" s="24">
        <v>0</v>
      </c>
      <c r="BB556" s="23">
        <v>0</v>
      </c>
      <c r="BC556" s="23"/>
      <c r="BD556" s="23">
        <v>0</v>
      </c>
      <c r="BE556" s="41">
        <v>0</v>
      </c>
      <c r="BF556" s="23">
        <v>111320095</v>
      </c>
      <c r="BG556" s="23">
        <v>142750061</v>
      </c>
      <c r="BH556" s="25">
        <v>403960299</v>
      </c>
      <c r="BI556" s="23">
        <v>0</v>
      </c>
      <c r="BJ556" s="23">
        <v>32709784</v>
      </c>
      <c r="BK556" s="23">
        <v>0</v>
      </c>
      <c r="BL556" s="23">
        <v>0</v>
      </c>
      <c r="BM556" s="23">
        <v>0</v>
      </c>
      <c r="BN556" s="24">
        <v>0</v>
      </c>
      <c r="BO556" s="23">
        <v>0</v>
      </c>
      <c r="BP556" s="23">
        <v>0</v>
      </c>
      <c r="BQ556" s="23">
        <v>0</v>
      </c>
      <c r="BR556" s="25">
        <v>436670083</v>
      </c>
      <c r="BS556" s="22">
        <v>0</v>
      </c>
      <c r="BT556" s="23">
        <v>0</v>
      </c>
      <c r="BU556" s="23">
        <v>0</v>
      </c>
      <c r="BV556" s="23">
        <v>0</v>
      </c>
      <c r="BW556" s="24">
        <v>0</v>
      </c>
      <c r="BX556" s="23">
        <v>0</v>
      </c>
      <c r="BY556" s="23">
        <v>0</v>
      </c>
      <c r="BZ556" s="23">
        <v>0</v>
      </c>
      <c r="CA556" s="25">
        <f t="shared" si="80"/>
        <v>436670083</v>
      </c>
      <c r="CB556" s="22">
        <v>0</v>
      </c>
      <c r="CC556" s="23">
        <v>0</v>
      </c>
      <c r="CD556" s="23">
        <v>0</v>
      </c>
      <c r="CE556" s="23">
        <v>0</v>
      </c>
      <c r="CF556" s="24">
        <v>0</v>
      </c>
      <c r="CG556" s="23">
        <v>0</v>
      </c>
      <c r="CH556" s="23">
        <v>0</v>
      </c>
      <c r="CI556" s="23">
        <v>0</v>
      </c>
      <c r="CJ556" s="25">
        <f t="shared" si="81"/>
        <v>436670083</v>
      </c>
      <c r="CK556" s="22">
        <v>0</v>
      </c>
      <c r="CL556" s="23">
        <v>0</v>
      </c>
      <c r="CM556" s="23">
        <v>0</v>
      </c>
      <c r="CN556" s="23">
        <v>0</v>
      </c>
      <c r="CO556" s="23">
        <v>0</v>
      </c>
      <c r="CP556" s="24">
        <v>0</v>
      </c>
      <c r="CQ556" s="23">
        <v>0</v>
      </c>
      <c r="CR556" s="23">
        <v>0</v>
      </c>
      <c r="CS556" s="25">
        <f t="shared" si="82"/>
        <v>436670083</v>
      </c>
      <c r="CT556" s="22">
        <v>0</v>
      </c>
      <c r="CU556" s="23">
        <v>0</v>
      </c>
      <c r="CV556" s="23">
        <v>0</v>
      </c>
      <c r="CW556" s="23"/>
      <c r="CX556" s="23">
        <v>0</v>
      </c>
      <c r="CY556" s="24">
        <v>0</v>
      </c>
      <c r="CZ556" s="23">
        <v>0</v>
      </c>
      <c r="DA556" s="23">
        <v>0</v>
      </c>
      <c r="DB556" s="25">
        <f t="shared" si="84"/>
        <v>436670083</v>
      </c>
      <c r="DC556" s="22">
        <v>0</v>
      </c>
      <c r="DD556" s="23">
        <v>0</v>
      </c>
      <c r="DE556" s="23">
        <v>0</v>
      </c>
      <c r="DF556" s="23">
        <v>0</v>
      </c>
      <c r="DG556" s="23">
        <v>0</v>
      </c>
      <c r="DH556" s="24">
        <v>0</v>
      </c>
      <c r="DI556" s="23">
        <v>0</v>
      </c>
      <c r="DJ556" s="23">
        <v>0</v>
      </c>
      <c r="DK556" s="25">
        <f t="shared" si="85"/>
        <v>436670083</v>
      </c>
      <c r="DL556" s="28">
        <v>0</v>
      </c>
      <c r="DM556" s="23">
        <v>0</v>
      </c>
      <c r="DN556" s="23">
        <v>0</v>
      </c>
      <c r="DO556" s="23">
        <v>0</v>
      </c>
      <c r="DP556" s="23"/>
      <c r="DQ556" s="23"/>
      <c r="DR556" s="23">
        <v>0</v>
      </c>
      <c r="DS556" s="23">
        <v>0</v>
      </c>
      <c r="DT556" s="24">
        <v>0</v>
      </c>
      <c r="DU556" s="23">
        <v>0</v>
      </c>
      <c r="DV556" s="23">
        <v>0</v>
      </c>
      <c r="DW556" s="26">
        <f t="shared" si="83"/>
        <v>436670083</v>
      </c>
      <c r="DX556" s="26">
        <f>VLOOKUP(B556,[2]RPTNCT049_ConsultaSaldosContabl!$I$4:$K$7914,3,0)</f>
        <v>144029879</v>
      </c>
      <c r="DY556" s="13" t="e">
        <f>+S556+AD556+AU556+#REF!+BG556+#REF!+BQ556+#REF!</f>
        <v>#REF!</v>
      </c>
    </row>
    <row r="557" spans="1:129" ht="15" customHeight="1" x14ac:dyDescent="0.2">
      <c r="A557" s="9">
        <v>8904800591</v>
      </c>
      <c r="B557" s="9">
        <v>890480059</v>
      </c>
      <c r="C557" s="9"/>
      <c r="D557" s="27">
        <v>111313000</v>
      </c>
      <c r="E557" s="21" t="s">
        <v>50</v>
      </c>
      <c r="F557" s="20" t="s">
        <v>1204</v>
      </c>
      <c r="G557" s="22">
        <f>VLOOKUP(A557,[1]SGP!$A$4:$G$1137,7,0)</f>
        <v>29066069454</v>
      </c>
      <c r="H557" s="23"/>
      <c r="I557" s="23">
        <v>853959994</v>
      </c>
      <c r="J557" s="23">
        <v>0</v>
      </c>
      <c r="K557" s="24">
        <v>1859616218</v>
      </c>
      <c r="L557" s="23">
        <v>3668202970</v>
      </c>
      <c r="M557" s="23">
        <v>0</v>
      </c>
      <c r="N557" s="25">
        <f t="shared" si="77"/>
        <v>35447848636</v>
      </c>
      <c r="O557" s="25">
        <v>0</v>
      </c>
      <c r="P557" s="22">
        <v>25118412937</v>
      </c>
      <c r="Q557" s="23">
        <v>0</v>
      </c>
      <c r="R557" s="23">
        <v>853959994</v>
      </c>
      <c r="S557" s="29">
        <v>0</v>
      </c>
      <c r="T557" s="23">
        <v>0</v>
      </c>
      <c r="U557" s="24">
        <v>1859616218</v>
      </c>
      <c r="V557" s="23">
        <v>4232729322</v>
      </c>
      <c r="W557" s="23">
        <v>0</v>
      </c>
      <c r="X557" s="25">
        <f t="shared" si="78"/>
        <v>67512567107</v>
      </c>
      <c r="Y557" s="25">
        <v>0</v>
      </c>
      <c r="Z557" s="22">
        <v>27647850723</v>
      </c>
      <c r="AA557" s="23">
        <v>0</v>
      </c>
      <c r="AB557" s="22">
        <v>853959994</v>
      </c>
      <c r="AC557" s="31">
        <v>1563454212</v>
      </c>
      <c r="AD557" s="23">
        <v>0</v>
      </c>
      <c r="AE557" s="23">
        <v>0</v>
      </c>
      <c r="AF557" s="24">
        <v>1859616218</v>
      </c>
      <c r="AG557" s="23">
        <v>3950466146</v>
      </c>
      <c r="AH557" s="23">
        <v>0</v>
      </c>
      <c r="AI557" s="25">
        <f t="shared" si="79"/>
        <v>103387914400</v>
      </c>
      <c r="AJ557" s="25">
        <v>0</v>
      </c>
      <c r="AK557" s="50">
        <v>29199844744</v>
      </c>
      <c r="AL557" s="23">
        <v>0</v>
      </c>
      <c r="AM557" s="23">
        <v>853959994</v>
      </c>
      <c r="AN557" s="23">
        <v>13139930135</v>
      </c>
      <c r="AO557" s="23">
        <v>0</v>
      </c>
      <c r="AP557" s="23">
        <v>1864270216</v>
      </c>
      <c r="AQ557" s="23">
        <v>3946179264</v>
      </c>
      <c r="AR557" s="23">
        <v>0</v>
      </c>
      <c r="AS557" s="41" t="s">
        <v>2304</v>
      </c>
      <c r="AT557" s="23">
        <v>0</v>
      </c>
      <c r="AU557" s="23">
        <v>0</v>
      </c>
      <c r="AV557" s="25">
        <v>152392098753</v>
      </c>
      <c r="AW557" s="22">
        <v>15261634285</v>
      </c>
      <c r="AX557" s="23">
        <v>0</v>
      </c>
      <c r="AY557" s="41">
        <v>853959994</v>
      </c>
      <c r="AZ557" s="23">
        <v>0</v>
      </c>
      <c r="BA557" s="24">
        <v>1864270216</v>
      </c>
      <c r="BB557" s="23">
        <v>3946179264</v>
      </c>
      <c r="BC557" s="23"/>
      <c r="BD557" s="23">
        <v>0</v>
      </c>
      <c r="BE557" s="41">
        <v>0</v>
      </c>
      <c r="BF557" s="23">
        <v>0</v>
      </c>
      <c r="BG557" s="23">
        <v>0</v>
      </c>
      <c r="BH557" s="25">
        <v>174318142512</v>
      </c>
      <c r="BI557" s="23">
        <v>30424939679</v>
      </c>
      <c r="BJ557" s="23">
        <v>0</v>
      </c>
      <c r="BK557" s="23">
        <v>1707919988</v>
      </c>
      <c r="BL557" s="23">
        <v>0</v>
      </c>
      <c r="BM557" s="23">
        <v>0</v>
      </c>
      <c r="BN557" s="24">
        <v>1864270216</v>
      </c>
      <c r="BO557" s="23">
        <v>3946179264</v>
      </c>
      <c r="BP557" s="23">
        <v>0</v>
      </c>
      <c r="BQ557" s="23">
        <v>0</v>
      </c>
      <c r="BR557" s="25">
        <v>212261451659</v>
      </c>
      <c r="BS557" s="22">
        <v>0</v>
      </c>
      <c r="BT557" s="23">
        <v>0</v>
      </c>
      <c r="BU557" s="23">
        <v>0</v>
      </c>
      <c r="BV557" s="23">
        <v>0</v>
      </c>
      <c r="BW557" s="24">
        <v>0</v>
      </c>
      <c r="BX557" s="23">
        <v>0</v>
      </c>
      <c r="BY557" s="23">
        <v>0</v>
      </c>
      <c r="BZ557" s="23">
        <v>0</v>
      </c>
      <c r="CA557" s="25">
        <f t="shared" si="80"/>
        <v>212261451659</v>
      </c>
      <c r="CB557" s="22">
        <v>0</v>
      </c>
      <c r="CC557" s="23">
        <v>0</v>
      </c>
      <c r="CD557" s="23">
        <v>0</v>
      </c>
      <c r="CE557" s="23">
        <v>0</v>
      </c>
      <c r="CF557" s="24">
        <v>0</v>
      </c>
      <c r="CG557" s="23">
        <v>0</v>
      </c>
      <c r="CH557" s="23">
        <v>0</v>
      </c>
      <c r="CI557" s="23">
        <v>0</v>
      </c>
      <c r="CJ557" s="25">
        <f t="shared" si="81"/>
        <v>212261451659</v>
      </c>
      <c r="CK557" s="22">
        <v>0</v>
      </c>
      <c r="CL557" s="23">
        <v>0</v>
      </c>
      <c r="CM557" s="23">
        <v>0</v>
      </c>
      <c r="CN557" s="23">
        <v>0</v>
      </c>
      <c r="CO557" s="23">
        <v>0</v>
      </c>
      <c r="CP557" s="24">
        <v>0</v>
      </c>
      <c r="CQ557" s="23">
        <v>0</v>
      </c>
      <c r="CR557" s="23">
        <v>0</v>
      </c>
      <c r="CS557" s="25">
        <f t="shared" si="82"/>
        <v>212261451659</v>
      </c>
      <c r="CT557" s="22">
        <v>0</v>
      </c>
      <c r="CU557" s="23">
        <v>0</v>
      </c>
      <c r="CV557" s="23">
        <v>0</v>
      </c>
      <c r="CW557" s="23"/>
      <c r="CX557" s="23">
        <v>0</v>
      </c>
      <c r="CY557" s="24">
        <v>0</v>
      </c>
      <c r="CZ557" s="23">
        <v>0</v>
      </c>
      <c r="DA557" s="23">
        <v>0</v>
      </c>
      <c r="DB557" s="25">
        <f t="shared" si="84"/>
        <v>212261451659</v>
      </c>
      <c r="DC557" s="22">
        <v>0</v>
      </c>
      <c r="DD557" s="23">
        <v>0</v>
      </c>
      <c r="DE557" s="23">
        <v>0</v>
      </c>
      <c r="DF557" s="23">
        <v>0</v>
      </c>
      <c r="DG557" s="23">
        <v>0</v>
      </c>
      <c r="DH557" s="24">
        <v>0</v>
      </c>
      <c r="DI557" s="23">
        <v>0</v>
      </c>
      <c r="DJ557" s="23">
        <v>0</v>
      </c>
      <c r="DK557" s="25">
        <f t="shared" si="85"/>
        <v>212261451659</v>
      </c>
      <c r="DL557" s="28">
        <v>0</v>
      </c>
      <c r="DM557" s="23">
        <v>0</v>
      </c>
      <c r="DN557" s="23">
        <v>0</v>
      </c>
      <c r="DO557" s="23">
        <v>0</v>
      </c>
      <c r="DP557" s="23"/>
      <c r="DQ557" s="23"/>
      <c r="DR557" s="23">
        <v>0</v>
      </c>
      <c r="DS557" s="23">
        <v>0</v>
      </c>
      <c r="DT557" s="24">
        <v>0</v>
      </c>
      <c r="DU557" s="23">
        <v>0</v>
      </c>
      <c r="DV557" s="23">
        <v>0</v>
      </c>
      <c r="DW557" s="26">
        <f t="shared" si="83"/>
        <v>212261451659</v>
      </c>
      <c r="DX557" s="26">
        <f>VLOOKUP(B557,[2]RPTNCT049_ConsultaSaldosContabl!$I$4:$K$7914,3,0)</f>
        <v>212261451659</v>
      </c>
      <c r="DY557" s="13" t="e">
        <f>+S557+AD557+AU557+#REF!+BG557+#REF!+BQ557+#REF!</f>
        <v>#REF!</v>
      </c>
    </row>
    <row r="558" spans="1:129" ht="15" customHeight="1" x14ac:dyDescent="0.2">
      <c r="A558" s="9">
        <v>8904800221</v>
      </c>
      <c r="B558" s="9">
        <v>890480022</v>
      </c>
      <c r="C558" s="9"/>
      <c r="D558" s="27">
        <v>214413244</v>
      </c>
      <c r="E558" s="21" t="s">
        <v>247</v>
      </c>
      <c r="F558" s="20" t="s">
        <v>1394</v>
      </c>
      <c r="G558" s="22">
        <f>VLOOKUP(A558,[1]SGP!$A$4:$G$1137,7,0)</f>
        <v>0</v>
      </c>
      <c r="H558" s="23"/>
      <c r="I558" s="23">
        <v>0</v>
      </c>
      <c r="J558" s="23">
        <v>0</v>
      </c>
      <c r="K558" s="24">
        <v>0</v>
      </c>
      <c r="L558" s="23">
        <v>0</v>
      </c>
      <c r="M558" s="23">
        <v>0</v>
      </c>
      <c r="N558" s="25">
        <f t="shared" si="77"/>
        <v>0</v>
      </c>
      <c r="O558" s="25">
        <v>0</v>
      </c>
      <c r="P558" s="22">
        <v>0</v>
      </c>
      <c r="Q558" s="23">
        <v>0</v>
      </c>
      <c r="R558" s="23">
        <v>0</v>
      </c>
      <c r="S558" s="31">
        <v>609394504</v>
      </c>
      <c r="T558" s="23">
        <v>0</v>
      </c>
      <c r="U558" s="24">
        <v>0</v>
      </c>
      <c r="V558" s="23">
        <v>0</v>
      </c>
      <c r="W558" s="23">
        <v>0</v>
      </c>
      <c r="X558" s="25">
        <f t="shared" si="78"/>
        <v>609394504</v>
      </c>
      <c r="Y558" s="25">
        <v>0</v>
      </c>
      <c r="Z558" s="22">
        <v>0</v>
      </c>
      <c r="AA558" s="23">
        <v>0</v>
      </c>
      <c r="AB558" s="22">
        <v>0</v>
      </c>
      <c r="AC558" s="23">
        <v>0</v>
      </c>
      <c r="AD558" s="23">
        <v>50221370</v>
      </c>
      <c r="AE558" s="23">
        <v>0</v>
      </c>
      <c r="AF558" s="24">
        <v>0</v>
      </c>
      <c r="AG558" s="23">
        <v>0</v>
      </c>
      <c r="AH558" s="23">
        <v>0</v>
      </c>
      <c r="AI558" s="25">
        <f t="shared" si="79"/>
        <v>659615874</v>
      </c>
      <c r="AJ558" s="25">
        <v>0</v>
      </c>
      <c r="AK558" s="24">
        <v>0</v>
      </c>
      <c r="AL558" s="23">
        <v>0</v>
      </c>
      <c r="AM558" s="23">
        <v>0</v>
      </c>
      <c r="AN558" s="24">
        <v>0</v>
      </c>
      <c r="AO558" s="24">
        <v>0</v>
      </c>
      <c r="AP558" s="23">
        <v>0</v>
      </c>
      <c r="AQ558" s="23">
        <v>0</v>
      </c>
      <c r="AR558" s="23">
        <v>0</v>
      </c>
      <c r="AS558" s="41" t="s">
        <v>2304</v>
      </c>
      <c r="AT558" s="23">
        <v>0</v>
      </c>
      <c r="AU558" s="23">
        <v>0</v>
      </c>
      <c r="AV558" s="25">
        <v>659615874</v>
      </c>
      <c r="AW558" s="22">
        <v>0</v>
      </c>
      <c r="AX558" s="23">
        <v>0</v>
      </c>
      <c r="AY558" s="41">
        <v>0</v>
      </c>
      <c r="AZ558" s="23">
        <v>0</v>
      </c>
      <c r="BA558" s="24">
        <v>0</v>
      </c>
      <c r="BB558" s="23">
        <v>0</v>
      </c>
      <c r="BC558" s="23"/>
      <c r="BD558" s="23">
        <v>0</v>
      </c>
      <c r="BE558" s="41">
        <v>0</v>
      </c>
      <c r="BF558" s="23">
        <v>801028585</v>
      </c>
      <c r="BG558" s="23">
        <v>552831972</v>
      </c>
      <c r="BH558" s="25">
        <v>2013476431</v>
      </c>
      <c r="BI558" s="23">
        <v>0</v>
      </c>
      <c r="BJ558" s="23">
        <v>229823467</v>
      </c>
      <c r="BK558" s="23">
        <v>0</v>
      </c>
      <c r="BL558" s="23">
        <v>0</v>
      </c>
      <c r="BM558" s="23">
        <v>0</v>
      </c>
      <c r="BN558" s="24">
        <v>0</v>
      </c>
      <c r="BO558" s="23">
        <v>0</v>
      </c>
      <c r="BP558" s="23">
        <v>0</v>
      </c>
      <c r="BQ558" s="23">
        <v>0</v>
      </c>
      <c r="BR558" s="25">
        <v>2243299898</v>
      </c>
      <c r="BS558" s="22">
        <v>0</v>
      </c>
      <c r="BT558" s="23">
        <v>0</v>
      </c>
      <c r="BU558" s="23">
        <v>0</v>
      </c>
      <c r="BV558" s="23">
        <v>0</v>
      </c>
      <c r="BW558" s="24">
        <v>0</v>
      </c>
      <c r="BX558" s="23">
        <v>0</v>
      </c>
      <c r="BY558" s="23">
        <v>0</v>
      </c>
      <c r="BZ558" s="23">
        <v>0</v>
      </c>
      <c r="CA558" s="25">
        <f t="shared" si="80"/>
        <v>2243299898</v>
      </c>
      <c r="CB558" s="22">
        <v>0</v>
      </c>
      <c r="CC558" s="23">
        <v>0</v>
      </c>
      <c r="CD558" s="23">
        <v>0</v>
      </c>
      <c r="CE558" s="23">
        <v>0</v>
      </c>
      <c r="CF558" s="24">
        <v>0</v>
      </c>
      <c r="CG558" s="23">
        <v>0</v>
      </c>
      <c r="CH558" s="23">
        <v>0</v>
      </c>
      <c r="CI558" s="23">
        <v>0</v>
      </c>
      <c r="CJ558" s="25">
        <f t="shared" si="81"/>
        <v>2243299898</v>
      </c>
      <c r="CK558" s="22">
        <v>0</v>
      </c>
      <c r="CL558" s="23">
        <v>0</v>
      </c>
      <c r="CM558" s="23">
        <v>0</v>
      </c>
      <c r="CN558" s="23">
        <v>0</v>
      </c>
      <c r="CO558" s="23">
        <v>0</v>
      </c>
      <c r="CP558" s="24">
        <v>0</v>
      </c>
      <c r="CQ558" s="23">
        <v>0</v>
      </c>
      <c r="CR558" s="23">
        <v>0</v>
      </c>
      <c r="CS558" s="25">
        <f t="shared" si="82"/>
        <v>2243299898</v>
      </c>
      <c r="CT558" s="22">
        <v>0</v>
      </c>
      <c r="CU558" s="23">
        <v>0</v>
      </c>
      <c r="CV558" s="23">
        <v>0</v>
      </c>
      <c r="CW558" s="23"/>
      <c r="CX558" s="23">
        <v>0</v>
      </c>
      <c r="CY558" s="24">
        <v>0</v>
      </c>
      <c r="CZ558" s="23">
        <v>0</v>
      </c>
      <c r="DA558" s="23">
        <v>0</v>
      </c>
      <c r="DB558" s="25">
        <f t="shared" si="84"/>
        <v>2243299898</v>
      </c>
      <c r="DC558" s="22">
        <v>0</v>
      </c>
      <c r="DD558" s="23">
        <v>0</v>
      </c>
      <c r="DE558" s="23">
        <v>0</v>
      </c>
      <c r="DF558" s="23">
        <v>0</v>
      </c>
      <c r="DG558" s="23">
        <v>0</v>
      </c>
      <c r="DH558" s="24">
        <v>0</v>
      </c>
      <c r="DI558" s="23">
        <v>0</v>
      </c>
      <c r="DJ558" s="23">
        <v>0</v>
      </c>
      <c r="DK558" s="25">
        <f t="shared" si="85"/>
        <v>2243299898</v>
      </c>
      <c r="DL558" s="28">
        <v>0</v>
      </c>
      <c r="DM558" s="23">
        <v>0</v>
      </c>
      <c r="DN558" s="23">
        <v>0</v>
      </c>
      <c r="DO558" s="23">
        <v>0</v>
      </c>
      <c r="DP558" s="23"/>
      <c r="DQ558" s="23"/>
      <c r="DR558" s="23">
        <v>0</v>
      </c>
      <c r="DS558" s="23">
        <v>0</v>
      </c>
      <c r="DT558" s="24">
        <v>0</v>
      </c>
      <c r="DU558" s="23">
        <v>0</v>
      </c>
      <c r="DV558" s="23">
        <v>0</v>
      </c>
      <c r="DW558" s="26">
        <f t="shared" si="83"/>
        <v>2243299898</v>
      </c>
      <c r="DX558" s="26">
        <f>VLOOKUP(B558,[2]RPTNCT049_ConsultaSaldosContabl!$I$4:$K$7914,3,0)</f>
        <v>1030852052</v>
      </c>
      <c r="DY558" s="13" t="e">
        <f>+S558+AD558+AU558+#REF!+BG558+#REF!+BQ558+#REF!</f>
        <v>#REF!</v>
      </c>
    </row>
    <row r="559" spans="1:129" ht="15" customHeight="1" x14ac:dyDescent="0.2">
      <c r="A559" s="9">
        <v>8904800061</v>
      </c>
      <c r="B559" s="9">
        <v>890480006</v>
      </c>
      <c r="C559" s="9"/>
      <c r="D559" s="27">
        <v>214413744</v>
      </c>
      <c r="E559" s="21" t="s">
        <v>268</v>
      </c>
      <c r="F559" s="20" t="s">
        <v>1417</v>
      </c>
      <c r="G559" s="22">
        <f>VLOOKUP(A559,[1]SGP!$A$4:$G$1137,7,0)</f>
        <v>0</v>
      </c>
      <c r="H559" s="23"/>
      <c r="I559" s="23">
        <v>0</v>
      </c>
      <c r="J559" s="23">
        <v>0</v>
      </c>
      <c r="K559" s="24">
        <v>0</v>
      </c>
      <c r="L559" s="23">
        <v>0</v>
      </c>
      <c r="M559" s="23">
        <v>0</v>
      </c>
      <c r="N559" s="25">
        <f t="shared" si="77"/>
        <v>0</v>
      </c>
      <c r="O559" s="25">
        <v>0</v>
      </c>
      <c r="P559" s="22">
        <v>0</v>
      </c>
      <c r="Q559" s="23">
        <v>0</v>
      </c>
      <c r="R559" s="23">
        <v>0</v>
      </c>
      <c r="S559" s="31">
        <v>170642925</v>
      </c>
      <c r="T559" s="23">
        <v>0</v>
      </c>
      <c r="U559" s="24">
        <v>0</v>
      </c>
      <c r="V559" s="23">
        <v>0</v>
      </c>
      <c r="W559" s="23">
        <v>0</v>
      </c>
      <c r="X559" s="25">
        <f t="shared" si="78"/>
        <v>170642925</v>
      </c>
      <c r="Y559" s="25">
        <v>0</v>
      </c>
      <c r="Z559" s="22">
        <v>0</v>
      </c>
      <c r="AA559" s="23">
        <v>0</v>
      </c>
      <c r="AB559" s="22">
        <v>0</v>
      </c>
      <c r="AC559" s="23">
        <v>0</v>
      </c>
      <c r="AD559" s="23">
        <v>0</v>
      </c>
      <c r="AE559" s="23">
        <v>0</v>
      </c>
      <c r="AF559" s="24">
        <v>0</v>
      </c>
      <c r="AG559" s="23">
        <v>0</v>
      </c>
      <c r="AH559" s="23">
        <v>0</v>
      </c>
      <c r="AI559" s="25">
        <f t="shared" si="79"/>
        <v>170642925</v>
      </c>
      <c r="AJ559" s="25">
        <v>0</v>
      </c>
      <c r="AK559" s="24">
        <v>0</v>
      </c>
      <c r="AL559" s="23">
        <v>0</v>
      </c>
      <c r="AM559" s="23">
        <v>0</v>
      </c>
      <c r="AN559" s="24">
        <v>0</v>
      </c>
      <c r="AO559" s="24">
        <v>0</v>
      </c>
      <c r="AP559" s="23">
        <v>0</v>
      </c>
      <c r="AQ559" s="23">
        <v>0</v>
      </c>
      <c r="AR559" s="23">
        <v>0</v>
      </c>
      <c r="AS559" s="41" t="s">
        <v>2304</v>
      </c>
      <c r="AT559" s="23">
        <v>0</v>
      </c>
      <c r="AU559" s="23">
        <v>0</v>
      </c>
      <c r="AV559" s="25">
        <v>170642925</v>
      </c>
      <c r="AW559" s="22">
        <v>0</v>
      </c>
      <c r="AX559" s="23">
        <v>0</v>
      </c>
      <c r="AY559" s="41">
        <v>0</v>
      </c>
      <c r="AZ559" s="23">
        <v>0</v>
      </c>
      <c r="BA559" s="24">
        <v>0</v>
      </c>
      <c r="BB559" s="23">
        <v>0</v>
      </c>
      <c r="BC559" s="23"/>
      <c r="BD559" s="23">
        <v>0</v>
      </c>
      <c r="BE559" s="41">
        <v>0</v>
      </c>
      <c r="BF559" s="23">
        <v>177890855</v>
      </c>
      <c r="BG559" s="23">
        <v>151570274</v>
      </c>
      <c r="BH559" s="25">
        <v>500104054</v>
      </c>
      <c r="BI559" s="23">
        <v>0</v>
      </c>
      <c r="BJ559" s="23">
        <v>49864064</v>
      </c>
      <c r="BK559" s="23">
        <v>0</v>
      </c>
      <c r="BL559" s="23">
        <v>0</v>
      </c>
      <c r="BM559" s="23">
        <v>0</v>
      </c>
      <c r="BN559" s="24">
        <v>0</v>
      </c>
      <c r="BO559" s="23">
        <v>0</v>
      </c>
      <c r="BP559" s="23">
        <v>0</v>
      </c>
      <c r="BQ559" s="23">
        <v>0</v>
      </c>
      <c r="BR559" s="25">
        <v>549968118</v>
      </c>
      <c r="BS559" s="22">
        <v>0</v>
      </c>
      <c r="BT559" s="23">
        <v>0</v>
      </c>
      <c r="BU559" s="23">
        <v>0</v>
      </c>
      <c r="BV559" s="23">
        <v>0</v>
      </c>
      <c r="BW559" s="24">
        <v>0</v>
      </c>
      <c r="BX559" s="23">
        <v>0</v>
      </c>
      <c r="BY559" s="23">
        <v>0</v>
      </c>
      <c r="BZ559" s="23">
        <v>0</v>
      </c>
      <c r="CA559" s="25">
        <f t="shared" si="80"/>
        <v>549968118</v>
      </c>
      <c r="CB559" s="22">
        <v>0</v>
      </c>
      <c r="CC559" s="23">
        <v>0</v>
      </c>
      <c r="CD559" s="23">
        <v>0</v>
      </c>
      <c r="CE559" s="23">
        <v>0</v>
      </c>
      <c r="CF559" s="24">
        <v>0</v>
      </c>
      <c r="CG559" s="23">
        <v>0</v>
      </c>
      <c r="CH559" s="23">
        <v>0</v>
      </c>
      <c r="CI559" s="23">
        <v>0</v>
      </c>
      <c r="CJ559" s="25">
        <f t="shared" si="81"/>
        <v>549968118</v>
      </c>
      <c r="CK559" s="22">
        <v>0</v>
      </c>
      <c r="CL559" s="23">
        <v>0</v>
      </c>
      <c r="CM559" s="23">
        <v>0</v>
      </c>
      <c r="CN559" s="23">
        <v>0</v>
      </c>
      <c r="CO559" s="23">
        <v>0</v>
      </c>
      <c r="CP559" s="24">
        <v>0</v>
      </c>
      <c r="CQ559" s="23">
        <v>0</v>
      </c>
      <c r="CR559" s="23">
        <v>0</v>
      </c>
      <c r="CS559" s="25">
        <f t="shared" si="82"/>
        <v>549968118</v>
      </c>
      <c r="CT559" s="22">
        <v>0</v>
      </c>
      <c r="CU559" s="23">
        <v>0</v>
      </c>
      <c r="CV559" s="23">
        <v>0</v>
      </c>
      <c r="CW559" s="23"/>
      <c r="CX559" s="23">
        <v>0</v>
      </c>
      <c r="CY559" s="24">
        <v>0</v>
      </c>
      <c r="CZ559" s="23">
        <v>0</v>
      </c>
      <c r="DA559" s="23">
        <v>0</v>
      </c>
      <c r="DB559" s="25">
        <f t="shared" si="84"/>
        <v>549968118</v>
      </c>
      <c r="DC559" s="22">
        <v>0</v>
      </c>
      <c r="DD559" s="23">
        <v>0</v>
      </c>
      <c r="DE559" s="23">
        <v>0</v>
      </c>
      <c r="DF559" s="23">
        <v>0</v>
      </c>
      <c r="DG559" s="23">
        <v>0</v>
      </c>
      <c r="DH559" s="24">
        <v>0</v>
      </c>
      <c r="DI559" s="23">
        <v>0</v>
      </c>
      <c r="DJ559" s="23">
        <v>0</v>
      </c>
      <c r="DK559" s="25">
        <f t="shared" si="85"/>
        <v>549968118</v>
      </c>
      <c r="DL559" s="28">
        <v>0</v>
      </c>
      <c r="DM559" s="23">
        <v>0</v>
      </c>
      <c r="DN559" s="23">
        <v>0</v>
      </c>
      <c r="DO559" s="23">
        <v>0</v>
      </c>
      <c r="DP559" s="23"/>
      <c r="DQ559" s="23"/>
      <c r="DR559" s="23">
        <v>0</v>
      </c>
      <c r="DS559" s="23">
        <v>0</v>
      </c>
      <c r="DT559" s="24">
        <v>0</v>
      </c>
      <c r="DU559" s="23">
        <v>0</v>
      </c>
      <c r="DV559" s="23">
        <v>0</v>
      </c>
      <c r="DW559" s="26">
        <f t="shared" si="83"/>
        <v>549968118</v>
      </c>
      <c r="DX559" s="26">
        <f>VLOOKUP(B559,[2]RPTNCT049_ConsultaSaldosContabl!$I$4:$K$7914,3,0)</f>
        <v>227754919</v>
      </c>
      <c r="DY559" s="13" t="e">
        <f>+S559+AD559+AU559+#REF!+BG559+#REF!+BQ559+#REF!</f>
        <v>#REF!</v>
      </c>
    </row>
    <row r="560" spans="1:129" ht="15" customHeight="1" x14ac:dyDescent="0.2">
      <c r="A560" s="9">
        <v>8903990460</v>
      </c>
      <c r="B560" s="9">
        <v>890399046</v>
      </c>
      <c r="C560" s="9"/>
      <c r="D560" s="27">
        <v>216476364</v>
      </c>
      <c r="E560" s="21" t="s">
        <v>1067</v>
      </c>
      <c r="F560" s="20" t="s">
        <v>2191</v>
      </c>
      <c r="G560" s="22">
        <f>VLOOKUP(A560,[1]SGP!$A$4:$G$1137,7,0)</f>
        <v>2387447864</v>
      </c>
      <c r="H560" s="23"/>
      <c r="I560" s="23">
        <v>0</v>
      </c>
      <c r="J560" s="23">
        <v>0</v>
      </c>
      <c r="K560" s="24">
        <v>124447422</v>
      </c>
      <c r="L560" s="23">
        <v>337022542</v>
      </c>
      <c r="M560" s="23">
        <v>0</v>
      </c>
      <c r="N560" s="25">
        <f t="shared" si="77"/>
        <v>2848917828</v>
      </c>
      <c r="O560" s="25">
        <v>0</v>
      </c>
      <c r="P560" s="22">
        <v>2437091575</v>
      </c>
      <c r="Q560" s="23">
        <v>0</v>
      </c>
      <c r="R560" s="23">
        <v>0</v>
      </c>
      <c r="S560" s="31">
        <v>758239427</v>
      </c>
      <c r="T560" s="23">
        <v>0</v>
      </c>
      <c r="U560" s="24">
        <v>127582890</v>
      </c>
      <c r="V560" s="23">
        <v>199201040</v>
      </c>
      <c r="W560" s="23">
        <v>0</v>
      </c>
      <c r="X560" s="25">
        <f t="shared" si="78"/>
        <v>6371032760</v>
      </c>
      <c r="Y560" s="25">
        <v>0</v>
      </c>
      <c r="Z560" s="22">
        <v>0</v>
      </c>
      <c r="AA560" s="23">
        <v>0</v>
      </c>
      <c r="AB560" s="22">
        <v>0</v>
      </c>
      <c r="AC560" s="31">
        <v>769687594</v>
      </c>
      <c r="AD560" s="23">
        <v>14918719</v>
      </c>
      <c r="AE560" s="23">
        <v>2568747594</v>
      </c>
      <c r="AF560" s="24">
        <v>126015156</v>
      </c>
      <c r="AG560" s="23">
        <v>268111791</v>
      </c>
      <c r="AH560" s="23">
        <v>0</v>
      </c>
      <c r="AI560" s="25">
        <f t="shared" si="79"/>
        <v>10118513614</v>
      </c>
      <c r="AJ560" s="25">
        <v>0</v>
      </c>
      <c r="AK560" s="24">
        <v>0</v>
      </c>
      <c r="AL560" s="23">
        <v>0</v>
      </c>
      <c r="AM560" s="23">
        <v>0</v>
      </c>
      <c r="AN560" s="24">
        <v>0</v>
      </c>
      <c r="AO560" s="23">
        <v>2706864693</v>
      </c>
      <c r="AP560" s="23">
        <v>126082118</v>
      </c>
      <c r="AQ560" s="23">
        <v>268371985</v>
      </c>
      <c r="AR560" s="23">
        <v>0</v>
      </c>
      <c r="AS560" s="23">
        <v>1218089112</v>
      </c>
      <c r="AT560" s="23">
        <v>0</v>
      </c>
      <c r="AU560" s="23">
        <v>0</v>
      </c>
      <c r="AV560" s="25">
        <v>14437921522</v>
      </c>
      <c r="AW560" s="22">
        <v>1418061472</v>
      </c>
      <c r="AX560" s="23">
        <v>0</v>
      </c>
      <c r="AY560" s="41">
        <v>0</v>
      </c>
      <c r="AZ560" s="23">
        <v>0</v>
      </c>
      <c r="BA560" s="24">
        <v>126082118</v>
      </c>
      <c r="BB560" s="23">
        <v>268371985</v>
      </c>
      <c r="BC560" s="23"/>
      <c r="BD560" s="23">
        <v>0</v>
      </c>
      <c r="BE560" s="41">
        <v>0</v>
      </c>
      <c r="BF560" s="23">
        <v>376298825</v>
      </c>
      <c r="BG560" s="23">
        <v>716761761</v>
      </c>
      <c r="BH560" s="25">
        <v>17343497683</v>
      </c>
      <c r="BI560" s="23">
        <v>2797233525</v>
      </c>
      <c r="BJ560" s="23">
        <v>268595893</v>
      </c>
      <c r="BK560" s="23">
        <v>0</v>
      </c>
      <c r="BL560" s="23">
        <v>0</v>
      </c>
      <c r="BM560" s="23">
        <v>0</v>
      </c>
      <c r="BN560" s="24">
        <v>126082118</v>
      </c>
      <c r="BO560" s="23">
        <v>268371985</v>
      </c>
      <c r="BP560" s="23">
        <v>0</v>
      </c>
      <c r="BQ560" s="23">
        <v>0</v>
      </c>
      <c r="BR560" s="25">
        <v>20803781204</v>
      </c>
      <c r="BS560" s="22">
        <v>0</v>
      </c>
      <c r="BT560" s="23">
        <v>0</v>
      </c>
      <c r="BU560" s="23">
        <v>0</v>
      </c>
      <c r="BV560" s="23">
        <v>0</v>
      </c>
      <c r="BW560" s="24">
        <v>0</v>
      </c>
      <c r="BX560" s="23">
        <v>0</v>
      </c>
      <c r="BY560" s="23">
        <v>0</v>
      </c>
      <c r="BZ560" s="23">
        <v>0</v>
      </c>
      <c r="CA560" s="25">
        <f t="shared" si="80"/>
        <v>20803781204</v>
      </c>
      <c r="CB560" s="22">
        <v>0</v>
      </c>
      <c r="CC560" s="23">
        <v>0</v>
      </c>
      <c r="CD560" s="23">
        <v>0</v>
      </c>
      <c r="CE560" s="23">
        <v>0</v>
      </c>
      <c r="CF560" s="24">
        <v>0</v>
      </c>
      <c r="CG560" s="23">
        <v>0</v>
      </c>
      <c r="CH560" s="23">
        <v>0</v>
      </c>
      <c r="CI560" s="23">
        <v>0</v>
      </c>
      <c r="CJ560" s="25">
        <f t="shared" si="81"/>
        <v>20803781204</v>
      </c>
      <c r="CK560" s="22">
        <v>0</v>
      </c>
      <c r="CL560" s="23">
        <v>0</v>
      </c>
      <c r="CM560" s="23">
        <v>0</v>
      </c>
      <c r="CN560" s="23">
        <v>0</v>
      </c>
      <c r="CO560" s="23">
        <v>0</v>
      </c>
      <c r="CP560" s="24">
        <v>0</v>
      </c>
      <c r="CQ560" s="23">
        <v>0</v>
      </c>
      <c r="CR560" s="23">
        <v>0</v>
      </c>
      <c r="CS560" s="25">
        <f t="shared" si="82"/>
        <v>20803781204</v>
      </c>
      <c r="CT560" s="22">
        <v>0</v>
      </c>
      <c r="CU560" s="23">
        <v>0</v>
      </c>
      <c r="CV560" s="23">
        <v>0</v>
      </c>
      <c r="CW560" s="23">
        <v>0</v>
      </c>
      <c r="CX560" s="23">
        <v>0</v>
      </c>
      <c r="CY560" s="24">
        <v>0</v>
      </c>
      <c r="CZ560" s="23">
        <v>0</v>
      </c>
      <c r="DA560" s="23">
        <v>0</v>
      </c>
      <c r="DB560" s="25">
        <f t="shared" si="84"/>
        <v>20803781204</v>
      </c>
      <c r="DC560" s="22"/>
      <c r="DD560" s="23">
        <v>0</v>
      </c>
      <c r="DE560" s="23">
        <v>0</v>
      </c>
      <c r="DF560" s="23">
        <v>0</v>
      </c>
      <c r="DG560" s="23">
        <v>0</v>
      </c>
      <c r="DH560" s="24">
        <v>0</v>
      </c>
      <c r="DI560" s="23">
        <v>0</v>
      </c>
      <c r="DJ560" s="23">
        <v>0</v>
      </c>
      <c r="DK560" s="25">
        <f t="shared" si="85"/>
        <v>20803781204</v>
      </c>
      <c r="DL560" s="28">
        <v>0</v>
      </c>
      <c r="DM560" s="23">
        <v>0</v>
      </c>
      <c r="DN560" s="23">
        <v>0</v>
      </c>
      <c r="DO560" s="23">
        <v>0</v>
      </c>
      <c r="DP560" s="23">
        <v>0</v>
      </c>
      <c r="DQ560" s="23"/>
      <c r="DR560" s="23">
        <v>0</v>
      </c>
      <c r="DS560" s="23">
        <v>0</v>
      </c>
      <c r="DT560" s="24">
        <v>0</v>
      </c>
      <c r="DU560" s="23">
        <v>0</v>
      </c>
      <c r="DV560" s="23">
        <v>0</v>
      </c>
      <c r="DW560" s="26">
        <f t="shared" si="83"/>
        <v>20803781204</v>
      </c>
      <c r="DX560" s="26">
        <f>VLOOKUP(B560,[2]RPTNCT049_ConsultaSaldosContabl!$I$4:$K$7914,3,0)</f>
        <v>19313861297</v>
      </c>
      <c r="DY560" s="13" t="e">
        <f>+S560+AD560+AU560+#REF!+BG560+#REF!+BQ560+#REF!</f>
        <v>#REF!</v>
      </c>
    </row>
    <row r="561" spans="1:129" ht="15" customHeight="1" x14ac:dyDescent="0.2">
      <c r="A561" s="9">
        <v>8903990453</v>
      </c>
      <c r="B561" s="9">
        <v>890399045</v>
      </c>
      <c r="C561" s="9"/>
      <c r="D561" s="27">
        <v>210976109</v>
      </c>
      <c r="E561" s="21" t="s">
        <v>49</v>
      </c>
      <c r="F561" s="37" t="s">
        <v>1203</v>
      </c>
      <c r="G561" s="22">
        <f>VLOOKUP(A561,[1]SGP!$A$4:$G$1137,7,0)</f>
        <v>8828984518</v>
      </c>
      <c r="H561" s="23"/>
      <c r="I561" s="23">
        <v>0</v>
      </c>
      <c r="J561" s="23">
        <v>0</v>
      </c>
      <c r="K561" s="24">
        <v>434628318</v>
      </c>
      <c r="L561" s="23">
        <v>856795546</v>
      </c>
      <c r="M561" s="23">
        <v>0</v>
      </c>
      <c r="N561" s="25">
        <f t="shared" si="77"/>
        <v>10120408382</v>
      </c>
      <c r="O561" s="25">
        <v>0</v>
      </c>
      <c r="P561" s="22">
        <v>8394942036</v>
      </c>
      <c r="Q561" s="23">
        <v>0</v>
      </c>
      <c r="R561" s="23">
        <v>0</v>
      </c>
      <c r="S561" s="31">
        <v>1857214895</v>
      </c>
      <c r="T561" s="23">
        <v>0</v>
      </c>
      <c r="U561" s="24">
        <v>434628318</v>
      </c>
      <c r="V561" s="23">
        <v>988736286</v>
      </c>
      <c r="W561" s="23">
        <v>0</v>
      </c>
      <c r="X561" s="25">
        <f t="shared" si="78"/>
        <v>21795929917</v>
      </c>
      <c r="Y561" s="25">
        <v>0</v>
      </c>
      <c r="Z561" s="22">
        <v>0</v>
      </c>
      <c r="AA561" s="23">
        <v>0</v>
      </c>
      <c r="AB561" s="22">
        <v>0</v>
      </c>
      <c r="AC561" s="31">
        <v>361605086</v>
      </c>
      <c r="AD561" s="23">
        <v>0</v>
      </c>
      <c r="AE561" s="23">
        <v>9167830484</v>
      </c>
      <c r="AF561" s="24">
        <v>434628318</v>
      </c>
      <c r="AG561" s="23">
        <v>922765916</v>
      </c>
      <c r="AH561" s="23">
        <v>0</v>
      </c>
      <c r="AI561" s="25">
        <f t="shared" si="79"/>
        <v>32682759721</v>
      </c>
      <c r="AJ561" s="25">
        <v>0</v>
      </c>
      <c r="AK561" s="25">
        <v>0</v>
      </c>
      <c r="AL561" s="23">
        <v>0</v>
      </c>
      <c r="AM561" s="23">
        <v>0</v>
      </c>
      <c r="AN561" s="24">
        <v>0</v>
      </c>
      <c r="AO561" s="23">
        <v>9765875623</v>
      </c>
      <c r="AP561" s="23">
        <v>405261830</v>
      </c>
      <c r="AQ561" s="23">
        <v>863639290</v>
      </c>
      <c r="AR561" s="23">
        <v>0</v>
      </c>
      <c r="AS561" s="23">
        <v>4394644030</v>
      </c>
      <c r="AT561" s="23">
        <v>0</v>
      </c>
      <c r="AU561" s="23">
        <v>0</v>
      </c>
      <c r="AV561" s="25">
        <v>48112180494</v>
      </c>
      <c r="AW561" s="22">
        <v>5119624305</v>
      </c>
      <c r="AX561" s="23">
        <v>0</v>
      </c>
      <c r="AY561" s="41">
        <v>0</v>
      </c>
      <c r="AZ561" s="23">
        <v>0</v>
      </c>
      <c r="BA561" s="24">
        <v>405261830</v>
      </c>
      <c r="BB561" s="23">
        <v>863639290</v>
      </c>
      <c r="BC561" s="23"/>
      <c r="BD561" s="23">
        <v>0</v>
      </c>
      <c r="BE561" s="41">
        <v>0</v>
      </c>
      <c r="BF561" s="23">
        <v>1117629120</v>
      </c>
      <c r="BG561" s="23">
        <f>1489640832+60472098</f>
        <v>1550112930</v>
      </c>
      <c r="BH561" s="25">
        <v>57168447969</v>
      </c>
      <c r="BI561" s="23">
        <v>9869915464</v>
      </c>
      <c r="BJ561" s="23">
        <v>980636994</v>
      </c>
      <c r="BK561" s="23">
        <v>0</v>
      </c>
      <c r="BL561" s="23">
        <v>0</v>
      </c>
      <c r="BM561" s="23">
        <v>0</v>
      </c>
      <c r="BN561" s="24">
        <v>405261830</v>
      </c>
      <c r="BO561" s="23">
        <v>863639290</v>
      </c>
      <c r="BP561" s="23">
        <v>0</v>
      </c>
      <c r="BQ561" s="23">
        <v>0</v>
      </c>
      <c r="BR561" s="25">
        <v>69227429449</v>
      </c>
      <c r="BS561" s="22">
        <v>0</v>
      </c>
      <c r="BT561" s="23">
        <v>0</v>
      </c>
      <c r="BU561" s="23">
        <v>0</v>
      </c>
      <c r="BV561" s="23">
        <v>0</v>
      </c>
      <c r="BW561" s="24">
        <v>0</v>
      </c>
      <c r="BX561" s="23">
        <v>0</v>
      </c>
      <c r="BY561" s="23">
        <v>0</v>
      </c>
      <c r="BZ561" s="23">
        <v>0</v>
      </c>
      <c r="CA561" s="25">
        <f t="shared" si="80"/>
        <v>69227429449</v>
      </c>
      <c r="CB561" s="22">
        <v>0</v>
      </c>
      <c r="CC561" s="23">
        <v>0</v>
      </c>
      <c r="CD561" s="23">
        <v>0</v>
      </c>
      <c r="CE561" s="23">
        <v>0</v>
      </c>
      <c r="CF561" s="24">
        <v>0</v>
      </c>
      <c r="CG561" s="23">
        <v>0</v>
      </c>
      <c r="CH561" s="23">
        <v>0</v>
      </c>
      <c r="CI561" s="23">
        <v>0</v>
      </c>
      <c r="CJ561" s="25">
        <f t="shared" si="81"/>
        <v>69227429449</v>
      </c>
      <c r="CK561" s="22">
        <v>0</v>
      </c>
      <c r="CL561" s="23">
        <v>0</v>
      </c>
      <c r="CM561" s="23">
        <v>0</v>
      </c>
      <c r="CN561" s="23">
        <v>0</v>
      </c>
      <c r="CO561" s="23">
        <v>0</v>
      </c>
      <c r="CP561" s="24">
        <v>0</v>
      </c>
      <c r="CQ561" s="23">
        <v>0</v>
      </c>
      <c r="CR561" s="23">
        <v>0</v>
      </c>
      <c r="CS561" s="25">
        <f t="shared" si="82"/>
        <v>69227429449</v>
      </c>
      <c r="CT561" s="22">
        <v>0</v>
      </c>
      <c r="CU561" s="23">
        <v>0</v>
      </c>
      <c r="CV561" s="23">
        <v>0</v>
      </c>
      <c r="CW561" s="23"/>
      <c r="CX561" s="23">
        <v>0</v>
      </c>
      <c r="CY561" s="24">
        <v>0</v>
      </c>
      <c r="CZ561" s="23">
        <v>0</v>
      </c>
      <c r="DA561" s="23">
        <v>0</v>
      </c>
      <c r="DB561" s="25">
        <f t="shared" si="84"/>
        <v>69227429449</v>
      </c>
      <c r="DC561" s="22">
        <v>0</v>
      </c>
      <c r="DD561" s="23">
        <v>0</v>
      </c>
      <c r="DE561" s="23">
        <v>0</v>
      </c>
      <c r="DF561" s="23">
        <v>0</v>
      </c>
      <c r="DG561" s="23">
        <v>0</v>
      </c>
      <c r="DH561" s="24">
        <v>0</v>
      </c>
      <c r="DI561" s="23">
        <v>0</v>
      </c>
      <c r="DJ561" s="23">
        <v>0</v>
      </c>
      <c r="DK561" s="25">
        <f t="shared" si="85"/>
        <v>69227429449</v>
      </c>
      <c r="DL561" s="28">
        <v>0</v>
      </c>
      <c r="DM561" s="23">
        <v>0</v>
      </c>
      <c r="DN561" s="23">
        <v>0</v>
      </c>
      <c r="DO561" s="23">
        <v>0</v>
      </c>
      <c r="DP561" s="23"/>
      <c r="DQ561" s="23"/>
      <c r="DR561" s="23">
        <v>0</v>
      </c>
      <c r="DS561" s="23">
        <v>0</v>
      </c>
      <c r="DT561" s="24">
        <v>0</v>
      </c>
      <c r="DU561" s="23">
        <v>0</v>
      </c>
      <c r="DV561" s="23">
        <v>0</v>
      </c>
      <c r="DW561" s="26">
        <f t="shared" si="83"/>
        <v>69227429449</v>
      </c>
      <c r="DX561" s="26">
        <f>VLOOKUP(B561,[2]RPTNCT049_ConsultaSaldosContabl!$I$4:$K$7914,3,0)</f>
        <v>65880573722</v>
      </c>
      <c r="DY561" s="13" t="e">
        <f>+S561+AD561+AU561+#REF!+BG561+#REF!+BQ561+#REF!</f>
        <v>#REF!</v>
      </c>
    </row>
    <row r="562" spans="1:129" ht="15" customHeight="1" x14ac:dyDescent="0.2">
      <c r="A562" s="9">
        <v>8903990295</v>
      </c>
      <c r="B562" s="9">
        <v>890399029</v>
      </c>
      <c r="C562" s="9"/>
      <c r="D562" s="27">
        <v>117676000</v>
      </c>
      <c r="E562" s="21" t="s">
        <v>48</v>
      </c>
      <c r="F562" s="20" t="s">
        <v>1202</v>
      </c>
      <c r="G562" s="22">
        <f>VLOOKUP(A562,[1]SGP!$A$4:$G$1137,7,0)</f>
        <v>21334890921</v>
      </c>
      <c r="H562" s="23"/>
      <c r="I562" s="23">
        <v>3358859729</v>
      </c>
      <c r="J562" s="23">
        <v>0</v>
      </c>
      <c r="K562" s="24">
        <v>1280423093</v>
      </c>
      <c r="L562" s="23">
        <v>2526714822</v>
      </c>
      <c r="M562" s="23">
        <v>0</v>
      </c>
      <c r="N562" s="25">
        <f t="shared" si="77"/>
        <v>28500888565</v>
      </c>
      <c r="O562" s="25">
        <v>0</v>
      </c>
      <c r="P562" s="22">
        <v>20147445788</v>
      </c>
      <c r="Q562" s="23">
        <v>0</v>
      </c>
      <c r="R562" s="23">
        <v>3358859729</v>
      </c>
      <c r="S562" s="29">
        <v>0</v>
      </c>
      <c r="T562" s="23">
        <v>0</v>
      </c>
      <c r="U562" s="24">
        <v>1280423093</v>
      </c>
      <c r="V562" s="23">
        <v>2915414690</v>
      </c>
      <c r="W562" s="23">
        <v>0</v>
      </c>
      <c r="X562" s="25">
        <f t="shared" si="78"/>
        <v>56203031865</v>
      </c>
      <c r="Y562" s="25">
        <v>0</v>
      </c>
      <c r="Z562" s="22">
        <v>22094512140</v>
      </c>
      <c r="AA562" s="23">
        <v>0</v>
      </c>
      <c r="AB562" s="22">
        <v>3358859729</v>
      </c>
      <c r="AC562" s="31">
        <v>1919561386</v>
      </c>
      <c r="AD562" s="23">
        <v>0</v>
      </c>
      <c r="AE562" s="23">
        <v>0</v>
      </c>
      <c r="AF562" s="24">
        <v>1280423093</v>
      </c>
      <c r="AG562" s="23">
        <v>2721064756</v>
      </c>
      <c r="AH562" s="23">
        <v>0</v>
      </c>
      <c r="AI562" s="25">
        <f t="shared" si="79"/>
        <v>87577452969</v>
      </c>
      <c r="AJ562" s="25">
        <v>0</v>
      </c>
      <c r="AK562" s="50">
        <v>23280195172</v>
      </c>
      <c r="AL562" s="23">
        <v>0</v>
      </c>
      <c r="AM562" s="23">
        <v>3358859729</v>
      </c>
      <c r="AN562" s="23">
        <v>10476087827</v>
      </c>
      <c r="AO562" s="23">
        <v>0</v>
      </c>
      <c r="AP562" s="23">
        <v>1287221081</v>
      </c>
      <c r="AQ562" s="23">
        <v>2728891331</v>
      </c>
      <c r="AR562" s="23">
        <v>0</v>
      </c>
      <c r="AS562" s="41" t="s">
        <v>2304</v>
      </c>
      <c r="AT562" s="23">
        <v>0</v>
      </c>
      <c r="AU562" s="23">
        <v>0</v>
      </c>
      <c r="AV562" s="25">
        <v>128708708109</v>
      </c>
      <c r="AW562" s="22">
        <v>12181715967</v>
      </c>
      <c r="AX562" s="23">
        <v>0</v>
      </c>
      <c r="AY562" s="41">
        <v>3358859729</v>
      </c>
      <c r="AZ562" s="23">
        <v>0</v>
      </c>
      <c r="BA562" s="24">
        <v>1287221081</v>
      </c>
      <c r="BB562" s="23">
        <v>2728891331</v>
      </c>
      <c r="BC562" s="23"/>
      <c r="BD562" s="23">
        <v>0</v>
      </c>
      <c r="BE562" s="41">
        <v>0</v>
      </c>
      <c r="BF562" s="23">
        <v>0</v>
      </c>
      <c r="BG562" s="23">
        <v>0</v>
      </c>
      <c r="BH562" s="25">
        <v>148265396217</v>
      </c>
      <c r="BI562" s="23">
        <v>24295771145</v>
      </c>
      <c r="BJ562" s="23">
        <v>0</v>
      </c>
      <c r="BK562" s="23">
        <v>6717719458</v>
      </c>
      <c r="BL562" s="23">
        <v>0</v>
      </c>
      <c r="BM562" s="23">
        <v>0</v>
      </c>
      <c r="BN562" s="24">
        <v>1287221081</v>
      </c>
      <c r="BO562" s="23">
        <v>2728891331</v>
      </c>
      <c r="BP562" s="23">
        <v>0</v>
      </c>
      <c r="BQ562" s="23">
        <v>0</v>
      </c>
      <c r="BR562" s="25">
        <v>183294999232</v>
      </c>
      <c r="BS562" s="22">
        <v>0</v>
      </c>
      <c r="BT562" s="23">
        <v>0</v>
      </c>
      <c r="BU562" s="23">
        <v>0</v>
      </c>
      <c r="BV562" s="23">
        <v>0</v>
      </c>
      <c r="BW562" s="24">
        <v>0</v>
      </c>
      <c r="BX562" s="23">
        <v>0</v>
      </c>
      <c r="BY562" s="23">
        <v>0</v>
      </c>
      <c r="BZ562" s="23">
        <v>0</v>
      </c>
      <c r="CA562" s="25">
        <f t="shared" si="80"/>
        <v>183294999232</v>
      </c>
      <c r="CB562" s="22">
        <v>0</v>
      </c>
      <c r="CC562" s="23">
        <v>0</v>
      </c>
      <c r="CD562" s="23">
        <v>0</v>
      </c>
      <c r="CE562" s="23">
        <v>0</v>
      </c>
      <c r="CF562" s="24">
        <v>0</v>
      </c>
      <c r="CG562" s="23">
        <v>0</v>
      </c>
      <c r="CH562" s="23">
        <v>0</v>
      </c>
      <c r="CI562" s="23">
        <v>0</v>
      </c>
      <c r="CJ562" s="25">
        <f t="shared" si="81"/>
        <v>183294999232</v>
      </c>
      <c r="CK562" s="22">
        <v>0</v>
      </c>
      <c r="CL562" s="23">
        <v>0</v>
      </c>
      <c r="CM562" s="23">
        <v>0</v>
      </c>
      <c r="CN562" s="23">
        <v>0</v>
      </c>
      <c r="CO562" s="23">
        <v>0</v>
      </c>
      <c r="CP562" s="24">
        <v>0</v>
      </c>
      <c r="CQ562" s="23">
        <v>0</v>
      </c>
      <c r="CR562" s="23">
        <v>0</v>
      </c>
      <c r="CS562" s="25">
        <f t="shared" si="82"/>
        <v>183294999232</v>
      </c>
      <c r="CT562" s="22">
        <v>0</v>
      </c>
      <c r="CU562" s="23">
        <v>0</v>
      </c>
      <c r="CV562" s="23">
        <v>0</v>
      </c>
      <c r="CW562" s="23"/>
      <c r="CX562" s="23">
        <v>0</v>
      </c>
      <c r="CY562" s="24">
        <v>0</v>
      </c>
      <c r="CZ562" s="23">
        <v>0</v>
      </c>
      <c r="DA562" s="23">
        <v>0</v>
      </c>
      <c r="DB562" s="25">
        <f t="shared" si="84"/>
        <v>183294999232</v>
      </c>
      <c r="DC562" s="22">
        <v>0</v>
      </c>
      <c r="DD562" s="23">
        <v>0</v>
      </c>
      <c r="DE562" s="23">
        <v>0</v>
      </c>
      <c r="DF562" s="23">
        <v>0</v>
      </c>
      <c r="DG562" s="23">
        <v>0</v>
      </c>
      <c r="DH562" s="24">
        <v>0</v>
      </c>
      <c r="DI562" s="23">
        <v>0</v>
      </c>
      <c r="DJ562" s="23">
        <v>0</v>
      </c>
      <c r="DK562" s="25">
        <f t="shared" si="85"/>
        <v>183294999232</v>
      </c>
      <c r="DL562" s="28">
        <v>0</v>
      </c>
      <c r="DM562" s="23">
        <v>0</v>
      </c>
      <c r="DN562" s="23">
        <v>0</v>
      </c>
      <c r="DO562" s="23">
        <v>0</v>
      </c>
      <c r="DP562" s="23"/>
      <c r="DQ562" s="23"/>
      <c r="DR562" s="23">
        <v>0</v>
      </c>
      <c r="DS562" s="23">
        <v>0</v>
      </c>
      <c r="DT562" s="24">
        <v>0</v>
      </c>
      <c r="DU562" s="23">
        <v>0</v>
      </c>
      <c r="DV562" s="23">
        <v>0</v>
      </c>
      <c r="DW562" s="26">
        <f t="shared" si="83"/>
        <v>183294999232</v>
      </c>
      <c r="DX562" s="26">
        <f>VLOOKUP(B562,[2]RPTNCT049_ConsultaSaldosContabl!$I$4:$K$7914,3,0)</f>
        <v>183294999232</v>
      </c>
      <c r="DY562" s="13" t="e">
        <f>+S562+AD562+AU562+#REF!+BG562+#REF!+BQ562+#REF!</f>
        <v>#REF!</v>
      </c>
    </row>
    <row r="563" spans="1:129" ht="15" customHeight="1" x14ac:dyDescent="0.2">
      <c r="A563" s="9">
        <v>8903990256</v>
      </c>
      <c r="B563" s="9">
        <v>890399025</v>
      </c>
      <c r="C563" s="9"/>
      <c r="D563" s="27">
        <v>219276892</v>
      </c>
      <c r="E563" s="21" t="s">
        <v>1084</v>
      </c>
      <c r="F563" s="20" t="s">
        <v>2208</v>
      </c>
      <c r="G563" s="22">
        <f>VLOOKUP(A563,[1]SGP!$A$4:$G$1137,7,0)</f>
        <v>2131929075</v>
      </c>
      <c r="H563" s="23"/>
      <c r="I563" s="23">
        <v>0</v>
      </c>
      <c r="J563" s="23">
        <v>0</v>
      </c>
      <c r="K563" s="24">
        <v>141336793</v>
      </c>
      <c r="L563" s="23">
        <v>375970063</v>
      </c>
      <c r="M563" s="23">
        <v>0</v>
      </c>
      <c r="N563" s="25">
        <f t="shared" si="77"/>
        <v>2649235931</v>
      </c>
      <c r="O563" s="25">
        <v>0</v>
      </c>
      <c r="P563" s="22">
        <v>2222839822</v>
      </c>
      <c r="Q563" s="23">
        <v>0</v>
      </c>
      <c r="R563" s="23">
        <v>0</v>
      </c>
      <c r="S563" s="31">
        <v>693374238</v>
      </c>
      <c r="T563" s="23">
        <v>0</v>
      </c>
      <c r="U563" s="24">
        <v>135825225</v>
      </c>
      <c r="V563" s="23">
        <v>211489215</v>
      </c>
      <c r="W563" s="23">
        <v>0</v>
      </c>
      <c r="X563" s="25">
        <f t="shared" si="78"/>
        <v>5912764431</v>
      </c>
      <c r="Y563" s="25">
        <v>0</v>
      </c>
      <c r="Z563" s="22">
        <v>0</v>
      </c>
      <c r="AA563" s="23">
        <v>0</v>
      </c>
      <c r="AB563" s="22">
        <v>0</v>
      </c>
      <c r="AC563" s="31">
        <v>268806818</v>
      </c>
      <c r="AD563" s="23">
        <v>37701239</v>
      </c>
      <c r="AE563" s="23">
        <v>2322894721</v>
      </c>
      <c r="AF563" s="24">
        <v>138581009</v>
      </c>
      <c r="AG563" s="23">
        <v>293729639</v>
      </c>
      <c r="AH563" s="23">
        <v>0</v>
      </c>
      <c r="AI563" s="25">
        <f t="shared" si="79"/>
        <v>8974477857</v>
      </c>
      <c r="AJ563" s="25">
        <v>0</v>
      </c>
      <c r="AK563" s="24">
        <v>0</v>
      </c>
      <c r="AL563" s="23">
        <v>0</v>
      </c>
      <c r="AM563" s="23">
        <v>0</v>
      </c>
      <c r="AN563" s="24">
        <v>0</v>
      </c>
      <c r="AO563" s="23">
        <v>2471604845</v>
      </c>
      <c r="AP563" s="23">
        <v>142291306</v>
      </c>
      <c r="AQ563" s="23">
        <v>300799253</v>
      </c>
      <c r="AR563" s="23">
        <v>0</v>
      </c>
      <c r="AS563" s="23">
        <v>1112222180</v>
      </c>
      <c r="AT563" s="23">
        <v>0</v>
      </c>
      <c r="AU563" s="23">
        <v>0</v>
      </c>
      <c r="AV563" s="25">
        <v>13001395441</v>
      </c>
      <c r="AW563" s="22">
        <v>1292923812</v>
      </c>
      <c r="AX563" s="23">
        <v>0</v>
      </c>
      <c r="AY563" s="41">
        <v>0</v>
      </c>
      <c r="AZ563" s="23">
        <v>0</v>
      </c>
      <c r="BA563" s="24">
        <v>142291306</v>
      </c>
      <c r="BB563" s="23">
        <v>300799253</v>
      </c>
      <c r="BC563" s="23"/>
      <c r="BD563" s="23">
        <v>0</v>
      </c>
      <c r="BE563" s="41">
        <v>0</v>
      </c>
      <c r="BF563" s="23">
        <v>342652960</v>
      </c>
      <c r="BG563" s="23">
        <v>621065686</v>
      </c>
      <c r="BH563" s="25">
        <v>15701128458</v>
      </c>
      <c r="BI563" s="23">
        <v>2327880546</v>
      </c>
      <c r="BJ563" s="23">
        <v>343849250</v>
      </c>
      <c r="BK563" s="23">
        <v>0</v>
      </c>
      <c r="BL563" s="23">
        <v>0</v>
      </c>
      <c r="BM563" s="23">
        <v>0</v>
      </c>
      <c r="BN563" s="24">
        <v>142291306</v>
      </c>
      <c r="BO563" s="23">
        <v>300799253</v>
      </c>
      <c r="BP563" s="23">
        <v>0</v>
      </c>
      <c r="BQ563" s="23">
        <v>0</v>
      </c>
      <c r="BR563" s="25">
        <v>18815948813</v>
      </c>
      <c r="BS563" s="22">
        <v>0</v>
      </c>
      <c r="BT563" s="23">
        <v>0</v>
      </c>
      <c r="BU563" s="23">
        <v>0</v>
      </c>
      <c r="BV563" s="23">
        <v>0</v>
      </c>
      <c r="BW563" s="24">
        <v>0</v>
      </c>
      <c r="BX563" s="23">
        <v>0</v>
      </c>
      <c r="BY563" s="23">
        <v>0</v>
      </c>
      <c r="BZ563" s="23">
        <v>0</v>
      </c>
      <c r="CA563" s="25">
        <f t="shared" si="80"/>
        <v>18815948813</v>
      </c>
      <c r="CB563" s="22">
        <v>0</v>
      </c>
      <c r="CC563" s="23">
        <v>0</v>
      </c>
      <c r="CD563" s="23">
        <v>0</v>
      </c>
      <c r="CE563" s="23">
        <v>0</v>
      </c>
      <c r="CF563" s="24">
        <v>0</v>
      </c>
      <c r="CG563" s="23">
        <v>0</v>
      </c>
      <c r="CH563" s="23">
        <v>0</v>
      </c>
      <c r="CI563" s="23">
        <v>0</v>
      </c>
      <c r="CJ563" s="25">
        <f t="shared" si="81"/>
        <v>18815948813</v>
      </c>
      <c r="CK563" s="22">
        <v>0</v>
      </c>
      <c r="CL563" s="23">
        <v>0</v>
      </c>
      <c r="CM563" s="23">
        <v>0</v>
      </c>
      <c r="CN563" s="23">
        <v>0</v>
      </c>
      <c r="CO563" s="23">
        <v>0</v>
      </c>
      <c r="CP563" s="24">
        <v>0</v>
      </c>
      <c r="CQ563" s="23">
        <v>0</v>
      </c>
      <c r="CR563" s="23">
        <v>0</v>
      </c>
      <c r="CS563" s="25">
        <f t="shared" si="82"/>
        <v>18815948813</v>
      </c>
      <c r="CT563" s="22">
        <v>0</v>
      </c>
      <c r="CU563" s="23">
        <v>0</v>
      </c>
      <c r="CV563" s="23">
        <v>0</v>
      </c>
      <c r="CW563" s="23">
        <v>0</v>
      </c>
      <c r="CX563" s="23">
        <v>0</v>
      </c>
      <c r="CY563" s="24">
        <v>0</v>
      </c>
      <c r="CZ563" s="23">
        <v>0</v>
      </c>
      <c r="DA563" s="23">
        <v>0</v>
      </c>
      <c r="DB563" s="25">
        <f t="shared" si="84"/>
        <v>18815948813</v>
      </c>
      <c r="DC563" s="22"/>
      <c r="DD563" s="23">
        <v>0</v>
      </c>
      <c r="DE563" s="23">
        <v>0</v>
      </c>
      <c r="DF563" s="23">
        <v>0</v>
      </c>
      <c r="DG563" s="23">
        <v>0</v>
      </c>
      <c r="DH563" s="24">
        <v>0</v>
      </c>
      <c r="DI563" s="23">
        <v>0</v>
      </c>
      <c r="DJ563" s="23">
        <v>0</v>
      </c>
      <c r="DK563" s="25">
        <f t="shared" si="85"/>
        <v>18815948813</v>
      </c>
      <c r="DL563" s="28">
        <v>0</v>
      </c>
      <c r="DM563" s="23">
        <v>0</v>
      </c>
      <c r="DN563" s="23">
        <v>0</v>
      </c>
      <c r="DO563" s="23">
        <v>0</v>
      </c>
      <c r="DP563" s="23">
        <v>0</v>
      </c>
      <c r="DQ563" s="23"/>
      <c r="DR563" s="23">
        <v>0</v>
      </c>
      <c r="DS563" s="23">
        <v>0</v>
      </c>
      <c r="DT563" s="24">
        <v>0</v>
      </c>
      <c r="DU563" s="23">
        <v>0</v>
      </c>
      <c r="DV563" s="23">
        <v>0</v>
      </c>
      <c r="DW563" s="26">
        <f t="shared" si="83"/>
        <v>18815948813</v>
      </c>
      <c r="DX563" s="26">
        <f>VLOOKUP(B563,[2]RPTNCT049_ConsultaSaldosContabl!$I$4:$K$7914,3,0)</f>
        <v>17463807650</v>
      </c>
      <c r="DY563" s="13" t="e">
        <f>+S563+AD563+AU563+#REF!+BG563+#REF!+BQ563+#REF!</f>
        <v>#REF!</v>
      </c>
    </row>
    <row r="564" spans="1:129" ht="15" customHeight="1" x14ac:dyDescent="0.2">
      <c r="A564" s="9">
        <v>8903990113</v>
      </c>
      <c r="B564" s="9">
        <v>890399011</v>
      </c>
      <c r="C564" s="9"/>
      <c r="D564" s="27">
        <v>210176001</v>
      </c>
      <c r="E564" s="21" t="s">
        <v>47</v>
      </c>
      <c r="F564" s="36" t="s">
        <v>1201</v>
      </c>
      <c r="G564" s="22">
        <f>VLOOKUP(A564,[1]SGP!$A$4:$G$1137,7,0)</f>
        <v>31805408026</v>
      </c>
      <c r="H564" s="23"/>
      <c r="I564" s="23">
        <v>0</v>
      </c>
      <c r="J564" s="23">
        <v>0</v>
      </c>
      <c r="K564" s="24">
        <v>1358709933</v>
      </c>
      <c r="L564" s="23">
        <v>2753658662</v>
      </c>
      <c r="M564" s="23">
        <v>0</v>
      </c>
      <c r="N564" s="25">
        <f t="shared" si="77"/>
        <v>35917776621</v>
      </c>
      <c r="O564" s="25">
        <v>0</v>
      </c>
      <c r="P564" s="22">
        <v>30320770075</v>
      </c>
      <c r="Q564" s="23">
        <v>0</v>
      </c>
      <c r="R564" s="23">
        <v>0</v>
      </c>
      <c r="S564" s="31">
        <v>6716944500</v>
      </c>
      <c r="T564" s="23">
        <v>0</v>
      </c>
      <c r="U564" s="24">
        <v>1358709933</v>
      </c>
      <c r="V564" s="23">
        <v>3166124176</v>
      </c>
      <c r="W564" s="23">
        <v>0</v>
      </c>
      <c r="X564" s="25">
        <f t="shared" si="78"/>
        <v>77480325305</v>
      </c>
      <c r="Y564" s="25">
        <v>0</v>
      </c>
      <c r="Z564" s="22">
        <v>0</v>
      </c>
      <c r="AA564" s="23">
        <v>0</v>
      </c>
      <c r="AB564" s="22">
        <v>0</v>
      </c>
      <c r="AC564" s="31">
        <v>6043949771</v>
      </c>
      <c r="AD564" s="23">
        <v>247373355</v>
      </c>
      <c r="AE564" s="23">
        <v>33035886333</v>
      </c>
      <c r="AF564" s="24">
        <v>1358709933</v>
      </c>
      <c r="AG564" s="23">
        <v>2959891419</v>
      </c>
      <c r="AH564" s="23">
        <v>0</v>
      </c>
      <c r="AI564" s="25">
        <f t="shared" si="79"/>
        <v>121126136116</v>
      </c>
      <c r="AJ564" s="25">
        <v>0</v>
      </c>
      <c r="AK564" s="24">
        <v>0</v>
      </c>
      <c r="AL564" s="23">
        <v>0</v>
      </c>
      <c r="AM564" s="23">
        <v>0</v>
      </c>
      <c r="AN564" s="24">
        <v>0</v>
      </c>
      <c r="AO564" s="23">
        <v>34447455131</v>
      </c>
      <c r="AP564" s="23">
        <v>1473937210</v>
      </c>
      <c r="AQ564" s="23">
        <v>3119723235</v>
      </c>
      <c r="AR564" s="23">
        <v>0</v>
      </c>
      <c r="AS564" s="23">
        <v>15501354809</v>
      </c>
      <c r="AT564" s="23">
        <v>0</v>
      </c>
      <c r="AU564" s="23">
        <v>0</v>
      </c>
      <c r="AV564" s="25">
        <v>175668606501</v>
      </c>
      <c r="AW564" s="22">
        <v>18055912019</v>
      </c>
      <c r="AX564" s="23">
        <v>0</v>
      </c>
      <c r="AY564" s="41">
        <v>0</v>
      </c>
      <c r="AZ564" s="23">
        <v>0</v>
      </c>
      <c r="BA564" s="24">
        <v>1473937210</v>
      </c>
      <c r="BB564" s="23">
        <v>3119723235</v>
      </c>
      <c r="BC564" s="23"/>
      <c r="BD564" s="23">
        <v>0</v>
      </c>
      <c r="BE564" s="41">
        <v>0</v>
      </c>
      <c r="BF564" s="23">
        <v>3562534825</v>
      </c>
      <c r="BG564" s="23">
        <v>5950486341</v>
      </c>
      <c r="BH564" s="25">
        <v>207831200131</v>
      </c>
      <c r="BI564" s="23">
        <v>34688266217</v>
      </c>
      <c r="BJ564" s="23">
        <v>2561593943</v>
      </c>
      <c r="BK564" s="23">
        <v>0</v>
      </c>
      <c r="BL564" s="23">
        <v>0</v>
      </c>
      <c r="BM564" s="23">
        <v>0</v>
      </c>
      <c r="BN564" s="24">
        <v>1473937210</v>
      </c>
      <c r="BO564" s="23">
        <v>3119723235</v>
      </c>
      <c r="BP564" s="23">
        <v>0</v>
      </c>
      <c r="BQ564" s="23">
        <v>370491536</v>
      </c>
      <c r="BR564" s="25">
        <v>250045212272</v>
      </c>
      <c r="BS564" s="22">
        <v>0</v>
      </c>
      <c r="BT564" s="23">
        <v>0</v>
      </c>
      <c r="BU564" s="23">
        <v>0</v>
      </c>
      <c r="BV564" s="23">
        <v>0</v>
      </c>
      <c r="BW564" s="24">
        <v>0</v>
      </c>
      <c r="BX564" s="23">
        <v>0</v>
      </c>
      <c r="BY564" s="23">
        <v>0</v>
      </c>
      <c r="BZ564" s="23">
        <v>0</v>
      </c>
      <c r="CA564" s="25">
        <f t="shared" si="80"/>
        <v>250045212272</v>
      </c>
      <c r="CB564" s="22">
        <v>0</v>
      </c>
      <c r="CC564" s="23">
        <v>0</v>
      </c>
      <c r="CD564" s="23">
        <v>0</v>
      </c>
      <c r="CE564" s="23">
        <v>0</v>
      </c>
      <c r="CF564" s="24">
        <v>0</v>
      </c>
      <c r="CG564" s="23">
        <v>0</v>
      </c>
      <c r="CH564" s="23">
        <v>0</v>
      </c>
      <c r="CI564" s="23">
        <v>0</v>
      </c>
      <c r="CJ564" s="25">
        <f t="shared" si="81"/>
        <v>250045212272</v>
      </c>
      <c r="CK564" s="22">
        <v>0</v>
      </c>
      <c r="CL564" s="23">
        <v>0</v>
      </c>
      <c r="CM564" s="23">
        <v>0</v>
      </c>
      <c r="CN564" s="23">
        <v>0</v>
      </c>
      <c r="CO564" s="23">
        <v>0</v>
      </c>
      <c r="CP564" s="24">
        <v>0</v>
      </c>
      <c r="CQ564" s="23">
        <v>0</v>
      </c>
      <c r="CR564" s="23">
        <v>0</v>
      </c>
      <c r="CS564" s="25">
        <f t="shared" si="82"/>
        <v>250045212272</v>
      </c>
      <c r="CT564" s="22">
        <v>0</v>
      </c>
      <c r="CU564" s="23">
        <v>0</v>
      </c>
      <c r="CV564" s="23">
        <v>0</v>
      </c>
      <c r="CW564" s="23"/>
      <c r="CX564" s="23">
        <v>0</v>
      </c>
      <c r="CY564" s="24">
        <v>0</v>
      </c>
      <c r="CZ564" s="23">
        <v>0</v>
      </c>
      <c r="DA564" s="23">
        <v>0</v>
      </c>
      <c r="DB564" s="25">
        <f t="shared" si="84"/>
        <v>250045212272</v>
      </c>
      <c r="DC564" s="22">
        <v>0</v>
      </c>
      <c r="DD564" s="23">
        <v>0</v>
      </c>
      <c r="DE564" s="23">
        <v>0</v>
      </c>
      <c r="DF564" s="23">
        <v>0</v>
      </c>
      <c r="DG564" s="23">
        <v>0</v>
      </c>
      <c r="DH564" s="24">
        <v>0</v>
      </c>
      <c r="DI564" s="23">
        <v>0</v>
      </c>
      <c r="DJ564" s="23">
        <v>0</v>
      </c>
      <c r="DK564" s="25">
        <f t="shared" si="85"/>
        <v>250045212272</v>
      </c>
      <c r="DL564" s="28">
        <v>0</v>
      </c>
      <c r="DM564" s="23">
        <v>0</v>
      </c>
      <c r="DN564" s="23">
        <v>0</v>
      </c>
      <c r="DO564" s="23">
        <v>0</v>
      </c>
      <c r="DP564" s="23"/>
      <c r="DQ564" s="23"/>
      <c r="DR564" s="23">
        <v>0</v>
      </c>
      <c r="DS564" s="23">
        <v>0</v>
      </c>
      <c r="DT564" s="24">
        <v>0</v>
      </c>
      <c r="DU564" s="23">
        <v>0</v>
      </c>
      <c r="DV564" s="23">
        <v>0</v>
      </c>
      <c r="DW564" s="26">
        <f t="shared" si="83"/>
        <v>250045212272</v>
      </c>
      <c r="DX564" s="26">
        <f>VLOOKUP(B564,[2]RPTNCT049_ConsultaSaldosContabl!$I$4:$K$7914,3,0)</f>
        <v>236759916540</v>
      </c>
      <c r="DY564" s="13" t="e">
        <f>+S564+AD564+AU564+#REF!+BG564+#REF!+BQ564+#REF!</f>
        <v>#REF!</v>
      </c>
    </row>
    <row r="565" spans="1:129" ht="15" customHeight="1" x14ac:dyDescent="0.2">
      <c r="A565" s="9">
        <v>8903096118</v>
      </c>
      <c r="B565" s="9">
        <v>890309611</v>
      </c>
      <c r="C565" s="9"/>
      <c r="D565" s="27">
        <v>212676126</v>
      </c>
      <c r="E565" s="21" t="s">
        <v>1057</v>
      </c>
      <c r="F565" s="20" t="s">
        <v>2181</v>
      </c>
      <c r="G565" s="22">
        <f>VLOOKUP(A565,[1]SGP!$A$4:$G$1137,7,0)</f>
        <v>0</v>
      </c>
      <c r="H565" s="23"/>
      <c r="I565" s="23">
        <v>0</v>
      </c>
      <c r="J565" s="23">
        <v>0</v>
      </c>
      <c r="K565" s="24">
        <v>0</v>
      </c>
      <c r="L565" s="23">
        <v>0</v>
      </c>
      <c r="M565" s="23">
        <v>0</v>
      </c>
      <c r="N565" s="25">
        <f t="shared" si="77"/>
        <v>0</v>
      </c>
      <c r="O565" s="25">
        <v>0</v>
      </c>
      <c r="P565" s="22">
        <v>0</v>
      </c>
      <c r="Q565" s="23">
        <v>0</v>
      </c>
      <c r="R565" s="23">
        <v>0</v>
      </c>
      <c r="S565" s="31">
        <v>126630082</v>
      </c>
      <c r="T565" s="23">
        <v>0</v>
      </c>
      <c r="U565" s="24">
        <v>0</v>
      </c>
      <c r="V565" s="23">
        <v>0</v>
      </c>
      <c r="W565" s="23">
        <v>0</v>
      </c>
      <c r="X565" s="25">
        <f t="shared" si="78"/>
        <v>126630082</v>
      </c>
      <c r="Y565" s="25">
        <v>0</v>
      </c>
      <c r="Z565" s="22">
        <v>0</v>
      </c>
      <c r="AA565" s="23">
        <v>0</v>
      </c>
      <c r="AB565" s="22">
        <v>0</v>
      </c>
      <c r="AC565" s="23">
        <v>0</v>
      </c>
      <c r="AD565" s="23">
        <v>0</v>
      </c>
      <c r="AE565" s="23">
        <v>0</v>
      </c>
      <c r="AF565" s="24">
        <v>0</v>
      </c>
      <c r="AG565" s="23">
        <v>0</v>
      </c>
      <c r="AH565" s="23">
        <v>0</v>
      </c>
      <c r="AI565" s="25">
        <f t="shared" si="79"/>
        <v>126630082</v>
      </c>
      <c r="AJ565" s="25">
        <v>0</v>
      </c>
      <c r="AK565" s="24">
        <v>0</v>
      </c>
      <c r="AL565" s="23">
        <v>0</v>
      </c>
      <c r="AM565" s="23">
        <v>0</v>
      </c>
      <c r="AN565" s="24">
        <v>0</v>
      </c>
      <c r="AO565" s="24">
        <v>0</v>
      </c>
      <c r="AP565" s="23">
        <v>0</v>
      </c>
      <c r="AQ565" s="23">
        <v>0</v>
      </c>
      <c r="AR565" s="23">
        <v>0</v>
      </c>
      <c r="AS565" s="41" t="s">
        <v>2304</v>
      </c>
      <c r="AT565" s="23">
        <v>0</v>
      </c>
      <c r="AU565" s="23">
        <v>0</v>
      </c>
      <c r="AV565" s="25">
        <v>126630082</v>
      </c>
      <c r="AW565" s="22">
        <v>0</v>
      </c>
      <c r="AX565" s="23">
        <v>0</v>
      </c>
      <c r="AY565" s="41">
        <v>0</v>
      </c>
      <c r="AZ565" s="23">
        <v>0</v>
      </c>
      <c r="BA565" s="24">
        <v>0</v>
      </c>
      <c r="BB565" s="23">
        <v>0</v>
      </c>
      <c r="BC565" s="23"/>
      <c r="BD565" s="23">
        <v>0</v>
      </c>
      <c r="BE565" s="41">
        <v>0</v>
      </c>
      <c r="BF565" s="23">
        <v>0</v>
      </c>
      <c r="BG565" s="23">
        <v>116080013</v>
      </c>
      <c r="BH565" s="25">
        <v>242710095</v>
      </c>
      <c r="BI565" s="23">
        <v>0</v>
      </c>
      <c r="BJ565" s="23">
        <v>20542724</v>
      </c>
      <c r="BK565" s="23">
        <v>0</v>
      </c>
      <c r="BL565" s="23">
        <v>0</v>
      </c>
      <c r="BM565" s="23">
        <v>0</v>
      </c>
      <c r="BN565" s="24">
        <v>0</v>
      </c>
      <c r="BO565" s="23">
        <v>0</v>
      </c>
      <c r="BP565" s="23">
        <v>0</v>
      </c>
      <c r="BQ565" s="23">
        <v>0</v>
      </c>
      <c r="BR565" s="25">
        <v>263252819</v>
      </c>
      <c r="BS565" s="22">
        <v>0</v>
      </c>
      <c r="BT565" s="23">
        <v>0</v>
      </c>
      <c r="BU565" s="23">
        <v>0</v>
      </c>
      <c r="BV565" s="23">
        <v>0</v>
      </c>
      <c r="BW565" s="24">
        <v>0</v>
      </c>
      <c r="BX565" s="23">
        <v>0</v>
      </c>
      <c r="BY565" s="23">
        <v>0</v>
      </c>
      <c r="BZ565" s="23">
        <v>0</v>
      </c>
      <c r="CA565" s="25">
        <f t="shared" si="80"/>
        <v>263252819</v>
      </c>
      <c r="CB565" s="22">
        <v>0</v>
      </c>
      <c r="CC565" s="23">
        <v>0</v>
      </c>
      <c r="CD565" s="23">
        <v>0</v>
      </c>
      <c r="CE565" s="23">
        <v>0</v>
      </c>
      <c r="CF565" s="24">
        <v>0</v>
      </c>
      <c r="CG565" s="23">
        <v>0</v>
      </c>
      <c r="CH565" s="23">
        <v>0</v>
      </c>
      <c r="CI565" s="23">
        <v>0</v>
      </c>
      <c r="CJ565" s="25">
        <f t="shared" si="81"/>
        <v>263252819</v>
      </c>
      <c r="CK565" s="22">
        <v>0</v>
      </c>
      <c r="CL565" s="23">
        <v>0</v>
      </c>
      <c r="CM565" s="23">
        <v>0</v>
      </c>
      <c r="CN565" s="23">
        <v>0</v>
      </c>
      <c r="CO565" s="23">
        <v>0</v>
      </c>
      <c r="CP565" s="24">
        <v>0</v>
      </c>
      <c r="CQ565" s="23">
        <v>0</v>
      </c>
      <c r="CR565" s="23">
        <v>0</v>
      </c>
      <c r="CS565" s="25">
        <f t="shared" si="82"/>
        <v>263252819</v>
      </c>
      <c r="CT565" s="22">
        <v>0</v>
      </c>
      <c r="CU565" s="23">
        <v>0</v>
      </c>
      <c r="CV565" s="23">
        <v>0</v>
      </c>
      <c r="CW565" s="23"/>
      <c r="CX565" s="23">
        <v>0</v>
      </c>
      <c r="CY565" s="24">
        <v>0</v>
      </c>
      <c r="CZ565" s="23">
        <v>0</v>
      </c>
      <c r="DA565" s="23">
        <v>0</v>
      </c>
      <c r="DB565" s="25">
        <f t="shared" si="84"/>
        <v>263252819</v>
      </c>
      <c r="DC565" s="22">
        <v>0</v>
      </c>
      <c r="DD565" s="23">
        <v>0</v>
      </c>
      <c r="DE565" s="23">
        <v>0</v>
      </c>
      <c r="DF565" s="23">
        <v>0</v>
      </c>
      <c r="DG565" s="23">
        <v>0</v>
      </c>
      <c r="DH565" s="24">
        <v>0</v>
      </c>
      <c r="DI565" s="23">
        <v>0</v>
      </c>
      <c r="DJ565" s="23">
        <v>0</v>
      </c>
      <c r="DK565" s="25">
        <f t="shared" si="85"/>
        <v>263252819</v>
      </c>
      <c r="DL565" s="28">
        <v>0</v>
      </c>
      <c r="DM565" s="23">
        <v>0</v>
      </c>
      <c r="DN565" s="23">
        <v>0</v>
      </c>
      <c r="DO565" s="23">
        <v>0</v>
      </c>
      <c r="DP565" s="23">
        <v>0</v>
      </c>
      <c r="DQ565" s="23"/>
      <c r="DR565" s="23">
        <v>0</v>
      </c>
      <c r="DS565" s="23">
        <v>0</v>
      </c>
      <c r="DT565" s="24">
        <v>0</v>
      </c>
      <c r="DU565" s="23">
        <v>0</v>
      </c>
      <c r="DV565" s="23">
        <v>0</v>
      </c>
      <c r="DW565" s="26">
        <f t="shared" si="83"/>
        <v>263252819</v>
      </c>
      <c r="DX565" s="26">
        <f>VLOOKUP(B565,[2]RPTNCT049_ConsultaSaldosContabl!$I$4:$K$7914,3,0)</f>
        <v>20542724</v>
      </c>
      <c r="DY565" s="13" t="e">
        <f>+S565+AD565+AU565+#REF!+BG565+#REF!+BQ565+#REF!</f>
        <v>#REF!</v>
      </c>
    </row>
    <row r="566" spans="1:129" ht="15" customHeight="1" x14ac:dyDescent="0.2">
      <c r="A566" s="9">
        <v>8902708596</v>
      </c>
      <c r="B566" s="9">
        <v>890270859</v>
      </c>
      <c r="C566" s="9"/>
      <c r="D566" s="27">
        <v>213568235</v>
      </c>
      <c r="E566" s="21" t="s">
        <v>920</v>
      </c>
      <c r="F566" s="20" t="s">
        <v>2048</v>
      </c>
      <c r="G566" s="22">
        <f>VLOOKUP(A566,[1]SGP!$A$4:$G$1137,7,0)</f>
        <v>0</v>
      </c>
      <c r="H566" s="23"/>
      <c r="I566" s="23">
        <v>0</v>
      </c>
      <c r="J566" s="23">
        <v>0</v>
      </c>
      <c r="K566" s="24">
        <v>0</v>
      </c>
      <c r="L566" s="23">
        <v>0</v>
      </c>
      <c r="M566" s="23">
        <v>0</v>
      </c>
      <c r="N566" s="25">
        <f t="shared" si="77"/>
        <v>0</v>
      </c>
      <c r="O566" s="25">
        <v>0</v>
      </c>
      <c r="P566" s="22">
        <v>0</v>
      </c>
      <c r="Q566" s="23">
        <v>0</v>
      </c>
      <c r="R566" s="23">
        <v>0</v>
      </c>
      <c r="S566" s="31">
        <v>93538265</v>
      </c>
      <c r="T566" s="23">
        <v>0</v>
      </c>
      <c r="U566" s="24">
        <v>0</v>
      </c>
      <c r="V566" s="23">
        <v>0</v>
      </c>
      <c r="W566" s="23">
        <v>0</v>
      </c>
      <c r="X566" s="25">
        <f t="shared" si="78"/>
        <v>93538265</v>
      </c>
      <c r="Y566" s="25">
        <v>0</v>
      </c>
      <c r="Z566" s="22">
        <v>0</v>
      </c>
      <c r="AA566" s="23">
        <v>0</v>
      </c>
      <c r="AB566" s="22">
        <v>0</v>
      </c>
      <c r="AC566" s="23">
        <v>0</v>
      </c>
      <c r="AD566" s="23">
        <v>56753183</v>
      </c>
      <c r="AE566" s="23">
        <v>0</v>
      </c>
      <c r="AF566" s="24">
        <v>0</v>
      </c>
      <c r="AG566" s="23">
        <v>0</v>
      </c>
      <c r="AH566" s="23">
        <v>0</v>
      </c>
      <c r="AI566" s="25">
        <f t="shared" si="79"/>
        <v>150291448</v>
      </c>
      <c r="AJ566" s="25">
        <v>0</v>
      </c>
      <c r="AK566" s="24">
        <v>0</v>
      </c>
      <c r="AL566" s="23">
        <v>0</v>
      </c>
      <c r="AM566" s="23">
        <v>0</v>
      </c>
      <c r="AN566" s="24">
        <v>0</v>
      </c>
      <c r="AO566" s="24">
        <v>0</v>
      </c>
      <c r="AP566" s="23">
        <v>0</v>
      </c>
      <c r="AQ566" s="23">
        <v>0</v>
      </c>
      <c r="AR566" s="23">
        <v>0</v>
      </c>
      <c r="AS566" s="41" t="s">
        <v>2304</v>
      </c>
      <c r="AT566" s="23">
        <v>0</v>
      </c>
      <c r="AU566" s="23">
        <v>0</v>
      </c>
      <c r="AV566" s="25">
        <v>137443022</v>
      </c>
      <c r="AW566" s="22">
        <v>0</v>
      </c>
      <c r="AX566" s="23">
        <v>0</v>
      </c>
      <c r="AY566" s="41">
        <v>0</v>
      </c>
      <c r="AZ566" s="23">
        <v>0</v>
      </c>
      <c r="BA566" s="24">
        <v>0</v>
      </c>
      <c r="BB566" s="23">
        <v>0</v>
      </c>
      <c r="BC566" s="23"/>
      <c r="BD566" s="23">
        <v>0</v>
      </c>
      <c r="BE566" s="41">
        <v>0</v>
      </c>
      <c r="BF566" s="23">
        <v>125113640</v>
      </c>
      <c r="BG566" s="23">
        <v>127281350</v>
      </c>
      <c r="BH566" s="25">
        <v>389838012</v>
      </c>
      <c r="BI566" s="23">
        <v>0</v>
      </c>
      <c r="BJ566" s="23">
        <v>34725405</v>
      </c>
      <c r="BK566" s="23">
        <v>0</v>
      </c>
      <c r="BL566" s="23">
        <v>0</v>
      </c>
      <c r="BM566" s="23">
        <v>0</v>
      </c>
      <c r="BN566" s="24">
        <v>0</v>
      </c>
      <c r="BO566" s="23">
        <v>0</v>
      </c>
      <c r="BP566" s="23">
        <v>0</v>
      </c>
      <c r="BQ566" s="23">
        <v>24793565</v>
      </c>
      <c r="BR566" s="25">
        <v>449356982</v>
      </c>
      <c r="BS566" s="22">
        <v>0</v>
      </c>
      <c r="BT566" s="23">
        <v>0</v>
      </c>
      <c r="BU566" s="23">
        <v>0</v>
      </c>
      <c r="BV566" s="23">
        <v>0</v>
      </c>
      <c r="BW566" s="24">
        <v>0</v>
      </c>
      <c r="BX566" s="23">
        <v>0</v>
      </c>
      <c r="BY566" s="23">
        <v>0</v>
      </c>
      <c r="BZ566" s="23">
        <v>0</v>
      </c>
      <c r="CA566" s="25">
        <f t="shared" si="80"/>
        <v>449356982</v>
      </c>
      <c r="CB566" s="22">
        <v>0</v>
      </c>
      <c r="CC566" s="23">
        <v>0</v>
      </c>
      <c r="CD566" s="23">
        <v>0</v>
      </c>
      <c r="CE566" s="23">
        <v>0</v>
      </c>
      <c r="CF566" s="24">
        <v>0</v>
      </c>
      <c r="CG566" s="23">
        <v>0</v>
      </c>
      <c r="CH566" s="23">
        <v>0</v>
      </c>
      <c r="CI566" s="23">
        <v>0</v>
      </c>
      <c r="CJ566" s="25">
        <f t="shared" si="81"/>
        <v>449356982</v>
      </c>
      <c r="CK566" s="22">
        <v>0</v>
      </c>
      <c r="CL566" s="23">
        <v>0</v>
      </c>
      <c r="CM566" s="23">
        <v>0</v>
      </c>
      <c r="CN566" s="23">
        <v>0</v>
      </c>
      <c r="CO566" s="23">
        <v>0</v>
      </c>
      <c r="CP566" s="24">
        <v>0</v>
      </c>
      <c r="CQ566" s="23">
        <v>0</v>
      </c>
      <c r="CR566" s="23">
        <v>0</v>
      </c>
      <c r="CS566" s="25">
        <f t="shared" si="82"/>
        <v>449356982</v>
      </c>
      <c r="CT566" s="22">
        <v>0</v>
      </c>
      <c r="CU566" s="23">
        <v>0</v>
      </c>
      <c r="CV566" s="23">
        <v>0</v>
      </c>
      <c r="CW566" s="23"/>
      <c r="CX566" s="23">
        <v>0</v>
      </c>
      <c r="CY566" s="24">
        <v>0</v>
      </c>
      <c r="CZ566" s="23">
        <v>0</v>
      </c>
      <c r="DA566" s="23">
        <v>0</v>
      </c>
      <c r="DB566" s="25">
        <f t="shared" si="84"/>
        <v>449356982</v>
      </c>
      <c r="DC566" s="22">
        <v>0</v>
      </c>
      <c r="DD566" s="23">
        <v>0</v>
      </c>
      <c r="DE566" s="23">
        <v>0</v>
      </c>
      <c r="DF566" s="23">
        <v>0</v>
      </c>
      <c r="DG566" s="23">
        <v>0</v>
      </c>
      <c r="DH566" s="24">
        <v>0</v>
      </c>
      <c r="DI566" s="23">
        <v>0</v>
      </c>
      <c r="DJ566" s="23">
        <v>0</v>
      </c>
      <c r="DK566" s="25">
        <f t="shared" si="85"/>
        <v>449356982</v>
      </c>
      <c r="DL566" s="28">
        <v>0</v>
      </c>
      <c r="DM566" s="23">
        <v>0</v>
      </c>
      <c r="DN566" s="23">
        <v>0</v>
      </c>
      <c r="DO566" s="23">
        <v>0</v>
      </c>
      <c r="DP566" s="23"/>
      <c r="DQ566" s="23"/>
      <c r="DR566" s="23">
        <v>0</v>
      </c>
      <c r="DS566" s="23">
        <v>0</v>
      </c>
      <c r="DT566" s="24">
        <v>0</v>
      </c>
      <c r="DU566" s="23">
        <v>0</v>
      </c>
      <c r="DV566" s="23">
        <v>0</v>
      </c>
      <c r="DW566" s="26">
        <f t="shared" si="83"/>
        <v>449356982</v>
      </c>
      <c r="DX566" s="26">
        <f>VLOOKUP(B566,[2]RPTNCT049_ConsultaSaldosContabl!$I$4:$K$7914,3,0)</f>
        <v>159839045</v>
      </c>
      <c r="DY566" s="13" t="e">
        <f>+S566+AD566+AU566+#REF!+BG566+#REF!+BQ566+#REF!</f>
        <v>#REF!</v>
      </c>
    </row>
    <row r="567" spans="1:129" ht="15" customHeight="1" x14ac:dyDescent="0.2">
      <c r="A567" s="9">
        <v>8902109677</v>
      </c>
      <c r="B567" s="9">
        <v>890210967</v>
      </c>
      <c r="C567" s="9"/>
      <c r="D567" s="27">
        <v>213268132</v>
      </c>
      <c r="E567" s="21" t="s">
        <v>905</v>
      </c>
      <c r="F567" s="20" t="s">
        <v>2036</v>
      </c>
      <c r="G567" s="22">
        <f>VLOOKUP(A567,[1]SGP!$A$4:$G$1137,7,0)</f>
        <v>0</v>
      </c>
      <c r="H567" s="23"/>
      <c r="I567" s="23">
        <v>0</v>
      </c>
      <c r="J567" s="23">
        <v>0</v>
      </c>
      <c r="K567" s="24">
        <v>0</v>
      </c>
      <c r="L567" s="23">
        <v>0</v>
      </c>
      <c r="M567" s="23">
        <v>0</v>
      </c>
      <c r="N567" s="25">
        <f t="shared" si="77"/>
        <v>0</v>
      </c>
      <c r="O567" s="25">
        <v>0</v>
      </c>
      <c r="P567" s="22">
        <v>0</v>
      </c>
      <c r="Q567" s="23">
        <v>0</v>
      </c>
      <c r="R567" s="23">
        <v>0</v>
      </c>
      <c r="S567" s="31">
        <v>13849123</v>
      </c>
      <c r="T567" s="23">
        <v>0</v>
      </c>
      <c r="U567" s="24">
        <v>0</v>
      </c>
      <c r="V567" s="23">
        <v>0</v>
      </c>
      <c r="W567" s="23">
        <v>0</v>
      </c>
      <c r="X567" s="25">
        <f t="shared" si="78"/>
        <v>13849123</v>
      </c>
      <c r="Y567" s="25">
        <v>0</v>
      </c>
      <c r="Z567" s="22">
        <v>0</v>
      </c>
      <c r="AA567" s="23">
        <v>0</v>
      </c>
      <c r="AB567" s="22">
        <v>0</v>
      </c>
      <c r="AC567" s="23">
        <v>0</v>
      </c>
      <c r="AD567" s="23">
        <v>0</v>
      </c>
      <c r="AE567" s="23">
        <v>0</v>
      </c>
      <c r="AF567" s="24">
        <v>0</v>
      </c>
      <c r="AG567" s="23">
        <v>0</v>
      </c>
      <c r="AH567" s="23">
        <v>0</v>
      </c>
      <c r="AI567" s="25">
        <f t="shared" si="79"/>
        <v>13849123</v>
      </c>
      <c r="AJ567" s="25">
        <v>0</v>
      </c>
      <c r="AK567" s="24">
        <v>0</v>
      </c>
      <c r="AL567" s="23">
        <v>0</v>
      </c>
      <c r="AM567" s="23">
        <v>0</v>
      </c>
      <c r="AN567" s="24">
        <v>0</v>
      </c>
      <c r="AO567" s="24">
        <v>0</v>
      </c>
      <c r="AP567" s="23">
        <v>0</v>
      </c>
      <c r="AQ567" s="23">
        <v>0</v>
      </c>
      <c r="AR567" s="23">
        <v>0</v>
      </c>
      <c r="AS567" s="41" t="s">
        <v>2304</v>
      </c>
      <c r="AT567" s="23">
        <v>0</v>
      </c>
      <c r="AU567" s="23">
        <v>0</v>
      </c>
      <c r="AV567" s="25">
        <v>13849123</v>
      </c>
      <c r="AW567" s="22">
        <v>0</v>
      </c>
      <c r="AX567" s="23">
        <v>0</v>
      </c>
      <c r="AY567" s="41">
        <v>0</v>
      </c>
      <c r="AZ567" s="23">
        <v>0</v>
      </c>
      <c r="BA567" s="24">
        <v>0</v>
      </c>
      <c r="BB567" s="23">
        <v>0</v>
      </c>
      <c r="BC567" s="23"/>
      <c r="BD567" s="23">
        <v>0</v>
      </c>
      <c r="BE567" s="41">
        <v>0</v>
      </c>
      <c r="BF567" s="23">
        <v>7961460</v>
      </c>
      <c r="BG567" s="23">
        <v>12343218</v>
      </c>
      <c r="BH567" s="25">
        <v>34153801</v>
      </c>
      <c r="BI567" s="23">
        <v>0</v>
      </c>
      <c r="BJ567" s="23">
        <v>2320144</v>
      </c>
      <c r="BK567" s="23">
        <v>0</v>
      </c>
      <c r="BL567" s="23">
        <v>0</v>
      </c>
      <c r="BM567" s="23">
        <v>0</v>
      </c>
      <c r="BN567" s="24">
        <v>0</v>
      </c>
      <c r="BO567" s="23">
        <v>0</v>
      </c>
      <c r="BP567" s="23">
        <v>0</v>
      </c>
      <c r="BQ567" s="23">
        <v>0</v>
      </c>
      <c r="BR567" s="25">
        <v>36473945</v>
      </c>
      <c r="BS567" s="22">
        <v>0</v>
      </c>
      <c r="BT567" s="23">
        <v>0</v>
      </c>
      <c r="BU567" s="23">
        <v>0</v>
      </c>
      <c r="BV567" s="23">
        <v>0</v>
      </c>
      <c r="BW567" s="24">
        <v>0</v>
      </c>
      <c r="BX567" s="23">
        <v>0</v>
      </c>
      <c r="BY567" s="23">
        <v>0</v>
      </c>
      <c r="BZ567" s="23">
        <v>0</v>
      </c>
      <c r="CA567" s="25">
        <f t="shared" si="80"/>
        <v>36473945</v>
      </c>
      <c r="CB567" s="22">
        <v>0</v>
      </c>
      <c r="CC567" s="23">
        <v>0</v>
      </c>
      <c r="CD567" s="23">
        <v>0</v>
      </c>
      <c r="CE567" s="23">
        <v>0</v>
      </c>
      <c r="CF567" s="24">
        <v>0</v>
      </c>
      <c r="CG567" s="23">
        <v>0</v>
      </c>
      <c r="CH567" s="23">
        <v>0</v>
      </c>
      <c r="CI567" s="23">
        <v>0</v>
      </c>
      <c r="CJ567" s="25">
        <f t="shared" si="81"/>
        <v>36473945</v>
      </c>
      <c r="CK567" s="22">
        <v>0</v>
      </c>
      <c r="CL567" s="23">
        <v>0</v>
      </c>
      <c r="CM567" s="23">
        <v>0</v>
      </c>
      <c r="CN567" s="23">
        <v>0</v>
      </c>
      <c r="CO567" s="23">
        <v>0</v>
      </c>
      <c r="CP567" s="24">
        <v>0</v>
      </c>
      <c r="CQ567" s="23">
        <v>0</v>
      </c>
      <c r="CR567" s="23">
        <v>0</v>
      </c>
      <c r="CS567" s="25">
        <f t="shared" si="82"/>
        <v>36473945</v>
      </c>
      <c r="CT567" s="22">
        <v>0</v>
      </c>
      <c r="CU567" s="23">
        <v>0</v>
      </c>
      <c r="CV567" s="23">
        <v>0</v>
      </c>
      <c r="CW567" s="23"/>
      <c r="CX567" s="23">
        <v>0</v>
      </c>
      <c r="CY567" s="24">
        <v>0</v>
      </c>
      <c r="CZ567" s="23">
        <v>0</v>
      </c>
      <c r="DA567" s="23">
        <v>0</v>
      </c>
      <c r="DB567" s="25">
        <f t="shared" si="84"/>
        <v>36473945</v>
      </c>
      <c r="DC567" s="22">
        <v>0</v>
      </c>
      <c r="DD567" s="23">
        <v>0</v>
      </c>
      <c r="DE567" s="23">
        <v>0</v>
      </c>
      <c r="DF567" s="23">
        <v>0</v>
      </c>
      <c r="DG567" s="23">
        <v>0</v>
      </c>
      <c r="DH567" s="24">
        <v>0</v>
      </c>
      <c r="DI567" s="23">
        <v>0</v>
      </c>
      <c r="DJ567" s="23">
        <v>0</v>
      </c>
      <c r="DK567" s="25">
        <f t="shared" si="85"/>
        <v>36473945</v>
      </c>
      <c r="DL567" s="28">
        <v>0</v>
      </c>
      <c r="DM567" s="23">
        <v>0</v>
      </c>
      <c r="DN567" s="23">
        <v>0</v>
      </c>
      <c r="DO567" s="23">
        <v>0</v>
      </c>
      <c r="DP567" s="23">
        <v>0</v>
      </c>
      <c r="DQ567" s="23"/>
      <c r="DR567" s="23">
        <v>0</v>
      </c>
      <c r="DS567" s="23">
        <v>0</v>
      </c>
      <c r="DT567" s="24">
        <v>0</v>
      </c>
      <c r="DU567" s="23">
        <v>0</v>
      </c>
      <c r="DV567" s="23">
        <v>0</v>
      </c>
      <c r="DW567" s="26">
        <f t="shared" si="83"/>
        <v>36473945</v>
      </c>
      <c r="DX567" s="26">
        <f>VLOOKUP(B567,[2]RPTNCT049_ConsultaSaldosContabl!$I$4:$K$7914,3,0)</f>
        <v>10281604</v>
      </c>
      <c r="DY567" s="13" t="e">
        <f>+S567+AD567+AU567+#REF!+BG567+#REF!+BQ567+#REF!</f>
        <v>#REF!</v>
      </c>
    </row>
    <row r="568" spans="1:129" ht="15" customHeight="1" x14ac:dyDescent="0.2">
      <c r="A568" s="9">
        <v>8902109511</v>
      </c>
      <c r="B568" s="9">
        <v>890210951</v>
      </c>
      <c r="C568" s="9"/>
      <c r="D568" s="27">
        <v>216768867</v>
      </c>
      <c r="E568" s="21" t="s">
        <v>976</v>
      </c>
      <c r="F568" s="20" t="s">
        <v>2102</v>
      </c>
      <c r="G568" s="22">
        <f>VLOOKUP(A568,[1]SGP!$A$4:$G$1137,7,0)</f>
        <v>0</v>
      </c>
      <c r="H568" s="23"/>
      <c r="I568" s="23">
        <v>0</v>
      </c>
      <c r="J568" s="23">
        <v>0</v>
      </c>
      <c r="K568" s="24">
        <v>0</v>
      </c>
      <c r="L568" s="23">
        <v>0</v>
      </c>
      <c r="M568" s="23">
        <v>0</v>
      </c>
      <c r="N568" s="25">
        <f t="shared" si="77"/>
        <v>0</v>
      </c>
      <c r="O568" s="25">
        <v>0</v>
      </c>
      <c r="P568" s="22">
        <v>0</v>
      </c>
      <c r="Q568" s="23">
        <v>0</v>
      </c>
      <c r="R568" s="23">
        <v>0</v>
      </c>
      <c r="S568" s="31">
        <v>13686194</v>
      </c>
      <c r="T568" s="23">
        <v>0</v>
      </c>
      <c r="U568" s="24">
        <v>0</v>
      </c>
      <c r="V568" s="23">
        <v>0</v>
      </c>
      <c r="W568" s="23">
        <v>0</v>
      </c>
      <c r="X568" s="25">
        <f t="shared" si="78"/>
        <v>13686194</v>
      </c>
      <c r="Y568" s="25">
        <v>0</v>
      </c>
      <c r="Z568" s="22">
        <v>0</v>
      </c>
      <c r="AA568" s="23">
        <v>0</v>
      </c>
      <c r="AB568" s="22">
        <v>0</v>
      </c>
      <c r="AC568" s="23">
        <v>0</v>
      </c>
      <c r="AD568" s="23">
        <v>0</v>
      </c>
      <c r="AE568" s="23">
        <v>0</v>
      </c>
      <c r="AF568" s="24">
        <v>0</v>
      </c>
      <c r="AG568" s="23">
        <v>0</v>
      </c>
      <c r="AH568" s="23">
        <v>0</v>
      </c>
      <c r="AI568" s="25">
        <f t="shared" si="79"/>
        <v>13686194</v>
      </c>
      <c r="AJ568" s="25">
        <v>0</v>
      </c>
      <c r="AK568" s="24">
        <v>0</v>
      </c>
      <c r="AL568" s="23">
        <v>0</v>
      </c>
      <c r="AM568" s="23">
        <v>0</v>
      </c>
      <c r="AN568" s="24">
        <v>0</v>
      </c>
      <c r="AO568" s="24">
        <v>0</v>
      </c>
      <c r="AP568" s="23">
        <v>0</v>
      </c>
      <c r="AQ568" s="23">
        <v>0</v>
      </c>
      <c r="AR568" s="23">
        <v>0</v>
      </c>
      <c r="AS568" s="41" t="s">
        <v>2304</v>
      </c>
      <c r="AT568" s="23">
        <v>0</v>
      </c>
      <c r="AU568" s="23">
        <v>0</v>
      </c>
      <c r="AV568" s="25">
        <v>13686194</v>
      </c>
      <c r="AW568" s="22">
        <v>0</v>
      </c>
      <c r="AX568" s="23">
        <v>0</v>
      </c>
      <c r="AY568" s="41">
        <v>0</v>
      </c>
      <c r="AZ568" s="23">
        <v>0</v>
      </c>
      <c r="BA568" s="24">
        <v>0</v>
      </c>
      <c r="BB568" s="23">
        <v>0</v>
      </c>
      <c r="BC568" s="23"/>
      <c r="BD568" s="23">
        <v>0</v>
      </c>
      <c r="BE568" s="41">
        <v>0</v>
      </c>
      <c r="BF568" s="23">
        <v>7993490</v>
      </c>
      <c r="BG568" s="23">
        <v>12327395</v>
      </c>
      <c r="BH568" s="25">
        <v>34007079</v>
      </c>
      <c r="BI568" s="23">
        <v>0</v>
      </c>
      <c r="BJ568" s="23">
        <v>2282962</v>
      </c>
      <c r="BK568" s="23">
        <v>0</v>
      </c>
      <c r="BL568" s="23">
        <v>0</v>
      </c>
      <c r="BM568" s="23">
        <v>0</v>
      </c>
      <c r="BN568" s="24">
        <v>0</v>
      </c>
      <c r="BO568" s="23">
        <v>0</v>
      </c>
      <c r="BP568" s="23">
        <v>0</v>
      </c>
      <c r="BQ568" s="23">
        <v>0</v>
      </c>
      <c r="BR568" s="25">
        <v>36290041</v>
      </c>
      <c r="BS568" s="22">
        <v>0</v>
      </c>
      <c r="BT568" s="23">
        <v>0</v>
      </c>
      <c r="BU568" s="23">
        <v>0</v>
      </c>
      <c r="BV568" s="23">
        <v>0</v>
      </c>
      <c r="BW568" s="24">
        <v>0</v>
      </c>
      <c r="BX568" s="23">
        <v>0</v>
      </c>
      <c r="BY568" s="23">
        <v>0</v>
      </c>
      <c r="BZ568" s="23">
        <v>0</v>
      </c>
      <c r="CA568" s="25">
        <f t="shared" si="80"/>
        <v>36290041</v>
      </c>
      <c r="CB568" s="22">
        <v>0</v>
      </c>
      <c r="CC568" s="23">
        <v>0</v>
      </c>
      <c r="CD568" s="23">
        <v>0</v>
      </c>
      <c r="CE568" s="23">
        <v>0</v>
      </c>
      <c r="CF568" s="24">
        <v>0</v>
      </c>
      <c r="CG568" s="23">
        <v>0</v>
      </c>
      <c r="CH568" s="23">
        <v>0</v>
      </c>
      <c r="CI568" s="23">
        <v>0</v>
      </c>
      <c r="CJ568" s="25">
        <f t="shared" si="81"/>
        <v>36290041</v>
      </c>
      <c r="CK568" s="22">
        <v>0</v>
      </c>
      <c r="CL568" s="23">
        <v>0</v>
      </c>
      <c r="CM568" s="23">
        <v>0</v>
      </c>
      <c r="CN568" s="23">
        <v>0</v>
      </c>
      <c r="CO568" s="23">
        <v>0</v>
      </c>
      <c r="CP568" s="24">
        <v>0</v>
      </c>
      <c r="CQ568" s="23">
        <v>0</v>
      </c>
      <c r="CR568" s="23">
        <v>0</v>
      </c>
      <c r="CS568" s="25">
        <f t="shared" si="82"/>
        <v>36290041</v>
      </c>
      <c r="CT568" s="22">
        <v>0</v>
      </c>
      <c r="CU568" s="23">
        <v>0</v>
      </c>
      <c r="CV568" s="23">
        <v>0</v>
      </c>
      <c r="CW568" s="23"/>
      <c r="CX568" s="23">
        <v>0</v>
      </c>
      <c r="CY568" s="24">
        <v>0</v>
      </c>
      <c r="CZ568" s="23">
        <v>0</v>
      </c>
      <c r="DA568" s="23">
        <v>0</v>
      </c>
      <c r="DB568" s="25">
        <f t="shared" si="84"/>
        <v>36290041</v>
      </c>
      <c r="DC568" s="22">
        <v>0</v>
      </c>
      <c r="DD568" s="23">
        <v>0</v>
      </c>
      <c r="DE568" s="23">
        <v>0</v>
      </c>
      <c r="DF568" s="23">
        <v>0</v>
      </c>
      <c r="DG568" s="23">
        <v>0</v>
      </c>
      <c r="DH568" s="24">
        <v>0</v>
      </c>
      <c r="DI568" s="23">
        <v>0</v>
      </c>
      <c r="DJ568" s="23">
        <v>0</v>
      </c>
      <c r="DK568" s="25">
        <f t="shared" si="85"/>
        <v>36290041</v>
      </c>
      <c r="DL568" s="28">
        <v>0</v>
      </c>
      <c r="DM568" s="23">
        <v>0</v>
      </c>
      <c r="DN568" s="23">
        <v>0</v>
      </c>
      <c r="DO568" s="23">
        <v>0</v>
      </c>
      <c r="DP568" s="23"/>
      <c r="DQ568" s="23"/>
      <c r="DR568" s="23">
        <v>0</v>
      </c>
      <c r="DS568" s="23">
        <v>0</v>
      </c>
      <c r="DT568" s="24">
        <v>0</v>
      </c>
      <c r="DU568" s="23">
        <v>0</v>
      </c>
      <c r="DV568" s="23">
        <v>0</v>
      </c>
      <c r="DW568" s="26">
        <f t="shared" si="83"/>
        <v>36290041</v>
      </c>
      <c r="DX568" s="26">
        <f>VLOOKUP(B568,[2]RPTNCT049_ConsultaSaldosContabl!$I$4:$K$7914,3,0)</f>
        <v>10276452</v>
      </c>
      <c r="DY568" s="13" t="e">
        <f>+S568+AD568+AU568+#REF!+BG568+#REF!+BQ568+#REF!</f>
        <v>#REF!</v>
      </c>
    </row>
    <row r="569" spans="1:129" ht="15" customHeight="1" x14ac:dyDescent="0.2">
      <c r="A569" s="9">
        <v>8902109502</v>
      </c>
      <c r="B569" s="9">
        <v>890210950</v>
      </c>
      <c r="C569" s="9"/>
      <c r="D569" s="27">
        <v>218668686</v>
      </c>
      <c r="E569" s="21" t="s">
        <v>964</v>
      </c>
      <c r="F569" s="20" t="s">
        <v>2090</v>
      </c>
      <c r="G569" s="22">
        <f>VLOOKUP(A569,[1]SGP!$A$4:$G$1137,7,0)</f>
        <v>0</v>
      </c>
      <c r="H569" s="23"/>
      <c r="I569" s="23">
        <v>0</v>
      </c>
      <c r="J569" s="23">
        <v>0</v>
      </c>
      <c r="K569" s="24">
        <v>0</v>
      </c>
      <c r="L569" s="23">
        <v>0</v>
      </c>
      <c r="M569" s="23">
        <v>0</v>
      </c>
      <c r="N569" s="25">
        <f t="shared" si="77"/>
        <v>0</v>
      </c>
      <c r="O569" s="25">
        <v>0</v>
      </c>
      <c r="P569" s="22">
        <v>0</v>
      </c>
      <c r="Q569" s="23">
        <v>0</v>
      </c>
      <c r="R569" s="23">
        <v>0</v>
      </c>
      <c r="S569" s="31">
        <v>74267211</v>
      </c>
      <c r="T569" s="23">
        <v>0</v>
      </c>
      <c r="U569" s="24">
        <v>0</v>
      </c>
      <c r="V569" s="23">
        <v>0</v>
      </c>
      <c r="W569" s="23">
        <v>0</v>
      </c>
      <c r="X569" s="25">
        <f t="shared" si="78"/>
        <v>74267211</v>
      </c>
      <c r="Y569" s="25">
        <v>0</v>
      </c>
      <c r="Z569" s="22">
        <v>0</v>
      </c>
      <c r="AA569" s="23">
        <v>0</v>
      </c>
      <c r="AB569" s="22">
        <v>0</v>
      </c>
      <c r="AC569" s="23">
        <v>0</v>
      </c>
      <c r="AD569" s="23">
        <v>112163799</v>
      </c>
      <c r="AE569" s="23">
        <v>0</v>
      </c>
      <c r="AF569" s="24">
        <v>0</v>
      </c>
      <c r="AG569" s="23">
        <v>0</v>
      </c>
      <c r="AH569" s="23">
        <v>0</v>
      </c>
      <c r="AI569" s="25">
        <f t="shared" si="79"/>
        <v>186431010</v>
      </c>
      <c r="AJ569" s="25">
        <v>0</v>
      </c>
      <c r="AK569" s="24">
        <v>0</v>
      </c>
      <c r="AL569" s="23">
        <v>0</v>
      </c>
      <c r="AM569" s="23">
        <v>0</v>
      </c>
      <c r="AN569" s="24">
        <v>0</v>
      </c>
      <c r="AO569" s="24">
        <v>0</v>
      </c>
      <c r="AP569" s="23">
        <v>0</v>
      </c>
      <c r="AQ569" s="23">
        <v>0</v>
      </c>
      <c r="AR569" s="23">
        <v>0</v>
      </c>
      <c r="AS569" s="41" t="s">
        <v>2304</v>
      </c>
      <c r="AT569" s="23">
        <v>0</v>
      </c>
      <c r="AU569" s="23">
        <v>9400869</v>
      </c>
      <c r="AV569" s="25">
        <v>195831879</v>
      </c>
      <c r="AW569" s="22">
        <v>0</v>
      </c>
      <c r="AX569" s="23">
        <v>0</v>
      </c>
      <c r="AY569" s="41">
        <v>0</v>
      </c>
      <c r="AZ569" s="23">
        <v>0</v>
      </c>
      <c r="BA569" s="24">
        <v>0</v>
      </c>
      <c r="BB569" s="23">
        <v>0</v>
      </c>
      <c r="BC569" s="23"/>
      <c r="BD569" s="23">
        <v>0</v>
      </c>
      <c r="BE569" s="41">
        <v>0</v>
      </c>
      <c r="BF569" s="23">
        <v>20452245</v>
      </c>
      <c r="BG569" s="23">
        <v>185074138</v>
      </c>
      <c r="BH569" s="25">
        <v>401358262</v>
      </c>
      <c r="BI569" s="23">
        <v>0</v>
      </c>
      <c r="BJ569" s="23">
        <v>5663408</v>
      </c>
      <c r="BK569" s="23">
        <v>0</v>
      </c>
      <c r="BL569" s="23">
        <v>0</v>
      </c>
      <c r="BM569" s="23">
        <v>0</v>
      </c>
      <c r="BN569" s="24">
        <v>0</v>
      </c>
      <c r="BO569" s="23">
        <v>0</v>
      </c>
      <c r="BP569" s="23">
        <v>0</v>
      </c>
      <c r="BQ569" s="23">
        <v>0</v>
      </c>
      <c r="BR569" s="25">
        <v>407021670</v>
      </c>
      <c r="BS569" s="22">
        <v>0</v>
      </c>
      <c r="BT569" s="23">
        <v>0</v>
      </c>
      <c r="BU569" s="23">
        <v>0</v>
      </c>
      <c r="BV569" s="23">
        <v>0</v>
      </c>
      <c r="BW569" s="24">
        <v>0</v>
      </c>
      <c r="BX569" s="23">
        <v>0</v>
      </c>
      <c r="BY569" s="23">
        <v>0</v>
      </c>
      <c r="BZ569" s="23">
        <v>0</v>
      </c>
      <c r="CA569" s="25">
        <f t="shared" si="80"/>
        <v>407021670</v>
      </c>
      <c r="CB569" s="22">
        <v>0</v>
      </c>
      <c r="CC569" s="23">
        <v>0</v>
      </c>
      <c r="CD569" s="23">
        <v>0</v>
      </c>
      <c r="CE569" s="23">
        <v>0</v>
      </c>
      <c r="CF569" s="24">
        <v>0</v>
      </c>
      <c r="CG569" s="23">
        <v>0</v>
      </c>
      <c r="CH569" s="23">
        <v>0</v>
      </c>
      <c r="CI569" s="23">
        <v>0</v>
      </c>
      <c r="CJ569" s="25">
        <f t="shared" si="81"/>
        <v>407021670</v>
      </c>
      <c r="CK569" s="22">
        <v>0</v>
      </c>
      <c r="CL569" s="23">
        <v>0</v>
      </c>
      <c r="CM569" s="23">
        <v>0</v>
      </c>
      <c r="CN569" s="23">
        <v>0</v>
      </c>
      <c r="CO569" s="23">
        <v>0</v>
      </c>
      <c r="CP569" s="24">
        <v>0</v>
      </c>
      <c r="CQ569" s="23">
        <v>0</v>
      </c>
      <c r="CR569" s="23">
        <v>0</v>
      </c>
      <c r="CS569" s="25">
        <f t="shared" si="82"/>
        <v>407021670</v>
      </c>
      <c r="CT569" s="22">
        <v>0</v>
      </c>
      <c r="CU569" s="23">
        <v>0</v>
      </c>
      <c r="CV569" s="23">
        <v>0</v>
      </c>
      <c r="CW569" s="23"/>
      <c r="CX569" s="23">
        <v>0</v>
      </c>
      <c r="CY569" s="24">
        <v>0</v>
      </c>
      <c r="CZ569" s="23">
        <v>0</v>
      </c>
      <c r="DA569" s="23">
        <v>0</v>
      </c>
      <c r="DB569" s="25">
        <f t="shared" si="84"/>
        <v>407021670</v>
      </c>
      <c r="DC569" s="22">
        <v>0</v>
      </c>
      <c r="DD569" s="23">
        <v>0</v>
      </c>
      <c r="DE569" s="23">
        <v>0</v>
      </c>
      <c r="DF569" s="23">
        <v>0</v>
      </c>
      <c r="DG569" s="23">
        <v>0</v>
      </c>
      <c r="DH569" s="24">
        <v>0</v>
      </c>
      <c r="DI569" s="23">
        <v>0</v>
      </c>
      <c r="DJ569" s="23">
        <v>0</v>
      </c>
      <c r="DK569" s="25">
        <f t="shared" si="85"/>
        <v>407021670</v>
      </c>
      <c r="DL569" s="28">
        <v>0</v>
      </c>
      <c r="DM569" s="23">
        <v>0</v>
      </c>
      <c r="DN569" s="23">
        <v>0</v>
      </c>
      <c r="DO569" s="23">
        <v>0</v>
      </c>
      <c r="DP569" s="23"/>
      <c r="DQ569" s="23"/>
      <c r="DR569" s="23">
        <v>0</v>
      </c>
      <c r="DS569" s="23">
        <v>0</v>
      </c>
      <c r="DT569" s="24">
        <v>0</v>
      </c>
      <c r="DU569" s="23">
        <v>0</v>
      </c>
      <c r="DV569" s="23">
        <v>0</v>
      </c>
      <c r="DW569" s="26">
        <f t="shared" si="83"/>
        <v>407021670</v>
      </c>
      <c r="DX569" s="26">
        <f>VLOOKUP(B569,[2]RPTNCT049_ConsultaSaldosContabl!$I$4:$K$7914,3,0)</f>
        <v>26115653</v>
      </c>
      <c r="DY569" s="13" t="e">
        <f>+S569+AD569+AU569+#REF!+BG569+#REF!+BQ569+#REF!</f>
        <v>#REF!</v>
      </c>
    </row>
    <row r="570" spans="1:129" ht="15" customHeight="1" x14ac:dyDescent="0.2">
      <c r="A570" s="9">
        <v>8902109487</v>
      </c>
      <c r="B570" s="9">
        <v>890210948</v>
      </c>
      <c r="C570" s="9"/>
      <c r="D570" s="27">
        <v>210068500</v>
      </c>
      <c r="E570" s="21" t="s">
        <v>947</v>
      </c>
      <c r="F570" s="20" t="s">
        <v>2075</v>
      </c>
      <c r="G570" s="22">
        <f>VLOOKUP(A570,[1]SGP!$A$4:$G$1137,7,0)</f>
        <v>0</v>
      </c>
      <c r="H570" s="23"/>
      <c r="I570" s="23">
        <v>0</v>
      </c>
      <c r="J570" s="23">
        <v>0</v>
      </c>
      <c r="K570" s="24">
        <v>0</v>
      </c>
      <c r="L570" s="23">
        <v>0</v>
      </c>
      <c r="M570" s="23">
        <v>0</v>
      </c>
      <c r="N570" s="25">
        <f t="shared" si="77"/>
        <v>0</v>
      </c>
      <c r="O570" s="25">
        <v>0</v>
      </c>
      <c r="P570" s="22">
        <v>0</v>
      </c>
      <c r="Q570" s="23">
        <v>0</v>
      </c>
      <c r="R570" s="23">
        <v>0</v>
      </c>
      <c r="S570" s="31">
        <v>93886249</v>
      </c>
      <c r="T570" s="23">
        <v>0</v>
      </c>
      <c r="U570" s="24">
        <v>0</v>
      </c>
      <c r="V570" s="23">
        <v>0</v>
      </c>
      <c r="W570" s="23">
        <v>0</v>
      </c>
      <c r="X570" s="25">
        <f t="shared" si="78"/>
        <v>93886249</v>
      </c>
      <c r="Y570" s="25">
        <v>0</v>
      </c>
      <c r="Z570" s="22">
        <v>0</v>
      </c>
      <c r="AA570" s="23">
        <v>0</v>
      </c>
      <c r="AB570" s="22">
        <v>0</v>
      </c>
      <c r="AC570" s="23">
        <v>0</v>
      </c>
      <c r="AD570" s="23">
        <v>12625816</v>
      </c>
      <c r="AE570" s="23">
        <v>0</v>
      </c>
      <c r="AF570" s="24">
        <v>0</v>
      </c>
      <c r="AG570" s="23">
        <v>0</v>
      </c>
      <c r="AH570" s="23">
        <v>0</v>
      </c>
      <c r="AI570" s="25">
        <f t="shared" si="79"/>
        <v>106512065</v>
      </c>
      <c r="AJ570" s="25">
        <v>0</v>
      </c>
      <c r="AK570" s="24">
        <v>0</v>
      </c>
      <c r="AL570" s="23">
        <v>0</v>
      </c>
      <c r="AM570" s="23">
        <v>0</v>
      </c>
      <c r="AN570" s="24">
        <v>0</v>
      </c>
      <c r="AO570" s="24">
        <v>0</v>
      </c>
      <c r="AP570" s="23">
        <v>0</v>
      </c>
      <c r="AQ570" s="23">
        <v>0</v>
      </c>
      <c r="AR570" s="23">
        <v>0</v>
      </c>
      <c r="AS570" s="41" t="s">
        <v>2304</v>
      </c>
      <c r="AT570" s="23">
        <v>0</v>
      </c>
      <c r="AU570" s="23">
        <v>0</v>
      </c>
      <c r="AV570" s="25">
        <v>106512065</v>
      </c>
      <c r="AW570" s="22">
        <v>0</v>
      </c>
      <c r="AX570" s="23">
        <v>0</v>
      </c>
      <c r="AY570" s="41">
        <v>0</v>
      </c>
      <c r="AZ570" s="23">
        <v>0</v>
      </c>
      <c r="BA570" s="24">
        <v>0</v>
      </c>
      <c r="BB570" s="23">
        <v>0</v>
      </c>
      <c r="BC570" s="23"/>
      <c r="BD570" s="23">
        <v>0</v>
      </c>
      <c r="BE570" s="41">
        <v>0</v>
      </c>
      <c r="BF570" s="23">
        <v>65763100</v>
      </c>
      <c r="BG570" s="23">
        <v>99096431</v>
      </c>
      <c r="BH570" s="25">
        <v>271371596</v>
      </c>
      <c r="BI570" s="23">
        <v>0</v>
      </c>
      <c r="BJ570" s="23">
        <v>19363109</v>
      </c>
      <c r="BK570" s="23">
        <v>0</v>
      </c>
      <c r="BL570" s="23">
        <v>0</v>
      </c>
      <c r="BM570" s="23">
        <v>0</v>
      </c>
      <c r="BN570" s="24">
        <v>0</v>
      </c>
      <c r="BO570" s="23">
        <v>0</v>
      </c>
      <c r="BP570" s="23">
        <v>0</v>
      </c>
      <c r="BQ570" s="23">
        <v>0</v>
      </c>
      <c r="BR570" s="25">
        <v>290734705</v>
      </c>
      <c r="BS570" s="22">
        <v>0</v>
      </c>
      <c r="BT570" s="23">
        <v>0</v>
      </c>
      <c r="BU570" s="23">
        <v>0</v>
      </c>
      <c r="BV570" s="23">
        <v>0</v>
      </c>
      <c r="BW570" s="24">
        <v>0</v>
      </c>
      <c r="BX570" s="23">
        <v>0</v>
      </c>
      <c r="BY570" s="23">
        <v>0</v>
      </c>
      <c r="BZ570" s="23">
        <v>0</v>
      </c>
      <c r="CA570" s="25">
        <f t="shared" si="80"/>
        <v>290734705</v>
      </c>
      <c r="CB570" s="22">
        <v>0</v>
      </c>
      <c r="CC570" s="23">
        <v>0</v>
      </c>
      <c r="CD570" s="23">
        <v>0</v>
      </c>
      <c r="CE570" s="23">
        <v>0</v>
      </c>
      <c r="CF570" s="24">
        <v>0</v>
      </c>
      <c r="CG570" s="23">
        <v>0</v>
      </c>
      <c r="CH570" s="23">
        <v>0</v>
      </c>
      <c r="CI570" s="23">
        <v>0</v>
      </c>
      <c r="CJ570" s="25">
        <f t="shared" si="81"/>
        <v>290734705</v>
      </c>
      <c r="CK570" s="22">
        <v>0</v>
      </c>
      <c r="CL570" s="23">
        <v>0</v>
      </c>
      <c r="CM570" s="23">
        <v>0</v>
      </c>
      <c r="CN570" s="23">
        <v>0</v>
      </c>
      <c r="CO570" s="23">
        <v>0</v>
      </c>
      <c r="CP570" s="24">
        <v>0</v>
      </c>
      <c r="CQ570" s="23">
        <v>0</v>
      </c>
      <c r="CR570" s="23">
        <v>0</v>
      </c>
      <c r="CS570" s="25">
        <f t="shared" si="82"/>
        <v>290734705</v>
      </c>
      <c r="CT570" s="22">
        <v>0</v>
      </c>
      <c r="CU570" s="23">
        <v>0</v>
      </c>
      <c r="CV570" s="23">
        <v>0</v>
      </c>
      <c r="CW570" s="23"/>
      <c r="CX570" s="23">
        <v>0</v>
      </c>
      <c r="CY570" s="24">
        <v>0</v>
      </c>
      <c r="CZ570" s="23">
        <v>0</v>
      </c>
      <c r="DA570" s="23">
        <v>0</v>
      </c>
      <c r="DB570" s="25">
        <f t="shared" si="84"/>
        <v>290734705</v>
      </c>
      <c r="DC570" s="22">
        <v>0</v>
      </c>
      <c r="DD570" s="23">
        <v>0</v>
      </c>
      <c r="DE570" s="23">
        <v>0</v>
      </c>
      <c r="DF570" s="23">
        <v>0</v>
      </c>
      <c r="DG570" s="23">
        <v>0</v>
      </c>
      <c r="DH570" s="24">
        <v>0</v>
      </c>
      <c r="DI570" s="23">
        <v>0</v>
      </c>
      <c r="DJ570" s="23">
        <v>0</v>
      </c>
      <c r="DK570" s="25">
        <f t="shared" si="85"/>
        <v>290734705</v>
      </c>
      <c r="DL570" s="28">
        <v>0</v>
      </c>
      <c r="DM570" s="23">
        <v>0</v>
      </c>
      <c r="DN570" s="23">
        <v>0</v>
      </c>
      <c r="DO570" s="23">
        <v>0</v>
      </c>
      <c r="DP570" s="23"/>
      <c r="DQ570" s="23"/>
      <c r="DR570" s="23">
        <v>0</v>
      </c>
      <c r="DS570" s="23">
        <v>0</v>
      </c>
      <c r="DT570" s="24">
        <v>0</v>
      </c>
      <c r="DU570" s="23">
        <v>0</v>
      </c>
      <c r="DV570" s="23">
        <v>0</v>
      </c>
      <c r="DW570" s="26">
        <f t="shared" si="83"/>
        <v>290734705</v>
      </c>
      <c r="DX570" s="26">
        <f>VLOOKUP(B570,[2]RPTNCT049_ConsultaSaldosContabl!$I$4:$K$7914,3,0)</f>
        <v>85126209</v>
      </c>
      <c r="DY570" s="13" t="e">
        <f>+S570+AD570+AU570+#REF!+BG570+#REF!+BQ570+#REF!</f>
        <v>#REF!</v>
      </c>
    </row>
    <row r="571" spans="1:129" ht="15" customHeight="1" x14ac:dyDescent="0.2">
      <c r="A571" s="9">
        <v>8902109471</v>
      </c>
      <c r="B571" s="9">
        <v>890210947</v>
      </c>
      <c r="C571" s="9"/>
      <c r="D571" s="27">
        <v>212568425</v>
      </c>
      <c r="E571" s="21" t="s">
        <v>941</v>
      </c>
      <c r="F571" s="20" t="s">
        <v>2069</v>
      </c>
      <c r="G571" s="22">
        <f>VLOOKUP(A571,[1]SGP!$A$4:$G$1137,7,0)</f>
        <v>0</v>
      </c>
      <c r="H571" s="23"/>
      <c r="I571" s="23">
        <v>0</v>
      </c>
      <c r="J571" s="23">
        <v>0</v>
      </c>
      <c r="K571" s="24">
        <v>0</v>
      </c>
      <c r="L571" s="23">
        <v>0</v>
      </c>
      <c r="M571" s="23">
        <v>0</v>
      </c>
      <c r="N571" s="25">
        <f t="shared" si="77"/>
        <v>0</v>
      </c>
      <c r="O571" s="25">
        <v>0</v>
      </c>
      <c r="P571" s="22">
        <v>0</v>
      </c>
      <c r="Q571" s="23">
        <v>0</v>
      </c>
      <c r="R571" s="23">
        <v>0</v>
      </c>
      <c r="S571" s="29">
        <v>0</v>
      </c>
      <c r="T571" s="23">
        <v>0</v>
      </c>
      <c r="U571" s="24">
        <v>0</v>
      </c>
      <c r="V571" s="23">
        <v>0</v>
      </c>
      <c r="W571" s="23">
        <v>0</v>
      </c>
      <c r="X571" s="25">
        <f t="shared" si="78"/>
        <v>0</v>
      </c>
      <c r="Y571" s="25">
        <v>0</v>
      </c>
      <c r="Z571" s="22">
        <v>0</v>
      </c>
      <c r="AA571" s="23">
        <v>0</v>
      </c>
      <c r="AB571" s="22">
        <v>0</v>
      </c>
      <c r="AC571" s="23">
        <v>0</v>
      </c>
      <c r="AD571" s="23">
        <v>20525656</v>
      </c>
      <c r="AE571" s="23">
        <v>0</v>
      </c>
      <c r="AF571" s="24">
        <v>0</v>
      </c>
      <c r="AG571" s="23">
        <v>0</v>
      </c>
      <c r="AH571" s="23">
        <v>0</v>
      </c>
      <c r="AI571" s="25">
        <f t="shared" si="79"/>
        <v>20525656</v>
      </c>
      <c r="AJ571" s="25">
        <v>0</v>
      </c>
      <c r="AK571" s="24">
        <v>0</v>
      </c>
      <c r="AL571" s="23">
        <v>0</v>
      </c>
      <c r="AM571" s="23">
        <v>0</v>
      </c>
      <c r="AN571" s="24">
        <v>0</v>
      </c>
      <c r="AO571" s="24">
        <v>0</v>
      </c>
      <c r="AP571" s="23">
        <v>0</v>
      </c>
      <c r="AQ571" s="23">
        <v>0</v>
      </c>
      <c r="AR571" s="23">
        <v>0</v>
      </c>
      <c r="AS571" s="41" t="s">
        <v>2304</v>
      </c>
      <c r="AT571" s="23">
        <v>0</v>
      </c>
      <c r="AU571" s="23">
        <v>0</v>
      </c>
      <c r="AV571" s="25">
        <v>20525656</v>
      </c>
      <c r="AW571" s="22">
        <v>0</v>
      </c>
      <c r="AX571" s="23">
        <v>0</v>
      </c>
      <c r="AY571" s="41">
        <v>0</v>
      </c>
      <c r="AZ571" s="23">
        <v>0</v>
      </c>
      <c r="BA571" s="24">
        <v>0</v>
      </c>
      <c r="BB571" s="23">
        <v>0</v>
      </c>
      <c r="BC571" s="23"/>
      <c r="BD571" s="23">
        <v>0</v>
      </c>
      <c r="BE571" s="41">
        <v>0</v>
      </c>
      <c r="BF571" s="23">
        <v>18374225</v>
      </c>
      <c r="BG571" s="23">
        <v>18949140</v>
      </c>
      <c r="BH571" s="25">
        <v>57849021</v>
      </c>
      <c r="BI571" s="23">
        <v>0</v>
      </c>
      <c r="BJ571" s="23">
        <v>5247665</v>
      </c>
      <c r="BK571" s="23">
        <v>0</v>
      </c>
      <c r="BL571" s="23">
        <v>0</v>
      </c>
      <c r="BM571" s="23">
        <v>0</v>
      </c>
      <c r="BN571" s="24">
        <v>0</v>
      </c>
      <c r="BO571" s="23">
        <v>0</v>
      </c>
      <c r="BP571" s="23">
        <v>0</v>
      </c>
      <c r="BQ571" s="23">
        <v>0</v>
      </c>
      <c r="BR571" s="25">
        <v>63096686</v>
      </c>
      <c r="BS571" s="22">
        <v>0</v>
      </c>
      <c r="BT571" s="23">
        <v>0</v>
      </c>
      <c r="BU571" s="23">
        <v>0</v>
      </c>
      <c r="BV571" s="23">
        <v>0</v>
      </c>
      <c r="BW571" s="24">
        <v>0</v>
      </c>
      <c r="BX571" s="23">
        <v>0</v>
      </c>
      <c r="BY571" s="23">
        <v>0</v>
      </c>
      <c r="BZ571" s="23">
        <v>0</v>
      </c>
      <c r="CA571" s="25">
        <f t="shared" si="80"/>
        <v>63096686</v>
      </c>
      <c r="CB571" s="22">
        <v>0</v>
      </c>
      <c r="CC571" s="23">
        <v>0</v>
      </c>
      <c r="CD571" s="23">
        <v>0</v>
      </c>
      <c r="CE571" s="23">
        <v>0</v>
      </c>
      <c r="CF571" s="24">
        <v>0</v>
      </c>
      <c r="CG571" s="23">
        <v>0</v>
      </c>
      <c r="CH571" s="23">
        <v>0</v>
      </c>
      <c r="CI571" s="23">
        <v>0</v>
      </c>
      <c r="CJ571" s="25">
        <f t="shared" si="81"/>
        <v>63096686</v>
      </c>
      <c r="CK571" s="22">
        <v>0</v>
      </c>
      <c r="CL571" s="23">
        <v>0</v>
      </c>
      <c r="CM571" s="23">
        <v>0</v>
      </c>
      <c r="CN571" s="23">
        <v>0</v>
      </c>
      <c r="CO571" s="23">
        <v>0</v>
      </c>
      <c r="CP571" s="24">
        <v>0</v>
      </c>
      <c r="CQ571" s="23">
        <v>0</v>
      </c>
      <c r="CR571" s="23">
        <v>0</v>
      </c>
      <c r="CS571" s="25">
        <f t="shared" si="82"/>
        <v>63096686</v>
      </c>
      <c r="CT571" s="22">
        <v>0</v>
      </c>
      <c r="CU571" s="23">
        <v>0</v>
      </c>
      <c r="CV571" s="23">
        <v>0</v>
      </c>
      <c r="CW571" s="23"/>
      <c r="CX571" s="23">
        <v>0</v>
      </c>
      <c r="CY571" s="24">
        <v>0</v>
      </c>
      <c r="CZ571" s="23">
        <v>0</v>
      </c>
      <c r="DA571" s="23">
        <v>0</v>
      </c>
      <c r="DB571" s="25">
        <f t="shared" si="84"/>
        <v>63096686</v>
      </c>
      <c r="DC571" s="22">
        <v>0</v>
      </c>
      <c r="DD571" s="23">
        <v>0</v>
      </c>
      <c r="DE571" s="23">
        <v>0</v>
      </c>
      <c r="DF571" s="23">
        <v>0</v>
      </c>
      <c r="DG571" s="23">
        <v>0</v>
      </c>
      <c r="DH571" s="24">
        <v>0</v>
      </c>
      <c r="DI571" s="23">
        <v>0</v>
      </c>
      <c r="DJ571" s="23">
        <v>0</v>
      </c>
      <c r="DK571" s="25">
        <f t="shared" si="85"/>
        <v>63096686</v>
      </c>
      <c r="DL571" s="28">
        <v>0</v>
      </c>
      <c r="DM571" s="23">
        <v>0</v>
      </c>
      <c r="DN571" s="23">
        <v>0</v>
      </c>
      <c r="DO571" s="23">
        <v>0</v>
      </c>
      <c r="DP571" s="23"/>
      <c r="DQ571" s="23"/>
      <c r="DR571" s="23">
        <v>0</v>
      </c>
      <c r="DS571" s="23">
        <v>0</v>
      </c>
      <c r="DT571" s="24">
        <v>0</v>
      </c>
      <c r="DU571" s="23">
        <v>0</v>
      </c>
      <c r="DV571" s="23">
        <v>0</v>
      </c>
      <c r="DW571" s="26">
        <f t="shared" si="83"/>
        <v>63096686</v>
      </c>
      <c r="DX571" s="26">
        <f>VLOOKUP(B571,[2]RPTNCT049_ConsultaSaldosContabl!$I$4:$K$7914,3,0)</f>
        <v>23621890</v>
      </c>
      <c r="DY571" s="13" t="e">
        <f>+S571+AD571+AU571+#REF!+BG571+#REF!+BQ571+#REF!</f>
        <v>#REF!</v>
      </c>
    </row>
    <row r="572" spans="1:129" ht="15" customHeight="1" x14ac:dyDescent="0.2">
      <c r="A572" s="9">
        <v>8902109462</v>
      </c>
      <c r="B572" s="9">
        <v>890210946</v>
      </c>
      <c r="C572" s="9"/>
      <c r="D572" s="27">
        <v>216868368</v>
      </c>
      <c r="E572" s="21" t="s">
        <v>934</v>
      </c>
      <c r="F572" s="20" t="s">
        <v>2063</v>
      </c>
      <c r="G572" s="22">
        <f>VLOOKUP(A572,[1]SGP!$A$4:$G$1137,7,0)</f>
        <v>0</v>
      </c>
      <c r="H572" s="23"/>
      <c r="I572" s="23">
        <v>0</v>
      </c>
      <c r="J572" s="23">
        <v>0</v>
      </c>
      <c r="K572" s="24">
        <v>0</v>
      </c>
      <c r="L572" s="23">
        <v>0</v>
      </c>
      <c r="M572" s="23">
        <v>0</v>
      </c>
      <c r="N572" s="25">
        <f t="shared" si="77"/>
        <v>0</v>
      </c>
      <c r="O572" s="25">
        <v>0</v>
      </c>
      <c r="P572" s="22">
        <v>0</v>
      </c>
      <c r="Q572" s="23">
        <v>0</v>
      </c>
      <c r="R572" s="23">
        <v>0</v>
      </c>
      <c r="S572" s="31">
        <v>8593574</v>
      </c>
      <c r="T572" s="23">
        <v>0</v>
      </c>
      <c r="U572" s="24">
        <v>0</v>
      </c>
      <c r="V572" s="23">
        <v>0</v>
      </c>
      <c r="W572" s="23">
        <v>0</v>
      </c>
      <c r="X572" s="25">
        <f t="shared" si="78"/>
        <v>8593574</v>
      </c>
      <c r="Y572" s="25">
        <v>0</v>
      </c>
      <c r="Z572" s="22">
        <v>0</v>
      </c>
      <c r="AA572" s="23">
        <v>0</v>
      </c>
      <c r="AB572" s="22">
        <v>0</v>
      </c>
      <c r="AC572" s="23">
        <v>0</v>
      </c>
      <c r="AD572" s="23">
        <v>24348514</v>
      </c>
      <c r="AE572" s="23">
        <v>0</v>
      </c>
      <c r="AF572" s="24">
        <v>0</v>
      </c>
      <c r="AG572" s="23">
        <v>0</v>
      </c>
      <c r="AH572" s="23">
        <v>0</v>
      </c>
      <c r="AI572" s="25">
        <f t="shared" si="79"/>
        <v>32942088</v>
      </c>
      <c r="AJ572" s="25">
        <v>0</v>
      </c>
      <c r="AK572" s="24">
        <v>0</v>
      </c>
      <c r="AL572" s="23">
        <v>0</v>
      </c>
      <c r="AM572" s="23">
        <v>0</v>
      </c>
      <c r="AN572" s="24">
        <v>0</v>
      </c>
      <c r="AO572" s="24">
        <v>0</v>
      </c>
      <c r="AP572" s="23">
        <v>0</v>
      </c>
      <c r="AQ572" s="23">
        <v>0</v>
      </c>
      <c r="AR572" s="23">
        <v>0</v>
      </c>
      <c r="AS572" s="41" t="s">
        <v>2304</v>
      </c>
      <c r="AT572" s="23">
        <v>0</v>
      </c>
      <c r="AU572" s="23">
        <v>0</v>
      </c>
      <c r="AV572" s="25">
        <v>32942088</v>
      </c>
      <c r="AW572" s="22">
        <v>0</v>
      </c>
      <c r="AX572" s="23">
        <v>0</v>
      </c>
      <c r="AY572" s="41">
        <v>0</v>
      </c>
      <c r="AZ572" s="23">
        <v>0</v>
      </c>
      <c r="BA572" s="24">
        <v>0</v>
      </c>
      <c r="BB572" s="23">
        <v>0</v>
      </c>
      <c r="BC572" s="23"/>
      <c r="BD572" s="23">
        <v>0</v>
      </c>
      <c r="BE572" s="41">
        <v>0</v>
      </c>
      <c r="BF572" s="23">
        <v>25344080</v>
      </c>
      <c r="BG572" s="23">
        <v>31651500</v>
      </c>
      <c r="BH572" s="25">
        <v>89937668</v>
      </c>
      <c r="BI572" s="23">
        <v>0</v>
      </c>
      <c r="BJ572" s="23">
        <v>7238186</v>
      </c>
      <c r="BK572" s="23">
        <v>0</v>
      </c>
      <c r="BL572" s="23">
        <v>0</v>
      </c>
      <c r="BM572" s="23">
        <v>0</v>
      </c>
      <c r="BN572" s="24">
        <v>0</v>
      </c>
      <c r="BO572" s="23">
        <v>0</v>
      </c>
      <c r="BP572" s="23">
        <v>0</v>
      </c>
      <c r="BQ572" s="23">
        <v>0</v>
      </c>
      <c r="BR572" s="25">
        <v>97175854</v>
      </c>
      <c r="BS572" s="22">
        <v>0</v>
      </c>
      <c r="BT572" s="23">
        <v>0</v>
      </c>
      <c r="BU572" s="23">
        <v>0</v>
      </c>
      <c r="BV572" s="23">
        <v>0</v>
      </c>
      <c r="BW572" s="24">
        <v>0</v>
      </c>
      <c r="BX572" s="23">
        <v>0</v>
      </c>
      <c r="BY572" s="23">
        <v>0</v>
      </c>
      <c r="BZ572" s="23">
        <v>0</v>
      </c>
      <c r="CA572" s="25">
        <f t="shared" si="80"/>
        <v>97175854</v>
      </c>
      <c r="CB572" s="22">
        <v>0</v>
      </c>
      <c r="CC572" s="23">
        <v>0</v>
      </c>
      <c r="CD572" s="23">
        <v>0</v>
      </c>
      <c r="CE572" s="23">
        <v>0</v>
      </c>
      <c r="CF572" s="24">
        <v>0</v>
      </c>
      <c r="CG572" s="23">
        <v>0</v>
      </c>
      <c r="CH572" s="23">
        <v>0</v>
      </c>
      <c r="CI572" s="23">
        <v>0</v>
      </c>
      <c r="CJ572" s="25">
        <f t="shared" si="81"/>
        <v>97175854</v>
      </c>
      <c r="CK572" s="22">
        <v>0</v>
      </c>
      <c r="CL572" s="23">
        <v>0</v>
      </c>
      <c r="CM572" s="23">
        <v>0</v>
      </c>
      <c r="CN572" s="23">
        <v>0</v>
      </c>
      <c r="CO572" s="23">
        <v>0</v>
      </c>
      <c r="CP572" s="24">
        <v>0</v>
      </c>
      <c r="CQ572" s="23">
        <v>0</v>
      </c>
      <c r="CR572" s="23">
        <v>0</v>
      </c>
      <c r="CS572" s="25">
        <f t="shared" si="82"/>
        <v>97175854</v>
      </c>
      <c r="CT572" s="22">
        <v>0</v>
      </c>
      <c r="CU572" s="23">
        <v>0</v>
      </c>
      <c r="CV572" s="23">
        <v>0</v>
      </c>
      <c r="CW572" s="23"/>
      <c r="CX572" s="23">
        <v>0</v>
      </c>
      <c r="CY572" s="24">
        <v>0</v>
      </c>
      <c r="CZ572" s="23">
        <v>0</v>
      </c>
      <c r="DA572" s="23">
        <v>0</v>
      </c>
      <c r="DB572" s="25">
        <f t="shared" si="84"/>
        <v>97175854</v>
      </c>
      <c r="DC572" s="22">
        <v>0</v>
      </c>
      <c r="DD572" s="23">
        <v>0</v>
      </c>
      <c r="DE572" s="23">
        <v>0</v>
      </c>
      <c r="DF572" s="23">
        <v>0</v>
      </c>
      <c r="DG572" s="23">
        <v>0</v>
      </c>
      <c r="DH572" s="24">
        <v>0</v>
      </c>
      <c r="DI572" s="23">
        <v>0</v>
      </c>
      <c r="DJ572" s="23">
        <v>0</v>
      </c>
      <c r="DK572" s="25">
        <f t="shared" si="85"/>
        <v>97175854</v>
      </c>
      <c r="DL572" s="28">
        <v>0</v>
      </c>
      <c r="DM572" s="23">
        <v>0</v>
      </c>
      <c r="DN572" s="23">
        <v>0</v>
      </c>
      <c r="DO572" s="23">
        <v>0</v>
      </c>
      <c r="DP572" s="23"/>
      <c r="DQ572" s="23"/>
      <c r="DR572" s="23">
        <v>0</v>
      </c>
      <c r="DS572" s="23">
        <v>0</v>
      </c>
      <c r="DT572" s="24">
        <v>0</v>
      </c>
      <c r="DU572" s="23">
        <v>0</v>
      </c>
      <c r="DV572" s="23">
        <v>0</v>
      </c>
      <c r="DW572" s="26">
        <f t="shared" si="83"/>
        <v>97175854</v>
      </c>
      <c r="DX572" s="26">
        <f>VLOOKUP(B572,[2]RPTNCT049_ConsultaSaldosContabl!$I$4:$K$7914,3,0)</f>
        <v>32582266</v>
      </c>
      <c r="DY572" s="13" t="e">
        <f>+S572+AD572+AU572+#REF!+BG572+#REF!+BQ572+#REF!</f>
        <v>#REF!</v>
      </c>
    </row>
    <row r="573" spans="1:129" ht="15" customHeight="1" x14ac:dyDescent="0.2">
      <c r="A573" s="9">
        <v>8902109455</v>
      </c>
      <c r="B573" s="9">
        <v>890210945</v>
      </c>
      <c r="C573" s="9"/>
      <c r="D573" s="27">
        <v>212468324</v>
      </c>
      <c r="E573" s="21" t="s">
        <v>931</v>
      </c>
      <c r="F573" s="20" t="s">
        <v>2060</v>
      </c>
      <c r="G573" s="22">
        <f>VLOOKUP(A573,[1]SGP!$A$4:$G$1137,7,0)</f>
        <v>0</v>
      </c>
      <c r="H573" s="23"/>
      <c r="I573" s="23">
        <v>0</v>
      </c>
      <c r="J573" s="23">
        <v>0</v>
      </c>
      <c r="K573" s="24">
        <v>0</v>
      </c>
      <c r="L573" s="23">
        <v>0</v>
      </c>
      <c r="M573" s="23">
        <v>0</v>
      </c>
      <c r="N573" s="25">
        <f t="shared" si="77"/>
        <v>0</v>
      </c>
      <c r="O573" s="25">
        <v>0</v>
      </c>
      <c r="P573" s="22">
        <v>0</v>
      </c>
      <c r="Q573" s="23">
        <v>0</v>
      </c>
      <c r="R573" s="23">
        <v>0</v>
      </c>
      <c r="S573" s="31">
        <v>27659308</v>
      </c>
      <c r="T573" s="23">
        <v>0</v>
      </c>
      <c r="U573" s="24">
        <v>0</v>
      </c>
      <c r="V573" s="23">
        <v>0</v>
      </c>
      <c r="W573" s="23">
        <v>0</v>
      </c>
      <c r="X573" s="25">
        <f t="shared" si="78"/>
        <v>27659308</v>
      </c>
      <c r="Y573" s="25">
        <v>0</v>
      </c>
      <c r="Z573" s="22">
        <v>0</v>
      </c>
      <c r="AA573" s="23">
        <v>0</v>
      </c>
      <c r="AB573" s="22">
        <v>0</v>
      </c>
      <c r="AC573" s="23">
        <v>0</v>
      </c>
      <c r="AD573" s="23">
        <v>0</v>
      </c>
      <c r="AE573" s="23">
        <v>0</v>
      </c>
      <c r="AF573" s="24">
        <v>0</v>
      </c>
      <c r="AG573" s="23">
        <v>0</v>
      </c>
      <c r="AH573" s="23">
        <v>0</v>
      </c>
      <c r="AI573" s="25">
        <f t="shared" si="79"/>
        <v>27659308</v>
      </c>
      <c r="AJ573" s="25">
        <v>0</v>
      </c>
      <c r="AK573" s="24">
        <v>0</v>
      </c>
      <c r="AL573" s="23">
        <v>0</v>
      </c>
      <c r="AM573" s="23">
        <v>0</v>
      </c>
      <c r="AN573" s="24">
        <v>0</v>
      </c>
      <c r="AO573" s="24">
        <v>0</v>
      </c>
      <c r="AP573" s="23">
        <v>0</v>
      </c>
      <c r="AQ573" s="23">
        <v>0</v>
      </c>
      <c r="AR573" s="23">
        <v>0</v>
      </c>
      <c r="AS573" s="41" t="s">
        <v>2304</v>
      </c>
      <c r="AT573" s="23">
        <v>0</v>
      </c>
      <c r="AU573" s="23">
        <v>0</v>
      </c>
      <c r="AV573" s="25">
        <v>27659308</v>
      </c>
      <c r="AW573" s="22">
        <v>0</v>
      </c>
      <c r="AX573" s="23">
        <v>0</v>
      </c>
      <c r="AY573" s="41">
        <v>0</v>
      </c>
      <c r="AZ573" s="23">
        <v>0</v>
      </c>
      <c r="BA573" s="24">
        <v>0</v>
      </c>
      <c r="BB573" s="23">
        <v>0</v>
      </c>
      <c r="BC573" s="23"/>
      <c r="BD573" s="23">
        <v>0</v>
      </c>
      <c r="BE573" s="41">
        <v>0</v>
      </c>
      <c r="BF573" s="23">
        <v>17608310</v>
      </c>
      <c r="BG573" s="23">
        <v>26198440</v>
      </c>
      <c r="BH573" s="25">
        <v>71466058</v>
      </c>
      <c r="BI573" s="23">
        <v>0</v>
      </c>
      <c r="BJ573" s="23">
        <v>5029089</v>
      </c>
      <c r="BK573" s="23">
        <v>0</v>
      </c>
      <c r="BL573" s="23">
        <v>0</v>
      </c>
      <c r="BM573" s="23">
        <v>0</v>
      </c>
      <c r="BN573" s="24">
        <v>0</v>
      </c>
      <c r="BO573" s="23">
        <v>0</v>
      </c>
      <c r="BP573" s="23">
        <v>0</v>
      </c>
      <c r="BQ573" s="23">
        <v>0</v>
      </c>
      <c r="BR573" s="25">
        <v>76495147</v>
      </c>
      <c r="BS573" s="22">
        <v>0</v>
      </c>
      <c r="BT573" s="23">
        <v>0</v>
      </c>
      <c r="BU573" s="23">
        <v>0</v>
      </c>
      <c r="BV573" s="23">
        <v>0</v>
      </c>
      <c r="BW573" s="24">
        <v>0</v>
      </c>
      <c r="BX573" s="23">
        <v>0</v>
      </c>
      <c r="BY573" s="23">
        <v>0</v>
      </c>
      <c r="BZ573" s="23">
        <v>0</v>
      </c>
      <c r="CA573" s="25">
        <f t="shared" si="80"/>
        <v>76495147</v>
      </c>
      <c r="CB573" s="22">
        <v>0</v>
      </c>
      <c r="CC573" s="23">
        <v>0</v>
      </c>
      <c r="CD573" s="23">
        <v>0</v>
      </c>
      <c r="CE573" s="23">
        <v>0</v>
      </c>
      <c r="CF573" s="24">
        <v>0</v>
      </c>
      <c r="CG573" s="23">
        <v>0</v>
      </c>
      <c r="CH573" s="23">
        <v>0</v>
      </c>
      <c r="CI573" s="23">
        <v>0</v>
      </c>
      <c r="CJ573" s="25">
        <f t="shared" si="81"/>
        <v>76495147</v>
      </c>
      <c r="CK573" s="22">
        <v>0</v>
      </c>
      <c r="CL573" s="23">
        <v>0</v>
      </c>
      <c r="CM573" s="23">
        <v>0</v>
      </c>
      <c r="CN573" s="23">
        <v>0</v>
      </c>
      <c r="CO573" s="23">
        <v>0</v>
      </c>
      <c r="CP573" s="24">
        <v>0</v>
      </c>
      <c r="CQ573" s="23">
        <v>0</v>
      </c>
      <c r="CR573" s="23">
        <v>0</v>
      </c>
      <c r="CS573" s="25">
        <f t="shared" si="82"/>
        <v>76495147</v>
      </c>
      <c r="CT573" s="22">
        <v>0</v>
      </c>
      <c r="CU573" s="23">
        <v>0</v>
      </c>
      <c r="CV573" s="23">
        <v>0</v>
      </c>
      <c r="CW573" s="23"/>
      <c r="CX573" s="23">
        <v>0</v>
      </c>
      <c r="CY573" s="24">
        <v>0</v>
      </c>
      <c r="CZ573" s="23">
        <v>0</v>
      </c>
      <c r="DA573" s="23">
        <v>0</v>
      </c>
      <c r="DB573" s="25">
        <f t="shared" si="84"/>
        <v>76495147</v>
      </c>
      <c r="DC573" s="22">
        <v>0</v>
      </c>
      <c r="DD573" s="23">
        <v>0</v>
      </c>
      <c r="DE573" s="23">
        <v>0</v>
      </c>
      <c r="DF573" s="23">
        <v>0</v>
      </c>
      <c r="DG573" s="23">
        <v>0</v>
      </c>
      <c r="DH573" s="24">
        <v>0</v>
      </c>
      <c r="DI573" s="23">
        <v>0</v>
      </c>
      <c r="DJ573" s="23">
        <v>0</v>
      </c>
      <c r="DK573" s="25">
        <f t="shared" si="85"/>
        <v>76495147</v>
      </c>
      <c r="DL573" s="28">
        <v>0</v>
      </c>
      <c r="DM573" s="23">
        <v>0</v>
      </c>
      <c r="DN573" s="23">
        <v>0</v>
      </c>
      <c r="DO573" s="23">
        <v>0</v>
      </c>
      <c r="DP573" s="23"/>
      <c r="DQ573" s="23"/>
      <c r="DR573" s="23">
        <v>0</v>
      </c>
      <c r="DS573" s="23">
        <v>0</v>
      </c>
      <c r="DT573" s="24">
        <v>0</v>
      </c>
      <c r="DU573" s="23">
        <v>0</v>
      </c>
      <c r="DV573" s="23">
        <v>0</v>
      </c>
      <c r="DW573" s="26">
        <f t="shared" si="83"/>
        <v>76495147</v>
      </c>
      <c r="DX573" s="26">
        <f>VLOOKUP(B573,[2]RPTNCT049_ConsultaSaldosContabl!$I$4:$K$7914,3,0)</f>
        <v>22637399</v>
      </c>
      <c r="DY573" s="13" t="e">
        <f>+S573+AD573+AU573+#REF!+BG573+#REF!+BQ573+#REF!</f>
        <v>#REF!</v>
      </c>
    </row>
    <row r="574" spans="1:129" ht="15" customHeight="1" x14ac:dyDescent="0.2">
      <c r="A574" s="9">
        <v>8902109337</v>
      </c>
      <c r="B574" s="9">
        <v>890210933</v>
      </c>
      <c r="C574" s="9"/>
      <c r="D574" s="27">
        <v>215268152</v>
      </c>
      <c r="E574" s="21" t="s">
        <v>907</v>
      </c>
      <c r="F574" s="20" t="s">
        <v>2037</v>
      </c>
      <c r="G574" s="22">
        <f>VLOOKUP(A574,[1]SGP!$A$4:$G$1137,7,0)</f>
        <v>0</v>
      </c>
      <c r="H574" s="23"/>
      <c r="I574" s="23">
        <v>0</v>
      </c>
      <c r="J574" s="23">
        <v>0</v>
      </c>
      <c r="K574" s="24">
        <v>0</v>
      </c>
      <c r="L574" s="23">
        <v>0</v>
      </c>
      <c r="M574" s="23">
        <v>0</v>
      </c>
      <c r="N574" s="25">
        <f t="shared" si="77"/>
        <v>0</v>
      </c>
      <c r="O574" s="25">
        <v>0</v>
      </c>
      <c r="P574" s="22">
        <v>0</v>
      </c>
      <c r="Q574" s="23">
        <v>0</v>
      </c>
      <c r="R574" s="23">
        <v>0</v>
      </c>
      <c r="S574" s="31">
        <v>30722547</v>
      </c>
      <c r="T574" s="23">
        <v>0</v>
      </c>
      <c r="U574" s="24">
        <v>0</v>
      </c>
      <c r="V574" s="23">
        <v>0</v>
      </c>
      <c r="W574" s="23">
        <v>0</v>
      </c>
      <c r="X574" s="25">
        <f t="shared" si="78"/>
        <v>30722547</v>
      </c>
      <c r="Y574" s="25">
        <v>0</v>
      </c>
      <c r="Z574" s="22">
        <v>0</v>
      </c>
      <c r="AA574" s="23">
        <v>0</v>
      </c>
      <c r="AB574" s="22">
        <v>0</v>
      </c>
      <c r="AC574" s="23">
        <v>0</v>
      </c>
      <c r="AD574" s="23">
        <v>8742726</v>
      </c>
      <c r="AE574" s="23">
        <v>0</v>
      </c>
      <c r="AF574" s="24">
        <v>0</v>
      </c>
      <c r="AG574" s="23">
        <v>0</v>
      </c>
      <c r="AH574" s="23">
        <v>0</v>
      </c>
      <c r="AI574" s="25">
        <f t="shared" si="79"/>
        <v>39465273</v>
      </c>
      <c r="AJ574" s="25">
        <v>0</v>
      </c>
      <c r="AK574" s="52">
        <v>0</v>
      </c>
      <c r="AL574" s="23">
        <v>0</v>
      </c>
      <c r="AM574" s="23">
        <v>0</v>
      </c>
      <c r="AN574" s="24">
        <v>0</v>
      </c>
      <c r="AO574" s="24">
        <v>0</v>
      </c>
      <c r="AP574" s="23">
        <v>0</v>
      </c>
      <c r="AQ574" s="23">
        <v>0</v>
      </c>
      <c r="AR574" s="23">
        <v>0</v>
      </c>
      <c r="AS574" s="41" t="s">
        <v>2304</v>
      </c>
      <c r="AT574" s="23">
        <v>0</v>
      </c>
      <c r="AU574" s="23">
        <v>0</v>
      </c>
      <c r="AV574" s="25">
        <v>39465273</v>
      </c>
      <c r="AW574" s="22">
        <v>0</v>
      </c>
      <c r="AX574" s="23">
        <v>0</v>
      </c>
      <c r="AY574" s="41">
        <v>0</v>
      </c>
      <c r="AZ574" s="23">
        <v>0</v>
      </c>
      <c r="BA574" s="24">
        <v>0</v>
      </c>
      <c r="BB574" s="23">
        <v>0</v>
      </c>
      <c r="BC574" s="23"/>
      <c r="BD574" s="23">
        <v>0</v>
      </c>
      <c r="BE574" s="41">
        <v>0</v>
      </c>
      <c r="BF574" s="23">
        <v>33326640</v>
      </c>
      <c r="BG574" s="23">
        <v>37960755</v>
      </c>
      <c r="BH574" s="25">
        <v>110752668</v>
      </c>
      <c r="BI574" s="23">
        <v>0</v>
      </c>
      <c r="BJ574" s="23">
        <v>9517809</v>
      </c>
      <c r="BK574" s="23">
        <v>0</v>
      </c>
      <c r="BL574" s="23">
        <v>0</v>
      </c>
      <c r="BM574" s="23">
        <v>0</v>
      </c>
      <c r="BN574" s="24">
        <v>0</v>
      </c>
      <c r="BO574" s="23">
        <v>0</v>
      </c>
      <c r="BP574" s="23">
        <v>0</v>
      </c>
      <c r="BQ574" s="23">
        <v>0</v>
      </c>
      <c r="BR574" s="25">
        <v>120270477</v>
      </c>
      <c r="BS574" s="22">
        <v>0</v>
      </c>
      <c r="BT574" s="23">
        <v>0</v>
      </c>
      <c r="BU574" s="23">
        <v>0</v>
      </c>
      <c r="BV574" s="23">
        <v>0</v>
      </c>
      <c r="BW574" s="24">
        <v>0</v>
      </c>
      <c r="BX574" s="23">
        <v>0</v>
      </c>
      <c r="BY574" s="23">
        <v>0</v>
      </c>
      <c r="BZ574" s="23">
        <v>0</v>
      </c>
      <c r="CA574" s="25">
        <f t="shared" si="80"/>
        <v>120270477</v>
      </c>
      <c r="CB574" s="22">
        <v>0</v>
      </c>
      <c r="CC574" s="23">
        <v>0</v>
      </c>
      <c r="CD574" s="23">
        <v>0</v>
      </c>
      <c r="CE574" s="23">
        <v>0</v>
      </c>
      <c r="CF574" s="24">
        <v>0</v>
      </c>
      <c r="CG574" s="23">
        <v>0</v>
      </c>
      <c r="CH574" s="23">
        <v>0</v>
      </c>
      <c r="CI574" s="23">
        <v>0</v>
      </c>
      <c r="CJ574" s="25">
        <f t="shared" si="81"/>
        <v>120270477</v>
      </c>
      <c r="CK574" s="22">
        <v>0</v>
      </c>
      <c r="CL574" s="23">
        <v>0</v>
      </c>
      <c r="CM574" s="23">
        <v>0</v>
      </c>
      <c r="CN574" s="23">
        <v>0</v>
      </c>
      <c r="CO574" s="23">
        <v>0</v>
      </c>
      <c r="CP574" s="24">
        <v>0</v>
      </c>
      <c r="CQ574" s="23">
        <v>0</v>
      </c>
      <c r="CR574" s="23">
        <v>0</v>
      </c>
      <c r="CS574" s="25">
        <f t="shared" si="82"/>
        <v>120270477</v>
      </c>
      <c r="CT574" s="22">
        <v>0</v>
      </c>
      <c r="CU574" s="23">
        <v>0</v>
      </c>
      <c r="CV574" s="23">
        <v>0</v>
      </c>
      <c r="CW574" s="23"/>
      <c r="CX574" s="23">
        <v>0</v>
      </c>
      <c r="CY574" s="24">
        <v>0</v>
      </c>
      <c r="CZ574" s="23">
        <v>0</v>
      </c>
      <c r="DA574" s="23">
        <v>0</v>
      </c>
      <c r="DB574" s="25">
        <f t="shared" si="84"/>
        <v>120270477</v>
      </c>
      <c r="DC574" s="22">
        <v>0</v>
      </c>
      <c r="DD574" s="23">
        <v>0</v>
      </c>
      <c r="DE574" s="23">
        <v>0</v>
      </c>
      <c r="DF574" s="23">
        <v>0</v>
      </c>
      <c r="DG574" s="23">
        <v>0</v>
      </c>
      <c r="DH574" s="24">
        <v>0</v>
      </c>
      <c r="DI574" s="23">
        <v>0</v>
      </c>
      <c r="DJ574" s="23">
        <v>0</v>
      </c>
      <c r="DK574" s="25">
        <f t="shared" si="85"/>
        <v>120270477</v>
      </c>
      <c r="DL574" s="28">
        <v>0</v>
      </c>
      <c r="DM574" s="23">
        <v>0</v>
      </c>
      <c r="DN574" s="23">
        <v>0</v>
      </c>
      <c r="DO574" s="23">
        <v>0</v>
      </c>
      <c r="DP574" s="23"/>
      <c r="DQ574" s="23"/>
      <c r="DR574" s="23">
        <v>0</v>
      </c>
      <c r="DS574" s="23">
        <v>0</v>
      </c>
      <c r="DT574" s="24">
        <v>0</v>
      </c>
      <c r="DU574" s="23">
        <v>0</v>
      </c>
      <c r="DV574" s="23">
        <v>0</v>
      </c>
      <c r="DW574" s="26">
        <f t="shared" si="83"/>
        <v>120270477</v>
      </c>
      <c r="DX574" s="26">
        <f>VLOOKUP(B574,[2]RPTNCT049_ConsultaSaldosContabl!$I$4:$K$7914,3,0)</f>
        <v>42844449</v>
      </c>
      <c r="DY574" s="13" t="e">
        <f>+S574+AD574+AU574+#REF!+BG574+#REF!+BQ574+#REF!</f>
        <v>#REF!</v>
      </c>
    </row>
    <row r="575" spans="1:129" ht="15" customHeight="1" x14ac:dyDescent="0.2">
      <c r="A575" s="9">
        <v>8902109321</v>
      </c>
      <c r="B575" s="9">
        <v>890210932</v>
      </c>
      <c r="C575" s="9"/>
      <c r="D575" s="27">
        <v>217968079</v>
      </c>
      <c r="E575" s="21" t="s">
        <v>901</v>
      </c>
      <c r="F575" s="20" t="s">
        <v>2032</v>
      </c>
      <c r="G575" s="22">
        <f>VLOOKUP(A575,[1]SGP!$A$4:$G$1137,7,0)</f>
        <v>0</v>
      </c>
      <c r="H575" s="23"/>
      <c r="I575" s="23">
        <v>0</v>
      </c>
      <c r="J575" s="23">
        <v>0</v>
      </c>
      <c r="K575" s="24">
        <v>0</v>
      </c>
      <c r="L575" s="23">
        <v>0</v>
      </c>
      <c r="M575" s="23">
        <v>0</v>
      </c>
      <c r="N575" s="25">
        <f t="shared" si="77"/>
        <v>0</v>
      </c>
      <c r="O575" s="25">
        <v>0</v>
      </c>
      <c r="P575" s="22">
        <v>0</v>
      </c>
      <c r="Q575" s="23">
        <v>0</v>
      </c>
      <c r="R575" s="23">
        <v>0</v>
      </c>
      <c r="S575" s="31">
        <v>23442211</v>
      </c>
      <c r="T575" s="23">
        <v>0</v>
      </c>
      <c r="U575" s="24">
        <v>0</v>
      </c>
      <c r="V575" s="23">
        <v>0</v>
      </c>
      <c r="W575" s="23">
        <v>0</v>
      </c>
      <c r="X575" s="25">
        <f t="shared" si="78"/>
        <v>23442211</v>
      </c>
      <c r="Y575" s="25">
        <v>0</v>
      </c>
      <c r="Z575" s="22">
        <v>0</v>
      </c>
      <c r="AA575" s="23">
        <v>0</v>
      </c>
      <c r="AB575" s="22">
        <v>0</v>
      </c>
      <c r="AC575" s="23">
        <v>0</v>
      </c>
      <c r="AD575" s="23">
        <v>0</v>
      </c>
      <c r="AE575" s="23">
        <v>0</v>
      </c>
      <c r="AF575" s="24">
        <v>0</v>
      </c>
      <c r="AG575" s="23">
        <v>0</v>
      </c>
      <c r="AH575" s="23">
        <v>0</v>
      </c>
      <c r="AI575" s="25">
        <f t="shared" si="79"/>
        <v>23442211</v>
      </c>
      <c r="AJ575" s="25">
        <v>0</v>
      </c>
      <c r="AK575" s="24">
        <v>0</v>
      </c>
      <c r="AL575" s="23">
        <v>0</v>
      </c>
      <c r="AM575" s="23">
        <v>0</v>
      </c>
      <c r="AN575" s="24">
        <v>0</v>
      </c>
      <c r="AO575" s="24">
        <v>0</v>
      </c>
      <c r="AP575" s="23">
        <v>0</v>
      </c>
      <c r="AQ575" s="23">
        <v>0</v>
      </c>
      <c r="AR575" s="23">
        <v>0</v>
      </c>
      <c r="AS575" s="41" t="s">
        <v>2304</v>
      </c>
      <c r="AT575" s="23">
        <v>0</v>
      </c>
      <c r="AU575" s="23">
        <v>37188251</v>
      </c>
      <c r="AV575" s="25">
        <v>60630462</v>
      </c>
      <c r="AW575" s="22">
        <v>0</v>
      </c>
      <c r="AX575" s="23">
        <v>0</v>
      </c>
      <c r="AY575" s="41">
        <v>0</v>
      </c>
      <c r="AZ575" s="23">
        <v>0</v>
      </c>
      <c r="BA575" s="24">
        <v>0</v>
      </c>
      <c r="BB575" s="23">
        <v>0</v>
      </c>
      <c r="BC575" s="23"/>
      <c r="BD575" s="23">
        <v>0</v>
      </c>
      <c r="BE575" s="41">
        <v>0</v>
      </c>
      <c r="BF575" s="23">
        <v>38039200</v>
      </c>
      <c r="BG575" s="23">
        <v>56538362</v>
      </c>
      <c r="BH575" s="25">
        <v>155208024</v>
      </c>
      <c r="BI575" s="23">
        <v>0</v>
      </c>
      <c r="BJ575" s="23">
        <v>11190356</v>
      </c>
      <c r="BK575" s="23">
        <v>0</v>
      </c>
      <c r="BL575" s="23">
        <v>0</v>
      </c>
      <c r="BM575" s="23">
        <v>0</v>
      </c>
      <c r="BN575" s="24">
        <v>0</v>
      </c>
      <c r="BO575" s="23">
        <v>0</v>
      </c>
      <c r="BP575" s="23">
        <v>0</v>
      </c>
      <c r="BQ575" s="23">
        <v>0</v>
      </c>
      <c r="BR575" s="25">
        <v>166398380</v>
      </c>
      <c r="BS575" s="22">
        <v>0</v>
      </c>
      <c r="BT575" s="23">
        <v>0</v>
      </c>
      <c r="BU575" s="23">
        <v>0</v>
      </c>
      <c r="BV575" s="23">
        <v>0</v>
      </c>
      <c r="BW575" s="24">
        <v>0</v>
      </c>
      <c r="BX575" s="23">
        <v>0</v>
      </c>
      <c r="BY575" s="23">
        <v>0</v>
      </c>
      <c r="BZ575" s="23">
        <v>0</v>
      </c>
      <c r="CA575" s="25">
        <f t="shared" si="80"/>
        <v>166398380</v>
      </c>
      <c r="CB575" s="22">
        <v>0</v>
      </c>
      <c r="CC575" s="23">
        <v>0</v>
      </c>
      <c r="CD575" s="23">
        <v>0</v>
      </c>
      <c r="CE575" s="23">
        <v>0</v>
      </c>
      <c r="CF575" s="24">
        <v>0</v>
      </c>
      <c r="CG575" s="23">
        <v>0</v>
      </c>
      <c r="CH575" s="23">
        <v>0</v>
      </c>
      <c r="CI575" s="23">
        <v>0</v>
      </c>
      <c r="CJ575" s="25">
        <f t="shared" si="81"/>
        <v>166398380</v>
      </c>
      <c r="CK575" s="22">
        <v>0</v>
      </c>
      <c r="CL575" s="23">
        <v>0</v>
      </c>
      <c r="CM575" s="23">
        <v>0</v>
      </c>
      <c r="CN575" s="23">
        <v>0</v>
      </c>
      <c r="CO575" s="23">
        <v>0</v>
      </c>
      <c r="CP575" s="24">
        <v>0</v>
      </c>
      <c r="CQ575" s="23">
        <v>0</v>
      </c>
      <c r="CR575" s="23">
        <v>0</v>
      </c>
      <c r="CS575" s="25">
        <f t="shared" si="82"/>
        <v>166398380</v>
      </c>
      <c r="CT575" s="22">
        <v>0</v>
      </c>
      <c r="CU575" s="23">
        <v>0</v>
      </c>
      <c r="CV575" s="23">
        <v>0</v>
      </c>
      <c r="CW575" s="23"/>
      <c r="CX575" s="23">
        <v>0</v>
      </c>
      <c r="CY575" s="24">
        <v>0</v>
      </c>
      <c r="CZ575" s="23">
        <v>0</v>
      </c>
      <c r="DA575" s="23">
        <v>0</v>
      </c>
      <c r="DB575" s="25">
        <f t="shared" si="84"/>
        <v>166398380</v>
      </c>
      <c r="DC575" s="22">
        <v>0</v>
      </c>
      <c r="DD575" s="23">
        <v>0</v>
      </c>
      <c r="DE575" s="23">
        <v>0</v>
      </c>
      <c r="DF575" s="23">
        <v>0</v>
      </c>
      <c r="DG575" s="23">
        <v>0</v>
      </c>
      <c r="DH575" s="24">
        <v>0</v>
      </c>
      <c r="DI575" s="23">
        <v>0</v>
      </c>
      <c r="DJ575" s="23">
        <v>0</v>
      </c>
      <c r="DK575" s="25">
        <f t="shared" si="85"/>
        <v>166398380</v>
      </c>
      <c r="DL575" s="28">
        <v>0</v>
      </c>
      <c r="DM575" s="23">
        <v>0</v>
      </c>
      <c r="DN575" s="23">
        <v>0</v>
      </c>
      <c r="DO575" s="23">
        <v>0</v>
      </c>
      <c r="DP575" s="23"/>
      <c r="DQ575" s="23"/>
      <c r="DR575" s="23">
        <v>0</v>
      </c>
      <c r="DS575" s="23">
        <v>0</v>
      </c>
      <c r="DT575" s="24">
        <v>0</v>
      </c>
      <c r="DU575" s="23">
        <v>0</v>
      </c>
      <c r="DV575" s="23">
        <v>0</v>
      </c>
      <c r="DW575" s="26">
        <f t="shared" si="83"/>
        <v>166398380</v>
      </c>
      <c r="DX575" s="26">
        <f>VLOOKUP(B575,[2]RPTNCT049_ConsultaSaldosContabl!$I$4:$K$7914,3,0)</f>
        <v>49229556</v>
      </c>
      <c r="DY575" s="13" t="e">
        <f>+S575+AD575+AU575+#REF!+BG575+#REF!+BQ575+#REF!</f>
        <v>#REF!</v>
      </c>
    </row>
    <row r="576" spans="1:129" ht="15" customHeight="1" x14ac:dyDescent="0.2">
      <c r="A576" s="9">
        <v>8902109281</v>
      </c>
      <c r="B576" s="9">
        <v>890210928</v>
      </c>
      <c r="C576" s="9"/>
      <c r="D576" s="27">
        <v>211368013</v>
      </c>
      <c r="E576" s="21" t="s">
        <v>897</v>
      </c>
      <c r="F576" s="20" t="s">
        <v>2028</v>
      </c>
      <c r="G576" s="22">
        <f>VLOOKUP(A576,[1]SGP!$A$4:$G$1137,7,0)</f>
        <v>0</v>
      </c>
      <c r="H576" s="23"/>
      <c r="I576" s="23">
        <v>0</v>
      </c>
      <c r="J576" s="23">
        <v>0</v>
      </c>
      <c r="K576" s="24">
        <v>0</v>
      </c>
      <c r="L576" s="23">
        <v>0</v>
      </c>
      <c r="M576" s="23">
        <v>0</v>
      </c>
      <c r="N576" s="25">
        <f t="shared" si="77"/>
        <v>0</v>
      </c>
      <c r="O576" s="25">
        <v>0</v>
      </c>
      <c r="P576" s="22">
        <v>0</v>
      </c>
      <c r="Q576" s="23">
        <v>0</v>
      </c>
      <c r="R576" s="23">
        <v>0</v>
      </c>
      <c r="S576" s="31">
        <v>14017224</v>
      </c>
      <c r="T576" s="23">
        <v>0</v>
      </c>
      <c r="U576" s="24">
        <v>0</v>
      </c>
      <c r="V576" s="23">
        <v>0</v>
      </c>
      <c r="W576" s="23">
        <v>0</v>
      </c>
      <c r="X576" s="25">
        <f t="shared" si="78"/>
        <v>14017224</v>
      </c>
      <c r="Y576" s="25">
        <v>0</v>
      </c>
      <c r="Z576" s="22">
        <v>0</v>
      </c>
      <c r="AA576" s="23">
        <v>0</v>
      </c>
      <c r="AB576" s="22">
        <v>0</v>
      </c>
      <c r="AC576" s="23">
        <v>0</v>
      </c>
      <c r="AD576" s="23">
        <v>0</v>
      </c>
      <c r="AE576" s="23">
        <v>0</v>
      </c>
      <c r="AF576" s="24">
        <v>0</v>
      </c>
      <c r="AG576" s="23">
        <v>0</v>
      </c>
      <c r="AH576" s="23">
        <v>0</v>
      </c>
      <c r="AI576" s="25">
        <f t="shared" si="79"/>
        <v>14017224</v>
      </c>
      <c r="AJ576" s="25">
        <v>0</v>
      </c>
      <c r="AK576" s="24">
        <v>0</v>
      </c>
      <c r="AL576" s="23">
        <v>0</v>
      </c>
      <c r="AM576" s="23">
        <v>0</v>
      </c>
      <c r="AN576" s="24">
        <v>0</v>
      </c>
      <c r="AO576" s="24">
        <v>0</v>
      </c>
      <c r="AP576" s="23">
        <v>0</v>
      </c>
      <c r="AQ576" s="23">
        <v>0</v>
      </c>
      <c r="AR576" s="23">
        <v>0</v>
      </c>
      <c r="AS576" s="41" t="s">
        <v>2304</v>
      </c>
      <c r="AT576" s="23">
        <v>0</v>
      </c>
      <c r="AU576" s="23">
        <v>0</v>
      </c>
      <c r="AV576" s="25">
        <v>14017224</v>
      </c>
      <c r="AW576" s="22">
        <v>0</v>
      </c>
      <c r="AX576" s="23">
        <v>0</v>
      </c>
      <c r="AY576" s="41">
        <v>0</v>
      </c>
      <c r="AZ576" s="23">
        <v>0</v>
      </c>
      <c r="BA576" s="24">
        <v>0</v>
      </c>
      <c r="BB576" s="23">
        <v>0</v>
      </c>
      <c r="BC576" s="23"/>
      <c r="BD576" s="23">
        <v>0</v>
      </c>
      <c r="BE576" s="41">
        <v>0</v>
      </c>
      <c r="BF576" s="23">
        <v>10087515</v>
      </c>
      <c r="BG576" s="23">
        <v>11929809</v>
      </c>
      <c r="BH576" s="25">
        <v>36034548</v>
      </c>
      <c r="BI576" s="23">
        <v>0</v>
      </c>
      <c r="BJ576" s="23">
        <v>3055460</v>
      </c>
      <c r="BK576" s="23">
        <v>0</v>
      </c>
      <c r="BL576" s="23">
        <v>0</v>
      </c>
      <c r="BM576" s="23">
        <v>0</v>
      </c>
      <c r="BN576" s="24">
        <v>0</v>
      </c>
      <c r="BO576" s="23">
        <v>0</v>
      </c>
      <c r="BP576" s="23">
        <v>0</v>
      </c>
      <c r="BQ576" s="23">
        <v>0</v>
      </c>
      <c r="BR576" s="25">
        <v>39090008</v>
      </c>
      <c r="BS576" s="22">
        <v>0</v>
      </c>
      <c r="BT576" s="23">
        <v>0</v>
      </c>
      <c r="BU576" s="23">
        <v>0</v>
      </c>
      <c r="BV576" s="23">
        <v>0</v>
      </c>
      <c r="BW576" s="24">
        <v>0</v>
      </c>
      <c r="BX576" s="23">
        <v>0</v>
      </c>
      <c r="BY576" s="23">
        <v>0</v>
      </c>
      <c r="BZ576" s="23">
        <v>0</v>
      </c>
      <c r="CA576" s="25">
        <f t="shared" si="80"/>
        <v>39090008</v>
      </c>
      <c r="CB576" s="22">
        <v>0</v>
      </c>
      <c r="CC576" s="23">
        <v>0</v>
      </c>
      <c r="CD576" s="23">
        <v>0</v>
      </c>
      <c r="CE576" s="23">
        <v>0</v>
      </c>
      <c r="CF576" s="24">
        <v>0</v>
      </c>
      <c r="CG576" s="23">
        <v>0</v>
      </c>
      <c r="CH576" s="23">
        <v>0</v>
      </c>
      <c r="CI576" s="23">
        <v>0</v>
      </c>
      <c r="CJ576" s="25">
        <f t="shared" si="81"/>
        <v>39090008</v>
      </c>
      <c r="CK576" s="22">
        <v>0</v>
      </c>
      <c r="CL576" s="23">
        <v>0</v>
      </c>
      <c r="CM576" s="23">
        <v>0</v>
      </c>
      <c r="CN576" s="23">
        <v>0</v>
      </c>
      <c r="CO576" s="23">
        <v>0</v>
      </c>
      <c r="CP576" s="24">
        <v>0</v>
      </c>
      <c r="CQ576" s="23">
        <v>0</v>
      </c>
      <c r="CR576" s="23">
        <v>0</v>
      </c>
      <c r="CS576" s="25">
        <f t="shared" si="82"/>
        <v>39090008</v>
      </c>
      <c r="CT576" s="22">
        <v>0</v>
      </c>
      <c r="CU576" s="23">
        <v>0</v>
      </c>
      <c r="CV576" s="23">
        <v>0</v>
      </c>
      <c r="CW576" s="23"/>
      <c r="CX576" s="23">
        <v>0</v>
      </c>
      <c r="CY576" s="24">
        <v>0</v>
      </c>
      <c r="CZ576" s="23">
        <v>0</v>
      </c>
      <c r="DA576" s="23">
        <v>0</v>
      </c>
      <c r="DB576" s="25">
        <f t="shared" si="84"/>
        <v>39090008</v>
      </c>
      <c r="DC576" s="22">
        <v>0</v>
      </c>
      <c r="DD576" s="23">
        <v>0</v>
      </c>
      <c r="DE576" s="23">
        <v>0</v>
      </c>
      <c r="DF576" s="23">
        <v>0</v>
      </c>
      <c r="DG576" s="23">
        <v>0</v>
      </c>
      <c r="DH576" s="24">
        <v>0</v>
      </c>
      <c r="DI576" s="23">
        <v>0</v>
      </c>
      <c r="DJ576" s="23">
        <v>0</v>
      </c>
      <c r="DK576" s="25">
        <f t="shared" si="85"/>
        <v>39090008</v>
      </c>
      <c r="DL576" s="28">
        <v>0</v>
      </c>
      <c r="DM576" s="23">
        <v>0</v>
      </c>
      <c r="DN576" s="23">
        <v>0</v>
      </c>
      <c r="DO576" s="23">
        <v>0</v>
      </c>
      <c r="DP576" s="23"/>
      <c r="DQ576" s="23"/>
      <c r="DR576" s="23">
        <v>0</v>
      </c>
      <c r="DS576" s="23">
        <v>0</v>
      </c>
      <c r="DT576" s="24">
        <v>0</v>
      </c>
      <c r="DU576" s="23">
        <v>0</v>
      </c>
      <c r="DV576" s="23">
        <v>0</v>
      </c>
      <c r="DW576" s="26">
        <f t="shared" si="83"/>
        <v>39090008</v>
      </c>
      <c r="DX576" s="26">
        <f>VLOOKUP(B576,[2]RPTNCT049_ConsultaSaldosContabl!$I$4:$K$7914,3,0)</f>
        <v>13142975</v>
      </c>
      <c r="DY576" s="13" t="e">
        <f>+S576+AD576+AU576+#REF!+BG576+#REF!+BQ576+#REF!</f>
        <v>#REF!</v>
      </c>
    </row>
    <row r="577" spans="1:129" ht="15" customHeight="1" x14ac:dyDescent="0.2">
      <c r="A577" s="9">
        <v>8902108909</v>
      </c>
      <c r="B577" s="9">
        <v>890210890</v>
      </c>
      <c r="C577" s="9"/>
      <c r="D577" s="27">
        <v>210168101</v>
      </c>
      <c r="E577" s="21" t="s">
        <v>903</v>
      </c>
      <c r="F577" s="20" t="s">
        <v>2034</v>
      </c>
      <c r="G577" s="22">
        <f>VLOOKUP(A577,[1]SGP!$A$4:$G$1137,7,0)</f>
        <v>0</v>
      </c>
      <c r="H577" s="23"/>
      <c r="I577" s="23">
        <v>0</v>
      </c>
      <c r="J577" s="23">
        <v>0</v>
      </c>
      <c r="K577" s="24">
        <v>0</v>
      </c>
      <c r="L577" s="23">
        <v>0</v>
      </c>
      <c r="M577" s="23">
        <v>0</v>
      </c>
      <c r="N577" s="25">
        <f t="shared" si="77"/>
        <v>0</v>
      </c>
      <c r="O577" s="25">
        <v>0</v>
      </c>
      <c r="P577" s="22">
        <v>0</v>
      </c>
      <c r="Q577" s="23">
        <v>0</v>
      </c>
      <c r="R577" s="23">
        <v>0</v>
      </c>
      <c r="S577" s="31">
        <v>79696060</v>
      </c>
      <c r="T577" s="23">
        <v>0</v>
      </c>
      <c r="U577" s="24">
        <v>0</v>
      </c>
      <c r="V577" s="23">
        <v>0</v>
      </c>
      <c r="W577" s="23">
        <v>0</v>
      </c>
      <c r="X577" s="25">
        <f t="shared" si="78"/>
        <v>79696060</v>
      </c>
      <c r="Y577" s="25">
        <v>0</v>
      </c>
      <c r="Z577" s="22">
        <v>0</v>
      </c>
      <c r="AA577" s="23">
        <v>0</v>
      </c>
      <c r="AB577" s="22">
        <v>0</v>
      </c>
      <c r="AC577" s="23">
        <v>0</v>
      </c>
      <c r="AD577" s="23">
        <v>32044293</v>
      </c>
      <c r="AE577" s="23">
        <v>0</v>
      </c>
      <c r="AF577" s="24">
        <v>0</v>
      </c>
      <c r="AG577" s="23">
        <v>0</v>
      </c>
      <c r="AH577" s="23">
        <v>0</v>
      </c>
      <c r="AI577" s="25">
        <f t="shared" si="79"/>
        <v>111740353</v>
      </c>
      <c r="AJ577" s="25">
        <v>0</v>
      </c>
      <c r="AK577" s="24">
        <v>0</v>
      </c>
      <c r="AL577" s="23">
        <v>0</v>
      </c>
      <c r="AM577" s="23">
        <v>0</v>
      </c>
      <c r="AN577" s="24">
        <v>0</v>
      </c>
      <c r="AO577" s="24">
        <v>0</v>
      </c>
      <c r="AP577" s="23">
        <v>0</v>
      </c>
      <c r="AQ577" s="23">
        <v>0</v>
      </c>
      <c r="AR577" s="23">
        <v>0</v>
      </c>
      <c r="AS577" s="41" t="s">
        <v>2304</v>
      </c>
      <c r="AT577" s="23">
        <v>0</v>
      </c>
      <c r="AU577" s="23">
        <v>0</v>
      </c>
      <c r="AV577" s="25">
        <v>111740353</v>
      </c>
      <c r="AW577" s="22">
        <v>0</v>
      </c>
      <c r="AX577" s="23">
        <v>0</v>
      </c>
      <c r="AY577" s="41">
        <v>0</v>
      </c>
      <c r="AZ577" s="23">
        <v>0</v>
      </c>
      <c r="BA577" s="24">
        <v>0</v>
      </c>
      <c r="BB577" s="23">
        <v>0</v>
      </c>
      <c r="BC577" s="23"/>
      <c r="BD577" s="23">
        <v>0</v>
      </c>
      <c r="BE577" s="41">
        <v>0</v>
      </c>
      <c r="BF577" s="23">
        <v>90294825</v>
      </c>
      <c r="BG577" s="23">
        <v>104898565</v>
      </c>
      <c r="BH577" s="25">
        <v>306933743</v>
      </c>
      <c r="BI577" s="23">
        <v>0</v>
      </c>
      <c r="BJ577" s="23">
        <v>25789885</v>
      </c>
      <c r="BK577" s="23">
        <v>0</v>
      </c>
      <c r="BL577" s="23">
        <v>0</v>
      </c>
      <c r="BM577" s="23">
        <v>0</v>
      </c>
      <c r="BN577" s="24">
        <v>0</v>
      </c>
      <c r="BO577" s="23">
        <v>0</v>
      </c>
      <c r="BP577" s="23">
        <v>0</v>
      </c>
      <c r="BQ577" s="23">
        <v>0</v>
      </c>
      <c r="BR577" s="25">
        <v>332723628</v>
      </c>
      <c r="BS577" s="22">
        <v>0</v>
      </c>
      <c r="BT577" s="23">
        <v>0</v>
      </c>
      <c r="BU577" s="23">
        <v>0</v>
      </c>
      <c r="BV577" s="23">
        <v>0</v>
      </c>
      <c r="BW577" s="24">
        <v>0</v>
      </c>
      <c r="BX577" s="23">
        <v>0</v>
      </c>
      <c r="BY577" s="23">
        <v>0</v>
      </c>
      <c r="BZ577" s="23">
        <v>0</v>
      </c>
      <c r="CA577" s="25">
        <f t="shared" si="80"/>
        <v>332723628</v>
      </c>
      <c r="CB577" s="22">
        <v>0</v>
      </c>
      <c r="CC577" s="23">
        <v>0</v>
      </c>
      <c r="CD577" s="23">
        <v>0</v>
      </c>
      <c r="CE577" s="23">
        <v>0</v>
      </c>
      <c r="CF577" s="24">
        <v>0</v>
      </c>
      <c r="CG577" s="23">
        <v>0</v>
      </c>
      <c r="CH577" s="23">
        <v>0</v>
      </c>
      <c r="CI577" s="23">
        <v>0</v>
      </c>
      <c r="CJ577" s="25">
        <f t="shared" si="81"/>
        <v>332723628</v>
      </c>
      <c r="CK577" s="22">
        <v>0</v>
      </c>
      <c r="CL577" s="23">
        <v>0</v>
      </c>
      <c r="CM577" s="23">
        <v>0</v>
      </c>
      <c r="CN577" s="23">
        <v>0</v>
      </c>
      <c r="CO577" s="23">
        <v>0</v>
      </c>
      <c r="CP577" s="24">
        <v>0</v>
      </c>
      <c r="CQ577" s="23">
        <v>0</v>
      </c>
      <c r="CR577" s="23">
        <v>0</v>
      </c>
      <c r="CS577" s="25">
        <f t="shared" si="82"/>
        <v>332723628</v>
      </c>
      <c r="CT577" s="22">
        <v>0</v>
      </c>
      <c r="CU577" s="23">
        <v>0</v>
      </c>
      <c r="CV577" s="23">
        <v>0</v>
      </c>
      <c r="CW577" s="23"/>
      <c r="CX577" s="23">
        <v>0</v>
      </c>
      <c r="CY577" s="24">
        <v>0</v>
      </c>
      <c r="CZ577" s="23">
        <v>0</v>
      </c>
      <c r="DA577" s="23">
        <v>0</v>
      </c>
      <c r="DB577" s="25">
        <f t="shared" si="84"/>
        <v>332723628</v>
      </c>
      <c r="DC577" s="22">
        <v>0</v>
      </c>
      <c r="DD577" s="23">
        <v>0</v>
      </c>
      <c r="DE577" s="23">
        <v>0</v>
      </c>
      <c r="DF577" s="23">
        <v>0</v>
      </c>
      <c r="DG577" s="23">
        <v>0</v>
      </c>
      <c r="DH577" s="24">
        <v>0</v>
      </c>
      <c r="DI577" s="23">
        <v>0</v>
      </c>
      <c r="DJ577" s="23">
        <v>0</v>
      </c>
      <c r="DK577" s="25">
        <f t="shared" si="85"/>
        <v>332723628</v>
      </c>
      <c r="DL577" s="28">
        <v>0</v>
      </c>
      <c r="DM577" s="23">
        <v>0</v>
      </c>
      <c r="DN577" s="23">
        <v>0</v>
      </c>
      <c r="DO577" s="23">
        <v>0</v>
      </c>
      <c r="DP577" s="23"/>
      <c r="DQ577" s="23"/>
      <c r="DR577" s="23">
        <v>0</v>
      </c>
      <c r="DS577" s="23">
        <v>0</v>
      </c>
      <c r="DT577" s="24">
        <v>0</v>
      </c>
      <c r="DU577" s="23">
        <v>0</v>
      </c>
      <c r="DV577" s="23">
        <v>0</v>
      </c>
      <c r="DW577" s="26">
        <f t="shared" si="83"/>
        <v>332723628</v>
      </c>
      <c r="DX577" s="26">
        <f>VLOOKUP(B577,[2]RPTNCT049_ConsultaSaldosContabl!$I$4:$K$7914,3,0)</f>
        <v>116084710</v>
      </c>
      <c r="DY577" s="13" t="e">
        <f>+S577+AD577+AU577+#REF!+BG577+#REF!+BQ577+#REF!</f>
        <v>#REF!</v>
      </c>
    </row>
    <row r="578" spans="1:129" ht="15" customHeight="1" x14ac:dyDescent="0.2">
      <c r="A578" s="9">
        <v>8902108837</v>
      </c>
      <c r="B578" s="9">
        <v>890210883</v>
      </c>
      <c r="C578" s="9"/>
      <c r="D578" s="27">
        <v>217368773</v>
      </c>
      <c r="E578" s="21" t="s">
        <v>971</v>
      </c>
      <c r="F578" s="20" t="s">
        <v>2097</v>
      </c>
      <c r="G578" s="22">
        <f>VLOOKUP(A578,[1]SGP!$A$4:$G$1137,7,0)</f>
        <v>0</v>
      </c>
      <c r="H578" s="23"/>
      <c r="I578" s="23">
        <v>0</v>
      </c>
      <c r="J578" s="23">
        <v>0</v>
      </c>
      <c r="K578" s="24">
        <v>0</v>
      </c>
      <c r="L578" s="23">
        <v>0</v>
      </c>
      <c r="M578" s="23">
        <v>0</v>
      </c>
      <c r="N578" s="25">
        <f t="shared" si="77"/>
        <v>0</v>
      </c>
      <c r="O578" s="25">
        <v>0</v>
      </c>
      <c r="P578" s="22">
        <v>0</v>
      </c>
      <c r="Q578" s="23">
        <v>0</v>
      </c>
      <c r="R578" s="23">
        <v>0</v>
      </c>
      <c r="S578" s="31">
        <v>20764686</v>
      </c>
      <c r="T578" s="23">
        <v>0</v>
      </c>
      <c r="U578" s="24">
        <v>0</v>
      </c>
      <c r="V578" s="23">
        <v>0</v>
      </c>
      <c r="W578" s="23">
        <v>0</v>
      </c>
      <c r="X578" s="25">
        <f t="shared" si="78"/>
        <v>20764686</v>
      </c>
      <c r="Y578" s="25">
        <v>0</v>
      </c>
      <c r="Z578" s="22">
        <v>0</v>
      </c>
      <c r="AA578" s="23">
        <v>0</v>
      </c>
      <c r="AB578" s="22">
        <v>0</v>
      </c>
      <c r="AC578" s="23">
        <v>0</v>
      </c>
      <c r="AD578" s="23">
        <v>56824976</v>
      </c>
      <c r="AE578" s="23">
        <v>0</v>
      </c>
      <c r="AF578" s="24">
        <v>0</v>
      </c>
      <c r="AG578" s="23">
        <v>0</v>
      </c>
      <c r="AH578" s="23">
        <v>0</v>
      </c>
      <c r="AI578" s="25">
        <f t="shared" si="79"/>
        <v>77589662</v>
      </c>
      <c r="AJ578" s="25">
        <v>0</v>
      </c>
      <c r="AK578" s="24">
        <v>0</v>
      </c>
      <c r="AL578" s="23">
        <v>0</v>
      </c>
      <c r="AM578" s="23">
        <v>0</v>
      </c>
      <c r="AN578" s="24">
        <v>0</v>
      </c>
      <c r="AO578" s="24">
        <v>0</v>
      </c>
      <c r="AP578" s="23">
        <v>0</v>
      </c>
      <c r="AQ578" s="23">
        <v>0</v>
      </c>
      <c r="AR578" s="23">
        <v>0</v>
      </c>
      <c r="AS578" s="41" t="s">
        <v>2304</v>
      </c>
      <c r="AT578" s="23">
        <v>0</v>
      </c>
      <c r="AU578" s="23">
        <v>0</v>
      </c>
      <c r="AV578" s="25">
        <v>77589662</v>
      </c>
      <c r="AW578" s="22">
        <v>0</v>
      </c>
      <c r="AX578" s="23">
        <v>0</v>
      </c>
      <c r="AY578" s="41">
        <v>0</v>
      </c>
      <c r="AZ578" s="23">
        <v>0</v>
      </c>
      <c r="BA578" s="24">
        <v>0</v>
      </c>
      <c r="BB578" s="23">
        <v>0</v>
      </c>
      <c r="BC578" s="23"/>
      <c r="BD578" s="23">
        <v>0</v>
      </c>
      <c r="BE578" s="41">
        <v>0</v>
      </c>
      <c r="BF578" s="23">
        <v>55738280</v>
      </c>
      <c r="BG578" s="23">
        <v>73473930</v>
      </c>
      <c r="BH578" s="25">
        <v>206801872</v>
      </c>
      <c r="BI578" s="23">
        <v>0</v>
      </c>
      <c r="BJ578" s="23">
        <v>17121641</v>
      </c>
      <c r="BK578" s="23">
        <v>0</v>
      </c>
      <c r="BL578" s="23">
        <v>0</v>
      </c>
      <c r="BM578" s="23">
        <v>0</v>
      </c>
      <c r="BN578" s="24">
        <v>0</v>
      </c>
      <c r="BO578" s="23">
        <v>0</v>
      </c>
      <c r="BP578" s="23">
        <v>0</v>
      </c>
      <c r="BQ578" s="23">
        <v>0</v>
      </c>
      <c r="BR578" s="25">
        <v>223923513</v>
      </c>
      <c r="BS578" s="22">
        <v>0</v>
      </c>
      <c r="BT578" s="23">
        <v>0</v>
      </c>
      <c r="BU578" s="23">
        <v>0</v>
      </c>
      <c r="BV578" s="23">
        <v>0</v>
      </c>
      <c r="BW578" s="24">
        <v>0</v>
      </c>
      <c r="BX578" s="23">
        <v>0</v>
      </c>
      <c r="BY578" s="23">
        <v>0</v>
      </c>
      <c r="BZ578" s="23">
        <v>0</v>
      </c>
      <c r="CA578" s="25">
        <f t="shared" si="80"/>
        <v>223923513</v>
      </c>
      <c r="CB578" s="22">
        <v>0</v>
      </c>
      <c r="CC578" s="23">
        <v>0</v>
      </c>
      <c r="CD578" s="23">
        <v>0</v>
      </c>
      <c r="CE578" s="23">
        <v>0</v>
      </c>
      <c r="CF578" s="24">
        <v>0</v>
      </c>
      <c r="CG578" s="23">
        <v>0</v>
      </c>
      <c r="CH578" s="23">
        <v>0</v>
      </c>
      <c r="CI578" s="23">
        <v>0</v>
      </c>
      <c r="CJ578" s="25">
        <f t="shared" si="81"/>
        <v>223923513</v>
      </c>
      <c r="CK578" s="22">
        <v>0</v>
      </c>
      <c r="CL578" s="23">
        <v>0</v>
      </c>
      <c r="CM578" s="23">
        <v>0</v>
      </c>
      <c r="CN578" s="23">
        <v>0</v>
      </c>
      <c r="CO578" s="23">
        <v>0</v>
      </c>
      <c r="CP578" s="24">
        <v>0</v>
      </c>
      <c r="CQ578" s="23">
        <v>0</v>
      </c>
      <c r="CR578" s="23">
        <v>0</v>
      </c>
      <c r="CS578" s="25">
        <f t="shared" si="82"/>
        <v>223923513</v>
      </c>
      <c r="CT578" s="22">
        <v>0</v>
      </c>
      <c r="CU578" s="23">
        <v>0</v>
      </c>
      <c r="CV578" s="23">
        <v>0</v>
      </c>
      <c r="CW578" s="23"/>
      <c r="CX578" s="23">
        <v>0</v>
      </c>
      <c r="CY578" s="24">
        <v>0</v>
      </c>
      <c r="CZ578" s="23">
        <v>0</v>
      </c>
      <c r="DA578" s="23">
        <v>0</v>
      </c>
      <c r="DB578" s="25">
        <f t="shared" si="84"/>
        <v>223923513</v>
      </c>
      <c r="DC578" s="22">
        <v>0</v>
      </c>
      <c r="DD578" s="23">
        <v>0</v>
      </c>
      <c r="DE578" s="23">
        <v>0</v>
      </c>
      <c r="DF578" s="23">
        <v>0</v>
      </c>
      <c r="DG578" s="23">
        <v>0</v>
      </c>
      <c r="DH578" s="24">
        <v>0</v>
      </c>
      <c r="DI578" s="23">
        <v>0</v>
      </c>
      <c r="DJ578" s="23">
        <v>0</v>
      </c>
      <c r="DK578" s="25">
        <f t="shared" si="85"/>
        <v>223923513</v>
      </c>
      <c r="DL578" s="28">
        <v>0</v>
      </c>
      <c r="DM578" s="23">
        <v>0</v>
      </c>
      <c r="DN578" s="23">
        <v>0</v>
      </c>
      <c r="DO578" s="23">
        <v>0</v>
      </c>
      <c r="DP578" s="23">
        <v>0</v>
      </c>
      <c r="DQ578" s="23"/>
      <c r="DR578" s="23">
        <v>0</v>
      </c>
      <c r="DS578" s="23">
        <v>0</v>
      </c>
      <c r="DT578" s="24">
        <v>0</v>
      </c>
      <c r="DU578" s="23">
        <v>0</v>
      </c>
      <c r="DV578" s="23">
        <v>0</v>
      </c>
      <c r="DW578" s="26">
        <f t="shared" si="83"/>
        <v>223923513</v>
      </c>
      <c r="DX578" s="26">
        <f>VLOOKUP(B578,[2]RPTNCT049_ConsultaSaldosContabl!$I$4:$K$7914,3,0)</f>
        <v>72859921</v>
      </c>
      <c r="DY578" s="13" t="e">
        <f>+S578+AD578+AU578+#REF!+BG578+#REF!+BQ578+#REF!</f>
        <v>#REF!</v>
      </c>
    </row>
    <row r="579" spans="1:129" ht="15" customHeight="1" x14ac:dyDescent="0.2">
      <c r="A579" s="9">
        <v>8902107047</v>
      </c>
      <c r="B579" s="9">
        <v>890210704</v>
      </c>
      <c r="C579" s="9"/>
      <c r="D579" s="27">
        <v>218568385</v>
      </c>
      <c r="E579" s="21" t="s">
        <v>937</v>
      </c>
      <c r="F579" s="20" t="s">
        <v>2065</v>
      </c>
      <c r="G579" s="22">
        <f>VLOOKUP(A579,[1]SGP!$A$4:$G$1137,7,0)</f>
        <v>0</v>
      </c>
      <c r="H579" s="23"/>
      <c r="I579" s="23">
        <v>0</v>
      </c>
      <c r="J579" s="23">
        <v>0</v>
      </c>
      <c r="K579" s="24">
        <v>0</v>
      </c>
      <c r="L579" s="23">
        <v>0</v>
      </c>
      <c r="M579" s="23">
        <v>0</v>
      </c>
      <c r="N579" s="25">
        <f t="shared" si="77"/>
        <v>0</v>
      </c>
      <c r="O579" s="25">
        <v>0</v>
      </c>
      <c r="P579" s="22">
        <v>0</v>
      </c>
      <c r="Q579" s="23">
        <v>0</v>
      </c>
      <c r="R579" s="23">
        <v>0</v>
      </c>
      <c r="S579" s="29">
        <v>0</v>
      </c>
      <c r="T579" s="23">
        <v>0</v>
      </c>
      <c r="U579" s="24">
        <v>0</v>
      </c>
      <c r="V579" s="23">
        <v>0</v>
      </c>
      <c r="W579" s="23">
        <v>0</v>
      </c>
      <c r="X579" s="25">
        <f t="shared" si="78"/>
        <v>0</v>
      </c>
      <c r="Y579" s="25">
        <v>0</v>
      </c>
      <c r="Z579" s="22">
        <v>0</v>
      </c>
      <c r="AA579" s="23">
        <v>0</v>
      </c>
      <c r="AB579" s="22">
        <v>0</v>
      </c>
      <c r="AC579" s="23">
        <v>0</v>
      </c>
      <c r="AD579" s="23">
        <v>122249389</v>
      </c>
      <c r="AE579" s="23">
        <v>0</v>
      </c>
      <c r="AF579" s="24">
        <v>0</v>
      </c>
      <c r="AG579" s="23">
        <v>0</v>
      </c>
      <c r="AH579" s="23">
        <v>0</v>
      </c>
      <c r="AI579" s="25">
        <f t="shared" si="79"/>
        <v>122249389</v>
      </c>
      <c r="AJ579" s="25">
        <v>0</v>
      </c>
      <c r="AK579" s="24">
        <v>0</v>
      </c>
      <c r="AL579" s="23">
        <v>0</v>
      </c>
      <c r="AM579" s="23">
        <v>0</v>
      </c>
      <c r="AN579" s="24">
        <v>0</v>
      </c>
      <c r="AO579" s="24">
        <v>0</v>
      </c>
      <c r="AP579" s="23">
        <v>0</v>
      </c>
      <c r="AQ579" s="23">
        <v>0</v>
      </c>
      <c r="AR579" s="23">
        <v>0</v>
      </c>
      <c r="AS579" s="41" t="s">
        <v>2304</v>
      </c>
      <c r="AT579" s="23">
        <v>0</v>
      </c>
      <c r="AU579" s="23">
        <v>0</v>
      </c>
      <c r="AV579" s="25">
        <v>122249389</v>
      </c>
      <c r="AW579" s="22">
        <v>0</v>
      </c>
      <c r="AX579" s="23">
        <v>0</v>
      </c>
      <c r="AY579" s="41">
        <v>0</v>
      </c>
      <c r="AZ579" s="23">
        <v>0</v>
      </c>
      <c r="BA579" s="24">
        <v>0</v>
      </c>
      <c r="BB579" s="23">
        <v>0</v>
      </c>
      <c r="BC579" s="23"/>
      <c r="BD579" s="23">
        <v>0</v>
      </c>
      <c r="BE579" s="41">
        <v>0</v>
      </c>
      <c r="BF579" s="23">
        <v>89853015</v>
      </c>
      <c r="BG579" s="23">
        <v>116782188</v>
      </c>
      <c r="BH579" s="25">
        <v>328884592</v>
      </c>
      <c r="BI579" s="23">
        <v>0</v>
      </c>
      <c r="BJ579" s="23">
        <v>26401997</v>
      </c>
      <c r="BK579" s="23">
        <v>0</v>
      </c>
      <c r="BL579" s="23">
        <v>0</v>
      </c>
      <c r="BM579" s="23">
        <v>0</v>
      </c>
      <c r="BN579" s="24">
        <v>0</v>
      </c>
      <c r="BO579" s="23">
        <v>0</v>
      </c>
      <c r="BP579" s="23">
        <v>0</v>
      </c>
      <c r="BQ579" s="23">
        <v>0</v>
      </c>
      <c r="BR579" s="25">
        <v>355286589</v>
      </c>
      <c r="BS579" s="22">
        <v>0</v>
      </c>
      <c r="BT579" s="23">
        <v>0</v>
      </c>
      <c r="BU579" s="23">
        <v>0</v>
      </c>
      <c r="BV579" s="23">
        <v>0</v>
      </c>
      <c r="BW579" s="24">
        <v>0</v>
      </c>
      <c r="BX579" s="23">
        <v>0</v>
      </c>
      <c r="BY579" s="23">
        <v>0</v>
      </c>
      <c r="BZ579" s="23">
        <v>0</v>
      </c>
      <c r="CA579" s="25">
        <f t="shared" si="80"/>
        <v>355286589</v>
      </c>
      <c r="CB579" s="22">
        <v>0</v>
      </c>
      <c r="CC579" s="23">
        <v>0</v>
      </c>
      <c r="CD579" s="23">
        <v>0</v>
      </c>
      <c r="CE579" s="23">
        <v>0</v>
      </c>
      <c r="CF579" s="24">
        <v>0</v>
      </c>
      <c r="CG579" s="23">
        <v>0</v>
      </c>
      <c r="CH579" s="23">
        <v>0</v>
      </c>
      <c r="CI579" s="23">
        <v>0</v>
      </c>
      <c r="CJ579" s="25">
        <f t="shared" si="81"/>
        <v>355286589</v>
      </c>
      <c r="CK579" s="22">
        <v>0</v>
      </c>
      <c r="CL579" s="23">
        <v>0</v>
      </c>
      <c r="CM579" s="23">
        <v>0</v>
      </c>
      <c r="CN579" s="23">
        <v>0</v>
      </c>
      <c r="CO579" s="23">
        <v>0</v>
      </c>
      <c r="CP579" s="24">
        <v>0</v>
      </c>
      <c r="CQ579" s="23">
        <v>0</v>
      </c>
      <c r="CR579" s="23">
        <v>0</v>
      </c>
      <c r="CS579" s="25">
        <f t="shared" si="82"/>
        <v>355286589</v>
      </c>
      <c r="CT579" s="22">
        <v>0</v>
      </c>
      <c r="CU579" s="23">
        <v>0</v>
      </c>
      <c r="CV579" s="23">
        <v>0</v>
      </c>
      <c r="CW579" s="23"/>
      <c r="CX579" s="23">
        <v>0</v>
      </c>
      <c r="CY579" s="24">
        <v>0</v>
      </c>
      <c r="CZ579" s="23">
        <v>0</v>
      </c>
      <c r="DA579" s="23">
        <v>0</v>
      </c>
      <c r="DB579" s="25">
        <f t="shared" si="84"/>
        <v>355286589</v>
      </c>
      <c r="DC579" s="22">
        <v>0</v>
      </c>
      <c r="DD579" s="23">
        <v>0</v>
      </c>
      <c r="DE579" s="23">
        <v>0</v>
      </c>
      <c r="DF579" s="23">
        <v>0</v>
      </c>
      <c r="DG579" s="23">
        <v>0</v>
      </c>
      <c r="DH579" s="24">
        <v>0</v>
      </c>
      <c r="DI579" s="23">
        <v>0</v>
      </c>
      <c r="DJ579" s="23">
        <v>0</v>
      </c>
      <c r="DK579" s="25">
        <f t="shared" si="85"/>
        <v>355286589</v>
      </c>
      <c r="DL579" s="28">
        <v>0</v>
      </c>
      <c r="DM579" s="23">
        <v>0</v>
      </c>
      <c r="DN579" s="23">
        <v>0</v>
      </c>
      <c r="DO579" s="23">
        <v>0</v>
      </c>
      <c r="DP579" s="23"/>
      <c r="DQ579" s="23"/>
      <c r="DR579" s="23">
        <v>0</v>
      </c>
      <c r="DS579" s="23">
        <v>0</v>
      </c>
      <c r="DT579" s="24">
        <v>0</v>
      </c>
      <c r="DU579" s="23">
        <v>0</v>
      </c>
      <c r="DV579" s="23">
        <v>0</v>
      </c>
      <c r="DW579" s="26">
        <f t="shared" si="83"/>
        <v>355286589</v>
      </c>
      <c r="DX579" s="26">
        <f>VLOOKUP(B579,[2]RPTNCT049_ConsultaSaldosContabl!$I$4:$K$7914,3,0)</f>
        <v>116255012</v>
      </c>
      <c r="DY579" s="13" t="e">
        <f>+S579+AD579+AU579+#REF!+BG579+#REF!+BQ579+#REF!</f>
        <v>#REF!</v>
      </c>
    </row>
    <row r="580" spans="1:129" ht="15" customHeight="1" x14ac:dyDescent="0.2">
      <c r="A580" s="9">
        <v>8902106174</v>
      </c>
      <c r="B580" s="9">
        <v>890210617</v>
      </c>
      <c r="C580" s="9"/>
      <c r="D580" s="27">
        <v>217768377</v>
      </c>
      <c r="E580" s="21" t="s">
        <v>936</v>
      </c>
      <c r="F580" s="20" t="s">
        <v>2294</v>
      </c>
      <c r="G580" s="22">
        <f>VLOOKUP(A580,[1]SGP!$A$4:$G$1137,7,0)</f>
        <v>0</v>
      </c>
      <c r="H580" s="23"/>
      <c r="I580" s="23">
        <v>0</v>
      </c>
      <c r="J580" s="23">
        <v>0</v>
      </c>
      <c r="K580" s="24">
        <v>0</v>
      </c>
      <c r="L580" s="23">
        <v>0</v>
      </c>
      <c r="M580" s="23">
        <v>0</v>
      </c>
      <c r="N580" s="25">
        <f t="shared" ref="N580:N643" si="86">SUM(G580:M580)</f>
        <v>0</v>
      </c>
      <c r="O580" s="25">
        <v>0</v>
      </c>
      <c r="P580" s="22">
        <v>0</v>
      </c>
      <c r="Q580" s="23">
        <v>0</v>
      </c>
      <c r="R580" s="23">
        <v>0</v>
      </c>
      <c r="S580" s="31">
        <v>20482534</v>
      </c>
      <c r="T580" s="23">
        <v>0</v>
      </c>
      <c r="U580" s="24">
        <v>0</v>
      </c>
      <c r="V580" s="23">
        <v>0</v>
      </c>
      <c r="W580" s="23">
        <v>0</v>
      </c>
      <c r="X580" s="25">
        <f t="shared" ref="X580:X643" si="87">SUM(N580:W580)</f>
        <v>20482534</v>
      </c>
      <c r="Y580" s="25">
        <v>0</v>
      </c>
      <c r="Z580" s="22">
        <v>0</v>
      </c>
      <c r="AA580" s="23">
        <v>0</v>
      </c>
      <c r="AB580" s="22">
        <v>0</v>
      </c>
      <c r="AC580" s="23">
        <v>0</v>
      </c>
      <c r="AD580" s="23">
        <v>40999720</v>
      </c>
      <c r="AE580" s="23">
        <v>0</v>
      </c>
      <c r="AF580" s="24">
        <v>0</v>
      </c>
      <c r="AG580" s="23">
        <v>0</v>
      </c>
      <c r="AH580" s="23">
        <v>0</v>
      </c>
      <c r="AI580" s="25">
        <f t="shared" ref="AI580:AI643" si="88">SUM(X580:AH580)</f>
        <v>61482254</v>
      </c>
      <c r="AJ580" s="25">
        <v>0</v>
      </c>
      <c r="AK580" s="24">
        <v>0</v>
      </c>
      <c r="AL580" s="23">
        <v>0</v>
      </c>
      <c r="AM580" s="23">
        <v>0</v>
      </c>
      <c r="AN580" s="24">
        <v>0</v>
      </c>
      <c r="AO580" s="24">
        <v>0</v>
      </c>
      <c r="AP580" s="23">
        <v>0</v>
      </c>
      <c r="AQ580" s="23">
        <v>0</v>
      </c>
      <c r="AR580" s="23">
        <v>0</v>
      </c>
      <c r="AS580" s="41" t="s">
        <v>2304</v>
      </c>
      <c r="AT580" s="23">
        <v>0</v>
      </c>
      <c r="AU580" s="23">
        <v>0</v>
      </c>
      <c r="AV580" s="25">
        <v>61482254</v>
      </c>
      <c r="AW580" s="22">
        <v>0</v>
      </c>
      <c r="AX580" s="23">
        <v>0</v>
      </c>
      <c r="AY580" s="41">
        <v>0</v>
      </c>
      <c r="AZ580" s="23">
        <v>0</v>
      </c>
      <c r="BA580" s="24">
        <v>0</v>
      </c>
      <c r="BB580" s="23">
        <v>0</v>
      </c>
      <c r="BC580" s="23"/>
      <c r="BD580" s="23">
        <v>0</v>
      </c>
      <c r="BE580" s="41">
        <v>0</v>
      </c>
      <c r="BF580" s="23">
        <v>39652145</v>
      </c>
      <c r="BG580" s="23">
        <v>58082420</v>
      </c>
      <c r="BH580" s="25">
        <v>159216819</v>
      </c>
      <c r="BI580" s="23">
        <v>0</v>
      </c>
      <c r="BJ580" s="23">
        <v>10640328</v>
      </c>
      <c r="BK580" s="23">
        <v>0</v>
      </c>
      <c r="BL580" s="23">
        <v>0</v>
      </c>
      <c r="BM580" s="23">
        <v>0</v>
      </c>
      <c r="BN580" s="24">
        <v>0</v>
      </c>
      <c r="BO580" s="23">
        <v>0</v>
      </c>
      <c r="BP580" s="23">
        <v>0</v>
      </c>
      <c r="BQ580" s="23">
        <v>0</v>
      </c>
      <c r="BR580" s="25">
        <v>169857147</v>
      </c>
      <c r="BS580" s="22">
        <v>0</v>
      </c>
      <c r="BT580" s="23">
        <v>0</v>
      </c>
      <c r="BU580" s="23">
        <v>0</v>
      </c>
      <c r="BV580" s="23">
        <v>0</v>
      </c>
      <c r="BW580" s="24">
        <v>0</v>
      </c>
      <c r="BX580" s="23">
        <v>0</v>
      </c>
      <c r="BY580" s="23">
        <v>0</v>
      </c>
      <c r="BZ580" s="23">
        <v>0</v>
      </c>
      <c r="CA580" s="25">
        <f t="shared" ref="CA580:CA643" si="89">SUM(BR580:BZ580)</f>
        <v>169857147</v>
      </c>
      <c r="CB580" s="22">
        <v>0</v>
      </c>
      <c r="CC580" s="23">
        <v>0</v>
      </c>
      <c r="CD580" s="23">
        <v>0</v>
      </c>
      <c r="CE580" s="23">
        <v>0</v>
      </c>
      <c r="CF580" s="24">
        <v>0</v>
      </c>
      <c r="CG580" s="23">
        <v>0</v>
      </c>
      <c r="CH580" s="23">
        <v>0</v>
      </c>
      <c r="CI580" s="23">
        <v>0</v>
      </c>
      <c r="CJ580" s="25">
        <f t="shared" ref="CJ580:CJ643" si="90">SUM(CA580:CI580)</f>
        <v>169857147</v>
      </c>
      <c r="CK580" s="22">
        <v>0</v>
      </c>
      <c r="CL580" s="23">
        <v>0</v>
      </c>
      <c r="CM580" s="23">
        <v>0</v>
      </c>
      <c r="CN580" s="23">
        <v>0</v>
      </c>
      <c r="CO580" s="23">
        <v>0</v>
      </c>
      <c r="CP580" s="24">
        <v>0</v>
      </c>
      <c r="CQ580" s="23">
        <v>0</v>
      </c>
      <c r="CR580" s="23">
        <v>0</v>
      </c>
      <c r="CS580" s="25">
        <f t="shared" ref="CS580:CS643" si="91">SUM(CJ580:CR580)</f>
        <v>169857147</v>
      </c>
      <c r="CT580" s="22">
        <v>0</v>
      </c>
      <c r="CU580" s="23">
        <v>0</v>
      </c>
      <c r="CV580" s="23">
        <v>0</v>
      </c>
      <c r="CW580" s="23"/>
      <c r="CX580" s="23">
        <v>0</v>
      </c>
      <c r="CY580" s="24">
        <v>0</v>
      </c>
      <c r="CZ580" s="23">
        <v>0</v>
      </c>
      <c r="DA580" s="23">
        <v>0</v>
      </c>
      <c r="DB580" s="25">
        <f t="shared" si="84"/>
        <v>169857147</v>
      </c>
      <c r="DC580" s="22">
        <v>0</v>
      </c>
      <c r="DD580" s="23">
        <v>0</v>
      </c>
      <c r="DE580" s="23">
        <v>0</v>
      </c>
      <c r="DF580" s="23">
        <v>0</v>
      </c>
      <c r="DG580" s="23">
        <v>0</v>
      </c>
      <c r="DH580" s="24">
        <v>0</v>
      </c>
      <c r="DI580" s="23">
        <v>0</v>
      </c>
      <c r="DJ580" s="23">
        <v>0</v>
      </c>
      <c r="DK580" s="25">
        <f t="shared" si="85"/>
        <v>169857147</v>
      </c>
      <c r="DL580" s="28">
        <v>0</v>
      </c>
      <c r="DM580" s="23">
        <v>0</v>
      </c>
      <c r="DN580" s="23">
        <v>0</v>
      </c>
      <c r="DO580" s="23">
        <v>0</v>
      </c>
      <c r="DP580" s="23"/>
      <c r="DQ580" s="23"/>
      <c r="DR580" s="23">
        <v>0</v>
      </c>
      <c r="DS580" s="23">
        <v>0</v>
      </c>
      <c r="DT580" s="24">
        <v>0</v>
      </c>
      <c r="DU580" s="23">
        <v>0</v>
      </c>
      <c r="DV580" s="23">
        <v>0</v>
      </c>
      <c r="DW580" s="26">
        <f t="shared" si="83"/>
        <v>169857147</v>
      </c>
      <c r="DX580" s="26">
        <f>VLOOKUP(B580,[2]RPTNCT049_ConsultaSaldosContabl!$I$4:$K$7914,3,0)</f>
        <v>50292473</v>
      </c>
      <c r="DY580" s="13" t="e">
        <f>+S580+AD580+AU580+#REF!+BG580+#REF!+BQ580+#REF!</f>
        <v>#REF!</v>
      </c>
    </row>
    <row r="581" spans="1:129" ht="15" customHeight="1" x14ac:dyDescent="0.2">
      <c r="A581" s="9">
        <v>8902104382</v>
      </c>
      <c r="B581" s="9">
        <v>890210438</v>
      </c>
      <c r="C581" s="9"/>
      <c r="D581" s="27">
        <v>214468344</v>
      </c>
      <c r="E581" s="21" t="s">
        <v>933</v>
      </c>
      <c r="F581" s="20" t="s">
        <v>2062</v>
      </c>
      <c r="G581" s="22">
        <f>VLOOKUP(A581,[1]SGP!$A$4:$G$1137,7,0)</f>
        <v>0</v>
      </c>
      <c r="H581" s="23"/>
      <c r="I581" s="23">
        <v>0</v>
      </c>
      <c r="J581" s="23">
        <v>0</v>
      </c>
      <c r="K581" s="24">
        <v>0</v>
      </c>
      <c r="L581" s="23">
        <v>0</v>
      </c>
      <c r="M581" s="23">
        <v>0</v>
      </c>
      <c r="N581" s="25">
        <f t="shared" si="86"/>
        <v>0</v>
      </c>
      <c r="O581" s="25">
        <v>0</v>
      </c>
      <c r="P581" s="22">
        <v>0</v>
      </c>
      <c r="Q581" s="23">
        <v>0</v>
      </c>
      <c r="R581" s="23">
        <v>0</v>
      </c>
      <c r="S581" s="31">
        <v>19977872</v>
      </c>
      <c r="T581" s="23">
        <v>0</v>
      </c>
      <c r="U581" s="24">
        <v>0</v>
      </c>
      <c r="V581" s="23">
        <v>0</v>
      </c>
      <c r="W581" s="23">
        <v>0</v>
      </c>
      <c r="X581" s="25">
        <f t="shared" si="87"/>
        <v>19977872</v>
      </c>
      <c r="Y581" s="25">
        <v>0</v>
      </c>
      <c r="Z581" s="22">
        <v>0</v>
      </c>
      <c r="AA581" s="23">
        <v>0</v>
      </c>
      <c r="AB581" s="22">
        <v>0</v>
      </c>
      <c r="AC581" s="23">
        <v>0</v>
      </c>
      <c r="AD581" s="23">
        <v>0</v>
      </c>
      <c r="AE581" s="23">
        <v>0</v>
      </c>
      <c r="AF581" s="24">
        <v>0</v>
      </c>
      <c r="AG581" s="23">
        <v>0</v>
      </c>
      <c r="AH581" s="23">
        <v>0</v>
      </c>
      <c r="AI581" s="25">
        <f t="shared" si="88"/>
        <v>19977872</v>
      </c>
      <c r="AJ581" s="25">
        <v>0</v>
      </c>
      <c r="AK581" s="24">
        <v>0</v>
      </c>
      <c r="AL581" s="23">
        <v>0</v>
      </c>
      <c r="AM581" s="23">
        <v>0</v>
      </c>
      <c r="AN581" s="24">
        <v>0</v>
      </c>
      <c r="AO581" s="24">
        <v>0</v>
      </c>
      <c r="AP581" s="23">
        <v>0</v>
      </c>
      <c r="AQ581" s="23">
        <v>0</v>
      </c>
      <c r="AR581" s="23">
        <v>0</v>
      </c>
      <c r="AS581" s="41" t="s">
        <v>2304</v>
      </c>
      <c r="AT581" s="23">
        <v>0</v>
      </c>
      <c r="AU581" s="23">
        <v>0</v>
      </c>
      <c r="AV581" s="25">
        <v>19977872</v>
      </c>
      <c r="AW581" s="22">
        <v>0</v>
      </c>
      <c r="AX581" s="23">
        <v>0</v>
      </c>
      <c r="AY581" s="41">
        <v>0</v>
      </c>
      <c r="AZ581" s="23">
        <v>0</v>
      </c>
      <c r="BA581" s="24">
        <v>0</v>
      </c>
      <c r="BB581" s="23">
        <v>0</v>
      </c>
      <c r="BC581" s="23"/>
      <c r="BD581" s="23">
        <v>0</v>
      </c>
      <c r="BE581" s="41">
        <v>0</v>
      </c>
      <c r="BF581" s="23">
        <v>13645285</v>
      </c>
      <c r="BG581" s="23">
        <v>19424608</v>
      </c>
      <c r="BH581" s="25">
        <v>53047765</v>
      </c>
      <c r="BI581" s="23">
        <v>0</v>
      </c>
      <c r="BJ581" s="23">
        <v>3776788</v>
      </c>
      <c r="BK581" s="23">
        <v>0</v>
      </c>
      <c r="BL581" s="23">
        <v>0</v>
      </c>
      <c r="BM581" s="23">
        <v>0</v>
      </c>
      <c r="BN581" s="24">
        <v>0</v>
      </c>
      <c r="BO581" s="23">
        <v>0</v>
      </c>
      <c r="BP581" s="23">
        <v>0</v>
      </c>
      <c r="BQ581" s="23">
        <v>0</v>
      </c>
      <c r="BR581" s="25">
        <v>56824553</v>
      </c>
      <c r="BS581" s="22">
        <v>0</v>
      </c>
      <c r="BT581" s="23">
        <v>0</v>
      </c>
      <c r="BU581" s="23">
        <v>0</v>
      </c>
      <c r="BV581" s="23">
        <v>0</v>
      </c>
      <c r="BW581" s="24">
        <v>0</v>
      </c>
      <c r="BX581" s="23">
        <v>0</v>
      </c>
      <c r="BY581" s="23">
        <v>0</v>
      </c>
      <c r="BZ581" s="23">
        <v>0</v>
      </c>
      <c r="CA581" s="25">
        <f t="shared" si="89"/>
        <v>56824553</v>
      </c>
      <c r="CB581" s="22">
        <v>0</v>
      </c>
      <c r="CC581" s="23">
        <v>0</v>
      </c>
      <c r="CD581" s="23">
        <v>0</v>
      </c>
      <c r="CE581" s="23">
        <v>0</v>
      </c>
      <c r="CF581" s="24">
        <v>0</v>
      </c>
      <c r="CG581" s="23">
        <v>0</v>
      </c>
      <c r="CH581" s="23">
        <v>0</v>
      </c>
      <c r="CI581" s="23">
        <v>0</v>
      </c>
      <c r="CJ581" s="25">
        <f t="shared" si="90"/>
        <v>56824553</v>
      </c>
      <c r="CK581" s="22">
        <v>0</v>
      </c>
      <c r="CL581" s="23">
        <v>0</v>
      </c>
      <c r="CM581" s="23">
        <v>0</v>
      </c>
      <c r="CN581" s="23">
        <v>0</v>
      </c>
      <c r="CO581" s="23">
        <v>0</v>
      </c>
      <c r="CP581" s="24">
        <v>0</v>
      </c>
      <c r="CQ581" s="23">
        <v>0</v>
      </c>
      <c r="CR581" s="23">
        <v>0</v>
      </c>
      <c r="CS581" s="25">
        <f t="shared" si="91"/>
        <v>56824553</v>
      </c>
      <c r="CT581" s="22">
        <v>0</v>
      </c>
      <c r="CU581" s="23">
        <v>0</v>
      </c>
      <c r="CV581" s="23">
        <v>0</v>
      </c>
      <c r="CW581" s="23"/>
      <c r="CX581" s="23">
        <v>0</v>
      </c>
      <c r="CY581" s="24">
        <v>0</v>
      </c>
      <c r="CZ581" s="23">
        <v>0</v>
      </c>
      <c r="DA581" s="23">
        <v>0</v>
      </c>
      <c r="DB581" s="25">
        <f t="shared" si="84"/>
        <v>56824553</v>
      </c>
      <c r="DC581" s="22">
        <v>0</v>
      </c>
      <c r="DD581" s="23">
        <v>0</v>
      </c>
      <c r="DE581" s="23">
        <v>0</v>
      </c>
      <c r="DF581" s="23">
        <v>0</v>
      </c>
      <c r="DG581" s="23">
        <v>0</v>
      </c>
      <c r="DH581" s="24">
        <v>0</v>
      </c>
      <c r="DI581" s="23">
        <v>0</v>
      </c>
      <c r="DJ581" s="23">
        <v>0</v>
      </c>
      <c r="DK581" s="25">
        <f t="shared" si="85"/>
        <v>56824553</v>
      </c>
      <c r="DL581" s="28">
        <v>0</v>
      </c>
      <c r="DM581" s="23">
        <v>0</v>
      </c>
      <c r="DN581" s="23">
        <v>0</v>
      </c>
      <c r="DO581" s="23">
        <v>0</v>
      </c>
      <c r="DP581" s="23"/>
      <c r="DQ581" s="23"/>
      <c r="DR581" s="23">
        <v>0</v>
      </c>
      <c r="DS581" s="23">
        <v>0</v>
      </c>
      <c r="DT581" s="24">
        <v>0</v>
      </c>
      <c r="DU581" s="23">
        <v>0</v>
      </c>
      <c r="DV581" s="23">
        <v>0</v>
      </c>
      <c r="DW581" s="26">
        <f t="shared" ref="DW581:DW644" si="92">SUM(DK581:DV581)</f>
        <v>56824553</v>
      </c>
      <c r="DX581" s="26">
        <f>VLOOKUP(B581,[2]RPTNCT049_ConsultaSaldosContabl!$I$4:$K$7914,3,0)</f>
        <v>17422073</v>
      </c>
      <c r="DY581" s="13" t="e">
        <f>+S581+AD581+AU581+#REF!+BG581+#REF!+BQ581+#REF!</f>
        <v>#REF!</v>
      </c>
    </row>
    <row r="582" spans="1:129" ht="15" customHeight="1" x14ac:dyDescent="0.2">
      <c r="A582" s="9">
        <v>8902102275</v>
      </c>
      <c r="B582" s="9">
        <v>890210227</v>
      </c>
      <c r="C582" s="9"/>
      <c r="D582" s="27">
        <v>217368673</v>
      </c>
      <c r="E582" s="21" t="s">
        <v>960</v>
      </c>
      <c r="F582" s="20" t="s">
        <v>2087</v>
      </c>
      <c r="G582" s="22">
        <f>VLOOKUP(A582,[1]SGP!$A$4:$G$1137,7,0)</f>
        <v>0</v>
      </c>
      <c r="H582" s="23"/>
      <c r="I582" s="23">
        <v>0</v>
      </c>
      <c r="J582" s="23">
        <v>0</v>
      </c>
      <c r="K582" s="24">
        <v>0</v>
      </c>
      <c r="L582" s="23">
        <v>0</v>
      </c>
      <c r="M582" s="23">
        <v>0</v>
      </c>
      <c r="N582" s="25">
        <f t="shared" si="86"/>
        <v>0</v>
      </c>
      <c r="O582" s="25">
        <v>0</v>
      </c>
      <c r="P582" s="22">
        <v>0</v>
      </c>
      <c r="Q582" s="23">
        <v>0</v>
      </c>
      <c r="R582" s="23">
        <v>0</v>
      </c>
      <c r="S582" s="31">
        <v>22892316</v>
      </c>
      <c r="T582" s="23">
        <v>0</v>
      </c>
      <c r="U582" s="24">
        <v>0</v>
      </c>
      <c r="V582" s="23">
        <v>0</v>
      </c>
      <c r="W582" s="23">
        <v>0</v>
      </c>
      <c r="X582" s="25">
        <f t="shared" si="87"/>
        <v>22892316</v>
      </c>
      <c r="Y582" s="25">
        <v>0</v>
      </c>
      <c r="Z582" s="22">
        <v>0</v>
      </c>
      <c r="AA582" s="23">
        <v>0</v>
      </c>
      <c r="AB582" s="22">
        <v>0</v>
      </c>
      <c r="AC582" s="23">
        <v>0</v>
      </c>
      <c r="AD582" s="23">
        <v>0</v>
      </c>
      <c r="AE582" s="23">
        <v>0</v>
      </c>
      <c r="AF582" s="24">
        <v>0</v>
      </c>
      <c r="AG582" s="23">
        <v>0</v>
      </c>
      <c r="AH582" s="23">
        <v>0</v>
      </c>
      <c r="AI582" s="25">
        <f t="shared" si="88"/>
        <v>22892316</v>
      </c>
      <c r="AJ582" s="25">
        <v>0</v>
      </c>
      <c r="AK582" s="24">
        <v>0</v>
      </c>
      <c r="AL582" s="23">
        <v>0</v>
      </c>
      <c r="AM582" s="23">
        <v>0</v>
      </c>
      <c r="AN582" s="24">
        <v>0</v>
      </c>
      <c r="AO582" s="24">
        <v>0</v>
      </c>
      <c r="AP582" s="23">
        <v>0</v>
      </c>
      <c r="AQ582" s="23">
        <v>0</v>
      </c>
      <c r="AR582" s="23">
        <v>0</v>
      </c>
      <c r="AS582" s="41" t="s">
        <v>2304</v>
      </c>
      <c r="AT582" s="23">
        <v>0</v>
      </c>
      <c r="AU582" s="23">
        <v>0</v>
      </c>
      <c r="AV582" s="25">
        <v>22892316</v>
      </c>
      <c r="AW582" s="22">
        <v>0</v>
      </c>
      <c r="AX582" s="23">
        <v>0</v>
      </c>
      <c r="AY582" s="41">
        <v>0</v>
      </c>
      <c r="AZ582" s="23">
        <v>0</v>
      </c>
      <c r="BA582" s="24">
        <v>0</v>
      </c>
      <c r="BB582" s="23">
        <v>0</v>
      </c>
      <c r="BC582" s="23"/>
      <c r="BD582" s="23">
        <v>0</v>
      </c>
      <c r="BE582" s="41">
        <v>0</v>
      </c>
      <c r="BF582" s="23">
        <v>14228295</v>
      </c>
      <c r="BG582" s="23">
        <v>19904620</v>
      </c>
      <c r="BH582" s="25">
        <v>57025231</v>
      </c>
      <c r="BI582" s="23">
        <v>0</v>
      </c>
      <c r="BJ582" s="23">
        <v>4063630</v>
      </c>
      <c r="BK582" s="23">
        <v>0</v>
      </c>
      <c r="BL582" s="23">
        <v>0</v>
      </c>
      <c r="BM582" s="23">
        <v>0</v>
      </c>
      <c r="BN582" s="24">
        <v>0</v>
      </c>
      <c r="BO582" s="23">
        <v>0</v>
      </c>
      <c r="BP582" s="23">
        <v>0</v>
      </c>
      <c r="BQ582" s="23">
        <v>0</v>
      </c>
      <c r="BR582" s="25">
        <v>61088861</v>
      </c>
      <c r="BS582" s="22">
        <v>0</v>
      </c>
      <c r="BT582" s="23">
        <v>0</v>
      </c>
      <c r="BU582" s="23">
        <v>0</v>
      </c>
      <c r="BV582" s="23">
        <v>0</v>
      </c>
      <c r="BW582" s="24">
        <v>0</v>
      </c>
      <c r="BX582" s="23">
        <v>0</v>
      </c>
      <c r="BY582" s="23">
        <v>0</v>
      </c>
      <c r="BZ582" s="23">
        <v>0</v>
      </c>
      <c r="CA582" s="25">
        <f t="shared" si="89"/>
        <v>61088861</v>
      </c>
      <c r="CB582" s="22">
        <v>0</v>
      </c>
      <c r="CC582" s="23">
        <v>0</v>
      </c>
      <c r="CD582" s="23">
        <v>0</v>
      </c>
      <c r="CE582" s="23">
        <v>0</v>
      </c>
      <c r="CF582" s="24">
        <v>0</v>
      </c>
      <c r="CG582" s="23">
        <v>0</v>
      </c>
      <c r="CH582" s="23">
        <v>0</v>
      </c>
      <c r="CI582" s="23">
        <v>0</v>
      </c>
      <c r="CJ582" s="25">
        <f t="shared" si="90"/>
        <v>61088861</v>
      </c>
      <c r="CK582" s="22">
        <v>0</v>
      </c>
      <c r="CL582" s="23">
        <v>0</v>
      </c>
      <c r="CM582" s="23">
        <v>0</v>
      </c>
      <c r="CN582" s="23">
        <v>0</v>
      </c>
      <c r="CO582" s="23">
        <v>0</v>
      </c>
      <c r="CP582" s="24">
        <v>0</v>
      </c>
      <c r="CQ582" s="23">
        <v>0</v>
      </c>
      <c r="CR582" s="23">
        <v>0</v>
      </c>
      <c r="CS582" s="25">
        <f t="shared" si="91"/>
        <v>61088861</v>
      </c>
      <c r="CT582" s="22">
        <v>0</v>
      </c>
      <c r="CU582" s="23">
        <v>0</v>
      </c>
      <c r="CV582" s="23">
        <v>0</v>
      </c>
      <c r="CW582" s="23"/>
      <c r="CX582" s="23">
        <v>0</v>
      </c>
      <c r="CY582" s="24">
        <v>0</v>
      </c>
      <c r="CZ582" s="23">
        <v>0</v>
      </c>
      <c r="DA582" s="23">
        <v>0</v>
      </c>
      <c r="DB582" s="25">
        <f t="shared" si="84"/>
        <v>61088861</v>
      </c>
      <c r="DC582" s="22">
        <v>0</v>
      </c>
      <c r="DD582" s="23">
        <v>0</v>
      </c>
      <c r="DE582" s="23">
        <v>0</v>
      </c>
      <c r="DF582" s="23">
        <v>0</v>
      </c>
      <c r="DG582" s="23">
        <v>0</v>
      </c>
      <c r="DH582" s="24">
        <v>0</v>
      </c>
      <c r="DI582" s="23">
        <v>0</v>
      </c>
      <c r="DJ582" s="23">
        <v>0</v>
      </c>
      <c r="DK582" s="25">
        <f t="shared" si="85"/>
        <v>61088861</v>
      </c>
      <c r="DL582" s="28">
        <v>0</v>
      </c>
      <c r="DM582" s="23">
        <v>0</v>
      </c>
      <c r="DN582" s="23">
        <v>0</v>
      </c>
      <c r="DO582" s="23">
        <v>0</v>
      </c>
      <c r="DP582" s="23"/>
      <c r="DQ582" s="23"/>
      <c r="DR582" s="23">
        <v>0</v>
      </c>
      <c r="DS582" s="23">
        <v>0</v>
      </c>
      <c r="DT582" s="24">
        <v>0</v>
      </c>
      <c r="DU582" s="23">
        <v>0</v>
      </c>
      <c r="DV582" s="23">
        <v>0</v>
      </c>
      <c r="DW582" s="26">
        <f t="shared" si="92"/>
        <v>61088861</v>
      </c>
      <c r="DX582" s="26">
        <f>VLOOKUP(B582,[2]RPTNCT049_ConsultaSaldosContabl!$I$4:$K$7914,3,0)</f>
        <v>18291925</v>
      </c>
      <c r="DY582" s="13" t="e">
        <f>+S582+AD582+AU582+#REF!+BG582+#REF!+BQ582+#REF!</f>
        <v>#REF!</v>
      </c>
    </row>
    <row r="583" spans="1:129" ht="15" customHeight="1" x14ac:dyDescent="0.2">
      <c r="A583" s="9">
        <v>8902098899</v>
      </c>
      <c r="B583" s="9">
        <v>890209889</v>
      </c>
      <c r="C583" s="9"/>
      <c r="D583" s="27">
        <v>216268162</v>
      </c>
      <c r="E583" s="21" t="s">
        <v>909</v>
      </c>
      <c r="F583" s="20" t="s">
        <v>2039</v>
      </c>
      <c r="G583" s="22">
        <f>VLOOKUP(A583,[1]SGP!$A$4:$G$1137,7,0)</f>
        <v>0</v>
      </c>
      <c r="H583" s="23"/>
      <c r="I583" s="23">
        <v>0</v>
      </c>
      <c r="J583" s="23">
        <v>0</v>
      </c>
      <c r="K583" s="24">
        <v>0</v>
      </c>
      <c r="L583" s="23">
        <v>0</v>
      </c>
      <c r="M583" s="23">
        <v>0</v>
      </c>
      <c r="N583" s="25">
        <f t="shared" si="86"/>
        <v>0</v>
      </c>
      <c r="O583" s="25">
        <v>0</v>
      </c>
      <c r="P583" s="22">
        <v>0</v>
      </c>
      <c r="Q583" s="23">
        <v>0</v>
      </c>
      <c r="R583" s="23">
        <v>0</v>
      </c>
      <c r="S583" s="31">
        <v>38212027</v>
      </c>
      <c r="T583" s="23">
        <v>0</v>
      </c>
      <c r="U583" s="24">
        <v>0</v>
      </c>
      <c r="V583" s="23">
        <v>0</v>
      </c>
      <c r="W583" s="23">
        <v>0</v>
      </c>
      <c r="X583" s="25">
        <f t="shared" si="87"/>
        <v>38212027</v>
      </c>
      <c r="Y583" s="25">
        <v>0</v>
      </c>
      <c r="Z583" s="22">
        <v>0</v>
      </c>
      <c r="AA583" s="23">
        <v>0</v>
      </c>
      <c r="AB583" s="22">
        <v>0</v>
      </c>
      <c r="AC583" s="23">
        <v>0</v>
      </c>
      <c r="AD583" s="23">
        <v>14002917</v>
      </c>
      <c r="AE583" s="23">
        <v>0</v>
      </c>
      <c r="AF583" s="24">
        <v>0</v>
      </c>
      <c r="AG583" s="23">
        <v>0</v>
      </c>
      <c r="AH583" s="23">
        <v>0</v>
      </c>
      <c r="AI583" s="25">
        <f t="shared" si="88"/>
        <v>52214944</v>
      </c>
      <c r="AJ583" s="25">
        <v>0</v>
      </c>
      <c r="AK583" s="24">
        <v>0</v>
      </c>
      <c r="AL583" s="23">
        <v>0</v>
      </c>
      <c r="AM583" s="23">
        <v>0</v>
      </c>
      <c r="AN583" s="24">
        <v>0</v>
      </c>
      <c r="AO583" s="24">
        <v>0</v>
      </c>
      <c r="AP583" s="23">
        <v>0</v>
      </c>
      <c r="AQ583" s="23">
        <v>0</v>
      </c>
      <c r="AR583" s="23">
        <v>0</v>
      </c>
      <c r="AS583" s="41" t="s">
        <v>2304</v>
      </c>
      <c r="AT583" s="23">
        <v>0</v>
      </c>
      <c r="AU583" s="23">
        <v>0</v>
      </c>
      <c r="AV583" s="25">
        <v>52214944</v>
      </c>
      <c r="AW583" s="22">
        <v>0</v>
      </c>
      <c r="AX583" s="23">
        <v>0</v>
      </c>
      <c r="AY583" s="41">
        <v>0</v>
      </c>
      <c r="AZ583" s="23">
        <v>0</v>
      </c>
      <c r="BA583" s="24">
        <v>0</v>
      </c>
      <c r="BB583" s="23">
        <v>0</v>
      </c>
      <c r="BC583" s="23"/>
      <c r="BD583" s="23">
        <v>0</v>
      </c>
      <c r="BE583" s="41">
        <v>0</v>
      </c>
      <c r="BF583" s="23">
        <v>37583370</v>
      </c>
      <c r="BG583" s="23">
        <v>47196757</v>
      </c>
      <c r="BH583" s="25">
        <v>136995071</v>
      </c>
      <c r="BI583" s="23">
        <v>0</v>
      </c>
      <c r="BJ583" s="23">
        <v>10384739</v>
      </c>
      <c r="BK583" s="23">
        <v>0</v>
      </c>
      <c r="BL583" s="23">
        <v>0</v>
      </c>
      <c r="BM583" s="23">
        <v>0</v>
      </c>
      <c r="BN583" s="24">
        <v>0</v>
      </c>
      <c r="BO583" s="23">
        <v>0</v>
      </c>
      <c r="BP583" s="23">
        <v>0</v>
      </c>
      <c r="BQ583" s="23">
        <v>0</v>
      </c>
      <c r="BR583" s="25">
        <v>147379810</v>
      </c>
      <c r="BS583" s="22">
        <v>0</v>
      </c>
      <c r="BT583" s="23">
        <v>0</v>
      </c>
      <c r="BU583" s="23">
        <v>0</v>
      </c>
      <c r="BV583" s="23">
        <v>0</v>
      </c>
      <c r="BW583" s="24">
        <v>0</v>
      </c>
      <c r="BX583" s="23">
        <v>0</v>
      </c>
      <c r="BY583" s="23">
        <v>0</v>
      </c>
      <c r="BZ583" s="23">
        <v>0</v>
      </c>
      <c r="CA583" s="25">
        <f t="shared" si="89"/>
        <v>147379810</v>
      </c>
      <c r="CB583" s="22">
        <v>0</v>
      </c>
      <c r="CC583" s="23">
        <v>0</v>
      </c>
      <c r="CD583" s="23">
        <v>0</v>
      </c>
      <c r="CE583" s="23">
        <v>0</v>
      </c>
      <c r="CF583" s="24">
        <v>0</v>
      </c>
      <c r="CG583" s="23">
        <v>0</v>
      </c>
      <c r="CH583" s="23">
        <v>0</v>
      </c>
      <c r="CI583" s="23">
        <v>0</v>
      </c>
      <c r="CJ583" s="25">
        <f t="shared" si="90"/>
        <v>147379810</v>
      </c>
      <c r="CK583" s="22">
        <v>0</v>
      </c>
      <c r="CL583" s="23">
        <v>0</v>
      </c>
      <c r="CM583" s="23">
        <v>0</v>
      </c>
      <c r="CN583" s="23">
        <v>0</v>
      </c>
      <c r="CO583" s="23">
        <v>0</v>
      </c>
      <c r="CP583" s="24">
        <v>0</v>
      </c>
      <c r="CQ583" s="23">
        <v>0</v>
      </c>
      <c r="CR583" s="23">
        <v>0</v>
      </c>
      <c r="CS583" s="25">
        <f t="shared" si="91"/>
        <v>147379810</v>
      </c>
      <c r="CT583" s="22">
        <v>0</v>
      </c>
      <c r="CU583" s="23">
        <v>0</v>
      </c>
      <c r="CV583" s="23">
        <v>0</v>
      </c>
      <c r="CW583" s="23"/>
      <c r="CX583" s="23">
        <v>0</v>
      </c>
      <c r="CY583" s="24">
        <v>0</v>
      </c>
      <c r="CZ583" s="23">
        <v>0</v>
      </c>
      <c r="DA583" s="23">
        <v>0</v>
      </c>
      <c r="DB583" s="25">
        <f t="shared" si="84"/>
        <v>147379810</v>
      </c>
      <c r="DC583" s="22">
        <v>0</v>
      </c>
      <c r="DD583" s="23">
        <v>0</v>
      </c>
      <c r="DE583" s="23">
        <v>0</v>
      </c>
      <c r="DF583" s="23">
        <v>0</v>
      </c>
      <c r="DG583" s="23">
        <v>0</v>
      </c>
      <c r="DH583" s="24">
        <v>0</v>
      </c>
      <c r="DI583" s="23">
        <v>0</v>
      </c>
      <c r="DJ583" s="23">
        <v>0</v>
      </c>
      <c r="DK583" s="25">
        <f t="shared" si="85"/>
        <v>147379810</v>
      </c>
      <c r="DL583" s="28">
        <v>0</v>
      </c>
      <c r="DM583" s="23">
        <v>0</v>
      </c>
      <c r="DN583" s="23">
        <v>0</v>
      </c>
      <c r="DO583" s="23">
        <v>0</v>
      </c>
      <c r="DP583" s="23"/>
      <c r="DQ583" s="23"/>
      <c r="DR583" s="23">
        <v>0</v>
      </c>
      <c r="DS583" s="23">
        <v>0</v>
      </c>
      <c r="DT583" s="24">
        <v>0</v>
      </c>
      <c r="DU583" s="23">
        <v>0</v>
      </c>
      <c r="DV583" s="23">
        <v>0</v>
      </c>
      <c r="DW583" s="26">
        <f t="shared" si="92"/>
        <v>147379810</v>
      </c>
      <c r="DX583" s="26">
        <f>VLOOKUP(B583,[2]RPTNCT049_ConsultaSaldosContabl!$I$4:$K$7914,3,0)</f>
        <v>47968109</v>
      </c>
      <c r="DY583" s="13" t="e">
        <f>+S583+AD583+AU583+#REF!+BG583+#REF!+BQ583+#REF!</f>
        <v>#REF!</v>
      </c>
    </row>
    <row r="584" spans="1:129" ht="15" customHeight="1" x14ac:dyDescent="0.2">
      <c r="A584" s="9">
        <v>8902096663</v>
      </c>
      <c r="B584" s="9">
        <v>890209666</v>
      </c>
      <c r="C584" s="9"/>
      <c r="D584" s="27">
        <v>216668266</v>
      </c>
      <c r="E584" s="21" t="s">
        <v>924</v>
      </c>
      <c r="F584" s="20" t="s">
        <v>2053</v>
      </c>
      <c r="G584" s="22">
        <f>VLOOKUP(A584,[1]SGP!$A$4:$G$1137,7,0)</f>
        <v>0</v>
      </c>
      <c r="H584" s="23"/>
      <c r="I584" s="23">
        <v>0</v>
      </c>
      <c r="J584" s="23">
        <v>0</v>
      </c>
      <c r="K584" s="24">
        <v>0</v>
      </c>
      <c r="L584" s="23">
        <v>0</v>
      </c>
      <c r="M584" s="23">
        <v>0</v>
      </c>
      <c r="N584" s="25">
        <f t="shared" si="86"/>
        <v>0</v>
      </c>
      <c r="O584" s="25">
        <v>0</v>
      </c>
      <c r="P584" s="22">
        <v>0</v>
      </c>
      <c r="Q584" s="23">
        <v>0</v>
      </c>
      <c r="R584" s="23">
        <v>0</v>
      </c>
      <c r="S584" s="29">
        <v>0</v>
      </c>
      <c r="T584" s="23">
        <v>0</v>
      </c>
      <c r="U584" s="24">
        <v>0</v>
      </c>
      <c r="V584" s="23">
        <v>0</v>
      </c>
      <c r="W584" s="23">
        <v>0</v>
      </c>
      <c r="X584" s="25">
        <f t="shared" si="87"/>
        <v>0</v>
      </c>
      <c r="Y584" s="25">
        <v>0</v>
      </c>
      <c r="Z584" s="22">
        <v>0</v>
      </c>
      <c r="AA584" s="23">
        <v>0</v>
      </c>
      <c r="AB584" s="22">
        <v>0</v>
      </c>
      <c r="AC584" s="23">
        <v>0</v>
      </c>
      <c r="AD584" s="23">
        <v>35086722</v>
      </c>
      <c r="AE584" s="23">
        <v>0</v>
      </c>
      <c r="AF584" s="24">
        <v>0</v>
      </c>
      <c r="AG584" s="23">
        <v>0</v>
      </c>
      <c r="AH584" s="23">
        <v>0</v>
      </c>
      <c r="AI584" s="25">
        <f t="shared" si="88"/>
        <v>35086722</v>
      </c>
      <c r="AJ584" s="25">
        <v>0</v>
      </c>
      <c r="AK584" s="24">
        <v>0</v>
      </c>
      <c r="AL584" s="23">
        <v>0</v>
      </c>
      <c r="AM584" s="23">
        <v>0</v>
      </c>
      <c r="AN584" s="24">
        <v>0</v>
      </c>
      <c r="AO584" s="24">
        <v>0</v>
      </c>
      <c r="AP584" s="23">
        <v>0</v>
      </c>
      <c r="AQ584" s="23">
        <v>0</v>
      </c>
      <c r="AR584" s="23">
        <v>0</v>
      </c>
      <c r="AS584" s="41" t="s">
        <v>2304</v>
      </c>
      <c r="AT584" s="23">
        <v>0</v>
      </c>
      <c r="AU584" s="23">
        <v>0</v>
      </c>
      <c r="AV584" s="25">
        <v>35086722</v>
      </c>
      <c r="AW584" s="22">
        <v>0</v>
      </c>
      <c r="AX584" s="23">
        <v>0</v>
      </c>
      <c r="AY584" s="41">
        <v>0</v>
      </c>
      <c r="AZ584" s="23">
        <v>0</v>
      </c>
      <c r="BA584" s="24">
        <v>0</v>
      </c>
      <c r="BB584" s="23">
        <v>0</v>
      </c>
      <c r="BC584" s="23"/>
      <c r="BD584" s="23">
        <v>0</v>
      </c>
      <c r="BE584" s="41">
        <v>0</v>
      </c>
      <c r="BF584" s="23">
        <v>22524970</v>
      </c>
      <c r="BG584" s="23">
        <v>31638450</v>
      </c>
      <c r="BH584" s="25">
        <v>89250142</v>
      </c>
      <c r="BI584" s="23">
        <v>0</v>
      </c>
      <c r="BJ584" s="23">
        <v>6647285</v>
      </c>
      <c r="BK584" s="23">
        <v>0</v>
      </c>
      <c r="BL584" s="23">
        <v>0</v>
      </c>
      <c r="BM584" s="23">
        <v>0</v>
      </c>
      <c r="BN584" s="24">
        <v>0</v>
      </c>
      <c r="BO584" s="23">
        <v>0</v>
      </c>
      <c r="BP584" s="23">
        <v>0</v>
      </c>
      <c r="BQ584" s="23">
        <v>0</v>
      </c>
      <c r="BR584" s="25">
        <v>95897427</v>
      </c>
      <c r="BS584" s="22">
        <v>0</v>
      </c>
      <c r="BT584" s="23">
        <v>0</v>
      </c>
      <c r="BU584" s="23">
        <v>0</v>
      </c>
      <c r="BV584" s="23">
        <v>0</v>
      </c>
      <c r="BW584" s="24">
        <v>0</v>
      </c>
      <c r="BX584" s="23">
        <v>0</v>
      </c>
      <c r="BY584" s="23">
        <v>0</v>
      </c>
      <c r="BZ584" s="23">
        <v>0</v>
      </c>
      <c r="CA584" s="25">
        <f t="shared" si="89"/>
        <v>95897427</v>
      </c>
      <c r="CB584" s="22">
        <v>0</v>
      </c>
      <c r="CC584" s="23">
        <v>0</v>
      </c>
      <c r="CD584" s="23">
        <v>0</v>
      </c>
      <c r="CE584" s="23">
        <v>0</v>
      </c>
      <c r="CF584" s="24">
        <v>0</v>
      </c>
      <c r="CG584" s="23">
        <v>0</v>
      </c>
      <c r="CH584" s="23">
        <v>0</v>
      </c>
      <c r="CI584" s="23">
        <v>0</v>
      </c>
      <c r="CJ584" s="25">
        <f t="shared" si="90"/>
        <v>95897427</v>
      </c>
      <c r="CK584" s="22">
        <v>0</v>
      </c>
      <c r="CL584" s="23">
        <v>0</v>
      </c>
      <c r="CM584" s="23">
        <v>0</v>
      </c>
      <c r="CN584" s="23">
        <v>0</v>
      </c>
      <c r="CO584" s="23">
        <v>0</v>
      </c>
      <c r="CP584" s="24">
        <v>0</v>
      </c>
      <c r="CQ584" s="23">
        <v>0</v>
      </c>
      <c r="CR584" s="23">
        <v>0</v>
      </c>
      <c r="CS584" s="25">
        <f t="shared" si="91"/>
        <v>95897427</v>
      </c>
      <c r="CT584" s="22">
        <v>0</v>
      </c>
      <c r="CU584" s="23">
        <v>0</v>
      </c>
      <c r="CV584" s="23">
        <v>0</v>
      </c>
      <c r="CW584" s="23"/>
      <c r="CX584" s="23">
        <v>0</v>
      </c>
      <c r="CY584" s="24">
        <v>0</v>
      </c>
      <c r="CZ584" s="23">
        <v>0</v>
      </c>
      <c r="DA584" s="23">
        <v>0</v>
      </c>
      <c r="DB584" s="25">
        <f t="shared" si="84"/>
        <v>95897427</v>
      </c>
      <c r="DC584" s="22">
        <v>0</v>
      </c>
      <c r="DD584" s="23">
        <v>0</v>
      </c>
      <c r="DE584" s="23">
        <v>0</v>
      </c>
      <c r="DF584" s="23">
        <v>0</v>
      </c>
      <c r="DG584" s="23">
        <v>0</v>
      </c>
      <c r="DH584" s="24">
        <v>0</v>
      </c>
      <c r="DI584" s="23">
        <v>0</v>
      </c>
      <c r="DJ584" s="23">
        <v>0</v>
      </c>
      <c r="DK584" s="25">
        <f t="shared" si="85"/>
        <v>95897427</v>
      </c>
      <c r="DL584" s="28">
        <v>0</v>
      </c>
      <c r="DM584" s="23">
        <v>0</v>
      </c>
      <c r="DN584" s="23">
        <v>0</v>
      </c>
      <c r="DO584" s="23">
        <v>0</v>
      </c>
      <c r="DP584" s="23"/>
      <c r="DQ584" s="23"/>
      <c r="DR584" s="23">
        <v>0</v>
      </c>
      <c r="DS584" s="23">
        <v>0</v>
      </c>
      <c r="DT584" s="24">
        <v>0</v>
      </c>
      <c r="DU584" s="23">
        <v>0</v>
      </c>
      <c r="DV584" s="23">
        <v>0</v>
      </c>
      <c r="DW584" s="26">
        <f t="shared" si="92"/>
        <v>95897427</v>
      </c>
      <c r="DX584" s="26">
        <f>VLOOKUP(B584,[2]RPTNCT049_ConsultaSaldosContabl!$I$4:$K$7914,3,0)</f>
        <v>29172255</v>
      </c>
      <c r="DY584" s="13" t="e">
        <f>+S584+AD584+AU584+#REF!+BG584+#REF!+BQ584+#REF!</f>
        <v>#REF!</v>
      </c>
    </row>
    <row r="585" spans="1:129" ht="15" customHeight="1" x14ac:dyDescent="0.2">
      <c r="A585" s="9">
        <v>8902096402</v>
      </c>
      <c r="B585" s="9">
        <v>890209640</v>
      </c>
      <c r="C585" s="9"/>
      <c r="D585" s="27">
        <v>217168271</v>
      </c>
      <c r="E585" s="21" t="s">
        <v>925</v>
      </c>
      <c r="F585" s="20" t="s">
        <v>2054</v>
      </c>
      <c r="G585" s="22">
        <f>VLOOKUP(A585,[1]SGP!$A$4:$G$1137,7,0)</f>
        <v>0</v>
      </c>
      <c r="H585" s="23"/>
      <c r="I585" s="23">
        <v>0</v>
      </c>
      <c r="J585" s="23">
        <v>0</v>
      </c>
      <c r="K585" s="24">
        <v>0</v>
      </c>
      <c r="L585" s="23">
        <v>0</v>
      </c>
      <c r="M585" s="23">
        <v>0</v>
      </c>
      <c r="N585" s="25">
        <f t="shared" si="86"/>
        <v>0</v>
      </c>
      <c r="O585" s="25">
        <v>0</v>
      </c>
      <c r="P585" s="22">
        <v>0</v>
      </c>
      <c r="Q585" s="23">
        <v>0</v>
      </c>
      <c r="R585" s="23">
        <v>0</v>
      </c>
      <c r="S585" s="31">
        <v>35502505</v>
      </c>
      <c r="T585" s="23">
        <v>0</v>
      </c>
      <c r="U585" s="24">
        <v>0</v>
      </c>
      <c r="V585" s="23">
        <v>0</v>
      </c>
      <c r="W585" s="23">
        <v>0</v>
      </c>
      <c r="X585" s="25">
        <f t="shared" si="87"/>
        <v>35502505</v>
      </c>
      <c r="Y585" s="25">
        <v>0</v>
      </c>
      <c r="Z585" s="22">
        <v>0</v>
      </c>
      <c r="AA585" s="23">
        <v>0</v>
      </c>
      <c r="AB585" s="22">
        <v>0</v>
      </c>
      <c r="AC585" s="23">
        <v>0</v>
      </c>
      <c r="AD585" s="23">
        <v>23867059</v>
      </c>
      <c r="AE585" s="23">
        <v>0</v>
      </c>
      <c r="AF585" s="24">
        <v>0</v>
      </c>
      <c r="AG585" s="23">
        <v>0</v>
      </c>
      <c r="AH585" s="23">
        <v>0</v>
      </c>
      <c r="AI585" s="25">
        <f t="shared" si="88"/>
        <v>59369564</v>
      </c>
      <c r="AJ585" s="25">
        <v>0</v>
      </c>
      <c r="AK585" s="24">
        <v>0</v>
      </c>
      <c r="AL585" s="23">
        <v>0</v>
      </c>
      <c r="AM585" s="23">
        <v>0</v>
      </c>
      <c r="AN585" s="24">
        <v>0</v>
      </c>
      <c r="AO585" s="24">
        <v>0</v>
      </c>
      <c r="AP585" s="23">
        <v>0</v>
      </c>
      <c r="AQ585" s="23">
        <v>0</v>
      </c>
      <c r="AR585" s="23">
        <v>0</v>
      </c>
      <c r="AS585" s="41" t="s">
        <v>2304</v>
      </c>
      <c r="AT585" s="23">
        <v>0</v>
      </c>
      <c r="AU585" s="23">
        <v>0</v>
      </c>
      <c r="AV585" s="25">
        <v>59369564</v>
      </c>
      <c r="AW585" s="22">
        <v>0</v>
      </c>
      <c r="AX585" s="23">
        <v>0</v>
      </c>
      <c r="AY585" s="41">
        <v>0</v>
      </c>
      <c r="AZ585" s="23">
        <v>0</v>
      </c>
      <c r="BA585" s="24">
        <v>0</v>
      </c>
      <c r="BB585" s="23">
        <v>0</v>
      </c>
      <c r="BC585" s="23"/>
      <c r="BD585" s="23">
        <v>0</v>
      </c>
      <c r="BE585" s="41">
        <v>0</v>
      </c>
      <c r="BF585" s="23">
        <v>48661905</v>
      </c>
      <c r="BG585" s="23">
        <v>56034245</v>
      </c>
      <c r="BH585" s="25">
        <v>164065714</v>
      </c>
      <c r="BI585" s="23">
        <v>0</v>
      </c>
      <c r="BJ585" s="23">
        <v>13897680</v>
      </c>
      <c r="BK585" s="23">
        <v>0</v>
      </c>
      <c r="BL585" s="23">
        <v>0</v>
      </c>
      <c r="BM585" s="23">
        <v>0</v>
      </c>
      <c r="BN585" s="24">
        <v>0</v>
      </c>
      <c r="BO585" s="23">
        <v>0</v>
      </c>
      <c r="BP585" s="23">
        <v>0</v>
      </c>
      <c r="BQ585" s="23">
        <v>0</v>
      </c>
      <c r="BR585" s="25">
        <v>177963394</v>
      </c>
      <c r="BS585" s="22">
        <v>0</v>
      </c>
      <c r="BT585" s="23">
        <v>0</v>
      </c>
      <c r="BU585" s="23">
        <v>0</v>
      </c>
      <c r="BV585" s="23">
        <v>0</v>
      </c>
      <c r="BW585" s="24">
        <v>0</v>
      </c>
      <c r="BX585" s="23">
        <v>0</v>
      </c>
      <c r="BY585" s="23">
        <v>0</v>
      </c>
      <c r="BZ585" s="23">
        <v>0</v>
      </c>
      <c r="CA585" s="25">
        <f t="shared" si="89"/>
        <v>177963394</v>
      </c>
      <c r="CB585" s="22">
        <v>0</v>
      </c>
      <c r="CC585" s="23">
        <v>0</v>
      </c>
      <c r="CD585" s="23">
        <v>0</v>
      </c>
      <c r="CE585" s="23">
        <v>0</v>
      </c>
      <c r="CF585" s="24">
        <v>0</v>
      </c>
      <c r="CG585" s="23">
        <v>0</v>
      </c>
      <c r="CH585" s="23">
        <v>0</v>
      </c>
      <c r="CI585" s="23">
        <v>0</v>
      </c>
      <c r="CJ585" s="25">
        <f t="shared" si="90"/>
        <v>177963394</v>
      </c>
      <c r="CK585" s="22">
        <v>0</v>
      </c>
      <c r="CL585" s="23">
        <v>0</v>
      </c>
      <c r="CM585" s="23">
        <v>0</v>
      </c>
      <c r="CN585" s="23">
        <v>0</v>
      </c>
      <c r="CO585" s="23">
        <v>0</v>
      </c>
      <c r="CP585" s="24">
        <v>0</v>
      </c>
      <c r="CQ585" s="23">
        <v>0</v>
      </c>
      <c r="CR585" s="23">
        <v>0</v>
      </c>
      <c r="CS585" s="25">
        <f t="shared" si="91"/>
        <v>177963394</v>
      </c>
      <c r="CT585" s="22">
        <v>0</v>
      </c>
      <c r="CU585" s="23">
        <v>0</v>
      </c>
      <c r="CV585" s="23">
        <v>0</v>
      </c>
      <c r="CW585" s="23"/>
      <c r="CX585" s="23">
        <v>0</v>
      </c>
      <c r="CY585" s="24">
        <v>0</v>
      </c>
      <c r="CZ585" s="23">
        <v>0</v>
      </c>
      <c r="DA585" s="23">
        <v>0</v>
      </c>
      <c r="DB585" s="25">
        <f t="shared" si="84"/>
        <v>177963394</v>
      </c>
      <c r="DC585" s="22">
        <v>0</v>
      </c>
      <c r="DD585" s="23">
        <v>0</v>
      </c>
      <c r="DE585" s="23">
        <v>0</v>
      </c>
      <c r="DF585" s="23">
        <v>0</v>
      </c>
      <c r="DG585" s="23">
        <v>0</v>
      </c>
      <c r="DH585" s="24">
        <v>0</v>
      </c>
      <c r="DI585" s="23">
        <v>0</v>
      </c>
      <c r="DJ585" s="23">
        <v>0</v>
      </c>
      <c r="DK585" s="25">
        <f t="shared" si="85"/>
        <v>177963394</v>
      </c>
      <c r="DL585" s="28">
        <v>0</v>
      </c>
      <c r="DM585" s="23">
        <v>0</v>
      </c>
      <c r="DN585" s="23">
        <v>0</v>
      </c>
      <c r="DO585" s="23">
        <v>0</v>
      </c>
      <c r="DP585" s="23"/>
      <c r="DQ585" s="23"/>
      <c r="DR585" s="23">
        <v>0</v>
      </c>
      <c r="DS585" s="23">
        <v>0</v>
      </c>
      <c r="DT585" s="24">
        <v>0</v>
      </c>
      <c r="DU585" s="23">
        <v>0</v>
      </c>
      <c r="DV585" s="23">
        <v>0</v>
      </c>
      <c r="DW585" s="26">
        <f t="shared" si="92"/>
        <v>177963394</v>
      </c>
      <c r="DX585" s="26">
        <f>VLOOKUP(B585,[2]RPTNCT049_ConsultaSaldosContabl!$I$4:$K$7914,3,0)</f>
        <v>62559585</v>
      </c>
      <c r="DY585" s="13" t="e">
        <f>+S585+AD585+AU585+#REF!+BG585+#REF!+BQ585+#REF!</f>
        <v>#REF!</v>
      </c>
    </row>
    <row r="586" spans="1:129" ht="15" customHeight="1" x14ac:dyDescent="0.2">
      <c r="A586" s="9">
        <v>8902092993</v>
      </c>
      <c r="B586" s="9">
        <v>890209299</v>
      </c>
      <c r="C586" s="9"/>
      <c r="D586" s="27">
        <v>217268572</v>
      </c>
      <c r="E586" s="21" t="s">
        <v>954</v>
      </c>
      <c r="F586" s="20" t="s">
        <v>2081</v>
      </c>
      <c r="G586" s="22">
        <f>VLOOKUP(A586,[1]SGP!$A$4:$G$1137,7,0)</f>
        <v>0</v>
      </c>
      <c r="H586" s="23"/>
      <c r="I586" s="23">
        <v>0</v>
      </c>
      <c r="J586" s="23">
        <v>0</v>
      </c>
      <c r="K586" s="24">
        <v>0</v>
      </c>
      <c r="L586" s="23">
        <v>0</v>
      </c>
      <c r="M586" s="23">
        <v>0</v>
      </c>
      <c r="N586" s="25">
        <f t="shared" si="86"/>
        <v>0</v>
      </c>
      <c r="O586" s="25">
        <v>0</v>
      </c>
      <c r="P586" s="22">
        <v>0</v>
      </c>
      <c r="Q586" s="23">
        <v>0</v>
      </c>
      <c r="R586" s="23">
        <v>0</v>
      </c>
      <c r="S586" s="31">
        <v>14768703</v>
      </c>
      <c r="T586" s="23">
        <v>0</v>
      </c>
      <c r="U586" s="24">
        <v>0</v>
      </c>
      <c r="V586" s="23">
        <v>0</v>
      </c>
      <c r="W586" s="23">
        <v>0</v>
      </c>
      <c r="X586" s="25">
        <f t="shared" si="87"/>
        <v>14768703</v>
      </c>
      <c r="Y586" s="25">
        <v>0</v>
      </c>
      <c r="Z586" s="22">
        <v>0</v>
      </c>
      <c r="AA586" s="23">
        <v>0</v>
      </c>
      <c r="AB586" s="22">
        <v>0</v>
      </c>
      <c r="AC586" s="23">
        <v>0</v>
      </c>
      <c r="AD586" s="23">
        <v>97985078</v>
      </c>
      <c r="AE586" s="23">
        <v>0</v>
      </c>
      <c r="AF586" s="24">
        <v>0</v>
      </c>
      <c r="AG586" s="23">
        <v>0</v>
      </c>
      <c r="AH586" s="23">
        <v>0</v>
      </c>
      <c r="AI586" s="25">
        <f t="shared" si="88"/>
        <v>112753781</v>
      </c>
      <c r="AJ586" s="25">
        <v>0</v>
      </c>
      <c r="AK586" s="24">
        <v>0</v>
      </c>
      <c r="AL586" s="23">
        <v>0</v>
      </c>
      <c r="AM586" s="23">
        <v>0</v>
      </c>
      <c r="AN586" s="24">
        <v>0</v>
      </c>
      <c r="AO586" s="24">
        <v>0</v>
      </c>
      <c r="AP586" s="23">
        <v>0</v>
      </c>
      <c r="AQ586" s="23">
        <v>0</v>
      </c>
      <c r="AR586" s="23">
        <v>0</v>
      </c>
      <c r="AS586" s="41" t="s">
        <v>2304</v>
      </c>
      <c r="AT586" s="23">
        <v>0</v>
      </c>
      <c r="AU586" s="23">
        <v>0</v>
      </c>
      <c r="AV586" s="25">
        <v>112753781</v>
      </c>
      <c r="AW586" s="22">
        <v>0</v>
      </c>
      <c r="AX586" s="23">
        <v>0</v>
      </c>
      <c r="AY586" s="41">
        <v>0</v>
      </c>
      <c r="AZ586" s="23">
        <v>0</v>
      </c>
      <c r="BA586" s="24">
        <v>0</v>
      </c>
      <c r="BB586" s="23">
        <v>0</v>
      </c>
      <c r="BC586" s="23"/>
      <c r="BD586" s="23">
        <v>0</v>
      </c>
      <c r="BE586" s="41">
        <v>0</v>
      </c>
      <c r="BF586" s="23">
        <v>105280465</v>
      </c>
      <c r="BG586" s="23">
        <v>106774488</v>
      </c>
      <c r="BH586" s="25">
        <v>324808734</v>
      </c>
      <c r="BI586" s="23">
        <v>0</v>
      </c>
      <c r="BJ586" s="23">
        <v>30998496</v>
      </c>
      <c r="BK586" s="23">
        <v>0</v>
      </c>
      <c r="BL586" s="23">
        <v>0</v>
      </c>
      <c r="BM586" s="23">
        <v>0</v>
      </c>
      <c r="BN586" s="24">
        <v>0</v>
      </c>
      <c r="BO586" s="23">
        <v>0</v>
      </c>
      <c r="BP586" s="23">
        <v>0</v>
      </c>
      <c r="BQ586" s="23">
        <v>0</v>
      </c>
      <c r="BR586" s="25">
        <v>355807230</v>
      </c>
      <c r="BS586" s="22">
        <v>0</v>
      </c>
      <c r="BT586" s="23">
        <v>0</v>
      </c>
      <c r="BU586" s="23">
        <v>0</v>
      </c>
      <c r="BV586" s="23">
        <v>0</v>
      </c>
      <c r="BW586" s="24">
        <v>0</v>
      </c>
      <c r="BX586" s="23">
        <v>0</v>
      </c>
      <c r="BY586" s="23">
        <v>0</v>
      </c>
      <c r="BZ586" s="23">
        <v>0</v>
      </c>
      <c r="CA586" s="25">
        <f t="shared" si="89"/>
        <v>355807230</v>
      </c>
      <c r="CB586" s="22">
        <v>0</v>
      </c>
      <c r="CC586" s="23">
        <v>0</v>
      </c>
      <c r="CD586" s="23">
        <v>0</v>
      </c>
      <c r="CE586" s="23">
        <v>0</v>
      </c>
      <c r="CF586" s="24">
        <v>0</v>
      </c>
      <c r="CG586" s="23">
        <v>0</v>
      </c>
      <c r="CH586" s="23">
        <v>0</v>
      </c>
      <c r="CI586" s="23">
        <v>0</v>
      </c>
      <c r="CJ586" s="25">
        <f t="shared" si="90"/>
        <v>355807230</v>
      </c>
      <c r="CK586" s="22">
        <v>0</v>
      </c>
      <c r="CL586" s="23">
        <v>0</v>
      </c>
      <c r="CM586" s="23">
        <v>0</v>
      </c>
      <c r="CN586" s="23">
        <v>0</v>
      </c>
      <c r="CO586" s="23">
        <v>0</v>
      </c>
      <c r="CP586" s="24">
        <v>0</v>
      </c>
      <c r="CQ586" s="23">
        <v>0</v>
      </c>
      <c r="CR586" s="23">
        <v>0</v>
      </c>
      <c r="CS586" s="25">
        <f t="shared" si="91"/>
        <v>355807230</v>
      </c>
      <c r="CT586" s="22">
        <v>0</v>
      </c>
      <c r="CU586" s="23">
        <v>0</v>
      </c>
      <c r="CV586" s="23">
        <v>0</v>
      </c>
      <c r="CW586" s="23"/>
      <c r="CX586" s="23">
        <v>0</v>
      </c>
      <c r="CY586" s="24">
        <v>0</v>
      </c>
      <c r="CZ586" s="23">
        <v>0</v>
      </c>
      <c r="DA586" s="23">
        <v>0</v>
      </c>
      <c r="DB586" s="25">
        <f t="shared" si="84"/>
        <v>355807230</v>
      </c>
      <c r="DC586" s="22">
        <v>0</v>
      </c>
      <c r="DD586" s="23">
        <v>0</v>
      </c>
      <c r="DE586" s="23">
        <v>0</v>
      </c>
      <c r="DF586" s="23">
        <v>0</v>
      </c>
      <c r="DG586" s="23">
        <v>0</v>
      </c>
      <c r="DH586" s="24">
        <v>0</v>
      </c>
      <c r="DI586" s="23">
        <v>0</v>
      </c>
      <c r="DJ586" s="23">
        <v>0</v>
      </c>
      <c r="DK586" s="25">
        <f t="shared" si="85"/>
        <v>355807230</v>
      </c>
      <c r="DL586" s="28">
        <v>0</v>
      </c>
      <c r="DM586" s="23">
        <v>0</v>
      </c>
      <c r="DN586" s="23">
        <v>0</v>
      </c>
      <c r="DO586" s="23">
        <v>0</v>
      </c>
      <c r="DP586" s="23"/>
      <c r="DQ586" s="23"/>
      <c r="DR586" s="23">
        <v>0</v>
      </c>
      <c r="DS586" s="23">
        <v>0</v>
      </c>
      <c r="DT586" s="24">
        <v>0</v>
      </c>
      <c r="DU586" s="23">
        <v>0</v>
      </c>
      <c r="DV586" s="23">
        <v>0</v>
      </c>
      <c r="DW586" s="26">
        <f t="shared" si="92"/>
        <v>355807230</v>
      </c>
      <c r="DX586" s="26">
        <f>VLOOKUP(B586,[2]RPTNCT049_ConsultaSaldosContabl!$I$4:$K$7914,3,0)</f>
        <v>136278961</v>
      </c>
      <c r="DY586" s="13" t="e">
        <f>+S586+AD586+AU586+#REF!+BG586+#REF!+BQ586+#REF!</f>
        <v>#REF!</v>
      </c>
    </row>
    <row r="587" spans="1:129" ht="15" customHeight="1" x14ac:dyDescent="0.2">
      <c r="A587" s="9">
        <v>8902089473</v>
      </c>
      <c r="B587" s="9">
        <v>890208947</v>
      </c>
      <c r="C587" s="9"/>
      <c r="D587" s="27">
        <v>210968209</v>
      </c>
      <c r="E587" s="21" t="s">
        <v>916</v>
      </c>
      <c r="F587" s="20" t="s">
        <v>2045</v>
      </c>
      <c r="G587" s="22">
        <f>VLOOKUP(A587,[1]SGP!$A$4:$G$1137,7,0)</f>
        <v>0</v>
      </c>
      <c r="H587" s="23"/>
      <c r="I587" s="23">
        <v>0</v>
      </c>
      <c r="J587" s="23">
        <v>0</v>
      </c>
      <c r="K587" s="24">
        <v>0</v>
      </c>
      <c r="L587" s="23">
        <v>0</v>
      </c>
      <c r="M587" s="23">
        <v>0</v>
      </c>
      <c r="N587" s="25">
        <f t="shared" si="86"/>
        <v>0</v>
      </c>
      <c r="O587" s="25">
        <v>0</v>
      </c>
      <c r="P587" s="22">
        <v>0</v>
      </c>
      <c r="Q587" s="23">
        <v>0</v>
      </c>
      <c r="R587" s="23">
        <v>0</v>
      </c>
      <c r="S587" s="29">
        <v>0</v>
      </c>
      <c r="T587" s="23">
        <v>0</v>
      </c>
      <c r="U587" s="24">
        <v>0</v>
      </c>
      <c r="V587" s="23">
        <v>0</v>
      </c>
      <c r="W587" s="23">
        <v>0</v>
      </c>
      <c r="X587" s="25">
        <f t="shared" si="87"/>
        <v>0</v>
      </c>
      <c r="Y587" s="25">
        <v>0</v>
      </c>
      <c r="Z587" s="22">
        <v>0</v>
      </c>
      <c r="AA587" s="23">
        <v>0</v>
      </c>
      <c r="AB587" s="22">
        <v>0</v>
      </c>
      <c r="AC587" s="23">
        <v>0</v>
      </c>
      <c r="AD587" s="23">
        <v>20508117</v>
      </c>
      <c r="AE587" s="23">
        <v>0</v>
      </c>
      <c r="AF587" s="24">
        <v>0</v>
      </c>
      <c r="AG587" s="23">
        <v>0</v>
      </c>
      <c r="AH587" s="23">
        <v>0</v>
      </c>
      <c r="AI587" s="25">
        <f t="shared" si="88"/>
        <v>20508117</v>
      </c>
      <c r="AJ587" s="25">
        <v>0</v>
      </c>
      <c r="AK587" s="24">
        <v>0</v>
      </c>
      <c r="AL587" s="23">
        <v>0</v>
      </c>
      <c r="AM587" s="23">
        <v>0</v>
      </c>
      <c r="AN587" s="24">
        <v>0</v>
      </c>
      <c r="AO587" s="24">
        <v>0</v>
      </c>
      <c r="AP587" s="23">
        <v>0</v>
      </c>
      <c r="AQ587" s="23">
        <v>0</v>
      </c>
      <c r="AR587" s="23">
        <v>0</v>
      </c>
      <c r="AS587" s="41" t="s">
        <v>2304</v>
      </c>
      <c r="AT587" s="23">
        <v>0</v>
      </c>
      <c r="AU587" s="23">
        <v>0</v>
      </c>
      <c r="AV587" s="25">
        <v>20508117</v>
      </c>
      <c r="AW587" s="22">
        <v>0</v>
      </c>
      <c r="AX587" s="23">
        <v>0</v>
      </c>
      <c r="AY587" s="41">
        <v>0</v>
      </c>
      <c r="AZ587" s="23">
        <v>0</v>
      </c>
      <c r="BA587" s="24">
        <v>0</v>
      </c>
      <c r="BB587" s="23">
        <v>0</v>
      </c>
      <c r="BC587" s="23"/>
      <c r="BD587" s="23">
        <v>0</v>
      </c>
      <c r="BE587" s="41">
        <v>0</v>
      </c>
      <c r="BF587" s="23">
        <v>13092840</v>
      </c>
      <c r="BG587" s="23">
        <v>19246251</v>
      </c>
      <c r="BH587" s="25">
        <v>52847208</v>
      </c>
      <c r="BI587" s="23">
        <v>0</v>
      </c>
      <c r="BJ587" s="23">
        <v>3739658</v>
      </c>
      <c r="BK587" s="23">
        <v>0</v>
      </c>
      <c r="BL587" s="23">
        <v>0</v>
      </c>
      <c r="BM587" s="23">
        <v>0</v>
      </c>
      <c r="BN587" s="24">
        <v>0</v>
      </c>
      <c r="BO587" s="23">
        <v>0</v>
      </c>
      <c r="BP587" s="23">
        <v>0</v>
      </c>
      <c r="BQ587" s="23">
        <v>0</v>
      </c>
      <c r="BR587" s="25">
        <v>56586866</v>
      </c>
      <c r="BS587" s="22">
        <v>0</v>
      </c>
      <c r="BT587" s="23">
        <v>0</v>
      </c>
      <c r="BU587" s="23">
        <v>0</v>
      </c>
      <c r="BV587" s="23">
        <v>0</v>
      </c>
      <c r="BW587" s="24">
        <v>0</v>
      </c>
      <c r="BX587" s="23">
        <v>0</v>
      </c>
      <c r="BY587" s="23">
        <v>0</v>
      </c>
      <c r="BZ587" s="23">
        <v>0</v>
      </c>
      <c r="CA587" s="25">
        <f t="shared" si="89"/>
        <v>56586866</v>
      </c>
      <c r="CB587" s="22">
        <v>0</v>
      </c>
      <c r="CC587" s="23">
        <v>0</v>
      </c>
      <c r="CD587" s="23">
        <v>0</v>
      </c>
      <c r="CE587" s="23">
        <v>0</v>
      </c>
      <c r="CF587" s="24">
        <v>0</v>
      </c>
      <c r="CG587" s="23">
        <v>0</v>
      </c>
      <c r="CH587" s="23">
        <v>0</v>
      </c>
      <c r="CI587" s="23">
        <v>0</v>
      </c>
      <c r="CJ587" s="25">
        <f t="shared" si="90"/>
        <v>56586866</v>
      </c>
      <c r="CK587" s="22">
        <v>0</v>
      </c>
      <c r="CL587" s="23">
        <v>0</v>
      </c>
      <c r="CM587" s="23">
        <v>0</v>
      </c>
      <c r="CN587" s="23">
        <v>0</v>
      </c>
      <c r="CO587" s="23">
        <v>0</v>
      </c>
      <c r="CP587" s="24">
        <v>0</v>
      </c>
      <c r="CQ587" s="23">
        <v>0</v>
      </c>
      <c r="CR587" s="23">
        <v>0</v>
      </c>
      <c r="CS587" s="25">
        <f t="shared" si="91"/>
        <v>56586866</v>
      </c>
      <c r="CT587" s="22">
        <v>0</v>
      </c>
      <c r="CU587" s="23">
        <v>0</v>
      </c>
      <c r="CV587" s="23">
        <v>0</v>
      </c>
      <c r="CW587" s="23"/>
      <c r="CX587" s="23">
        <v>0</v>
      </c>
      <c r="CY587" s="24">
        <v>0</v>
      </c>
      <c r="CZ587" s="23">
        <v>0</v>
      </c>
      <c r="DA587" s="23">
        <v>0</v>
      </c>
      <c r="DB587" s="25">
        <f t="shared" si="84"/>
        <v>56586866</v>
      </c>
      <c r="DC587" s="22">
        <v>0</v>
      </c>
      <c r="DD587" s="23">
        <v>0</v>
      </c>
      <c r="DE587" s="23">
        <v>0</v>
      </c>
      <c r="DF587" s="23">
        <v>0</v>
      </c>
      <c r="DG587" s="23">
        <v>0</v>
      </c>
      <c r="DH587" s="24">
        <v>0</v>
      </c>
      <c r="DI587" s="23">
        <v>0</v>
      </c>
      <c r="DJ587" s="23">
        <v>0</v>
      </c>
      <c r="DK587" s="25">
        <f t="shared" si="85"/>
        <v>56586866</v>
      </c>
      <c r="DL587" s="28">
        <v>0</v>
      </c>
      <c r="DM587" s="23">
        <v>0</v>
      </c>
      <c r="DN587" s="23">
        <v>0</v>
      </c>
      <c r="DO587" s="23">
        <v>0</v>
      </c>
      <c r="DP587" s="23"/>
      <c r="DQ587" s="23"/>
      <c r="DR587" s="23">
        <v>0</v>
      </c>
      <c r="DS587" s="23">
        <v>0</v>
      </c>
      <c r="DT587" s="24">
        <v>0</v>
      </c>
      <c r="DU587" s="23">
        <v>0</v>
      </c>
      <c r="DV587" s="23">
        <v>0</v>
      </c>
      <c r="DW587" s="26">
        <f t="shared" si="92"/>
        <v>56586866</v>
      </c>
      <c r="DX587" s="26">
        <f>VLOOKUP(B587,[2]RPTNCT049_ConsultaSaldosContabl!$I$4:$K$7914,3,0)</f>
        <v>16832498</v>
      </c>
      <c r="DY587" s="13" t="e">
        <f>+S587+AD587+AU587+#REF!+BG587+#REF!+BQ587+#REF!</f>
        <v>#REF!</v>
      </c>
    </row>
    <row r="588" spans="1:129" ht="15" customHeight="1" x14ac:dyDescent="0.2">
      <c r="A588" s="9">
        <v>8902088070</v>
      </c>
      <c r="B588" s="9">
        <v>890208807</v>
      </c>
      <c r="C588" s="9"/>
      <c r="D588" s="27">
        <v>214568745</v>
      </c>
      <c r="E588" s="21" t="s">
        <v>968</v>
      </c>
      <c r="F588" s="20" t="s">
        <v>2094</v>
      </c>
      <c r="G588" s="22">
        <f>VLOOKUP(A588,[1]SGP!$A$4:$G$1137,7,0)</f>
        <v>0</v>
      </c>
      <c r="H588" s="23"/>
      <c r="I588" s="23">
        <v>0</v>
      </c>
      <c r="J588" s="23">
        <v>0</v>
      </c>
      <c r="K588" s="24">
        <v>0</v>
      </c>
      <c r="L588" s="23">
        <v>0</v>
      </c>
      <c r="M588" s="23">
        <v>0</v>
      </c>
      <c r="N588" s="25">
        <f t="shared" si="86"/>
        <v>0</v>
      </c>
      <c r="O588" s="25">
        <v>0</v>
      </c>
      <c r="P588" s="22">
        <v>0</v>
      </c>
      <c r="Q588" s="23">
        <v>0</v>
      </c>
      <c r="R588" s="23">
        <v>0</v>
      </c>
      <c r="S588" s="31">
        <v>25528585</v>
      </c>
      <c r="T588" s="23">
        <v>0</v>
      </c>
      <c r="U588" s="24">
        <v>0</v>
      </c>
      <c r="V588" s="23">
        <v>0</v>
      </c>
      <c r="W588" s="23">
        <v>0</v>
      </c>
      <c r="X588" s="25">
        <f t="shared" si="87"/>
        <v>25528585</v>
      </c>
      <c r="Y588" s="25">
        <v>0</v>
      </c>
      <c r="Z588" s="22">
        <v>0</v>
      </c>
      <c r="AA588" s="23">
        <v>0</v>
      </c>
      <c r="AB588" s="22">
        <v>0</v>
      </c>
      <c r="AC588" s="23">
        <v>0</v>
      </c>
      <c r="AD588" s="23">
        <v>61008033</v>
      </c>
      <c r="AE588" s="23">
        <v>0</v>
      </c>
      <c r="AF588" s="24">
        <v>0</v>
      </c>
      <c r="AG588" s="23">
        <v>0</v>
      </c>
      <c r="AH588" s="23">
        <v>0</v>
      </c>
      <c r="AI588" s="25">
        <f t="shared" si="88"/>
        <v>86536618</v>
      </c>
      <c r="AJ588" s="25">
        <v>0</v>
      </c>
      <c r="AK588" s="24">
        <v>0</v>
      </c>
      <c r="AL588" s="23">
        <v>0</v>
      </c>
      <c r="AM588" s="23">
        <v>0</v>
      </c>
      <c r="AN588" s="24">
        <v>0</v>
      </c>
      <c r="AO588" s="24">
        <v>0</v>
      </c>
      <c r="AP588" s="23">
        <v>0</v>
      </c>
      <c r="AQ588" s="23">
        <v>0</v>
      </c>
      <c r="AR588" s="23">
        <v>0</v>
      </c>
      <c r="AS588" s="41" t="s">
        <v>2304</v>
      </c>
      <c r="AT588" s="23">
        <v>0</v>
      </c>
      <c r="AU588" s="23">
        <v>0</v>
      </c>
      <c r="AV588" s="25">
        <v>86536618</v>
      </c>
      <c r="AW588" s="22">
        <v>0</v>
      </c>
      <c r="AX588" s="23">
        <v>0</v>
      </c>
      <c r="AY588" s="41">
        <v>0</v>
      </c>
      <c r="AZ588" s="23">
        <v>0</v>
      </c>
      <c r="BA588" s="24">
        <v>0</v>
      </c>
      <c r="BB588" s="23">
        <v>0</v>
      </c>
      <c r="BC588" s="23"/>
      <c r="BD588" s="23">
        <v>0</v>
      </c>
      <c r="BE588" s="41">
        <v>0</v>
      </c>
      <c r="BF588" s="23">
        <v>62954880</v>
      </c>
      <c r="BG588" s="23">
        <v>80192692</v>
      </c>
      <c r="BH588" s="25">
        <v>229684190</v>
      </c>
      <c r="BI588" s="23">
        <v>0</v>
      </c>
      <c r="BJ588" s="23">
        <v>18494032</v>
      </c>
      <c r="BK588" s="23">
        <v>0</v>
      </c>
      <c r="BL588" s="23">
        <v>0</v>
      </c>
      <c r="BM588" s="23">
        <v>0</v>
      </c>
      <c r="BN588" s="24">
        <v>0</v>
      </c>
      <c r="BO588" s="23">
        <v>0</v>
      </c>
      <c r="BP588" s="23">
        <v>0</v>
      </c>
      <c r="BQ588" s="23">
        <v>0</v>
      </c>
      <c r="BR588" s="25">
        <v>248178222</v>
      </c>
      <c r="BS588" s="22">
        <v>0</v>
      </c>
      <c r="BT588" s="23">
        <v>0</v>
      </c>
      <c r="BU588" s="23">
        <v>0</v>
      </c>
      <c r="BV588" s="23">
        <v>0</v>
      </c>
      <c r="BW588" s="24">
        <v>0</v>
      </c>
      <c r="BX588" s="23">
        <v>0</v>
      </c>
      <c r="BY588" s="23">
        <v>0</v>
      </c>
      <c r="BZ588" s="23">
        <v>0</v>
      </c>
      <c r="CA588" s="25">
        <f t="shared" si="89"/>
        <v>248178222</v>
      </c>
      <c r="CB588" s="22">
        <v>0</v>
      </c>
      <c r="CC588" s="23">
        <v>0</v>
      </c>
      <c r="CD588" s="23">
        <v>0</v>
      </c>
      <c r="CE588" s="23">
        <v>0</v>
      </c>
      <c r="CF588" s="24">
        <v>0</v>
      </c>
      <c r="CG588" s="23">
        <v>0</v>
      </c>
      <c r="CH588" s="23">
        <v>0</v>
      </c>
      <c r="CI588" s="23">
        <v>0</v>
      </c>
      <c r="CJ588" s="25">
        <f t="shared" si="90"/>
        <v>248178222</v>
      </c>
      <c r="CK588" s="22">
        <v>0</v>
      </c>
      <c r="CL588" s="23">
        <v>0</v>
      </c>
      <c r="CM588" s="23">
        <v>0</v>
      </c>
      <c r="CN588" s="23">
        <v>0</v>
      </c>
      <c r="CO588" s="23">
        <v>0</v>
      </c>
      <c r="CP588" s="24">
        <v>0</v>
      </c>
      <c r="CQ588" s="23">
        <v>0</v>
      </c>
      <c r="CR588" s="23">
        <v>0</v>
      </c>
      <c r="CS588" s="25">
        <f t="shared" si="91"/>
        <v>248178222</v>
      </c>
      <c r="CT588" s="22">
        <v>0</v>
      </c>
      <c r="CU588" s="23">
        <v>0</v>
      </c>
      <c r="CV588" s="23">
        <v>0</v>
      </c>
      <c r="CW588" s="23"/>
      <c r="CX588" s="23">
        <v>0</v>
      </c>
      <c r="CY588" s="24">
        <v>0</v>
      </c>
      <c r="CZ588" s="23">
        <v>0</v>
      </c>
      <c r="DA588" s="23">
        <v>0</v>
      </c>
      <c r="DB588" s="25">
        <f t="shared" si="84"/>
        <v>248178222</v>
      </c>
      <c r="DC588" s="22">
        <v>0</v>
      </c>
      <c r="DD588" s="23">
        <v>0</v>
      </c>
      <c r="DE588" s="23">
        <v>0</v>
      </c>
      <c r="DF588" s="23">
        <v>0</v>
      </c>
      <c r="DG588" s="23">
        <v>0</v>
      </c>
      <c r="DH588" s="24">
        <v>0</v>
      </c>
      <c r="DI588" s="23">
        <v>0</v>
      </c>
      <c r="DJ588" s="23">
        <v>0</v>
      </c>
      <c r="DK588" s="25">
        <f t="shared" si="85"/>
        <v>248178222</v>
      </c>
      <c r="DL588" s="28">
        <v>0</v>
      </c>
      <c r="DM588" s="23">
        <v>0</v>
      </c>
      <c r="DN588" s="23">
        <v>0</v>
      </c>
      <c r="DO588" s="23">
        <v>0</v>
      </c>
      <c r="DP588" s="23"/>
      <c r="DQ588" s="23"/>
      <c r="DR588" s="23">
        <v>0</v>
      </c>
      <c r="DS588" s="23">
        <v>0</v>
      </c>
      <c r="DT588" s="24">
        <v>0</v>
      </c>
      <c r="DU588" s="23">
        <v>0</v>
      </c>
      <c r="DV588" s="23">
        <v>0</v>
      </c>
      <c r="DW588" s="26">
        <f t="shared" si="92"/>
        <v>248178222</v>
      </c>
      <c r="DX588" s="26">
        <f>VLOOKUP(B588,[2]RPTNCT049_ConsultaSaldosContabl!$I$4:$K$7914,3,0)</f>
        <v>81448912</v>
      </c>
      <c r="DY588" s="13" t="e">
        <f>+S588+AD588+AU588+#REF!+BG588+#REF!+BQ588+#REF!</f>
        <v>#REF!</v>
      </c>
    </row>
    <row r="589" spans="1:129" ht="15" customHeight="1" x14ac:dyDescent="0.2">
      <c r="A589" s="9">
        <v>8902086762</v>
      </c>
      <c r="B589" s="9">
        <v>890208676</v>
      </c>
      <c r="C589" s="9"/>
      <c r="D589" s="27">
        <v>218268682</v>
      </c>
      <c r="E589" s="21" t="s">
        <v>962</v>
      </c>
      <c r="F589" s="20" t="s">
        <v>2052</v>
      </c>
      <c r="G589" s="22">
        <f>VLOOKUP(A589,[1]SGP!$A$4:$G$1137,7,0)</f>
        <v>0</v>
      </c>
      <c r="H589" s="23"/>
      <c r="I589" s="23">
        <v>0</v>
      </c>
      <c r="J589" s="23">
        <v>0</v>
      </c>
      <c r="K589" s="24">
        <v>0</v>
      </c>
      <c r="L589" s="23">
        <v>0</v>
      </c>
      <c r="M589" s="23">
        <v>0</v>
      </c>
      <c r="N589" s="25">
        <f t="shared" si="86"/>
        <v>0</v>
      </c>
      <c r="O589" s="25">
        <v>0</v>
      </c>
      <c r="P589" s="22">
        <v>0</v>
      </c>
      <c r="Q589" s="23">
        <v>0</v>
      </c>
      <c r="R589" s="23">
        <v>0</v>
      </c>
      <c r="S589" s="31">
        <v>20184349</v>
      </c>
      <c r="T589" s="23">
        <v>0</v>
      </c>
      <c r="U589" s="24">
        <v>0</v>
      </c>
      <c r="V589" s="23">
        <v>0</v>
      </c>
      <c r="W589" s="23">
        <v>0</v>
      </c>
      <c r="X589" s="25">
        <f t="shared" si="87"/>
        <v>20184349</v>
      </c>
      <c r="Y589" s="25">
        <v>0</v>
      </c>
      <c r="Z589" s="22">
        <v>0</v>
      </c>
      <c r="AA589" s="23">
        <v>0</v>
      </c>
      <c r="AB589" s="22">
        <v>0</v>
      </c>
      <c r="AC589" s="23">
        <v>0</v>
      </c>
      <c r="AD589" s="23">
        <v>0</v>
      </c>
      <c r="AE589" s="23">
        <v>0</v>
      </c>
      <c r="AF589" s="24">
        <v>0</v>
      </c>
      <c r="AG589" s="23">
        <v>0</v>
      </c>
      <c r="AH589" s="23">
        <v>0</v>
      </c>
      <c r="AI589" s="25">
        <f t="shared" si="88"/>
        <v>20184349</v>
      </c>
      <c r="AJ589" s="25">
        <v>0</v>
      </c>
      <c r="AK589" s="24">
        <v>0</v>
      </c>
      <c r="AL589" s="23">
        <v>0</v>
      </c>
      <c r="AM589" s="23">
        <v>0</v>
      </c>
      <c r="AN589" s="24">
        <v>0</v>
      </c>
      <c r="AO589" s="24">
        <v>0</v>
      </c>
      <c r="AP589" s="23">
        <v>0</v>
      </c>
      <c r="AQ589" s="23">
        <v>0</v>
      </c>
      <c r="AR589" s="23">
        <v>0</v>
      </c>
      <c r="AS589" s="41" t="s">
        <v>2304</v>
      </c>
      <c r="AT589" s="23">
        <v>0</v>
      </c>
      <c r="AU589" s="23">
        <v>0</v>
      </c>
      <c r="AV589" s="25">
        <v>20184349</v>
      </c>
      <c r="AW589" s="22">
        <v>0</v>
      </c>
      <c r="AX589" s="23">
        <v>0</v>
      </c>
      <c r="AY589" s="41">
        <v>0</v>
      </c>
      <c r="AZ589" s="23">
        <v>0</v>
      </c>
      <c r="BA589" s="24">
        <v>0</v>
      </c>
      <c r="BB589" s="23">
        <v>0</v>
      </c>
      <c r="BC589" s="23"/>
      <c r="BD589" s="23">
        <v>0</v>
      </c>
      <c r="BE589" s="41">
        <v>0</v>
      </c>
      <c r="BF589" s="23">
        <v>15183980</v>
      </c>
      <c r="BG589" s="23">
        <v>18554594</v>
      </c>
      <c r="BH589" s="25">
        <v>53922923</v>
      </c>
      <c r="BI589" s="23">
        <v>0</v>
      </c>
      <c r="BJ589" s="23">
        <v>4172268</v>
      </c>
      <c r="BK589" s="23">
        <v>0</v>
      </c>
      <c r="BL589" s="23">
        <v>0</v>
      </c>
      <c r="BM589" s="23">
        <v>0</v>
      </c>
      <c r="BN589" s="24">
        <v>0</v>
      </c>
      <c r="BO589" s="23">
        <v>0</v>
      </c>
      <c r="BP589" s="23">
        <v>0</v>
      </c>
      <c r="BQ589" s="23">
        <v>0</v>
      </c>
      <c r="BR589" s="25">
        <v>58095191</v>
      </c>
      <c r="BS589" s="22">
        <v>0</v>
      </c>
      <c r="BT589" s="23">
        <v>0</v>
      </c>
      <c r="BU589" s="23">
        <v>0</v>
      </c>
      <c r="BV589" s="23">
        <v>0</v>
      </c>
      <c r="BW589" s="24">
        <v>0</v>
      </c>
      <c r="BX589" s="23">
        <v>0</v>
      </c>
      <c r="BY589" s="23">
        <v>0</v>
      </c>
      <c r="BZ589" s="23">
        <v>0</v>
      </c>
      <c r="CA589" s="25">
        <f t="shared" si="89"/>
        <v>58095191</v>
      </c>
      <c r="CB589" s="22">
        <v>0</v>
      </c>
      <c r="CC589" s="23">
        <v>0</v>
      </c>
      <c r="CD589" s="23">
        <v>0</v>
      </c>
      <c r="CE589" s="23">
        <v>0</v>
      </c>
      <c r="CF589" s="24">
        <v>0</v>
      </c>
      <c r="CG589" s="23">
        <v>0</v>
      </c>
      <c r="CH589" s="23">
        <v>0</v>
      </c>
      <c r="CI589" s="23">
        <v>0</v>
      </c>
      <c r="CJ589" s="25">
        <f t="shared" si="90"/>
        <v>58095191</v>
      </c>
      <c r="CK589" s="22">
        <v>0</v>
      </c>
      <c r="CL589" s="23">
        <v>0</v>
      </c>
      <c r="CM589" s="23">
        <v>0</v>
      </c>
      <c r="CN589" s="23">
        <v>0</v>
      </c>
      <c r="CO589" s="23">
        <v>0</v>
      </c>
      <c r="CP589" s="24">
        <v>0</v>
      </c>
      <c r="CQ589" s="23">
        <v>0</v>
      </c>
      <c r="CR589" s="23">
        <v>0</v>
      </c>
      <c r="CS589" s="25">
        <f t="shared" si="91"/>
        <v>58095191</v>
      </c>
      <c r="CT589" s="22">
        <v>0</v>
      </c>
      <c r="CU589" s="23">
        <v>0</v>
      </c>
      <c r="CV589" s="23">
        <v>0</v>
      </c>
      <c r="CW589" s="23"/>
      <c r="CX589" s="23">
        <v>0</v>
      </c>
      <c r="CY589" s="24">
        <v>0</v>
      </c>
      <c r="CZ589" s="23">
        <v>0</v>
      </c>
      <c r="DA589" s="23">
        <v>0</v>
      </c>
      <c r="DB589" s="25">
        <f t="shared" si="84"/>
        <v>58095191</v>
      </c>
      <c r="DC589" s="22">
        <v>0</v>
      </c>
      <c r="DD589" s="23">
        <v>0</v>
      </c>
      <c r="DE589" s="23">
        <v>0</v>
      </c>
      <c r="DF589" s="23">
        <v>0</v>
      </c>
      <c r="DG589" s="23">
        <v>0</v>
      </c>
      <c r="DH589" s="24">
        <v>0</v>
      </c>
      <c r="DI589" s="23">
        <v>0</v>
      </c>
      <c r="DJ589" s="23">
        <v>0</v>
      </c>
      <c r="DK589" s="25">
        <f t="shared" si="85"/>
        <v>58095191</v>
      </c>
      <c r="DL589" s="28">
        <v>0</v>
      </c>
      <c r="DM589" s="23">
        <v>0</v>
      </c>
      <c r="DN589" s="23">
        <v>0</v>
      </c>
      <c r="DO589" s="23">
        <v>0</v>
      </c>
      <c r="DP589" s="23"/>
      <c r="DQ589" s="23"/>
      <c r="DR589" s="23">
        <v>0</v>
      </c>
      <c r="DS589" s="23">
        <v>0</v>
      </c>
      <c r="DT589" s="24">
        <v>0</v>
      </c>
      <c r="DU589" s="23">
        <v>0</v>
      </c>
      <c r="DV589" s="23">
        <v>0</v>
      </c>
      <c r="DW589" s="26">
        <f t="shared" si="92"/>
        <v>58095191</v>
      </c>
      <c r="DX589" s="26">
        <f>VLOOKUP(B589,[2]RPTNCT049_ConsultaSaldosContabl!$I$4:$K$7914,3,0)</f>
        <v>19356248</v>
      </c>
      <c r="DY589" s="13" t="e">
        <f>+S589+AD589+AU589+#REF!+BG589+#REF!+BQ589+#REF!</f>
        <v>#REF!</v>
      </c>
    </row>
    <row r="590" spans="1:129" ht="15" customHeight="1" x14ac:dyDescent="0.2">
      <c r="A590" s="9">
        <v>8902083632</v>
      </c>
      <c r="B590" s="9">
        <v>890208363</v>
      </c>
      <c r="C590" s="9"/>
      <c r="D590" s="27">
        <v>219068190</v>
      </c>
      <c r="E590" s="21" t="s">
        <v>914</v>
      </c>
      <c r="F590" s="20" t="s">
        <v>2043</v>
      </c>
      <c r="G590" s="22">
        <f>VLOOKUP(A590,[1]SGP!$A$4:$G$1137,7,0)</f>
        <v>0</v>
      </c>
      <c r="H590" s="23"/>
      <c r="I590" s="23">
        <v>0</v>
      </c>
      <c r="J590" s="23">
        <v>0</v>
      </c>
      <c r="K590" s="24">
        <v>0</v>
      </c>
      <c r="L590" s="23">
        <v>0</v>
      </c>
      <c r="M590" s="23">
        <v>0</v>
      </c>
      <c r="N590" s="25">
        <f t="shared" si="86"/>
        <v>0</v>
      </c>
      <c r="O590" s="25">
        <v>0</v>
      </c>
      <c r="P590" s="22">
        <v>0</v>
      </c>
      <c r="Q590" s="23">
        <v>0</v>
      </c>
      <c r="R590" s="23">
        <v>0</v>
      </c>
      <c r="S590" s="31">
        <v>270653039</v>
      </c>
      <c r="T590" s="23">
        <v>0</v>
      </c>
      <c r="U590" s="24">
        <v>0</v>
      </c>
      <c r="V590" s="23">
        <v>0</v>
      </c>
      <c r="W590" s="23">
        <v>0</v>
      </c>
      <c r="X590" s="25">
        <f t="shared" si="87"/>
        <v>270653039</v>
      </c>
      <c r="Y590" s="25">
        <v>0</v>
      </c>
      <c r="Z590" s="22">
        <v>0</v>
      </c>
      <c r="AA590" s="23">
        <v>0</v>
      </c>
      <c r="AB590" s="22">
        <v>0</v>
      </c>
      <c r="AC590" s="23">
        <v>0</v>
      </c>
      <c r="AD590" s="23">
        <v>68219048</v>
      </c>
      <c r="AE590" s="23">
        <v>0</v>
      </c>
      <c r="AF590" s="24">
        <v>0</v>
      </c>
      <c r="AG590" s="23">
        <v>0</v>
      </c>
      <c r="AH590" s="23">
        <v>0</v>
      </c>
      <c r="AI590" s="25">
        <f t="shared" si="88"/>
        <v>338872087</v>
      </c>
      <c r="AJ590" s="25">
        <v>0</v>
      </c>
      <c r="AK590" s="24">
        <v>0</v>
      </c>
      <c r="AL590" s="23">
        <v>0</v>
      </c>
      <c r="AM590" s="23">
        <v>0</v>
      </c>
      <c r="AN590" s="24">
        <v>0</v>
      </c>
      <c r="AO590" s="24">
        <v>0</v>
      </c>
      <c r="AP590" s="23">
        <v>0</v>
      </c>
      <c r="AQ590" s="23">
        <v>0</v>
      </c>
      <c r="AR590" s="23">
        <v>0</v>
      </c>
      <c r="AS590" s="41" t="s">
        <v>2304</v>
      </c>
      <c r="AT590" s="23">
        <v>0</v>
      </c>
      <c r="AU590" s="23">
        <v>0</v>
      </c>
      <c r="AV590" s="25">
        <v>338872087</v>
      </c>
      <c r="AW590" s="22">
        <v>0</v>
      </c>
      <c r="AX590" s="23">
        <v>0</v>
      </c>
      <c r="AY590" s="41">
        <v>0</v>
      </c>
      <c r="AZ590" s="23">
        <v>0</v>
      </c>
      <c r="BA590" s="24">
        <v>0</v>
      </c>
      <c r="BB590" s="23">
        <v>0</v>
      </c>
      <c r="BC590" s="23"/>
      <c r="BD590" s="23">
        <v>0</v>
      </c>
      <c r="BE590" s="41">
        <v>0</v>
      </c>
      <c r="BF590" s="23">
        <v>243891895</v>
      </c>
      <c r="BG590" s="23">
        <v>309639860</v>
      </c>
      <c r="BH590" s="25">
        <v>892403842</v>
      </c>
      <c r="BI590" s="23">
        <v>0</v>
      </c>
      <c r="BJ590" s="23">
        <v>71788656</v>
      </c>
      <c r="BK590" s="23">
        <v>0</v>
      </c>
      <c r="BL590" s="23">
        <v>0</v>
      </c>
      <c r="BM590" s="23">
        <v>0</v>
      </c>
      <c r="BN590" s="24">
        <v>0</v>
      </c>
      <c r="BO590" s="23">
        <v>0</v>
      </c>
      <c r="BP590" s="23">
        <v>0</v>
      </c>
      <c r="BQ590" s="23">
        <v>0</v>
      </c>
      <c r="BR590" s="25">
        <v>964192498</v>
      </c>
      <c r="BS590" s="22">
        <v>0</v>
      </c>
      <c r="BT590" s="23">
        <v>0</v>
      </c>
      <c r="BU590" s="23">
        <v>0</v>
      </c>
      <c r="BV590" s="23">
        <v>0</v>
      </c>
      <c r="BW590" s="24">
        <v>0</v>
      </c>
      <c r="BX590" s="23">
        <v>0</v>
      </c>
      <c r="BY590" s="23">
        <v>0</v>
      </c>
      <c r="BZ590" s="23">
        <v>0</v>
      </c>
      <c r="CA590" s="25">
        <f t="shared" si="89"/>
        <v>964192498</v>
      </c>
      <c r="CB590" s="22">
        <v>0</v>
      </c>
      <c r="CC590" s="23">
        <v>0</v>
      </c>
      <c r="CD590" s="23">
        <v>0</v>
      </c>
      <c r="CE590" s="23">
        <v>0</v>
      </c>
      <c r="CF590" s="24">
        <v>0</v>
      </c>
      <c r="CG590" s="23">
        <v>0</v>
      </c>
      <c r="CH590" s="23">
        <v>0</v>
      </c>
      <c r="CI590" s="23">
        <v>0</v>
      </c>
      <c r="CJ590" s="25">
        <f t="shared" si="90"/>
        <v>964192498</v>
      </c>
      <c r="CK590" s="22">
        <v>0</v>
      </c>
      <c r="CL590" s="23">
        <v>0</v>
      </c>
      <c r="CM590" s="23">
        <v>0</v>
      </c>
      <c r="CN590" s="23">
        <v>0</v>
      </c>
      <c r="CO590" s="23">
        <v>0</v>
      </c>
      <c r="CP590" s="24">
        <v>0</v>
      </c>
      <c r="CQ590" s="23">
        <v>0</v>
      </c>
      <c r="CR590" s="23">
        <v>0</v>
      </c>
      <c r="CS590" s="25">
        <f t="shared" si="91"/>
        <v>964192498</v>
      </c>
      <c r="CT590" s="22">
        <v>0</v>
      </c>
      <c r="CU590" s="23">
        <v>0</v>
      </c>
      <c r="CV590" s="23">
        <v>0</v>
      </c>
      <c r="CW590" s="23"/>
      <c r="CX590" s="23">
        <v>0</v>
      </c>
      <c r="CY590" s="24">
        <v>0</v>
      </c>
      <c r="CZ590" s="23">
        <v>0</v>
      </c>
      <c r="DA590" s="23">
        <v>0</v>
      </c>
      <c r="DB590" s="25">
        <f t="shared" si="84"/>
        <v>964192498</v>
      </c>
      <c r="DC590" s="22">
        <v>0</v>
      </c>
      <c r="DD590" s="23">
        <v>0</v>
      </c>
      <c r="DE590" s="23">
        <v>0</v>
      </c>
      <c r="DF590" s="23">
        <v>0</v>
      </c>
      <c r="DG590" s="23">
        <v>0</v>
      </c>
      <c r="DH590" s="24">
        <v>0</v>
      </c>
      <c r="DI590" s="23">
        <v>0</v>
      </c>
      <c r="DJ590" s="23">
        <v>0</v>
      </c>
      <c r="DK590" s="25">
        <f t="shared" si="85"/>
        <v>964192498</v>
      </c>
      <c r="DL590" s="28">
        <v>0</v>
      </c>
      <c r="DM590" s="23">
        <v>0</v>
      </c>
      <c r="DN590" s="23">
        <v>0</v>
      </c>
      <c r="DO590" s="23">
        <v>0</v>
      </c>
      <c r="DP590" s="23"/>
      <c r="DQ590" s="23"/>
      <c r="DR590" s="23">
        <v>0</v>
      </c>
      <c r="DS590" s="23">
        <v>0</v>
      </c>
      <c r="DT590" s="24">
        <v>0</v>
      </c>
      <c r="DU590" s="23">
        <v>0</v>
      </c>
      <c r="DV590" s="23">
        <v>0</v>
      </c>
      <c r="DW590" s="26">
        <f t="shared" si="92"/>
        <v>964192498</v>
      </c>
      <c r="DX590" s="26">
        <f>VLOOKUP(B590,[2]RPTNCT049_ConsultaSaldosContabl!$I$4:$K$7914,3,0)</f>
        <v>315680551</v>
      </c>
      <c r="DY590" s="13" t="e">
        <f>+S590+AD590+AU590+#REF!+BG590+#REF!+BQ590+#REF!</f>
        <v>#REF!</v>
      </c>
    </row>
    <row r="591" spans="1:129" ht="15" customHeight="1" x14ac:dyDescent="0.2">
      <c r="A591" s="9">
        <v>8902083600</v>
      </c>
      <c r="B591" s="9">
        <v>890208360</v>
      </c>
      <c r="C591" s="9"/>
      <c r="D591" s="27">
        <v>211868318</v>
      </c>
      <c r="E591" s="21" t="s">
        <v>928</v>
      </c>
      <c r="F591" s="20" t="s">
        <v>2057</v>
      </c>
      <c r="G591" s="22">
        <f>VLOOKUP(A591,[1]SGP!$A$4:$G$1137,7,0)</f>
        <v>0</v>
      </c>
      <c r="H591" s="23"/>
      <c r="I591" s="23">
        <v>0</v>
      </c>
      <c r="J591" s="23">
        <v>0</v>
      </c>
      <c r="K591" s="24">
        <v>0</v>
      </c>
      <c r="L591" s="23">
        <v>0</v>
      </c>
      <c r="M591" s="23">
        <v>0</v>
      </c>
      <c r="N591" s="25">
        <f t="shared" si="86"/>
        <v>0</v>
      </c>
      <c r="O591" s="25">
        <v>0</v>
      </c>
      <c r="P591" s="22">
        <v>0</v>
      </c>
      <c r="Q591" s="23">
        <v>0</v>
      </c>
      <c r="R591" s="23">
        <v>0</v>
      </c>
      <c r="S591" s="31">
        <v>21678432</v>
      </c>
      <c r="T591" s="23">
        <v>0</v>
      </c>
      <c r="U591" s="24">
        <v>0</v>
      </c>
      <c r="V591" s="23">
        <v>0</v>
      </c>
      <c r="W591" s="23">
        <v>0</v>
      </c>
      <c r="X591" s="25">
        <f t="shared" si="87"/>
        <v>21678432</v>
      </c>
      <c r="Y591" s="25">
        <v>0</v>
      </c>
      <c r="Z591" s="22">
        <v>0</v>
      </c>
      <c r="AA591" s="23">
        <v>0</v>
      </c>
      <c r="AB591" s="22">
        <v>0</v>
      </c>
      <c r="AC591" s="23">
        <v>0</v>
      </c>
      <c r="AD591" s="23">
        <v>30288963</v>
      </c>
      <c r="AE591" s="23">
        <v>0</v>
      </c>
      <c r="AF591" s="24">
        <v>0</v>
      </c>
      <c r="AG591" s="23">
        <v>0</v>
      </c>
      <c r="AH591" s="23">
        <v>0</v>
      </c>
      <c r="AI591" s="25">
        <f t="shared" si="88"/>
        <v>51967395</v>
      </c>
      <c r="AJ591" s="25">
        <v>0</v>
      </c>
      <c r="AK591" s="24">
        <v>0</v>
      </c>
      <c r="AL591" s="23">
        <v>0</v>
      </c>
      <c r="AM591" s="23">
        <v>0</v>
      </c>
      <c r="AN591" s="24">
        <v>0</v>
      </c>
      <c r="AO591" s="24">
        <v>0</v>
      </c>
      <c r="AP591" s="23">
        <v>0</v>
      </c>
      <c r="AQ591" s="23">
        <v>0</v>
      </c>
      <c r="AR591" s="23">
        <v>0</v>
      </c>
      <c r="AS591" s="41" t="s">
        <v>2304</v>
      </c>
      <c r="AT591" s="23">
        <v>0</v>
      </c>
      <c r="AU591" s="23">
        <v>0</v>
      </c>
      <c r="AV591" s="25">
        <v>51967395</v>
      </c>
      <c r="AW591" s="22">
        <v>0</v>
      </c>
      <c r="AX591" s="23">
        <v>0</v>
      </c>
      <c r="AY591" s="41">
        <v>0</v>
      </c>
      <c r="AZ591" s="23">
        <v>0</v>
      </c>
      <c r="BA591" s="24">
        <v>0</v>
      </c>
      <c r="BB591" s="23">
        <v>0</v>
      </c>
      <c r="BC591" s="23"/>
      <c r="BD591" s="23">
        <v>0</v>
      </c>
      <c r="BE591" s="41">
        <v>0</v>
      </c>
      <c r="BF591" s="23">
        <v>38336255</v>
      </c>
      <c r="BG591" s="23">
        <v>51757534</v>
      </c>
      <c r="BH591" s="25">
        <v>142061184</v>
      </c>
      <c r="BI591" s="23">
        <v>0</v>
      </c>
      <c r="BJ591" s="23">
        <v>11255964</v>
      </c>
      <c r="BK591" s="23">
        <v>0</v>
      </c>
      <c r="BL591" s="23">
        <v>0</v>
      </c>
      <c r="BM591" s="23">
        <v>0</v>
      </c>
      <c r="BN591" s="24">
        <v>0</v>
      </c>
      <c r="BO591" s="23">
        <v>0</v>
      </c>
      <c r="BP591" s="23">
        <v>0</v>
      </c>
      <c r="BQ591" s="23">
        <v>0</v>
      </c>
      <c r="BR591" s="25">
        <v>153317148</v>
      </c>
      <c r="BS591" s="22">
        <v>0</v>
      </c>
      <c r="BT591" s="23">
        <v>0</v>
      </c>
      <c r="BU591" s="23">
        <v>0</v>
      </c>
      <c r="BV591" s="23">
        <v>0</v>
      </c>
      <c r="BW591" s="24">
        <v>0</v>
      </c>
      <c r="BX591" s="23">
        <v>0</v>
      </c>
      <c r="BY591" s="23">
        <v>0</v>
      </c>
      <c r="BZ591" s="23">
        <v>0</v>
      </c>
      <c r="CA591" s="25">
        <f t="shared" si="89"/>
        <v>153317148</v>
      </c>
      <c r="CB591" s="22">
        <v>0</v>
      </c>
      <c r="CC591" s="23">
        <v>0</v>
      </c>
      <c r="CD591" s="23">
        <v>0</v>
      </c>
      <c r="CE591" s="23">
        <v>0</v>
      </c>
      <c r="CF591" s="24">
        <v>0</v>
      </c>
      <c r="CG591" s="23">
        <v>0</v>
      </c>
      <c r="CH591" s="23">
        <v>0</v>
      </c>
      <c r="CI591" s="23">
        <v>0</v>
      </c>
      <c r="CJ591" s="25">
        <f t="shared" si="90"/>
        <v>153317148</v>
      </c>
      <c r="CK591" s="22">
        <v>0</v>
      </c>
      <c r="CL591" s="23">
        <v>0</v>
      </c>
      <c r="CM591" s="23">
        <v>0</v>
      </c>
      <c r="CN591" s="23">
        <v>0</v>
      </c>
      <c r="CO591" s="23">
        <v>0</v>
      </c>
      <c r="CP591" s="24">
        <v>0</v>
      </c>
      <c r="CQ591" s="23">
        <v>0</v>
      </c>
      <c r="CR591" s="23">
        <v>0</v>
      </c>
      <c r="CS591" s="25">
        <f t="shared" si="91"/>
        <v>153317148</v>
      </c>
      <c r="CT591" s="22">
        <v>0</v>
      </c>
      <c r="CU591" s="23">
        <v>0</v>
      </c>
      <c r="CV591" s="23">
        <v>0</v>
      </c>
      <c r="CW591" s="23"/>
      <c r="CX591" s="23">
        <v>0</v>
      </c>
      <c r="CY591" s="24">
        <v>0</v>
      </c>
      <c r="CZ591" s="23">
        <v>0</v>
      </c>
      <c r="DA591" s="23">
        <v>0</v>
      </c>
      <c r="DB591" s="25">
        <f t="shared" si="84"/>
        <v>153317148</v>
      </c>
      <c r="DC591" s="22">
        <v>0</v>
      </c>
      <c r="DD591" s="23">
        <v>0</v>
      </c>
      <c r="DE591" s="23">
        <v>0</v>
      </c>
      <c r="DF591" s="23">
        <v>0</v>
      </c>
      <c r="DG591" s="23">
        <v>0</v>
      </c>
      <c r="DH591" s="24">
        <v>0</v>
      </c>
      <c r="DI591" s="23">
        <v>0</v>
      </c>
      <c r="DJ591" s="23">
        <v>0</v>
      </c>
      <c r="DK591" s="25">
        <f t="shared" si="85"/>
        <v>153317148</v>
      </c>
      <c r="DL591" s="28">
        <v>0</v>
      </c>
      <c r="DM591" s="23">
        <v>0</v>
      </c>
      <c r="DN591" s="23">
        <v>0</v>
      </c>
      <c r="DO591" s="23">
        <v>0</v>
      </c>
      <c r="DP591" s="23">
        <v>0</v>
      </c>
      <c r="DQ591" s="23"/>
      <c r="DR591" s="23">
        <v>0</v>
      </c>
      <c r="DS591" s="23">
        <v>0</v>
      </c>
      <c r="DT591" s="24">
        <v>0</v>
      </c>
      <c r="DU591" s="23">
        <v>0</v>
      </c>
      <c r="DV591" s="23">
        <v>0</v>
      </c>
      <c r="DW591" s="26">
        <f t="shared" si="92"/>
        <v>153317148</v>
      </c>
      <c r="DX591" s="26">
        <f>VLOOKUP(B591,[2]RPTNCT049_ConsultaSaldosContabl!$I$4:$K$7914,3,0)</f>
        <v>49592219</v>
      </c>
      <c r="DY591" s="13" t="e">
        <f>+S591+AD591+AU591+#REF!+BG591+#REF!+BQ591+#REF!</f>
        <v>#REF!</v>
      </c>
    </row>
    <row r="592" spans="1:129" ht="15" customHeight="1" x14ac:dyDescent="0.2">
      <c r="A592" s="9">
        <v>8902081990</v>
      </c>
      <c r="B592" s="9">
        <v>890208199</v>
      </c>
      <c r="C592" s="9"/>
      <c r="D592" s="27">
        <v>215568255</v>
      </c>
      <c r="E592" s="21" t="s">
        <v>922</v>
      </c>
      <c r="F592" s="20" t="s">
        <v>2051</v>
      </c>
      <c r="G592" s="22">
        <f>VLOOKUP(A592,[1]SGP!$A$4:$G$1137,7,0)</f>
        <v>0</v>
      </c>
      <c r="H592" s="23"/>
      <c r="I592" s="23">
        <v>0</v>
      </c>
      <c r="J592" s="23">
        <v>0</v>
      </c>
      <c r="K592" s="24">
        <v>0</v>
      </c>
      <c r="L592" s="23">
        <v>0</v>
      </c>
      <c r="M592" s="23">
        <v>0</v>
      </c>
      <c r="N592" s="25">
        <f t="shared" si="86"/>
        <v>0</v>
      </c>
      <c r="O592" s="25">
        <v>0</v>
      </c>
      <c r="P592" s="22">
        <v>0</v>
      </c>
      <c r="Q592" s="23">
        <v>0</v>
      </c>
      <c r="R592" s="23">
        <v>0</v>
      </c>
      <c r="S592" s="31">
        <v>116814574</v>
      </c>
      <c r="T592" s="23">
        <v>0</v>
      </c>
      <c r="U592" s="24">
        <v>0</v>
      </c>
      <c r="V592" s="23">
        <v>0</v>
      </c>
      <c r="W592" s="23">
        <v>0</v>
      </c>
      <c r="X592" s="25">
        <f t="shared" si="87"/>
        <v>116814574</v>
      </c>
      <c r="Y592" s="25">
        <v>0</v>
      </c>
      <c r="Z592" s="22">
        <v>0</v>
      </c>
      <c r="AA592" s="23">
        <v>0</v>
      </c>
      <c r="AB592" s="22">
        <v>0</v>
      </c>
      <c r="AC592" s="23">
        <v>0</v>
      </c>
      <c r="AD592" s="23">
        <v>19475119</v>
      </c>
      <c r="AE592" s="23">
        <v>0</v>
      </c>
      <c r="AF592" s="24">
        <v>0</v>
      </c>
      <c r="AG592" s="23">
        <v>0</v>
      </c>
      <c r="AH592" s="23">
        <v>0</v>
      </c>
      <c r="AI592" s="25">
        <f t="shared" si="88"/>
        <v>136289693</v>
      </c>
      <c r="AJ592" s="25">
        <v>0</v>
      </c>
      <c r="AK592" s="24">
        <v>0</v>
      </c>
      <c r="AL592" s="23">
        <v>0</v>
      </c>
      <c r="AM592" s="23">
        <v>0</v>
      </c>
      <c r="AN592" s="24">
        <v>0</v>
      </c>
      <c r="AO592" s="24">
        <v>0</v>
      </c>
      <c r="AP592" s="23">
        <v>0</v>
      </c>
      <c r="AQ592" s="23">
        <v>0</v>
      </c>
      <c r="AR592" s="23">
        <v>0</v>
      </c>
      <c r="AS592" s="41" t="s">
        <v>2304</v>
      </c>
      <c r="AT592" s="23">
        <v>0</v>
      </c>
      <c r="AU592" s="23">
        <v>0</v>
      </c>
      <c r="AV592" s="25">
        <v>136289693</v>
      </c>
      <c r="AW592" s="22">
        <v>0</v>
      </c>
      <c r="AX592" s="23">
        <v>0</v>
      </c>
      <c r="AY592" s="41">
        <v>0</v>
      </c>
      <c r="AZ592" s="23">
        <v>0</v>
      </c>
      <c r="BA592" s="24">
        <v>0</v>
      </c>
      <c r="BB592" s="23">
        <v>0</v>
      </c>
      <c r="BC592" s="23"/>
      <c r="BD592" s="23">
        <v>0</v>
      </c>
      <c r="BE592" s="41">
        <v>0</v>
      </c>
      <c r="BF592" s="23">
        <v>107421160</v>
      </c>
      <c r="BG592" s="23">
        <v>121227642</v>
      </c>
      <c r="BH592" s="25">
        <v>364938495</v>
      </c>
      <c r="BI592" s="23">
        <v>0</v>
      </c>
      <c r="BJ592" s="23">
        <v>30681344</v>
      </c>
      <c r="BK592" s="23">
        <v>0</v>
      </c>
      <c r="BL592" s="23">
        <v>0</v>
      </c>
      <c r="BM592" s="23">
        <v>0</v>
      </c>
      <c r="BN592" s="24">
        <v>0</v>
      </c>
      <c r="BO592" s="23">
        <v>0</v>
      </c>
      <c r="BP592" s="23">
        <v>0</v>
      </c>
      <c r="BQ592" s="23">
        <v>0</v>
      </c>
      <c r="BR592" s="25">
        <v>395619839</v>
      </c>
      <c r="BS592" s="22">
        <v>0</v>
      </c>
      <c r="BT592" s="23">
        <v>0</v>
      </c>
      <c r="BU592" s="23">
        <v>0</v>
      </c>
      <c r="BV592" s="23">
        <v>0</v>
      </c>
      <c r="BW592" s="24">
        <v>0</v>
      </c>
      <c r="BX592" s="23">
        <v>0</v>
      </c>
      <c r="BY592" s="23">
        <v>0</v>
      </c>
      <c r="BZ592" s="23">
        <v>0</v>
      </c>
      <c r="CA592" s="25">
        <f t="shared" si="89"/>
        <v>395619839</v>
      </c>
      <c r="CB592" s="22">
        <v>0</v>
      </c>
      <c r="CC592" s="23">
        <v>0</v>
      </c>
      <c r="CD592" s="23">
        <v>0</v>
      </c>
      <c r="CE592" s="23">
        <v>0</v>
      </c>
      <c r="CF592" s="24">
        <v>0</v>
      </c>
      <c r="CG592" s="23">
        <v>0</v>
      </c>
      <c r="CH592" s="23">
        <v>0</v>
      </c>
      <c r="CI592" s="23">
        <v>0</v>
      </c>
      <c r="CJ592" s="25">
        <f t="shared" si="90"/>
        <v>395619839</v>
      </c>
      <c r="CK592" s="22">
        <v>0</v>
      </c>
      <c r="CL592" s="23">
        <v>0</v>
      </c>
      <c r="CM592" s="23">
        <v>0</v>
      </c>
      <c r="CN592" s="23">
        <v>0</v>
      </c>
      <c r="CO592" s="23">
        <v>0</v>
      </c>
      <c r="CP592" s="24">
        <v>0</v>
      </c>
      <c r="CQ592" s="23">
        <v>0</v>
      </c>
      <c r="CR592" s="23">
        <v>0</v>
      </c>
      <c r="CS592" s="25">
        <f t="shared" si="91"/>
        <v>395619839</v>
      </c>
      <c r="CT592" s="22">
        <v>0</v>
      </c>
      <c r="CU592" s="23">
        <v>0</v>
      </c>
      <c r="CV592" s="23">
        <v>0</v>
      </c>
      <c r="CW592" s="23"/>
      <c r="CX592" s="23">
        <v>0</v>
      </c>
      <c r="CY592" s="24">
        <v>0</v>
      </c>
      <c r="CZ592" s="23">
        <v>0</v>
      </c>
      <c r="DA592" s="23">
        <v>0</v>
      </c>
      <c r="DB592" s="25">
        <f t="shared" si="84"/>
        <v>395619839</v>
      </c>
      <c r="DC592" s="22">
        <v>0</v>
      </c>
      <c r="DD592" s="23">
        <v>0</v>
      </c>
      <c r="DE592" s="23">
        <v>0</v>
      </c>
      <c r="DF592" s="23">
        <v>0</v>
      </c>
      <c r="DG592" s="23">
        <v>0</v>
      </c>
      <c r="DH592" s="24">
        <v>0</v>
      </c>
      <c r="DI592" s="23">
        <v>0</v>
      </c>
      <c r="DJ592" s="23">
        <v>0</v>
      </c>
      <c r="DK592" s="25">
        <f t="shared" si="85"/>
        <v>395619839</v>
      </c>
      <c r="DL592" s="28">
        <v>0</v>
      </c>
      <c r="DM592" s="23">
        <v>0</v>
      </c>
      <c r="DN592" s="23">
        <v>0</v>
      </c>
      <c r="DO592" s="23">
        <v>0</v>
      </c>
      <c r="DP592" s="23">
        <v>0</v>
      </c>
      <c r="DQ592" s="23"/>
      <c r="DR592" s="23">
        <v>0</v>
      </c>
      <c r="DS592" s="23">
        <v>0</v>
      </c>
      <c r="DT592" s="24">
        <v>0</v>
      </c>
      <c r="DU592" s="23">
        <v>0</v>
      </c>
      <c r="DV592" s="23">
        <v>0</v>
      </c>
      <c r="DW592" s="26">
        <f t="shared" si="92"/>
        <v>395619839</v>
      </c>
      <c r="DX592" s="26">
        <f>VLOOKUP(B592,[2]RPTNCT049_ConsultaSaldosContabl!$I$4:$K$7914,3,0)</f>
        <v>138102504</v>
      </c>
      <c r="DY592" s="13" t="e">
        <f>+S592+AD592+AU592+#REF!+BG592+#REF!+BQ592+#REF!</f>
        <v>#REF!</v>
      </c>
    </row>
    <row r="593" spans="1:129" ht="15" customHeight="1" x14ac:dyDescent="0.2">
      <c r="A593" s="9">
        <v>8902081485</v>
      </c>
      <c r="B593" s="9">
        <v>890208148</v>
      </c>
      <c r="C593" s="9"/>
      <c r="D593" s="27">
        <v>210268502</v>
      </c>
      <c r="E593" s="21" t="s">
        <v>948</v>
      </c>
      <c r="F593" s="20" t="s">
        <v>2076</v>
      </c>
      <c r="G593" s="22">
        <f>VLOOKUP(A593,[1]SGP!$A$4:$G$1137,7,0)</f>
        <v>0</v>
      </c>
      <c r="H593" s="23"/>
      <c r="I593" s="23">
        <v>0</v>
      </c>
      <c r="J593" s="23">
        <v>0</v>
      </c>
      <c r="K593" s="24">
        <v>0</v>
      </c>
      <c r="L593" s="23">
        <v>0</v>
      </c>
      <c r="M593" s="23">
        <v>0</v>
      </c>
      <c r="N593" s="25">
        <f t="shared" si="86"/>
        <v>0</v>
      </c>
      <c r="O593" s="25">
        <v>0</v>
      </c>
      <c r="P593" s="22">
        <v>0</v>
      </c>
      <c r="Q593" s="23">
        <v>0</v>
      </c>
      <c r="R593" s="23">
        <v>0</v>
      </c>
      <c r="S593" s="31">
        <v>8496699</v>
      </c>
      <c r="T593" s="23">
        <v>0</v>
      </c>
      <c r="U593" s="24">
        <v>0</v>
      </c>
      <c r="V593" s="23">
        <v>0</v>
      </c>
      <c r="W593" s="23">
        <v>0</v>
      </c>
      <c r="X593" s="25">
        <f t="shared" si="87"/>
        <v>8496699</v>
      </c>
      <c r="Y593" s="25">
        <v>0</v>
      </c>
      <c r="Z593" s="22">
        <v>0</v>
      </c>
      <c r="AA593" s="23">
        <v>0</v>
      </c>
      <c r="AB593" s="22">
        <v>0</v>
      </c>
      <c r="AC593" s="23">
        <v>0</v>
      </c>
      <c r="AD593" s="23">
        <v>26873536</v>
      </c>
      <c r="AE593" s="23">
        <v>0</v>
      </c>
      <c r="AF593" s="24">
        <v>0</v>
      </c>
      <c r="AG593" s="23">
        <v>0</v>
      </c>
      <c r="AH593" s="23">
        <v>0</v>
      </c>
      <c r="AI593" s="25">
        <f t="shared" si="88"/>
        <v>35370235</v>
      </c>
      <c r="AJ593" s="25">
        <v>0</v>
      </c>
      <c r="AK593" s="24">
        <v>0</v>
      </c>
      <c r="AL593" s="23">
        <v>0</v>
      </c>
      <c r="AM593" s="23">
        <v>0</v>
      </c>
      <c r="AN593" s="24">
        <v>0</v>
      </c>
      <c r="AO593" s="24">
        <v>0</v>
      </c>
      <c r="AP593" s="23">
        <v>0</v>
      </c>
      <c r="AQ593" s="23">
        <v>0</v>
      </c>
      <c r="AR593" s="23">
        <v>0</v>
      </c>
      <c r="AS593" s="41" t="s">
        <v>2304</v>
      </c>
      <c r="AT593" s="23">
        <v>0</v>
      </c>
      <c r="AU593" s="23">
        <v>0</v>
      </c>
      <c r="AV593" s="25">
        <v>35370235</v>
      </c>
      <c r="AW593" s="22">
        <v>0</v>
      </c>
      <c r="AX593" s="23">
        <v>0</v>
      </c>
      <c r="AY593" s="41">
        <v>0</v>
      </c>
      <c r="AZ593" s="23">
        <v>0</v>
      </c>
      <c r="BA593" s="24">
        <v>0</v>
      </c>
      <c r="BB593" s="23">
        <v>0</v>
      </c>
      <c r="BC593" s="23"/>
      <c r="BD593" s="23">
        <v>0</v>
      </c>
      <c r="BE593" s="41">
        <v>0</v>
      </c>
      <c r="BF593" s="23">
        <v>28917935</v>
      </c>
      <c r="BG593" s="23">
        <v>32720416</v>
      </c>
      <c r="BH593" s="25">
        <v>97008586</v>
      </c>
      <c r="BI593" s="23">
        <v>0</v>
      </c>
      <c r="BJ593" s="23">
        <v>8497114</v>
      </c>
      <c r="BK593" s="23">
        <v>0</v>
      </c>
      <c r="BL593" s="23">
        <v>0</v>
      </c>
      <c r="BM593" s="23">
        <v>0</v>
      </c>
      <c r="BN593" s="24">
        <v>0</v>
      </c>
      <c r="BO593" s="23">
        <v>0</v>
      </c>
      <c r="BP593" s="23">
        <v>0</v>
      </c>
      <c r="BQ593" s="23">
        <v>0</v>
      </c>
      <c r="BR593" s="25">
        <v>105505700</v>
      </c>
      <c r="BS593" s="22">
        <v>0</v>
      </c>
      <c r="BT593" s="23">
        <v>0</v>
      </c>
      <c r="BU593" s="23">
        <v>0</v>
      </c>
      <c r="BV593" s="23">
        <v>0</v>
      </c>
      <c r="BW593" s="24">
        <v>0</v>
      </c>
      <c r="BX593" s="23">
        <v>0</v>
      </c>
      <c r="BY593" s="23">
        <v>0</v>
      </c>
      <c r="BZ593" s="23">
        <v>0</v>
      </c>
      <c r="CA593" s="25">
        <f t="shared" si="89"/>
        <v>105505700</v>
      </c>
      <c r="CB593" s="22">
        <v>0</v>
      </c>
      <c r="CC593" s="23">
        <v>0</v>
      </c>
      <c r="CD593" s="23">
        <v>0</v>
      </c>
      <c r="CE593" s="23">
        <v>0</v>
      </c>
      <c r="CF593" s="24">
        <v>0</v>
      </c>
      <c r="CG593" s="23">
        <v>0</v>
      </c>
      <c r="CH593" s="23">
        <v>0</v>
      </c>
      <c r="CI593" s="23">
        <v>0</v>
      </c>
      <c r="CJ593" s="25">
        <f t="shared" si="90"/>
        <v>105505700</v>
      </c>
      <c r="CK593" s="22">
        <v>0</v>
      </c>
      <c r="CL593" s="23">
        <v>0</v>
      </c>
      <c r="CM593" s="23">
        <v>0</v>
      </c>
      <c r="CN593" s="23">
        <v>0</v>
      </c>
      <c r="CO593" s="23">
        <v>0</v>
      </c>
      <c r="CP593" s="24">
        <v>0</v>
      </c>
      <c r="CQ593" s="23">
        <v>0</v>
      </c>
      <c r="CR593" s="23">
        <v>0</v>
      </c>
      <c r="CS593" s="25">
        <f t="shared" si="91"/>
        <v>105505700</v>
      </c>
      <c r="CT593" s="22">
        <v>0</v>
      </c>
      <c r="CU593" s="23">
        <v>0</v>
      </c>
      <c r="CV593" s="23">
        <v>0</v>
      </c>
      <c r="CW593" s="23"/>
      <c r="CX593" s="23">
        <v>0</v>
      </c>
      <c r="CY593" s="24">
        <v>0</v>
      </c>
      <c r="CZ593" s="23">
        <v>0</v>
      </c>
      <c r="DA593" s="23">
        <v>0</v>
      </c>
      <c r="DB593" s="25">
        <f t="shared" si="84"/>
        <v>105505700</v>
      </c>
      <c r="DC593" s="22">
        <v>0</v>
      </c>
      <c r="DD593" s="23">
        <v>0</v>
      </c>
      <c r="DE593" s="23">
        <v>0</v>
      </c>
      <c r="DF593" s="23">
        <v>0</v>
      </c>
      <c r="DG593" s="23">
        <v>0</v>
      </c>
      <c r="DH593" s="24">
        <v>0</v>
      </c>
      <c r="DI593" s="23">
        <v>0</v>
      </c>
      <c r="DJ593" s="23">
        <v>0</v>
      </c>
      <c r="DK593" s="25">
        <f t="shared" si="85"/>
        <v>105505700</v>
      </c>
      <c r="DL593" s="28">
        <v>0</v>
      </c>
      <c r="DM593" s="23">
        <v>0</v>
      </c>
      <c r="DN593" s="23">
        <v>0</v>
      </c>
      <c r="DO593" s="23">
        <v>0</v>
      </c>
      <c r="DP593" s="23"/>
      <c r="DQ593" s="23"/>
      <c r="DR593" s="23">
        <v>0</v>
      </c>
      <c r="DS593" s="23">
        <v>0</v>
      </c>
      <c r="DT593" s="24">
        <v>0</v>
      </c>
      <c r="DU593" s="23">
        <v>0</v>
      </c>
      <c r="DV593" s="23">
        <v>0</v>
      </c>
      <c r="DW593" s="26">
        <f t="shared" si="92"/>
        <v>105505700</v>
      </c>
      <c r="DX593" s="26">
        <f>VLOOKUP(B593,[2]RPTNCT049_ConsultaSaldosContabl!$I$4:$K$7914,3,0)</f>
        <v>37415049</v>
      </c>
      <c r="DY593" s="13" t="e">
        <f>+S593+AD593+AU593+#REF!+BG593+#REF!+BQ593+#REF!</f>
        <v>#REF!</v>
      </c>
    </row>
    <row r="594" spans="1:129" ht="15" customHeight="1" x14ac:dyDescent="0.2">
      <c r="A594" s="9">
        <v>8902081191</v>
      </c>
      <c r="B594" s="9">
        <v>890208119</v>
      </c>
      <c r="C594" s="9"/>
      <c r="D594" s="27">
        <v>219268092</v>
      </c>
      <c r="E594" s="21" t="s">
        <v>902</v>
      </c>
      <c r="F594" s="20" t="s">
        <v>2033</v>
      </c>
      <c r="G594" s="22">
        <f>VLOOKUP(A594,[1]SGP!$A$4:$G$1137,7,0)</f>
        <v>0</v>
      </c>
      <c r="H594" s="23"/>
      <c r="I594" s="23">
        <v>0</v>
      </c>
      <c r="J594" s="23">
        <v>0</v>
      </c>
      <c r="K594" s="24">
        <v>0</v>
      </c>
      <c r="L594" s="23">
        <v>0</v>
      </c>
      <c r="M594" s="23">
        <v>0</v>
      </c>
      <c r="N594" s="25">
        <f t="shared" si="86"/>
        <v>0</v>
      </c>
      <c r="O594" s="25">
        <v>0</v>
      </c>
      <c r="P594" s="22">
        <v>0</v>
      </c>
      <c r="Q594" s="23">
        <v>0</v>
      </c>
      <c r="R594" s="23">
        <v>0</v>
      </c>
      <c r="S594" s="29">
        <v>0</v>
      </c>
      <c r="T594" s="23">
        <v>0</v>
      </c>
      <c r="U594" s="24">
        <v>0</v>
      </c>
      <c r="V594" s="23">
        <v>0</v>
      </c>
      <c r="W594" s="23">
        <v>0</v>
      </c>
      <c r="X594" s="25">
        <f t="shared" si="87"/>
        <v>0</v>
      </c>
      <c r="Y594" s="25">
        <v>0</v>
      </c>
      <c r="Z594" s="22">
        <v>0</v>
      </c>
      <c r="AA594" s="23">
        <v>0</v>
      </c>
      <c r="AB594" s="22">
        <v>0</v>
      </c>
      <c r="AC594" s="23">
        <v>0</v>
      </c>
      <c r="AD594" s="23">
        <v>0</v>
      </c>
      <c r="AE594" s="23">
        <v>0</v>
      </c>
      <c r="AF594" s="24">
        <v>0</v>
      </c>
      <c r="AG594" s="23">
        <v>0</v>
      </c>
      <c r="AH594" s="23">
        <v>0</v>
      </c>
      <c r="AI594" s="25">
        <f t="shared" si="88"/>
        <v>0</v>
      </c>
      <c r="AJ594" s="25">
        <v>0</v>
      </c>
      <c r="AK594" s="24">
        <v>0</v>
      </c>
      <c r="AL594" s="23">
        <v>0</v>
      </c>
      <c r="AM594" s="23">
        <v>0</v>
      </c>
      <c r="AN594" s="24">
        <v>0</v>
      </c>
      <c r="AO594" s="24">
        <v>0</v>
      </c>
      <c r="AP594" s="23">
        <v>0</v>
      </c>
      <c r="AQ594" s="23">
        <v>0</v>
      </c>
      <c r="AR594" s="23">
        <v>0</v>
      </c>
      <c r="AS594" s="41" t="s">
        <v>2304</v>
      </c>
      <c r="AT594" s="23">
        <v>0</v>
      </c>
      <c r="AU594" s="23">
        <v>0</v>
      </c>
      <c r="AV594" s="25">
        <v>0</v>
      </c>
      <c r="AW594" s="22">
        <v>0</v>
      </c>
      <c r="AX594" s="23">
        <v>0</v>
      </c>
      <c r="AY594" s="41">
        <v>0</v>
      </c>
      <c r="AZ594" s="23">
        <v>0</v>
      </c>
      <c r="BA594" s="24">
        <v>0</v>
      </c>
      <c r="BB594" s="23">
        <v>0</v>
      </c>
      <c r="BC594" s="23"/>
      <c r="BD594" s="23">
        <v>0</v>
      </c>
      <c r="BE594" s="41">
        <v>0</v>
      </c>
      <c r="BF594" s="23">
        <v>46763600</v>
      </c>
      <c r="BG594" s="23">
        <v>0</v>
      </c>
      <c r="BH594" s="25">
        <v>46763600</v>
      </c>
      <c r="BI594" s="23">
        <v>0</v>
      </c>
      <c r="BJ594" s="23">
        <v>13001829</v>
      </c>
      <c r="BK594" s="23">
        <v>0</v>
      </c>
      <c r="BL594" s="23">
        <v>0</v>
      </c>
      <c r="BM594" s="23">
        <v>0</v>
      </c>
      <c r="BN594" s="24">
        <v>0</v>
      </c>
      <c r="BO594" s="23">
        <v>0</v>
      </c>
      <c r="BP594" s="23">
        <v>0</v>
      </c>
      <c r="BQ594" s="23">
        <v>0</v>
      </c>
      <c r="BR594" s="25">
        <v>59765429</v>
      </c>
      <c r="BS594" s="22">
        <v>0</v>
      </c>
      <c r="BT594" s="23">
        <v>0</v>
      </c>
      <c r="BU594" s="23">
        <v>0</v>
      </c>
      <c r="BV594" s="23">
        <v>0</v>
      </c>
      <c r="BW594" s="24">
        <v>0</v>
      </c>
      <c r="BX594" s="23">
        <v>0</v>
      </c>
      <c r="BY594" s="23">
        <v>0</v>
      </c>
      <c r="BZ594" s="23">
        <v>0</v>
      </c>
      <c r="CA594" s="25">
        <f t="shared" si="89"/>
        <v>59765429</v>
      </c>
      <c r="CB594" s="22">
        <v>0</v>
      </c>
      <c r="CC594" s="23">
        <v>0</v>
      </c>
      <c r="CD594" s="23">
        <v>0</v>
      </c>
      <c r="CE594" s="23">
        <v>0</v>
      </c>
      <c r="CF594" s="24">
        <v>0</v>
      </c>
      <c r="CG594" s="23">
        <v>0</v>
      </c>
      <c r="CH594" s="23">
        <v>0</v>
      </c>
      <c r="CI594" s="23">
        <v>0</v>
      </c>
      <c r="CJ594" s="25">
        <f t="shared" si="90"/>
        <v>59765429</v>
      </c>
      <c r="CK594" s="22">
        <v>0</v>
      </c>
      <c r="CL594" s="23">
        <v>0</v>
      </c>
      <c r="CM594" s="23">
        <v>0</v>
      </c>
      <c r="CN594" s="23">
        <v>0</v>
      </c>
      <c r="CO594" s="23">
        <v>0</v>
      </c>
      <c r="CP594" s="24">
        <v>0</v>
      </c>
      <c r="CQ594" s="23">
        <v>0</v>
      </c>
      <c r="CR594" s="23">
        <v>0</v>
      </c>
      <c r="CS594" s="25">
        <f t="shared" si="91"/>
        <v>59765429</v>
      </c>
      <c r="CT594" s="22">
        <v>0</v>
      </c>
      <c r="CU594" s="23">
        <v>0</v>
      </c>
      <c r="CV594" s="23">
        <v>0</v>
      </c>
      <c r="CW594" s="23"/>
      <c r="CX594" s="23">
        <v>0</v>
      </c>
      <c r="CY594" s="24">
        <v>0</v>
      </c>
      <c r="CZ594" s="23">
        <v>0</v>
      </c>
      <c r="DA594" s="23">
        <v>0</v>
      </c>
      <c r="DB594" s="25">
        <f t="shared" si="84"/>
        <v>59765429</v>
      </c>
      <c r="DC594" s="22">
        <v>0</v>
      </c>
      <c r="DD594" s="23">
        <v>0</v>
      </c>
      <c r="DE594" s="23">
        <v>0</v>
      </c>
      <c r="DF594" s="23">
        <v>0</v>
      </c>
      <c r="DG594" s="23">
        <v>0</v>
      </c>
      <c r="DH594" s="24">
        <v>0</v>
      </c>
      <c r="DI594" s="23">
        <v>0</v>
      </c>
      <c r="DJ594" s="23">
        <v>0</v>
      </c>
      <c r="DK594" s="25">
        <f t="shared" si="85"/>
        <v>59765429</v>
      </c>
      <c r="DL594" s="28">
        <v>0</v>
      </c>
      <c r="DM594" s="23">
        <v>0</v>
      </c>
      <c r="DN594" s="23">
        <v>0</v>
      </c>
      <c r="DO594" s="23">
        <v>0</v>
      </c>
      <c r="DP594" s="23"/>
      <c r="DQ594" s="23"/>
      <c r="DR594" s="23">
        <v>0</v>
      </c>
      <c r="DS594" s="23">
        <v>0</v>
      </c>
      <c r="DT594" s="24">
        <v>0</v>
      </c>
      <c r="DU594" s="23">
        <v>0</v>
      </c>
      <c r="DV594" s="23">
        <v>0</v>
      </c>
      <c r="DW594" s="26">
        <f t="shared" si="92"/>
        <v>59765429</v>
      </c>
      <c r="DX594" s="26">
        <f>VLOOKUP(B594,[2]RPTNCT049_ConsultaSaldosContabl!$I$4:$K$7914,3,0)</f>
        <v>59765429</v>
      </c>
      <c r="DY594" s="13" t="e">
        <f>+S594+AD594+AU594+#REF!+BG594+#REF!+BQ594+#REF!</f>
        <v>#REF!</v>
      </c>
    </row>
    <row r="595" spans="1:129" ht="15" customHeight="1" x14ac:dyDescent="0.2">
      <c r="A595" s="9">
        <v>8902080985</v>
      </c>
      <c r="B595" s="9">
        <v>890208098</v>
      </c>
      <c r="C595" s="9"/>
      <c r="D595" s="27">
        <v>217968179</v>
      </c>
      <c r="E595" s="21" t="s">
        <v>913</v>
      </c>
      <c r="F595" s="20" t="s">
        <v>2042</v>
      </c>
      <c r="G595" s="22">
        <f>VLOOKUP(A595,[1]SGP!$A$4:$G$1137,7,0)</f>
        <v>0</v>
      </c>
      <c r="H595" s="23"/>
      <c r="I595" s="23">
        <v>0</v>
      </c>
      <c r="J595" s="23">
        <v>0</v>
      </c>
      <c r="K595" s="24">
        <v>0</v>
      </c>
      <c r="L595" s="23">
        <v>0</v>
      </c>
      <c r="M595" s="23">
        <v>0</v>
      </c>
      <c r="N595" s="25">
        <f t="shared" si="86"/>
        <v>0</v>
      </c>
      <c r="O595" s="25">
        <v>0</v>
      </c>
      <c r="P595" s="22">
        <v>0</v>
      </c>
      <c r="Q595" s="23">
        <v>0</v>
      </c>
      <c r="R595" s="23">
        <v>0</v>
      </c>
      <c r="S595" s="31">
        <v>15109289</v>
      </c>
      <c r="T595" s="23">
        <v>0</v>
      </c>
      <c r="U595" s="24">
        <v>0</v>
      </c>
      <c r="V595" s="23">
        <v>0</v>
      </c>
      <c r="W595" s="23">
        <v>0</v>
      </c>
      <c r="X595" s="25">
        <f t="shared" si="87"/>
        <v>15109289</v>
      </c>
      <c r="Y595" s="25">
        <v>0</v>
      </c>
      <c r="Z595" s="22">
        <v>0</v>
      </c>
      <c r="AA595" s="23">
        <v>0</v>
      </c>
      <c r="AB595" s="22">
        <v>0</v>
      </c>
      <c r="AC595" s="23">
        <v>0</v>
      </c>
      <c r="AD595" s="23">
        <v>21307189</v>
      </c>
      <c r="AE595" s="23">
        <v>0</v>
      </c>
      <c r="AF595" s="24">
        <v>0</v>
      </c>
      <c r="AG595" s="23">
        <v>0</v>
      </c>
      <c r="AH595" s="23">
        <v>0</v>
      </c>
      <c r="AI595" s="25">
        <f t="shared" si="88"/>
        <v>36416478</v>
      </c>
      <c r="AJ595" s="25">
        <v>0</v>
      </c>
      <c r="AK595" s="24">
        <v>0</v>
      </c>
      <c r="AL595" s="23">
        <v>0</v>
      </c>
      <c r="AM595" s="23">
        <v>0</v>
      </c>
      <c r="AN595" s="24">
        <v>0</v>
      </c>
      <c r="AO595" s="24">
        <v>0</v>
      </c>
      <c r="AP595" s="23">
        <v>0</v>
      </c>
      <c r="AQ595" s="23">
        <v>0</v>
      </c>
      <c r="AR595" s="23">
        <v>0</v>
      </c>
      <c r="AS595" s="41" t="s">
        <v>2304</v>
      </c>
      <c r="AT595" s="23">
        <v>0</v>
      </c>
      <c r="AU595" s="23">
        <v>0</v>
      </c>
      <c r="AV595" s="25">
        <v>36416478</v>
      </c>
      <c r="AW595" s="22">
        <v>0</v>
      </c>
      <c r="AX595" s="23">
        <v>0</v>
      </c>
      <c r="AY595" s="41">
        <v>0</v>
      </c>
      <c r="AZ595" s="23">
        <v>0</v>
      </c>
      <c r="BA595" s="24">
        <v>0</v>
      </c>
      <c r="BB595" s="23">
        <v>0</v>
      </c>
      <c r="BC595" s="23"/>
      <c r="BD595" s="23">
        <v>0</v>
      </c>
      <c r="BE595" s="41">
        <v>0</v>
      </c>
      <c r="BF595" s="23">
        <v>27884270</v>
      </c>
      <c r="BG595" s="23">
        <v>34555466</v>
      </c>
      <c r="BH595" s="25">
        <v>98856214</v>
      </c>
      <c r="BI595" s="23">
        <v>0</v>
      </c>
      <c r="BJ595" s="23">
        <v>7963847</v>
      </c>
      <c r="BK595" s="23">
        <v>0</v>
      </c>
      <c r="BL595" s="23">
        <v>0</v>
      </c>
      <c r="BM595" s="23">
        <v>0</v>
      </c>
      <c r="BN595" s="24">
        <v>0</v>
      </c>
      <c r="BO595" s="23">
        <v>0</v>
      </c>
      <c r="BP595" s="23">
        <v>0</v>
      </c>
      <c r="BQ595" s="23">
        <v>0</v>
      </c>
      <c r="BR595" s="25">
        <v>106820061</v>
      </c>
      <c r="BS595" s="22">
        <v>0</v>
      </c>
      <c r="BT595" s="23">
        <v>0</v>
      </c>
      <c r="BU595" s="23">
        <v>0</v>
      </c>
      <c r="BV595" s="23">
        <v>0</v>
      </c>
      <c r="BW595" s="24">
        <v>0</v>
      </c>
      <c r="BX595" s="23">
        <v>0</v>
      </c>
      <c r="BY595" s="23">
        <v>0</v>
      </c>
      <c r="BZ595" s="23">
        <v>0</v>
      </c>
      <c r="CA595" s="25">
        <f t="shared" si="89"/>
        <v>106820061</v>
      </c>
      <c r="CB595" s="22">
        <v>0</v>
      </c>
      <c r="CC595" s="23">
        <v>0</v>
      </c>
      <c r="CD595" s="23">
        <v>0</v>
      </c>
      <c r="CE595" s="23">
        <v>0</v>
      </c>
      <c r="CF595" s="24">
        <v>0</v>
      </c>
      <c r="CG595" s="23">
        <v>0</v>
      </c>
      <c r="CH595" s="23">
        <v>0</v>
      </c>
      <c r="CI595" s="23">
        <v>0</v>
      </c>
      <c r="CJ595" s="25">
        <f t="shared" si="90"/>
        <v>106820061</v>
      </c>
      <c r="CK595" s="22">
        <v>0</v>
      </c>
      <c r="CL595" s="23">
        <v>0</v>
      </c>
      <c r="CM595" s="23">
        <v>0</v>
      </c>
      <c r="CN595" s="23">
        <v>0</v>
      </c>
      <c r="CO595" s="23">
        <v>0</v>
      </c>
      <c r="CP595" s="24">
        <v>0</v>
      </c>
      <c r="CQ595" s="23">
        <v>0</v>
      </c>
      <c r="CR595" s="23">
        <v>0</v>
      </c>
      <c r="CS595" s="25">
        <f t="shared" si="91"/>
        <v>106820061</v>
      </c>
      <c r="CT595" s="22">
        <v>0</v>
      </c>
      <c r="CU595" s="23">
        <v>0</v>
      </c>
      <c r="CV595" s="23">
        <v>0</v>
      </c>
      <c r="CW595" s="23"/>
      <c r="CX595" s="23">
        <v>0</v>
      </c>
      <c r="CY595" s="24">
        <v>0</v>
      </c>
      <c r="CZ595" s="23">
        <v>0</v>
      </c>
      <c r="DA595" s="23">
        <v>0</v>
      </c>
      <c r="DB595" s="25">
        <f t="shared" si="84"/>
        <v>106820061</v>
      </c>
      <c r="DC595" s="22">
        <v>0</v>
      </c>
      <c r="DD595" s="23">
        <v>0</v>
      </c>
      <c r="DE595" s="23">
        <v>0</v>
      </c>
      <c r="DF595" s="23">
        <v>0</v>
      </c>
      <c r="DG595" s="23">
        <v>0</v>
      </c>
      <c r="DH595" s="24">
        <v>0</v>
      </c>
      <c r="DI595" s="23">
        <v>0</v>
      </c>
      <c r="DJ595" s="23">
        <v>0</v>
      </c>
      <c r="DK595" s="25">
        <f t="shared" si="85"/>
        <v>106820061</v>
      </c>
      <c r="DL595" s="28">
        <v>0</v>
      </c>
      <c r="DM595" s="23">
        <v>0</v>
      </c>
      <c r="DN595" s="23">
        <v>0</v>
      </c>
      <c r="DO595" s="23">
        <v>0</v>
      </c>
      <c r="DP595" s="23"/>
      <c r="DQ595" s="23"/>
      <c r="DR595" s="23">
        <v>0</v>
      </c>
      <c r="DS595" s="23">
        <v>0</v>
      </c>
      <c r="DT595" s="24">
        <v>0</v>
      </c>
      <c r="DU595" s="23">
        <v>0</v>
      </c>
      <c r="DV595" s="23">
        <v>0</v>
      </c>
      <c r="DW595" s="26">
        <f t="shared" si="92"/>
        <v>106820061</v>
      </c>
      <c r="DX595" s="26">
        <f>VLOOKUP(B595,[2]RPTNCT049_ConsultaSaldosContabl!$I$4:$K$7914,3,0)</f>
        <v>35848117</v>
      </c>
      <c r="DY595" s="13" t="e">
        <f>+S595+AD595+AU595+#REF!+BG595+#REF!+BQ595+#REF!</f>
        <v>#REF!</v>
      </c>
    </row>
    <row r="596" spans="1:129" ht="15" customHeight="1" x14ac:dyDescent="0.2">
      <c r="A596" s="9">
        <v>8902077901</v>
      </c>
      <c r="B596" s="9">
        <v>890207790</v>
      </c>
      <c r="C596" s="9"/>
      <c r="D596" s="27">
        <v>212768327</v>
      </c>
      <c r="E596" s="21" t="s">
        <v>932</v>
      </c>
      <c r="F596" s="20" t="s">
        <v>2061</v>
      </c>
      <c r="G596" s="22">
        <f>VLOOKUP(A596,[1]SGP!$A$4:$G$1137,7,0)</f>
        <v>0</v>
      </c>
      <c r="H596" s="23"/>
      <c r="I596" s="23">
        <v>0</v>
      </c>
      <c r="J596" s="23">
        <v>0</v>
      </c>
      <c r="K596" s="24">
        <v>0</v>
      </c>
      <c r="L596" s="23">
        <v>0</v>
      </c>
      <c r="M596" s="23">
        <v>0</v>
      </c>
      <c r="N596" s="25">
        <f t="shared" si="86"/>
        <v>0</v>
      </c>
      <c r="O596" s="25">
        <v>0</v>
      </c>
      <c r="P596" s="22">
        <v>0</v>
      </c>
      <c r="Q596" s="23">
        <v>0</v>
      </c>
      <c r="R596" s="23">
        <v>0</v>
      </c>
      <c r="S596" s="31">
        <v>41206344</v>
      </c>
      <c r="T596" s="23">
        <v>0</v>
      </c>
      <c r="U596" s="24">
        <v>0</v>
      </c>
      <c r="V596" s="23">
        <v>0</v>
      </c>
      <c r="W596" s="23">
        <v>0</v>
      </c>
      <c r="X596" s="25">
        <f t="shared" si="87"/>
        <v>41206344</v>
      </c>
      <c r="Y596" s="25">
        <v>0</v>
      </c>
      <c r="Z596" s="22">
        <v>0</v>
      </c>
      <c r="AA596" s="23">
        <v>0</v>
      </c>
      <c r="AB596" s="22">
        <v>0</v>
      </c>
      <c r="AC596" s="23">
        <v>0</v>
      </c>
      <c r="AD596" s="23">
        <v>0</v>
      </c>
      <c r="AE596" s="23">
        <v>0</v>
      </c>
      <c r="AF596" s="24">
        <v>0</v>
      </c>
      <c r="AG596" s="23">
        <v>0</v>
      </c>
      <c r="AH596" s="23">
        <v>0</v>
      </c>
      <c r="AI596" s="25">
        <f t="shared" si="88"/>
        <v>41206344</v>
      </c>
      <c r="AJ596" s="25">
        <v>0</v>
      </c>
      <c r="AK596" s="24">
        <v>0</v>
      </c>
      <c r="AL596" s="23">
        <v>0</v>
      </c>
      <c r="AM596" s="23">
        <v>0</v>
      </c>
      <c r="AN596" s="24">
        <v>0</v>
      </c>
      <c r="AO596" s="24">
        <v>0</v>
      </c>
      <c r="AP596" s="23">
        <v>0</v>
      </c>
      <c r="AQ596" s="23">
        <v>0</v>
      </c>
      <c r="AR596" s="23">
        <v>0</v>
      </c>
      <c r="AS596" s="41" t="s">
        <v>2304</v>
      </c>
      <c r="AT596" s="23">
        <v>0</v>
      </c>
      <c r="AU596" s="23">
        <v>0</v>
      </c>
      <c r="AV596" s="25">
        <v>41206344</v>
      </c>
      <c r="AW596" s="22">
        <v>0</v>
      </c>
      <c r="AX596" s="23">
        <v>0</v>
      </c>
      <c r="AY596" s="41">
        <v>0</v>
      </c>
      <c r="AZ596" s="23">
        <v>0</v>
      </c>
      <c r="BA596" s="24">
        <v>0</v>
      </c>
      <c r="BB596" s="23">
        <v>0</v>
      </c>
      <c r="BC596" s="23"/>
      <c r="BD596" s="23">
        <v>0</v>
      </c>
      <c r="BE596" s="41">
        <v>0</v>
      </c>
      <c r="BF596" s="23">
        <v>28456585</v>
      </c>
      <c r="BG596" s="23">
        <v>36928850</v>
      </c>
      <c r="BH596" s="25">
        <v>106591779</v>
      </c>
      <c r="BI596" s="23">
        <v>0</v>
      </c>
      <c r="BJ596" s="23">
        <v>8605724</v>
      </c>
      <c r="BK596" s="23">
        <v>0</v>
      </c>
      <c r="BL596" s="23">
        <v>0</v>
      </c>
      <c r="BM596" s="23">
        <v>0</v>
      </c>
      <c r="BN596" s="24">
        <v>0</v>
      </c>
      <c r="BO596" s="23">
        <v>0</v>
      </c>
      <c r="BP596" s="23">
        <v>0</v>
      </c>
      <c r="BQ596" s="23">
        <v>0</v>
      </c>
      <c r="BR596" s="25">
        <v>115197503</v>
      </c>
      <c r="BS596" s="22">
        <v>0</v>
      </c>
      <c r="BT596" s="23">
        <v>0</v>
      </c>
      <c r="BU596" s="23">
        <v>0</v>
      </c>
      <c r="BV596" s="23">
        <v>0</v>
      </c>
      <c r="BW596" s="24">
        <v>0</v>
      </c>
      <c r="BX596" s="23">
        <v>0</v>
      </c>
      <c r="BY596" s="23">
        <v>0</v>
      </c>
      <c r="BZ596" s="23">
        <v>0</v>
      </c>
      <c r="CA596" s="25">
        <f t="shared" si="89"/>
        <v>115197503</v>
      </c>
      <c r="CB596" s="22">
        <v>0</v>
      </c>
      <c r="CC596" s="23">
        <v>0</v>
      </c>
      <c r="CD596" s="23">
        <v>0</v>
      </c>
      <c r="CE596" s="23">
        <v>0</v>
      </c>
      <c r="CF596" s="24">
        <v>0</v>
      </c>
      <c r="CG596" s="23">
        <v>0</v>
      </c>
      <c r="CH596" s="23">
        <v>0</v>
      </c>
      <c r="CI596" s="23">
        <v>0</v>
      </c>
      <c r="CJ596" s="25">
        <f t="shared" si="90"/>
        <v>115197503</v>
      </c>
      <c r="CK596" s="22">
        <v>0</v>
      </c>
      <c r="CL596" s="23">
        <v>0</v>
      </c>
      <c r="CM596" s="23">
        <v>0</v>
      </c>
      <c r="CN596" s="23">
        <v>0</v>
      </c>
      <c r="CO596" s="23">
        <v>0</v>
      </c>
      <c r="CP596" s="24">
        <v>0</v>
      </c>
      <c r="CQ596" s="23">
        <v>0</v>
      </c>
      <c r="CR596" s="23">
        <v>0</v>
      </c>
      <c r="CS596" s="25">
        <f t="shared" si="91"/>
        <v>115197503</v>
      </c>
      <c r="CT596" s="22">
        <v>0</v>
      </c>
      <c r="CU596" s="23">
        <v>0</v>
      </c>
      <c r="CV596" s="23">
        <v>0</v>
      </c>
      <c r="CW596" s="23"/>
      <c r="CX596" s="23">
        <v>0</v>
      </c>
      <c r="CY596" s="24">
        <v>0</v>
      </c>
      <c r="CZ596" s="23">
        <v>0</v>
      </c>
      <c r="DA596" s="23">
        <v>0</v>
      </c>
      <c r="DB596" s="25">
        <f t="shared" si="84"/>
        <v>115197503</v>
      </c>
      <c r="DC596" s="22">
        <v>0</v>
      </c>
      <c r="DD596" s="23">
        <v>0</v>
      </c>
      <c r="DE596" s="23">
        <v>0</v>
      </c>
      <c r="DF596" s="23">
        <v>0</v>
      </c>
      <c r="DG596" s="23">
        <v>0</v>
      </c>
      <c r="DH596" s="24">
        <v>0</v>
      </c>
      <c r="DI596" s="23">
        <v>0</v>
      </c>
      <c r="DJ596" s="23">
        <v>0</v>
      </c>
      <c r="DK596" s="25">
        <f t="shared" si="85"/>
        <v>115197503</v>
      </c>
      <c r="DL596" s="28">
        <v>0</v>
      </c>
      <c r="DM596" s="23">
        <v>0</v>
      </c>
      <c r="DN596" s="23">
        <v>0</v>
      </c>
      <c r="DO596" s="23">
        <v>0</v>
      </c>
      <c r="DP596" s="23"/>
      <c r="DQ596" s="23"/>
      <c r="DR596" s="23">
        <v>0</v>
      </c>
      <c r="DS596" s="23">
        <v>0</v>
      </c>
      <c r="DT596" s="24">
        <v>0</v>
      </c>
      <c r="DU596" s="23">
        <v>0</v>
      </c>
      <c r="DV596" s="23">
        <v>0</v>
      </c>
      <c r="DW596" s="26">
        <f t="shared" si="92"/>
        <v>115197503</v>
      </c>
      <c r="DX596" s="26">
        <f>VLOOKUP(B596,[2]RPTNCT049_ConsultaSaldosContabl!$I$4:$K$7914,3,0)</f>
        <v>37062309</v>
      </c>
      <c r="DY596" s="13" t="e">
        <f>+S596+AD596+AU596+#REF!+BG596+#REF!+BQ596+#REF!</f>
        <v>#REF!</v>
      </c>
    </row>
    <row r="597" spans="1:129" ht="15" customHeight="1" x14ac:dyDescent="0.2">
      <c r="A597" s="9">
        <v>8902070221</v>
      </c>
      <c r="B597" s="9">
        <v>890207022</v>
      </c>
      <c r="C597" s="9"/>
      <c r="D597" s="27">
        <v>216968669</v>
      </c>
      <c r="E597" s="21" t="s">
        <v>959</v>
      </c>
      <c r="F597" s="20" t="s">
        <v>2086</v>
      </c>
      <c r="G597" s="22">
        <f>VLOOKUP(A597,[1]SGP!$A$4:$G$1137,7,0)</f>
        <v>0</v>
      </c>
      <c r="H597" s="23"/>
      <c r="I597" s="23">
        <v>0</v>
      </c>
      <c r="J597" s="23">
        <v>0</v>
      </c>
      <c r="K597" s="24">
        <v>0</v>
      </c>
      <c r="L597" s="23">
        <v>0</v>
      </c>
      <c r="M597" s="23">
        <v>0</v>
      </c>
      <c r="N597" s="25">
        <f t="shared" si="86"/>
        <v>0</v>
      </c>
      <c r="O597" s="25">
        <v>0</v>
      </c>
      <c r="P597" s="22">
        <v>0</v>
      </c>
      <c r="Q597" s="23">
        <v>0</v>
      </c>
      <c r="R597" s="23">
        <v>0</v>
      </c>
      <c r="S597" s="31">
        <v>11593825</v>
      </c>
      <c r="T597" s="23">
        <v>0</v>
      </c>
      <c r="U597" s="24">
        <v>0</v>
      </c>
      <c r="V597" s="23">
        <v>0</v>
      </c>
      <c r="W597" s="23">
        <v>0</v>
      </c>
      <c r="X597" s="25">
        <f t="shared" si="87"/>
        <v>11593825</v>
      </c>
      <c r="Y597" s="25">
        <v>0</v>
      </c>
      <c r="Z597" s="22">
        <v>0</v>
      </c>
      <c r="AA597" s="23">
        <v>0</v>
      </c>
      <c r="AB597" s="22">
        <v>0</v>
      </c>
      <c r="AC597" s="23">
        <v>0</v>
      </c>
      <c r="AD597" s="23">
        <v>41088247</v>
      </c>
      <c r="AE597" s="23">
        <v>0</v>
      </c>
      <c r="AF597" s="24">
        <v>0</v>
      </c>
      <c r="AG597" s="23">
        <v>0</v>
      </c>
      <c r="AH597" s="23">
        <v>0</v>
      </c>
      <c r="AI597" s="25">
        <f t="shared" si="88"/>
        <v>52682072</v>
      </c>
      <c r="AJ597" s="25">
        <v>0</v>
      </c>
      <c r="AK597" s="24">
        <v>0</v>
      </c>
      <c r="AL597" s="23">
        <v>0</v>
      </c>
      <c r="AM597" s="23">
        <v>0</v>
      </c>
      <c r="AN597" s="24">
        <v>0</v>
      </c>
      <c r="AO597" s="24">
        <v>0</v>
      </c>
      <c r="AP597" s="23">
        <v>0</v>
      </c>
      <c r="AQ597" s="23">
        <v>0</v>
      </c>
      <c r="AR597" s="23">
        <v>0</v>
      </c>
      <c r="AS597" s="41" t="s">
        <v>2304</v>
      </c>
      <c r="AT597" s="23">
        <v>0</v>
      </c>
      <c r="AU597" s="23">
        <v>0</v>
      </c>
      <c r="AV597" s="25">
        <v>52682072</v>
      </c>
      <c r="AW597" s="22">
        <v>0</v>
      </c>
      <c r="AX597" s="23">
        <v>0</v>
      </c>
      <c r="AY597" s="41">
        <v>0</v>
      </c>
      <c r="AZ597" s="23">
        <v>0</v>
      </c>
      <c r="BA597" s="24">
        <v>0</v>
      </c>
      <c r="BB597" s="23">
        <v>0</v>
      </c>
      <c r="BC597" s="23"/>
      <c r="BD597" s="23">
        <v>0</v>
      </c>
      <c r="BE597" s="41">
        <v>0</v>
      </c>
      <c r="BF597" s="23">
        <v>47291690</v>
      </c>
      <c r="BG597" s="23">
        <v>52130904</v>
      </c>
      <c r="BH597" s="25">
        <v>152104666</v>
      </c>
      <c r="BI597" s="23">
        <v>0</v>
      </c>
      <c r="BJ597" s="23">
        <v>13507499</v>
      </c>
      <c r="BK597" s="23">
        <v>0</v>
      </c>
      <c r="BL597" s="23">
        <v>0</v>
      </c>
      <c r="BM597" s="23">
        <v>0</v>
      </c>
      <c r="BN597" s="24">
        <v>0</v>
      </c>
      <c r="BO597" s="23">
        <v>0</v>
      </c>
      <c r="BP597" s="23">
        <v>0</v>
      </c>
      <c r="BQ597" s="23">
        <v>0</v>
      </c>
      <c r="BR597" s="25">
        <v>165612165</v>
      </c>
      <c r="BS597" s="22">
        <v>0</v>
      </c>
      <c r="BT597" s="23">
        <v>0</v>
      </c>
      <c r="BU597" s="23">
        <v>0</v>
      </c>
      <c r="BV597" s="23">
        <v>0</v>
      </c>
      <c r="BW597" s="24">
        <v>0</v>
      </c>
      <c r="BX597" s="23">
        <v>0</v>
      </c>
      <c r="BY597" s="23">
        <v>0</v>
      </c>
      <c r="BZ597" s="23">
        <v>0</v>
      </c>
      <c r="CA597" s="25">
        <f t="shared" si="89"/>
        <v>165612165</v>
      </c>
      <c r="CB597" s="22">
        <v>0</v>
      </c>
      <c r="CC597" s="23">
        <v>0</v>
      </c>
      <c r="CD597" s="23">
        <v>0</v>
      </c>
      <c r="CE597" s="23">
        <v>0</v>
      </c>
      <c r="CF597" s="24">
        <v>0</v>
      </c>
      <c r="CG597" s="23">
        <v>0</v>
      </c>
      <c r="CH597" s="23">
        <v>0</v>
      </c>
      <c r="CI597" s="23">
        <v>0</v>
      </c>
      <c r="CJ597" s="25">
        <f t="shared" si="90"/>
        <v>165612165</v>
      </c>
      <c r="CK597" s="22">
        <v>0</v>
      </c>
      <c r="CL597" s="23">
        <v>0</v>
      </c>
      <c r="CM597" s="23">
        <v>0</v>
      </c>
      <c r="CN597" s="23">
        <v>0</v>
      </c>
      <c r="CO597" s="23">
        <v>0</v>
      </c>
      <c r="CP597" s="24">
        <v>0</v>
      </c>
      <c r="CQ597" s="23">
        <v>0</v>
      </c>
      <c r="CR597" s="23">
        <v>0</v>
      </c>
      <c r="CS597" s="25">
        <f t="shared" si="91"/>
        <v>165612165</v>
      </c>
      <c r="CT597" s="22">
        <v>0</v>
      </c>
      <c r="CU597" s="23">
        <v>0</v>
      </c>
      <c r="CV597" s="23">
        <v>0</v>
      </c>
      <c r="CW597" s="23"/>
      <c r="CX597" s="23">
        <v>0</v>
      </c>
      <c r="CY597" s="24">
        <v>0</v>
      </c>
      <c r="CZ597" s="23">
        <v>0</v>
      </c>
      <c r="DA597" s="23">
        <v>0</v>
      </c>
      <c r="DB597" s="25">
        <f t="shared" si="84"/>
        <v>165612165</v>
      </c>
      <c r="DC597" s="22">
        <v>0</v>
      </c>
      <c r="DD597" s="23">
        <v>0</v>
      </c>
      <c r="DE597" s="23">
        <v>0</v>
      </c>
      <c r="DF597" s="23">
        <v>0</v>
      </c>
      <c r="DG597" s="23">
        <v>0</v>
      </c>
      <c r="DH597" s="24">
        <v>0</v>
      </c>
      <c r="DI597" s="23">
        <v>0</v>
      </c>
      <c r="DJ597" s="23">
        <v>0</v>
      </c>
      <c r="DK597" s="25">
        <f t="shared" si="85"/>
        <v>165612165</v>
      </c>
      <c r="DL597" s="28">
        <v>0</v>
      </c>
      <c r="DM597" s="23">
        <v>0</v>
      </c>
      <c r="DN597" s="23">
        <v>0</v>
      </c>
      <c r="DO597" s="23">
        <v>0</v>
      </c>
      <c r="DP597" s="23"/>
      <c r="DQ597" s="23"/>
      <c r="DR597" s="23">
        <v>0</v>
      </c>
      <c r="DS597" s="23">
        <v>0</v>
      </c>
      <c r="DT597" s="24">
        <v>0</v>
      </c>
      <c r="DU597" s="23">
        <v>0</v>
      </c>
      <c r="DV597" s="23">
        <v>0</v>
      </c>
      <c r="DW597" s="26">
        <f t="shared" si="92"/>
        <v>165612165</v>
      </c>
      <c r="DX597" s="26">
        <f>VLOOKUP(B597,[2]RPTNCT049_ConsultaSaldosContabl!$I$4:$K$7914,3,0)</f>
        <v>60799189</v>
      </c>
      <c r="DY597" s="13" t="e">
        <f>+S597+AD597+AU597+#REF!+BG597+#REF!+BQ597+#REF!</f>
        <v>#REF!</v>
      </c>
    </row>
    <row r="598" spans="1:129" ht="15" customHeight="1" x14ac:dyDescent="0.2">
      <c r="A598" s="9">
        <v>8902067249</v>
      </c>
      <c r="B598" s="9">
        <v>890206724</v>
      </c>
      <c r="C598" s="9"/>
      <c r="D598" s="27">
        <v>216968169</v>
      </c>
      <c r="E598" s="21" t="s">
        <v>911</v>
      </c>
      <c r="F598" s="20" t="s">
        <v>2033</v>
      </c>
      <c r="G598" s="22">
        <f>VLOOKUP(A598,[1]SGP!$A$4:$G$1137,7,0)</f>
        <v>0</v>
      </c>
      <c r="H598" s="23"/>
      <c r="I598" s="23">
        <v>0</v>
      </c>
      <c r="J598" s="23">
        <v>0</v>
      </c>
      <c r="K598" s="24">
        <v>0</v>
      </c>
      <c r="L598" s="23">
        <v>0</v>
      </c>
      <c r="M598" s="23">
        <v>0</v>
      </c>
      <c r="N598" s="25">
        <f t="shared" si="86"/>
        <v>0</v>
      </c>
      <c r="O598" s="25">
        <v>0</v>
      </c>
      <c r="P598" s="22">
        <v>0</v>
      </c>
      <c r="Q598" s="23">
        <v>0</v>
      </c>
      <c r="R598" s="23">
        <v>0</v>
      </c>
      <c r="S598" s="31">
        <v>19424971</v>
      </c>
      <c r="T598" s="23">
        <v>0</v>
      </c>
      <c r="U598" s="24">
        <v>0</v>
      </c>
      <c r="V598" s="23">
        <v>0</v>
      </c>
      <c r="W598" s="23">
        <v>0</v>
      </c>
      <c r="X598" s="25">
        <f t="shared" si="87"/>
        <v>19424971</v>
      </c>
      <c r="Y598" s="25">
        <v>0</v>
      </c>
      <c r="Z598" s="22">
        <v>0</v>
      </c>
      <c r="AA598" s="23">
        <v>0</v>
      </c>
      <c r="AB598" s="22">
        <v>0</v>
      </c>
      <c r="AC598" s="23">
        <v>0</v>
      </c>
      <c r="AD598" s="23">
        <v>0</v>
      </c>
      <c r="AE598" s="23">
        <v>0</v>
      </c>
      <c r="AF598" s="24">
        <v>0</v>
      </c>
      <c r="AG598" s="23">
        <v>0</v>
      </c>
      <c r="AH598" s="23">
        <v>0</v>
      </c>
      <c r="AI598" s="25">
        <f t="shared" si="88"/>
        <v>19424971</v>
      </c>
      <c r="AJ598" s="25">
        <v>0</v>
      </c>
      <c r="AK598" s="24">
        <v>0</v>
      </c>
      <c r="AL598" s="23">
        <v>0</v>
      </c>
      <c r="AM598" s="23">
        <v>0</v>
      </c>
      <c r="AN598" s="24">
        <v>0</v>
      </c>
      <c r="AO598" s="24">
        <v>0</v>
      </c>
      <c r="AP598" s="23">
        <v>0</v>
      </c>
      <c r="AQ598" s="23">
        <v>0</v>
      </c>
      <c r="AR598" s="23">
        <v>0</v>
      </c>
      <c r="AS598" s="41" t="s">
        <v>2304</v>
      </c>
      <c r="AT598" s="23">
        <v>0</v>
      </c>
      <c r="AU598" s="23">
        <v>0</v>
      </c>
      <c r="AV598" s="25">
        <v>19424971</v>
      </c>
      <c r="AW598" s="22">
        <v>0</v>
      </c>
      <c r="AX598" s="23">
        <v>0</v>
      </c>
      <c r="AY598" s="41">
        <v>0</v>
      </c>
      <c r="AZ598" s="23">
        <v>0</v>
      </c>
      <c r="BA598" s="24">
        <v>0</v>
      </c>
      <c r="BB598" s="23">
        <v>0</v>
      </c>
      <c r="BC598" s="23"/>
      <c r="BD598" s="23">
        <v>0</v>
      </c>
      <c r="BE598" s="41">
        <v>0</v>
      </c>
      <c r="BF598" s="23">
        <v>11529610</v>
      </c>
      <c r="BG598" s="23">
        <v>18005087</v>
      </c>
      <c r="BH598" s="25">
        <v>48959668</v>
      </c>
      <c r="BI598" s="23">
        <v>0</v>
      </c>
      <c r="BJ598" s="23">
        <v>3363662</v>
      </c>
      <c r="BK598" s="23">
        <v>0</v>
      </c>
      <c r="BL598" s="23">
        <v>0</v>
      </c>
      <c r="BM598" s="23">
        <v>0</v>
      </c>
      <c r="BN598" s="24">
        <v>0</v>
      </c>
      <c r="BO598" s="23">
        <v>0</v>
      </c>
      <c r="BP598" s="23">
        <v>0</v>
      </c>
      <c r="BQ598" s="23">
        <v>0</v>
      </c>
      <c r="BR598" s="25">
        <v>52323330</v>
      </c>
      <c r="BS598" s="22">
        <v>0</v>
      </c>
      <c r="BT598" s="23">
        <v>0</v>
      </c>
      <c r="BU598" s="23">
        <v>0</v>
      </c>
      <c r="BV598" s="23">
        <v>0</v>
      </c>
      <c r="BW598" s="24">
        <v>0</v>
      </c>
      <c r="BX598" s="23">
        <v>0</v>
      </c>
      <c r="BY598" s="23">
        <v>0</v>
      </c>
      <c r="BZ598" s="23">
        <v>0</v>
      </c>
      <c r="CA598" s="25">
        <f t="shared" si="89"/>
        <v>52323330</v>
      </c>
      <c r="CB598" s="22">
        <v>0</v>
      </c>
      <c r="CC598" s="23">
        <v>0</v>
      </c>
      <c r="CD598" s="23">
        <v>0</v>
      </c>
      <c r="CE598" s="23">
        <v>0</v>
      </c>
      <c r="CF598" s="24">
        <v>0</v>
      </c>
      <c r="CG598" s="23">
        <v>0</v>
      </c>
      <c r="CH598" s="23">
        <v>0</v>
      </c>
      <c r="CI598" s="23">
        <v>0</v>
      </c>
      <c r="CJ598" s="25">
        <f t="shared" si="90"/>
        <v>52323330</v>
      </c>
      <c r="CK598" s="22">
        <v>0</v>
      </c>
      <c r="CL598" s="23">
        <v>0</v>
      </c>
      <c r="CM598" s="23">
        <v>0</v>
      </c>
      <c r="CN598" s="23">
        <v>0</v>
      </c>
      <c r="CO598" s="23">
        <v>0</v>
      </c>
      <c r="CP598" s="24">
        <v>0</v>
      </c>
      <c r="CQ598" s="23">
        <v>0</v>
      </c>
      <c r="CR598" s="23">
        <v>0</v>
      </c>
      <c r="CS598" s="25">
        <f t="shared" si="91"/>
        <v>52323330</v>
      </c>
      <c r="CT598" s="22">
        <v>0</v>
      </c>
      <c r="CU598" s="23">
        <v>0</v>
      </c>
      <c r="CV598" s="23">
        <v>0</v>
      </c>
      <c r="CW598" s="23"/>
      <c r="CX598" s="23">
        <v>0</v>
      </c>
      <c r="CY598" s="24">
        <v>0</v>
      </c>
      <c r="CZ598" s="23">
        <v>0</v>
      </c>
      <c r="DA598" s="23">
        <v>0</v>
      </c>
      <c r="DB598" s="25">
        <f t="shared" si="84"/>
        <v>52323330</v>
      </c>
      <c r="DC598" s="22">
        <v>0</v>
      </c>
      <c r="DD598" s="23">
        <v>0</v>
      </c>
      <c r="DE598" s="23">
        <v>0</v>
      </c>
      <c r="DF598" s="23">
        <v>0</v>
      </c>
      <c r="DG598" s="23">
        <v>0</v>
      </c>
      <c r="DH598" s="24">
        <v>0</v>
      </c>
      <c r="DI598" s="23">
        <v>0</v>
      </c>
      <c r="DJ598" s="23">
        <v>0</v>
      </c>
      <c r="DK598" s="25">
        <f t="shared" si="85"/>
        <v>52323330</v>
      </c>
      <c r="DL598" s="28">
        <v>0</v>
      </c>
      <c r="DM598" s="23">
        <v>0</v>
      </c>
      <c r="DN598" s="23">
        <v>0</v>
      </c>
      <c r="DO598" s="23">
        <v>0</v>
      </c>
      <c r="DP598" s="23"/>
      <c r="DQ598" s="23"/>
      <c r="DR598" s="23">
        <v>0</v>
      </c>
      <c r="DS598" s="23">
        <v>0</v>
      </c>
      <c r="DT598" s="24">
        <v>0</v>
      </c>
      <c r="DU598" s="23">
        <v>0</v>
      </c>
      <c r="DV598" s="23">
        <v>0</v>
      </c>
      <c r="DW598" s="26">
        <f t="shared" si="92"/>
        <v>52323330</v>
      </c>
      <c r="DX598" s="26">
        <f>VLOOKUP(B598,[2]RPTNCT049_ConsultaSaldosContabl!$I$4:$K$7914,3,0)</f>
        <v>14893272</v>
      </c>
      <c r="DY598" s="13" t="e">
        <f>+S598+AD598+AU598+#REF!+BG598+#REF!+BQ598+#REF!</f>
        <v>#REF!</v>
      </c>
    </row>
    <row r="599" spans="1:129" ht="15" customHeight="1" x14ac:dyDescent="0.2">
      <c r="A599" s="9">
        <v>8902067224</v>
      </c>
      <c r="B599" s="9">
        <v>890206722</v>
      </c>
      <c r="C599" s="9"/>
      <c r="D599" s="27">
        <v>219668296</v>
      </c>
      <c r="E599" s="21" t="s">
        <v>926</v>
      </c>
      <c r="F599" s="20" t="s">
        <v>2055</v>
      </c>
      <c r="G599" s="22">
        <f>VLOOKUP(A599,[1]SGP!$A$4:$G$1137,7,0)</f>
        <v>0</v>
      </c>
      <c r="H599" s="23"/>
      <c r="I599" s="23">
        <v>0</v>
      </c>
      <c r="J599" s="23">
        <v>0</v>
      </c>
      <c r="K599" s="24">
        <v>0</v>
      </c>
      <c r="L599" s="23">
        <v>0</v>
      </c>
      <c r="M599" s="23">
        <v>0</v>
      </c>
      <c r="N599" s="25">
        <f t="shared" si="86"/>
        <v>0</v>
      </c>
      <c r="O599" s="25">
        <v>0</v>
      </c>
      <c r="P599" s="22">
        <v>0</v>
      </c>
      <c r="Q599" s="23">
        <v>0</v>
      </c>
      <c r="R599" s="23">
        <v>0</v>
      </c>
      <c r="S599" s="31">
        <v>9102930</v>
      </c>
      <c r="T599" s="23">
        <v>0</v>
      </c>
      <c r="U599" s="24">
        <v>0</v>
      </c>
      <c r="V599" s="23">
        <v>0</v>
      </c>
      <c r="W599" s="23">
        <v>0</v>
      </c>
      <c r="X599" s="25">
        <f t="shared" si="87"/>
        <v>9102930</v>
      </c>
      <c r="Y599" s="25">
        <v>0</v>
      </c>
      <c r="Z599" s="22">
        <v>0</v>
      </c>
      <c r="AA599" s="23">
        <v>0</v>
      </c>
      <c r="AB599" s="22">
        <v>0</v>
      </c>
      <c r="AC599" s="23">
        <v>0</v>
      </c>
      <c r="AD599" s="23">
        <v>16473577</v>
      </c>
      <c r="AE599" s="23">
        <v>0</v>
      </c>
      <c r="AF599" s="24">
        <v>0</v>
      </c>
      <c r="AG599" s="23">
        <v>0</v>
      </c>
      <c r="AH599" s="23">
        <v>0</v>
      </c>
      <c r="AI599" s="25">
        <f t="shared" si="88"/>
        <v>25576507</v>
      </c>
      <c r="AJ599" s="25">
        <v>0</v>
      </c>
      <c r="AK599" s="24">
        <v>0</v>
      </c>
      <c r="AL599" s="23">
        <v>0</v>
      </c>
      <c r="AM599" s="23">
        <v>0</v>
      </c>
      <c r="AN599" s="24">
        <v>0</v>
      </c>
      <c r="AO599" s="24">
        <v>0</v>
      </c>
      <c r="AP599" s="23">
        <v>0</v>
      </c>
      <c r="AQ599" s="23">
        <v>0</v>
      </c>
      <c r="AR599" s="23">
        <v>0</v>
      </c>
      <c r="AS599" s="41" t="s">
        <v>2304</v>
      </c>
      <c r="AT599" s="23">
        <v>0</v>
      </c>
      <c r="AU599" s="23">
        <v>0</v>
      </c>
      <c r="AV599" s="25">
        <v>25576507</v>
      </c>
      <c r="AW599" s="22">
        <v>0</v>
      </c>
      <c r="AX599" s="23">
        <v>0</v>
      </c>
      <c r="AY599" s="41">
        <v>0</v>
      </c>
      <c r="AZ599" s="23">
        <v>0</v>
      </c>
      <c r="BA599" s="24">
        <v>0</v>
      </c>
      <c r="BB599" s="23">
        <v>0</v>
      </c>
      <c r="BC599" s="23"/>
      <c r="BD599" s="23">
        <v>0</v>
      </c>
      <c r="BE599" s="41">
        <v>0</v>
      </c>
      <c r="BF599" s="23">
        <v>17349035</v>
      </c>
      <c r="BG599" s="23">
        <v>24606869</v>
      </c>
      <c r="BH599" s="25">
        <v>67532411</v>
      </c>
      <c r="BI599" s="23">
        <v>0</v>
      </c>
      <c r="BJ599" s="23">
        <v>4955112</v>
      </c>
      <c r="BK599" s="23">
        <v>0</v>
      </c>
      <c r="BL599" s="23">
        <v>0</v>
      </c>
      <c r="BM599" s="23">
        <v>0</v>
      </c>
      <c r="BN599" s="24">
        <v>0</v>
      </c>
      <c r="BO599" s="23">
        <v>0</v>
      </c>
      <c r="BP599" s="23">
        <v>0</v>
      </c>
      <c r="BQ599" s="23">
        <v>0</v>
      </c>
      <c r="BR599" s="25">
        <v>72487523</v>
      </c>
      <c r="BS599" s="22">
        <v>0</v>
      </c>
      <c r="BT599" s="23">
        <v>0</v>
      </c>
      <c r="BU599" s="23">
        <v>0</v>
      </c>
      <c r="BV599" s="23">
        <v>0</v>
      </c>
      <c r="BW599" s="24">
        <v>0</v>
      </c>
      <c r="BX599" s="23">
        <v>0</v>
      </c>
      <c r="BY599" s="23">
        <v>0</v>
      </c>
      <c r="BZ599" s="23">
        <v>0</v>
      </c>
      <c r="CA599" s="25">
        <f t="shared" si="89"/>
        <v>72487523</v>
      </c>
      <c r="CB599" s="22">
        <v>0</v>
      </c>
      <c r="CC599" s="23">
        <v>0</v>
      </c>
      <c r="CD599" s="23">
        <v>0</v>
      </c>
      <c r="CE599" s="23">
        <v>0</v>
      </c>
      <c r="CF599" s="24">
        <v>0</v>
      </c>
      <c r="CG599" s="23">
        <v>0</v>
      </c>
      <c r="CH599" s="23">
        <v>0</v>
      </c>
      <c r="CI599" s="23">
        <v>0</v>
      </c>
      <c r="CJ599" s="25">
        <f t="shared" si="90"/>
        <v>72487523</v>
      </c>
      <c r="CK599" s="22">
        <v>0</v>
      </c>
      <c r="CL599" s="23">
        <v>0</v>
      </c>
      <c r="CM599" s="23">
        <v>0</v>
      </c>
      <c r="CN599" s="23">
        <v>0</v>
      </c>
      <c r="CO599" s="23">
        <v>0</v>
      </c>
      <c r="CP599" s="24">
        <v>0</v>
      </c>
      <c r="CQ599" s="23">
        <v>0</v>
      </c>
      <c r="CR599" s="23">
        <v>0</v>
      </c>
      <c r="CS599" s="25">
        <f t="shared" si="91"/>
        <v>72487523</v>
      </c>
      <c r="CT599" s="22">
        <v>0</v>
      </c>
      <c r="CU599" s="23">
        <v>0</v>
      </c>
      <c r="CV599" s="23">
        <v>0</v>
      </c>
      <c r="CW599" s="23"/>
      <c r="CX599" s="23">
        <v>0</v>
      </c>
      <c r="CY599" s="24">
        <v>0</v>
      </c>
      <c r="CZ599" s="23">
        <v>0</v>
      </c>
      <c r="DA599" s="23">
        <v>0</v>
      </c>
      <c r="DB599" s="25">
        <f t="shared" si="84"/>
        <v>72487523</v>
      </c>
      <c r="DC599" s="22">
        <v>0</v>
      </c>
      <c r="DD599" s="23">
        <v>0</v>
      </c>
      <c r="DE599" s="23">
        <v>0</v>
      </c>
      <c r="DF599" s="23">
        <v>0</v>
      </c>
      <c r="DG599" s="23">
        <v>0</v>
      </c>
      <c r="DH599" s="24">
        <v>0</v>
      </c>
      <c r="DI599" s="23">
        <v>0</v>
      </c>
      <c r="DJ599" s="23">
        <v>0</v>
      </c>
      <c r="DK599" s="25">
        <f t="shared" si="85"/>
        <v>72487523</v>
      </c>
      <c r="DL599" s="28">
        <v>0</v>
      </c>
      <c r="DM599" s="23">
        <v>0</v>
      </c>
      <c r="DN599" s="23">
        <v>0</v>
      </c>
      <c r="DO599" s="23">
        <v>0</v>
      </c>
      <c r="DP599" s="23"/>
      <c r="DQ599" s="23"/>
      <c r="DR599" s="23">
        <v>0</v>
      </c>
      <c r="DS599" s="23">
        <v>0</v>
      </c>
      <c r="DT599" s="24">
        <v>0</v>
      </c>
      <c r="DU599" s="23">
        <v>0</v>
      </c>
      <c r="DV599" s="23">
        <v>0</v>
      </c>
      <c r="DW599" s="26">
        <f t="shared" si="92"/>
        <v>72487523</v>
      </c>
      <c r="DX599" s="26">
        <f>VLOOKUP(B599,[2]RPTNCT049_ConsultaSaldosContabl!$I$4:$K$7914,3,0)</f>
        <v>22304147</v>
      </c>
      <c r="DY599" s="13" t="e">
        <f>+S599+AD599+AU599+#REF!+BG599+#REF!+BQ599+#REF!</f>
        <v>#REF!</v>
      </c>
    </row>
    <row r="600" spans="1:129" ht="15" customHeight="1" x14ac:dyDescent="0.2">
      <c r="A600" s="9">
        <v>8902066960</v>
      </c>
      <c r="B600" s="9">
        <v>890206696</v>
      </c>
      <c r="C600" s="9"/>
      <c r="D600" s="27">
        <v>214468444</v>
      </c>
      <c r="E600" s="21" t="s">
        <v>943</v>
      </c>
      <c r="F600" s="20" t="s">
        <v>2071</v>
      </c>
      <c r="G600" s="22">
        <f>VLOOKUP(A600,[1]SGP!$A$4:$G$1137,7,0)</f>
        <v>0</v>
      </c>
      <c r="H600" s="23"/>
      <c r="I600" s="23">
        <v>0</v>
      </c>
      <c r="J600" s="23">
        <v>0</v>
      </c>
      <c r="K600" s="24">
        <v>0</v>
      </c>
      <c r="L600" s="23">
        <v>0</v>
      </c>
      <c r="M600" s="23">
        <v>0</v>
      </c>
      <c r="N600" s="25">
        <f t="shared" si="86"/>
        <v>0</v>
      </c>
      <c r="O600" s="25">
        <v>0</v>
      </c>
      <c r="P600" s="22">
        <v>0</v>
      </c>
      <c r="Q600" s="23">
        <v>0</v>
      </c>
      <c r="R600" s="23">
        <v>0</v>
      </c>
      <c r="S600" s="31">
        <v>53883141</v>
      </c>
      <c r="T600" s="23">
        <v>0</v>
      </c>
      <c r="U600" s="24">
        <v>0</v>
      </c>
      <c r="V600" s="23">
        <v>0</v>
      </c>
      <c r="W600" s="23">
        <v>0</v>
      </c>
      <c r="X600" s="25">
        <f t="shared" si="87"/>
        <v>53883141</v>
      </c>
      <c r="Y600" s="25">
        <v>0</v>
      </c>
      <c r="Z600" s="22">
        <v>0</v>
      </c>
      <c r="AA600" s="23">
        <v>0</v>
      </c>
      <c r="AB600" s="22">
        <v>0</v>
      </c>
      <c r="AC600" s="23">
        <v>0</v>
      </c>
      <c r="AD600" s="23">
        <v>0</v>
      </c>
      <c r="AE600" s="23">
        <v>0</v>
      </c>
      <c r="AF600" s="24">
        <v>0</v>
      </c>
      <c r="AG600" s="23">
        <v>0</v>
      </c>
      <c r="AH600" s="23">
        <v>0</v>
      </c>
      <c r="AI600" s="25">
        <f t="shared" si="88"/>
        <v>53883141</v>
      </c>
      <c r="AJ600" s="25">
        <v>0</v>
      </c>
      <c r="AK600" s="24">
        <v>0</v>
      </c>
      <c r="AL600" s="23">
        <v>0</v>
      </c>
      <c r="AM600" s="23">
        <v>0</v>
      </c>
      <c r="AN600" s="24">
        <v>0</v>
      </c>
      <c r="AO600" s="24">
        <v>0</v>
      </c>
      <c r="AP600" s="23">
        <v>0</v>
      </c>
      <c r="AQ600" s="23">
        <v>0</v>
      </c>
      <c r="AR600" s="23">
        <v>0</v>
      </c>
      <c r="AS600" s="41" t="s">
        <v>2304</v>
      </c>
      <c r="AT600" s="23">
        <v>0</v>
      </c>
      <c r="AU600" s="23">
        <v>0</v>
      </c>
      <c r="AV600" s="25">
        <v>53883141</v>
      </c>
      <c r="AW600" s="22">
        <v>0</v>
      </c>
      <c r="AX600" s="23">
        <v>0</v>
      </c>
      <c r="AY600" s="41">
        <v>0</v>
      </c>
      <c r="AZ600" s="23">
        <v>0</v>
      </c>
      <c r="BA600" s="24">
        <v>0</v>
      </c>
      <c r="BB600" s="23">
        <v>0</v>
      </c>
      <c r="BC600" s="23"/>
      <c r="BD600" s="23">
        <v>0</v>
      </c>
      <c r="BE600" s="41">
        <v>0</v>
      </c>
      <c r="BF600" s="23">
        <v>34143250</v>
      </c>
      <c r="BG600" s="23">
        <v>51547298</v>
      </c>
      <c r="BH600" s="25">
        <v>139573689</v>
      </c>
      <c r="BI600" s="23">
        <v>0</v>
      </c>
      <c r="BJ600" s="23">
        <v>9751648</v>
      </c>
      <c r="BK600" s="23">
        <v>0</v>
      </c>
      <c r="BL600" s="23">
        <v>0</v>
      </c>
      <c r="BM600" s="23">
        <v>0</v>
      </c>
      <c r="BN600" s="24">
        <v>0</v>
      </c>
      <c r="BO600" s="23">
        <v>0</v>
      </c>
      <c r="BP600" s="23">
        <v>0</v>
      </c>
      <c r="BQ600" s="23">
        <v>0</v>
      </c>
      <c r="BR600" s="25">
        <v>149325337</v>
      </c>
      <c r="BS600" s="22">
        <v>0</v>
      </c>
      <c r="BT600" s="23">
        <v>0</v>
      </c>
      <c r="BU600" s="23">
        <v>0</v>
      </c>
      <c r="BV600" s="23">
        <v>0</v>
      </c>
      <c r="BW600" s="24">
        <v>0</v>
      </c>
      <c r="BX600" s="23">
        <v>0</v>
      </c>
      <c r="BY600" s="23">
        <v>0</v>
      </c>
      <c r="BZ600" s="23">
        <v>0</v>
      </c>
      <c r="CA600" s="25">
        <f t="shared" si="89"/>
        <v>149325337</v>
      </c>
      <c r="CB600" s="22">
        <v>0</v>
      </c>
      <c r="CC600" s="23">
        <v>0</v>
      </c>
      <c r="CD600" s="23">
        <v>0</v>
      </c>
      <c r="CE600" s="23">
        <v>0</v>
      </c>
      <c r="CF600" s="24">
        <v>0</v>
      </c>
      <c r="CG600" s="23">
        <v>0</v>
      </c>
      <c r="CH600" s="23">
        <v>0</v>
      </c>
      <c r="CI600" s="23">
        <v>0</v>
      </c>
      <c r="CJ600" s="25">
        <f t="shared" si="90"/>
        <v>149325337</v>
      </c>
      <c r="CK600" s="22">
        <v>0</v>
      </c>
      <c r="CL600" s="23">
        <v>0</v>
      </c>
      <c r="CM600" s="23">
        <v>0</v>
      </c>
      <c r="CN600" s="23">
        <v>0</v>
      </c>
      <c r="CO600" s="23">
        <v>0</v>
      </c>
      <c r="CP600" s="24">
        <v>0</v>
      </c>
      <c r="CQ600" s="23">
        <v>0</v>
      </c>
      <c r="CR600" s="23">
        <v>0</v>
      </c>
      <c r="CS600" s="25">
        <f t="shared" si="91"/>
        <v>149325337</v>
      </c>
      <c r="CT600" s="22">
        <v>0</v>
      </c>
      <c r="CU600" s="23">
        <v>0</v>
      </c>
      <c r="CV600" s="23">
        <v>0</v>
      </c>
      <c r="CW600" s="23"/>
      <c r="CX600" s="23">
        <v>0</v>
      </c>
      <c r="CY600" s="24">
        <v>0</v>
      </c>
      <c r="CZ600" s="23">
        <v>0</v>
      </c>
      <c r="DA600" s="23">
        <v>0</v>
      </c>
      <c r="DB600" s="25">
        <f t="shared" si="84"/>
        <v>149325337</v>
      </c>
      <c r="DC600" s="22">
        <v>0</v>
      </c>
      <c r="DD600" s="23">
        <v>0</v>
      </c>
      <c r="DE600" s="23">
        <v>0</v>
      </c>
      <c r="DF600" s="23">
        <v>0</v>
      </c>
      <c r="DG600" s="23">
        <v>0</v>
      </c>
      <c r="DH600" s="24">
        <v>0</v>
      </c>
      <c r="DI600" s="23">
        <v>0</v>
      </c>
      <c r="DJ600" s="23">
        <v>0</v>
      </c>
      <c r="DK600" s="25">
        <f t="shared" si="85"/>
        <v>149325337</v>
      </c>
      <c r="DL600" s="28">
        <v>0</v>
      </c>
      <c r="DM600" s="23">
        <v>0</v>
      </c>
      <c r="DN600" s="23">
        <v>0</v>
      </c>
      <c r="DO600" s="23">
        <v>0</v>
      </c>
      <c r="DP600" s="23"/>
      <c r="DQ600" s="23"/>
      <c r="DR600" s="23">
        <v>0</v>
      </c>
      <c r="DS600" s="23">
        <v>0</v>
      </c>
      <c r="DT600" s="24">
        <v>0</v>
      </c>
      <c r="DU600" s="23">
        <v>0</v>
      </c>
      <c r="DV600" s="23">
        <v>0</v>
      </c>
      <c r="DW600" s="26">
        <f t="shared" si="92"/>
        <v>149325337</v>
      </c>
      <c r="DX600" s="26">
        <f>VLOOKUP(B600,[2]RPTNCT049_ConsultaSaldosContabl!$I$4:$K$7914,3,0)</f>
        <v>43894898</v>
      </c>
      <c r="DY600" s="13" t="e">
        <f>+S600+AD600+AU600+#REF!+BG600+#REF!+BQ600+#REF!</f>
        <v>#REF!</v>
      </c>
    </row>
    <row r="601" spans="1:129" ht="15" customHeight="1" x14ac:dyDescent="0.2">
      <c r="A601" s="9">
        <v>8902062904</v>
      </c>
      <c r="B601" s="9">
        <v>890206290</v>
      </c>
      <c r="C601" s="9"/>
      <c r="D601" s="27">
        <v>217668176</v>
      </c>
      <c r="E601" s="21" t="s">
        <v>912</v>
      </c>
      <c r="F601" s="20" t="s">
        <v>2041</v>
      </c>
      <c r="G601" s="22">
        <f>VLOOKUP(A601,[1]SGP!$A$4:$G$1137,7,0)</f>
        <v>0</v>
      </c>
      <c r="H601" s="23"/>
      <c r="I601" s="23">
        <v>0</v>
      </c>
      <c r="J601" s="23">
        <v>0</v>
      </c>
      <c r="K601" s="24">
        <v>0</v>
      </c>
      <c r="L601" s="23">
        <v>0</v>
      </c>
      <c r="M601" s="23">
        <v>0</v>
      </c>
      <c r="N601" s="25">
        <f t="shared" si="86"/>
        <v>0</v>
      </c>
      <c r="O601" s="25">
        <v>0</v>
      </c>
      <c r="P601" s="22">
        <v>0</v>
      </c>
      <c r="Q601" s="23">
        <v>0</v>
      </c>
      <c r="R601" s="23">
        <v>0</v>
      </c>
      <c r="S601" s="29">
        <v>0</v>
      </c>
      <c r="T601" s="23">
        <v>0</v>
      </c>
      <c r="U601" s="24">
        <v>0</v>
      </c>
      <c r="V601" s="23">
        <v>0</v>
      </c>
      <c r="W601" s="23">
        <v>0</v>
      </c>
      <c r="X601" s="25">
        <f t="shared" si="87"/>
        <v>0</v>
      </c>
      <c r="Y601" s="25">
        <v>0</v>
      </c>
      <c r="Z601" s="22">
        <v>0</v>
      </c>
      <c r="AA601" s="23">
        <v>0</v>
      </c>
      <c r="AB601" s="22">
        <v>0</v>
      </c>
      <c r="AC601" s="23">
        <v>0</v>
      </c>
      <c r="AD601" s="23">
        <v>0</v>
      </c>
      <c r="AE601" s="23">
        <v>0</v>
      </c>
      <c r="AF601" s="24">
        <v>0</v>
      </c>
      <c r="AG601" s="23">
        <v>0</v>
      </c>
      <c r="AH601" s="23">
        <v>0</v>
      </c>
      <c r="AI601" s="25">
        <f t="shared" si="88"/>
        <v>0</v>
      </c>
      <c r="AJ601" s="25">
        <v>0</v>
      </c>
      <c r="AK601" s="24">
        <v>0</v>
      </c>
      <c r="AL601" s="23">
        <v>0</v>
      </c>
      <c r="AM601" s="23">
        <v>0</v>
      </c>
      <c r="AN601" s="24">
        <v>0</v>
      </c>
      <c r="AO601" s="24">
        <v>0</v>
      </c>
      <c r="AP601" s="23">
        <v>0</v>
      </c>
      <c r="AQ601" s="23">
        <v>0</v>
      </c>
      <c r="AR601" s="23">
        <v>0</v>
      </c>
      <c r="AS601" s="41" t="s">
        <v>2304</v>
      </c>
      <c r="AT601" s="23">
        <v>0</v>
      </c>
      <c r="AU601" s="23">
        <v>0</v>
      </c>
      <c r="AV601" s="25">
        <v>0</v>
      </c>
      <c r="AW601" s="22">
        <v>0</v>
      </c>
      <c r="AX601" s="23">
        <v>0</v>
      </c>
      <c r="AY601" s="41">
        <v>0</v>
      </c>
      <c r="AZ601" s="23">
        <v>0</v>
      </c>
      <c r="BA601" s="24">
        <v>0</v>
      </c>
      <c r="BB601" s="23">
        <v>0</v>
      </c>
      <c r="BC601" s="23"/>
      <c r="BD601" s="23">
        <v>0</v>
      </c>
      <c r="BE601" s="41">
        <v>0</v>
      </c>
      <c r="BF601" s="23">
        <v>14532250</v>
      </c>
      <c r="BG601" s="23">
        <v>0</v>
      </c>
      <c r="BH601" s="25">
        <v>14532250</v>
      </c>
      <c r="BI601" s="23">
        <v>0</v>
      </c>
      <c r="BJ601" s="23">
        <v>4289974</v>
      </c>
      <c r="BK601" s="23">
        <v>0</v>
      </c>
      <c r="BL601" s="23">
        <v>0</v>
      </c>
      <c r="BM601" s="23">
        <v>0</v>
      </c>
      <c r="BN601" s="24">
        <v>0</v>
      </c>
      <c r="BO601" s="23">
        <v>0</v>
      </c>
      <c r="BP601" s="23">
        <v>0</v>
      </c>
      <c r="BQ601" s="23">
        <v>0</v>
      </c>
      <c r="BR601" s="25">
        <v>18822224</v>
      </c>
      <c r="BS601" s="22">
        <v>0</v>
      </c>
      <c r="BT601" s="23">
        <v>0</v>
      </c>
      <c r="BU601" s="23">
        <v>0</v>
      </c>
      <c r="BV601" s="23">
        <v>0</v>
      </c>
      <c r="BW601" s="24">
        <v>0</v>
      </c>
      <c r="BX601" s="23">
        <v>0</v>
      </c>
      <c r="BY601" s="23">
        <v>0</v>
      </c>
      <c r="BZ601" s="23">
        <v>0</v>
      </c>
      <c r="CA601" s="25">
        <f t="shared" si="89"/>
        <v>18822224</v>
      </c>
      <c r="CB601" s="22">
        <v>0</v>
      </c>
      <c r="CC601" s="23">
        <v>0</v>
      </c>
      <c r="CD601" s="23">
        <v>0</v>
      </c>
      <c r="CE601" s="23">
        <v>0</v>
      </c>
      <c r="CF601" s="24">
        <v>0</v>
      </c>
      <c r="CG601" s="23">
        <v>0</v>
      </c>
      <c r="CH601" s="23">
        <v>0</v>
      </c>
      <c r="CI601" s="23">
        <v>0</v>
      </c>
      <c r="CJ601" s="25">
        <f t="shared" si="90"/>
        <v>18822224</v>
      </c>
      <c r="CK601" s="22">
        <v>0</v>
      </c>
      <c r="CL601" s="23">
        <v>0</v>
      </c>
      <c r="CM601" s="23">
        <v>0</v>
      </c>
      <c r="CN601" s="23">
        <v>0</v>
      </c>
      <c r="CO601" s="23">
        <v>0</v>
      </c>
      <c r="CP601" s="24">
        <v>0</v>
      </c>
      <c r="CQ601" s="23">
        <v>0</v>
      </c>
      <c r="CR601" s="23">
        <v>0</v>
      </c>
      <c r="CS601" s="25">
        <f t="shared" si="91"/>
        <v>18822224</v>
      </c>
      <c r="CT601" s="22">
        <v>0</v>
      </c>
      <c r="CU601" s="23">
        <v>0</v>
      </c>
      <c r="CV601" s="23">
        <v>0</v>
      </c>
      <c r="CW601" s="23"/>
      <c r="CX601" s="23">
        <v>0</v>
      </c>
      <c r="CY601" s="24">
        <v>0</v>
      </c>
      <c r="CZ601" s="23">
        <v>0</v>
      </c>
      <c r="DA601" s="23">
        <v>0</v>
      </c>
      <c r="DB601" s="25">
        <f t="shared" si="84"/>
        <v>18822224</v>
      </c>
      <c r="DC601" s="22">
        <v>0</v>
      </c>
      <c r="DD601" s="23">
        <v>0</v>
      </c>
      <c r="DE601" s="23">
        <v>0</v>
      </c>
      <c r="DF601" s="23">
        <v>0</v>
      </c>
      <c r="DG601" s="23">
        <v>0</v>
      </c>
      <c r="DH601" s="24">
        <v>0</v>
      </c>
      <c r="DI601" s="23">
        <v>0</v>
      </c>
      <c r="DJ601" s="23">
        <v>0</v>
      </c>
      <c r="DK601" s="25">
        <f t="shared" si="85"/>
        <v>18822224</v>
      </c>
      <c r="DL601" s="28">
        <v>0</v>
      </c>
      <c r="DM601" s="23">
        <v>0</v>
      </c>
      <c r="DN601" s="23">
        <v>0</v>
      </c>
      <c r="DO601" s="23">
        <v>0</v>
      </c>
      <c r="DP601" s="23"/>
      <c r="DQ601" s="23"/>
      <c r="DR601" s="23">
        <v>0</v>
      </c>
      <c r="DS601" s="23">
        <v>0</v>
      </c>
      <c r="DT601" s="24">
        <v>0</v>
      </c>
      <c r="DU601" s="23">
        <v>0</v>
      </c>
      <c r="DV601" s="23">
        <v>0</v>
      </c>
      <c r="DW601" s="26">
        <f t="shared" si="92"/>
        <v>18822224</v>
      </c>
      <c r="DX601" s="26">
        <f>VLOOKUP(B601,[2]RPTNCT049_ConsultaSaldosContabl!$I$4:$K$7914,3,0)</f>
        <v>18822224</v>
      </c>
      <c r="DY601" s="13" t="e">
        <f>+S601+AD601+AU601+#REF!+BG601+#REF!+BQ601+#REF!</f>
        <v>#REF!</v>
      </c>
    </row>
    <row r="602" spans="1:129" ht="15" customHeight="1" x14ac:dyDescent="0.2">
      <c r="A602" s="9">
        <v>8902062501</v>
      </c>
      <c r="B602" s="9">
        <v>890206250</v>
      </c>
      <c r="C602" s="9"/>
      <c r="D602" s="27">
        <v>217268872</v>
      </c>
      <c r="E602" s="21" t="s">
        <v>977</v>
      </c>
      <c r="F602" s="20" t="s">
        <v>2103</v>
      </c>
      <c r="G602" s="22">
        <f>VLOOKUP(A602,[1]SGP!$A$4:$G$1137,7,0)</f>
        <v>0</v>
      </c>
      <c r="H602" s="23"/>
      <c r="I602" s="23">
        <v>0</v>
      </c>
      <c r="J602" s="23">
        <v>0</v>
      </c>
      <c r="K602" s="24">
        <v>0</v>
      </c>
      <c r="L602" s="23">
        <v>0</v>
      </c>
      <c r="M602" s="23">
        <v>0</v>
      </c>
      <c r="N602" s="25">
        <f t="shared" si="86"/>
        <v>0</v>
      </c>
      <c r="O602" s="25">
        <v>0</v>
      </c>
      <c r="P602" s="22">
        <v>0</v>
      </c>
      <c r="Q602" s="23">
        <v>0</v>
      </c>
      <c r="R602" s="23">
        <v>0</v>
      </c>
      <c r="S602" s="31">
        <v>52785420</v>
      </c>
      <c r="T602" s="23">
        <v>0</v>
      </c>
      <c r="U602" s="24">
        <v>0</v>
      </c>
      <c r="V602" s="23">
        <v>0</v>
      </c>
      <c r="W602" s="23">
        <v>0</v>
      </c>
      <c r="X602" s="25">
        <f t="shared" si="87"/>
        <v>52785420</v>
      </c>
      <c r="Y602" s="25">
        <v>0</v>
      </c>
      <c r="Z602" s="22">
        <v>0</v>
      </c>
      <c r="AA602" s="23">
        <v>0</v>
      </c>
      <c r="AB602" s="22">
        <v>0</v>
      </c>
      <c r="AC602" s="23">
        <v>0</v>
      </c>
      <c r="AD602" s="23">
        <v>0</v>
      </c>
      <c r="AE602" s="23">
        <v>0</v>
      </c>
      <c r="AF602" s="24">
        <v>0</v>
      </c>
      <c r="AG602" s="23">
        <v>0</v>
      </c>
      <c r="AH602" s="23">
        <v>0</v>
      </c>
      <c r="AI602" s="25">
        <f t="shared" si="88"/>
        <v>52785420</v>
      </c>
      <c r="AJ602" s="25">
        <v>0</v>
      </c>
      <c r="AK602" s="24">
        <v>0</v>
      </c>
      <c r="AL602" s="23">
        <v>0</v>
      </c>
      <c r="AM602" s="23">
        <v>0</v>
      </c>
      <c r="AN602" s="24">
        <v>0</v>
      </c>
      <c r="AO602" s="24">
        <v>0</v>
      </c>
      <c r="AP602" s="23">
        <v>0</v>
      </c>
      <c r="AQ602" s="23">
        <v>0</v>
      </c>
      <c r="AR602" s="23">
        <v>0</v>
      </c>
      <c r="AS602" s="41" t="s">
        <v>2304</v>
      </c>
      <c r="AT602" s="23">
        <v>0</v>
      </c>
      <c r="AU602" s="23">
        <v>0</v>
      </c>
      <c r="AV602" s="25">
        <v>52785420</v>
      </c>
      <c r="AW602" s="22">
        <v>0</v>
      </c>
      <c r="AX602" s="23">
        <v>0</v>
      </c>
      <c r="AY602" s="41">
        <v>0</v>
      </c>
      <c r="AZ602" s="23">
        <v>0</v>
      </c>
      <c r="BA602" s="24">
        <v>0</v>
      </c>
      <c r="BB602" s="23">
        <v>0</v>
      </c>
      <c r="BC602" s="23"/>
      <c r="BD602" s="23">
        <v>0</v>
      </c>
      <c r="BE602" s="41">
        <v>0</v>
      </c>
      <c r="BF602" s="23">
        <v>36051595</v>
      </c>
      <c r="BG602" s="23">
        <v>48773436</v>
      </c>
      <c r="BH602" s="25">
        <v>137610451</v>
      </c>
      <c r="BI602" s="23">
        <v>0</v>
      </c>
      <c r="BJ602" s="23">
        <v>9996973</v>
      </c>
      <c r="BK602" s="23">
        <v>0</v>
      </c>
      <c r="BL602" s="23">
        <v>0</v>
      </c>
      <c r="BM602" s="23">
        <v>0</v>
      </c>
      <c r="BN602" s="24">
        <v>0</v>
      </c>
      <c r="BO602" s="23">
        <v>0</v>
      </c>
      <c r="BP602" s="23">
        <v>0</v>
      </c>
      <c r="BQ602" s="23">
        <v>0</v>
      </c>
      <c r="BR602" s="25">
        <v>147607424</v>
      </c>
      <c r="BS602" s="22">
        <v>0</v>
      </c>
      <c r="BT602" s="23">
        <v>0</v>
      </c>
      <c r="BU602" s="23">
        <v>0</v>
      </c>
      <c r="BV602" s="23">
        <v>0</v>
      </c>
      <c r="BW602" s="24">
        <v>0</v>
      </c>
      <c r="BX602" s="23">
        <v>0</v>
      </c>
      <c r="BY602" s="23">
        <v>0</v>
      </c>
      <c r="BZ602" s="23">
        <v>0</v>
      </c>
      <c r="CA602" s="25">
        <f t="shared" si="89"/>
        <v>147607424</v>
      </c>
      <c r="CB602" s="22">
        <v>0</v>
      </c>
      <c r="CC602" s="23">
        <v>0</v>
      </c>
      <c r="CD602" s="23">
        <v>0</v>
      </c>
      <c r="CE602" s="23">
        <v>0</v>
      </c>
      <c r="CF602" s="24">
        <v>0</v>
      </c>
      <c r="CG602" s="23">
        <v>0</v>
      </c>
      <c r="CH602" s="23">
        <v>0</v>
      </c>
      <c r="CI602" s="23">
        <v>0</v>
      </c>
      <c r="CJ602" s="25">
        <f t="shared" si="90"/>
        <v>147607424</v>
      </c>
      <c r="CK602" s="22">
        <v>0</v>
      </c>
      <c r="CL602" s="23">
        <v>0</v>
      </c>
      <c r="CM602" s="23">
        <v>0</v>
      </c>
      <c r="CN602" s="23">
        <v>0</v>
      </c>
      <c r="CO602" s="23">
        <v>0</v>
      </c>
      <c r="CP602" s="24">
        <v>0</v>
      </c>
      <c r="CQ602" s="23">
        <v>0</v>
      </c>
      <c r="CR602" s="23">
        <v>0</v>
      </c>
      <c r="CS602" s="25">
        <f t="shared" si="91"/>
        <v>147607424</v>
      </c>
      <c r="CT602" s="22">
        <v>0</v>
      </c>
      <c r="CU602" s="23">
        <v>0</v>
      </c>
      <c r="CV602" s="23">
        <v>0</v>
      </c>
      <c r="CW602" s="23"/>
      <c r="CX602" s="23">
        <v>0</v>
      </c>
      <c r="CY602" s="24">
        <v>0</v>
      </c>
      <c r="CZ602" s="23">
        <v>0</v>
      </c>
      <c r="DA602" s="23">
        <v>0</v>
      </c>
      <c r="DB602" s="25">
        <f t="shared" si="84"/>
        <v>147607424</v>
      </c>
      <c r="DC602" s="22">
        <v>0</v>
      </c>
      <c r="DD602" s="23">
        <v>0</v>
      </c>
      <c r="DE602" s="23">
        <v>0</v>
      </c>
      <c r="DF602" s="23">
        <v>0</v>
      </c>
      <c r="DG602" s="23">
        <v>0</v>
      </c>
      <c r="DH602" s="24">
        <v>0</v>
      </c>
      <c r="DI602" s="23">
        <v>0</v>
      </c>
      <c r="DJ602" s="23">
        <v>0</v>
      </c>
      <c r="DK602" s="25">
        <f t="shared" si="85"/>
        <v>147607424</v>
      </c>
      <c r="DL602" s="28">
        <v>0</v>
      </c>
      <c r="DM602" s="23">
        <v>0</v>
      </c>
      <c r="DN602" s="23">
        <v>0</v>
      </c>
      <c r="DO602" s="23">
        <v>0</v>
      </c>
      <c r="DP602" s="23"/>
      <c r="DQ602" s="23"/>
      <c r="DR602" s="23">
        <v>0</v>
      </c>
      <c r="DS602" s="23">
        <v>0</v>
      </c>
      <c r="DT602" s="24">
        <v>0</v>
      </c>
      <c r="DU602" s="23">
        <v>0</v>
      </c>
      <c r="DV602" s="23">
        <v>0</v>
      </c>
      <c r="DW602" s="26">
        <f t="shared" si="92"/>
        <v>147607424</v>
      </c>
      <c r="DX602" s="26">
        <f>VLOOKUP(B602,[2]RPTNCT049_ConsultaSaldosContabl!$I$4:$K$7914,3,0)</f>
        <v>46048568</v>
      </c>
      <c r="DY602" s="13" t="e">
        <f>+S602+AD602+AU602+#REF!+BG602+#REF!+BQ602+#REF!</f>
        <v>#REF!</v>
      </c>
    </row>
    <row r="603" spans="1:129" ht="15" customHeight="1" x14ac:dyDescent="0.2">
      <c r="A603" s="9">
        <v>8902061107</v>
      </c>
      <c r="B603" s="9">
        <v>890206110</v>
      </c>
      <c r="C603" s="9"/>
      <c r="D603" s="27">
        <v>210668406</v>
      </c>
      <c r="E603" s="21" t="s">
        <v>939</v>
      </c>
      <c r="F603" s="20" t="s">
        <v>2067</v>
      </c>
      <c r="G603" s="22">
        <f>VLOOKUP(A603,[1]SGP!$A$4:$G$1137,7,0)</f>
        <v>0</v>
      </c>
      <c r="H603" s="23"/>
      <c r="I603" s="23">
        <v>0</v>
      </c>
      <c r="J603" s="23">
        <v>0</v>
      </c>
      <c r="K603" s="24">
        <v>0</v>
      </c>
      <c r="L603" s="23">
        <v>0</v>
      </c>
      <c r="M603" s="23">
        <v>0</v>
      </c>
      <c r="N603" s="25">
        <f t="shared" si="86"/>
        <v>0</v>
      </c>
      <c r="O603" s="25">
        <v>0</v>
      </c>
      <c r="P603" s="22">
        <v>0</v>
      </c>
      <c r="Q603" s="23">
        <v>0</v>
      </c>
      <c r="R603" s="23">
        <v>0</v>
      </c>
      <c r="S603" s="31">
        <v>311888003</v>
      </c>
      <c r="T603" s="23">
        <v>0</v>
      </c>
      <c r="U603" s="24">
        <v>0</v>
      </c>
      <c r="V603" s="23">
        <v>0</v>
      </c>
      <c r="W603" s="23">
        <v>0</v>
      </c>
      <c r="X603" s="25">
        <f t="shared" si="87"/>
        <v>311888003</v>
      </c>
      <c r="Y603" s="25">
        <v>0</v>
      </c>
      <c r="Z603" s="22">
        <v>0</v>
      </c>
      <c r="AA603" s="23">
        <v>0</v>
      </c>
      <c r="AB603" s="22">
        <v>0</v>
      </c>
      <c r="AC603" s="23">
        <v>0</v>
      </c>
      <c r="AD603" s="23">
        <v>11737684</v>
      </c>
      <c r="AE603" s="23">
        <v>0</v>
      </c>
      <c r="AF603" s="24">
        <v>0</v>
      </c>
      <c r="AG603" s="23">
        <v>0</v>
      </c>
      <c r="AH603" s="23">
        <v>0</v>
      </c>
      <c r="AI603" s="25">
        <f t="shared" si="88"/>
        <v>323625687</v>
      </c>
      <c r="AJ603" s="25">
        <v>0</v>
      </c>
      <c r="AK603" s="24">
        <v>0</v>
      </c>
      <c r="AL603" s="23">
        <v>0</v>
      </c>
      <c r="AM603" s="23">
        <v>0</v>
      </c>
      <c r="AN603" s="24">
        <v>0</v>
      </c>
      <c r="AO603" s="24">
        <v>0</v>
      </c>
      <c r="AP603" s="23">
        <v>0</v>
      </c>
      <c r="AQ603" s="23">
        <v>0</v>
      </c>
      <c r="AR603" s="23">
        <v>0</v>
      </c>
      <c r="AS603" s="41" t="s">
        <v>2304</v>
      </c>
      <c r="AT603" s="23">
        <v>0</v>
      </c>
      <c r="AU603" s="23">
        <v>0</v>
      </c>
      <c r="AV603" s="25">
        <v>323625687</v>
      </c>
      <c r="AW603" s="22">
        <v>0</v>
      </c>
      <c r="AX603" s="23">
        <v>0</v>
      </c>
      <c r="AY603" s="41">
        <v>0</v>
      </c>
      <c r="AZ603" s="23">
        <v>0</v>
      </c>
      <c r="BA603" s="24">
        <v>0</v>
      </c>
      <c r="BB603" s="23">
        <v>0</v>
      </c>
      <c r="BC603" s="23"/>
      <c r="BD603" s="23">
        <v>0</v>
      </c>
      <c r="BE603" s="41">
        <v>0</v>
      </c>
      <c r="BF603" s="23">
        <v>182473120</v>
      </c>
      <c r="BG603" s="23">
        <v>298024478</v>
      </c>
      <c r="BH603" s="25">
        <v>804123285</v>
      </c>
      <c r="BI603" s="23">
        <v>0</v>
      </c>
      <c r="BJ603" s="23">
        <v>49544336</v>
      </c>
      <c r="BK603" s="23">
        <v>0</v>
      </c>
      <c r="BL603" s="23">
        <v>0</v>
      </c>
      <c r="BM603" s="23">
        <v>0</v>
      </c>
      <c r="BN603" s="24">
        <v>0</v>
      </c>
      <c r="BO603" s="23">
        <v>0</v>
      </c>
      <c r="BP603" s="23">
        <v>0</v>
      </c>
      <c r="BQ603" s="23">
        <v>0</v>
      </c>
      <c r="BR603" s="25">
        <v>853667621</v>
      </c>
      <c r="BS603" s="22">
        <v>0</v>
      </c>
      <c r="BT603" s="23">
        <v>0</v>
      </c>
      <c r="BU603" s="23">
        <v>0</v>
      </c>
      <c r="BV603" s="23">
        <v>0</v>
      </c>
      <c r="BW603" s="24">
        <v>0</v>
      </c>
      <c r="BX603" s="23">
        <v>0</v>
      </c>
      <c r="BY603" s="23">
        <v>0</v>
      </c>
      <c r="BZ603" s="23">
        <v>0</v>
      </c>
      <c r="CA603" s="25">
        <f t="shared" si="89"/>
        <v>853667621</v>
      </c>
      <c r="CB603" s="22">
        <v>0</v>
      </c>
      <c r="CC603" s="23">
        <v>0</v>
      </c>
      <c r="CD603" s="23">
        <v>0</v>
      </c>
      <c r="CE603" s="23">
        <v>0</v>
      </c>
      <c r="CF603" s="24">
        <v>0</v>
      </c>
      <c r="CG603" s="23">
        <v>0</v>
      </c>
      <c r="CH603" s="23">
        <v>0</v>
      </c>
      <c r="CI603" s="23">
        <v>0</v>
      </c>
      <c r="CJ603" s="25">
        <f t="shared" si="90"/>
        <v>853667621</v>
      </c>
      <c r="CK603" s="22">
        <v>0</v>
      </c>
      <c r="CL603" s="23">
        <v>0</v>
      </c>
      <c r="CM603" s="23">
        <v>0</v>
      </c>
      <c r="CN603" s="23">
        <v>0</v>
      </c>
      <c r="CO603" s="23">
        <v>0</v>
      </c>
      <c r="CP603" s="24">
        <v>0</v>
      </c>
      <c r="CQ603" s="23">
        <v>0</v>
      </c>
      <c r="CR603" s="23">
        <v>0</v>
      </c>
      <c r="CS603" s="25">
        <f t="shared" si="91"/>
        <v>853667621</v>
      </c>
      <c r="CT603" s="22">
        <v>0</v>
      </c>
      <c r="CU603" s="23">
        <v>0</v>
      </c>
      <c r="CV603" s="23">
        <v>0</v>
      </c>
      <c r="CW603" s="23"/>
      <c r="CX603" s="23">
        <v>0</v>
      </c>
      <c r="CY603" s="24">
        <v>0</v>
      </c>
      <c r="CZ603" s="23">
        <v>0</v>
      </c>
      <c r="DA603" s="23">
        <v>0</v>
      </c>
      <c r="DB603" s="25">
        <f t="shared" si="84"/>
        <v>853667621</v>
      </c>
      <c r="DC603" s="22">
        <v>0</v>
      </c>
      <c r="DD603" s="23">
        <v>0</v>
      </c>
      <c r="DE603" s="23">
        <v>0</v>
      </c>
      <c r="DF603" s="23">
        <v>0</v>
      </c>
      <c r="DG603" s="23">
        <v>0</v>
      </c>
      <c r="DH603" s="24">
        <v>0</v>
      </c>
      <c r="DI603" s="23">
        <v>0</v>
      </c>
      <c r="DJ603" s="23">
        <v>0</v>
      </c>
      <c r="DK603" s="25">
        <f t="shared" si="85"/>
        <v>853667621</v>
      </c>
      <c r="DL603" s="28">
        <v>0</v>
      </c>
      <c r="DM603" s="23">
        <v>0</v>
      </c>
      <c r="DN603" s="23">
        <v>0</v>
      </c>
      <c r="DO603" s="23">
        <v>0</v>
      </c>
      <c r="DP603" s="23"/>
      <c r="DQ603" s="23"/>
      <c r="DR603" s="23">
        <v>0</v>
      </c>
      <c r="DS603" s="23">
        <v>0</v>
      </c>
      <c r="DT603" s="24">
        <v>0</v>
      </c>
      <c r="DU603" s="23">
        <v>0</v>
      </c>
      <c r="DV603" s="23">
        <v>0</v>
      </c>
      <c r="DW603" s="26">
        <f t="shared" si="92"/>
        <v>853667621</v>
      </c>
      <c r="DX603" s="26">
        <f>VLOOKUP(B603,[2]RPTNCT049_ConsultaSaldosContabl!$I$4:$K$7914,3,0)</f>
        <v>232017456</v>
      </c>
      <c r="DY603" s="13" t="e">
        <f>+S603+AD603+AU603+#REF!+BG603+#REF!+BQ603+#REF!</f>
        <v>#REF!</v>
      </c>
    </row>
    <row r="604" spans="1:129" ht="15" customHeight="1" x14ac:dyDescent="0.2">
      <c r="A604" s="9">
        <v>8902060581</v>
      </c>
      <c r="B604" s="9">
        <v>890206058</v>
      </c>
      <c r="C604" s="9"/>
      <c r="D604" s="27">
        <v>211168211</v>
      </c>
      <c r="E604" s="21" t="s">
        <v>917</v>
      </c>
      <c r="F604" s="20" t="s">
        <v>2046</v>
      </c>
      <c r="G604" s="22">
        <f>VLOOKUP(A604,[1]SGP!$A$4:$G$1137,7,0)</f>
        <v>0</v>
      </c>
      <c r="H604" s="23"/>
      <c r="I604" s="23">
        <v>0</v>
      </c>
      <c r="J604" s="23">
        <v>0</v>
      </c>
      <c r="K604" s="24">
        <v>0</v>
      </c>
      <c r="L604" s="23">
        <v>0</v>
      </c>
      <c r="M604" s="23">
        <v>0</v>
      </c>
      <c r="N604" s="25">
        <f t="shared" si="86"/>
        <v>0</v>
      </c>
      <c r="O604" s="25">
        <v>0</v>
      </c>
      <c r="P604" s="22">
        <v>0</v>
      </c>
      <c r="Q604" s="23">
        <v>0</v>
      </c>
      <c r="R604" s="23">
        <v>0</v>
      </c>
      <c r="S604" s="29">
        <v>0</v>
      </c>
      <c r="T604" s="23">
        <v>0</v>
      </c>
      <c r="U604" s="24">
        <v>0</v>
      </c>
      <c r="V604" s="23">
        <v>0</v>
      </c>
      <c r="W604" s="23">
        <v>0</v>
      </c>
      <c r="X604" s="25">
        <f t="shared" si="87"/>
        <v>0</v>
      </c>
      <c r="Y604" s="25">
        <v>0</v>
      </c>
      <c r="Z604" s="22">
        <v>0</v>
      </c>
      <c r="AA604" s="23">
        <v>0</v>
      </c>
      <c r="AB604" s="22">
        <v>0</v>
      </c>
      <c r="AC604" s="23">
        <v>0</v>
      </c>
      <c r="AD604" s="23">
        <v>0</v>
      </c>
      <c r="AE604" s="23">
        <v>0</v>
      </c>
      <c r="AF604" s="24">
        <v>0</v>
      </c>
      <c r="AG604" s="23">
        <v>0</v>
      </c>
      <c r="AH604" s="23">
        <v>0</v>
      </c>
      <c r="AI604" s="25">
        <f t="shared" si="88"/>
        <v>0</v>
      </c>
      <c r="AJ604" s="25">
        <v>0</v>
      </c>
      <c r="AK604" s="24">
        <v>0</v>
      </c>
      <c r="AL604" s="23">
        <v>0</v>
      </c>
      <c r="AM604" s="23">
        <v>0</v>
      </c>
      <c r="AN604" s="24">
        <v>0</v>
      </c>
      <c r="AO604" s="24">
        <v>0</v>
      </c>
      <c r="AP604" s="23">
        <v>0</v>
      </c>
      <c r="AQ604" s="23">
        <v>0</v>
      </c>
      <c r="AR604" s="23">
        <v>0</v>
      </c>
      <c r="AS604" s="41" t="s">
        <v>2304</v>
      </c>
      <c r="AT604" s="23">
        <v>0</v>
      </c>
      <c r="AU604" s="23">
        <v>0</v>
      </c>
      <c r="AV604" s="25">
        <v>0</v>
      </c>
      <c r="AW604" s="22">
        <v>0</v>
      </c>
      <c r="AX604" s="23">
        <v>0</v>
      </c>
      <c r="AY604" s="41">
        <v>0</v>
      </c>
      <c r="AZ604" s="23">
        <v>0</v>
      </c>
      <c r="BA604" s="24">
        <v>0</v>
      </c>
      <c r="BB604" s="23">
        <v>0</v>
      </c>
      <c r="BC604" s="23"/>
      <c r="BD604" s="23">
        <v>0</v>
      </c>
      <c r="BE604" s="41">
        <v>0</v>
      </c>
      <c r="BF604" s="23">
        <v>17951075</v>
      </c>
      <c r="BG604" s="23">
        <v>0</v>
      </c>
      <c r="BH604" s="25">
        <v>17951075</v>
      </c>
      <c r="BI604" s="23">
        <v>0</v>
      </c>
      <c r="BJ604" s="23">
        <v>5325125</v>
      </c>
      <c r="BK604" s="23">
        <v>0</v>
      </c>
      <c r="BL604" s="23">
        <v>0</v>
      </c>
      <c r="BM604" s="23">
        <v>0</v>
      </c>
      <c r="BN604" s="24">
        <v>0</v>
      </c>
      <c r="BO604" s="23">
        <v>0</v>
      </c>
      <c r="BP604" s="23">
        <v>0</v>
      </c>
      <c r="BQ604" s="23">
        <v>0</v>
      </c>
      <c r="BR604" s="25">
        <v>23276200</v>
      </c>
      <c r="BS604" s="22">
        <v>0</v>
      </c>
      <c r="BT604" s="23">
        <v>0</v>
      </c>
      <c r="BU604" s="23">
        <v>0</v>
      </c>
      <c r="BV604" s="23">
        <v>0</v>
      </c>
      <c r="BW604" s="24">
        <v>0</v>
      </c>
      <c r="BX604" s="23">
        <v>0</v>
      </c>
      <c r="BY604" s="23">
        <v>0</v>
      </c>
      <c r="BZ604" s="23">
        <v>0</v>
      </c>
      <c r="CA604" s="25">
        <f t="shared" si="89"/>
        <v>23276200</v>
      </c>
      <c r="CB604" s="22">
        <v>0</v>
      </c>
      <c r="CC604" s="23">
        <v>0</v>
      </c>
      <c r="CD604" s="23">
        <v>0</v>
      </c>
      <c r="CE604" s="23">
        <v>0</v>
      </c>
      <c r="CF604" s="24">
        <v>0</v>
      </c>
      <c r="CG604" s="23">
        <v>0</v>
      </c>
      <c r="CH604" s="23">
        <v>0</v>
      </c>
      <c r="CI604" s="23">
        <v>0</v>
      </c>
      <c r="CJ604" s="25">
        <f t="shared" si="90"/>
        <v>23276200</v>
      </c>
      <c r="CK604" s="22">
        <v>0</v>
      </c>
      <c r="CL604" s="23">
        <v>0</v>
      </c>
      <c r="CM604" s="23">
        <v>0</v>
      </c>
      <c r="CN604" s="23">
        <v>0</v>
      </c>
      <c r="CO604" s="23">
        <v>0</v>
      </c>
      <c r="CP604" s="24">
        <v>0</v>
      </c>
      <c r="CQ604" s="23">
        <v>0</v>
      </c>
      <c r="CR604" s="23">
        <v>0</v>
      </c>
      <c r="CS604" s="25">
        <f t="shared" si="91"/>
        <v>23276200</v>
      </c>
      <c r="CT604" s="22">
        <v>0</v>
      </c>
      <c r="CU604" s="23">
        <v>0</v>
      </c>
      <c r="CV604" s="23">
        <v>0</v>
      </c>
      <c r="CW604" s="23">
        <v>0</v>
      </c>
      <c r="CX604" s="23">
        <v>0</v>
      </c>
      <c r="CY604" s="24">
        <v>0</v>
      </c>
      <c r="CZ604" s="23">
        <v>0</v>
      </c>
      <c r="DA604" s="23">
        <v>0</v>
      </c>
      <c r="DB604" s="25">
        <f t="shared" si="84"/>
        <v>23276200</v>
      </c>
      <c r="DC604" s="22">
        <v>0</v>
      </c>
      <c r="DD604" s="23">
        <v>0</v>
      </c>
      <c r="DE604" s="23">
        <v>0</v>
      </c>
      <c r="DF604" s="23"/>
      <c r="DG604" s="23">
        <v>0</v>
      </c>
      <c r="DH604" s="24">
        <v>0</v>
      </c>
      <c r="DI604" s="23">
        <v>0</v>
      </c>
      <c r="DJ604" s="23">
        <v>0</v>
      </c>
      <c r="DK604" s="25">
        <f t="shared" si="85"/>
        <v>23276200</v>
      </c>
      <c r="DL604" s="28">
        <v>0</v>
      </c>
      <c r="DM604" s="23">
        <v>0</v>
      </c>
      <c r="DN604" s="23">
        <v>0</v>
      </c>
      <c r="DO604" s="23">
        <v>0</v>
      </c>
      <c r="DP604" s="23">
        <v>0</v>
      </c>
      <c r="DQ604" s="23"/>
      <c r="DR604" s="23">
        <v>0</v>
      </c>
      <c r="DS604" s="23">
        <v>0</v>
      </c>
      <c r="DT604" s="24">
        <v>0</v>
      </c>
      <c r="DU604" s="23">
        <v>0</v>
      </c>
      <c r="DV604" s="23">
        <v>0</v>
      </c>
      <c r="DW604" s="26">
        <f t="shared" si="92"/>
        <v>23276200</v>
      </c>
      <c r="DX604" s="26">
        <f>VLOOKUP(B604,[2]RPTNCT049_ConsultaSaldosContabl!$I$4:$K$7914,3,0)</f>
        <v>23276200</v>
      </c>
      <c r="DY604" s="13" t="e">
        <f>+S604+AD604+AU604+#REF!+BG604+#REF!+BQ604+#REF!</f>
        <v>#REF!</v>
      </c>
    </row>
    <row r="605" spans="1:129" ht="15" customHeight="1" x14ac:dyDescent="0.2">
      <c r="A605" s="9">
        <v>8902060338</v>
      </c>
      <c r="B605" s="9">
        <v>890206033</v>
      </c>
      <c r="C605" s="9"/>
      <c r="D605" s="27">
        <v>217768077</v>
      </c>
      <c r="E605" s="21" t="s">
        <v>900</v>
      </c>
      <c r="F605" s="20" t="s">
        <v>2031</v>
      </c>
      <c r="G605" s="22">
        <f>VLOOKUP(A605,[1]SGP!$A$4:$G$1137,7,0)</f>
        <v>0</v>
      </c>
      <c r="H605" s="23"/>
      <c r="I605" s="23">
        <v>0</v>
      </c>
      <c r="J605" s="23">
        <v>0</v>
      </c>
      <c r="K605" s="24">
        <v>0</v>
      </c>
      <c r="L605" s="23">
        <v>0</v>
      </c>
      <c r="M605" s="23">
        <v>0</v>
      </c>
      <c r="N605" s="25">
        <f t="shared" si="86"/>
        <v>0</v>
      </c>
      <c r="O605" s="25">
        <v>0</v>
      </c>
      <c r="P605" s="22">
        <v>0</v>
      </c>
      <c r="Q605" s="23">
        <v>0</v>
      </c>
      <c r="R605" s="23">
        <v>0</v>
      </c>
      <c r="S605" s="29">
        <v>0</v>
      </c>
      <c r="T605" s="23">
        <v>0</v>
      </c>
      <c r="U605" s="24">
        <v>0</v>
      </c>
      <c r="V605" s="23">
        <v>0</v>
      </c>
      <c r="W605" s="23">
        <v>0</v>
      </c>
      <c r="X605" s="25">
        <f t="shared" si="87"/>
        <v>0</v>
      </c>
      <c r="Y605" s="25">
        <v>0</v>
      </c>
      <c r="Z605" s="22">
        <v>0</v>
      </c>
      <c r="AA605" s="23">
        <v>0</v>
      </c>
      <c r="AB605" s="22">
        <v>0</v>
      </c>
      <c r="AC605" s="23">
        <v>0</v>
      </c>
      <c r="AD605" s="23">
        <v>0</v>
      </c>
      <c r="AE605" s="23">
        <v>0</v>
      </c>
      <c r="AF605" s="24">
        <v>0</v>
      </c>
      <c r="AG605" s="23">
        <v>0</v>
      </c>
      <c r="AH605" s="23">
        <v>0</v>
      </c>
      <c r="AI605" s="25">
        <f t="shared" si="88"/>
        <v>0</v>
      </c>
      <c r="AJ605" s="25">
        <v>0</v>
      </c>
      <c r="AK605" s="24">
        <v>0</v>
      </c>
      <c r="AL605" s="23">
        <v>0</v>
      </c>
      <c r="AM605" s="23">
        <v>0</v>
      </c>
      <c r="AN605" s="24">
        <v>0</v>
      </c>
      <c r="AO605" s="24">
        <v>0</v>
      </c>
      <c r="AP605" s="23">
        <v>0</v>
      </c>
      <c r="AQ605" s="23">
        <v>0</v>
      </c>
      <c r="AR605" s="23">
        <v>0</v>
      </c>
      <c r="AS605" s="41" t="s">
        <v>2304</v>
      </c>
      <c r="AT605" s="23">
        <v>0</v>
      </c>
      <c r="AU605" s="23">
        <v>0</v>
      </c>
      <c r="AV605" s="25">
        <v>0</v>
      </c>
      <c r="AW605" s="22">
        <v>0</v>
      </c>
      <c r="AX605" s="23">
        <v>0</v>
      </c>
      <c r="AY605" s="41">
        <v>0</v>
      </c>
      <c r="AZ605" s="23">
        <v>0</v>
      </c>
      <c r="BA605" s="24">
        <v>0</v>
      </c>
      <c r="BB605" s="23">
        <v>0</v>
      </c>
      <c r="BC605" s="23"/>
      <c r="BD605" s="23">
        <v>0</v>
      </c>
      <c r="BE605" s="41">
        <v>0</v>
      </c>
      <c r="BF605" s="23">
        <v>94250575</v>
      </c>
      <c r="BG605" s="23">
        <v>0</v>
      </c>
      <c r="BH605" s="25">
        <v>94250575</v>
      </c>
      <c r="BI605" s="23">
        <v>0</v>
      </c>
      <c r="BJ605" s="23">
        <v>26920227</v>
      </c>
      <c r="BK605" s="23">
        <v>0</v>
      </c>
      <c r="BL605" s="23">
        <v>0</v>
      </c>
      <c r="BM605" s="23">
        <v>0</v>
      </c>
      <c r="BN605" s="24">
        <v>0</v>
      </c>
      <c r="BO605" s="23">
        <v>0</v>
      </c>
      <c r="BP605" s="23">
        <v>0</v>
      </c>
      <c r="BQ605" s="23">
        <v>0</v>
      </c>
      <c r="BR605" s="25">
        <v>121170802</v>
      </c>
      <c r="BS605" s="22">
        <v>0</v>
      </c>
      <c r="BT605" s="23">
        <v>0</v>
      </c>
      <c r="BU605" s="23">
        <v>0</v>
      </c>
      <c r="BV605" s="23">
        <v>0</v>
      </c>
      <c r="BW605" s="24">
        <v>0</v>
      </c>
      <c r="BX605" s="23">
        <v>0</v>
      </c>
      <c r="BY605" s="23">
        <v>0</v>
      </c>
      <c r="BZ605" s="23">
        <v>0</v>
      </c>
      <c r="CA605" s="25">
        <f t="shared" si="89"/>
        <v>121170802</v>
      </c>
      <c r="CB605" s="22">
        <v>0</v>
      </c>
      <c r="CC605" s="23">
        <v>0</v>
      </c>
      <c r="CD605" s="23">
        <v>0</v>
      </c>
      <c r="CE605" s="23">
        <v>0</v>
      </c>
      <c r="CF605" s="24">
        <v>0</v>
      </c>
      <c r="CG605" s="23">
        <v>0</v>
      </c>
      <c r="CH605" s="23">
        <v>0</v>
      </c>
      <c r="CI605" s="23">
        <v>0</v>
      </c>
      <c r="CJ605" s="25">
        <f t="shared" si="90"/>
        <v>121170802</v>
      </c>
      <c r="CK605" s="22">
        <v>0</v>
      </c>
      <c r="CL605" s="23">
        <v>0</v>
      </c>
      <c r="CM605" s="23">
        <v>0</v>
      </c>
      <c r="CN605" s="23">
        <v>0</v>
      </c>
      <c r="CO605" s="23">
        <v>0</v>
      </c>
      <c r="CP605" s="24">
        <v>0</v>
      </c>
      <c r="CQ605" s="23">
        <v>0</v>
      </c>
      <c r="CR605" s="23">
        <v>0</v>
      </c>
      <c r="CS605" s="25">
        <f t="shared" si="91"/>
        <v>121170802</v>
      </c>
      <c r="CT605" s="22">
        <v>0</v>
      </c>
      <c r="CU605" s="23">
        <v>0</v>
      </c>
      <c r="CV605" s="23">
        <v>0</v>
      </c>
      <c r="CW605" s="23"/>
      <c r="CX605" s="23">
        <v>0</v>
      </c>
      <c r="CY605" s="24">
        <v>0</v>
      </c>
      <c r="CZ605" s="23">
        <v>0</v>
      </c>
      <c r="DA605" s="23">
        <v>0</v>
      </c>
      <c r="DB605" s="25">
        <f t="shared" si="84"/>
        <v>121170802</v>
      </c>
      <c r="DC605" s="22">
        <v>0</v>
      </c>
      <c r="DD605" s="23">
        <v>0</v>
      </c>
      <c r="DE605" s="23">
        <v>0</v>
      </c>
      <c r="DF605" s="23">
        <v>0</v>
      </c>
      <c r="DG605" s="23">
        <v>0</v>
      </c>
      <c r="DH605" s="24">
        <v>0</v>
      </c>
      <c r="DI605" s="23">
        <v>0</v>
      </c>
      <c r="DJ605" s="23">
        <v>0</v>
      </c>
      <c r="DK605" s="25">
        <f t="shared" si="85"/>
        <v>121170802</v>
      </c>
      <c r="DL605" s="28">
        <v>0</v>
      </c>
      <c r="DM605" s="23">
        <v>0</v>
      </c>
      <c r="DN605" s="23">
        <v>0</v>
      </c>
      <c r="DO605" s="23">
        <v>0</v>
      </c>
      <c r="DP605" s="23"/>
      <c r="DQ605" s="23"/>
      <c r="DR605" s="23">
        <v>0</v>
      </c>
      <c r="DS605" s="23">
        <v>0</v>
      </c>
      <c r="DT605" s="24">
        <v>0</v>
      </c>
      <c r="DU605" s="23">
        <v>0</v>
      </c>
      <c r="DV605" s="23">
        <v>0</v>
      </c>
      <c r="DW605" s="26">
        <f t="shared" si="92"/>
        <v>121170802</v>
      </c>
      <c r="DX605" s="26">
        <f>VLOOKUP(B605,[2]RPTNCT049_ConsultaSaldosContabl!$I$4:$K$7914,3,0)</f>
        <v>121170802</v>
      </c>
      <c r="DY605" s="13" t="e">
        <f>+S605+AD605+AU605+#REF!+BG605+#REF!+BQ605+#REF!</f>
        <v>#REF!</v>
      </c>
    </row>
    <row r="606" spans="1:129" ht="15" customHeight="1" x14ac:dyDescent="0.2">
      <c r="A606" s="9">
        <v>8902059731</v>
      </c>
      <c r="B606" s="9">
        <v>890205973</v>
      </c>
      <c r="C606" s="9"/>
      <c r="D606" s="27">
        <v>210568705</v>
      </c>
      <c r="E606" s="21" t="s">
        <v>966</v>
      </c>
      <c r="F606" s="20" t="s">
        <v>2092</v>
      </c>
      <c r="G606" s="22">
        <f>VLOOKUP(A606,[1]SGP!$A$4:$G$1137,7,0)</f>
        <v>0</v>
      </c>
      <c r="H606" s="23"/>
      <c r="I606" s="23">
        <v>0</v>
      </c>
      <c r="J606" s="23">
        <v>0</v>
      </c>
      <c r="K606" s="24">
        <v>0</v>
      </c>
      <c r="L606" s="23">
        <v>0</v>
      </c>
      <c r="M606" s="23">
        <v>0</v>
      </c>
      <c r="N606" s="25">
        <f t="shared" si="86"/>
        <v>0</v>
      </c>
      <c r="O606" s="25">
        <v>0</v>
      </c>
      <c r="P606" s="22">
        <v>0</v>
      </c>
      <c r="Q606" s="23">
        <v>0</v>
      </c>
      <c r="R606" s="23">
        <v>0</v>
      </c>
      <c r="S606" s="29">
        <v>0</v>
      </c>
      <c r="T606" s="23">
        <v>0</v>
      </c>
      <c r="U606" s="24">
        <v>0</v>
      </c>
      <c r="V606" s="23">
        <v>0</v>
      </c>
      <c r="W606" s="23">
        <v>0</v>
      </c>
      <c r="X606" s="25">
        <f t="shared" si="87"/>
        <v>0</v>
      </c>
      <c r="Y606" s="25">
        <v>0</v>
      </c>
      <c r="Z606" s="22">
        <v>0</v>
      </c>
      <c r="AA606" s="23">
        <v>0</v>
      </c>
      <c r="AB606" s="22">
        <v>0</v>
      </c>
      <c r="AC606" s="23">
        <v>0</v>
      </c>
      <c r="AD606" s="23">
        <v>22400882</v>
      </c>
      <c r="AE606" s="23">
        <v>0</v>
      </c>
      <c r="AF606" s="24">
        <v>0</v>
      </c>
      <c r="AG606" s="23">
        <v>0</v>
      </c>
      <c r="AH606" s="23">
        <v>0</v>
      </c>
      <c r="AI606" s="25">
        <f t="shared" si="88"/>
        <v>22400882</v>
      </c>
      <c r="AJ606" s="25">
        <v>0</v>
      </c>
      <c r="AK606" s="24">
        <v>0</v>
      </c>
      <c r="AL606" s="23">
        <v>0</v>
      </c>
      <c r="AM606" s="23">
        <v>0</v>
      </c>
      <c r="AN606" s="24">
        <v>0</v>
      </c>
      <c r="AO606" s="24">
        <v>0</v>
      </c>
      <c r="AP606" s="23">
        <v>0</v>
      </c>
      <c r="AQ606" s="23">
        <v>0</v>
      </c>
      <c r="AR606" s="23">
        <v>0</v>
      </c>
      <c r="AS606" s="41" t="s">
        <v>2304</v>
      </c>
      <c r="AT606" s="23">
        <v>0</v>
      </c>
      <c r="AU606" s="23">
        <v>0</v>
      </c>
      <c r="AV606" s="25">
        <v>22400882</v>
      </c>
      <c r="AW606" s="22">
        <v>0</v>
      </c>
      <c r="AX606" s="23">
        <v>0</v>
      </c>
      <c r="AY606" s="41">
        <v>0</v>
      </c>
      <c r="AZ606" s="23">
        <v>0</v>
      </c>
      <c r="BA606" s="24">
        <v>0</v>
      </c>
      <c r="BB606" s="23">
        <v>0</v>
      </c>
      <c r="BC606" s="23"/>
      <c r="BD606" s="23">
        <v>0</v>
      </c>
      <c r="BE606" s="41">
        <v>0</v>
      </c>
      <c r="BF606" s="23">
        <v>15380525</v>
      </c>
      <c r="BG606" s="23">
        <v>21590143</v>
      </c>
      <c r="BH606" s="25">
        <v>59371550</v>
      </c>
      <c r="BI606" s="23">
        <v>0</v>
      </c>
      <c r="BJ606" s="23">
        <v>4471077</v>
      </c>
      <c r="BK606" s="23">
        <v>0</v>
      </c>
      <c r="BL606" s="23">
        <v>0</v>
      </c>
      <c r="BM606" s="23">
        <v>0</v>
      </c>
      <c r="BN606" s="24">
        <v>0</v>
      </c>
      <c r="BO606" s="23">
        <v>0</v>
      </c>
      <c r="BP606" s="23">
        <v>0</v>
      </c>
      <c r="BQ606" s="23">
        <v>0</v>
      </c>
      <c r="BR606" s="25">
        <v>63842627</v>
      </c>
      <c r="BS606" s="22">
        <v>0</v>
      </c>
      <c r="BT606" s="23">
        <v>0</v>
      </c>
      <c r="BU606" s="23">
        <v>0</v>
      </c>
      <c r="BV606" s="23">
        <v>0</v>
      </c>
      <c r="BW606" s="24">
        <v>0</v>
      </c>
      <c r="BX606" s="23">
        <v>0</v>
      </c>
      <c r="BY606" s="23">
        <v>0</v>
      </c>
      <c r="BZ606" s="23">
        <v>0</v>
      </c>
      <c r="CA606" s="25">
        <f t="shared" si="89"/>
        <v>63842627</v>
      </c>
      <c r="CB606" s="22">
        <v>0</v>
      </c>
      <c r="CC606" s="23">
        <v>0</v>
      </c>
      <c r="CD606" s="23">
        <v>0</v>
      </c>
      <c r="CE606" s="23">
        <v>0</v>
      </c>
      <c r="CF606" s="24">
        <v>0</v>
      </c>
      <c r="CG606" s="23">
        <v>0</v>
      </c>
      <c r="CH606" s="23">
        <v>0</v>
      </c>
      <c r="CI606" s="23">
        <v>0</v>
      </c>
      <c r="CJ606" s="25">
        <f t="shared" si="90"/>
        <v>63842627</v>
      </c>
      <c r="CK606" s="22">
        <v>0</v>
      </c>
      <c r="CL606" s="23">
        <v>0</v>
      </c>
      <c r="CM606" s="23">
        <v>0</v>
      </c>
      <c r="CN606" s="23">
        <v>0</v>
      </c>
      <c r="CO606" s="23">
        <v>0</v>
      </c>
      <c r="CP606" s="24">
        <v>0</v>
      </c>
      <c r="CQ606" s="23">
        <v>0</v>
      </c>
      <c r="CR606" s="23">
        <v>0</v>
      </c>
      <c r="CS606" s="25">
        <f t="shared" si="91"/>
        <v>63842627</v>
      </c>
      <c r="CT606" s="22">
        <v>0</v>
      </c>
      <c r="CU606" s="23">
        <v>0</v>
      </c>
      <c r="CV606" s="23">
        <v>0</v>
      </c>
      <c r="CW606" s="23"/>
      <c r="CX606" s="23">
        <v>0</v>
      </c>
      <c r="CY606" s="24">
        <v>0</v>
      </c>
      <c r="CZ606" s="23">
        <v>0</v>
      </c>
      <c r="DA606" s="23">
        <v>0</v>
      </c>
      <c r="DB606" s="25">
        <f t="shared" si="84"/>
        <v>63842627</v>
      </c>
      <c r="DC606" s="22">
        <v>0</v>
      </c>
      <c r="DD606" s="23">
        <v>0</v>
      </c>
      <c r="DE606" s="23">
        <v>0</v>
      </c>
      <c r="DF606" s="23">
        <v>0</v>
      </c>
      <c r="DG606" s="23">
        <v>0</v>
      </c>
      <c r="DH606" s="24">
        <v>0</v>
      </c>
      <c r="DI606" s="23">
        <v>0</v>
      </c>
      <c r="DJ606" s="23">
        <v>0</v>
      </c>
      <c r="DK606" s="25">
        <f t="shared" si="85"/>
        <v>63842627</v>
      </c>
      <c r="DL606" s="28">
        <v>0</v>
      </c>
      <c r="DM606" s="23">
        <v>0</v>
      </c>
      <c r="DN606" s="23">
        <v>0</v>
      </c>
      <c r="DO606" s="23">
        <v>0</v>
      </c>
      <c r="DP606" s="23"/>
      <c r="DQ606" s="23"/>
      <c r="DR606" s="23">
        <v>0</v>
      </c>
      <c r="DS606" s="23">
        <v>0</v>
      </c>
      <c r="DT606" s="24">
        <v>0</v>
      </c>
      <c r="DU606" s="23">
        <v>0</v>
      </c>
      <c r="DV606" s="23">
        <v>0</v>
      </c>
      <c r="DW606" s="26">
        <f t="shared" si="92"/>
        <v>63842627</v>
      </c>
      <c r="DX606" s="26">
        <f>VLOOKUP(B606,[2]RPTNCT049_ConsultaSaldosContabl!$I$4:$K$7914,3,0)</f>
        <v>19851602</v>
      </c>
      <c r="DY606" s="13" t="e">
        <f>+S606+AD606+AU606+#REF!+BG606+#REF!+BQ606+#REF!</f>
        <v>#REF!</v>
      </c>
    </row>
    <row r="607" spans="1:129" ht="15" customHeight="1" x14ac:dyDescent="0.2">
      <c r="A607" s="9">
        <v>8902056776</v>
      </c>
      <c r="B607" s="9">
        <v>890205677</v>
      </c>
      <c r="C607" s="9"/>
      <c r="D607" s="27">
        <v>216168861</v>
      </c>
      <c r="E607" s="21" t="s">
        <v>975</v>
      </c>
      <c r="F607" s="20" t="s">
        <v>2101</v>
      </c>
      <c r="G607" s="22">
        <f>VLOOKUP(A607,[1]SGP!$A$4:$G$1137,7,0)</f>
        <v>0</v>
      </c>
      <c r="H607" s="23"/>
      <c r="I607" s="23">
        <v>0</v>
      </c>
      <c r="J607" s="23">
        <v>0</v>
      </c>
      <c r="K607" s="24">
        <v>0</v>
      </c>
      <c r="L607" s="23">
        <v>0</v>
      </c>
      <c r="M607" s="23">
        <v>0</v>
      </c>
      <c r="N607" s="25">
        <f t="shared" si="86"/>
        <v>0</v>
      </c>
      <c r="O607" s="25">
        <v>0</v>
      </c>
      <c r="P607" s="22">
        <v>0</v>
      </c>
      <c r="Q607" s="23">
        <v>0</v>
      </c>
      <c r="R607" s="23">
        <v>0</v>
      </c>
      <c r="S607" s="31">
        <v>166467294</v>
      </c>
      <c r="T607" s="23">
        <v>0</v>
      </c>
      <c r="U607" s="24">
        <v>0</v>
      </c>
      <c r="V607" s="23">
        <v>0</v>
      </c>
      <c r="W607" s="23">
        <v>0</v>
      </c>
      <c r="X607" s="25">
        <f t="shared" si="87"/>
        <v>166467294</v>
      </c>
      <c r="Y607" s="25">
        <v>0</v>
      </c>
      <c r="Z607" s="22">
        <v>0</v>
      </c>
      <c r="AA607" s="23">
        <v>0</v>
      </c>
      <c r="AB607" s="22">
        <v>0</v>
      </c>
      <c r="AC607" s="23">
        <v>0</v>
      </c>
      <c r="AD607" s="23">
        <v>0</v>
      </c>
      <c r="AE607" s="23">
        <v>0</v>
      </c>
      <c r="AF607" s="24">
        <v>0</v>
      </c>
      <c r="AG607" s="23">
        <v>0</v>
      </c>
      <c r="AH607" s="23">
        <v>0</v>
      </c>
      <c r="AI607" s="25">
        <f t="shared" si="88"/>
        <v>166467294</v>
      </c>
      <c r="AJ607" s="25">
        <v>0</v>
      </c>
      <c r="AK607" s="24">
        <v>0</v>
      </c>
      <c r="AL607" s="23">
        <v>0</v>
      </c>
      <c r="AM607" s="23">
        <v>0</v>
      </c>
      <c r="AN607" s="24">
        <v>0</v>
      </c>
      <c r="AO607" s="24">
        <v>0</v>
      </c>
      <c r="AP607" s="23">
        <v>0</v>
      </c>
      <c r="AQ607" s="23">
        <v>0</v>
      </c>
      <c r="AR607" s="23">
        <v>0</v>
      </c>
      <c r="AS607" s="41" t="s">
        <v>2304</v>
      </c>
      <c r="AT607" s="23">
        <v>0</v>
      </c>
      <c r="AU607" s="23">
        <v>0</v>
      </c>
      <c r="AV607" s="25">
        <v>166467294</v>
      </c>
      <c r="AW607" s="22">
        <v>0</v>
      </c>
      <c r="AX607" s="23">
        <v>0</v>
      </c>
      <c r="AY607" s="41">
        <v>0</v>
      </c>
      <c r="AZ607" s="23">
        <v>0</v>
      </c>
      <c r="BA607" s="24">
        <v>0</v>
      </c>
      <c r="BB607" s="23">
        <v>0</v>
      </c>
      <c r="BC607" s="23"/>
      <c r="BD607" s="23">
        <v>0</v>
      </c>
      <c r="BE607" s="41">
        <v>0</v>
      </c>
      <c r="BF607" s="23">
        <v>112357120</v>
      </c>
      <c r="BG607" s="23">
        <v>153766459</v>
      </c>
      <c r="BH607" s="25">
        <v>432590873</v>
      </c>
      <c r="BI607" s="23">
        <v>0</v>
      </c>
      <c r="BJ607" s="23">
        <v>32091053</v>
      </c>
      <c r="BK607" s="23">
        <v>0</v>
      </c>
      <c r="BL607" s="23">
        <v>0</v>
      </c>
      <c r="BM607" s="23">
        <v>0</v>
      </c>
      <c r="BN607" s="24">
        <v>0</v>
      </c>
      <c r="BO607" s="23">
        <v>0</v>
      </c>
      <c r="BP607" s="23">
        <v>0</v>
      </c>
      <c r="BQ607" s="23">
        <v>0</v>
      </c>
      <c r="BR607" s="25">
        <v>464681926</v>
      </c>
      <c r="BS607" s="22">
        <v>0</v>
      </c>
      <c r="BT607" s="23">
        <v>0</v>
      </c>
      <c r="BU607" s="23">
        <v>0</v>
      </c>
      <c r="BV607" s="23">
        <v>0</v>
      </c>
      <c r="BW607" s="24">
        <v>0</v>
      </c>
      <c r="BX607" s="23">
        <v>0</v>
      </c>
      <c r="BY607" s="23">
        <v>0</v>
      </c>
      <c r="BZ607" s="23">
        <v>0</v>
      </c>
      <c r="CA607" s="25">
        <f t="shared" si="89"/>
        <v>464681926</v>
      </c>
      <c r="CB607" s="22">
        <v>0</v>
      </c>
      <c r="CC607" s="23">
        <v>0</v>
      </c>
      <c r="CD607" s="23">
        <v>0</v>
      </c>
      <c r="CE607" s="23">
        <v>0</v>
      </c>
      <c r="CF607" s="24">
        <v>0</v>
      </c>
      <c r="CG607" s="23">
        <v>0</v>
      </c>
      <c r="CH607" s="23">
        <v>0</v>
      </c>
      <c r="CI607" s="23">
        <v>0</v>
      </c>
      <c r="CJ607" s="25">
        <f t="shared" si="90"/>
        <v>464681926</v>
      </c>
      <c r="CK607" s="22">
        <v>0</v>
      </c>
      <c r="CL607" s="23">
        <v>0</v>
      </c>
      <c r="CM607" s="23">
        <v>0</v>
      </c>
      <c r="CN607" s="23">
        <v>0</v>
      </c>
      <c r="CO607" s="23">
        <v>0</v>
      </c>
      <c r="CP607" s="24">
        <v>0</v>
      </c>
      <c r="CQ607" s="23">
        <v>0</v>
      </c>
      <c r="CR607" s="23">
        <v>0</v>
      </c>
      <c r="CS607" s="25">
        <f t="shared" si="91"/>
        <v>464681926</v>
      </c>
      <c r="CT607" s="22">
        <v>0</v>
      </c>
      <c r="CU607" s="23">
        <v>0</v>
      </c>
      <c r="CV607" s="23">
        <v>0</v>
      </c>
      <c r="CW607" s="23"/>
      <c r="CX607" s="23">
        <v>0</v>
      </c>
      <c r="CY607" s="24">
        <v>0</v>
      </c>
      <c r="CZ607" s="23">
        <v>0</v>
      </c>
      <c r="DA607" s="23">
        <v>0</v>
      </c>
      <c r="DB607" s="25">
        <f t="shared" si="84"/>
        <v>464681926</v>
      </c>
      <c r="DC607" s="22">
        <v>0</v>
      </c>
      <c r="DD607" s="23">
        <v>0</v>
      </c>
      <c r="DE607" s="23">
        <v>0</v>
      </c>
      <c r="DF607" s="23">
        <v>0</v>
      </c>
      <c r="DG607" s="23">
        <v>0</v>
      </c>
      <c r="DH607" s="24">
        <v>0</v>
      </c>
      <c r="DI607" s="23">
        <v>0</v>
      </c>
      <c r="DJ607" s="23">
        <v>0</v>
      </c>
      <c r="DK607" s="25">
        <f t="shared" si="85"/>
        <v>464681926</v>
      </c>
      <c r="DL607" s="28">
        <v>0</v>
      </c>
      <c r="DM607" s="23">
        <v>0</v>
      </c>
      <c r="DN607" s="23">
        <v>0</v>
      </c>
      <c r="DO607" s="23">
        <v>0</v>
      </c>
      <c r="DP607" s="23"/>
      <c r="DQ607" s="23"/>
      <c r="DR607" s="23">
        <v>0</v>
      </c>
      <c r="DS607" s="23">
        <v>0</v>
      </c>
      <c r="DT607" s="24">
        <v>0</v>
      </c>
      <c r="DU607" s="23">
        <v>0</v>
      </c>
      <c r="DV607" s="23">
        <v>0</v>
      </c>
      <c r="DW607" s="26">
        <f t="shared" si="92"/>
        <v>464681926</v>
      </c>
      <c r="DX607" s="26">
        <f>VLOOKUP(B607,[2]RPTNCT049_ConsultaSaldosContabl!$I$4:$K$7914,3,0)</f>
        <v>144448173</v>
      </c>
      <c r="DY607" s="13" t="e">
        <f>+S607+AD607+AU607+#REF!+BG607+#REF!+BQ607+#REF!</f>
        <v>#REF!</v>
      </c>
    </row>
    <row r="608" spans="1:129" ht="15" customHeight="1" x14ac:dyDescent="0.2">
      <c r="A608" s="9">
        <v>8902056325</v>
      </c>
      <c r="B608" s="9">
        <v>890205632</v>
      </c>
      <c r="C608" s="9"/>
      <c r="D608" s="27">
        <v>216468464</v>
      </c>
      <c r="E608" s="21" t="s">
        <v>944</v>
      </c>
      <c r="F608" s="20" t="s">
        <v>2072</v>
      </c>
      <c r="G608" s="22">
        <f>VLOOKUP(A608,[1]SGP!$A$4:$G$1137,7,0)</f>
        <v>0</v>
      </c>
      <c r="H608" s="23"/>
      <c r="I608" s="23">
        <v>0</v>
      </c>
      <c r="J608" s="23">
        <v>0</v>
      </c>
      <c r="K608" s="24">
        <v>0</v>
      </c>
      <c r="L608" s="23">
        <v>0</v>
      </c>
      <c r="M608" s="23">
        <v>0</v>
      </c>
      <c r="N608" s="25">
        <f t="shared" si="86"/>
        <v>0</v>
      </c>
      <c r="O608" s="25">
        <v>0</v>
      </c>
      <c r="P608" s="22">
        <v>0</v>
      </c>
      <c r="Q608" s="23">
        <v>0</v>
      </c>
      <c r="R608" s="23">
        <v>0</v>
      </c>
      <c r="S608" s="31">
        <v>47161057</v>
      </c>
      <c r="T608" s="23">
        <v>0</v>
      </c>
      <c r="U608" s="24">
        <v>0</v>
      </c>
      <c r="V608" s="23">
        <v>0</v>
      </c>
      <c r="W608" s="23">
        <v>0</v>
      </c>
      <c r="X608" s="25">
        <f t="shared" si="87"/>
        <v>47161057</v>
      </c>
      <c r="Y608" s="25">
        <v>0</v>
      </c>
      <c r="Z608" s="22">
        <v>0</v>
      </c>
      <c r="AA608" s="23">
        <v>0</v>
      </c>
      <c r="AB608" s="22">
        <v>0</v>
      </c>
      <c r="AC608" s="23">
        <v>0</v>
      </c>
      <c r="AD608" s="23">
        <v>61617182</v>
      </c>
      <c r="AE608" s="23">
        <v>0</v>
      </c>
      <c r="AF608" s="24">
        <v>0</v>
      </c>
      <c r="AG608" s="23">
        <v>0</v>
      </c>
      <c r="AH608" s="23">
        <v>0</v>
      </c>
      <c r="AI608" s="25">
        <f t="shared" si="88"/>
        <v>108778239</v>
      </c>
      <c r="AJ608" s="25">
        <v>0</v>
      </c>
      <c r="AK608" s="24">
        <v>0</v>
      </c>
      <c r="AL608" s="23">
        <v>0</v>
      </c>
      <c r="AM608" s="23">
        <v>0</v>
      </c>
      <c r="AN608" s="24">
        <v>0</v>
      </c>
      <c r="AO608" s="24">
        <v>0</v>
      </c>
      <c r="AP608" s="23">
        <v>0</v>
      </c>
      <c r="AQ608" s="23">
        <v>0</v>
      </c>
      <c r="AR608" s="23">
        <v>0</v>
      </c>
      <c r="AS608" s="41" t="s">
        <v>2304</v>
      </c>
      <c r="AT608" s="23">
        <v>0</v>
      </c>
      <c r="AU608" s="23">
        <v>0</v>
      </c>
      <c r="AV608" s="25">
        <v>108778239</v>
      </c>
      <c r="AW608" s="22">
        <v>0</v>
      </c>
      <c r="AX608" s="23">
        <v>0</v>
      </c>
      <c r="AY608" s="41">
        <v>0</v>
      </c>
      <c r="AZ608" s="23">
        <v>0</v>
      </c>
      <c r="BA608" s="24">
        <v>0</v>
      </c>
      <c r="BB608" s="23">
        <v>0</v>
      </c>
      <c r="BC608" s="23"/>
      <c r="BD608" s="23">
        <v>0</v>
      </c>
      <c r="BE608" s="41">
        <v>0</v>
      </c>
      <c r="BF608" s="23">
        <v>78834040</v>
      </c>
      <c r="BG608" s="23">
        <v>99547501</v>
      </c>
      <c r="BH608" s="25">
        <v>287159780</v>
      </c>
      <c r="BI608" s="23">
        <v>0</v>
      </c>
      <c r="BJ608" s="23">
        <v>21841332</v>
      </c>
      <c r="BK608" s="23">
        <v>0</v>
      </c>
      <c r="BL608" s="23">
        <v>0</v>
      </c>
      <c r="BM608" s="23">
        <v>0</v>
      </c>
      <c r="BN608" s="24">
        <v>0</v>
      </c>
      <c r="BO608" s="23">
        <v>0</v>
      </c>
      <c r="BP608" s="23">
        <v>0</v>
      </c>
      <c r="BQ608" s="23">
        <v>0</v>
      </c>
      <c r="BR608" s="25">
        <v>309001112</v>
      </c>
      <c r="BS608" s="22">
        <v>0</v>
      </c>
      <c r="BT608" s="23">
        <v>0</v>
      </c>
      <c r="BU608" s="23">
        <v>0</v>
      </c>
      <c r="BV608" s="23">
        <v>0</v>
      </c>
      <c r="BW608" s="24">
        <v>0</v>
      </c>
      <c r="BX608" s="23">
        <v>0</v>
      </c>
      <c r="BY608" s="23">
        <v>0</v>
      </c>
      <c r="BZ608" s="23">
        <v>0</v>
      </c>
      <c r="CA608" s="25">
        <f t="shared" si="89"/>
        <v>309001112</v>
      </c>
      <c r="CB608" s="22">
        <v>0</v>
      </c>
      <c r="CC608" s="23">
        <v>0</v>
      </c>
      <c r="CD608" s="23">
        <v>0</v>
      </c>
      <c r="CE608" s="23">
        <v>0</v>
      </c>
      <c r="CF608" s="24">
        <v>0</v>
      </c>
      <c r="CG608" s="23">
        <v>0</v>
      </c>
      <c r="CH608" s="23">
        <v>0</v>
      </c>
      <c r="CI608" s="23">
        <v>0</v>
      </c>
      <c r="CJ608" s="25">
        <f t="shared" si="90"/>
        <v>309001112</v>
      </c>
      <c r="CK608" s="22">
        <v>0</v>
      </c>
      <c r="CL608" s="23">
        <v>0</v>
      </c>
      <c r="CM608" s="23">
        <v>0</v>
      </c>
      <c r="CN608" s="23">
        <v>0</v>
      </c>
      <c r="CO608" s="23">
        <v>0</v>
      </c>
      <c r="CP608" s="24">
        <v>0</v>
      </c>
      <c r="CQ608" s="23">
        <v>0</v>
      </c>
      <c r="CR608" s="23">
        <v>0</v>
      </c>
      <c r="CS608" s="25">
        <f t="shared" si="91"/>
        <v>309001112</v>
      </c>
      <c r="CT608" s="22">
        <v>0</v>
      </c>
      <c r="CU608" s="23">
        <v>0</v>
      </c>
      <c r="CV608" s="23">
        <v>0</v>
      </c>
      <c r="CW608" s="23"/>
      <c r="CX608" s="23">
        <v>0</v>
      </c>
      <c r="CY608" s="24">
        <v>0</v>
      </c>
      <c r="CZ608" s="23">
        <v>0</v>
      </c>
      <c r="DA608" s="23">
        <v>0</v>
      </c>
      <c r="DB608" s="25">
        <f t="shared" si="84"/>
        <v>309001112</v>
      </c>
      <c r="DC608" s="22">
        <v>0</v>
      </c>
      <c r="DD608" s="23">
        <v>0</v>
      </c>
      <c r="DE608" s="23">
        <v>0</v>
      </c>
      <c r="DF608" s="23">
        <v>0</v>
      </c>
      <c r="DG608" s="23">
        <v>0</v>
      </c>
      <c r="DH608" s="24">
        <v>0</v>
      </c>
      <c r="DI608" s="23">
        <v>0</v>
      </c>
      <c r="DJ608" s="23">
        <v>0</v>
      </c>
      <c r="DK608" s="25">
        <f t="shared" si="85"/>
        <v>309001112</v>
      </c>
      <c r="DL608" s="28">
        <v>0</v>
      </c>
      <c r="DM608" s="23">
        <v>0</v>
      </c>
      <c r="DN608" s="23">
        <v>0</v>
      </c>
      <c r="DO608" s="23">
        <v>0</v>
      </c>
      <c r="DP608" s="23"/>
      <c r="DQ608" s="23"/>
      <c r="DR608" s="23">
        <v>0</v>
      </c>
      <c r="DS608" s="23">
        <v>0</v>
      </c>
      <c r="DT608" s="24">
        <v>0</v>
      </c>
      <c r="DU608" s="23">
        <v>0</v>
      </c>
      <c r="DV608" s="23">
        <v>0</v>
      </c>
      <c r="DW608" s="26">
        <f t="shared" si="92"/>
        <v>309001112</v>
      </c>
      <c r="DX608" s="26">
        <f>VLOOKUP(B608,[2]RPTNCT049_ConsultaSaldosContabl!$I$4:$K$7914,3,0)</f>
        <v>100675372</v>
      </c>
      <c r="DY608" s="13" t="e">
        <f>+S608+AD608+AU608+#REF!+BG608+#REF!+BQ608+#REF!</f>
        <v>#REF!</v>
      </c>
    </row>
    <row r="609" spans="1:129" ht="15" customHeight="1" x14ac:dyDescent="0.2">
      <c r="A609" s="9">
        <v>8902055818</v>
      </c>
      <c r="B609" s="9">
        <v>890205581</v>
      </c>
      <c r="C609" s="9"/>
      <c r="D609" s="27">
        <v>212068820</v>
      </c>
      <c r="E609" s="21" t="s">
        <v>973</v>
      </c>
      <c r="F609" s="20" t="s">
        <v>2099</v>
      </c>
      <c r="G609" s="22">
        <f>VLOOKUP(A609,[1]SGP!$A$4:$G$1137,7,0)</f>
        <v>0</v>
      </c>
      <c r="H609" s="23"/>
      <c r="I609" s="23">
        <v>0</v>
      </c>
      <c r="J609" s="23">
        <v>0</v>
      </c>
      <c r="K609" s="24">
        <v>0</v>
      </c>
      <c r="L609" s="23">
        <v>0</v>
      </c>
      <c r="M609" s="23">
        <v>0</v>
      </c>
      <c r="N609" s="25">
        <f t="shared" si="86"/>
        <v>0</v>
      </c>
      <c r="O609" s="25">
        <v>0</v>
      </c>
      <c r="P609" s="22">
        <v>0</v>
      </c>
      <c r="Q609" s="23">
        <v>0</v>
      </c>
      <c r="R609" s="23">
        <v>0</v>
      </c>
      <c r="S609" s="31">
        <v>41889228</v>
      </c>
      <c r="T609" s="23">
        <v>0</v>
      </c>
      <c r="U609" s="24">
        <v>0</v>
      </c>
      <c r="V609" s="23">
        <v>0</v>
      </c>
      <c r="W609" s="23">
        <v>0</v>
      </c>
      <c r="X609" s="25">
        <f t="shared" si="87"/>
        <v>41889228</v>
      </c>
      <c r="Y609" s="25">
        <v>0</v>
      </c>
      <c r="Z609" s="22">
        <v>0</v>
      </c>
      <c r="AA609" s="23">
        <v>0</v>
      </c>
      <c r="AB609" s="22">
        <v>0</v>
      </c>
      <c r="AC609" s="23">
        <v>0</v>
      </c>
      <c r="AD609" s="23">
        <v>18083001</v>
      </c>
      <c r="AE609" s="23">
        <v>0</v>
      </c>
      <c r="AF609" s="24">
        <v>0</v>
      </c>
      <c r="AG609" s="23">
        <v>0</v>
      </c>
      <c r="AH609" s="23">
        <v>0</v>
      </c>
      <c r="AI609" s="25">
        <f t="shared" si="88"/>
        <v>59972229</v>
      </c>
      <c r="AJ609" s="25">
        <v>0</v>
      </c>
      <c r="AK609" s="24">
        <v>0</v>
      </c>
      <c r="AL609" s="23">
        <v>0</v>
      </c>
      <c r="AM609" s="23">
        <v>0</v>
      </c>
      <c r="AN609" s="24">
        <v>0</v>
      </c>
      <c r="AO609" s="24">
        <v>0</v>
      </c>
      <c r="AP609" s="23">
        <v>0</v>
      </c>
      <c r="AQ609" s="23">
        <v>0</v>
      </c>
      <c r="AR609" s="23">
        <v>0</v>
      </c>
      <c r="AS609" s="41" t="s">
        <v>2304</v>
      </c>
      <c r="AT609" s="23">
        <v>0</v>
      </c>
      <c r="AU609" s="23">
        <v>0</v>
      </c>
      <c r="AV609" s="25">
        <v>59972229</v>
      </c>
      <c r="AW609" s="22">
        <v>0</v>
      </c>
      <c r="AX609" s="23">
        <v>0</v>
      </c>
      <c r="AY609" s="41">
        <v>0</v>
      </c>
      <c r="AZ609" s="23">
        <v>0</v>
      </c>
      <c r="BA609" s="24">
        <v>0</v>
      </c>
      <c r="BB609" s="23">
        <v>0</v>
      </c>
      <c r="BC609" s="23"/>
      <c r="BD609" s="23">
        <v>0</v>
      </c>
      <c r="BE609" s="41">
        <v>0</v>
      </c>
      <c r="BF609" s="23">
        <v>30850655</v>
      </c>
      <c r="BG609" s="23">
        <v>57735978</v>
      </c>
      <c r="BH609" s="25">
        <v>148558862</v>
      </c>
      <c r="BI609" s="23">
        <v>0</v>
      </c>
      <c r="BJ609" s="23">
        <v>8811283</v>
      </c>
      <c r="BK609" s="23">
        <v>0</v>
      </c>
      <c r="BL609" s="23">
        <v>0</v>
      </c>
      <c r="BM609" s="23">
        <v>0</v>
      </c>
      <c r="BN609" s="24">
        <v>0</v>
      </c>
      <c r="BO609" s="23">
        <v>0</v>
      </c>
      <c r="BP609" s="23">
        <v>0</v>
      </c>
      <c r="BQ609" s="23">
        <v>0</v>
      </c>
      <c r="BR609" s="25">
        <v>157370145</v>
      </c>
      <c r="BS609" s="22">
        <v>0</v>
      </c>
      <c r="BT609" s="23">
        <v>0</v>
      </c>
      <c r="BU609" s="23">
        <v>0</v>
      </c>
      <c r="BV609" s="23">
        <v>0</v>
      </c>
      <c r="BW609" s="24">
        <v>0</v>
      </c>
      <c r="BX609" s="23">
        <v>0</v>
      </c>
      <c r="BY609" s="23">
        <v>0</v>
      </c>
      <c r="BZ609" s="23">
        <v>0</v>
      </c>
      <c r="CA609" s="25">
        <f t="shared" si="89"/>
        <v>157370145</v>
      </c>
      <c r="CB609" s="22">
        <v>0</v>
      </c>
      <c r="CC609" s="23">
        <v>0</v>
      </c>
      <c r="CD609" s="23">
        <v>0</v>
      </c>
      <c r="CE609" s="23">
        <v>0</v>
      </c>
      <c r="CF609" s="24">
        <v>0</v>
      </c>
      <c r="CG609" s="23">
        <v>0</v>
      </c>
      <c r="CH609" s="23">
        <v>0</v>
      </c>
      <c r="CI609" s="23">
        <v>0</v>
      </c>
      <c r="CJ609" s="25">
        <f t="shared" si="90"/>
        <v>157370145</v>
      </c>
      <c r="CK609" s="22">
        <v>0</v>
      </c>
      <c r="CL609" s="23">
        <v>0</v>
      </c>
      <c r="CM609" s="23">
        <v>0</v>
      </c>
      <c r="CN609" s="23">
        <v>0</v>
      </c>
      <c r="CO609" s="23">
        <v>0</v>
      </c>
      <c r="CP609" s="24">
        <v>0</v>
      </c>
      <c r="CQ609" s="23">
        <v>0</v>
      </c>
      <c r="CR609" s="23">
        <v>0</v>
      </c>
      <c r="CS609" s="25">
        <f t="shared" si="91"/>
        <v>157370145</v>
      </c>
      <c r="CT609" s="22">
        <v>0</v>
      </c>
      <c r="CU609" s="23">
        <v>0</v>
      </c>
      <c r="CV609" s="23">
        <v>0</v>
      </c>
      <c r="CW609" s="23"/>
      <c r="CX609" s="23">
        <v>0</v>
      </c>
      <c r="CY609" s="24">
        <v>0</v>
      </c>
      <c r="CZ609" s="23">
        <v>0</v>
      </c>
      <c r="DA609" s="23">
        <v>0</v>
      </c>
      <c r="DB609" s="25">
        <f t="shared" si="84"/>
        <v>157370145</v>
      </c>
      <c r="DC609" s="22">
        <v>0</v>
      </c>
      <c r="DD609" s="23">
        <v>0</v>
      </c>
      <c r="DE609" s="23">
        <v>0</v>
      </c>
      <c r="DF609" s="23">
        <v>0</v>
      </c>
      <c r="DG609" s="23">
        <v>0</v>
      </c>
      <c r="DH609" s="24">
        <v>0</v>
      </c>
      <c r="DI609" s="23">
        <v>0</v>
      </c>
      <c r="DJ609" s="23">
        <v>0</v>
      </c>
      <c r="DK609" s="25">
        <f t="shared" si="85"/>
        <v>157370145</v>
      </c>
      <c r="DL609" s="28">
        <v>0</v>
      </c>
      <c r="DM609" s="23">
        <v>0</v>
      </c>
      <c r="DN609" s="23">
        <v>0</v>
      </c>
      <c r="DO609" s="23">
        <v>0</v>
      </c>
      <c r="DP609" s="23"/>
      <c r="DQ609" s="23"/>
      <c r="DR609" s="23">
        <v>0</v>
      </c>
      <c r="DS609" s="23">
        <v>0</v>
      </c>
      <c r="DT609" s="24">
        <v>0</v>
      </c>
      <c r="DU609" s="23">
        <v>0</v>
      </c>
      <c r="DV609" s="23">
        <v>0</v>
      </c>
      <c r="DW609" s="26">
        <f t="shared" si="92"/>
        <v>157370145</v>
      </c>
      <c r="DX609" s="26">
        <f>VLOOKUP(B609,[2]RPTNCT049_ConsultaSaldosContabl!$I$4:$K$7914,3,0)</f>
        <v>39661938</v>
      </c>
      <c r="DY609" s="13" t="e">
        <f>+S609+AD609+AU609+#REF!+BG609+#REF!+BQ609+#REF!</f>
        <v>#REF!</v>
      </c>
    </row>
    <row r="610" spans="1:129" ht="15" customHeight="1" x14ac:dyDescent="0.2">
      <c r="A610" s="9">
        <v>8902055753</v>
      </c>
      <c r="B610" s="9">
        <v>890205575</v>
      </c>
      <c r="C610" s="9"/>
      <c r="D610" s="27">
        <v>212168121</v>
      </c>
      <c r="E610" s="21" t="s">
        <v>904</v>
      </c>
      <c r="F610" s="20" t="s">
        <v>2035</v>
      </c>
      <c r="G610" s="22">
        <f>VLOOKUP(A610,[1]SGP!$A$4:$G$1137,7,0)</f>
        <v>0</v>
      </c>
      <c r="H610" s="23"/>
      <c r="I610" s="23">
        <v>0</v>
      </c>
      <c r="J610" s="23">
        <v>0</v>
      </c>
      <c r="K610" s="24">
        <v>0</v>
      </c>
      <c r="L610" s="23">
        <v>0</v>
      </c>
      <c r="M610" s="23">
        <v>0</v>
      </c>
      <c r="N610" s="25">
        <f t="shared" si="86"/>
        <v>0</v>
      </c>
      <c r="O610" s="25">
        <v>0</v>
      </c>
      <c r="P610" s="22">
        <v>0</v>
      </c>
      <c r="Q610" s="23">
        <v>0</v>
      </c>
      <c r="R610" s="23">
        <v>0</v>
      </c>
      <c r="S610" s="31">
        <v>14994746</v>
      </c>
      <c r="T610" s="23">
        <v>0</v>
      </c>
      <c r="U610" s="24">
        <v>0</v>
      </c>
      <c r="V610" s="23">
        <v>0</v>
      </c>
      <c r="W610" s="23">
        <v>0</v>
      </c>
      <c r="X610" s="25">
        <f t="shared" si="87"/>
        <v>14994746</v>
      </c>
      <c r="Y610" s="25">
        <v>0</v>
      </c>
      <c r="Z610" s="22">
        <v>0</v>
      </c>
      <c r="AA610" s="23">
        <v>0</v>
      </c>
      <c r="AB610" s="22">
        <v>0</v>
      </c>
      <c r="AC610" s="23">
        <v>0</v>
      </c>
      <c r="AD610" s="23">
        <v>0</v>
      </c>
      <c r="AE610" s="23">
        <v>0</v>
      </c>
      <c r="AF610" s="24">
        <v>0</v>
      </c>
      <c r="AG610" s="23">
        <v>0</v>
      </c>
      <c r="AH610" s="23">
        <v>0</v>
      </c>
      <c r="AI610" s="25">
        <f t="shared" si="88"/>
        <v>14994746</v>
      </c>
      <c r="AJ610" s="25">
        <v>0</v>
      </c>
      <c r="AK610" s="24">
        <v>0</v>
      </c>
      <c r="AL610" s="23">
        <v>0</v>
      </c>
      <c r="AM610" s="23">
        <v>0</v>
      </c>
      <c r="AN610" s="24">
        <v>0</v>
      </c>
      <c r="AO610" s="24">
        <v>0</v>
      </c>
      <c r="AP610" s="23">
        <v>0</v>
      </c>
      <c r="AQ610" s="23">
        <v>0</v>
      </c>
      <c r="AR610" s="23">
        <v>0</v>
      </c>
      <c r="AS610" s="41" t="s">
        <v>2304</v>
      </c>
      <c r="AT610" s="23">
        <v>0</v>
      </c>
      <c r="AU610" s="23">
        <v>0</v>
      </c>
      <c r="AV610" s="25">
        <v>14994746</v>
      </c>
      <c r="AW610" s="22">
        <v>0</v>
      </c>
      <c r="AX610" s="23">
        <v>0</v>
      </c>
      <c r="AY610" s="41">
        <v>0</v>
      </c>
      <c r="AZ610" s="23">
        <v>0</v>
      </c>
      <c r="BA610" s="24">
        <v>0</v>
      </c>
      <c r="BB610" s="23">
        <v>0</v>
      </c>
      <c r="BC610" s="23"/>
      <c r="BD610" s="23">
        <v>0</v>
      </c>
      <c r="BE610" s="41">
        <v>0</v>
      </c>
      <c r="BF610" s="23">
        <v>12077030</v>
      </c>
      <c r="BG610" s="23">
        <v>13996708</v>
      </c>
      <c r="BH610" s="25">
        <v>41068484</v>
      </c>
      <c r="BI610" s="23">
        <v>0</v>
      </c>
      <c r="BJ610" s="23">
        <v>3352531</v>
      </c>
      <c r="BK610" s="23">
        <v>0</v>
      </c>
      <c r="BL610" s="23">
        <v>0</v>
      </c>
      <c r="BM610" s="23">
        <v>0</v>
      </c>
      <c r="BN610" s="24">
        <v>0</v>
      </c>
      <c r="BO610" s="23">
        <v>0</v>
      </c>
      <c r="BP610" s="23">
        <v>0</v>
      </c>
      <c r="BQ610" s="23">
        <v>0</v>
      </c>
      <c r="BR610" s="25">
        <v>44421015</v>
      </c>
      <c r="BS610" s="22">
        <v>0</v>
      </c>
      <c r="BT610" s="23">
        <v>0</v>
      </c>
      <c r="BU610" s="23">
        <v>0</v>
      </c>
      <c r="BV610" s="23">
        <v>0</v>
      </c>
      <c r="BW610" s="24">
        <v>0</v>
      </c>
      <c r="BX610" s="23">
        <v>0</v>
      </c>
      <c r="BY610" s="23">
        <v>0</v>
      </c>
      <c r="BZ610" s="23">
        <v>0</v>
      </c>
      <c r="CA610" s="25">
        <f t="shared" si="89"/>
        <v>44421015</v>
      </c>
      <c r="CB610" s="22">
        <v>0</v>
      </c>
      <c r="CC610" s="23">
        <v>0</v>
      </c>
      <c r="CD610" s="23">
        <v>0</v>
      </c>
      <c r="CE610" s="23">
        <v>0</v>
      </c>
      <c r="CF610" s="24">
        <v>0</v>
      </c>
      <c r="CG610" s="23">
        <v>0</v>
      </c>
      <c r="CH610" s="23">
        <v>0</v>
      </c>
      <c r="CI610" s="23">
        <v>0</v>
      </c>
      <c r="CJ610" s="25">
        <f t="shared" si="90"/>
        <v>44421015</v>
      </c>
      <c r="CK610" s="22">
        <v>0</v>
      </c>
      <c r="CL610" s="23">
        <v>0</v>
      </c>
      <c r="CM610" s="23">
        <v>0</v>
      </c>
      <c r="CN610" s="23">
        <v>0</v>
      </c>
      <c r="CO610" s="23">
        <v>0</v>
      </c>
      <c r="CP610" s="24">
        <v>0</v>
      </c>
      <c r="CQ610" s="23">
        <v>0</v>
      </c>
      <c r="CR610" s="23">
        <v>0</v>
      </c>
      <c r="CS610" s="25">
        <f t="shared" si="91"/>
        <v>44421015</v>
      </c>
      <c r="CT610" s="22">
        <v>0</v>
      </c>
      <c r="CU610" s="23">
        <v>0</v>
      </c>
      <c r="CV610" s="23">
        <v>0</v>
      </c>
      <c r="CW610" s="23"/>
      <c r="CX610" s="23">
        <v>0</v>
      </c>
      <c r="CY610" s="24">
        <v>0</v>
      </c>
      <c r="CZ610" s="23">
        <v>0</v>
      </c>
      <c r="DA610" s="23">
        <v>0</v>
      </c>
      <c r="DB610" s="25">
        <f t="shared" si="84"/>
        <v>44421015</v>
      </c>
      <c r="DC610" s="22">
        <v>0</v>
      </c>
      <c r="DD610" s="23">
        <v>0</v>
      </c>
      <c r="DE610" s="23">
        <v>0</v>
      </c>
      <c r="DF610" s="23">
        <v>0</v>
      </c>
      <c r="DG610" s="23">
        <v>0</v>
      </c>
      <c r="DH610" s="24">
        <v>0</v>
      </c>
      <c r="DI610" s="23">
        <v>0</v>
      </c>
      <c r="DJ610" s="23">
        <v>0</v>
      </c>
      <c r="DK610" s="25">
        <f t="shared" si="85"/>
        <v>44421015</v>
      </c>
      <c r="DL610" s="28">
        <v>0</v>
      </c>
      <c r="DM610" s="23">
        <v>0</v>
      </c>
      <c r="DN610" s="23">
        <v>0</v>
      </c>
      <c r="DO610" s="23">
        <v>0</v>
      </c>
      <c r="DP610" s="23"/>
      <c r="DQ610" s="23"/>
      <c r="DR610" s="23">
        <v>0</v>
      </c>
      <c r="DS610" s="23">
        <v>0</v>
      </c>
      <c r="DT610" s="24">
        <v>0</v>
      </c>
      <c r="DU610" s="23">
        <v>0</v>
      </c>
      <c r="DV610" s="23">
        <v>0</v>
      </c>
      <c r="DW610" s="26">
        <f t="shared" si="92"/>
        <v>44421015</v>
      </c>
      <c r="DX610" s="26">
        <f>VLOOKUP(B610,[2]RPTNCT049_ConsultaSaldosContabl!$I$4:$K$7914,3,0)</f>
        <v>15429561</v>
      </c>
      <c r="DY610" s="13" t="e">
        <f>+S610+AD610+AU610+#REF!+BG610+#REF!+BQ610+#REF!</f>
        <v>#REF!</v>
      </c>
    </row>
    <row r="611" spans="1:129" ht="15" customHeight="1" x14ac:dyDescent="0.2">
      <c r="A611" s="9">
        <v>8902054605</v>
      </c>
      <c r="B611" s="9">
        <v>890205460</v>
      </c>
      <c r="C611" s="9"/>
      <c r="D611" s="27">
        <v>215568855</v>
      </c>
      <c r="E611" s="21" t="s">
        <v>974</v>
      </c>
      <c r="F611" s="20" t="s">
        <v>2100</v>
      </c>
      <c r="G611" s="22">
        <f>VLOOKUP(A611,[1]SGP!$A$4:$G$1137,7,0)</f>
        <v>0</v>
      </c>
      <c r="H611" s="23"/>
      <c r="I611" s="23">
        <v>0</v>
      </c>
      <c r="J611" s="23">
        <v>0</v>
      </c>
      <c r="K611" s="24">
        <v>0</v>
      </c>
      <c r="L611" s="23">
        <v>0</v>
      </c>
      <c r="M611" s="23">
        <v>0</v>
      </c>
      <c r="N611" s="25">
        <f t="shared" si="86"/>
        <v>0</v>
      </c>
      <c r="O611" s="25">
        <v>0</v>
      </c>
      <c r="P611" s="22">
        <v>0</v>
      </c>
      <c r="Q611" s="23">
        <v>0</v>
      </c>
      <c r="R611" s="23">
        <v>0</v>
      </c>
      <c r="S611" s="31">
        <v>48727740</v>
      </c>
      <c r="T611" s="23">
        <v>0</v>
      </c>
      <c r="U611" s="24">
        <v>0</v>
      </c>
      <c r="V611" s="23">
        <v>0</v>
      </c>
      <c r="W611" s="23">
        <v>0</v>
      </c>
      <c r="X611" s="25">
        <f t="shared" si="87"/>
        <v>48727740</v>
      </c>
      <c r="Y611" s="25">
        <v>0</v>
      </c>
      <c r="Z611" s="22">
        <v>0</v>
      </c>
      <c r="AA611" s="23">
        <v>0</v>
      </c>
      <c r="AB611" s="22">
        <v>0</v>
      </c>
      <c r="AC611" s="23">
        <v>0</v>
      </c>
      <c r="AD611" s="23">
        <v>0</v>
      </c>
      <c r="AE611" s="23">
        <v>0</v>
      </c>
      <c r="AF611" s="24">
        <v>0</v>
      </c>
      <c r="AG611" s="23">
        <v>0</v>
      </c>
      <c r="AH611" s="23">
        <v>0</v>
      </c>
      <c r="AI611" s="25">
        <f t="shared" si="88"/>
        <v>48727740</v>
      </c>
      <c r="AJ611" s="25">
        <v>0</v>
      </c>
      <c r="AK611" s="24">
        <v>0</v>
      </c>
      <c r="AL611" s="23">
        <v>0</v>
      </c>
      <c r="AM611" s="23">
        <v>0</v>
      </c>
      <c r="AN611" s="24">
        <v>0</v>
      </c>
      <c r="AO611" s="24">
        <v>0</v>
      </c>
      <c r="AP611" s="23">
        <v>0</v>
      </c>
      <c r="AQ611" s="23">
        <v>0</v>
      </c>
      <c r="AR611" s="23">
        <v>0</v>
      </c>
      <c r="AS611" s="41" t="s">
        <v>2304</v>
      </c>
      <c r="AT611" s="23">
        <v>0</v>
      </c>
      <c r="AU611" s="23">
        <v>0</v>
      </c>
      <c r="AV611" s="25">
        <v>48727740</v>
      </c>
      <c r="AW611" s="22">
        <v>0</v>
      </c>
      <c r="AX611" s="23">
        <v>0</v>
      </c>
      <c r="AY611" s="41">
        <v>0</v>
      </c>
      <c r="AZ611" s="23">
        <v>0</v>
      </c>
      <c r="BA611" s="24">
        <v>0</v>
      </c>
      <c r="BB611" s="23">
        <v>0</v>
      </c>
      <c r="BC611" s="23"/>
      <c r="BD611" s="23">
        <v>0</v>
      </c>
      <c r="BE611" s="41">
        <v>0</v>
      </c>
      <c r="BF611" s="23">
        <v>27885185</v>
      </c>
      <c r="BG611" s="23">
        <v>45214430</v>
      </c>
      <c r="BH611" s="25">
        <v>121827355</v>
      </c>
      <c r="BI611" s="23">
        <v>0</v>
      </c>
      <c r="BJ611" s="23">
        <v>7964257</v>
      </c>
      <c r="BK611" s="23">
        <v>0</v>
      </c>
      <c r="BL611" s="23">
        <v>0</v>
      </c>
      <c r="BM611" s="23">
        <v>0</v>
      </c>
      <c r="BN611" s="24">
        <v>0</v>
      </c>
      <c r="BO611" s="23">
        <v>0</v>
      </c>
      <c r="BP611" s="23">
        <v>0</v>
      </c>
      <c r="BQ611" s="23">
        <v>0</v>
      </c>
      <c r="BR611" s="25">
        <v>129791612</v>
      </c>
      <c r="BS611" s="22">
        <v>0</v>
      </c>
      <c r="BT611" s="23">
        <v>0</v>
      </c>
      <c r="BU611" s="23">
        <v>0</v>
      </c>
      <c r="BV611" s="23">
        <v>0</v>
      </c>
      <c r="BW611" s="24">
        <v>0</v>
      </c>
      <c r="BX611" s="23">
        <v>0</v>
      </c>
      <c r="BY611" s="23">
        <v>0</v>
      </c>
      <c r="BZ611" s="23">
        <v>0</v>
      </c>
      <c r="CA611" s="25">
        <f t="shared" si="89"/>
        <v>129791612</v>
      </c>
      <c r="CB611" s="22">
        <v>0</v>
      </c>
      <c r="CC611" s="23">
        <v>0</v>
      </c>
      <c r="CD611" s="23">
        <v>0</v>
      </c>
      <c r="CE611" s="23">
        <v>0</v>
      </c>
      <c r="CF611" s="24">
        <v>0</v>
      </c>
      <c r="CG611" s="23">
        <v>0</v>
      </c>
      <c r="CH611" s="23">
        <v>0</v>
      </c>
      <c r="CI611" s="23">
        <v>0</v>
      </c>
      <c r="CJ611" s="25">
        <f t="shared" si="90"/>
        <v>129791612</v>
      </c>
      <c r="CK611" s="22">
        <v>0</v>
      </c>
      <c r="CL611" s="23">
        <v>0</v>
      </c>
      <c r="CM611" s="23">
        <v>0</v>
      </c>
      <c r="CN611" s="23">
        <v>0</v>
      </c>
      <c r="CO611" s="23">
        <v>0</v>
      </c>
      <c r="CP611" s="24">
        <v>0</v>
      </c>
      <c r="CQ611" s="23">
        <v>0</v>
      </c>
      <c r="CR611" s="23">
        <v>0</v>
      </c>
      <c r="CS611" s="25">
        <f t="shared" si="91"/>
        <v>129791612</v>
      </c>
      <c r="CT611" s="22">
        <v>0</v>
      </c>
      <c r="CU611" s="23">
        <v>0</v>
      </c>
      <c r="CV611" s="23">
        <v>0</v>
      </c>
      <c r="CW611" s="23"/>
      <c r="CX611" s="23">
        <v>0</v>
      </c>
      <c r="CY611" s="24">
        <v>0</v>
      </c>
      <c r="CZ611" s="23">
        <v>0</v>
      </c>
      <c r="DA611" s="23">
        <v>0</v>
      </c>
      <c r="DB611" s="25">
        <f t="shared" si="84"/>
        <v>129791612</v>
      </c>
      <c r="DC611" s="22">
        <v>0</v>
      </c>
      <c r="DD611" s="23">
        <v>0</v>
      </c>
      <c r="DE611" s="23">
        <v>0</v>
      </c>
      <c r="DF611" s="23">
        <v>0</v>
      </c>
      <c r="DG611" s="23">
        <v>0</v>
      </c>
      <c r="DH611" s="24">
        <v>0</v>
      </c>
      <c r="DI611" s="23">
        <v>0</v>
      </c>
      <c r="DJ611" s="23">
        <v>0</v>
      </c>
      <c r="DK611" s="25">
        <f t="shared" si="85"/>
        <v>129791612</v>
      </c>
      <c r="DL611" s="28">
        <v>0</v>
      </c>
      <c r="DM611" s="23">
        <v>0</v>
      </c>
      <c r="DN611" s="23">
        <v>0</v>
      </c>
      <c r="DO611" s="23">
        <v>0</v>
      </c>
      <c r="DP611" s="23"/>
      <c r="DQ611" s="23"/>
      <c r="DR611" s="23">
        <v>0</v>
      </c>
      <c r="DS611" s="23">
        <v>0</v>
      </c>
      <c r="DT611" s="24">
        <v>0</v>
      </c>
      <c r="DU611" s="23">
        <v>0</v>
      </c>
      <c r="DV611" s="23">
        <v>0</v>
      </c>
      <c r="DW611" s="26">
        <f t="shared" si="92"/>
        <v>129791612</v>
      </c>
      <c r="DX611" s="26">
        <f>VLOOKUP(B611,[2]RPTNCT049_ConsultaSaldosContabl!$I$4:$K$7914,3,0)</f>
        <v>35849442</v>
      </c>
      <c r="DY611" s="13" t="e">
        <f>+S611+AD611+AU611+#REF!+BG611+#REF!+BQ611+#REF!</f>
        <v>#REF!</v>
      </c>
    </row>
    <row r="612" spans="1:129" ht="15" customHeight="1" x14ac:dyDescent="0.2">
      <c r="A612" s="9">
        <v>8902054391</v>
      </c>
      <c r="B612" s="9">
        <v>890205439</v>
      </c>
      <c r="C612" s="9"/>
      <c r="D612" s="27">
        <v>214568245</v>
      </c>
      <c r="E612" s="21" t="s">
        <v>921</v>
      </c>
      <c r="F612" s="20" t="s">
        <v>2049</v>
      </c>
      <c r="G612" s="22">
        <f>VLOOKUP(A612,[1]SGP!$A$4:$G$1137,7,0)</f>
        <v>0</v>
      </c>
      <c r="H612" s="23"/>
      <c r="I612" s="23">
        <v>0</v>
      </c>
      <c r="J612" s="23">
        <v>0</v>
      </c>
      <c r="K612" s="24">
        <v>0</v>
      </c>
      <c r="L612" s="23">
        <v>0</v>
      </c>
      <c r="M612" s="23">
        <v>0</v>
      </c>
      <c r="N612" s="25">
        <f t="shared" si="86"/>
        <v>0</v>
      </c>
      <c r="O612" s="25">
        <v>0</v>
      </c>
      <c r="P612" s="22">
        <v>0</v>
      </c>
      <c r="Q612" s="23">
        <v>0</v>
      </c>
      <c r="R612" s="23">
        <v>0</v>
      </c>
      <c r="S612" s="29">
        <v>0</v>
      </c>
      <c r="T612" s="23">
        <v>0</v>
      </c>
      <c r="U612" s="24">
        <v>0</v>
      </c>
      <c r="V612" s="23">
        <v>0</v>
      </c>
      <c r="W612" s="23">
        <v>0</v>
      </c>
      <c r="X612" s="25">
        <f t="shared" si="87"/>
        <v>0</v>
      </c>
      <c r="Y612" s="25">
        <v>0</v>
      </c>
      <c r="Z612" s="22">
        <v>0</v>
      </c>
      <c r="AA612" s="23">
        <v>0</v>
      </c>
      <c r="AB612" s="22">
        <v>0</v>
      </c>
      <c r="AC612" s="23">
        <v>0</v>
      </c>
      <c r="AD612" s="23">
        <v>19142604</v>
      </c>
      <c r="AE612" s="23">
        <v>0</v>
      </c>
      <c r="AF612" s="24">
        <v>0</v>
      </c>
      <c r="AG612" s="23">
        <v>0</v>
      </c>
      <c r="AH612" s="23">
        <v>0</v>
      </c>
      <c r="AI612" s="25">
        <f t="shared" si="88"/>
        <v>19142604</v>
      </c>
      <c r="AJ612" s="25">
        <v>0</v>
      </c>
      <c r="AK612" s="24">
        <v>0</v>
      </c>
      <c r="AL612" s="23">
        <v>0</v>
      </c>
      <c r="AM612" s="23">
        <v>0</v>
      </c>
      <c r="AN612" s="24">
        <v>0</v>
      </c>
      <c r="AO612" s="24">
        <v>0</v>
      </c>
      <c r="AP612" s="23">
        <v>0</v>
      </c>
      <c r="AQ612" s="23">
        <v>0</v>
      </c>
      <c r="AR612" s="23">
        <v>0</v>
      </c>
      <c r="AS612" s="41" t="s">
        <v>2304</v>
      </c>
      <c r="AT612" s="23">
        <v>0</v>
      </c>
      <c r="AU612" s="23">
        <v>0</v>
      </c>
      <c r="AV612" s="25">
        <v>19142604</v>
      </c>
      <c r="AW612" s="22">
        <v>0</v>
      </c>
      <c r="AX612" s="23">
        <v>0</v>
      </c>
      <c r="AY612" s="41">
        <v>0</v>
      </c>
      <c r="AZ612" s="23">
        <v>0</v>
      </c>
      <c r="BA612" s="24">
        <v>0</v>
      </c>
      <c r="BB612" s="23">
        <v>0</v>
      </c>
      <c r="BC612" s="23"/>
      <c r="BD612" s="23">
        <v>0</v>
      </c>
      <c r="BE612" s="41">
        <v>0</v>
      </c>
      <c r="BF612" s="23">
        <v>12164410</v>
      </c>
      <c r="BG612" s="23">
        <v>17613228</v>
      </c>
      <c r="BH612" s="25">
        <v>48920242</v>
      </c>
      <c r="BI612" s="23">
        <v>0</v>
      </c>
      <c r="BJ612" s="23">
        <v>3408258</v>
      </c>
      <c r="BK612" s="23">
        <v>0</v>
      </c>
      <c r="BL612" s="23">
        <v>0</v>
      </c>
      <c r="BM612" s="23">
        <v>0</v>
      </c>
      <c r="BN612" s="24">
        <v>0</v>
      </c>
      <c r="BO612" s="23">
        <v>0</v>
      </c>
      <c r="BP612" s="23">
        <v>0</v>
      </c>
      <c r="BQ612" s="23">
        <v>0</v>
      </c>
      <c r="BR612" s="25">
        <v>52328500</v>
      </c>
      <c r="BS612" s="22">
        <v>0</v>
      </c>
      <c r="BT612" s="23">
        <v>0</v>
      </c>
      <c r="BU612" s="23">
        <v>0</v>
      </c>
      <c r="BV612" s="23">
        <v>0</v>
      </c>
      <c r="BW612" s="24">
        <v>0</v>
      </c>
      <c r="BX612" s="23">
        <v>0</v>
      </c>
      <c r="BY612" s="23">
        <v>0</v>
      </c>
      <c r="BZ612" s="23">
        <v>0</v>
      </c>
      <c r="CA612" s="25">
        <f t="shared" si="89"/>
        <v>52328500</v>
      </c>
      <c r="CB612" s="22">
        <v>0</v>
      </c>
      <c r="CC612" s="23">
        <v>0</v>
      </c>
      <c r="CD612" s="23">
        <v>0</v>
      </c>
      <c r="CE612" s="23">
        <v>0</v>
      </c>
      <c r="CF612" s="24">
        <v>0</v>
      </c>
      <c r="CG612" s="23">
        <v>0</v>
      </c>
      <c r="CH612" s="23">
        <v>0</v>
      </c>
      <c r="CI612" s="23">
        <v>0</v>
      </c>
      <c r="CJ612" s="25">
        <f t="shared" si="90"/>
        <v>52328500</v>
      </c>
      <c r="CK612" s="22">
        <v>0</v>
      </c>
      <c r="CL612" s="23">
        <v>0</v>
      </c>
      <c r="CM612" s="23">
        <v>0</v>
      </c>
      <c r="CN612" s="23">
        <v>0</v>
      </c>
      <c r="CO612" s="23">
        <v>0</v>
      </c>
      <c r="CP612" s="24">
        <v>0</v>
      </c>
      <c r="CQ612" s="23">
        <v>0</v>
      </c>
      <c r="CR612" s="23">
        <v>0</v>
      </c>
      <c r="CS612" s="25">
        <f t="shared" si="91"/>
        <v>52328500</v>
      </c>
      <c r="CT612" s="22">
        <v>0</v>
      </c>
      <c r="CU612" s="23">
        <v>0</v>
      </c>
      <c r="CV612" s="23">
        <v>0</v>
      </c>
      <c r="CW612" s="23"/>
      <c r="CX612" s="23">
        <v>0</v>
      </c>
      <c r="CY612" s="24">
        <v>0</v>
      </c>
      <c r="CZ612" s="23">
        <v>0</v>
      </c>
      <c r="DA612" s="23">
        <v>0</v>
      </c>
      <c r="DB612" s="25">
        <f t="shared" si="84"/>
        <v>52328500</v>
      </c>
      <c r="DC612" s="22">
        <v>0</v>
      </c>
      <c r="DD612" s="23">
        <v>0</v>
      </c>
      <c r="DE612" s="23">
        <v>0</v>
      </c>
      <c r="DF612" s="23">
        <v>0</v>
      </c>
      <c r="DG612" s="23">
        <v>0</v>
      </c>
      <c r="DH612" s="24">
        <v>0</v>
      </c>
      <c r="DI612" s="23">
        <v>0</v>
      </c>
      <c r="DJ612" s="23">
        <v>0</v>
      </c>
      <c r="DK612" s="25">
        <f t="shared" si="85"/>
        <v>52328500</v>
      </c>
      <c r="DL612" s="28">
        <v>0</v>
      </c>
      <c r="DM612" s="23">
        <v>0</v>
      </c>
      <c r="DN612" s="23">
        <v>0</v>
      </c>
      <c r="DO612" s="23">
        <v>0</v>
      </c>
      <c r="DP612" s="23"/>
      <c r="DQ612" s="23"/>
      <c r="DR612" s="23">
        <v>0</v>
      </c>
      <c r="DS612" s="23">
        <v>0</v>
      </c>
      <c r="DT612" s="24">
        <v>0</v>
      </c>
      <c r="DU612" s="23">
        <v>0</v>
      </c>
      <c r="DV612" s="23">
        <v>0</v>
      </c>
      <c r="DW612" s="26">
        <f t="shared" si="92"/>
        <v>52328500</v>
      </c>
      <c r="DX612" s="26">
        <f>VLOOKUP(B612,[2]RPTNCT049_ConsultaSaldosContabl!$I$4:$K$7914,3,0)</f>
        <v>15572668</v>
      </c>
      <c r="DY612" s="13" t="e">
        <f>+S612+AD612+AU612+#REF!+BG612+#REF!+BQ612+#REF!</f>
        <v>#REF!</v>
      </c>
    </row>
    <row r="613" spans="1:129" ht="15" customHeight="1" x14ac:dyDescent="0.2">
      <c r="A613" s="9">
        <v>8902053836</v>
      </c>
      <c r="B613" s="9">
        <v>890205383</v>
      </c>
      <c r="C613" s="9"/>
      <c r="D613" s="27">
        <v>214768547</v>
      </c>
      <c r="E613" s="21" t="s">
        <v>952</v>
      </c>
      <c r="F613" s="20" t="s">
        <v>2038</v>
      </c>
      <c r="G613" s="22">
        <f>VLOOKUP(A613,[1]SGP!$A$4:$G$1137,7,0)</f>
        <v>3389653471</v>
      </c>
      <c r="H613" s="23"/>
      <c r="I613" s="23">
        <v>0</v>
      </c>
      <c r="J613" s="23">
        <v>0</v>
      </c>
      <c r="K613" s="24">
        <v>245036449</v>
      </c>
      <c r="L613" s="23">
        <v>639862584</v>
      </c>
      <c r="M613" s="23">
        <v>0</v>
      </c>
      <c r="N613" s="25">
        <f t="shared" si="86"/>
        <v>4274552504</v>
      </c>
      <c r="O613" s="25">
        <v>0</v>
      </c>
      <c r="P613" s="22">
        <v>3607625071</v>
      </c>
      <c r="Q613" s="23">
        <v>0</v>
      </c>
      <c r="R613" s="23">
        <v>0</v>
      </c>
      <c r="S613" s="31">
        <v>1104040381</v>
      </c>
      <c r="T613" s="23">
        <v>0</v>
      </c>
      <c r="U613" s="24">
        <v>211257209</v>
      </c>
      <c r="V613" s="23">
        <v>328071642</v>
      </c>
      <c r="W613" s="23">
        <v>0</v>
      </c>
      <c r="X613" s="25">
        <f t="shared" si="87"/>
        <v>9525546807</v>
      </c>
      <c r="Y613" s="25">
        <v>0</v>
      </c>
      <c r="Z613" s="22">
        <v>0</v>
      </c>
      <c r="AA613" s="23">
        <v>0</v>
      </c>
      <c r="AB613" s="22">
        <v>0</v>
      </c>
      <c r="AC613" s="31">
        <v>201572212</v>
      </c>
      <c r="AD613" s="23">
        <v>0</v>
      </c>
      <c r="AE613" s="23">
        <v>3733420663</v>
      </c>
      <c r="AF613" s="24">
        <v>228146829</v>
      </c>
      <c r="AG613" s="23">
        <v>483967113</v>
      </c>
      <c r="AH613" s="23">
        <v>0</v>
      </c>
      <c r="AI613" s="25">
        <f t="shared" si="88"/>
        <v>14172653624</v>
      </c>
      <c r="AJ613" s="25">
        <v>0</v>
      </c>
      <c r="AK613" s="24">
        <v>0</v>
      </c>
      <c r="AL613" s="23">
        <v>0</v>
      </c>
      <c r="AM613" s="23">
        <v>0</v>
      </c>
      <c r="AN613" s="24">
        <v>0</v>
      </c>
      <c r="AO613" s="23">
        <v>3941665187</v>
      </c>
      <c r="AP613" s="23">
        <v>227035680</v>
      </c>
      <c r="AQ613" s="23">
        <v>479016381</v>
      </c>
      <c r="AR613" s="23">
        <v>0</v>
      </c>
      <c r="AS613" s="23">
        <v>1773749334</v>
      </c>
      <c r="AT613" s="23">
        <v>0</v>
      </c>
      <c r="AU613" s="23">
        <v>0</v>
      </c>
      <c r="AV613" s="25">
        <v>20594120206</v>
      </c>
      <c r="AW613" s="22">
        <v>2061941844</v>
      </c>
      <c r="AX613" s="23">
        <v>0</v>
      </c>
      <c r="AY613" s="41">
        <v>0</v>
      </c>
      <c r="AZ613" s="23">
        <v>0</v>
      </c>
      <c r="BA613" s="24">
        <v>227035680</v>
      </c>
      <c r="BB613" s="23">
        <v>479016381</v>
      </c>
      <c r="BC613" s="23"/>
      <c r="BD613" s="23">
        <v>0</v>
      </c>
      <c r="BE613" s="41">
        <v>0</v>
      </c>
      <c r="BF613" s="23">
        <v>492142935</v>
      </c>
      <c r="BG613" s="23">
        <v>904274297</v>
      </c>
      <c r="BH613" s="25">
        <v>24758531343</v>
      </c>
      <c r="BI613" s="23">
        <v>4183958802</v>
      </c>
      <c r="BJ613" s="23">
        <v>379342953</v>
      </c>
      <c r="BK613" s="23">
        <v>0</v>
      </c>
      <c r="BL613" s="23">
        <v>0</v>
      </c>
      <c r="BM613" s="23">
        <v>0</v>
      </c>
      <c r="BN613" s="24">
        <v>227035680</v>
      </c>
      <c r="BO613" s="23">
        <v>479016381</v>
      </c>
      <c r="BP613" s="23">
        <v>0</v>
      </c>
      <c r="BQ613" s="23">
        <v>87793413</v>
      </c>
      <c r="BR613" s="25">
        <v>30115678572</v>
      </c>
      <c r="BS613" s="22">
        <v>0</v>
      </c>
      <c r="BT613" s="23">
        <v>0</v>
      </c>
      <c r="BU613" s="23">
        <v>0</v>
      </c>
      <c r="BV613" s="23">
        <v>0</v>
      </c>
      <c r="BW613" s="24">
        <v>0</v>
      </c>
      <c r="BX613" s="23">
        <v>0</v>
      </c>
      <c r="BY613" s="23">
        <v>0</v>
      </c>
      <c r="BZ613" s="23">
        <v>0</v>
      </c>
      <c r="CA613" s="25">
        <f t="shared" si="89"/>
        <v>30115678572</v>
      </c>
      <c r="CB613" s="22">
        <v>0</v>
      </c>
      <c r="CC613" s="23">
        <v>0</v>
      </c>
      <c r="CD613" s="23">
        <v>0</v>
      </c>
      <c r="CE613" s="23">
        <v>0</v>
      </c>
      <c r="CF613" s="24">
        <v>0</v>
      </c>
      <c r="CG613" s="23">
        <v>0</v>
      </c>
      <c r="CH613" s="23">
        <v>0</v>
      </c>
      <c r="CI613" s="23">
        <v>0</v>
      </c>
      <c r="CJ613" s="25">
        <f t="shared" si="90"/>
        <v>30115678572</v>
      </c>
      <c r="CK613" s="22">
        <v>0</v>
      </c>
      <c r="CL613" s="23">
        <v>0</v>
      </c>
      <c r="CM613" s="23">
        <v>0</v>
      </c>
      <c r="CN613" s="23">
        <v>0</v>
      </c>
      <c r="CO613" s="23">
        <v>0</v>
      </c>
      <c r="CP613" s="24">
        <v>0</v>
      </c>
      <c r="CQ613" s="23">
        <v>0</v>
      </c>
      <c r="CR613" s="23">
        <v>0</v>
      </c>
      <c r="CS613" s="25">
        <f t="shared" si="91"/>
        <v>30115678572</v>
      </c>
      <c r="CT613" s="22">
        <v>0</v>
      </c>
      <c r="CU613" s="23">
        <v>0</v>
      </c>
      <c r="CV613" s="23">
        <v>0</v>
      </c>
      <c r="CW613" s="23">
        <v>0</v>
      </c>
      <c r="CX613" s="23">
        <v>0</v>
      </c>
      <c r="CY613" s="24">
        <v>0</v>
      </c>
      <c r="CZ613" s="23">
        <v>0</v>
      </c>
      <c r="DA613" s="23">
        <v>0</v>
      </c>
      <c r="DB613" s="25">
        <f t="shared" si="84"/>
        <v>30115678572</v>
      </c>
      <c r="DC613" s="22"/>
      <c r="DD613" s="23">
        <v>0</v>
      </c>
      <c r="DE613" s="23">
        <v>0</v>
      </c>
      <c r="DF613" s="23">
        <v>0</v>
      </c>
      <c r="DG613" s="23">
        <v>0</v>
      </c>
      <c r="DH613" s="24">
        <v>0</v>
      </c>
      <c r="DI613" s="23">
        <v>0</v>
      </c>
      <c r="DJ613" s="23">
        <v>0</v>
      </c>
      <c r="DK613" s="25">
        <f t="shared" si="85"/>
        <v>30115678572</v>
      </c>
      <c r="DL613" s="28">
        <v>0</v>
      </c>
      <c r="DM613" s="23">
        <v>0</v>
      </c>
      <c r="DN613" s="23">
        <v>0</v>
      </c>
      <c r="DO613" s="23">
        <v>0</v>
      </c>
      <c r="DP613" s="23">
        <v>0</v>
      </c>
      <c r="DQ613" s="23"/>
      <c r="DR613" s="23">
        <v>0</v>
      </c>
      <c r="DS613" s="23">
        <v>0</v>
      </c>
      <c r="DT613" s="24">
        <v>0</v>
      </c>
      <c r="DU613" s="23">
        <v>0</v>
      </c>
      <c r="DV613" s="23">
        <v>0</v>
      </c>
      <c r="DW613" s="26">
        <f t="shared" si="92"/>
        <v>30115678572</v>
      </c>
      <c r="DX613" s="26">
        <f>VLOOKUP(B613,[2]RPTNCT049_ConsultaSaldosContabl!$I$4:$K$7914,3,0)</f>
        <v>28019570481</v>
      </c>
      <c r="DY613" s="13" t="e">
        <f>+S613+AD613+AU613+#REF!+BG613+#REF!+BQ613+#REF!</f>
        <v>#REF!</v>
      </c>
    </row>
    <row r="614" spans="1:129" ht="15" customHeight="1" x14ac:dyDescent="0.2">
      <c r="A614" s="9">
        <v>8902053345</v>
      </c>
      <c r="B614" s="9">
        <v>890205334</v>
      </c>
      <c r="C614" s="9"/>
      <c r="D614" s="27">
        <v>215168051</v>
      </c>
      <c r="E614" s="21" t="s">
        <v>899</v>
      </c>
      <c r="F614" s="20" t="s">
        <v>2030</v>
      </c>
      <c r="G614" s="22">
        <f>VLOOKUP(A614,[1]SGP!$A$4:$G$1137,7,0)</f>
        <v>0</v>
      </c>
      <c r="H614" s="23"/>
      <c r="I614" s="23">
        <v>0</v>
      </c>
      <c r="J614" s="23">
        <v>0</v>
      </c>
      <c r="K614" s="24">
        <v>0</v>
      </c>
      <c r="L614" s="23">
        <v>0</v>
      </c>
      <c r="M614" s="23">
        <v>0</v>
      </c>
      <c r="N614" s="25">
        <f t="shared" si="86"/>
        <v>0</v>
      </c>
      <c r="O614" s="25">
        <v>0</v>
      </c>
      <c r="P614" s="22">
        <v>0</v>
      </c>
      <c r="Q614" s="23">
        <v>0</v>
      </c>
      <c r="R614" s="23">
        <v>0</v>
      </c>
      <c r="S614" s="31">
        <v>49648963</v>
      </c>
      <c r="T614" s="23">
        <v>0</v>
      </c>
      <c r="U614" s="24">
        <v>0</v>
      </c>
      <c r="V614" s="23">
        <v>0</v>
      </c>
      <c r="W614" s="23">
        <v>0</v>
      </c>
      <c r="X614" s="25">
        <f t="shared" si="87"/>
        <v>49648963</v>
      </c>
      <c r="Y614" s="25">
        <v>0</v>
      </c>
      <c r="Z614" s="22">
        <v>0</v>
      </c>
      <c r="AA614" s="23">
        <v>0</v>
      </c>
      <c r="AB614" s="22">
        <v>0</v>
      </c>
      <c r="AC614" s="23">
        <v>0</v>
      </c>
      <c r="AD614" s="23">
        <v>0</v>
      </c>
      <c r="AE614" s="23">
        <v>0</v>
      </c>
      <c r="AF614" s="24">
        <v>0</v>
      </c>
      <c r="AG614" s="23">
        <v>0</v>
      </c>
      <c r="AH614" s="23">
        <v>0</v>
      </c>
      <c r="AI614" s="25">
        <f t="shared" si="88"/>
        <v>49648963</v>
      </c>
      <c r="AJ614" s="25">
        <v>0</v>
      </c>
      <c r="AK614" s="24">
        <v>0</v>
      </c>
      <c r="AL614" s="23">
        <v>0</v>
      </c>
      <c r="AM614" s="23">
        <v>0</v>
      </c>
      <c r="AN614" s="24">
        <v>0</v>
      </c>
      <c r="AO614" s="24">
        <v>0</v>
      </c>
      <c r="AP614" s="23">
        <v>0</v>
      </c>
      <c r="AQ614" s="23">
        <v>0</v>
      </c>
      <c r="AR614" s="23">
        <v>0</v>
      </c>
      <c r="AS614" s="41" t="s">
        <v>2304</v>
      </c>
      <c r="AT614" s="23">
        <v>0</v>
      </c>
      <c r="AU614" s="23">
        <v>35350207</v>
      </c>
      <c r="AV614" s="25">
        <v>84999170</v>
      </c>
      <c r="AW614" s="22">
        <v>0</v>
      </c>
      <c r="AX614" s="23">
        <v>0</v>
      </c>
      <c r="AY614" s="41">
        <v>0</v>
      </c>
      <c r="AZ614" s="23">
        <v>0</v>
      </c>
      <c r="BA614" s="24">
        <v>0</v>
      </c>
      <c r="BB614" s="23">
        <v>0</v>
      </c>
      <c r="BC614" s="23"/>
      <c r="BD614" s="23">
        <v>0</v>
      </c>
      <c r="BE614" s="41">
        <v>0</v>
      </c>
      <c r="BF614" s="23">
        <v>53676485</v>
      </c>
      <c r="BG614" s="23">
        <v>83507460</v>
      </c>
      <c r="BH614" s="25">
        <v>222183115</v>
      </c>
      <c r="BI614" s="23">
        <v>0</v>
      </c>
      <c r="BJ614" s="23">
        <v>15818449</v>
      </c>
      <c r="BK614" s="23">
        <v>0</v>
      </c>
      <c r="BL614" s="23">
        <v>0</v>
      </c>
      <c r="BM614" s="23">
        <v>0</v>
      </c>
      <c r="BN614" s="24">
        <v>0</v>
      </c>
      <c r="BO614" s="23">
        <v>0</v>
      </c>
      <c r="BP614" s="23">
        <v>0</v>
      </c>
      <c r="BQ614" s="23">
        <v>0</v>
      </c>
      <c r="BR614" s="25">
        <v>238001564</v>
      </c>
      <c r="BS614" s="22">
        <v>0</v>
      </c>
      <c r="BT614" s="23">
        <v>0</v>
      </c>
      <c r="BU614" s="23">
        <v>0</v>
      </c>
      <c r="BV614" s="23">
        <v>0</v>
      </c>
      <c r="BW614" s="24">
        <v>0</v>
      </c>
      <c r="BX614" s="23">
        <v>0</v>
      </c>
      <c r="BY614" s="23">
        <v>0</v>
      </c>
      <c r="BZ614" s="23">
        <v>0</v>
      </c>
      <c r="CA614" s="25">
        <f t="shared" si="89"/>
        <v>238001564</v>
      </c>
      <c r="CB614" s="22">
        <v>0</v>
      </c>
      <c r="CC614" s="23">
        <v>0</v>
      </c>
      <c r="CD614" s="23">
        <v>0</v>
      </c>
      <c r="CE614" s="23">
        <v>0</v>
      </c>
      <c r="CF614" s="24">
        <v>0</v>
      </c>
      <c r="CG614" s="23">
        <v>0</v>
      </c>
      <c r="CH614" s="23">
        <v>0</v>
      </c>
      <c r="CI614" s="23">
        <v>0</v>
      </c>
      <c r="CJ614" s="25">
        <f t="shared" si="90"/>
        <v>238001564</v>
      </c>
      <c r="CK614" s="22">
        <v>0</v>
      </c>
      <c r="CL614" s="23">
        <v>0</v>
      </c>
      <c r="CM614" s="23">
        <v>0</v>
      </c>
      <c r="CN614" s="23">
        <v>0</v>
      </c>
      <c r="CO614" s="23">
        <v>0</v>
      </c>
      <c r="CP614" s="24">
        <v>0</v>
      </c>
      <c r="CQ614" s="23">
        <v>0</v>
      </c>
      <c r="CR614" s="23">
        <v>0</v>
      </c>
      <c r="CS614" s="25">
        <f t="shared" si="91"/>
        <v>238001564</v>
      </c>
      <c r="CT614" s="22">
        <v>0</v>
      </c>
      <c r="CU614" s="23">
        <v>0</v>
      </c>
      <c r="CV614" s="23">
        <v>0</v>
      </c>
      <c r="CW614" s="23"/>
      <c r="CX614" s="23">
        <v>0</v>
      </c>
      <c r="CY614" s="24">
        <v>0</v>
      </c>
      <c r="CZ614" s="23">
        <v>0</v>
      </c>
      <c r="DA614" s="23">
        <v>0</v>
      </c>
      <c r="DB614" s="25">
        <f t="shared" si="84"/>
        <v>238001564</v>
      </c>
      <c r="DC614" s="22">
        <v>0</v>
      </c>
      <c r="DD614" s="23">
        <v>0</v>
      </c>
      <c r="DE614" s="23">
        <v>0</v>
      </c>
      <c r="DF614" s="23">
        <v>0</v>
      </c>
      <c r="DG614" s="23">
        <v>0</v>
      </c>
      <c r="DH614" s="24">
        <v>0</v>
      </c>
      <c r="DI614" s="23">
        <v>0</v>
      </c>
      <c r="DJ614" s="23">
        <v>0</v>
      </c>
      <c r="DK614" s="25">
        <f t="shared" si="85"/>
        <v>238001564</v>
      </c>
      <c r="DL614" s="28">
        <v>0</v>
      </c>
      <c r="DM614" s="23">
        <v>0</v>
      </c>
      <c r="DN614" s="23">
        <v>0</v>
      </c>
      <c r="DO614" s="23">
        <v>0</v>
      </c>
      <c r="DP614" s="23"/>
      <c r="DQ614" s="23"/>
      <c r="DR614" s="23">
        <v>0</v>
      </c>
      <c r="DS614" s="23">
        <v>0</v>
      </c>
      <c r="DT614" s="24">
        <v>0</v>
      </c>
      <c r="DU614" s="23">
        <v>0</v>
      </c>
      <c r="DV614" s="23">
        <v>0</v>
      </c>
      <c r="DW614" s="26">
        <f t="shared" si="92"/>
        <v>238001564</v>
      </c>
      <c r="DX614" s="26">
        <f>VLOOKUP(B614,[2]RPTNCT049_ConsultaSaldosContabl!$I$4:$K$7914,3,0)</f>
        <v>69494934</v>
      </c>
      <c r="DY614" s="13" t="e">
        <f>+S614+AD614+AU614+#REF!+BG614+#REF!+BQ614+#REF!</f>
        <v>#REF!</v>
      </c>
    </row>
    <row r="615" spans="1:129" ht="15" customHeight="1" x14ac:dyDescent="0.2">
      <c r="A615" s="9">
        <v>8902053266</v>
      </c>
      <c r="B615" s="9">
        <v>890205326</v>
      </c>
      <c r="C615" s="9"/>
      <c r="D615" s="27">
        <v>216868468</v>
      </c>
      <c r="E615" s="21" t="s">
        <v>945</v>
      </c>
      <c r="F615" s="20" t="s">
        <v>2073</v>
      </c>
      <c r="G615" s="22">
        <f>VLOOKUP(A615,[1]SGP!$A$4:$G$1137,7,0)</f>
        <v>0</v>
      </c>
      <c r="H615" s="23"/>
      <c r="I615" s="23">
        <v>0</v>
      </c>
      <c r="J615" s="23">
        <v>0</v>
      </c>
      <c r="K615" s="24">
        <v>0</v>
      </c>
      <c r="L615" s="23">
        <v>0</v>
      </c>
      <c r="M615" s="23">
        <v>0</v>
      </c>
      <c r="N615" s="25">
        <f t="shared" si="86"/>
        <v>0</v>
      </c>
      <c r="O615" s="25">
        <v>0</v>
      </c>
      <c r="P615" s="22">
        <v>0</v>
      </c>
      <c r="Q615" s="23">
        <v>0</v>
      </c>
      <c r="R615" s="23">
        <v>0</v>
      </c>
      <c r="S615" s="31">
        <v>39674743</v>
      </c>
      <c r="T615" s="23">
        <v>0</v>
      </c>
      <c r="U615" s="24">
        <v>0</v>
      </c>
      <c r="V615" s="23">
        <v>0</v>
      </c>
      <c r="W615" s="23">
        <v>0</v>
      </c>
      <c r="X615" s="25">
        <f t="shared" si="87"/>
        <v>39674743</v>
      </c>
      <c r="Y615" s="25">
        <v>0</v>
      </c>
      <c r="Z615" s="22">
        <v>0</v>
      </c>
      <c r="AA615" s="23">
        <v>0</v>
      </c>
      <c r="AB615" s="22">
        <v>0</v>
      </c>
      <c r="AC615" s="23">
        <v>0</v>
      </c>
      <c r="AD615" s="23">
        <v>0</v>
      </c>
      <c r="AE615" s="23">
        <v>0</v>
      </c>
      <c r="AF615" s="24">
        <v>0</v>
      </c>
      <c r="AG615" s="23">
        <v>0</v>
      </c>
      <c r="AH615" s="23">
        <v>0</v>
      </c>
      <c r="AI615" s="25">
        <f t="shared" si="88"/>
        <v>39674743</v>
      </c>
      <c r="AJ615" s="25">
        <v>0</v>
      </c>
      <c r="AK615" s="24">
        <v>0</v>
      </c>
      <c r="AL615" s="23">
        <v>0</v>
      </c>
      <c r="AM615" s="23">
        <v>0</v>
      </c>
      <c r="AN615" s="24">
        <v>0</v>
      </c>
      <c r="AO615" s="24">
        <v>0</v>
      </c>
      <c r="AP615" s="23">
        <v>0</v>
      </c>
      <c r="AQ615" s="23">
        <v>0</v>
      </c>
      <c r="AR615" s="23">
        <v>0</v>
      </c>
      <c r="AS615" s="41" t="s">
        <v>2304</v>
      </c>
      <c r="AT615" s="23">
        <v>0</v>
      </c>
      <c r="AU615" s="23">
        <v>0</v>
      </c>
      <c r="AV615" s="25">
        <v>39674743</v>
      </c>
      <c r="AW615" s="22">
        <v>0</v>
      </c>
      <c r="AX615" s="23">
        <v>0</v>
      </c>
      <c r="AY615" s="41">
        <v>0</v>
      </c>
      <c r="AZ615" s="23">
        <v>0</v>
      </c>
      <c r="BA615" s="24">
        <v>0</v>
      </c>
      <c r="BB615" s="23">
        <v>0</v>
      </c>
      <c r="BC615" s="23"/>
      <c r="BD615" s="23">
        <v>0</v>
      </c>
      <c r="BE615" s="41">
        <v>0</v>
      </c>
      <c r="BF615" s="23">
        <v>26715790</v>
      </c>
      <c r="BG615" s="23">
        <v>38025597</v>
      </c>
      <c r="BH615" s="25">
        <v>104416130</v>
      </c>
      <c r="BI615" s="23">
        <v>0</v>
      </c>
      <c r="BJ615" s="23">
        <v>7630349</v>
      </c>
      <c r="BK615" s="23">
        <v>0</v>
      </c>
      <c r="BL615" s="23">
        <v>0</v>
      </c>
      <c r="BM615" s="23">
        <v>0</v>
      </c>
      <c r="BN615" s="24">
        <v>0</v>
      </c>
      <c r="BO615" s="23">
        <v>0</v>
      </c>
      <c r="BP615" s="23">
        <v>0</v>
      </c>
      <c r="BQ615" s="23">
        <v>0</v>
      </c>
      <c r="BR615" s="25">
        <v>112046479</v>
      </c>
      <c r="BS615" s="22">
        <v>0</v>
      </c>
      <c r="BT615" s="23">
        <v>0</v>
      </c>
      <c r="BU615" s="23">
        <v>0</v>
      </c>
      <c r="BV615" s="23">
        <v>0</v>
      </c>
      <c r="BW615" s="24">
        <v>0</v>
      </c>
      <c r="BX615" s="23">
        <v>0</v>
      </c>
      <c r="BY615" s="23">
        <v>0</v>
      </c>
      <c r="BZ615" s="23">
        <v>0</v>
      </c>
      <c r="CA615" s="25">
        <f t="shared" si="89"/>
        <v>112046479</v>
      </c>
      <c r="CB615" s="22">
        <v>0</v>
      </c>
      <c r="CC615" s="23">
        <v>0</v>
      </c>
      <c r="CD615" s="23">
        <v>0</v>
      </c>
      <c r="CE615" s="23">
        <v>0</v>
      </c>
      <c r="CF615" s="24">
        <v>0</v>
      </c>
      <c r="CG615" s="23">
        <v>0</v>
      </c>
      <c r="CH615" s="23">
        <v>0</v>
      </c>
      <c r="CI615" s="23">
        <v>0</v>
      </c>
      <c r="CJ615" s="25">
        <f t="shared" si="90"/>
        <v>112046479</v>
      </c>
      <c r="CK615" s="22">
        <v>0</v>
      </c>
      <c r="CL615" s="23">
        <v>0</v>
      </c>
      <c r="CM615" s="23">
        <v>0</v>
      </c>
      <c r="CN615" s="23">
        <v>0</v>
      </c>
      <c r="CO615" s="23">
        <v>0</v>
      </c>
      <c r="CP615" s="24">
        <v>0</v>
      </c>
      <c r="CQ615" s="23">
        <v>0</v>
      </c>
      <c r="CR615" s="23">
        <v>0</v>
      </c>
      <c r="CS615" s="25">
        <f t="shared" si="91"/>
        <v>112046479</v>
      </c>
      <c r="CT615" s="22">
        <v>0</v>
      </c>
      <c r="CU615" s="23">
        <v>0</v>
      </c>
      <c r="CV615" s="23">
        <v>0</v>
      </c>
      <c r="CW615" s="23"/>
      <c r="CX615" s="23">
        <v>0</v>
      </c>
      <c r="CY615" s="24">
        <v>0</v>
      </c>
      <c r="CZ615" s="23">
        <v>0</v>
      </c>
      <c r="DA615" s="23">
        <v>0</v>
      </c>
      <c r="DB615" s="25">
        <f t="shared" ref="DB615:DB678" si="93">SUM(CS615:DA615)</f>
        <v>112046479</v>
      </c>
      <c r="DC615" s="22">
        <v>0</v>
      </c>
      <c r="DD615" s="23">
        <v>0</v>
      </c>
      <c r="DE615" s="23">
        <v>0</v>
      </c>
      <c r="DF615" s="23">
        <v>0</v>
      </c>
      <c r="DG615" s="23">
        <v>0</v>
      </c>
      <c r="DH615" s="24">
        <v>0</v>
      </c>
      <c r="DI615" s="23">
        <v>0</v>
      </c>
      <c r="DJ615" s="23">
        <v>0</v>
      </c>
      <c r="DK615" s="25">
        <f t="shared" ref="DK615:DK678" si="94">+DB615+DC615+DD615+DE615+DF615+DG615+DH615+DI615+DJ615</f>
        <v>112046479</v>
      </c>
      <c r="DL615" s="28">
        <v>0</v>
      </c>
      <c r="DM615" s="23">
        <v>0</v>
      </c>
      <c r="DN615" s="23">
        <v>0</v>
      </c>
      <c r="DO615" s="23">
        <v>0</v>
      </c>
      <c r="DP615" s="23"/>
      <c r="DQ615" s="23"/>
      <c r="DR615" s="23">
        <v>0</v>
      </c>
      <c r="DS615" s="23">
        <v>0</v>
      </c>
      <c r="DT615" s="24">
        <v>0</v>
      </c>
      <c r="DU615" s="23">
        <v>0</v>
      </c>
      <c r="DV615" s="23">
        <v>0</v>
      </c>
      <c r="DW615" s="26">
        <f t="shared" si="92"/>
        <v>112046479</v>
      </c>
      <c r="DX615" s="26">
        <f>VLOOKUP(B615,[2]RPTNCT049_ConsultaSaldosContabl!$I$4:$K$7914,3,0)</f>
        <v>34346139</v>
      </c>
      <c r="DY615" s="13" t="e">
        <f>+S615+AD615+AU615+#REF!+BG615+#REF!+BQ615+#REF!</f>
        <v>#REF!</v>
      </c>
    </row>
    <row r="616" spans="1:129" ht="15" customHeight="1" x14ac:dyDescent="0.2">
      <c r="A616" s="9">
        <v>8902053083</v>
      </c>
      <c r="B616" s="9">
        <v>890205308</v>
      </c>
      <c r="C616" s="9"/>
      <c r="D616" s="27">
        <v>219768397</v>
      </c>
      <c r="E616" s="21" t="s">
        <v>938</v>
      </c>
      <c r="F616" s="20" t="s">
        <v>2066</v>
      </c>
      <c r="G616" s="22">
        <f>VLOOKUP(A616,[1]SGP!$A$4:$G$1137,7,0)</f>
        <v>0</v>
      </c>
      <c r="H616" s="23"/>
      <c r="I616" s="23">
        <v>0</v>
      </c>
      <c r="J616" s="23">
        <v>0</v>
      </c>
      <c r="K616" s="24">
        <v>0</v>
      </c>
      <c r="L616" s="23">
        <v>0</v>
      </c>
      <c r="M616" s="23">
        <v>0</v>
      </c>
      <c r="N616" s="25">
        <f t="shared" si="86"/>
        <v>0</v>
      </c>
      <c r="O616" s="25">
        <v>0</v>
      </c>
      <c r="P616" s="22">
        <v>0</v>
      </c>
      <c r="Q616" s="23">
        <v>0</v>
      </c>
      <c r="R616" s="23">
        <v>0</v>
      </c>
      <c r="S616" s="31">
        <v>27379614</v>
      </c>
      <c r="T616" s="23">
        <v>0</v>
      </c>
      <c r="U616" s="24">
        <v>0</v>
      </c>
      <c r="V616" s="23">
        <v>0</v>
      </c>
      <c r="W616" s="23">
        <v>0</v>
      </c>
      <c r="X616" s="25">
        <f t="shared" si="87"/>
        <v>27379614</v>
      </c>
      <c r="Y616" s="25">
        <v>0</v>
      </c>
      <c r="Z616" s="22">
        <v>0</v>
      </c>
      <c r="AA616" s="23">
        <v>0</v>
      </c>
      <c r="AB616" s="22">
        <v>0</v>
      </c>
      <c r="AC616" s="23">
        <v>0</v>
      </c>
      <c r="AD616" s="23">
        <v>11759845</v>
      </c>
      <c r="AE616" s="23">
        <v>0</v>
      </c>
      <c r="AF616" s="24">
        <v>0</v>
      </c>
      <c r="AG616" s="23">
        <v>0</v>
      </c>
      <c r="AH616" s="23">
        <v>0</v>
      </c>
      <c r="AI616" s="25">
        <f t="shared" si="88"/>
        <v>39139459</v>
      </c>
      <c r="AJ616" s="25">
        <v>0</v>
      </c>
      <c r="AK616" s="24">
        <v>0</v>
      </c>
      <c r="AL616" s="23">
        <v>0</v>
      </c>
      <c r="AM616" s="23">
        <v>0</v>
      </c>
      <c r="AN616" s="24">
        <v>0</v>
      </c>
      <c r="AO616" s="24">
        <v>0</v>
      </c>
      <c r="AP616" s="23">
        <v>0</v>
      </c>
      <c r="AQ616" s="23">
        <v>0</v>
      </c>
      <c r="AR616" s="23">
        <v>0</v>
      </c>
      <c r="AS616" s="41" t="s">
        <v>2304</v>
      </c>
      <c r="AT616" s="23">
        <v>0</v>
      </c>
      <c r="AU616" s="23">
        <v>0</v>
      </c>
      <c r="AV616" s="25">
        <v>39139459</v>
      </c>
      <c r="AW616" s="22">
        <v>0</v>
      </c>
      <c r="AX616" s="23">
        <v>0</v>
      </c>
      <c r="AY616" s="41">
        <v>0</v>
      </c>
      <c r="AZ616" s="23">
        <v>0</v>
      </c>
      <c r="BA616" s="24">
        <v>0</v>
      </c>
      <c r="BB616" s="23">
        <v>0</v>
      </c>
      <c r="BC616" s="23"/>
      <c r="BD616" s="23">
        <v>0</v>
      </c>
      <c r="BE616" s="41">
        <v>0</v>
      </c>
      <c r="BF616" s="23">
        <v>0</v>
      </c>
      <c r="BG616" s="23">
        <v>35786116</v>
      </c>
      <c r="BH616" s="25">
        <v>74925575</v>
      </c>
      <c r="BI616" s="23">
        <v>0</v>
      </c>
      <c r="BJ616" s="23">
        <v>6364339</v>
      </c>
      <c r="BK616" s="23">
        <v>0</v>
      </c>
      <c r="BL616" s="23">
        <v>0</v>
      </c>
      <c r="BM616" s="23">
        <v>0</v>
      </c>
      <c r="BN616" s="24">
        <v>0</v>
      </c>
      <c r="BO616" s="23">
        <v>0</v>
      </c>
      <c r="BP616" s="23">
        <v>0</v>
      </c>
      <c r="BQ616" s="23">
        <v>0</v>
      </c>
      <c r="BR616" s="25">
        <v>81289914</v>
      </c>
      <c r="BS616" s="22">
        <v>0</v>
      </c>
      <c r="BT616" s="23">
        <v>0</v>
      </c>
      <c r="BU616" s="23">
        <v>0</v>
      </c>
      <c r="BV616" s="23">
        <v>0</v>
      </c>
      <c r="BW616" s="24">
        <v>0</v>
      </c>
      <c r="BX616" s="23">
        <v>0</v>
      </c>
      <c r="BY616" s="23">
        <v>0</v>
      </c>
      <c r="BZ616" s="23">
        <v>0</v>
      </c>
      <c r="CA616" s="25">
        <f t="shared" si="89"/>
        <v>81289914</v>
      </c>
      <c r="CB616" s="22">
        <v>0</v>
      </c>
      <c r="CC616" s="23">
        <v>0</v>
      </c>
      <c r="CD616" s="23">
        <v>0</v>
      </c>
      <c r="CE616" s="23">
        <v>0</v>
      </c>
      <c r="CF616" s="24">
        <v>0</v>
      </c>
      <c r="CG616" s="23">
        <v>0</v>
      </c>
      <c r="CH616" s="23">
        <v>0</v>
      </c>
      <c r="CI616" s="23">
        <v>0</v>
      </c>
      <c r="CJ616" s="25">
        <f t="shared" si="90"/>
        <v>81289914</v>
      </c>
      <c r="CK616" s="22">
        <v>0</v>
      </c>
      <c r="CL616" s="23">
        <v>0</v>
      </c>
      <c r="CM616" s="23">
        <v>0</v>
      </c>
      <c r="CN616" s="23">
        <v>0</v>
      </c>
      <c r="CO616" s="23">
        <v>0</v>
      </c>
      <c r="CP616" s="24">
        <v>0</v>
      </c>
      <c r="CQ616" s="23">
        <v>0</v>
      </c>
      <c r="CR616" s="23">
        <v>0</v>
      </c>
      <c r="CS616" s="25">
        <f t="shared" si="91"/>
        <v>81289914</v>
      </c>
      <c r="CT616" s="22">
        <v>0</v>
      </c>
      <c r="CU616" s="23">
        <v>0</v>
      </c>
      <c r="CV616" s="23">
        <v>0</v>
      </c>
      <c r="CW616" s="23"/>
      <c r="CX616" s="23">
        <v>0</v>
      </c>
      <c r="CY616" s="24">
        <v>0</v>
      </c>
      <c r="CZ616" s="23">
        <v>0</v>
      </c>
      <c r="DA616" s="23">
        <v>0</v>
      </c>
      <c r="DB616" s="25">
        <f t="shared" si="93"/>
        <v>81289914</v>
      </c>
      <c r="DC616" s="22">
        <v>0</v>
      </c>
      <c r="DD616" s="23">
        <v>0</v>
      </c>
      <c r="DE616" s="23">
        <v>0</v>
      </c>
      <c r="DF616" s="23">
        <v>0</v>
      </c>
      <c r="DG616" s="23">
        <v>0</v>
      </c>
      <c r="DH616" s="24">
        <v>0</v>
      </c>
      <c r="DI616" s="23">
        <v>0</v>
      </c>
      <c r="DJ616" s="23">
        <v>0</v>
      </c>
      <c r="DK616" s="25">
        <f t="shared" si="94"/>
        <v>81289914</v>
      </c>
      <c r="DL616" s="28">
        <v>0</v>
      </c>
      <c r="DM616" s="23">
        <v>0</v>
      </c>
      <c r="DN616" s="23">
        <v>0</v>
      </c>
      <c r="DO616" s="23">
        <v>0</v>
      </c>
      <c r="DP616" s="23"/>
      <c r="DQ616" s="23"/>
      <c r="DR616" s="23">
        <v>0</v>
      </c>
      <c r="DS616" s="23">
        <v>0</v>
      </c>
      <c r="DT616" s="24">
        <v>0</v>
      </c>
      <c r="DU616" s="23">
        <v>0</v>
      </c>
      <c r="DV616" s="23">
        <v>0</v>
      </c>
      <c r="DW616" s="26">
        <f t="shared" si="92"/>
        <v>81289914</v>
      </c>
      <c r="DX616" s="26">
        <f>VLOOKUP(B616,[2]RPTNCT049_ConsultaSaldosContabl!$I$4:$K$7914,3,0)</f>
        <v>6364339</v>
      </c>
      <c r="DY616" s="13" t="e">
        <f>+S616+AD616+AU616+#REF!+BG616+#REF!+BQ616+#REF!</f>
        <v>#REF!</v>
      </c>
    </row>
    <row r="617" spans="1:129" ht="15" customHeight="1" x14ac:dyDescent="0.2">
      <c r="A617" s="9">
        <v>8902052291</v>
      </c>
      <c r="B617" s="9">
        <v>890205229</v>
      </c>
      <c r="C617" s="9"/>
      <c r="D617" s="27">
        <v>213268432</v>
      </c>
      <c r="E617" s="21" t="s">
        <v>942</v>
      </c>
      <c r="F617" s="20" t="s">
        <v>2070</v>
      </c>
      <c r="G617" s="22">
        <f>VLOOKUP(A617,[1]SGP!$A$4:$G$1137,7,0)</f>
        <v>0</v>
      </c>
      <c r="H617" s="23"/>
      <c r="I617" s="23">
        <v>0</v>
      </c>
      <c r="J617" s="23">
        <v>0</v>
      </c>
      <c r="K617" s="24">
        <v>0</v>
      </c>
      <c r="L617" s="23">
        <v>0</v>
      </c>
      <c r="M617" s="23">
        <v>0</v>
      </c>
      <c r="N617" s="25">
        <f t="shared" si="86"/>
        <v>0</v>
      </c>
      <c r="O617" s="25">
        <v>0</v>
      </c>
      <c r="P617" s="22">
        <v>0</v>
      </c>
      <c r="Q617" s="23">
        <v>0</v>
      </c>
      <c r="R617" s="23">
        <v>0</v>
      </c>
      <c r="S617" s="31">
        <v>104351386</v>
      </c>
      <c r="T617" s="23">
        <v>0</v>
      </c>
      <c r="U617" s="24">
        <v>0</v>
      </c>
      <c r="V617" s="23">
        <v>0</v>
      </c>
      <c r="W617" s="23">
        <v>0</v>
      </c>
      <c r="X617" s="25">
        <f t="shared" si="87"/>
        <v>104351386</v>
      </c>
      <c r="Y617" s="25">
        <v>0</v>
      </c>
      <c r="Z617" s="22">
        <v>0</v>
      </c>
      <c r="AA617" s="23">
        <v>0</v>
      </c>
      <c r="AB617" s="22">
        <v>0</v>
      </c>
      <c r="AC617" s="23">
        <v>0</v>
      </c>
      <c r="AD617" s="23">
        <v>90916392</v>
      </c>
      <c r="AE617" s="23">
        <v>0</v>
      </c>
      <c r="AF617" s="24">
        <v>0</v>
      </c>
      <c r="AG617" s="23">
        <v>0</v>
      </c>
      <c r="AH617" s="23">
        <v>0</v>
      </c>
      <c r="AI617" s="25">
        <f t="shared" si="88"/>
        <v>195267778</v>
      </c>
      <c r="AJ617" s="25">
        <v>0</v>
      </c>
      <c r="AK617" s="24">
        <v>0</v>
      </c>
      <c r="AL617" s="23">
        <v>0</v>
      </c>
      <c r="AM617" s="23">
        <v>0</v>
      </c>
      <c r="AN617" s="24">
        <v>0</v>
      </c>
      <c r="AO617" s="24">
        <v>0</v>
      </c>
      <c r="AP617" s="23">
        <v>0</v>
      </c>
      <c r="AQ617" s="23">
        <v>0</v>
      </c>
      <c r="AR617" s="23">
        <v>0</v>
      </c>
      <c r="AS617" s="41" t="s">
        <v>2304</v>
      </c>
      <c r="AT617" s="23">
        <v>0</v>
      </c>
      <c r="AU617" s="23">
        <v>0</v>
      </c>
      <c r="AV617" s="25">
        <v>195267778</v>
      </c>
      <c r="AW617" s="22">
        <v>0</v>
      </c>
      <c r="AX617" s="23">
        <v>0</v>
      </c>
      <c r="AY617" s="41">
        <v>0</v>
      </c>
      <c r="AZ617" s="23">
        <v>0</v>
      </c>
      <c r="BA617" s="24">
        <v>0</v>
      </c>
      <c r="BB617" s="23">
        <v>0</v>
      </c>
      <c r="BC617" s="23"/>
      <c r="BD617" s="23">
        <v>0</v>
      </c>
      <c r="BE617" s="41">
        <v>0</v>
      </c>
      <c r="BF617" s="23">
        <v>108739455</v>
      </c>
      <c r="BG617" s="23">
        <v>178510991</v>
      </c>
      <c r="BH617" s="25">
        <v>482518224</v>
      </c>
      <c r="BI617" s="23">
        <v>0</v>
      </c>
      <c r="BJ617" s="23">
        <v>29056824</v>
      </c>
      <c r="BK617" s="23">
        <v>0</v>
      </c>
      <c r="BL617" s="23">
        <v>0</v>
      </c>
      <c r="BM617" s="23">
        <v>0</v>
      </c>
      <c r="BN617" s="24">
        <v>0</v>
      </c>
      <c r="BO617" s="23">
        <v>0</v>
      </c>
      <c r="BP617" s="23">
        <v>0</v>
      </c>
      <c r="BQ617" s="23">
        <v>0</v>
      </c>
      <c r="BR617" s="25">
        <v>511575048</v>
      </c>
      <c r="BS617" s="22">
        <v>0</v>
      </c>
      <c r="BT617" s="23">
        <v>0</v>
      </c>
      <c r="BU617" s="23">
        <v>0</v>
      </c>
      <c r="BV617" s="23">
        <v>0</v>
      </c>
      <c r="BW617" s="24">
        <v>0</v>
      </c>
      <c r="BX617" s="23">
        <v>0</v>
      </c>
      <c r="BY617" s="23">
        <v>0</v>
      </c>
      <c r="BZ617" s="23">
        <v>0</v>
      </c>
      <c r="CA617" s="25">
        <f t="shared" si="89"/>
        <v>511575048</v>
      </c>
      <c r="CB617" s="22">
        <v>0</v>
      </c>
      <c r="CC617" s="23">
        <v>0</v>
      </c>
      <c r="CD617" s="23">
        <v>0</v>
      </c>
      <c r="CE617" s="23">
        <v>0</v>
      </c>
      <c r="CF617" s="24">
        <v>0</v>
      </c>
      <c r="CG617" s="23">
        <v>0</v>
      </c>
      <c r="CH617" s="23">
        <v>0</v>
      </c>
      <c r="CI617" s="23">
        <v>0</v>
      </c>
      <c r="CJ617" s="25">
        <f t="shared" si="90"/>
        <v>511575048</v>
      </c>
      <c r="CK617" s="22">
        <v>0</v>
      </c>
      <c r="CL617" s="23">
        <v>0</v>
      </c>
      <c r="CM617" s="23">
        <v>0</v>
      </c>
      <c r="CN617" s="23">
        <v>0</v>
      </c>
      <c r="CO617" s="23">
        <v>0</v>
      </c>
      <c r="CP617" s="24">
        <v>0</v>
      </c>
      <c r="CQ617" s="23">
        <v>0</v>
      </c>
      <c r="CR617" s="23">
        <v>0</v>
      </c>
      <c r="CS617" s="25">
        <f t="shared" si="91"/>
        <v>511575048</v>
      </c>
      <c r="CT617" s="22">
        <v>0</v>
      </c>
      <c r="CU617" s="23">
        <v>0</v>
      </c>
      <c r="CV617" s="23">
        <v>0</v>
      </c>
      <c r="CW617" s="23"/>
      <c r="CX617" s="23">
        <v>0</v>
      </c>
      <c r="CY617" s="24">
        <v>0</v>
      </c>
      <c r="CZ617" s="23">
        <v>0</v>
      </c>
      <c r="DA617" s="23">
        <v>0</v>
      </c>
      <c r="DB617" s="25">
        <f t="shared" si="93"/>
        <v>511575048</v>
      </c>
      <c r="DC617" s="22">
        <v>0</v>
      </c>
      <c r="DD617" s="23">
        <v>0</v>
      </c>
      <c r="DE617" s="23">
        <v>0</v>
      </c>
      <c r="DF617" s="23">
        <v>0</v>
      </c>
      <c r="DG617" s="23">
        <v>0</v>
      </c>
      <c r="DH617" s="24">
        <v>0</v>
      </c>
      <c r="DI617" s="23">
        <v>0</v>
      </c>
      <c r="DJ617" s="23">
        <v>0</v>
      </c>
      <c r="DK617" s="25">
        <f t="shared" si="94"/>
        <v>511575048</v>
      </c>
      <c r="DL617" s="28">
        <v>0</v>
      </c>
      <c r="DM617" s="23">
        <v>0</v>
      </c>
      <c r="DN617" s="23">
        <v>0</v>
      </c>
      <c r="DO617" s="23">
        <v>0</v>
      </c>
      <c r="DP617" s="23"/>
      <c r="DQ617" s="23"/>
      <c r="DR617" s="23">
        <v>0</v>
      </c>
      <c r="DS617" s="23">
        <v>0</v>
      </c>
      <c r="DT617" s="24">
        <v>0</v>
      </c>
      <c r="DU617" s="23">
        <v>0</v>
      </c>
      <c r="DV617" s="23">
        <v>0</v>
      </c>
      <c r="DW617" s="26">
        <f t="shared" si="92"/>
        <v>511575048</v>
      </c>
      <c r="DX617" s="26">
        <f>VLOOKUP(B617,[2]RPTNCT049_ConsultaSaldosContabl!$I$4:$K$7914,3,0)</f>
        <v>137796279</v>
      </c>
      <c r="DY617" s="13" t="e">
        <f>+S617+AD617+AU617+#REF!+BG617+#REF!+BQ617+#REF!</f>
        <v>#REF!</v>
      </c>
    </row>
    <row r="618" spans="1:129" ht="15" customHeight="1" x14ac:dyDescent="0.2">
      <c r="A618" s="9">
        <v>8902051768</v>
      </c>
      <c r="B618" s="9">
        <v>890205176</v>
      </c>
      <c r="C618" s="9"/>
      <c r="D618" s="27">
        <v>217668276</v>
      </c>
      <c r="E618" s="21" t="s">
        <v>46</v>
      </c>
      <c r="F618" s="36" t="s">
        <v>1200</v>
      </c>
      <c r="G618" s="22">
        <f>VLOOKUP(A618,[1]SGP!$A$4:$G$1137,7,0)</f>
        <v>3727283113</v>
      </c>
      <c r="H618" s="23"/>
      <c r="I618" s="23">
        <v>0</v>
      </c>
      <c r="J618" s="23">
        <v>0</v>
      </c>
      <c r="K618" s="24">
        <v>243817124</v>
      </c>
      <c r="L618" s="23">
        <v>652265736</v>
      </c>
      <c r="M618" s="23">
        <v>0</v>
      </c>
      <c r="N618" s="25">
        <f t="shared" si="86"/>
        <v>4623365973</v>
      </c>
      <c r="O618" s="25">
        <v>0</v>
      </c>
      <c r="P618" s="22">
        <v>3764099053</v>
      </c>
      <c r="Q618" s="23">
        <v>0</v>
      </c>
      <c r="R618" s="23">
        <v>0</v>
      </c>
      <c r="S618" s="31">
        <v>468675391</v>
      </c>
      <c r="T618" s="23">
        <v>0</v>
      </c>
      <c r="U618" s="24">
        <v>274878180</v>
      </c>
      <c r="V618" s="23">
        <v>446377816</v>
      </c>
      <c r="W618" s="23">
        <v>0</v>
      </c>
      <c r="X618" s="25">
        <f t="shared" si="87"/>
        <v>9577396413</v>
      </c>
      <c r="Y618" s="25">
        <v>0</v>
      </c>
      <c r="Z618" s="22">
        <v>0</v>
      </c>
      <c r="AA618" s="23">
        <v>0</v>
      </c>
      <c r="AB618" s="22">
        <v>0</v>
      </c>
      <c r="AC618" s="31">
        <v>268138284</v>
      </c>
      <c r="AD618" s="23">
        <v>395389772</v>
      </c>
      <c r="AE618" s="23">
        <v>3999631184</v>
      </c>
      <c r="AF618" s="24">
        <v>259347652</v>
      </c>
      <c r="AG618" s="23">
        <v>549321776</v>
      </c>
      <c r="AH618" s="23">
        <v>0</v>
      </c>
      <c r="AI618" s="25">
        <f t="shared" si="88"/>
        <v>15049225081</v>
      </c>
      <c r="AJ618" s="25">
        <v>0</v>
      </c>
      <c r="AK618" s="24">
        <v>0</v>
      </c>
      <c r="AL618" s="23">
        <v>0</v>
      </c>
      <c r="AM618" s="23">
        <v>0</v>
      </c>
      <c r="AN618" s="24">
        <v>0</v>
      </c>
      <c r="AO618" s="23">
        <v>4238527570</v>
      </c>
      <c r="AP618" s="23">
        <v>259347652</v>
      </c>
      <c r="AQ618" s="23">
        <v>549321776</v>
      </c>
      <c r="AR618" s="23">
        <v>0</v>
      </c>
      <c r="AS618" s="23">
        <v>1907337407</v>
      </c>
      <c r="AT618" s="23">
        <v>0</v>
      </c>
      <c r="AU618" s="23">
        <v>0</v>
      </c>
      <c r="AV618" s="25">
        <v>22003759486</v>
      </c>
      <c r="AW618" s="22">
        <v>2216107496</v>
      </c>
      <c r="AX618" s="23">
        <v>0</v>
      </c>
      <c r="AY618" s="41">
        <v>0</v>
      </c>
      <c r="AZ618" s="23">
        <v>0</v>
      </c>
      <c r="BA618" s="24">
        <v>259347652</v>
      </c>
      <c r="BB618" s="23">
        <v>549321776</v>
      </c>
      <c r="BC618" s="23"/>
      <c r="BD618" s="23">
        <v>0</v>
      </c>
      <c r="BE618" s="41">
        <v>0</v>
      </c>
      <c r="BF618" s="23">
        <v>484289385</v>
      </c>
      <c r="BG618" s="23">
        <v>1524435417</v>
      </c>
      <c r="BH618" s="25">
        <v>27037261212</v>
      </c>
      <c r="BI618" s="23">
        <v>4135523550</v>
      </c>
      <c r="BJ618" s="23">
        <v>418800789</v>
      </c>
      <c r="BK618" s="23">
        <v>0</v>
      </c>
      <c r="BL618" s="23">
        <v>0</v>
      </c>
      <c r="BM618" s="23">
        <v>0</v>
      </c>
      <c r="BN618" s="24">
        <v>259347652</v>
      </c>
      <c r="BO618" s="23">
        <v>549321776</v>
      </c>
      <c r="BP618" s="23">
        <v>0</v>
      </c>
      <c r="BQ618" s="23">
        <v>0</v>
      </c>
      <c r="BR618" s="25">
        <v>32400254979</v>
      </c>
      <c r="BS618" s="22">
        <v>0</v>
      </c>
      <c r="BT618" s="23">
        <v>0</v>
      </c>
      <c r="BU618" s="23">
        <v>0</v>
      </c>
      <c r="BV618" s="23">
        <v>0</v>
      </c>
      <c r="BW618" s="24">
        <v>0</v>
      </c>
      <c r="BX618" s="23">
        <v>0</v>
      </c>
      <c r="BY618" s="23">
        <v>0</v>
      </c>
      <c r="BZ618" s="23">
        <v>0</v>
      </c>
      <c r="CA618" s="25">
        <f t="shared" si="89"/>
        <v>32400254979</v>
      </c>
      <c r="CB618" s="22">
        <v>0</v>
      </c>
      <c r="CC618" s="23">
        <v>0</v>
      </c>
      <c r="CD618" s="23">
        <v>0</v>
      </c>
      <c r="CE618" s="23">
        <v>0</v>
      </c>
      <c r="CF618" s="24">
        <v>0</v>
      </c>
      <c r="CG618" s="23">
        <v>0</v>
      </c>
      <c r="CH618" s="23">
        <v>0</v>
      </c>
      <c r="CI618" s="23">
        <v>0</v>
      </c>
      <c r="CJ618" s="25">
        <f t="shared" si="90"/>
        <v>32400254979</v>
      </c>
      <c r="CK618" s="22">
        <v>0</v>
      </c>
      <c r="CL618" s="23">
        <v>0</v>
      </c>
      <c r="CM618" s="23">
        <v>0</v>
      </c>
      <c r="CN618" s="23">
        <v>0</v>
      </c>
      <c r="CO618" s="23">
        <v>0</v>
      </c>
      <c r="CP618" s="24">
        <v>0</v>
      </c>
      <c r="CQ618" s="23">
        <v>0</v>
      </c>
      <c r="CR618" s="23">
        <v>0</v>
      </c>
      <c r="CS618" s="25">
        <f t="shared" si="91"/>
        <v>32400254979</v>
      </c>
      <c r="CT618" s="22">
        <v>0</v>
      </c>
      <c r="CU618" s="23">
        <v>0</v>
      </c>
      <c r="CV618" s="23">
        <v>0</v>
      </c>
      <c r="CW618" s="23"/>
      <c r="CX618" s="23">
        <v>0</v>
      </c>
      <c r="CY618" s="24">
        <v>0</v>
      </c>
      <c r="CZ618" s="23">
        <v>0</v>
      </c>
      <c r="DA618" s="23">
        <v>0</v>
      </c>
      <c r="DB618" s="25">
        <f t="shared" si="93"/>
        <v>32400254979</v>
      </c>
      <c r="DC618" s="22">
        <v>0</v>
      </c>
      <c r="DD618" s="23">
        <v>0</v>
      </c>
      <c r="DE618" s="23">
        <v>0</v>
      </c>
      <c r="DF618" s="23">
        <v>0</v>
      </c>
      <c r="DG618" s="23">
        <v>0</v>
      </c>
      <c r="DH618" s="24">
        <v>0</v>
      </c>
      <c r="DI618" s="23">
        <v>0</v>
      </c>
      <c r="DJ618" s="23">
        <v>0</v>
      </c>
      <c r="DK618" s="25">
        <f t="shared" si="94"/>
        <v>32400254979</v>
      </c>
      <c r="DL618" s="28">
        <v>0</v>
      </c>
      <c r="DM618" s="23">
        <v>0</v>
      </c>
      <c r="DN618" s="23">
        <v>0</v>
      </c>
      <c r="DO618" s="23">
        <v>0</v>
      </c>
      <c r="DP618" s="23"/>
      <c r="DQ618" s="23"/>
      <c r="DR618" s="23">
        <v>0</v>
      </c>
      <c r="DS618" s="23">
        <v>0</v>
      </c>
      <c r="DT618" s="24">
        <v>0</v>
      </c>
      <c r="DU618" s="23">
        <v>0</v>
      </c>
      <c r="DV618" s="23">
        <v>0</v>
      </c>
      <c r="DW618" s="26">
        <f t="shared" si="92"/>
        <v>32400254979</v>
      </c>
      <c r="DX618" s="26">
        <f>VLOOKUP(B618,[2]RPTNCT049_ConsultaSaldosContabl!$I$4:$K$7914,3,0)</f>
        <v>30011754399</v>
      </c>
      <c r="DY618" s="13" t="e">
        <f>+S618+AD618+AU618+#REF!+BG618+#REF!+BQ618+#REF!</f>
        <v>#REF!</v>
      </c>
    </row>
    <row r="619" spans="1:129" ht="15" customHeight="1" x14ac:dyDescent="0.2">
      <c r="A619" s="9">
        <v>8902051245</v>
      </c>
      <c r="B619" s="9">
        <v>890205124</v>
      </c>
      <c r="C619" s="9"/>
      <c r="D619" s="27">
        <v>219868498</v>
      </c>
      <c r="E619" s="21" t="s">
        <v>946</v>
      </c>
      <c r="F619" s="20" t="s">
        <v>2074</v>
      </c>
      <c r="G619" s="22">
        <f>VLOOKUP(A619,[1]SGP!$A$4:$G$1137,7,0)</f>
        <v>0</v>
      </c>
      <c r="H619" s="23"/>
      <c r="I619" s="23">
        <v>0</v>
      </c>
      <c r="J619" s="23">
        <v>0</v>
      </c>
      <c r="K619" s="24">
        <v>0</v>
      </c>
      <c r="L619" s="23">
        <v>0</v>
      </c>
      <c r="M619" s="23">
        <v>0</v>
      </c>
      <c r="N619" s="25">
        <f t="shared" si="86"/>
        <v>0</v>
      </c>
      <c r="O619" s="25">
        <v>0</v>
      </c>
      <c r="P619" s="22">
        <v>0</v>
      </c>
      <c r="Q619" s="23">
        <v>0</v>
      </c>
      <c r="R619" s="23">
        <v>0</v>
      </c>
      <c r="S619" s="31">
        <v>41161197</v>
      </c>
      <c r="T619" s="23">
        <v>0</v>
      </c>
      <c r="U619" s="24">
        <v>0</v>
      </c>
      <c r="V619" s="23">
        <v>0</v>
      </c>
      <c r="W619" s="23">
        <v>0</v>
      </c>
      <c r="X619" s="25">
        <f t="shared" si="87"/>
        <v>41161197</v>
      </c>
      <c r="Y619" s="25">
        <v>0</v>
      </c>
      <c r="Z619" s="22">
        <v>0</v>
      </c>
      <c r="AA619" s="23">
        <v>0</v>
      </c>
      <c r="AB619" s="22">
        <v>0</v>
      </c>
      <c r="AC619" s="23">
        <v>0</v>
      </c>
      <c r="AD619" s="23">
        <v>0</v>
      </c>
      <c r="AE619" s="23">
        <v>0</v>
      </c>
      <c r="AF619" s="24">
        <v>0</v>
      </c>
      <c r="AG619" s="23">
        <v>0</v>
      </c>
      <c r="AH619" s="23">
        <v>0</v>
      </c>
      <c r="AI619" s="25">
        <f t="shared" si="88"/>
        <v>41161197</v>
      </c>
      <c r="AJ619" s="25">
        <v>0</v>
      </c>
      <c r="AK619" s="24">
        <v>0</v>
      </c>
      <c r="AL619" s="23">
        <v>0</v>
      </c>
      <c r="AM619" s="23">
        <v>0</v>
      </c>
      <c r="AN619" s="24">
        <v>0</v>
      </c>
      <c r="AO619" s="24">
        <v>0</v>
      </c>
      <c r="AP619" s="23">
        <v>0</v>
      </c>
      <c r="AQ619" s="23">
        <v>0</v>
      </c>
      <c r="AR619" s="23">
        <v>0</v>
      </c>
      <c r="AS619" s="41" t="s">
        <v>2304</v>
      </c>
      <c r="AT619" s="23">
        <v>0</v>
      </c>
      <c r="AU619" s="23">
        <v>0</v>
      </c>
      <c r="AV619" s="25">
        <v>41161197</v>
      </c>
      <c r="AW619" s="22">
        <v>0</v>
      </c>
      <c r="AX619" s="23">
        <v>0</v>
      </c>
      <c r="AY619" s="41">
        <v>0</v>
      </c>
      <c r="AZ619" s="23">
        <v>0</v>
      </c>
      <c r="BA619" s="24">
        <v>0</v>
      </c>
      <c r="BB619" s="23">
        <v>0</v>
      </c>
      <c r="BC619" s="23"/>
      <c r="BD619" s="23">
        <v>0</v>
      </c>
      <c r="BE619" s="41">
        <v>0</v>
      </c>
      <c r="BF619" s="23">
        <v>20169310</v>
      </c>
      <c r="BG619" s="23">
        <v>37915251</v>
      </c>
      <c r="BH619" s="25">
        <v>99245758</v>
      </c>
      <c r="BI619" s="23">
        <v>0</v>
      </c>
      <c r="BJ619" s="23">
        <v>5564792</v>
      </c>
      <c r="BK619" s="23">
        <v>0</v>
      </c>
      <c r="BL619" s="23">
        <v>0</v>
      </c>
      <c r="BM619" s="23">
        <v>0</v>
      </c>
      <c r="BN619" s="24">
        <v>0</v>
      </c>
      <c r="BO619" s="23">
        <v>0</v>
      </c>
      <c r="BP619" s="23">
        <v>0</v>
      </c>
      <c r="BQ619" s="23">
        <v>0</v>
      </c>
      <c r="BR619" s="25">
        <v>104810550</v>
      </c>
      <c r="BS619" s="22">
        <v>0</v>
      </c>
      <c r="BT619" s="23">
        <v>0</v>
      </c>
      <c r="BU619" s="23">
        <v>0</v>
      </c>
      <c r="BV619" s="23">
        <v>0</v>
      </c>
      <c r="BW619" s="24">
        <v>0</v>
      </c>
      <c r="BX619" s="23">
        <v>0</v>
      </c>
      <c r="BY619" s="23">
        <v>0</v>
      </c>
      <c r="BZ619" s="23">
        <v>0</v>
      </c>
      <c r="CA619" s="25">
        <f t="shared" si="89"/>
        <v>104810550</v>
      </c>
      <c r="CB619" s="22">
        <v>0</v>
      </c>
      <c r="CC619" s="23">
        <v>0</v>
      </c>
      <c r="CD619" s="23">
        <v>0</v>
      </c>
      <c r="CE619" s="23">
        <v>0</v>
      </c>
      <c r="CF619" s="24">
        <v>0</v>
      </c>
      <c r="CG619" s="23">
        <v>0</v>
      </c>
      <c r="CH619" s="23">
        <v>0</v>
      </c>
      <c r="CI619" s="23">
        <v>0</v>
      </c>
      <c r="CJ619" s="25">
        <f t="shared" si="90"/>
        <v>104810550</v>
      </c>
      <c r="CK619" s="22">
        <v>0</v>
      </c>
      <c r="CL619" s="23">
        <v>0</v>
      </c>
      <c r="CM619" s="23">
        <v>0</v>
      </c>
      <c r="CN619" s="23">
        <v>0</v>
      </c>
      <c r="CO619" s="23">
        <v>0</v>
      </c>
      <c r="CP619" s="24">
        <v>0</v>
      </c>
      <c r="CQ619" s="23">
        <v>0</v>
      </c>
      <c r="CR619" s="23">
        <v>0</v>
      </c>
      <c r="CS619" s="25">
        <f t="shared" si="91"/>
        <v>104810550</v>
      </c>
      <c r="CT619" s="22">
        <v>0</v>
      </c>
      <c r="CU619" s="23">
        <v>0</v>
      </c>
      <c r="CV619" s="23">
        <v>0</v>
      </c>
      <c r="CW619" s="23"/>
      <c r="CX619" s="23">
        <v>0</v>
      </c>
      <c r="CY619" s="24">
        <v>0</v>
      </c>
      <c r="CZ619" s="23">
        <v>0</v>
      </c>
      <c r="DA619" s="23">
        <v>0</v>
      </c>
      <c r="DB619" s="25">
        <f t="shared" si="93"/>
        <v>104810550</v>
      </c>
      <c r="DC619" s="22">
        <v>0</v>
      </c>
      <c r="DD619" s="23">
        <v>0</v>
      </c>
      <c r="DE619" s="23">
        <v>0</v>
      </c>
      <c r="DF619" s="23">
        <v>0</v>
      </c>
      <c r="DG619" s="23">
        <v>0</v>
      </c>
      <c r="DH619" s="24">
        <v>0</v>
      </c>
      <c r="DI619" s="23">
        <v>0</v>
      </c>
      <c r="DJ619" s="23">
        <v>0</v>
      </c>
      <c r="DK619" s="25">
        <f t="shared" si="94"/>
        <v>104810550</v>
      </c>
      <c r="DL619" s="28">
        <v>0</v>
      </c>
      <c r="DM619" s="23">
        <v>0</v>
      </c>
      <c r="DN619" s="23">
        <v>0</v>
      </c>
      <c r="DO619" s="23">
        <v>0</v>
      </c>
      <c r="DP619" s="23"/>
      <c r="DQ619" s="23"/>
      <c r="DR619" s="23">
        <v>0</v>
      </c>
      <c r="DS619" s="23">
        <v>0</v>
      </c>
      <c r="DT619" s="24">
        <v>0</v>
      </c>
      <c r="DU619" s="23">
        <v>0</v>
      </c>
      <c r="DV619" s="23">
        <v>0</v>
      </c>
      <c r="DW619" s="26">
        <f t="shared" si="92"/>
        <v>104810550</v>
      </c>
      <c r="DX619" s="26">
        <f>VLOOKUP(B619,[2]RPTNCT049_ConsultaSaldosContabl!$I$4:$K$7914,3,0)</f>
        <v>25734102</v>
      </c>
      <c r="DY619" s="13" t="e">
        <f>+S619+AD619+AU619+#REF!+BG619+#REF!+BQ619+#REF!</f>
        <v>#REF!</v>
      </c>
    </row>
    <row r="620" spans="1:129" ht="15" customHeight="1" x14ac:dyDescent="0.2">
      <c r="A620" s="9">
        <v>8902051198</v>
      </c>
      <c r="B620" s="9">
        <v>890205119</v>
      </c>
      <c r="C620" s="9"/>
      <c r="D620" s="27">
        <v>214768147</v>
      </c>
      <c r="E620" s="21" t="s">
        <v>906</v>
      </c>
      <c r="F620" s="20" t="s">
        <v>2273</v>
      </c>
      <c r="G620" s="22">
        <f>VLOOKUP(A620,[1]SGP!$A$4:$G$1137,7,0)</f>
        <v>0</v>
      </c>
      <c r="H620" s="23"/>
      <c r="I620" s="23">
        <v>0</v>
      </c>
      <c r="J620" s="23">
        <v>0</v>
      </c>
      <c r="K620" s="24">
        <v>0</v>
      </c>
      <c r="L620" s="23">
        <v>0</v>
      </c>
      <c r="M620" s="23">
        <v>0</v>
      </c>
      <c r="N620" s="25">
        <f t="shared" si="86"/>
        <v>0</v>
      </c>
      <c r="O620" s="25">
        <v>0</v>
      </c>
      <c r="P620" s="22">
        <v>0</v>
      </c>
      <c r="Q620" s="23">
        <v>0</v>
      </c>
      <c r="R620" s="23">
        <v>0</v>
      </c>
      <c r="S620" s="29">
        <v>0</v>
      </c>
      <c r="T620" s="23">
        <v>0</v>
      </c>
      <c r="U620" s="24">
        <v>0</v>
      </c>
      <c r="V620" s="23">
        <v>0</v>
      </c>
      <c r="W620" s="23">
        <v>0</v>
      </c>
      <c r="X620" s="25">
        <f t="shared" si="87"/>
        <v>0</v>
      </c>
      <c r="Y620" s="25">
        <v>0</v>
      </c>
      <c r="Z620" s="22">
        <v>0</v>
      </c>
      <c r="AA620" s="23">
        <v>0</v>
      </c>
      <c r="AB620" s="22">
        <v>0</v>
      </c>
      <c r="AC620" s="23">
        <v>0</v>
      </c>
      <c r="AD620" s="23">
        <v>46269562</v>
      </c>
      <c r="AE620" s="23">
        <v>0</v>
      </c>
      <c r="AF620" s="24">
        <v>0</v>
      </c>
      <c r="AG620" s="23">
        <v>0</v>
      </c>
      <c r="AH620" s="23">
        <v>0</v>
      </c>
      <c r="AI620" s="25">
        <f t="shared" si="88"/>
        <v>46269562</v>
      </c>
      <c r="AJ620" s="25">
        <v>0</v>
      </c>
      <c r="AK620" s="24">
        <v>0</v>
      </c>
      <c r="AL620" s="23">
        <v>0</v>
      </c>
      <c r="AM620" s="23">
        <v>0</v>
      </c>
      <c r="AN620" s="24">
        <v>0</v>
      </c>
      <c r="AO620" s="24">
        <v>0</v>
      </c>
      <c r="AP620" s="23">
        <v>0</v>
      </c>
      <c r="AQ620" s="23">
        <v>0</v>
      </c>
      <c r="AR620" s="23">
        <v>0</v>
      </c>
      <c r="AS620" s="41" t="s">
        <v>2304</v>
      </c>
      <c r="AT620" s="23">
        <v>0</v>
      </c>
      <c r="AU620" s="23">
        <v>0</v>
      </c>
      <c r="AV620" s="25">
        <v>46269562</v>
      </c>
      <c r="AW620" s="22">
        <v>0</v>
      </c>
      <c r="AX620" s="23">
        <v>0</v>
      </c>
      <c r="AY620" s="41">
        <v>0</v>
      </c>
      <c r="AZ620" s="23">
        <v>0</v>
      </c>
      <c r="BA620" s="24">
        <v>0</v>
      </c>
      <c r="BB620" s="23">
        <v>0</v>
      </c>
      <c r="BC620" s="23"/>
      <c r="BD620" s="23">
        <v>0</v>
      </c>
      <c r="BE620" s="41">
        <v>0</v>
      </c>
      <c r="BF620" s="23">
        <v>37486800</v>
      </c>
      <c r="BG620" s="23">
        <v>42729695</v>
      </c>
      <c r="BH620" s="25">
        <v>126486057</v>
      </c>
      <c r="BI620" s="23">
        <v>0</v>
      </c>
      <c r="BJ620" s="23">
        <v>10706363</v>
      </c>
      <c r="BK620" s="23">
        <v>0</v>
      </c>
      <c r="BL620" s="23">
        <v>0</v>
      </c>
      <c r="BM620" s="23">
        <v>0</v>
      </c>
      <c r="BN620" s="24">
        <v>0</v>
      </c>
      <c r="BO620" s="23">
        <v>0</v>
      </c>
      <c r="BP620" s="23">
        <v>0</v>
      </c>
      <c r="BQ620" s="23">
        <v>0</v>
      </c>
      <c r="BR620" s="25">
        <v>137192420</v>
      </c>
      <c r="BS620" s="22">
        <v>0</v>
      </c>
      <c r="BT620" s="23">
        <v>0</v>
      </c>
      <c r="BU620" s="23">
        <v>0</v>
      </c>
      <c r="BV620" s="23">
        <v>0</v>
      </c>
      <c r="BW620" s="24">
        <v>0</v>
      </c>
      <c r="BX620" s="23">
        <v>0</v>
      </c>
      <c r="BY620" s="23">
        <v>0</v>
      </c>
      <c r="BZ620" s="23">
        <v>0</v>
      </c>
      <c r="CA620" s="25">
        <f t="shared" si="89"/>
        <v>137192420</v>
      </c>
      <c r="CB620" s="22">
        <v>0</v>
      </c>
      <c r="CC620" s="23">
        <v>0</v>
      </c>
      <c r="CD620" s="23">
        <v>0</v>
      </c>
      <c r="CE620" s="23">
        <v>0</v>
      </c>
      <c r="CF620" s="24">
        <v>0</v>
      </c>
      <c r="CG620" s="23">
        <v>0</v>
      </c>
      <c r="CH620" s="23">
        <v>0</v>
      </c>
      <c r="CI620" s="23">
        <v>0</v>
      </c>
      <c r="CJ620" s="25">
        <f t="shared" si="90"/>
        <v>137192420</v>
      </c>
      <c r="CK620" s="22">
        <v>0</v>
      </c>
      <c r="CL620" s="23">
        <v>0</v>
      </c>
      <c r="CM620" s="23">
        <v>0</v>
      </c>
      <c r="CN620" s="23">
        <v>0</v>
      </c>
      <c r="CO620" s="23">
        <v>0</v>
      </c>
      <c r="CP620" s="24">
        <v>0</v>
      </c>
      <c r="CQ620" s="23">
        <v>0</v>
      </c>
      <c r="CR620" s="23">
        <v>0</v>
      </c>
      <c r="CS620" s="25">
        <f t="shared" si="91"/>
        <v>137192420</v>
      </c>
      <c r="CT620" s="22">
        <v>0</v>
      </c>
      <c r="CU620" s="23">
        <v>0</v>
      </c>
      <c r="CV620" s="23">
        <v>0</v>
      </c>
      <c r="CW620" s="23"/>
      <c r="CX620" s="23">
        <v>0</v>
      </c>
      <c r="CY620" s="24">
        <v>0</v>
      </c>
      <c r="CZ620" s="23">
        <v>0</v>
      </c>
      <c r="DA620" s="23">
        <v>0</v>
      </c>
      <c r="DB620" s="25">
        <f t="shared" si="93"/>
        <v>137192420</v>
      </c>
      <c r="DC620" s="22">
        <v>0</v>
      </c>
      <c r="DD620" s="23">
        <v>0</v>
      </c>
      <c r="DE620" s="23">
        <v>0</v>
      </c>
      <c r="DF620" s="23">
        <v>0</v>
      </c>
      <c r="DG620" s="23">
        <v>0</v>
      </c>
      <c r="DH620" s="24">
        <v>0</v>
      </c>
      <c r="DI620" s="23">
        <v>0</v>
      </c>
      <c r="DJ620" s="23">
        <v>0</v>
      </c>
      <c r="DK620" s="25">
        <f t="shared" si="94"/>
        <v>137192420</v>
      </c>
      <c r="DL620" s="28">
        <v>0</v>
      </c>
      <c r="DM620" s="23">
        <v>0</v>
      </c>
      <c r="DN620" s="23">
        <v>0</v>
      </c>
      <c r="DO620" s="23">
        <v>0</v>
      </c>
      <c r="DP620" s="23"/>
      <c r="DQ620" s="23"/>
      <c r="DR620" s="23">
        <v>0</v>
      </c>
      <c r="DS620" s="23">
        <v>0</v>
      </c>
      <c r="DT620" s="24">
        <v>0</v>
      </c>
      <c r="DU620" s="23">
        <v>0</v>
      </c>
      <c r="DV620" s="23">
        <v>0</v>
      </c>
      <c r="DW620" s="26">
        <f t="shared" si="92"/>
        <v>137192420</v>
      </c>
      <c r="DX620" s="26">
        <f>VLOOKUP(B620,[2]RPTNCT049_ConsultaSaldosContabl!$I$4:$K$7914,3,0)</f>
        <v>48193163</v>
      </c>
      <c r="DY620" s="13" t="e">
        <f>+S620+AD620+AU620+#REF!+BG620+#REF!+BQ620+#REF!</f>
        <v>#REF!</v>
      </c>
    </row>
    <row r="621" spans="1:129" ht="15" customHeight="1" x14ac:dyDescent="0.2">
      <c r="A621" s="9">
        <v>8902051141</v>
      </c>
      <c r="B621" s="9">
        <v>890205114</v>
      </c>
      <c r="C621" s="9"/>
      <c r="D621" s="27">
        <v>216468264</v>
      </c>
      <c r="E621" s="21" t="s">
        <v>923</v>
      </c>
      <c r="F621" s="20" t="s">
        <v>2052</v>
      </c>
      <c r="G621" s="22">
        <f>VLOOKUP(A621,[1]SGP!$A$4:$G$1137,7,0)</f>
        <v>0</v>
      </c>
      <c r="H621" s="23"/>
      <c r="I621" s="23">
        <v>0</v>
      </c>
      <c r="J621" s="23">
        <v>0</v>
      </c>
      <c r="K621" s="24">
        <v>0</v>
      </c>
      <c r="L621" s="23">
        <v>0</v>
      </c>
      <c r="M621" s="23">
        <v>0</v>
      </c>
      <c r="N621" s="25">
        <f t="shared" si="86"/>
        <v>0</v>
      </c>
      <c r="O621" s="25">
        <v>0</v>
      </c>
      <c r="P621" s="22">
        <v>0</v>
      </c>
      <c r="Q621" s="23">
        <v>0</v>
      </c>
      <c r="R621" s="23">
        <v>0</v>
      </c>
      <c r="S621" s="29">
        <v>0</v>
      </c>
      <c r="T621" s="23">
        <v>0</v>
      </c>
      <c r="U621" s="24">
        <v>0</v>
      </c>
      <c r="V621" s="23">
        <v>0</v>
      </c>
      <c r="W621" s="23">
        <v>0</v>
      </c>
      <c r="X621" s="25">
        <f t="shared" si="87"/>
        <v>0</v>
      </c>
      <c r="Y621" s="25">
        <v>0</v>
      </c>
      <c r="Z621" s="22">
        <v>0</v>
      </c>
      <c r="AA621" s="23">
        <v>0</v>
      </c>
      <c r="AB621" s="22">
        <v>0</v>
      </c>
      <c r="AC621" s="23">
        <v>0</v>
      </c>
      <c r="AD621" s="23">
        <v>18233631</v>
      </c>
      <c r="AE621" s="23">
        <v>0</v>
      </c>
      <c r="AF621" s="24">
        <v>0</v>
      </c>
      <c r="AG621" s="23">
        <v>0</v>
      </c>
      <c r="AH621" s="23">
        <v>0</v>
      </c>
      <c r="AI621" s="25">
        <f t="shared" si="88"/>
        <v>18233631</v>
      </c>
      <c r="AJ621" s="25">
        <v>0</v>
      </c>
      <c r="AK621" s="24">
        <v>0</v>
      </c>
      <c r="AL621" s="23">
        <v>0</v>
      </c>
      <c r="AM621" s="23">
        <v>0</v>
      </c>
      <c r="AN621" s="24">
        <v>0</v>
      </c>
      <c r="AO621" s="24">
        <v>0</v>
      </c>
      <c r="AP621" s="23">
        <v>0</v>
      </c>
      <c r="AQ621" s="23">
        <v>0</v>
      </c>
      <c r="AR621" s="23">
        <v>0</v>
      </c>
      <c r="AS621" s="41" t="s">
        <v>2304</v>
      </c>
      <c r="AT621" s="23">
        <v>0</v>
      </c>
      <c r="AU621" s="23">
        <v>0</v>
      </c>
      <c r="AV621" s="25">
        <v>18233631</v>
      </c>
      <c r="AW621" s="22">
        <v>0</v>
      </c>
      <c r="AX621" s="23">
        <v>0</v>
      </c>
      <c r="AY621" s="41">
        <v>0</v>
      </c>
      <c r="AZ621" s="23">
        <v>0</v>
      </c>
      <c r="BA621" s="24">
        <v>0</v>
      </c>
      <c r="BB621" s="23">
        <v>0</v>
      </c>
      <c r="BC621" s="23"/>
      <c r="BD621" s="23">
        <v>0</v>
      </c>
      <c r="BE621" s="41">
        <v>0</v>
      </c>
      <c r="BF621" s="23">
        <v>12989960</v>
      </c>
      <c r="BG621" s="23">
        <v>16173466</v>
      </c>
      <c r="BH621" s="25">
        <v>47397057</v>
      </c>
      <c r="BI621" s="23">
        <v>0</v>
      </c>
      <c r="BJ621" s="23">
        <v>3489947</v>
      </c>
      <c r="BK621" s="23">
        <v>0</v>
      </c>
      <c r="BL621" s="23">
        <v>0</v>
      </c>
      <c r="BM621" s="23">
        <v>0</v>
      </c>
      <c r="BN621" s="24">
        <v>0</v>
      </c>
      <c r="BO621" s="23">
        <v>0</v>
      </c>
      <c r="BP621" s="23">
        <v>0</v>
      </c>
      <c r="BQ621" s="23">
        <v>0</v>
      </c>
      <c r="BR621" s="25">
        <v>50887004</v>
      </c>
      <c r="BS621" s="22">
        <v>0</v>
      </c>
      <c r="BT621" s="23">
        <v>0</v>
      </c>
      <c r="BU621" s="23">
        <v>0</v>
      </c>
      <c r="BV621" s="23">
        <v>0</v>
      </c>
      <c r="BW621" s="24">
        <v>0</v>
      </c>
      <c r="BX621" s="23">
        <v>0</v>
      </c>
      <c r="BY621" s="23">
        <v>0</v>
      </c>
      <c r="BZ621" s="23">
        <v>0</v>
      </c>
      <c r="CA621" s="25">
        <f t="shared" si="89"/>
        <v>50887004</v>
      </c>
      <c r="CB621" s="22">
        <v>0</v>
      </c>
      <c r="CC621" s="23">
        <v>0</v>
      </c>
      <c r="CD621" s="23">
        <v>0</v>
      </c>
      <c r="CE621" s="23">
        <v>0</v>
      </c>
      <c r="CF621" s="24">
        <v>0</v>
      </c>
      <c r="CG621" s="23">
        <v>0</v>
      </c>
      <c r="CH621" s="23">
        <v>0</v>
      </c>
      <c r="CI621" s="23">
        <v>0</v>
      </c>
      <c r="CJ621" s="25">
        <f t="shared" si="90"/>
        <v>50887004</v>
      </c>
      <c r="CK621" s="22">
        <v>0</v>
      </c>
      <c r="CL621" s="23">
        <v>0</v>
      </c>
      <c r="CM621" s="23">
        <v>0</v>
      </c>
      <c r="CN621" s="23">
        <v>0</v>
      </c>
      <c r="CO621" s="23">
        <v>0</v>
      </c>
      <c r="CP621" s="24">
        <v>0</v>
      </c>
      <c r="CQ621" s="23">
        <v>0</v>
      </c>
      <c r="CR621" s="23">
        <v>0</v>
      </c>
      <c r="CS621" s="25">
        <f t="shared" si="91"/>
        <v>50887004</v>
      </c>
      <c r="CT621" s="22">
        <v>0</v>
      </c>
      <c r="CU621" s="23">
        <v>0</v>
      </c>
      <c r="CV621" s="23">
        <v>0</v>
      </c>
      <c r="CW621" s="23"/>
      <c r="CX621" s="23">
        <v>0</v>
      </c>
      <c r="CY621" s="24">
        <v>0</v>
      </c>
      <c r="CZ621" s="23">
        <v>0</v>
      </c>
      <c r="DA621" s="23">
        <v>0</v>
      </c>
      <c r="DB621" s="25">
        <f t="shared" si="93"/>
        <v>50887004</v>
      </c>
      <c r="DC621" s="22">
        <v>0</v>
      </c>
      <c r="DD621" s="23">
        <v>0</v>
      </c>
      <c r="DE621" s="23">
        <v>0</v>
      </c>
      <c r="DF621" s="23">
        <v>0</v>
      </c>
      <c r="DG621" s="23">
        <v>0</v>
      </c>
      <c r="DH621" s="24">
        <v>0</v>
      </c>
      <c r="DI621" s="23">
        <v>0</v>
      </c>
      <c r="DJ621" s="23">
        <v>0</v>
      </c>
      <c r="DK621" s="25">
        <f t="shared" si="94"/>
        <v>50887004</v>
      </c>
      <c r="DL621" s="28">
        <v>0</v>
      </c>
      <c r="DM621" s="23">
        <v>0</v>
      </c>
      <c r="DN621" s="23">
        <v>0</v>
      </c>
      <c r="DO621" s="23">
        <v>0</v>
      </c>
      <c r="DP621" s="23"/>
      <c r="DQ621" s="23"/>
      <c r="DR621" s="23">
        <v>0</v>
      </c>
      <c r="DS621" s="23">
        <v>0</v>
      </c>
      <c r="DT621" s="24">
        <v>0</v>
      </c>
      <c r="DU621" s="23">
        <v>0</v>
      </c>
      <c r="DV621" s="23">
        <v>0</v>
      </c>
      <c r="DW621" s="26">
        <f t="shared" si="92"/>
        <v>50887004</v>
      </c>
      <c r="DX621" s="26">
        <f>VLOOKUP(B621,[2]RPTNCT049_ConsultaSaldosContabl!$I$4:$K$7914,3,0)</f>
        <v>16479907</v>
      </c>
      <c r="DY621" s="13" t="e">
        <f>+S621+AD621+AU621+#REF!+BG621+#REF!+BQ621+#REF!</f>
        <v>#REF!</v>
      </c>
    </row>
    <row r="622" spans="1:129" ht="15" customHeight="1" x14ac:dyDescent="0.2">
      <c r="A622" s="9">
        <v>8902050634</v>
      </c>
      <c r="B622" s="9">
        <v>890205063</v>
      </c>
      <c r="C622" s="9"/>
      <c r="D622" s="27">
        <v>216768167</v>
      </c>
      <c r="E622" s="21" t="s">
        <v>910</v>
      </c>
      <c r="F622" s="20" t="s">
        <v>2040</v>
      </c>
      <c r="G622" s="22">
        <f>VLOOKUP(A622,[1]SGP!$A$4:$G$1137,7,0)</f>
        <v>0</v>
      </c>
      <c r="H622" s="23"/>
      <c r="I622" s="23">
        <v>0</v>
      </c>
      <c r="J622" s="23">
        <v>0</v>
      </c>
      <c r="K622" s="24">
        <v>0</v>
      </c>
      <c r="L622" s="23">
        <v>0</v>
      </c>
      <c r="M622" s="23">
        <v>0</v>
      </c>
      <c r="N622" s="25">
        <f t="shared" si="86"/>
        <v>0</v>
      </c>
      <c r="O622" s="25">
        <v>0</v>
      </c>
      <c r="P622" s="22">
        <v>0</v>
      </c>
      <c r="Q622" s="23">
        <v>0</v>
      </c>
      <c r="R622" s="23">
        <v>0</v>
      </c>
      <c r="S622" s="31">
        <v>114520297</v>
      </c>
      <c r="T622" s="23">
        <v>0</v>
      </c>
      <c r="U622" s="24">
        <v>0</v>
      </c>
      <c r="V622" s="23">
        <v>0</v>
      </c>
      <c r="W622" s="23">
        <v>0</v>
      </c>
      <c r="X622" s="25">
        <f t="shared" si="87"/>
        <v>114520297</v>
      </c>
      <c r="Y622" s="25">
        <v>0</v>
      </c>
      <c r="Z622" s="22">
        <v>0</v>
      </c>
      <c r="AA622" s="23">
        <v>0</v>
      </c>
      <c r="AB622" s="22">
        <v>0</v>
      </c>
      <c r="AC622" s="23">
        <v>0</v>
      </c>
      <c r="AD622" s="23">
        <v>0</v>
      </c>
      <c r="AE622" s="23">
        <v>0</v>
      </c>
      <c r="AF622" s="24">
        <v>0</v>
      </c>
      <c r="AG622" s="23">
        <v>0</v>
      </c>
      <c r="AH622" s="23">
        <v>0</v>
      </c>
      <c r="AI622" s="25">
        <f t="shared" si="88"/>
        <v>114520297</v>
      </c>
      <c r="AJ622" s="25">
        <v>0</v>
      </c>
      <c r="AK622" s="24">
        <v>0</v>
      </c>
      <c r="AL622" s="23">
        <v>0</v>
      </c>
      <c r="AM622" s="23">
        <v>0</v>
      </c>
      <c r="AN622" s="24">
        <v>0</v>
      </c>
      <c r="AO622" s="24">
        <v>0</v>
      </c>
      <c r="AP622" s="23">
        <v>0</v>
      </c>
      <c r="AQ622" s="23">
        <v>0</v>
      </c>
      <c r="AR622" s="23">
        <v>0</v>
      </c>
      <c r="AS622" s="41" t="s">
        <v>2304</v>
      </c>
      <c r="AT622" s="23">
        <v>0</v>
      </c>
      <c r="AU622" s="23">
        <v>0</v>
      </c>
      <c r="AV622" s="25">
        <v>114520297</v>
      </c>
      <c r="AW622" s="22">
        <v>0</v>
      </c>
      <c r="AX622" s="23">
        <v>67373865</v>
      </c>
      <c r="AY622" s="41">
        <v>0</v>
      </c>
      <c r="AZ622" s="23">
        <v>0</v>
      </c>
      <c r="BA622" s="24">
        <v>0</v>
      </c>
      <c r="BB622" s="23">
        <v>0</v>
      </c>
      <c r="BC622" s="23"/>
      <c r="BD622" s="23">
        <v>0</v>
      </c>
      <c r="BE622" s="41">
        <v>0</v>
      </c>
      <c r="BF622" s="23">
        <v>0</v>
      </c>
      <c r="BG622" s="23">
        <v>103980352</v>
      </c>
      <c r="BH622" s="25">
        <v>285874514</v>
      </c>
      <c r="BI622" s="23">
        <v>0</v>
      </c>
      <c r="BJ622" s="23">
        <v>19820015</v>
      </c>
      <c r="BK622" s="23">
        <v>0</v>
      </c>
      <c r="BL622" s="23">
        <v>0</v>
      </c>
      <c r="BM622" s="23">
        <v>0</v>
      </c>
      <c r="BN622" s="24">
        <v>0</v>
      </c>
      <c r="BO622" s="23">
        <v>0</v>
      </c>
      <c r="BP622" s="23">
        <v>0</v>
      </c>
      <c r="BQ622" s="23">
        <v>0</v>
      </c>
      <c r="BR622" s="25">
        <v>305694529</v>
      </c>
      <c r="BS622" s="22">
        <v>0</v>
      </c>
      <c r="BT622" s="23">
        <v>0</v>
      </c>
      <c r="BU622" s="23">
        <v>0</v>
      </c>
      <c r="BV622" s="23">
        <v>0</v>
      </c>
      <c r="BW622" s="24">
        <v>0</v>
      </c>
      <c r="BX622" s="23">
        <v>0</v>
      </c>
      <c r="BY622" s="23">
        <v>0</v>
      </c>
      <c r="BZ622" s="23">
        <v>0</v>
      </c>
      <c r="CA622" s="25">
        <f t="shared" si="89"/>
        <v>305694529</v>
      </c>
      <c r="CB622" s="22">
        <v>0</v>
      </c>
      <c r="CC622" s="23">
        <v>0</v>
      </c>
      <c r="CD622" s="23">
        <v>0</v>
      </c>
      <c r="CE622" s="23">
        <v>0</v>
      </c>
      <c r="CF622" s="24">
        <v>0</v>
      </c>
      <c r="CG622" s="23">
        <v>0</v>
      </c>
      <c r="CH622" s="23">
        <v>0</v>
      </c>
      <c r="CI622" s="23">
        <v>0</v>
      </c>
      <c r="CJ622" s="25">
        <f t="shared" si="90"/>
        <v>305694529</v>
      </c>
      <c r="CK622" s="22">
        <v>0</v>
      </c>
      <c r="CL622" s="23">
        <v>0</v>
      </c>
      <c r="CM622" s="23">
        <v>0</v>
      </c>
      <c r="CN622" s="23">
        <v>0</v>
      </c>
      <c r="CO622" s="23">
        <v>0</v>
      </c>
      <c r="CP622" s="24">
        <v>0</v>
      </c>
      <c r="CQ622" s="23">
        <v>0</v>
      </c>
      <c r="CR622" s="23">
        <v>0</v>
      </c>
      <c r="CS622" s="25">
        <f t="shared" si="91"/>
        <v>305694529</v>
      </c>
      <c r="CT622" s="22">
        <v>0</v>
      </c>
      <c r="CU622" s="23">
        <v>0</v>
      </c>
      <c r="CV622" s="23">
        <v>0</v>
      </c>
      <c r="CW622" s="23"/>
      <c r="CX622" s="23">
        <v>0</v>
      </c>
      <c r="CY622" s="24">
        <v>0</v>
      </c>
      <c r="CZ622" s="23">
        <v>0</v>
      </c>
      <c r="DA622" s="23">
        <v>0</v>
      </c>
      <c r="DB622" s="25">
        <f t="shared" si="93"/>
        <v>305694529</v>
      </c>
      <c r="DC622" s="22">
        <v>0</v>
      </c>
      <c r="DD622" s="23">
        <v>0</v>
      </c>
      <c r="DE622" s="23">
        <v>0</v>
      </c>
      <c r="DF622" s="23">
        <v>0</v>
      </c>
      <c r="DG622" s="23">
        <v>0</v>
      </c>
      <c r="DH622" s="24">
        <v>0</v>
      </c>
      <c r="DI622" s="23">
        <v>0</v>
      </c>
      <c r="DJ622" s="23">
        <v>0</v>
      </c>
      <c r="DK622" s="25">
        <f t="shared" si="94"/>
        <v>305694529</v>
      </c>
      <c r="DL622" s="28">
        <v>0</v>
      </c>
      <c r="DM622" s="23">
        <v>0</v>
      </c>
      <c r="DN622" s="23">
        <v>0</v>
      </c>
      <c r="DO622" s="23">
        <v>0</v>
      </c>
      <c r="DP622" s="23">
        <v>0</v>
      </c>
      <c r="DQ622" s="23"/>
      <c r="DR622" s="23">
        <v>0</v>
      </c>
      <c r="DS622" s="23">
        <v>0</v>
      </c>
      <c r="DT622" s="24">
        <v>0</v>
      </c>
      <c r="DU622" s="23">
        <v>0</v>
      </c>
      <c r="DV622" s="23">
        <v>0</v>
      </c>
      <c r="DW622" s="26">
        <f t="shared" si="92"/>
        <v>305694529</v>
      </c>
      <c r="DX622" s="26">
        <f>VLOOKUP(B622,[2]RPTNCT049_ConsultaSaldosContabl!$I$4:$K$7914,3,0)</f>
        <v>87193880</v>
      </c>
      <c r="DY622" s="13" t="e">
        <f>+S622+AD622+AU622+#REF!+BG622+#REF!+BQ622+#REF!</f>
        <v>#REF!</v>
      </c>
    </row>
    <row r="623" spans="1:129" ht="15" customHeight="1" x14ac:dyDescent="0.2">
      <c r="A623" s="9">
        <v>8902050587</v>
      </c>
      <c r="B623" s="9">
        <v>890205058</v>
      </c>
      <c r="C623" s="9"/>
      <c r="D623" s="27">
        <v>211768217</v>
      </c>
      <c r="E623" s="21" t="s">
        <v>918</v>
      </c>
      <c r="F623" s="20" t="s">
        <v>2047</v>
      </c>
      <c r="G623" s="22">
        <f>VLOOKUP(A623,[1]SGP!$A$4:$G$1137,7,0)</f>
        <v>0</v>
      </c>
      <c r="H623" s="23"/>
      <c r="I623" s="23">
        <v>0</v>
      </c>
      <c r="J623" s="23">
        <v>0</v>
      </c>
      <c r="K623" s="24">
        <v>0</v>
      </c>
      <c r="L623" s="23">
        <v>0</v>
      </c>
      <c r="M623" s="23">
        <v>0</v>
      </c>
      <c r="N623" s="25">
        <f t="shared" si="86"/>
        <v>0</v>
      </c>
      <c r="O623" s="25">
        <v>0</v>
      </c>
      <c r="P623" s="22">
        <v>0</v>
      </c>
      <c r="Q623" s="23">
        <v>0</v>
      </c>
      <c r="R623" s="23">
        <v>0</v>
      </c>
      <c r="S623" s="31">
        <v>27077214</v>
      </c>
      <c r="T623" s="23">
        <v>0</v>
      </c>
      <c r="U623" s="24">
        <v>0</v>
      </c>
      <c r="V623" s="23">
        <v>0</v>
      </c>
      <c r="W623" s="23">
        <v>0</v>
      </c>
      <c r="X623" s="25">
        <f t="shared" si="87"/>
        <v>27077214</v>
      </c>
      <c r="Y623" s="25">
        <v>0</v>
      </c>
      <c r="Z623" s="22">
        <v>0</v>
      </c>
      <c r="AA623" s="23">
        <v>0</v>
      </c>
      <c r="AB623" s="22">
        <v>0</v>
      </c>
      <c r="AC623" s="23">
        <v>0</v>
      </c>
      <c r="AD623" s="23">
        <v>21241817</v>
      </c>
      <c r="AE623" s="23">
        <v>0</v>
      </c>
      <c r="AF623" s="24">
        <v>0</v>
      </c>
      <c r="AG623" s="23">
        <v>0</v>
      </c>
      <c r="AH623" s="23">
        <v>0</v>
      </c>
      <c r="AI623" s="25">
        <f t="shared" si="88"/>
        <v>48319031</v>
      </c>
      <c r="AJ623" s="25">
        <v>0</v>
      </c>
      <c r="AK623" s="24">
        <v>0</v>
      </c>
      <c r="AL623" s="23">
        <v>0</v>
      </c>
      <c r="AM623" s="23">
        <v>0</v>
      </c>
      <c r="AN623" s="24">
        <v>0</v>
      </c>
      <c r="AO623" s="24">
        <v>0</v>
      </c>
      <c r="AP623" s="23">
        <v>0</v>
      </c>
      <c r="AQ623" s="23">
        <v>0</v>
      </c>
      <c r="AR623" s="23">
        <v>0</v>
      </c>
      <c r="AS623" s="41" t="s">
        <v>2304</v>
      </c>
      <c r="AT623" s="23">
        <v>0</v>
      </c>
      <c r="AU623" s="23">
        <v>0</v>
      </c>
      <c r="AV623" s="25">
        <v>48319031</v>
      </c>
      <c r="AW623" s="22">
        <v>0</v>
      </c>
      <c r="AX623" s="23">
        <v>0</v>
      </c>
      <c r="AY623" s="41">
        <v>0</v>
      </c>
      <c r="AZ623" s="23">
        <v>0</v>
      </c>
      <c r="BA623" s="24">
        <v>0</v>
      </c>
      <c r="BB623" s="23">
        <v>0</v>
      </c>
      <c r="BC623" s="23"/>
      <c r="BD623" s="23">
        <v>0</v>
      </c>
      <c r="BE623" s="41">
        <v>0</v>
      </c>
      <c r="BF623" s="23">
        <v>35053505</v>
      </c>
      <c r="BG623" s="23">
        <v>46764788</v>
      </c>
      <c r="BH623" s="25">
        <v>130137324</v>
      </c>
      <c r="BI623" s="23">
        <v>0</v>
      </c>
      <c r="BJ623" s="23">
        <v>9717153</v>
      </c>
      <c r="BK623" s="23">
        <v>0</v>
      </c>
      <c r="BL623" s="23">
        <v>0</v>
      </c>
      <c r="BM623" s="23">
        <v>0</v>
      </c>
      <c r="BN623" s="24">
        <v>0</v>
      </c>
      <c r="BO623" s="23">
        <v>0</v>
      </c>
      <c r="BP623" s="23">
        <v>0</v>
      </c>
      <c r="BQ623" s="23">
        <v>0</v>
      </c>
      <c r="BR623" s="25">
        <v>139854477</v>
      </c>
      <c r="BS623" s="22">
        <v>0</v>
      </c>
      <c r="BT623" s="23">
        <v>0</v>
      </c>
      <c r="BU623" s="23">
        <v>0</v>
      </c>
      <c r="BV623" s="23">
        <v>0</v>
      </c>
      <c r="BW623" s="24">
        <v>0</v>
      </c>
      <c r="BX623" s="23">
        <v>0</v>
      </c>
      <c r="BY623" s="23">
        <v>0</v>
      </c>
      <c r="BZ623" s="23">
        <v>0</v>
      </c>
      <c r="CA623" s="25">
        <f t="shared" si="89"/>
        <v>139854477</v>
      </c>
      <c r="CB623" s="22">
        <v>0</v>
      </c>
      <c r="CC623" s="23">
        <v>0</v>
      </c>
      <c r="CD623" s="23">
        <v>0</v>
      </c>
      <c r="CE623" s="23">
        <v>0</v>
      </c>
      <c r="CF623" s="24">
        <v>0</v>
      </c>
      <c r="CG623" s="23">
        <v>0</v>
      </c>
      <c r="CH623" s="23">
        <v>0</v>
      </c>
      <c r="CI623" s="23">
        <v>0</v>
      </c>
      <c r="CJ623" s="25">
        <f t="shared" si="90"/>
        <v>139854477</v>
      </c>
      <c r="CK623" s="22">
        <v>0</v>
      </c>
      <c r="CL623" s="23">
        <v>0</v>
      </c>
      <c r="CM623" s="23">
        <v>0</v>
      </c>
      <c r="CN623" s="23">
        <v>0</v>
      </c>
      <c r="CO623" s="23">
        <v>0</v>
      </c>
      <c r="CP623" s="24">
        <v>0</v>
      </c>
      <c r="CQ623" s="23">
        <v>0</v>
      </c>
      <c r="CR623" s="23">
        <v>0</v>
      </c>
      <c r="CS623" s="25">
        <f t="shared" si="91"/>
        <v>139854477</v>
      </c>
      <c r="CT623" s="22">
        <v>0</v>
      </c>
      <c r="CU623" s="23">
        <v>0</v>
      </c>
      <c r="CV623" s="23">
        <v>0</v>
      </c>
      <c r="CW623" s="23"/>
      <c r="CX623" s="23">
        <v>0</v>
      </c>
      <c r="CY623" s="24">
        <v>0</v>
      </c>
      <c r="CZ623" s="23">
        <v>0</v>
      </c>
      <c r="DA623" s="23">
        <v>0</v>
      </c>
      <c r="DB623" s="25">
        <f t="shared" si="93"/>
        <v>139854477</v>
      </c>
      <c r="DC623" s="22">
        <v>0</v>
      </c>
      <c r="DD623" s="23">
        <v>0</v>
      </c>
      <c r="DE623" s="23">
        <v>0</v>
      </c>
      <c r="DF623" s="23">
        <v>0</v>
      </c>
      <c r="DG623" s="23">
        <v>0</v>
      </c>
      <c r="DH623" s="24">
        <v>0</v>
      </c>
      <c r="DI623" s="23">
        <v>0</v>
      </c>
      <c r="DJ623" s="23">
        <v>0</v>
      </c>
      <c r="DK623" s="25">
        <f t="shared" si="94"/>
        <v>139854477</v>
      </c>
      <c r="DL623" s="28">
        <v>0</v>
      </c>
      <c r="DM623" s="23">
        <v>0</v>
      </c>
      <c r="DN623" s="23">
        <v>0</v>
      </c>
      <c r="DO623" s="23">
        <v>0</v>
      </c>
      <c r="DP623" s="23">
        <v>0</v>
      </c>
      <c r="DQ623" s="23"/>
      <c r="DR623" s="23">
        <v>0</v>
      </c>
      <c r="DS623" s="23">
        <v>0</v>
      </c>
      <c r="DT623" s="24">
        <v>0</v>
      </c>
      <c r="DU623" s="23">
        <v>0</v>
      </c>
      <c r="DV623" s="23">
        <v>0</v>
      </c>
      <c r="DW623" s="26">
        <f t="shared" si="92"/>
        <v>139854477</v>
      </c>
      <c r="DX623" s="26">
        <f>VLOOKUP(B623,[2]RPTNCT049_ConsultaSaldosContabl!$I$4:$K$7914,3,0)</f>
        <v>44770658</v>
      </c>
      <c r="DY623" s="13" t="e">
        <f>+S623+AD623+AU623+#REF!+BG623+#REF!+BQ623+#REF!</f>
        <v>#REF!</v>
      </c>
    </row>
    <row r="624" spans="1:129" ht="15" customHeight="1" x14ac:dyDescent="0.2">
      <c r="A624" s="9">
        <v>8902050516</v>
      </c>
      <c r="B624" s="9">
        <v>890205051</v>
      </c>
      <c r="C624" s="9"/>
      <c r="D624" s="27">
        <v>218068780</v>
      </c>
      <c r="E624" s="21" t="s">
        <v>972</v>
      </c>
      <c r="F624" s="20" t="s">
        <v>2098</v>
      </c>
      <c r="G624" s="22">
        <f>VLOOKUP(A624,[1]SGP!$A$4:$G$1137,7,0)</f>
        <v>0</v>
      </c>
      <c r="H624" s="23"/>
      <c r="I624" s="23">
        <v>0</v>
      </c>
      <c r="J624" s="23">
        <v>0</v>
      </c>
      <c r="K624" s="24">
        <v>0</v>
      </c>
      <c r="L624" s="23">
        <v>0</v>
      </c>
      <c r="M624" s="23">
        <v>0</v>
      </c>
      <c r="N624" s="25">
        <f t="shared" si="86"/>
        <v>0</v>
      </c>
      <c r="O624" s="25">
        <v>0</v>
      </c>
      <c r="P624" s="22">
        <v>0</v>
      </c>
      <c r="Q624" s="23">
        <v>0</v>
      </c>
      <c r="R624" s="23">
        <v>0</v>
      </c>
      <c r="S624" s="31">
        <v>22918610</v>
      </c>
      <c r="T624" s="23">
        <v>0</v>
      </c>
      <c r="U624" s="24">
        <v>0</v>
      </c>
      <c r="V624" s="23">
        <v>0</v>
      </c>
      <c r="W624" s="23">
        <v>0</v>
      </c>
      <c r="X624" s="25">
        <f t="shared" si="87"/>
        <v>22918610</v>
      </c>
      <c r="Y624" s="25">
        <v>0</v>
      </c>
      <c r="Z624" s="22">
        <v>0</v>
      </c>
      <c r="AA624" s="23">
        <v>0</v>
      </c>
      <c r="AB624" s="22">
        <v>0</v>
      </c>
      <c r="AC624" s="23">
        <v>0</v>
      </c>
      <c r="AD624" s="23">
        <v>8188682</v>
      </c>
      <c r="AE624" s="23">
        <v>0</v>
      </c>
      <c r="AF624" s="24">
        <v>0</v>
      </c>
      <c r="AG624" s="23">
        <v>0</v>
      </c>
      <c r="AH624" s="23">
        <v>0</v>
      </c>
      <c r="AI624" s="25">
        <f t="shared" si="88"/>
        <v>31107292</v>
      </c>
      <c r="AJ624" s="25">
        <v>0</v>
      </c>
      <c r="AK624" s="24">
        <v>0</v>
      </c>
      <c r="AL624" s="23">
        <v>0</v>
      </c>
      <c r="AM624" s="23">
        <v>0</v>
      </c>
      <c r="AN624" s="24">
        <v>0</v>
      </c>
      <c r="AO624" s="24">
        <v>0</v>
      </c>
      <c r="AP624" s="23">
        <v>0</v>
      </c>
      <c r="AQ624" s="23">
        <v>0</v>
      </c>
      <c r="AR624" s="23">
        <v>0</v>
      </c>
      <c r="AS624" s="41" t="s">
        <v>2304</v>
      </c>
      <c r="AT624" s="23">
        <v>0</v>
      </c>
      <c r="AU624" s="23">
        <v>0</v>
      </c>
      <c r="AV624" s="25">
        <v>31107292</v>
      </c>
      <c r="AW624" s="22">
        <v>0</v>
      </c>
      <c r="AX624" s="23">
        <v>0</v>
      </c>
      <c r="AY624" s="41">
        <v>0</v>
      </c>
      <c r="AZ624" s="23">
        <v>0</v>
      </c>
      <c r="BA624" s="24">
        <v>0</v>
      </c>
      <c r="BB624" s="23">
        <v>0</v>
      </c>
      <c r="BC624" s="23"/>
      <c r="BD624" s="23">
        <v>0</v>
      </c>
      <c r="BE624" s="41">
        <v>0</v>
      </c>
      <c r="BF624" s="23">
        <v>24830735</v>
      </c>
      <c r="BG624" s="23">
        <v>28876205</v>
      </c>
      <c r="BH624" s="25">
        <v>84814232</v>
      </c>
      <c r="BI624" s="23">
        <v>0</v>
      </c>
      <c r="BJ624" s="23">
        <v>6705061</v>
      </c>
      <c r="BK624" s="23">
        <v>0</v>
      </c>
      <c r="BL624" s="23">
        <v>0</v>
      </c>
      <c r="BM624" s="23">
        <v>0</v>
      </c>
      <c r="BN624" s="24">
        <v>0</v>
      </c>
      <c r="BO624" s="23">
        <v>0</v>
      </c>
      <c r="BP624" s="23">
        <v>0</v>
      </c>
      <c r="BQ624" s="23">
        <v>0</v>
      </c>
      <c r="BR624" s="25">
        <v>91519293</v>
      </c>
      <c r="BS624" s="22">
        <v>0</v>
      </c>
      <c r="BT624" s="23">
        <v>0</v>
      </c>
      <c r="BU624" s="23">
        <v>0</v>
      </c>
      <c r="BV624" s="23">
        <v>0</v>
      </c>
      <c r="BW624" s="24">
        <v>0</v>
      </c>
      <c r="BX624" s="23">
        <v>0</v>
      </c>
      <c r="BY624" s="23">
        <v>0</v>
      </c>
      <c r="BZ624" s="23">
        <v>0</v>
      </c>
      <c r="CA624" s="25">
        <f t="shared" si="89"/>
        <v>91519293</v>
      </c>
      <c r="CB624" s="22">
        <v>0</v>
      </c>
      <c r="CC624" s="23">
        <v>0</v>
      </c>
      <c r="CD624" s="23">
        <v>0</v>
      </c>
      <c r="CE624" s="23">
        <v>0</v>
      </c>
      <c r="CF624" s="24">
        <v>0</v>
      </c>
      <c r="CG624" s="23">
        <v>0</v>
      </c>
      <c r="CH624" s="23">
        <v>0</v>
      </c>
      <c r="CI624" s="23">
        <v>0</v>
      </c>
      <c r="CJ624" s="25">
        <f t="shared" si="90"/>
        <v>91519293</v>
      </c>
      <c r="CK624" s="22">
        <v>0</v>
      </c>
      <c r="CL624" s="23">
        <v>0</v>
      </c>
      <c r="CM624" s="23">
        <v>0</v>
      </c>
      <c r="CN624" s="23">
        <v>0</v>
      </c>
      <c r="CO624" s="23">
        <v>0</v>
      </c>
      <c r="CP624" s="24">
        <v>0</v>
      </c>
      <c r="CQ624" s="23">
        <v>0</v>
      </c>
      <c r="CR624" s="23">
        <v>0</v>
      </c>
      <c r="CS624" s="25">
        <f t="shared" si="91"/>
        <v>91519293</v>
      </c>
      <c r="CT624" s="22">
        <v>0</v>
      </c>
      <c r="CU624" s="23">
        <v>0</v>
      </c>
      <c r="CV624" s="23">
        <v>0</v>
      </c>
      <c r="CW624" s="23"/>
      <c r="CX624" s="23">
        <v>0</v>
      </c>
      <c r="CY624" s="24">
        <v>0</v>
      </c>
      <c r="CZ624" s="23">
        <v>0</v>
      </c>
      <c r="DA624" s="23">
        <v>0</v>
      </c>
      <c r="DB624" s="25">
        <f t="shared" si="93"/>
        <v>91519293</v>
      </c>
      <c r="DC624" s="22">
        <v>0</v>
      </c>
      <c r="DD624" s="23">
        <v>0</v>
      </c>
      <c r="DE624" s="23">
        <v>0</v>
      </c>
      <c r="DF624" s="23">
        <v>0</v>
      </c>
      <c r="DG624" s="23">
        <v>0</v>
      </c>
      <c r="DH624" s="24">
        <v>0</v>
      </c>
      <c r="DI624" s="23">
        <v>0</v>
      </c>
      <c r="DJ624" s="23">
        <v>0</v>
      </c>
      <c r="DK624" s="25">
        <f t="shared" si="94"/>
        <v>91519293</v>
      </c>
      <c r="DL624" s="28">
        <v>0</v>
      </c>
      <c r="DM624" s="23">
        <v>0</v>
      </c>
      <c r="DN624" s="23">
        <v>0</v>
      </c>
      <c r="DO624" s="23">
        <v>0</v>
      </c>
      <c r="DP624" s="23"/>
      <c r="DQ624" s="23"/>
      <c r="DR624" s="23">
        <v>0</v>
      </c>
      <c r="DS624" s="23">
        <v>0</v>
      </c>
      <c r="DT624" s="24">
        <v>0</v>
      </c>
      <c r="DU624" s="23">
        <v>0</v>
      </c>
      <c r="DV624" s="23">
        <v>0</v>
      </c>
      <c r="DW624" s="26">
        <f t="shared" si="92"/>
        <v>91519293</v>
      </c>
      <c r="DX624" s="26">
        <f>VLOOKUP(B624,[2]RPTNCT049_ConsultaSaldosContabl!$I$4:$K$7914,3,0)</f>
        <v>31535796</v>
      </c>
      <c r="DY624" s="13" t="e">
        <f>+S624+AD624+AU624+#REF!+BG624+#REF!+BQ624+#REF!</f>
        <v>#REF!</v>
      </c>
    </row>
    <row r="625" spans="1:129" ht="15" customHeight="1" x14ac:dyDescent="0.2">
      <c r="A625" s="9">
        <v>8902049855</v>
      </c>
      <c r="B625" s="9">
        <v>890204985</v>
      </c>
      <c r="C625" s="9"/>
      <c r="D625" s="27">
        <v>217068770</v>
      </c>
      <c r="E625" s="21" t="s">
        <v>970</v>
      </c>
      <c r="F625" s="20" t="s">
        <v>2096</v>
      </c>
      <c r="G625" s="22">
        <f>VLOOKUP(A625,[1]SGP!$A$4:$G$1137,7,0)</f>
        <v>0</v>
      </c>
      <c r="H625" s="23"/>
      <c r="I625" s="23">
        <v>0</v>
      </c>
      <c r="J625" s="23">
        <v>0</v>
      </c>
      <c r="K625" s="24">
        <v>0</v>
      </c>
      <c r="L625" s="23">
        <v>0</v>
      </c>
      <c r="M625" s="23">
        <v>0</v>
      </c>
      <c r="N625" s="25">
        <f t="shared" si="86"/>
        <v>0</v>
      </c>
      <c r="O625" s="25">
        <v>0</v>
      </c>
      <c r="P625" s="22">
        <v>0</v>
      </c>
      <c r="Q625" s="23">
        <v>0</v>
      </c>
      <c r="R625" s="23">
        <v>0</v>
      </c>
      <c r="S625" s="31">
        <v>90179916</v>
      </c>
      <c r="T625" s="23">
        <v>0</v>
      </c>
      <c r="U625" s="24">
        <v>0</v>
      </c>
      <c r="V625" s="23">
        <v>0</v>
      </c>
      <c r="W625" s="23">
        <v>0</v>
      </c>
      <c r="X625" s="25">
        <f t="shared" si="87"/>
        <v>90179916</v>
      </c>
      <c r="Y625" s="25">
        <v>0</v>
      </c>
      <c r="Z625" s="22">
        <v>0</v>
      </c>
      <c r="AA625" s="23">
        <v>0</v>
      </c>
      <c r="AB625" s="22">
        <v>0</v>
      </c>
      <c r="AC625" s="23">
        <v>0</v>
      </c>
      <c r="AD625" s="23">
        <v>13581707</v>
      </c>
      <c r="AE625" s="23">
        <v>0</v>
      </c>
      <c r="AF625" s="24">
        <v>0</v>
      </c>
      <c r="AG625" s="23">
        <v>0</v>
      </c>
      <c r="AH625" s="23">
        <v>0</v>
      </c>
      <c r="AI625" s="25">
        <f t="shared" si="88"/>
        <v>103761623</v>
      </c>
      <c r="AJ625" s="25">
        <v>0</v>
      </c>
      <c r="AK625" s="24">
        <v>0</v>
      </c>
      <c r="AL625" s="23">
        <v>0</v>
      </c>
      <c r="AM625" s="23">
        <v>0</v>
      </c>
      <c r="AN625" s="24">
        <v>0</v>
      </c>
      <c r="AO625" s="24">
        <v>0</v>
      </c>
      <c r="AP625" s="23">
        <v>0</v>
      </c>
      <c r="AQ625" s="23">
        <v>0</v>
      </c>
      <c r="AR625" s="23">
        <v>0</v>
      </c>
      <c r="AS625" s="41" t="s">
        <v>2304</v>
      </c>
      <c r="AT625" s="23">
        <v>0</v>
      </c>
      <c r="AU625" s="23">
        <v>0</v>
      </c>
      <c r="AV625" s="25">
        <v>103761623</v>
      </c>
      <c r="AW625" s="22">
        <v>0</v>
      </c>
      <c r="AX625" s="23">
        <v>0</v>
      </c>
      <c r="AY625" s="41">
        <v>0</v>
      </c>
      <c r="AZ625" s="23">
        <v>0</v>
      </c>
      <c r="BA625" s="24">
        <v>0</v>
      </c>
      <c r="BB625" s="23">
        <v>0</v>
      </c>
      <c r="BC625" s="23"/>
      <c r="BD625" s="23">
        <v>0</v>
      </c>
      <c r="BE625" s="41">
        <v>0</v>
      </c>
      <c r="BF625" s="23">
        <v>59683825</v>
      </c>
      <c r="BG625" s="23">
        <v>99843563</v>
      </c>
      <c r="BH625" s="25">
        <v>263289011</v>
      </c>
      <c r="BI625" s="23">
        <v>0</v>
      </c>
      <c r="BJ625" s="23">
        <v>16525189</v>
      </c>
      <c r="BK625" s="23">
        <v>0</v>
      </c>
      <c r="BL625" s="23">
        <v>0</v>
      </c>
      <c r="BM625" s="23">
        <v>0</v>
      </c>
      <c r="BN625" s="24">
        <v>0</v>
      </c>
      <c r="BO625" s="23">
        <v>0</v>
      </c>
      <c r="BP625" s="23">
        <v>0</v>
      </c>
      <c r="BQ625" s="23">
        <v>0</v>
      </c>
      <c r="BR625" s="25">
        <v>279814200</v>
      </c>
      <c r="BS625" s="22">
        <v>0</v>
      </c>
      <c r="BT625" s="23">
        <v>0</v>
      </c>
      <c r="BU625" s="23">
        <v>0</v>
      </c>
      <c r="BV625" s="23">
        <v>0</v>
      </c>
      <c r="BW625" s="24">
        <v>0</v>
      </c>
      <c r="BX625" s="23">
        <v>0</v>
      </c>
      <c r="BY625" s="23">
        <v>0</v>
      </c>
      <c r="BZ625" s="23">
        <v>0</v>
      </c>
      <c r="CA625" s="25">
        <f t="shared" si="89"/>
        <v>279814200</v>
      </c>
      <c r="CB625" s="22">
        <v>0</v>
      </c>
      <c r="CC625" s="23">
        <v>0</v>
      </c>
      <c r="CD625" s="23">
        <v>0</v>
      </c>
      <c r="CE625" s="23">
        <v>0</v>
      </c>
      <c r="CF625" s="24">
        <v>0</v>
      </c>
      <c r="CG625" s="23">
        <v>0</v>
      </c>
      <c r="CH625" s="23">
        <v>0</v>
      </c>
      <c r="CI625" s="23">
        <v>0</v>
      </c>
      <c r="CJ625" s="25">
        <f t="shared" si="90"/>
        <v>279814200</v>
      </c>
      <c r="CK625" s="22">
        <v>0</v>
      </c>
      <c r="CL625" s="23">
        <v>0</v>
      </c>
      <c r="CM625" s="23">
        <v>0</v>
      </c>
      <c r="CN625" s="23">
        <v>0</v>
      </c>
      <c r="CO625" s="23">
        <v>0</v>
      </c>
      <c r="CP625" s="24">
        <v>0</v>
      </c>
      <c r="CQ625" s="23">
        <v>0</v>
      </c>
      <c r="CR625" s="23">
        <v>0</v>
      </c>
      <c r="CS625" s="25">
        <f t="shared" si="91"/>
        <v>279814200</v>
      </c>
      <c r="CT625" s="22">
        <v>0</v>
      </c>
      <c r="CU625" s="23">
        <v>0</v>
      </c>
      <c r="CV625" s="23">
        <v>0</v>
      </c>
      <c r="CW625" s="23"/>
      <c r="CX625" s="23">
        <v>0</v>
      </c>
      <c r="CY625" s="24">
        <v>0</v>
      </c>
      <c r="CZ625" s="23">
        <v>0</v>
      </c>
      <c r="DA625" s="23">
        <v>0</v>
      </c>
      <c r="DB625" s="25">
        <f t="shared" si="93"/>
        <v>279814200</v>
      </c>
      <c r="DC625" s="22">
        <v>0</v>
      </c>
      <c r="DD625" s="23">
        <v>0</v>
      </c>
      <c r="DE625" s="23">
        <v>0</v>
      </c>
      <c r="DF625" s="23">
        <v>0</v>
      </c>
      <c r="DG625" s="23">
        <v>0</v>
      </c>
      <c r="DH625" s="24">
        <v>0</v>
      </c>
      <c r="DI625" s="23">
        <v>0</v>
      </c>
      <c r="DJ625" s="23">
        <v>0</v>
      </c>
      <c r="DK625" s="25">
        <f t="shared" si="94"/>
        <v>279814200</v>
      </c>
      <c r="DL625" s="28">
        <v>0</v>
      </c>
      <c r="DM625" s="23">
        <v>0</v>
      </c>
      <c r="DN625" s="23">
        <v>0</v>
      </c>
      <c r="DO625" s="23">
        <v>0</v>
      </c>
      <c r="DP625" s="23"/>
      <c r="DQ625" s="23"/>
      <c r="DR625" s="23">
        <v>0</v>
      </c>
      <c r="DS625" s="23">
        <v>0</v>
      </c>
      <c r="DT625" s="24">
        <v>0</v>
      </c>
      <c r="DU625" s="23">
        <v>0</v>
      </c>
      <c r="DV625" s="23">
        <v>0</v>
      </c>
      <c r="DW625" s="26">
        <f t="shared" si="92"/>
        <v>279814200</v>
      </c>
      <c r="DX625" s="26">
        <f>VLOOKUP(B625,[2]RPTNCT049_ConsultaSaldosContabl!$I$4:$K$7914,3,0)</f>
        <v>76209014</v>
      </c>
      <c r="DY625" s="13" t="e">
        <f>+S625+AD625+AU625+#REF!+BG625+#REF!+BQ625+#REF!</f>
        <v>#REF!</v>
      </c>
    </row>
    <row r="626" spans="1:129" ht="15" customHeight="1" x14ac:dyDescent="0.2">
      <c r="A626" s="9">
        <v>8902049790</v>
      </c>
      <c r="B626" s="9">
        <v>890204979</v>
      </c>
      <c r="C626" s="9"/>
      <c r="D626" s="27">
        <v>212268322</v>
      </c>
      <c r="E626" s="21" t="s">
        <v>930</v>
      </c>
      <c r="F626" s="20" t="s">
        <v>2059</v>
      </c>
      <c r="G626" s="22">
        <f>VLOOKUP(A626,[1]SGP!$A$4:$G$1137,7,0)</f>
        <v>0</v>
      </c>
      <c r="H626" s="23"/>
      <c r="I626" s="23">
        <v>0</v>
      </c>
      <c r="J626" s="23">
        <v>0</v>
      </c>
      <c r="K626" s="24">
        <v>0</v>
      </c>
      <c r="L626" s="23">
        <v>0</v>
      </c>
      <c r="M626" s="23">
        <v>0</v>
      </c>
      <c r="N626" s="25">
        <f t="shared" si="86"/>
        <v>0</v>
      </c>
      <c r="O626" s="25">
        <v>0</v>
      </c>
      <c r="P626" s="22">
        <v>0</v>
      </c>
      <c r="Q626" s="23">
        <v>0</v>
      </c>
      <c r="R626" s="23">
        <v>0</v>
      </c>
      <c r="S626" s="31">
        <v>13128082</v>
      </c>
      <c r="T626" s="23">
        <v>0</v>
      </c>
      <c r="U626" s="24">
        <v>0</v>
      </c>
      <c r="V626" s="23">
        <v>0</v>
      </c>
      <c r="W626" s="23">
        <v>0</v>
      </c>
      <c r="X626" s="25">
        <f t="shared" si="87"/>
        <v>13128082</v>
      </c>
      <c r="Y626" s="25">
        <v>0</v>
      </c>
      <c r="Z626" s="22">
        <v>0</v>
      </c>
      <c r="AA626" s="23">
        <v>0</v>
      </c>
      <c r="AB626" s="22">
        <v>0</v>
      </c>
      <c r="AC626" s="23">
        <v>0</v>
      </c>
      <c r="AD626" s="23">
        <v>6463113</v>
      </c>
      <c r="AE626" s="23">
        <v>0</v>
      </c>
      <c r="AF626" s="24">
        <v>0</v>
      </c>
      <c r="AG626" s="23">
        <v>0</v>
      </c>
      <c r="AH626" s="23">
        <v>0</v>
      </c>
      <c r="AI626" s="25">
        <f t="shared" si="88"/>
        <v>19591195</v>
      </c>
      <c r="AJ626" s="25">
        <v>0</v>
      </c>
      <c r="AK626" s="51">
        <v>0</v>
      </c>
      <c r="AL626" s="23">
        <v>0</v>
      </c>
      <c r="AM626" s="23">
        <v>0</v>
      </c>
      <c r="AN626" s="24">
        <v>0</v>
      </c>
      <c r="AO626" s="24">
        <v>0</v>
      </c>
      <c r="AP626" s="23">
        <v>0</v>
      </c>
      <c r="AQ626" s="23">
        <v>0</v>
      </c>
      <c r="AR626" s="23">
        <v>0</v>
      </c>
      <c r="AS626" s="41" t="s">
        <v>2304</v>
      </c>
      <c r="AT626" s="23">
        <v>0</v>
      </c>
      <c r="AU626" s="23">
        <v>0</v>
      </c>
      <c r="AV626" s="25">
        <v>19591195</v>
      </c>
      <c r="AW626" s="22">
        <v>0</v>
      </c>
      <c r="AX626" s="23">
        <v>0</v>
      </c>
      <c r="AY626" s="41">
        <v>0</v>
      </c>
      <c r="AZ626" s="23">
        <v>0</v>
      </c>
      <c r="BA626" s="24">
        <v>0</v>
      </c>
      <c r="BB626" s="23">
        <v>0</v>
      </c>
      <c r="BC626" s="23"/>
      <c r="BD626" s="23">
        <v>0</v>
      </c>
      <c r="BE626" s="41">
        <v>0</v>
      </c>
      <c r="BF626" s="23">
        <v>11352220</v>
      </c>
      <c r="BG626" s="23">
        <v>17201710</v>
      </c>
      <c r="BH626" s="25">
        <v>48145125</v>
      </c>
      <c r="BI626" s="23">
        <v>0</v>
      </c>
      <c r="BJ626" s="23">
        <v>3393401</v>
      </c>
      <c r="BK626" s="23">
        <v>0</v>
      </c>
      <c r="BL626" s="23">
        <v>0</v>
      </c>
      <c r="BM626" s="23">
        <v>0</v>
      </c>
      <c r="BN626" s="24">
        <v>0</v>
      </c>
      <c r="BO626" s="23">
        <v>0</v>
      </c>
      <c r="BP626" s="23">
        <v>0</v>
      </c>
      <c r="BQ626" s="23">
        <v>0</v>
      </c>
      <c r="BR626" s="25">
        <v>51538526</v>
      </c>
      <c r="BS626" s="22">
        <v>0</v>
      </c>
      <c r="BT626" s="23">
        <v>0</v>
      </c>
      <c r="BU626" s="23">
        <v>0</v>
      </c>
      <c r="BV626" s="23">
        <v>0</v>
      </c>
      <c r="BW626" s="24">
        <v>0</v>
      </c>
      <c r="BX626" s="23">
        <v>0</v>
      </c>
      <c r="BY626" s="23">
        <v>0</v>
      </c>
      <c r="BZ626" s="23">
        <v>0</v>
      </c>
      <c r="CA626" s="25">
        <f t="shared" si="89"/>
        <v>51538526</v>
      </c>
      <c r="CB626" s="22">
        <v>0</v>
      </c>
      <c r="CC626" s="23">
        <v>0</v>
      </c>
      <c r="CD626" s="23">
        <v>0</v>
      </c>
      <c r="CE626" s="23">
        <v>0</v>
      </c>
      <c r="CF626" s="24">
        <v>0</v>
      </c>
      <c r="CG626" s="23">
        <v>0</v>
      </c>
      <c r="CH626" s="23">
        <v>0</v>
      </c>
      <c r="CI626" s="23">
        <v>0</v>
      </c>
      <c r="CJ626" s="25">
        <f t="shared" si="90"/>
        <v>51538526</v>
      </c>
      <c r="CK626" s="22">
        <v>0</v>
      </c>
      <c r="CL626" s="23">
        <v>0</v>
      </c>
      <c r="CM626" s="23">
        <v>0</v>
      </c>
      <c r="CN626" s="23">
        <v>0</v>
      </c>
      <c r="CO626" s="23">
        <v>0</v>
      </c>
      <c r="CP626" s="24">
        <v>0</v>
      </c>
      <c r="CQ626" s="23">
        <v>0</v>
      </c>
      <c r="CR626" s="23">
        <v>0</v>
      </c>
      <c r="CS626" s="25">
        <f t="shared" si="91"/>
        <v>51538526</v>
      </c>
      <c r="CT626" s="22">
        <v>0</v>
      </c>
      <c r="CU626" s="23">
        <v>0</v>
      </c>
      <c r="CV626" s="23">
        <v>0</v>
      </c>
      <c r="CW626" s="23"/>
      <c r="CX626" s="23">
        <v>0</v>
      </c>
      <c r="CY626" s="24">
        <v>0</v>
      </c>
      <c r="CZ626" s="23">
        <v>0</v>
      </c>
      <c r="DA626" s="23">
        <v>0</v>
      </c>
      <c r="DB626" s="25">
        <f t="shared" si="93"/>
        <v>51538526</v>
      </c>
      <c r="DC626" s="22">
        <v>0</v>
      </c>
      <c r="DD626" s="23">
        <v>0</v>
      </c>
      <c r="DE626" s="23">
        <v>0</v>
      </c>
      <c r="DF626" s="23">
        <v>0</v>
      </c>
      <c r="DG626" s="23">
        <v>0</v>
      </c>
      <c r="DH626" s="24">
        <v>0</v>
      </c>
      <c r="DI626" s="23">
        <v>0</v>
      </c>
      <c r="DJ626" s="23">
        <v>0</v>
      </c>
      <c r="DK626" s="25">
        <f t="shared" si="94"/>
        <v>51538526</v>
      </c>
      <c r="DL626" s="28">
        <v>0</v>
      </c>
      <c r="DM626" s="23">
        <v>0</v>
      </c>
      <c r="DN626" s="23">
        <v>0</v>
      </c>
      <c r="DO626" s="23">
        <v>0</v>
      </c>
      <c r="DP626" s="23"/>
      <c r="DQ626" s="23"/>
      <c r="DR626" s="23">
        <v>0</v>
      </c>
      <c r="DS626" s="23">
        <v>0</v>
      </c>
      <c r="DT626" s="24">
        <v>0</v>
      </c>
      <c r="DU626" s="23">
        <v>0</v>
      </c>
      <c r="DV626" s="23">
        <v>0</v>
      </c>
      <c r="DW626" s="26">
        <f t="shared" si="92"/>
        <v>51538526</v>
      </c>
      <c r="DX626" s="26">
        <f>VLOOKUP(B626,[2]RPTNCT049_ConsultaSaldosContabl!$I$4:$K$7914,3,0)</f>
        <v>14745621</v>
      </c>
      <c r="DY626" s="13" t="e">
        <f>+S626+AD626+AU626+#REF!+BG626+#REF!+BQ626+#REF!</f>
        <v>#REF!</v>
      </c>
    </row>
    <row r="627" spans="1:129" ht="15" customHeight="1" x14ac:dyDescent="0.2">
      <c r="A627" s="9">
        <v>8902048904</v>
      </c>
      <c r="B627" s="9">
        <v>890204890</v>
      </c>
      <c r="C627" s="9"/>
      <c r="D627" s="27">
        <v>218468684</v>
      </c>
      <c r="E627" s="21" t="s">
        <v>963</v>
      </c>
      <c r="F627" s="20" t="s">
        <v>2089</v>
      </c>
      <c r="G627" s="22">
        <f>VLOOKUP(A627,[1]SGP!$A$4:$G$1137,7,0)</f>
        <v>0</v>
      </c>
      <c r="H627" s="23"/>
      <c r="I627" s="23">
        <v>0</v>
      </c>
      <c r="J627" s="23">
        <v>0</v>
      </c>
      <c r="K627" s="24">
        <v>0</v>
      </c>
      <c r="L627" s="23">
        <v>0</v>
      </c>
      <c r="M627" s="23">
        <v>0</v>
      </c>
      <c r="N627" s="25">
        <f t="shared" si="86"/>
        <v>0</v>
      </c>
      <c r="O627" s="25">
        <v>0</v>
      </c>
      <c r="P627" s="22">
        <v>0</v>
      </c>
      <c r="Q627" s="23">
        <v>0</v>
      </c>
      <c r="R627" s="23">
        <v>0</v>
      </c>
      <c r="S627" s="31">
        <v>32120274</v>
      </c>
      <c r="T627" s="23">
        <v>0</v>
      </c>
      <c r="U627" s="24">
        <v>0</v>
      </c>
      <c r="V627" s="23">
        <v>0</v>
      </c>
      <c r="W627" s="23">
        <v>0</v>
      </c>
      <c r="X627" s="25">
        <f t="shared" si="87"/>
        <v>32120274</v>
      </c>
      <c r="Y627" s="25">
        <v>0</v>
      </c>
      <c r="Z627" s="22">
        <v>0</v>
      </c>
      <c r="AA627" s="23">
        <v>0</v>
      </c>
      <c r="AB627" s="22">
        <v>0</v>
      </c>
      <c r="AC627" s="23">
        <v>0</v>
      </c>
      <c r="AD627" s="23">
        <v>0</v>
      </c>
      <c r="AE627" s="23">
        <v>0</v>
      </c>
      <c r="AF627" s="24">
        <v>0</v>
      </c>
      <c r="AG627" s="23">
        <v>0</v>
      </c>
      <c r="AH627" s="23">
        <v>0</v>
      </c>
      <c r="AI627" s="25">
        <f t="shared" si="88"/>
        <v>32120274</v>
      </c>
      <c r="AJ627" s="25">
        <v>0</v>
      </c>
      <c r="AK627" s="24">
        <v>0</v>
      </c>
      <c r="AL627" s="23">
        <v>0</v>
      </c>
      <c r="AM627" s="23">
        <v>0</v>
      </c>
      <c r="AN627" s="24">
        <v>0</v>
      </c>
      <c r="AO627" s="24">
        <v>0</v>
      </c>
      <c r="AP627" s="23">
        <v>0</v>
      </c>
      <c r="AQ627" s="23">
        <v>0</v>
      </c>
      <c r="AR627" s="23">
        <v>0</v>
      </c>
      <c r="AS627" s="41" t="s">
        <v>2304</v>
      </c>
      <c r="AT627" s="23">
        <v>0</v>
      </c>
      <c r="AU627" s="23">
        <v>0</v>
      </c>
      <c r="AV627" s="25">
        <v>32120274</v>
      </c>
      <c r="AW627" s="22">
        <v>0</v>
      </c>
      <c r="AX627" s="23">
        <v>0</v>
      </c>
      <c r="AY627" s="41">
        <v>0</v>
      </c>
      <c r="AZ627" s="23">
        <v>0</v>
      </c>
      <c r="BA627" s="24">
        <v>0</v>
      </c>
      <c r="BB627" s="23">
        <v>0</v>
      </c>
      <c r="BC627" s="23"/>
      <c r="BD627" s="23">
        <v>0</v>
      </c>
      <c r="BE627" s="41">
        <v>0</v>
      </c>
      <c r="BF627" s="23">
        <v>30294550</v>
      </c>
      <c r="BG627" s="23">
        <v>30058249</v>
      </c>
      <c r="BH627" s="25">
        <v>92473073</v>
      </c>
      <c r="BI627" s="23">
        <v>0</v>
      </c>
      <c r="BJ627" s="23">
        <v>8429001</v>
      </c>
      <c r="BK627" s="23">
        <v>0</v>
      </c>
      <c r="BL627" s="23">
        <v>0</v>
      </c>
      <c r="BM627" s="23">
        <v>0</v>
      </c>
      <c r="BN627" s="24">
        <v>0</v>
      </c>
      <c r="BO627" s="23">
        <v>0</v>
      </c>
      <c r="BP627" s="23">
        <v>0</v>
      </c>
      <c r="BQ627" s="23">
        <v>0</v>
      </c>
      <c r="BR627" s="25">
        <v>100902074</v>
      </c>
      <c r="BS627" s="22">
        <v>0</v>
      </c>
      <c r="BT627" s="23">
        <v>0</v>
      </c>
      <c r="BU627" s="23">
        <v>0</v>
      </c>
      <c r="BV627" s="23">
        <v>0</v>
      </c>
      <c r="BW627" s="24">
        <v>0</v>
      </c>
      <c r="BX627" s="23">
        <v>0</v>
      </c>
      <c r="BY627" s="23">
        <v>0</v>
      </c>
      <c r="BZ627" s="23">
        <v>0</v>
      </c>
      <c r="CA627" s="25">
        <f t="shared" si="89"/>
        <v>100902074</v>
      </c>
      <c r="CB627" s="22">
        <v>0</v>
      </c>
      <c r="CC627" s="23">
        <v>0</v>
      </c>
      <c r="CD627" s="23">
        <v>0</v>
      </c>
      <c r="CE627" s="23">
        <v>0</v>
      </c>
      <c r="CF627" s="24">
        <v>0</v>
      </c>
      <c r="CG627" s="23">
        <v>0</v>
      </c>
      <c r="CH627" s="23">
        <v>0</v>
      </c>
      <c r="CI627" s="23">
        <v>0</v>
      </c>
      <c r="CJ627" s="25">
        <f t="shared" si="90"/>
        <v>100902074</v>
      </c>
      <c r="CK627" s="22">
        <v>0</v>
      </c>
      <c r="CL627" s="23">
        <v>0</v>
      </c>
      <c r="CM627" s="23">
        <v>0</v>
      </c>
      <c r="CN627" s="23">
        <v>0</v>
      </c>
      <c r="CO627" s="23">
        <v>0</v>
      </c>
      <c r="CP627" s="24">
        <v>0</v>
      </c>
      <c r="CQ627" s="23">
        <v>0</v>
      </c>
      <c r="CR627" s="23">
        <v>0</v>
      </c>
      <c r="CS627" s="25">
        <f t="shared" si="91"/>
        <v>100902074</v>
      </c>
      <c r="CT627" s="22">
        <v>0</v>
      </c>
      <c r="CU627" s="23">
        <v>0</v>
      </c>
      <c r="CV627" s="23">
        <v>0</v>
      </c>
      <c r="CW627" s="23"/>
      <c r="CX627" s="23">
        <v>0</v>
      </c>
      <c r="CY627" s="24">
        <v>0</v>
      </c>
      <c r="CZ627" s="23">
        <v>0</v>
      </c>
      <c r="DA627" s="23">
        <v>0</v>
      </c>
      <c r="DB627" s="25">
        <f t="shared" si="93"/>
        <v>100902074</v>
      </c>
      <c r="DC627" s="22">
        <v>0</v>
      </c>
      <c r="DD627" s="23">
        <v>0</v>
      </c>
      <c r="DE627" s="23">
        <v>0</v>
      </c>
      <c r="DF627" s="23">
        <v>0</v>
      </c>
      <c r="DG627" s="23">
        <v>0</v>
      </c>
      <c r="DH627" s="24">
        <v>0</v>
      </c>
      <c r="DI627" s="23">
        <v>0</v>
      </c>
      <c r="DJ627" s="23">
        <v>0</v>
      </c>
      <c r="DK627" s="25">
        <f t="shared" si="94"/>
        <v>100902074</v>
      </c>
      <c r="DL627" s="28">
        <v>0</v>
      </c>
      <c r="DM627" s="23">
        <v>0</v>
      </c>
      <c r="DN627" s="23">
        <v>0</v>
      </c>
      <c r="DO627" s="23">
        <v>0</v>
      </c>
      <c r="DP627" s="23"/>
      <c r="DQ627" s="23"/>
      <c r="DR627" s="23">
        <v>0</v>
      </c>
      <c r="DS627" s="23">
        <v>0</v>
      </c>
      <c r="DT627" s="24">
        <v>0</v>
      </c>
      <c r="DU627" s="23">
        <v>0</v>
      </c>
      <c r="DV627" s="23">
        <v>0</v>
      </c>
      <c r="DW627" s="26">
        <f t="shared" si="92"/>
        <v>100902074</v>
      </c>
      <c r="DX627" s="26">
        <f>VLOOKUP(B627,[2]RPTNCT049_ConsultaSaldosContabl!$I$4:$K$7914,3,0)</f>
        <v>38723551</v>
      </c>
      <c r="DY627" s="13" t="e">
        <f>+S627+AD627+AU627+#REF!+BG627+#REF!+BQ627+#REF!</f>
        <v>#REF!</v>
      </c>
    </row>
    <row r="628" spans="1:129" ht="15" customHeight="1" x14ac:dyDescent="0.2">
      <c r="A628" s="9">
        <v>8902048026</v>
      </c>
      <c r="B628" s="9">
        <v>890204802</v>
      </c>
      <c r="C628" s="9"/>
      <c r="D628" s="27">
        <v>210768307</v>
      </c>
      <c r="E628" s="21" t="s">
        <v>45</v>
      </c>
      <c r="F628" s="36" t="s">
        <v>1199</v>
      </c>
      <c r="G628" s="22">
        <f>VLOOKUP(A628,[1]SGP!$A$4:$G$1137,7,0)</f>
        <v>2863855218</v>
      </c>
      <c r="H628" s="23"/>
      <c r="I628" s="23">
        <v>0</v>
      </c>
      <c r="J628" s="23">
        <v>0</v>
      </c>
      <c r="K628" s="24">
        <v>166309783</v>
      </c>
      <c r="L628" s="23">
        <v>564517917</v>
      </c>
      <c r="M628" s="23">
        <v>0</v>
      </c>
      <c r="N628" s="25">
        <f t="shared" si="86"/>
        <v>3594682918</v>
      </c>
      <c r="O628" s="25">
        <v>0</v>
      </c>
      <c r="P628" s="22">
        <v>3082671391</v>
      </c>
      <c r="Q628" s="23">
        <v>0</v>
      </c>
      <c r="R628" s="23">
        <v>0</v>
      </c>
      <c r="S628" s="31">
        <v>863413683</v>
      </c>
      <c r="T628" s="23">
        <v>0</v>
      </c>
      <c r="U628" s="24">
        <v>194341537</v>
      </c>
      <c r="V628" s="23">
        <v>210366023</v>
      </c>
      <c r="W628" s="23">
        <v>0</v>
      </c>
      <c r="X628" s="25">
        <f t="shared" si="87"/>
        <v>7945475552</v>
      </c>
      <c r="Y628" s="25">
        <v>0</v>
      </c>
      <c r="Z628" s="22">
        <v>0</v>
      </c>
      <c r="AA628" s="23">
        <v>0</v>
      </c>
      <c r="AB628" s="22">
        <v>0</v>
      </c>
      <c r="AC628" s="31">
        <v>152875413</v>
      </c>
      <c r="AD628" s="23">
        <v>74260293</v>
      </c>
      <c r="AE628" s="23">
        <v>3170702605</v>
      </c>
      <c r="AF628" s="24">
        <v>180325660</v>
      </c>
      <c r="AG628" s="23">
        <v>387441970</v>
      </c>
      <c r="AH628" s="23">
        <v>0</v>
      </c>
      <c r="AI628" s="25">
        <f t="shared" si="88"/>
        <v>11911081493</v>
      </c>
      <c r="AJ628" s="25">
        <v>0</v>
      </c>
      <c r="AK628" s="24">
        <v>0</v>
      </c>
      <c r="AL628" s="23">
        <v>0</v>
      </c>
      <c r="AM628" s="23">
        <v>0</v>
      </c>
      <c r="AN628" s="24">
        <v>0</v>
      </c>
      <c r="AO628" s="23">
        <v>3323868156</v>
      </c>
      <c r="AP628" s="23">
        <v>191629296</v>
      </c>
      <c r="AQ628" s="23">
        <v>399194742</v>
      </c>
      <c r="AR628" s="23">
        <v>0</v>
      </c>
      <c r="AS628" s="23">
        <v>1495740670</v>
      </c>
      <c r="AT628" s="23">
        <v>0</v>
      </c>
      <c r="AU628" s="23">
        <v>0</v>
      </c>
      <c r="AV628" s="25">
        <v>17321514357</v>
      </c>
      <c r="AW628" s="22">
        <v>1738867403</v>
      </c>
      <c r="AX628" s="23">
        <v>0</v>
      </c>
      <c r="AY628" s="41">
        <v>0</v>
      </c>
      <c r="AZ628" s="23">
        <v>0</v>
      </c>
      <c r="BA628" s="24">
        <v>191629296</v>
      </c>
      <c r="BB628" s="23">
        <v>399194742</v>
      </c>
      <c r="BC628" s="23"/>
      <c r="BD628" s="23">
        <v>0</v>
      </c>
      <c r="BE628" s="41">
        <v>0</v>
      </c>
      <c r="BF628" s="23">
        <v>425375255</v>
      </c>
      <c r="BG628" s="23">
        <v>833027552</v>
      </c>
      <c r="BH628" s="25">
        <v>20909608605</v>
      </c>
      <c r="BI628" s="23">
        <v>3243976478</v>
      </c>
      <c r="BJ628" s="23">
        <v>279092071</v>
      </c>
      <c r="BK628" s="23">
        <v>0</v>
      </c>
      <c r="BL628" s="23">
        <v>0</v>
      </c>
      <c r="BM628" s="23">
        <v>0</v>
      </c>
      <c r="BN628" s="24">
        <v>191629296</v>
      </c>
      <c r="BO628" s="23">
        <v>399194742</v>
      </c>
      <c r="BP628" s="23">
        <v>0</v>
      </c>
      <c r="BQ628" s="23">
        <v>0</v>
      </c>
      <c r="BR628" s="25">
        <v>25023501192</v>
      </c>
      <c r="BS628" s="22">
        <v>0</v>
      </c>
      <c r="BT628" s="23">
        <v>0</v>
      </c>
      <c r="BU628" s="23">
        <v>0</v>
      </c>
      <c r="BV628" s="23">
        <v>0</v>
      </c>
      <c r="BW628" s="24">
        <v>0</v>
      </c>
      <c r="BX628" s="23">
        <v>0</v>
      </c>
      <c r="BY628" s="23">
        <v>0</v>
      </c>
      <c r="BZ628" s="23">
        <v>0</v>
      </c>
      <c r="CA628" s="25">
        <f t="shared" si="89"/>
        <v>25023501192</v>
      </c>
      <c r="CB628" s="22">
        <v>0</v>
      </c>
      <c r="CC628" s="23">
        <v>0</v>
      </c>
      <c r="CD628" s="23">
        <v>0</v>
      </c>
      <c r="CE628" s="23">
        <v>0</v>
      </c>
      <c r="CF628" s="24">
        <v>0</v>
      </c>
      <c r="CG628" s="23">
        <v>0</v>
      </c>
      <c r="CH628" s="23">
        <v>0</v>
      </c>
      <c r="CI628" s="23">
        <v>0</v>
      </c>
      <c r="CJ628" s="25">
        <f t="shared" si="90"/>
        <v>25023501192</v>
      </c>
      <c r="CK628" s="22">
        <v>0</v>
      </c>
      <c r="CL628" s="23">
        <v>0</v>
      </c>
      <c r="CM628" s="23">
        <v>0</v>
      </c>
      <c r="CN628" s="23">
        <v>0</v>
      </c>
      <c r="CO628" s="23">
        <v>0</v>
      </c>
      <c r="CP628" s="24">
        <v>0</v>
      </c>
      <c r="CQ628" s="23">
        <v>0</v>
      </c>
      <c r="CR628" s="23">
        <v>0</v>
      </c>
      <c r="CS628" s="25">
        <f t="shared" si="91"/>
        <v>25023501192</v>
      </c>
      <c r="CT628" s="22">
        <v>0</v>
      </c>
      <c r="CU628" s="23">
        <v>0</v>
      </c>
      <c r="CV628" s="23">
        <v>0</v>
      </c>
      <c r="CW628" s="23"/>
      <c r="CX628" s="23">
        <v>0</v>
      </c>
      <c r="CY628" s="24">
        <v>0</v>
      </c>
      <c r="CZ628" s="23">
        <v>0</v>
      </c>
      <c r="DA628" s="23">
        <v>0</v>
      </c>
      <c r="DB628" s="25">
        <f t="shared" si="93"/>
        <v>25023501192</v>
      </c>
      <c r="DC628" s="22">
        <v>0</v>
      </c>
      <c r="DD628" s="23">
        <v>0</v>
      </c>
      <c r="DE628" s="23">
        <v>0</v>
      </c>
      <c r="DF628" s="23">
        <v>0</v>
      </c>
      <c r="DG628" s="23">
        <v>0</v>
      </c>
      <c r="DH628" s="24">
        <v>0</v>
      </c>
      <c r="DI628" s="23">
        <v>0</v>
      </c>
      <c r="DJ628" s="23">
        <v>0</v>
      </c>
      <c r="DK628" s="25">
        <f t="shared" si="94"/>
        <v>25023501192</v>
      </c>
      <c r="DL628" s="28">
        <v>0</v>
      </c>
      <c r="DM628" s="23">
        <v>0</v>
      </c>
      <c r="DN628" s="23">
        <v>0</v>
      </c>
      <c r="DO628" s="23">
        <v>0</v>
      </c>
      <c r="DP628" s="23"/>
      <c r="DQ628" s="23"/>
      <c r="DR628" s="23">
        <v>0</v>
      </c>
      <c r="DS628" s="23">
        <v>0</v>
      </c>
      <c r="DT628" s="24">
        <v>0</v>
      </c>
      <c r="DU628" s="23">
        <v>0</v>
      </c>
      <c r="DV628" s="23">
        <v>0</v>
      </c>
      <c r="DW628" s="26">
        <f t="shared" si="92"/>
        <v>25023501192</v>
      </c>
      <c r="DX628" s="26">
        <f>VLOOKUP(B628,[2]RPTNCT049_ConsultaSaldosContabl!$I$4:$K$7914,3,0)</f>
        <v>23252799664</v>
      </c>
      <c r="DY628" s="13" t="e">
        <f>+S628+AD628+AU628+#REF!+BG628+#REF!+BQ628+#REF!</f>
        <v>#REF!</v>
      </c>
    </row>
    <row r="629" spans="1:129" ht="15" customHeight="1" x14ac:dyDescent="0.2">
      <c r="A629" s="9">
        <v>8902046993</v>
      </c>
      <c r="B629" s="9">
        <v>890204699</v>
      </c>
      <c r="C629" s="9"/>
      <c r="D629" s="27">
        <v>216068160</v>
      </c>
      <c r="E629" s="21" t="s">
        <v>908</v>
      </c>
      <c r="F629" s="20" t="s">
        <v>2038</v>
      </c>
      <c r="G629" s="22">
        <f>VLOOKUP(A629,[1]SGP!$A$4:$G$1137,7,0)</f>
        <v>0</v>
      </c>
      <c r="H629" s="23"/>
      <c r="I629" s="23">
        <v>0</v>
      </c>
      <c r="J629" s="23">
        <v>0</v>
      </c>
      <c r="K629" s="24">
        <v>0</v>
      </c>
      <c r="L629" s="23">
        <v>0</v>
      </c>
      <c r="M629" s="23">
        <v>0</v>
      </c>
      <c r="N629" s="25">
        <f t="shared" si="86"/>
        <v>0</v>
      </c>
      <c r="O629" s="25">
        <v>0</v>
      </c>
      <c r="P629" s="22">
        <v>0</v>
      </c>
      <c r="Q629" s="23">
        <v>0</v>
      </c>
      <c r="R629" s="23">
        <v>0</v>
      </c>
      <c r="S629" s="29">
        <v>0</v>
      </c>
      <c r="T629" s="23">
        <v>0</v>
      </c>
      <c r="U629" s="24">
        <v>0</v>
      </c>
      <c r="V629" s="23">
        <v>0</v>
      </c>
      <c r="W629" s="23">
        <v>0</v>
      </c>
      <c r="X629" s="25">
        <f t="shared" si="87"/>
        <v>0</v>
      </c>
      <c r="Y629" s="25">
        <v>0</v>
      </c>
      <c r="Z629" s="22">
        <v>0</v>
      </c>
      <c r="AA629" s="23">
        <v>0</v>
      </c>
      <c r="AB629" s="22">
        <v>0</v>
      </c>
      <c r="AC629" s="23">
        <v>0</v>
      </c>
      <c r="AD629" s="23">
        <v>17772863</v>
      </c>
      <c r="AE629" s="23">
        <v>0</v>
      </c>
      <c r="AF629" s="24">
        <v>0</v>
      </c>
      <c r="AG629" s="23">
        <v>0</v>
      </c>
      <c r="AH629" s="23">
        <v>0</v>
      </c>
      <c r="AI629" s="25">
        <f t="shared" si="88"/>
        <v>17772863</v>
      </c>
      <c r="AJ629" s="25">
        <v>0</v>
      </c>
      <c r="AK629" s="24">
        <v>0</v>
      </c>
      <c r="AL629" s="23">
        <v>0</v>
      </c>
      <c r="AM629" s="23">
        <v>0</v>
      </c>
      <c r="AN629" s="24">
        <v>0</v>
      </c>
      <c r="AO629" s="24">
        <v>0</v>
      </c>
      <c r="AP629" s="23">
        <v>0</v>
      </c>
      <c r="AQ629" s="23">
        <v>0</v>
      </c>
      <c r="AR629" s="23">
        <v>0</v>
      </c>
      <c r="AS629" s="41" t="s">
        <v>2304</v>
      </c>
      <c r="AT629" s="23">
        <v>0</v>
      </c>
      <c r="AU629" s="23">
        <v>0</v>
      </c>
      <c r="AV629" s="25">
        <v>17772863</v>
      </c>
      <c r="AW629" s="22">
        <v>0</v>
      </c>
      <c r="AX629" s="23">
        <v>0</v>
      </c>
      <c r="AY629" s="41">
        <v>0</v>
      </c>
      <c r="AZ629" s="23">
        <v>0</v>
      </c>
      <c r="BA629" s="24">
        <v>0</v>
      </c>
      <c r="BB629" s="23">
        <v>0</v>
      </c>
      <c r="BC629" s="23"/>
      <c r="BD629" s="23">
        <v>0</v>
      </c>
      <c r="BE629" s="41">
        <v>0</v>
      </c>
      <c r="BF629" s="23">
        <v>12649390</v>
      </c>
      <c r="BG629" s="23">
        <v>15882861</v>
      </c>
      <c r="BH629" s="25">
        <v>46305114</v>
      </c>
      <c r="BI629" s="23">
        <v>0</v>
      </c>
      <c r="BJ629" s="23">
        <v>3504571</v>
      </c>
      <c r="BK629" s="23">
        <v>0</v>
      </c>
      <c r="BL629" s="23">
        <v>0</v>
      </c>
      <c r="BM629" s="23">
        <v>0</v>
      </c>
      <c r="BN629" s="24">
        <v>0</v>
      </c>
      <c r="BO629" s="23">
        <v>0</v>
      </c>
      <c r="BP629" s="23">
        <v>0</v>
      </c>
      <c r="BQ629" s="23">
        <v>0</v>
      </c>
      <c r="BR629" s="25">
        <v>49809685</v>
      </c>
      <c r="BS629" s="22">
        <v>0</v>
      </c>
      <c r="BT629" s="23">
        <v>0</v>
      </c>
      <c r="BU629" s="23">
        <v>0</v>
      </c>
      <c r="BV629" s="23">
        <v>0</v>
      </c>
      <c r="BW629" s="24">
        <v>0</v>
      </c>
      <c r="BX629" s="23">
        <v>0</v>
      </c>
      <c r="BY629" s="23">
        <v>0</v>
      </c>
      <c r="BZ629" s="23">
        <v>0</v>
      </c>
      <c r="CA629" s="25">
        <f t="shared" si="89"/>
        <v>49809685</v>
      </c>
      <c r="CB629" s="22">
        <v>0</v>
      </c>
      <c r="CC629" s="23">
        <v>0</v>
      </c>
      <c r="CD629" s="23">
        <v>0</v>
      </c>
      <c r="CE629" s="23">
        <v>0</v>
      </c>
      <c r="CF629" s="24">
        <v>0</v>
      </c>
      <c r="CG629" s="23">
        <v>0</v>
      </c>
      <c r="CH629" s="23">
        <v>0</v>
      </c>
      <c r="CI629" s="23">
        <v>0</v>
      </c>
      <c r="CJ629" s="25">
        <f t="shared" si="90"/>
        <v>49809685</v>
      </c>
      <c r="CK629" s="22">
        <v>0</v>
      </c>
      <c r="CL629" s="23">
        <v>0</v>
      </c>
      <c r="CM629" s="23">
        <v>0</v>
      </c>
      <c r="CN629" s="23">
        <v>0</v>
      </c>
      <c r="CO629" s="23">
        <v>0</v>
      </c>
      <c r="CP629" s="24">
        <v>0</v>
      </c>
      <c r="CQ629" s="23">
        <v>0</v>
      </c>
      <c r="CR629" s="23">
        <v>0</v>
      </c>
      <c r="CS629" s="25">
        <f t="shared" si="91"/>
        <v>49809685</v>
      </c>
      <c r="CT629" s="22">
        <v>0</v>
      </c>
      <c r="CU629" s="23">
        <v>0</v>
      </c>
      <c r="CV629" s="23">
        <v>0</v>
      </c>
      <c r="CW629" s="23"/>
      <c r="CX629" s="23">
        <v>0</v>
      </c>
      <c r="CY629" s="24">
        <v>0</v>
      </c>
      <c r="CZ629" s="23">
        <v>0</v>
      </c>
      <c r="DA629" s="23">
        <v>0</v>
      </c>
      <c r="DB629" s="25">
        <f t="shared" si="93"/>
        <v>49809685</v>
      </c>
      <c r="DC629" s="22">
        <v>0</v>
      </c>
      <c r="DD629" s="23">
        <v>0</v>
      </c>
      <c r="DE629" s="23">
        <v>0</v>
      </c>
      <c r="DF629" s="23">
        <v>0</v>
      </c>
      <c r="DG629" s="23">
        <v>0</v>
      </c>
      <c r="DH629" s="24">
        <v>0</v>
      </c>
      <c r="DI629" s="23">
        <v>0</v>
      </c>
      <c r="DJ629" s="23">
        <v>0</v>
      </c>
      <c r="DK629" s="25">
        <f t="shared" si="94"/>
        <v>49809685</v>
      </c>
      <c r="DL629" s="28">
        <v>0</v>
      </c>
      <c r="DM629" s="23">
        <v>0</v>
      </c>
      <c r="DN629" s="23">
        <v>0</v>
      </c>
      <c r="DO629" s="23">
        <v>0</v>
      </c>
      <c r="DP629" s="23"/>
      <c r="DQ629" s="23"/>
      <c r="DR629" s="23">
        <v>0</v>
      </c>
      <c r="DS629" s="23">
        <v>0</v>
      </c>
      <c r="DT629" s="24">
        <v>0</v>
      </c>
      <c r="DU629" s="23">
        <v>0</v>
      </c>
      <c r="DV629" s="23">
        <v>0</v>
      </c>
      <c r="DW629" s="26">
        <f t="shared" si="92"/>
        <v>49809685</v>
      </c>
      <c r="DX629" s="26">
        <f>VLOOKUP(B629,[2]RPTNCT049_ConsultaSaldosContabl!$I$4:$K$7914,3,0)</f>
        <v>16153961</v>
      </c>
      <c r="DY629" s="13" t="e">
        <f>+S629+AD629+AU629+#REF!+BG629+#REF!+BQ629+#REF!</f>
        <v>#REF!</v>
      </c>
    </row>
    <row r="630" spans="1:129" ht="15" customHeight="1" x14ac:dyDescent="0.2">
      <c r="A630" s="9">
        <v>8902046463</v>
      </c>
      <c r="B630" s="9">
        <v>890204646</v>
      </c>
      <c r="C630" s="9"/>
      <c r="D630" s="27">
        <v>211568615</v>
      </c>
      <c r="E630" s="21" t="s">
        <v>957</v>
      </c>
      <c r="F630" s="20" t="s">
        <v>2084</v>
      </c>
      <c r="G630" s="22">
        <f>VLOOKUP(A630,[1]SGP!$A$4:$G$1137,7,0)</f>
        <v>0</v>
      </c>
      <c r="H630" s="23"/>
      <c r="I630" s="23">
        <v>0</v>
      </c>
      <c r="J630" s="23">
        <v>0</v>
      </c>
      <c r="K630" s="24">
        <v>0</v>
      </c>
      <c r="L630" s="23">
        <v>0</v>
      </c>
      <c r="M630" s="23">
        <v>0</v>
      </c>
      <c r="N630" s="25">
        <f t="shared" si="86"/>
        <v>0</v>
      </c>
      <c r="O630" s="25">
        <v>0</v>
      </c>
      <c r="P630" s="22">
        <v>0</v>
      </c>
      <c r="Q630" s="23">
        <v>0</v>
      </c>
      <c r="R630" s="23">
        <v>0</v>
      </c>
      <c r="S630" s="31">
        <v>11285173</v>
      </c>
      <c r="T630" s="23">
        <v>0</v>
      </c>
      <c r="U630" s="24">
        <v>0</v>
      </c>
      <c r="V630" s="23">
        <v>0</v>
      </c>
      <c r="W630" s="23">
        <v>0</v>
      </c>
      <c r="X630" s="25">
        <f t="shared" si="87"/>
        <v>11285173</v>
      </c>
      <c r="Y630" s="25">
        <v>0</v>
      </c>
      <c r="Z630" s="22">
        <v>0</v>
      </c>
      <c r="AA630" s="23">
        <v>0</v>
      </c>
      <c r="AB630" s="22">
        <v>0</v>
      </c>
      <c r="AC630" s="23">
        <v>0</v>
      </c>
      <c r="AD630" s="23">
        <v>0</v>
      </c>
      <c r="AE630" s="23">
        <v>0</v>
      </c>
      <c r="AF630" s="24">
        <v>0</v>
      </c>
      <c r="AG630" s="23">
        <v>0</v>
      </c>
      <c r="AH630" s="23">
        <v>0</v>
      </c>
      <c r="AI630" s="25">
        <f t="shared" si="88"/>
        <v>11285173</v>
      </c>
      <c r="AJ630" s="25">
        <v>0</v>
      </c>
      <c r="AK630" s="24">
        <v>0</v>
      </c>
      <c r="AL630" s="23">
        <v>0</v>
      </c>
      <c r="AM630" s="23">
        <v>0</v>
      </c>
      <c r="AN630" s="24">
        <v>0</v>
      </c>
      <c r="AO630" s="24">
        <v>0</v>
      </c>
      <c r="AP630" s="23">
        <v>0</v>
      </c>
      <c r="AQ630" s="23">
        <v>0</v>
      </c>
      <c r="AR630" s="23">
        <v>0</v>
      </c>
      <c r="AS630" s="41" t="s">
        <v>2304</v>
      </c>
      <c r="AT630" s="23">
        <v>0</v>
      </c>
      <c r="AU630" s="23">
        <v>0</v>
      </c>
      <c r="AV630" s="25">
        <v>11285173</v>
      </c>
      <c r="AW630" s="22">
        <v>0</v>
      </c>
      <c r="AX630" s="23">
        <v>0</v>
      </c>
      <c r="AY630" s="41">
        <v>0</v>
      </c>
      <c r="AZ630" s="23">
        <v>0</v>
      </c>
      <c r="BA630" s="24">
        <v>0</v>
      </c>
      <c r="BB630" s="23">
        <v>0</v>
      </c>
      <c r="BC630" s="23"/>
      <c r="BD630" s="23">
        <v>0</v>
      </c>
      <c r="BE630" s="41">
        <v>0</v>
      </c>
      <c r="BF630" s="23">
        <v>150520855</v>
      </c>
      <c r="BG630" s="23">
        <v>10359329</v>
      </c>
      <c r="BH630" s="25">
        <v>172165357</v>
      </c>
      <c r="BI630" s="23">
        <v>0</v>
      </c>
      <c r="BJ630" s="23">
        <v>44421741</v>
      </c>
      <c r="BK630" s="23">
        <v>0</v>
      </c>
      <c r="BL630" s="23">
        <v>0</v>
      </c>
      <c r="BM630" s="23">
        <v>0</v>
      </c>
      <c r="BN630" s="24">
        <v>0</v>
      </c>
      <c r="BO630" s="23">
        <v>0</v>
      </c>
      <c r="BP630" s="23">
        <v>0</v>
      </c>
      <c r="BQ630" s="23">
        <v>0</v>
      </c>
      <c r="BR630" s="25">
        <v>216587098</v>
      </c>
      <c r="BS630" s="22">
        <v>0</v>
      </c>
      <c r="BT630" s="23">
        <v>0</v>
      </c>
      <c r="BU630" s="23">
        <v>0</v>
      </c>
      <c r="BV630" s="23">
        <v>0</v>
      </c>
      <c r="BW630" s="24">
        <v>0</v>
      </c>
      <c r="BX630" s="23">
        <v>0</v>
      </c>
      <c r="BY630" s="23">
        <v>0</v>
      </c>
      <c r="BZ630" s="23">
        <v>0</v>
      </c>
      <c r="CA630" s="25">
        <f t="shared" si="89"/>
        <v>216587098</v>
      </c>
      <c r="CB630" s="22">
        <v>0</v>
      </c>
      <c r="CC630" s="23">
        <v>0</v>
      </c>
      <c r="CD630" s="23">
        <v>0</v>
      </c>
      <c r="CE630" s="23">
        <v>0</v>
      </c>
      <c r="CF630" s="24">
        <v>0</v>
      </c>
      <c r="CG630" s="23">
        <v>0</v>
      </c>
      <c r="CH630" s="23">
        <v>0</v>
      </c>
      <c r="CI630" s="23">
        <v>0</v>
      </c>
      <c r="CJ630" s="25">
        <f t="shared" si="90"/>
        <v>216587098</v>
      </c>
      <c r="CK630" s="22">
        <v>0</v>
      </c>
      <c r="CL630" s="23">
        <v>0</v>
      </c>
      <c r="CM630" s="23">
        <v>0</v>
      </c>
      <c r="CN630" s="23">
        <v>0</v>
      </c>
      <c r="CO630" s="23">
        <v>0</v>
      </c>
      <c r="CP630" s="24">
        <v>0</v>
      </c>
      <c r="CQ630" s="23">
        <v>0</v>
      </c>
      <c r="CR630" s="23">
        <v>0</v>
      </c>
      <c r="CS630" s="25">
        <f t="shared" si="91"/>
        <v>216587098</v>
      </c>
      <c r="CT630" s="22">
        <v>0</v>
      </c>
      <c r="CU630" s="23">
        <v>0</v>
      </c>
      <c r="CV630" s="23">
        <v>0</v>
      </c>
      <c r="CW630" s="23"/>
      <c r="CX630" s="23">
        <v>0</v>
      </c>
      <c r="CY630" s="24">
        <v>0</v>
      </c>
      <c r="CZ630" s="23">
        <v>0</v>
      </c>
      <c r="DA630" s="23">
        <v>0</v>
      </c>
      <c r="DB630" s="25">
        <f t="shared" si="93"/>
        <v>216587098</v>
      </c>
      <c r="DC630" s="22">
        <v>0</v>
      </c>
      <c r="DD630" s="23">
        <v>0</v>
      </c>
      <c r="DE630" s="23">
        <v>0</v>
      </c>
      <c r="DF630" s="23">
        <v>0</v>
      </c>
      <c r="DG630" s="23">
        <v>0</v>
      </c>
      <c r="DH630" s="24">
        <v>0</v>
      </c>
      <c r="DI630" s="23">
        <v>0</v>
      </c>
      <c r="DJ630" s="23">
        <v>0</v>
      </c>
      <c r="DK630" s="25">
        <f t="shared" si="94"/>
        <v>216587098</v>
      </c>
      <c r="DL630" s="28">
        <v>0</v>
      </c>
      <c r="DM630" s="23">
        <v>0</v>
      </c>
      <c r="DN630" s="23">
        <v>0</v>
      </c>
      <c r="DO630" s="23">
        <v>0</v>
      </c>
      <c r="DP630" s="23"/>
      <c r="DQ630" s="23"/>
      <c r="DR630" s="23">
        <v>0</v>
      </c>
      <c r="DS630" s="23">
        <v>0</v>
      </c>
      <c r="DT630" s="24">
        <v>0</v>
      </c>
      <c r="DU630" s="23">
        <v>0</v>
      </c>
      <c r="DV630" s="23">
        <v>0</v>
      </c>
      <c r="DW630" s="26">
        <f t="shared" si="92"/>
        <v>216587098</v>
      </c>
      <c r="DX630" s="26">
        <f>VLOOKUP(B630,[2]RPTNCT049_ConsultaSaldosContabl!$I$4:$K$7914,3,0)</f>
        <v>194942596</v>
      </c>
      <c r="DY630" s="13" t="e">
        <f>+S630+AD630+AU630+#REF!+BG630+#REF!+BQ630+#REF!</f>
        <v>#REF!</v>
      </c>
    </row>
    <row r="631" spans="1:129" ht="15" customHeight="1" x14ac:dyDescent="0.2">
      <c r="A631" s="9">
        <v>8902046431</v>
      </c>
      <c r="B631" s="9">
        <v>890204643</v>
      </c>
      <c r="C631" s="9"/>
      <c r="D631" s="27">
        <v>215568655</v>
      </c>
      <c r="E631" s="21" t="s">
        <v>958</v>
      </c>
      <c r="F631" s="20" t="s">
        <v>2085</v>
      </c>
      <c r="G631" s="22">
        <f>VLOOKUP(A631,[1]SGP!$A$4:$G$1137,7,0)</f>
        <v>0</v>
      </c>
      <c r="H631" s="23"/>
      <c r="I631" s="23">
        <v>0</v>
      </c>
      <c r="J631" s="23">
        <v>0</v>
      </c>
      <c r="K631" s="24">
        <v>0</v>
      </c>
      <c r="L631" s="23">
        <v>0</v>
      </c>
      <c r="M631" s="23">
        <v>0</v>
      </c>
      <c r="N631" s="25">
        <f t="shared" si="86"/>
        <v>0</v>
      </c>
      <c r="O631" s="25">
        <v>0</v>
      </c>
      <c r="P631" s="22">
        <v>0</v>
      </c>
      <c r="Q631" s="23">
        <v>0</v>
      </c>
      <c r="R631" s="23">
        <v>0</v>
      </c>
      <c r="S631" s="31">
        <v>201398124</v>
      </c>
      <c r="T631" s="23">
        <v>0</v>
      </c>
      <c r="U631" s="24">
        <v>0</v>
      </c>
      <c r="V631" s="23">
        <v>0</v>
      </c>
      <c r="W631" s="23">
        <v>0</v>
      </c>
      <c r="X631" s="25">
        <f t="shared" si="87"/>
        <v>201398124</v>
      </c>
      <c r="Y631" s="25">
        <v>0</v>
      </c>
      <c r="Z631" s="22">
        <v>0</v>
      </c>
      <c r="AA631" s="23">
        <v>0</v>
      </c>
      <c r="AB631" s="22">
        <v>0</v>
      </c>
      <c r="AC631" s="23">
        <v>0</v>
      </c>
      <c r="AD631" s="23">
        <v>92502354</v>
      </c>
      <c r="AE631" s="23">
        <v>0</v>
      </c>
      <c r="AF631" s="24">
        <v>0</v>
      </c>
      <c r="AG631" s="23">
        <v>0</v>
      </c>
      <c r="AH631" s="23">
        <v>0</v>
      </c>
      <c r="AI631" s="25">
        <f t="shared" si="88"/>
        <v>293900478</v>
      </c>
      <c r="AJ631" s="25">
        <v>0</v>
      </c>
      <c r="AK631" s="24">
        <v>0</v>
      </c>
      <c r="AL631" s="23">
        <v>0</v>
      </c>
      <c r="AM631" s="23">
        <v>0</v>
      </c>
      <c r="AN631" s="24">
        <v>0</v>
      </c>
      <c r="AO631" s="24">
        <v>0</v>
      </c>
      <c r="AP631" s="23">
        <v>0</v>
      </c>
      <c r="AQ631" s="23">
        <v>0</v>
      </c>
      <c r="AR631" s="23">
        <v>0</v>
      </c>
      <c r="AS631" s="41" t="s">
        <v>2304</v>
      </c>
      <c r="AT631" s="23">
        <v>0</v>
      </c>
      <c r="AU631" s="23">
        <v>0</v>
      </c>
      <c r="AV631" s="25">
        <v>293900478</v>
      </c>
      <c r="AW631" s="22">
        <v>0</v>
      </c>
      <c r="AX631" s="23">
        <v>0</v>
      </c>
      <c r="AY631" s="41">
        <v>0</v>
      </c>
      <c r="AZ631" s="23">
        <v>0</v>
      </c>
      <c r="BA631" s="24">
        <v>0</v>
      </c>
      <c r="BB631" s="23">
        <v>0</v>
      </c>
      <c r="BC631" s="23"/>
      <c r="BD631" s="23">
        <v>0</v>
      </c>
      <c r="BE631" s="41">
        <v>0</v>
      </c>
      <c r="BF631" s="23">
        <v>182871225</v>
      </c>
      <c r="BG631" s="23">
        <v>276698180</v>
      </c>
      <c r="BH631" s="25">
        <v>753469883</v>
      </c>
      <c r="BI631" s="23">
        <v>0</v>
      </c>
      <c r="BJ631" s="23">
        <v>52234416</v>
      </c>
      <c r="BK631" s="23">
        <v>0</v>
      </c>
      <c r="BL631" s="23">
        <v>0</v>
      </c>
      <c r="BM631" s="23">
        <v>0</v>
      </c>
      <c r="BN631" s="24">
        <v>0</v>
      </c>
      <c r="BO631" s="23">
        <v>0</v>
      </c>
      <c r="BP631" s="23">
        <v>0</v>
      </c>
      <c r="BQ631" s="23">
        <v>0</v>
      </c>
      <c r="BR631" s="25">
        <v>805704299</v>
      </c>
      <c r="BS631" s="22">
        <v>0</v>
      </c>
      <c r="BT631" s="23">
        <v>0</v>
      </c>
      <c r="BU631" s="23">
        <v>0</v>
      </c>
      <c r="BV631" s="23">
        <v>0</v>
      </c>
      <c r="BW631" s="24">
        <v>0</v>
      </c>
      <c r="BX631" s="23">
        <v>0</v>
      </c>
      <c r="BY631" s="23">
        <v>0</v>
      </c>
      <c r="BZ631" s="23">
        <v>0</v>
      </c>
      <c r="CA631" s="25">
        <f t="shared" si="89"/>
        <v>805704299</v>
      </c>
      <c r="CB631" s="22">
        <v>0</v>
      </c>
      <c r="CC631" s="23">
        <v>0</v>
      </c>
      <c r="CD631" s="23">
        <v>0</v>
      </c>
      <c r="CE631" s="23">
        <v>0</v>
      </c>
      <c r="CF631" s="24">
        <v>0</v>
      </c>
      <c r="CG631" s="23">
        <v>0</v>
      </c>
      <c r="CH631" s="23">
        <v>0</v>
      </c>
      <c r="CI631" s="23">
        <v>0</v>
      </c>
      <c r="CJ631" s="25">
        <f t="shared" si="90"/>
        <v>805704299</v>
      </c>
      <c r="CK631" s="22">
        <v>0</v>
      </c>
      <c r="CL631" s="23">
        <v>0</v>
      </c>
      <c r="CM631" s="23">
        <v>0</v>
      </c>
      <c r="CN631" s="23">
        <v>0</v>
      </c>
      <c r="CO631" s="23">
        <v>0</v>
      </c>
      <c r="CP631" s="24">
        <v>0</v>
      </c>
      <c r="CQ631" s="23">
        <v>0</v>
      </c>
      <c r="CR631" s="23">
        <v>0</v>
      </c>
      <c r="CS631" s="25">
        <f t="shared" si="91"/>
        <v>805704299</v>
      </c>
      <c r="CT631" s="22">
        <v>0</v>
      </c>
      <c r="CU631" s="23">
        <v>0</v>
      </c>
      <c r="CV631" s="23">
        <v>0</v>
      </c>
      <c r="CW631" s="23"/>
      <c r="CX631" s="23">
        <v>0</v>
      </c>
      <c r="CY631" s="24">
        <v>0</v>
      </c>
      <c r="CZ631" s="23">
        <v>0</v>
      </c>
      <c r="DA631" s="23">
        <v>0</v>
      </c>
      <c r="DB631" s="25">
        <f t="shared" si="93"/>
        <v>805704299</v>
      </c>
      <c r="DC631" s="22">
        <v>0</v>
      </c>
      <c r="DD631" s="23">
        <v>0</v>
      </c>
      <c r="DE631" s="23">
        <v>0</v>
      </c>
      <c r="DF631" s="23">
        <v>0</v>
      </c>
      <c r="DG631" s="23">
        <v>0</v>
      </c>
      <c r="DH631" s="24">
        <v>0</v>
      </c>
      <c r="DI631" s="23">
        <v>0</v>
      </c>
      <c r="DJ631" s="23">
        <v>0</v>
      </c>
      <c r="DK631" s="25">
        <f t="shared" si="94"/>
        <v>805704299</v>
      </c>
      <c r="DL631" s="28">
        <v>0</v>
      </c>
      <c r="DM631" s="23">
        <v>0</v>
      </c>
      <c r="DN631" s="23">
        <v>0</v>
      </c>
      <c r="DO631" s="23">
        <v>0</v>
      </c>
      <c r="DP631" s="23"/>
      <c r="DQ631" s="23"/>
      <c r="DR631" s="23">
        <v>0</v>
      </c>
      <c r="DS631" s="23">
        <v>0</v>
      </c>
      <c r="DT631" s="24">
        <v>0</v>
      </c>
      <c r="DU631" s="23">
        <v>0</v>
      </c>
      <c r="DV631" s="23">
        <v>0</v>
      </c>
      <c r="DW631" s="26">
        <f t="shared" si="92"/>
        <v>805704299</v>
      </c>
      <c r="DX631" s="26">
        <f>VLOOKUP(B631,[2]RPTNCT049_ConsultaSaldosContabl!$I$4:$K$7914,3,0)</f>
        <v>235105641</v>
      </c>
      <c r="DY631" s="13" t="e">
        <f>+S631+AD631+AU631+#REF!+BG631+#REF!+BQ631+#REF!</f>
        <v>#REF!</v>
      </c>
    </row>
    <row r="632" spans="1:129" ht="15" customHeight="1" x14ac:dyDescent="0.2">
      <c r="A632" s="9">
        <v>8902045379</v>
      </c>
      <c r="B632" s="9">
        <v>890204537</v>
      </c>
      <c r="C632" s="9"/>
      <c r="D632" s="27">
        <v>211868418</v>
      </c>
      <c r="E632" s="21" t="s">
        <v>940</v>
      </c>
      <c r="F632" s="20" t="s">
        <v>2068</v>
      </c>
      <c r="G632" s="22">
        <f>VLOOKUP(A632,[1]SGP!$A$4:$G$1137,7,0)</f>
        <v>0</v>
      </c>
      <c r="H632" s="23"/>
      <c r="I632" s="23">
        <v>0</v>
      </c>
      <c r="J632" s="23">
        <v>0</v>
      </c>
      <c r="K632" s="24">
        <v>0</v>
      </c>
      <c r="L632" s="23">
        <v>0</v>
      </c>
      <c r="M632" s="23">
        <v>0</v>
      </c>
      <c r="N632" s="25">
        <f t="shared" si="86"/>
        <v>0</v>
      </c>
      <c r="O632" s="25">
        <v>0</v>
      </c>
      <c r="P632" s="22">
        <v>0</v>
      </c>
      <c r="Q632" s="23">
        <v>0</v>
      </c>
      <c r="R632" s="23">
        <v>0</v>
      </c>
      <c r="S632" s="31">
        <v>98889405</v>
      </c>
      <c r="T632" s="23">
        <v>0</v>
      </c>
      <c r="U632" s="24">
        <v>0</v>
      </c>
      <c r="V632" s="23">
        <v>0</v>
      </c>
      <c r="W632" s="23">
        <v>0</v>
      </c>
      <c r="X632" s="25">
        <f t="shared" si="87"/>
        <v>98889405</v>
      </c>
      <c r="Y632" s="25">
        <v>0</v>
      </c>
      <c r="Z632" s="22">
        <v>0</v>
      </c>
      <c r="AA632" s="23">
        <v>0</v>
      </c>
      <c r="AB632" s="22">
        <v>0</v>
      </c>
      <c r="AC632" s="23">
        <v>0</v>
      </c>
      <c r="AD632" s="23">
        <v>25954051</v>
      </c>
      <c r="AE632" s="23">
        <v>0</v>
      </c>
      <c r="AF632" s="24">
        <v>0</v>
      </c>
      <c r="AG632" s="23">
        <v>0</v>
      </c>
      <c r="AH632" s="23">
        <v>0</v>
      </c>
      <c r="AI632" s="25">
        <f t="shared" si="88"/>
        <v>124843456</v>
      </c>
      <c r="AJ632" s="25">
        <v>0</v>
      </c>
      <c r="AK632" s="24">
        <v>0</v>
      </c>
      <c r="AL632" s="23">
        <v>0</v>
      </c>
      <c r="AM632" s="23">
        <v>0</v>
      </c>
      <c r="AN632" s="24">
        <v>0</v>
      </c>
      <c r="AO632" s="24">
        <v>0</v>
      </c>
      <c r="AP632" s="23">
        <v>0</v>
      </c>
      <c r="AQ632" s="23">
        <v>0</v>
      </c>
      <c r="AR632" s="23">
        <v>0</v>
      </c>
      <c r="AS632" s="41" t="s">
        <v>2304</v>
      </c>
      <c r="AT632" s="23">
        <v>0</v>
      </c>
      <c r="AU632" s="23">
        <v>0</v>
      </c>
      <c r="AV632" s="25">
        <v>124843456</v>
      </c>
      <c r="AW632" s="22">
        <v>0</v>
      </c>
      <c r="AX632" s="23">
        <v>0</v>
      </c>
      <c r="AY632" s="41">
        <v>0</v>
      </c>
      <c r="AZ632" s="23">
        <v>0</v>
      </c>
      <c r="BA632" s="24">
        <v>0</v>
      </c>
      <c r="BB632" s="23">
        <v>0</v>
      </c>
      <c r="BC632" s="23"/>
      <c r="BD632" s="23">
        <v>0</v>
      </c>
      <c r="BE632" s="41">
        <v>0</v>
      </c>
      <c r="BF632" s="23">
        <v>86679435</v>
      </c>
      <c r="BG632" s="23">
        <v>118785280</v>
      </c>
      <c r="BH632" s="25">
        <v>330308171</v>
      </c>
      <c r="BI632" s="23">
        <v>0</v>
      </c>
      <c r="BJ632" s="23">
        <v>24756683</v>
      </c>
      <c r="BK632" s="23">
        <v>0</v>
      </c>
      <c r="BL632" s="23">
        <v>0</v>
      </c>
      <c r="BM632" s="23">
        <v>0</v>
      </c>
      <c r="BN632" s="24">
        <v>0</v>
      </c>
      <c r="BO632" s="23">
        <v>0</v>
      </c>
      <c r="BP632" s="23">
        <v>0</v>
      </c>
      <c r="BQ632" s="23">
        <v>0</v>
      </c>
      <c r="BR632" s="25">
        <v>355064854</v>
      </c>
      <c r="BS632" s="22">
        <v>0</v>
      </c>
      <c r="BT632" s="23">
        <v>0</v>
      </c>
      <c r="BU632" s="23">
        <v>0</v>
      </c>
      <c r="BV632" s="23">
        <v>0</v>
      </c>
      <c r="BW632" s="24">
        <v>0</v>
      </c>
      <c r="BX632" s="23">
        <v>0</v>
      </c>
      <c r="BY632" s="23">
        <v>0</v>
      </c>
      <c r="BZ632" s="23">
        <v>0</v>
      </c>
      <c r="CA632" s="25">
        <f t="shared" si="89"/>
        <v>355064854</v>
      </c>
      <c r="CB632" s="22">
        <v>0</v>
      </c>
      <c r="CC632" s="23">
        <v>0</v>
      </c>
      <c r="CD632" s="23">
        <v>0</v>
      </c>
      <c r="CE632" s="23">
        <v>0</v>
      </c>
      <c r="CF632" s="24">
        <v>0</v>
      </c>
      <c r="CG632" s="23">
        <v>0</v>
      </c>
      <c r="CH632" s="23">
        <v>0</v>
      </c>
      <c r="CI632" s="23">
        <v>0</v>
      </c>
      <c r="CJ632" s="25">
        <f t="shared" si="90"/>
        <v>355064854</v>
      </c>
      <c r="CK632" s="22">
        <v>0</v>
      </c>
      <c r="CL632" s="23">
        <v>0</v>
      </c>
      <c r="CM632" s="23">
        <v>0</v>
      </c>
      <c r="CN632" s="23">
        <v>0</v>
      </c>
      <c r="CO632" s="23">
        <v>0</v>
      </c>
      <c r="CP632" s="24">
        <v>0</v>
      </c>
      <c r="CQ632" s="23">
        <v>0</v>
      </c>
      <c r="CR632" s="23">
        <v>0</v>
      </c>
      <c r="CS632" s="25">
        <f t="shared" si="91"/>
        <v>355064854</v>
      </c>
      <c r="CT632" s="22">
        <v>0</v>
      </c>
      <c r="CU632" s="23">
        <v>0</v>
      </c>
      <c r="CV632" s="23">
        <v>0</v>
      </c>
      <c r="CW632" s="23"/>
      <c r="CX632" s="23">
        <v>0</v>
      </c>
      <c r="CY632" s="24">
        <v>0</v>
      </c>
      <c r="CZ632" s="23">
        <v>0</v>
      </c>
      <c r="DA632" s="23">
        <v>0</v>
      </c>
      <c r="DB632" s="25">
        <f t="shared" si="93"/>
        <v>355064854</v>
      </c>
      <c r="DC632" s="22">
        <v>0</v>
      </c>
      <c r="DD632" s="23">
        <v>0</v>
      </c>
      <c r="DE632" s="23">
        <v>0</v>
      </c>
      <c r="DF632" s="23">
        <v>0</v>
      </c>
      <c r="DG632" s="23">
        <v>0</v>
      </c>
      <c r="DH632" s="24">
        <v>0</v>
      </c>
      <c r="DI632" s="23">
        <v>0</v>
      </c>
      <c r="DJ632" s="23">
        <v>0</v>
      </c>
      <c r="DK632" s="25">
        <f t="shared" si="94"/>
        <v>355064854</v>
      </c>
      <c r="DL632" s="28">
        <v>0</v>
      </c>
      <c r="DM632" s="23">
        <v>0</v>
      </c>
      <c r="DN632" s="23">
        <v>0</v>
      </c>
      <c r="DO632" s="23">
        <v>0</v>
      </c>
      <c r="DP632" s="23"/>
      <c r="DQ632" s="23"/>
      <c r="DR632" s="23">
        <v>0</v>
      </c>
      <c r="DS632" s="23">
        <v>0</v>
      </c>
      <c r="DT632" s="24">
        <v>0</v>
      </c>
      <c r="DU632" s="23">
        <v>0</v>
      </c>
      <c r="DV632" s="23">
        <v>0</v>
      </c>
      <c r="DW632" s="26">
        <f t="shared" si="92"/>
        <v>355064854</v>
      </c>
      <c r="DX632" s="26">
        <f>VLOOKUP(B632,[2]RPTNCT049_ConsultaSaldosContabl!$I$4:$K$7914,3,0)</f>
        <v>111436118</v>
      </c>
      <c r="DY632" s="13" t="e">
        <f>+S632+AD632+AU632+#REF!+BG632+#REF!+BQ632+#REF!</f>
        <v>#REF!</v>
      </c>
    </row>
    <row r="633" spans="1:129" ht="15" customHeight="1" x14ac:dyDescent="0.2">
      <c r="A633" s="9">
        <v>8902042650</v>
      </c>
      <c r="B633" s="9">
        <v>890204265</v>
      </c>
      <c r="C633" s="9"/>
      <c r="D633" s="27">
        <v>214968549</v>
      </c>
      <c r="E633" s="21" t="s">
        <v>953</v>
      </c>
      <c r="F633" s="20" t="s">
        <v>2080</v>
      </c>
      <c r="G633" s="22">
        <f>VLOOKUP(A633,[1]SGP!$A$4:$G$1137,7,0)</f>
        <v>0</v>
      </c>
      <c r="H633" s="23"/>
      <c r="I633" s="23">
        <v>0</v>
      </c>
      <c r="J633" s="23">
        <v>0</v>
      </c>
      <c r="K633" s="24">
        <v>0</v>
      </c>
      <c r="L633" s="23">
        <v>0</v>
      </c>
      <c r="M633" s="23">
        <v>0</v>
      </c>
      <c r="N633" s="25">
        <f t="shared" si="86"/>
        <v>0</v>
      </c>
      <c r="O633" s="25">
        <v>0</v>
      </c>
      <c r="P633" s="22">
        <v>0</v>
      </c>
      <c r="Q633" s="23">
        <v>0</v>
      </c>
      <c r="R633" s="23">
        <v>0</v>
      </c>
      <c r="S633" s="31">
        <v>33485260</v>
      </c>
      <c r="T633" s="23">
        <v>0</v>
      </c>
      <c r="U633" s="24">
        <v>0</v>
      </c>
      <c r="V633" s="23">
        <v>0</v>
      </c>
      <c r="W633" s="23">
        <v>0</v>
      </c>
      <c r="X633" s="25">
        <f t="shared" si="87"/>
        <v>33485260</v>
      </c>
      <c r="Y633" s="25">
        <v>0</v>
      </c>
      <c r="Z633" s="22">
        <v>0</v>
      </c>
      <c r="AA633" s="23">
        <v>0</v>
      </c>
      <c r="AB633" s="22">
        <v>0</v>
      </c>
      <c r="AC633" s="23">
        <v>0</v>
      </c>
      <c r="AD633" s="23">
        <v>0</v>
      </c>
      <c r="AE633" s="23">
        <v>0</v>
      </c>
      <c r="AF633" s="24">
        <v>0</v>
      </c>
      <c r="AG633" s="23">
        <v>0</v>
      </c>
      <c r="AH633" s="23">
        <v>0</v>
      </c>
      <c r="AI633" s="25">
        <f t="shared" si="88"/>
        <v>33485260</v>
      </c>
      <c r="AJ633" s="25">
        <v>0</v>
      </c>
      <c r="AK633" s="24">
        <v>0</v>
      </c>
      <c r="AL633" s="23">
        <v>0</v>
      </c>
      <c r="AM633" s="23">
        <v>0</v>
      </c>
      <c r="AN633" s="24">
        <v>0</v>
      </c>
      <c r="AO633" s="24">
        <v>0</v>
      </c>
      <c r="AP633" s="23">
        <v>0</v>
      </c>
      <c r="AQ633" s="23">
        <v>0</v>
      </c>
      <c r="AR633" s="23">
        <v>0</v>
      </c>
      <c r="AS633" s="41" t="s">
        <v>2304</v>
      </c>
      <c r="AT633" s="23">
        <v>0</v>
      </c>
      <c r="AU633" s="23">
        <v>0</v>
      </c>
      <c r="AV633" s="25">
        <v>33485260</v>
      </c>
      <c r="AW633" s="22">
        <v>0</v>
      </c>
      <c r="AX633" s="23">
        <v>0</v>
      </c>
      <c r="AY633" s="41">
        <v>0</v>
      </c>
      <c r="AZ633" s="23">
        <v>0</v>
      </c>
      <c r="BA633" s="24">
        <v>0</v>
      </c>
      <c r="BB633" s="23">
        <v>0</v>
      </c>
      <c r="BC633" s="23"/>
      <c r="BD633" s="23">
        <v>0</v>
      </c>
      <c r="BE633" s="41">
        <v>0</v>
      </c>
      <c r="BF633" s="23">
        <v>18448665</v>
      </c>
      <c r="BG633" s="23">
        <v>29094130</v>
      </c>
      <c r="BH633" s="25">
        <v>81028055</v>
      </c>
      <c r="BI633" s="23">
        <v>0</v>
      </c>
      <c r="BJ633" s="23">
        <v>5269423</v>
      </c>
      <c r="BK633" s="23">
        <v>0</v>
      </c>
      <c r="BL633" s="23">
        <v>0</v>
      </c>
      <c r="BM633" s="23">
        <v>0</v>
      </c>
      <c r="BN633" s="24">
        <v>0</v>
      </c>
      <c r="BO633" s="23">
        <v>0</v>
      </c>
      <c r="BP633" s="23">
        <v>0</v>
      </c>
      <c r="BQ633" s="23">
        <v>0</v>
      </c>
      <c r="BR633" s="25">
        <v>86297478</v>
      </c>
      <c r="BS633" s="22">
        <v>0</v>
      </c>
      <c r="BT633" s="23">
        <v>0</v>
      </c>
      <c r="BU633" s="23">
        <v>0</v>
      </c>
      <c r="BV633" s="23">
        <v>0</v>
      </c>
      <c r="BW633" s="24">
        <v>0</v>
      </c>
      <c r="BX633" s="23">
        <v>0</v>
      </c>
      <c r="BY633" s="23">
        <v>0</v>
      </c>
      <c r="BZ633" s="23">
        <v>0</v>
      </c>
      <c r="CA633" s="25">
        <f t="shared" si="89"/>
        <v>86297478</v>
      </c>
      <c r="CB633" s="22">
        <v>0</v>
      </c>
      <c r="CC633" s="23">
        <v>0</v>
      </c>
      <c r="CD633" s="23">
        <v>0</v>
      </c>
      <c r="CE633" s="23">
        <v>0</v>
      </c>
      <c r="CF633" s="24">
        <v>0</v>
      </c>
      <c r="CG633" s="23">
        <v>0</v>
      </c>
      <c r="CH633" s="23">
        <v>0</v>
      </c>
      <c r="CI633" s="23">
        <v>0</v>
      </c>
      <c r="CJ633" s="25">
        <f t="shared" si="90"/>
        <v>86297478</v>
      </c>
      <c r="CK633" s="22">
        <v>0</v>
      </c>
      <c r="CL633" s="23">
        <v>0</v>
      </c>
      <c r="CM633" s="23">
        <v>0</v>
      </c>
      <c r="CN633" s="23">
        <v>0</v>
      </c>
      <c r="CO633" s="23">
        <v>0</v>
      </c>
      <c r="CP633" s="24">
        <v>0</v>
      </c>
      <c r="CQ633" s="23">
        <v>0</v>
      </c>
      <c r="CR633" s="23">
        <v>0</v>
      </c>
      <c r="CS633" s="25">
        <f t="shared" si="91"/>
        <v>86297478</v>
      </c>
      <c r="CT633" s="22">
        <v>0</v>
      </c>
      <c r="CU633" s="23">
        <v>0</v>
      </c>
      <c r="CV633" s="23">
        <v>0</v>
      </c>
      <c r="CW633" s="23"/>
      <c r="CX633" s="23">
        <v>0</v>
      </c>
      <c r="CY633" s="24">
        <v>0</v>
      </c>
      <c r="CZ633" s="23">
        <v>0</v>
      </c>
      <c r="DA633" s="23">
        <v>0</v>
      </c>
      <c r="DB633" s="25">
        <f t="shared" si="93"/>
        <v>86297478</v>
      </c>
      <c r="DC633" s="22">
        <v>0</v>
      </c>
      <c r="DD633" s="23">
        <v>0</v>
      </c>
      <c r="DE633" s="23">
        <v>0</v>
      </c>
      <c r="DF633" s="23">
        <v>0</v>
      </c>
      <c r="DG633" s="23">
        <v>0</v>
      </c>
      <c r="DH633" s="24">
        <v>0</v>
      </c>
      <c r="DI633" s="23">
        <v>0</v>
      </c>
      <c r="DJ633" s="23">
        <v>0</v>
      </c>
      <c r="DK633" s="25">
        <f t="shared" si="94"/>
        <v>86297478</v>
      </c>
      <c r="DL633" s="28">
        <v>0</v>
      </c>
      <c r="DM633" s="23">
        <v>0</v>
      </c>
      <c r="DN633" s="23">
        <v>0</v>
      </c>
      <c r="DO633" s="23">
        <v>0</v>
      </c>
      <c r="DP633" s="23"/>
      <c r="DQ633" s="23"/>
      <c r="DR633" s="23">
        <v>0</v>
      </c>
      <c r="DS633" s="23">
        <v>0</v>
      </c>
      <c r="DT633" s="24">
        <v>0</v>
      </c>
      <c r="DU633" s="23">
        <v>0</v>
      </c>
      <c r="DV633" s="23">
        <v>0</v>
      </c>
      <c r="DW633" s="26">
        <f t="shared" si="92"/>
        <v>86297478</v>
      </c>
      <c r="DX633" s="26">
        <f>VLOOKUP(B633,[2]RPTNCT049_ConsultaSaldosContabl!$I$4:$K$7914,3,0)</f>
        <v>23718088</v>
      </c>
      <c r="DY633" s="13" t="e">
        <f>+S633+AD633+AU633+#REF!+BG633+#REF!+BQ633+#REF!</f>
        <v>#REF!</v>
      </c>
    </row>
    <row r="634" spans="1:129" ht="15" customHeight="1" x14ac:dyDescent="0.2">
      <c r="A634" s="9">
        <v>8902041383</v>
      </c>
      <c r="B634" s="9">
        <v>890204138</v>
      </c>
      <c r="C634" s="9"/>
      <c r="D634" s="27">
        <v>219568895</v>
      </c>
      <c r="E634" s="21" t="s">
        <v>978</v>
      </c>
      <c r="F634" s="20" t="s">
        <v>2060</v>
      </c>
      <c r="G634" s="22">
        <f>VLOOKUP(A634,[1]SGP!$A$4:$G$1137,7,0)</f>
        <v>0</v>
      </c>
      <c r="H634" s="23"/>
      <c r="I634" s="23">
        <v>0</v>
      </c>
      <c r="J634" s="23">
        <v>0</v>
      </c>
      <c r="K634" s="24">
        <v>0</v>
      </c>
      <c r="L634" s="23">
        <v>0</v>
      </c>
      <c r="M634" s="23">
        <v>0</v>
      </c>
      <c r="N634" s="25">
        <f t="shared" si="86"/>
        <v>0</v>
      </c>
      <c r="O634" s="25">
        <v>0</v>
      </c>
      <c r="P634" s="22">
        <v>0</v>
      </c>
      <c r="Q634" s="23">
        <v>0</v>
      </c>
      <c r="R634" s="23">
        <v>0</v>
      </c>
      <c r="S634" s="31">
        <v>18448490</v>
      </c>
      <c r="T634" s="23">
        <v>0</v>
      </c>
      <c r="U634" s="24">
        <v>0</v>
      </c>
      <c r="V634" s="23">
        <v>0</v>
      </c>
      <c r="W634" s="23">
        <v>0</v>
      </c>
      <c r="X634" s="25">
        <f t="shared" si="87"/>
        <v>18448490</v>
      </c>
      <c r="Y634" s="25">
        <v>0</v>
      </c>
      <c r="Z634" s="22">
        <v>0</v>
      </c>
      <c r="AA634" s="23">
        <v>0</v>
      </c>
      <c r="AB634" s="22">
        <v>0</v>
      </c>
      <c r="AC634" s="23">
        <v>0</v>
      </c>
      <c r="AD634" s="23">
        <v>56956079</v>
      </c>
      <c r="AE634" s="23">
        <v>0</v>
      </c>
      <c r="AF634" s="24">
        <v>0</v>
      </c>
      <c r="AG634" s="23">
        <v>0</v>
      </c>
      <c r="AH634" s="23">
        <v>0</v>
      </c>
      <c r="AI634" s="25">
        <f t="shared" si="88"/>
        <v>75404569</v>
      </c>
      <c r="AJ634" s="25">
        <v>0</v>
      </c>
      <c r="AK634" s="24">
        <v>0</v>
      </c>
      <c r="AL634" s="23">
        <v>0</v>
      </c>
      <c r="AM634" s="23">
        <v>0</v>
      </c>
      <c r="AN634" s="24">
        <v>0</v>
      </c>
      <c r="AO634" s="24">
        <v>0</v>
      </c>
      <c r="AP634" s="23">
        <v>0</v>
      </c>
      <c r="AQ634" s="23">
        <v>0</v>
      </c>
      <c r="AR634" s="23">
        <v>0</v>
      </c>
      <c r="AS634" s="41" t="s">
        <v>2304</v>
      </c>
      <c r="AT634" s="23">
        <v>0</v>
      </c>
      <c r="AU634" s="23">
        <v>0</v>
      </c>
      <c r="AV634" s="25">
        <v>75404569</v>
      </c>
      <c r="AW634" s="22">
        <v>0</v>
      </c>
      <c r="AX634" s="23">
        <v>0</v>
      </c>
      <c r="AY634" s="41">
        <v>0</v>
      </c>
      <c r="AZ634" s="23">
        <v>0</v>
      </c>
      <c r="BA634" s="24">
        <v>0</v>
      </c>
      <c r="BB634" s="23">
        <v>0</v>
      </c>
      <c r="BC634" s="23"/>
      <c r="BD634" s="23">
        <v>0</v>
      </c>
      <c r="BE634" s="41">
        <v>0</v>
      </c>
      <c r="BF634" s="23">
        <v>34542595</v>
      </c>
      <c r="BG634" s="23">
        <v>71224653</v>
      </c>
      <c r="BH634" s="25">
        <v>181171817</v>
      </c>
      <c r="BI634" s="23">
        <v>0</v>
      </c>
      <c r="BJ634" s="23">
        <v>9866808</v>
      </c>
      <c r="BK634" s="23">
        <v>0</v>
      </c>
      <c r="BL634" s="23">
        <v>0</v>
      </c>
      <c r="BM634" s="23">
        <v>0</v>
      </c>
      <c r="BN634" s="24">
        <v>0</v>
      </c>
      <c r="BO634" s="23">
        <v>0</v>
      </c>
      <c r="BP634" s="23">
        <v>0</v>
      </c>
      <c r="BQ634" s="23">
        <v>0</v>
      </c>
      <c r="BR634" s="25">
        <v>191038625</v>
      </c>
      <c r="BS634" s="22">
        <v>0</v>
      </c>
      <c r="BT634" s="23">
        <v>0</v>
      </c>
      <c r="BU634" s="23">
        <v>0</v>
      </c>
      <c r="BV634" s="23">
        <v>0</v>
      </c>
      <c r="BW634" s="24">
        <v>0</v>
      </c>
      <c r="BX634" s="23">
        <v>0</v>
      </c>
      <c r="BY634" s="23">
        <v>0</v>
      </c>
      <c r="BZ634" s="23">
        <v>0</v>
      </c>
      <c r="CA634" s="25">
        <f t="shared" si="89"/>
        <v>191038625</v>
      </c>
      <c r="CB634" s="22">
        <v>0</v>
      </c>
      <c r="CC634" s="23">
        <v>0</v>
      </c>
      <c r="CD634" s="23">
        <v>0</v>
      </c>
      <c r="CE634" s="23">
        <v>0</v>
      </c>
      <c r="CF634" s="24">
        <v>0</v>
      </c>
      <c r="CG634" s="23">
        <v>0</v>
      </c>
      <c r="CH634" s="23">
        <v>0</v>
      </c>
      <c r="CI634" s="23">
        <v>0</v>
      </c>
      <c r="CJ634" s="25">
        <f t="shared" si="90"/>
        <v>191038625</v>
      </c>
      <c r="CK634" s="22">
        <v>0</v>
      </c>
      <c r="CL634" s="23">
        <v>0</v>
      </c>
      <c r="CM634" s="23">
        <v>0</v>
      </c>
      <c r="CN634" s="23">
        <v>0</v>
      </c>
      <c r="CO634" s="23">
        <v>0</v>
      </c>
      <c r="CP634" s="24">
        <v>0</v>
      </c>
      <c r="CQ634" s="23">
        <v>0</v>
      </c>
      <c r="CR634" s="23">
        <v>0</v>
      </c>
      <c r="CS634" s="25">
        <f t="shared" si="91"/>
        <v>191038625</v>
      </c>
      <c r="CT634" s="22">
        <v>0</v>
      </c>
      <c r="CU634" s="23">
        <v>0</v>
      </c>
      <c r="CV634" s="23">
        <v>0</v>
      </c>
      <c r="CW634" s="23"/>
      <c r="CX634" s="23">
        <v>0</v>
      </c>
      <c r="CY634" s="24">
        <v>0</v>
      </c>
      <c r="CZ634" s="23">
        <v>0</v>
      </c>
      <c r="DA634" s="23">
        <v>0</v>
      </c>
      <c r="DB634" s="25">
        <f t="shared" si="93"/>
        <v>191038625</v>
      </c>
      <c r="DC634" s="22">
        <v>0</v>
      </c>
      <c r="DD634" s="23">
        <v>0</v>
      </c>
      <c r="DE634" s="23">
        <v>0</v>
      </c>
      <c r="DF634" s="23">
        <v>0</v>
      </c>
      <c r="DG634" s="23">
        <v>0</v>
      </c>
      <c r="DH634" s="24">
        <v>0</v>
      </c>
      <c r="DI634" s="23">
        <v>0</v>
      </c>
      <c r="DJ634" s="23">
        <v>0</v>
      </c>
      <c r="DK634" s="25">
        <f t="shared" si="94"/>
        <v>191038625</v>
      </c>
      <c r="DL634" s="28">
        <v>0</v>
      </c>
      <c r="DM634" s="23">
        <v>0</v>
      </c>
      <c r="DN634" s="23">
        <v>0</v>
      </c>
      <c r="DO634" s="23">
        <v>0</v>
      </c>
      <c r="DP634" s="23"/>
      <c r="DQ634" s="23"/>
      <c r="DR634" s="23">
        <v>0</v>
      </c>
      <c r="DS634" s="23">
        <v>0</v>
      </c>
      <c r="DT634" s="24">
        <v>0</v>
      </c>
      <c r="DU634" s="23">
        <v>0</v>
      </c>
      <c r="DV634" s="23">
        <v>0</v>
      </c>
      <c r="DW634" s="26">
        <f t="shared" si="92"/>
        <v>191038625</v>
      </c>
      <c r="DX634" s="26">
        <f>VLOOKUP(B634,[2]RPTNCT049_ConsultaSaldosContabl!$I$4:$K$7914,3,0)</f>
        <v>44409403</v>
      </c>
      <c r="DY634" s="13" t="e">
        <f>+S634+AD634+AU634+#REF!+BG634+#REF!+BQ634+#REF!</f>
        <v>#REF!</v>
      </c>
    </row>
    <row r="635" spans="1:129" ht="15" customHeight="1" x14ac:dyDescent="0.2">
      <c r="A635" s="9">
        <v>8902036888</v>
      </c>
      <c r="B635" s="9">
        <v>890203688</v>
      </c>
      <c r="C635" s="9"/>
      <c r="D635" s="27">
        <v>215568755</v>
      </c>
      <c r="E635" s="21" t="s">
        <v>969</v>
      </c>
      <c r="F635" s="20" t="s">
        <v>2095</v>
      </c>
      <c r="G635" s="22">
        <f>VLOOKUP(A635,[1]SGP!$A$4:$G$1137,7,0)</f>
        <v>0</v>
      </c>
      <c r="H635" s="23"/>
      <c r="I635" s="23">
        <v>0</v>
      </c>
      <c r="J635" s="23">
        <v>0</v>
      </c>
      <c r="K635" s="24">
        <v>0</v>
      </c>
      <c r="L635" s="23">
        <v>0</v>
      </c>
      <c r="M635" s="23">
        <v>0</v>
      </c>
      <c r="N635" s="25">
        <f t="shared" si="86"/>
        <v>0</v>
      </c>
      <c r="O635" s="25">
        <v>0</v>
      </c>
      <c r="P635" s="22">
        <v>0</v>
      </c>
      <c r="Q635" s="23">
        <v>0</v>
      </c>
      <c r="R635" s="23">
        <v>0</v>
      </c>
      <c r="S635" s="31">
        <v>95135237</v>
      </c>
      <c r="T635" s="23">
        <v>0</v>
      </c>
      <c r="U635" s="24">
        <v>0</v>
      </c>
      <c r="V635" s="23">
        <v>0</v>
      </c>
      <c r="W635" s="23">
        <v>0</v>
      </c>
      <c r="X635" s="25">
        <f t="shared" si="87"/>
        <v>95135237</v>
      </c>
      <c r="Y635" s="25">
        <v>0</v>
      </c>
      <c r="Z635" s="22">
        <v>0</v>
      </c>
      <c r="AA635" s="23">
        <v>0</v>
      </c>
      <c r="AB635" s="22">
        <v>0</v>
      </c>
      <c r="AC635" s="23">
        <v>0</v>
      </c>
      <c r="AD635" s="23">
        <v>123360206</v>
      </c>
      <c r="AE635" s="23">
        <v>0</v>
      </c>
      <c r="AF635" s="24">
        <v>0</v>
      </c>
      <c r="AG635" s="23">
        <v>0</v>
      </c>
      <c r="AH635" s="23">
        <v>0</v>
      </c>
      <c r="AI635" s="25">
        <f t="shared" si="88"/>
        <v>218495443</v>
      </c>
      <c r="AJ635" s="25">
        <v>0</v>
      </c>
      <c r="AK635" s="24">
        <v>0</v>
      </c>
      <c r="AL635" s="23">
        <v>0</v>
      </c>
      <c r="AM635" s="23">
        <v>0</v>
      </c>
      <c r="AN635" s="24">
        <v>0</v>
      </c>
      <c r="AO635" s="24">
        <v>0</v>
      </c>
      <c r="AP635" s="23">
        <v>0</v>
      </c>
      <c r="AQ635" s="23">
        <v>0</v>
      </c>
      <c r="AR635" s="23">
        <v>0</v>
      </c>
      <c r="AS635" s="41" t="s">
        <v>2304</v>
      </c>
      <c r="AT635" s="23">
        <v>0</v>
      </c>
      <c r="AU635" s="23">
        <v>0</v>
      </c>
      <c r="AV635" s="25">
        <v>218495443</v>
      </c>
      <c r="AW635" s="22">
        <v>0</v>
      </c>
      <c r="AX635" s="23">
        <v>0</v>
      </c>
      <c r="AY635" s="41">
        <v>0</v>
      </c>
      <c r="AZ635" s="23">
        <v>0</v>
      </c>
      <c r="BA635" s="24">
        <v>0</v>
      </c>
      <c r="BB635" s="23">
        <v>0</v>
      </c>
      <c r="BC635" s="23"/>
      <c r="BD635" s="23">
        <v>0</v>
      </c>
      <c r="BE635" s="41">
        <v>0</v>
      </c>
      <c r="BF635" s="23">
        <v>105844185</v>
      </c>
      <c r="BG635" s="23">
        <v>199707301</v>
      </c>
      <c r="BH635" s="25">
        <v>524046929</v>
      </c>
      <c r="BI635" s="23">
        <v>0</v>
      </c>
      <c r="BJ635" s="23">
        <v>33280315</v>
      </c>
      <c r="BK635" s="23">
        <v>0</v>
      </c>
      <c r="BL635" s="23">
        <v>0</v>
      </c>
      <c r="BM635" s="23">
        <v>0</v>
      </c>
      <c r="BN635" s="24">
        <v>0</v>
      </c>
      <c r="BO635" s="23">
        <v>0</v>
      </c>
      <c r="BP635" s="23">
        <v>0</v>
      </c>
      <c r="BQ635" s="23">
        <v>0</v>
      </c>
      <c r="BR635" s="25">
        <v>557327244</v>
      </c>
      <c r="BS635" s="22">
        <v>0</v>
      </c>
      <c r="BT635" s="23">
        <v>0</v>
      </c>
      <c r="BU635" s="23">
        <v>0</v>
      </c>
      <c r="BV635" s="23">
        <v>0</v>
      </c>
      <c r="BW635" s="24">
        <v>0</v>
      </c>
      <c r="BX635" s="23">
        <v>0</v>
      </c>
      <c r="BY635" s="23">
        <v>0</v>
      </c>
      <c r="BZ635" s="23">
        <v>0</v>
      </c>
      <c r="CA635" s="25">
        <f t="shared" si="89"/>
        <v>557327244</v>
      </c>
      <c r="CB635" s="22">
        <v>0</v>
      </c>
      <c r="CC635" s="23">
        <v>0</v>
      </c>
      <c r="CD635" s="23">
        <v>0</v>
      </c>
      <c r="CE635" s="23">
        <v>0</v>
      </c>
      <c r="CF635" s="24">
        <v>0</v>
      </c>
      <c r="CG635" s="23">
        <v>0</v>
      </c>
      <c r="CH635" s="23">
        <v>0</v>
      </c>
      <c r="CI635" s="23">
        <v>0</v>
      </c>
      <c r="CJ635" s="25">
        <f t="shared" si="90"/>
        <v>557327244</v>
      </c>
      <c r="CK635" s="22">
        <v>0</v>
      </c>
      <c r="CL635" s="23">
        <v>0</v>
      </c>
      <c r="CM635" s="23">
        <v>0</v>
      </c>
      <c r="CN635" s="23">
        <v>0</v>
      </c>
      <c r="CO635" s="23">
        <v>0</v>
      </c>
      <c r="CP635" s="24">
        <v>0</v>
      </c>
      <c r="CQ635" s="23">
        <v>0</v>
      </c>
      <c r="CR635" s="23">
        <v>0</v>
      </c>
      <c r="CS635" s="25">
        <f t="shared" si="91"/>
        <v>557327244</v>
      </c>
      <c r="CT635" s="22">
        <v>0</v>
      </c>
      <c r="CU635" s="23">
        <v>0</v>
      </c>
      <c r="CV635" s="23">
        <v>0</v>
      </c>
      <c r="CW635" s="23"/>
      <c r="CX635" s="23">
        <v>0</v>
      </c>
      <c r="CY635" s="24">
        <v>0</v>
      </c>
      <c r="CZ635" s="23">
        <v>0</v>
      </c>
      <c r="DA635" s="23">
        <v>0</v>
      </c>
      <c r="DB635" s="25">
        <f t="shared" si="93"/>
        <v>557327244</v>
      </c>
      <c r="DC635" s="22">
        <v>0</v>
      </c>
      <c r="DD635" s="23">
        <v>0</v>
      </c>
      <c r="DE635" s="23">
        <v>0</v>
      </c>
      <c r="DF635" s="23">
        <v>0</v>
      </c>
      <c r="DG635" s="23">
        <v>0</v>
      </c>
      <c r="DH635" s="24">
        <v>0</v>
      </c>
      <c r="DI635" s="23">
        <v>0</v>
      </c>
      <c r="DJ635" s="23">
        <v>0</v>
      </c>
      <c r="DK635" s="25">
        <f t="shared" si="94"/>
        <v>557327244</v>
      </c>
      <c r="DL635" s="28">
        <v>0</v>
      </c>
      <c r="DM635" s="23">
        <v>0</v>
      </c>
      <c r="DN635" s="23">
        <v>0</v>
      </c>
      <c r="DO635" s="23">
        <v>0</v>
      </c>
      <c r="DP635" s="23"/>
      <c r="DQ635" s="23"/>
      <c r="DR635" s="23">
        <v>0</v>
      </c>
      <c r="DS635" s="23">
        <v>0</v>
      </c>
      <c r="DT635" s="24">
        <v>0</v>
      </c>
      <c r="DU635" s="23">
        <v>0</v>
      </c>
      <c r="DV635" s="23">
        <v>0</v>
      </c>
      <c r="DW635" s="26">
        <f t="shared" si="92"/>
        <v>557327244</v>
      </c>
      <c r="DX635" s="26">
        <f>VLOOKUP(B635,[2]RPTNCT049_ConsultaSaldosContabl!$I$4:$K$7914,3,0)</f>
        <v>139124500</v>
      </c>
      <c r="DY635" s="13" t="e">
        <f>+S635+AD635+AU635+#REF!+BG635+#REF!+BQ635+#REF!</f>
        <v>#REF!</v>
      </c>
    </row>
    <row r="636" spans="1:129" ht="15" customHeight="1" x14ac:dyDescent="0.2">
      <c r="A636" s="9">
        <v>8902019006</v>
      </c>
      <c r="B636" s="9">
        <v>890201900</v>
      </c>
      <c r="C636" s="9"/>
      <c r="D636" s="27">
        <v>218168081</v>
      </c>
      <c r="E636" s="21" t="s">
        <v>44</v>
      </c>
      <c r="F636" s="36" t="s">
        <v>1198</v>
      </c>
      <c r="G636" s="22">
        <f>VLOOKUP(A636,[1]SGP!$A$4:$G$1137,7,0)</f>
        <v>5278240532</v>
      </c>
      <c r="H636" s="23"/>
      <c r="I636" s="23">
        <v>0</v>
      </c>
      <c r="J636" s="23">
        <v>0</v>
      </c>
      <c r="K636" s="24">
        <v>315073904</v>
      </c>
      <c r="L636" s="23">
        <v>620792689</v>
      </c>
      <c r="M636" s="23">
        <v>0</v>
      </c>
      <c r="N636" s="25">
        <f t="shared" si="86"/>
        <v>6214107125</v>
      </c>
      <c r="O636" s="25">
        <v>0</v>
      </c>
      <c r="P636" s="22">
        <v>4997097361</v>
      </c>
      <c r="Q636" s="23">
        <v>0</v>
      </c>
      <c r="R636" s="23">
        <v>0</v>
      </c>
      <c r="S636" s="31">
        <v>1674733817</v>
      </c>
      <c r="T636" s="23">
        <v>0</v>
      </c>
      <c r="U636" s="24">
        <v>315073904</v>
      </c>
      <c r="V636" s="23">
        <v>716440125</v>
      </c>
      <c r="W636" s="23">
        <v>0</v>
      </c>
      <c r="X636" s="25">
        <f t="shared" si="87"/>
        <v>13917452332</v>
      </c>
      <c r="Y636" s="25">
        <v>0</v>
      </c>
      <c r="Z636" s="22">
        <v>0</v>
      </c>
      <c r="AA636" s="23">
        <v>0</v>
      </c>
      <c r="AB636" s="22">
        <v>0</v>
      </c>
      <c r="AC636" s="31">
        <v>483889533</v>
      </c>
      <c r="AD636" s="23">
        <v>0</v>
      </c>
      <c r="AE636" s="23">
        <v>5478981099</v>
      </c>
      <c r="AF636" s="24">
        <v>315073904</v>
      </c>
      <c r="AG636" s="23">
        <v>668616407</v>
      </c>
      <c r="AH636" s="23">
        <v>0</v>
      </c>
      <c r="AI636" s="25">
        <f t="shared" si="88"/>
        <v>20864013275</v>
      </c>
      <c r="AJ636" s="25">
        <v>0</v>
      </c>
      <c r="AK636" s="24">
        <v>0</v>
      </c>
      <c r="AL636" s="23">
        <v>0</v>
      </c>
      <c r="AM636" s="23">
        <v>0</v>
      </c>
      <c r="AN636" s="24">
        <v>0</v>
      </c>
      <c r="AO636" s="23">
        <v>5802097970</v>
      </c>
      <c r="AP636" s="23">
        <v>312533875</v>
      </c>
      <c r="AQ636" s="23">
        <v>661983902</v>
      </c>
      <c r="AR636" s="23">
        <v>0</v>
      </c>
      <c r="AS636" s="23">
        <v>2610944087</v>
      </c>
      <c r="AT636" s="23">
        <v>0</v>
      </c>
      <c r="AU636" s="23">
        <v>0</v>
      </c>
      <c r="AV636" s="25">
        <v>30251573109</v>
      </c>
      <c r="AW636" s="22">
        <v>3036638215</v>
      </c>
      <c r="AX636" s="23">
        <v>0</v>
      </c>
      <c r="AY636" s="41">
        <v>0</v>
      </c>
      <c r="AZ636" s="23">
        <v>0</v>
      </c>
      <c r="BA636" s="24">
        <v>312533875</v>
      </c>
      <c r="BB636" s="23">
        <v>661983902</v>
      </c>
      <c r="BC636" s="23"/>
      <c r="BD636" s="23">
        <v>0</v>
      </c>
      <c r="BE636" s="41">
        <v>0</v>
      </c>
      <c r="BF636" s="23">
        <v>1061686080</v>
      </c>
      <c r="BG636" s="23">
        <v>1492980099</v>
      </c>
      <c r="BH636" s="25">
        <v>36817395280</v>
      </c>
      <c r="BI636" s="23">
        <v>6001740022</v>
      </c>
      <c r="BJ636" s="23">
        <v>705353922</v>
      </c>
      <c r="BK636" s="23">
        <v>0</v>
      </c>
      <c r="BL636" s="23">
        <v>0</v>
      </c>
      <c r="BM636" s="23">
        <v>0</v>
      </c>
      <c r="BN636" s="24">
        <v>312533875</v>
      </c>
      <c r="BO636" s="23">
        <v>661983902</v>
      </c>
      <c r="BP636" s="23">
        <v>0</v>
      </c>
      <c r="BQ636" s="23">
        <v>0</v>
      </c>
      <c r="BR636" s="25">
        <v>44499007001</v>
      </c>
      <c r="BS636" s="22">
        <v>0</v>
      </c>
      <c r="BT636" s="23">
        <v>0</v>
      </c>
      <c r="BU636" s="23">
        <v>0</v>
      </c>
      <c r="BV636" s="23">
        <v>0</v>
      </c>
      <c r="BW636" s="24">
        <v>0</v>
      </c>
      <c r="BX636" s="23">
        <v>0</v>
      </c>
      <c r="BY636" s="23">
        <v>0</v>
      </c>
      <c r="BZ636" s="23">
        <v>0</v>
      </c>
      <c r="CA636" s="25">
        <f t="shared" si="89"/>
        <v>44499007001</v>
      </c>
      <c r="CB636" s="22">
        <v>0</v>
      </c>
      <c r="CC636" s="23">
        <v>0</v>
      </c>
      <c r="CD636" s="23">
        <v>0</v>
      </c>
      <c r="CE636" s="23">
        <v>0</v>
      </c>
      <c r="CF636" s="24">
        <v>0</v>
      </c>
      <c r="CG636" s="23">
        <v>0</v>
      </c>
      <c r="CH636" s="23">
        <v>0</v>
      </c>
      <c r="CI636" s="23">
        <v>0</v>
      </c>
      <c r="CJ636" s="25">
        <f t="shared" si="90"/>
        <v>44499007001</v>
      </c>
      <c r="CK636" s="22">
        <v>0</v>
      </c>
      <c r="CL636" s="23">
        <v>0</v>
      </c>
      <c r="CM636" s="23">
        <v>0</v>
      </c>
      <c r="CN636" s="23">
        <v>0</v>
      </c>
      <c r="CO636" s="23">
        <v>0</v>
      </c>
      <c r="CP636" s="24">
        <v>0</v>
      </c>
      <c r="CQ636" s="23">
        <v>0</v>
      </c>
      <c r="CR636" s="23">
        <v>0</v>
      </c>
      <c r="CS636" s="25">
        <f t="shared" si="91"/>
        <v>44499007001</v>
      </c>
      <c r="CT636" s="22">
        <v>0</v>
      </c>
      <c r="CU636" s="23">
        <v>0</v>
      </c>
      <c r="CV636" s="23">
        <v>0</v>
      </c>
      <c r="CW636" s="23"/>
      <c r="CX636" s="23">
        <v>0</v>
      </c>
      <c r="CY636" s="24">
        <v>0</v>
      </c>
      <c r="CZ636" s="23">
        <v>0</v>
      </c>
      <c r="DA636" s="23">
        <v>0</v>
      </c>
      <c r="DB636" s="25">
        <f t="shared" si="93"/>
        <v>44499007001</v>
      </c>
      <c r="DC636" s="22">
        <v>0</v>
      </c>
      <c r="DD636" s="23">
        <v>0</v>
      </c>
      <c r="DE636" s="23">
        <v>0</v>
      </c>
      <c r="DF636" s="23">
        <v>0</v>
      </c>
      <c r="DG636" s="23">
        <v>0</v>
      </c>
      <c r="DH636" s="24">
        <v>0</v>
      </c>
      <c r="DI636" s="23">
        <v>0</v>
      </c>
      <c r="DJ636" s="23">
        <v>0</v>
      </c>
      <c r="DK636" s="25">
        <f t="shared" si="94"/>
        <v>44499007001</v>
      </c>
      <c r="DL636" s="28">
        <v>0</v>
      </c>
      <c r="DM636" s="23">
        <v>0</v>
      </c>
      <c r="DN636" s="23">
        <v>0</v>
      </c>
      <c r="DO636" s="23">
        <v>0</v>
      </c>
      <c r="DP636" s="23"/>
      <c r="DQ636" s="23"/>
      <c r="DR636" s="23">
        <v>0</v>
      </c>
      <c r="DS636" s="23">
        <v>0</v>
      </c>
      <c r="DT636" s="24">
        <v>0</v>
      </c>
      <c r="DU636" s="23">
        <v>0</v>
      </c>
      <c r="DV636" s="23">
        <v>0</v>
      </c>
      <c r="DW636" s="26">
        <f t="shared" si="92"/>
        <v>44499007001</v>
      </c>
      <c r="DX636" s="26">
        <f>VLOOKUP(B636,[2]RPTNCT049_ConsultaSaldosContabl!$I$4:$K$7914,3,0)</f>
        <v>41331293085</v>
      </c>
      <c r="DY636" s="13" t="e">
        <f>+S636+AD636+AU636+#REF!+BG636+#REF!+BQ636+#REF!</f>
        <v>#REF!</v>
      </c>
    </row>
    <row r="637" spans="1:129" ht="15" customHeight="1" x14ac:dyDescent="0.2">
      <c r="A637" s="9">
        <v>8902012356</v>
      </c>
      <c r="B637" s="9">
        <v>890201235</v>
      </c>
      <c r="C637" s="9"/>
      <c r="D637" s="27">
        <v>116868000</v>
      </c>
      <c r="E637" s="21" t="s">
        <v>43</v>
      </c>
      <c r="F637" s="20" t="s">
        <v>1197</v>
      </c>
      <c r="G637" s="22">
        <f>VLOOKUP(A637,[1]SGP!$A$4:$G$1137,7,0)</f>
        <v>25512950506</v>
      </c>
      <c r="H637" s="23"/>
      <c r="I637" s="23">
        <v>1480523223</v>
      </c>
      <c r="J637" s="23">
        <v>0</v>
      </c>
      <c r="K637" s="24">
        <v>1553677949</v>
      </c>
      <c r="L637" s="23">
        <v>3072691281</v>
      </c>
      <c r="M637" s="23">
        <v>0</v>
      </c>
      <c r="N637" s="25">
        <f t="shared" si="86"/>
        <v>31619842959</v>
      </c>
      <c r="O637" s="25">
        <v>0</v>
      </c>
      <c r="P637" s="22">
        <v>24141617084</v>
      </c>
      <c r="Q637" s="23">
        <v>0</v>
      </c>
      <c r="R637" s="23">
        <v>1480523223</v>
      </c>
      <c r="S637" s="29">
        <v>0</v>
      </c>
      <c r="T637" s="23">
        <v>0</v>
      </c>
      <c r="U637" s="24">
        <v>1553677949</v>
      </c>
      <c r="V637" s="23">
        <v>3544343517</v>
      </c>
      <c r="W637" s="23">
        <v>0</v>
      </c>
      <c r="X637" s="25">
        <f t="shared" si="87"/>
        <v>62340004732</v>
      </c>
      <c r="Y637" s="25">
        <v>0</v>
      </c>
      <c r="Z637" s="22">
        <v>26482697177</v>
      </c>
      <c r="AA637" s="23">
        <v>0</v>
      </c>
      <c r="AB637" s="22">
        <v>1480523223</v>
      </c>
      <c r="AC637" s="31">
        <v>1260166960</v>
      </c>
      <c r="AD637" s="23">
        <v>0</v>
      </c>
      <c r="AE637" s="23">
        <v>0</v>
      </c>
      <c r="AF637" s="24">
        <v>1553677949</v>
      </c>
      <c r="AG637" s="23">
        <v>3308517399</v>
      </c>
      <c r="AH637" s="23">
        <v>0</v>
      </c>
      <c r="AI637" s="25">
        <f t="shared" si="88"/>
        <v>96425587440</v>
      </c>
      <c r="AJ637" s="25">
        <v>0</v>
      </c>
      <c r="AK637" s="50">
        <v>27896919708</v>
      </c>
      <c r="AL637" s="23">
        <v>0</v>
      </c>
      <c r="AM637" s="23">
        <v>1480523223</v>
      </c>
      <c r="AN637" s="23">
        <v>12553613869</v>
      </c>
      <c r="AO637" s="23">
        <v>0</v>
      </c>
      <c r="AP637" s="23">
        <v>1568348981</v>
      </c>
      <c r="AQ637" s="23">
        <v>3324210620</v>
      </c>
      <c r="AR637" s="23">
        <v>0</v>
      </c>
      <c r="AS637" s="41" t="s">
        <v>2304</v>
      </c>
      <c r="AT637" s="23">
        <v>0</v>
      </c>
      <c r="AU637" s="23">
        <v>0</v>
      </c>
      <c r="AV637" s="25">
        <v>143249203841</v>
      </c>
      <c r="AW637" s="22">
        <v>14595662988</v>
      </c>
      <c r="AX637" s="23">
        <v>0</v>
      </c>
      <c r="AY637" s="41">
        <v>1480523223</v>
      </c>
      <c r="AZ637" s="23">
        <v>0</v>
      </c>
      <c r="BA637" s="24">
        <v>1568348981</v>
      </c>
      <c r="BB637" s="23">
        <v>3324210620</v>
      </c>
      <c r="BC637" s="23"/>
      <c r="BD637" s="23">
        <v>0</v>
      </c>
      <c r="BE637" s="41">
        <v>0</v>
      </c>
      <c r="BF637" s="23">
        <v>0</v>
      </c>
      <c r="BG637" s="23">
        <v>0</v>
      </c>
      <c r="BH637" s="25">
        <v>164217949653</v>
      </c>
      <c r="BI637" s="23">
        <v>28023007235</v>
      </c>
      <c r="BJ637" s="23">
        <v>0</v>
      </c>
      <c r="BK637" s="23">
        <v>2961046446</v>
      </c>
      <c r="BL637" s="23">
        <v>0</v>
      </c>
      <c r="BM637" s="23">
        <v>0</v>
      </c>
      <c r="BN637" s="24">
        <v>1568348981</v>
      </c>
      <c r="BO637" s="23">
        <v>3324210620</v>
      </c>
      <c r="BP637" s="23">
        <v>0</v>
      </c>
      <c r="BQ637" s="23">
        <v>0</v>
      </c>
      <c r="BR637" s="25">
        <v>200094562935</v>
      </c>
      <c r="BS637" s="22">
        <v>0</v>
      </c>
      <c r="BT637" s="23">
        <v>0</v>
      </c>
      <c r="BU637" s="23">
        <v>0</v>
      </c>
      <c r="BV637" s="23">
        <v>0</v>
      </c>
      <c r="BW637" s="24">
        <v>0</v>
      </c>
      <c r="BX637" s="23">
        <v>0</v>
      </c>
      <c r="BY637" s="23">
        <v>0</v>
      </c>
      <c r="BZ637" s="23">
        <v>0</v>
      </c>
      <c r="CA637" s="25">
        <f t="shared" si="89"/>
        <v>200094562935</v>
      </c>
      <c r="CB637" s="22">
        <v>0</v>
      </c>
      <c r="CC637" s="23">
        <v>0</v>
      </c>
      <c r="CD637" s="23">
        <v>0</v>
      </c>
      <c r="CE637" s="23">
        <v>0</v>
      </c>
      <c r="CF637" s="24">
        <v>0</v>
      </c>
      <c r="CG637" s="23">
        <v>0</v>
      </c>
      <c r="CH637" s="23">
        <v>0</v>
      </c>
      <c r="CI637" s="23">
        <v>0</v>
      </c>
      <c r="CJ637" s="25">
        <f t="shared" si="90"/>
        <v>200094562935</v>
      </c>
      <c r="CK637" s="22">
        <v>0</v>
      </c>
      <c r="CL637" s="23">
        <v>0</v>
      </c>
      <c r="CM637" s="23">
        <v>0</v>
      </c>
      <c r="CN637" s="23">
        <v>0</v>
      </c>
      <c r="CO637" s="23">
        <v>0</v>
      </c>
      <c r="CP637" s="24">
        <v>0</v>
      </c>
      <c r="CQ637" s="23">
        <v>0</v>
      </c>
      <c r="CR637" s="23">
        <v>0</v>
      </c>
      <c r="CS637" s="25">
        <f t="shared" si="91"/>
        <v>200094562935</v>
      </c>
      <c r="CT637" s="22">
        <v>0</v>
      </c>
      <c r="CU637" s="23">
        <v>0</v>
      </c>
      <c r="CV637" s="23">
        <v>0</v>
      </c>
      <c r="CW637" s="23"/>
      <c r="CX637" s="23">
        <v>0</v>
      </c>
      <c r="CY637" s="24">
        <v>0</v>
      </c>
      <c r="CZ637" s="23">
        <v>0</v>
      </c>
      <c r="DA637" s="23">
        <v>0</v>
      </c>
      <c r="DB637" s="25">
        <f t="shared" si="93"/>
        <v>200094562935</v>
      </c>
      <c r="DC637" s="22">
        <v>0</v>
      </c>
      <c r="DD637" s="23">
        <v>0</v>
      </c>
      <c r="DE637" s="23">
        <v>0</v>
      </c>
      <c r="DF637" s="23">
        <v>0</v>
      </c>
      <c r="DG637" s="23">
        <v>0</v>
      </c>
      <c r="DH637" s="24">
        <v>0</v>
      </c>
      <c r="DI637" s="23">
        <v>0</v>
      </c>
      <c r="DJ637" s="23">
        <v>0</v>
      </c>
      <c r="DK637" s="25">
        <f t="shared" si="94"/>
        <v>200094562935</v>
      </c>
      <c r="DL637" s="28">
        <v>0</v>
      </c>
      <c r="DM637" s="23">
        <v>0</v>
      </c>
      <c r="DN637" s="23">
        <v>0</v>
      </c>
      <c r="DO637" s="23">
        <v>0</v>
      </c>
      <c r="DP637" s="23"/>
      <c r="DQ637" s="23"/>
      <c r="DR637" s="23">
        <v>0</v>
      </c>
      <c r="DS637" s="23">
        <v>0</v>
      </c>
      <c r="DT637" s="24">
        <v>0</v>
      </c>
      <c r="DU637" s="23">
        <v>0</v>
      </c>
      <c r="DV637" s="23">
        <v>0</v>
      </c>
      <c r="DW637" s="26">
        <f t="shared" si="92"/>
        <v>200094562935</v>
      </c>
      <c r="DX637" s="26">
        <f>VLOOKUP(B637,[2]RPTNCT049_ConsultaSaldosContabl!$I$4:$K$7914,3,0)</f>
        <v>200094562935</v>
      </c>
      <c r="DY637" s="13" t="e">
        <f>+S637+AD637+AU637+#REF!+BG637+#REF!+BQ637+#REF!</f>
        <v>#REF!</v>
      </c>
    </row>
    <row r="638" spans="1:129" ht="15" customHeight="1" x14ac:dyDescent="0.2">
      <c r="A638" s="9">
        <v>8902012220</v>
      </c>
      <c r="B638" s="9">
        <v>890201222</v>
      </c>
      <c r="C638" s="9"/>
      <c r="D638" s="27">
        <v>210168001</v>
      </c>
      <c r="E638" s="21" t="s">
        <v>42</v>
      </c>
      <c r="F638" s="36" t="s">
        <v>1196</v>
      </c>
      <c r="G638" s="22">
        <f>VLOOKUP(A638,[1]SGP!$A$4:$G$1137,7,0)</f>
        <v>9519569308</v>
      </c>
      <c r="H638" s="23"/>
      <c r="I638" s="23">
        <v>0</v>
      </c>
      <c r="J638" s="23">
        <v>0</v>
      </c>
      <c r="K638" s="24">
        <v>600661965</v>
      </c>
      <c r="L638" s="23">
        <v>1185251081</v>
      </c>
      <c r="M638" s="23">
        <v>0</v>
      </c>
      <c r="N638" s="25">
        <f t="shared" si="86"/>
        <v>11305482354</v>
      </c>
      <c r="O638" s="25">
        <v>0</v>
      </c>
      <c r="P638" s="22">
        <v>8999748410</v>
      </c>
      <c r="Q638" s="23">
        <v>0</v>
      </c>
      <c r="R638" s="23">
        <v>0</v>
      </c>
      <c r="S638" s="31">
        <v>2256624679</v>
      </c>
      <c r="T638" s="23">
        <v>0</v>
      </c>
      <c r="U638" s="24">
        <v>600661965</v>
      </c>
      <c r="V638" s="23">
        <v>1367594893</v>
      </c>
      <c r="W638" s="23">
        <v>0</v>
      </c>
      <c r="X638" s="25">
        <f t="shared" si="87"/>
        <v>24530112301</v>
      </c>
      <c r="Y638" s="25">
        <v>0</v>
      </c>
      <c r="Z638" s="22">
        <v>0</v>
      </c>
      <c r="AA638" s="23">
        <v>0</v>
      </c>
      <c r="AB638" s="22">
        <v>0</v>
      </c>
      <c r="AC638" s="31">
        <v>39733074</v>
      </c>
      <c r="AD638" s="23">
        <v>6000162</v>
      </c>
      <c r="AE638" s="23">
        <v>9880616696</v>
      </c>
      <c r="AF638" s="24">
        <v>600661965</v>
      </c>
      <c r="AG638" s="23">
        <v>1276422987</v>
      </c>
      <c r="AH638" s="23">
        <v>0</v>
      </c>
      <c r="AI638" s="25">
        <f t="shared" si="88"/>
        <v>36333547185</v>
      </c>
      <c r="AJ638" s="25">
        <v>0</v>
      </c>
      <c r="AK638" s="24">
        <v>0</v>
      </c>
      <c r="AL638" s="23">
        <v>0</v>
      </c>
      <c r="AM638" s="23">
        <v>0</v>
      </c>
      <c r="AN638" s="24">
        <v>0</v>
      </c>
      <c r="AO638" s="23">
        <v>10450478630</v>
      </c>
      <c r="AP638" s="23">
        <v>608656140</v>
      </c>
      <c r="AQ638" s="23">
        <v>1287326539</v>
      </c>
      <c r="AR638" s="23">
        <v>0</v>
      </c>
      <c r="AS638" s="23">
        <v>4702715384</v>
      </c>
      <c r="AT638" s="23">
        <v>0</v>
      </c>
      <c r="AU638" s="23">
        <v>121381544</v>
      </c>
      <c r="AV638" s="25">
        <v>53504105422</v>
      </c>
      <c r="AW638" s="22">
        <v>5466247841</v>
      </c>
      <c r="AX638" s="23">
        <v>0</v>
      </c>
      <c r="AY638" s="41">
        <v>0</v>
      </c>
      <c r="AZ638" s="23">
        <v>0</v>
      </c>
      <c r="BA638" s="24">
        <v>608656140</v>
      </c>
      <c r="BB638" s="23">
        <v>1287326539</v>
      </c>
      <c r="BC638" s="23"/>
      <c r="BD638" s="23">
        <v>0</v>
      </c>
      <c r="BE638" s="41">
        <v>0</v>
      </c>
      <c r="BF638" s="23">
        <v>1577393815</v>
      </c>
      <c r="BG638" s="23">
        <v>2178613428</v>
      </c>
      <c r="BH638" s="25">
        <v>64622343185</v>
      </c>
      <c r="BI638" s="23">
        <v>10198510031</v>
      </c>
      <c r="BJ638" s="23">
        <v>1125776747</v>
      </c>
      <c r="BK638" s="23">
        <v>0</v>
      </c>
      <c r="BL638" s="23">
        <v>0</v>
      </c>
      <c r="BM638" s="23">
        <v>0</v>
      </c>
      <c r="BN638" s="24">
        <v>608656140</v>
      </c>
      <c r="BO638" s="23">
        <v>1287326539</v>
      </c>
      <c r="BP638" s="23">
        <v>0</v>
      </c>
      <c r="BQ638" s="23">
        <v>144148837</v>
      </c>
      <c r="BR638" s="25">
        <v>77986761479</v>
      </c>
      <c r="BS638" s="22">
        <v>0</v>
      </c>
      <c r="BT638" s="23">
        <v>0</v>
      </c>
      <c r="BU638" s="23">
        <v>0</v>
      </c>
      <c r="BV638" s="23">
        <v>0</v>
      </c>
      <c r="BW638" s="24">
        <v>0</v>
      </c>
      <c r="BX638" s="23">
        <v>0</v>
      </c>
      <c r="BY638" s="23">
        <v>0</v>
      </c>
      <c r="BZ638" s="23">
        <v>0</v>
      </c>
      <c r="CA638" s="25">
        <f t="shared" si="89"/>
        <v>77986761479</v>
      </c>
      <c r="CB638" s="22">
        <v>0</v>
      </c>
      <c r="CC638" s="23">
        <v>0</v>
      </c>
      <c r="CD638" s="23">
        <v>0</v>
      </c>
      <c r="CE638" s="23">
        <v>0</v>
      </c>
      <c r="CF638" s="24">
        <v>0</v>
      </c>
      <c r="CG638" s="23">
        <v>0</v>
      </c>
      <c r="CH638" s="23">
        <v>0</v>
      </c>
      <c r="CI638" s="23">
        <v>0</v>
      </c>
      <c r="CJ638" s="25">
        <f t="shared" si="90"/>
        <v>77986761479</v>
      </c>
      <c r="CK638" s="22">
        <v>0</v>
      </c>
      <c r="CL638" s="23">
        <v>0</v>
      </c>
      <c r="CM638" s="23">
        <v>0</v>
      </c>
      <c r="CN638" s="23">
        <v>0</v>
      </c>
      <c r="CO638" s="23">
        <v>0</v>
      </c>
      <c r="CP638" s="24">
        <v>0</v>
      </c>
      <c r="CQ638" s="23">
        <v>0</v>
      </c>
      <c r="CR638" s="23">
        <v>0</v>
      </c>
      <c r="CS638" s="25">
        <f t="shared" si="91"/>
        <v>77986761479</v>
      </c>
      <c r="CT638" s="22">
        <v>0</v>
      </c>
      <c r="CU638" s="23">
        <v>0</v>
      </c>
      <c r="CV638" s="23">
        <v>0</v>
      </c>
      <c r="CW638" s="23">
        <v>0</v>
      </c>
      <c r="CX638" s="23">
        <v>0</v>
      </c>
      <c r="CY638" s="24">
        <v>0</v>
      </c>
      <c r="CZ638" s="23">
        <v>0</v>
      </c>
      <c r="DA638" s="23">
        <v>0</v>
      </c>
      <c r="DB638" s="25">
        <f t="shared" si="93"/>
        <v>77986761479</v>
      </c>
      <c r="DC638" s="22">
        <v>0</v>
      </c>
      <c r="DD638" s="23">
        <v>0</v>
      </c>
      <c r="DE638" s="23">
        <v>0</v>
      </c>
      <c r="DF638" s="23">
        <v>0</v>
      </c>
      <c r="DG638" s="23">
        <v>0</v>
      </c>
      <c r="DH638" s="24">
        <v>0</v>
      </c>
      <c r="DI638" s="23">
        <v>0</v>
      </c>
      <c r="DJ638" s="23">
        <v>0</v>
      </c>
      <c r="DK638" s="25">
        <f t="shared" si="94"/>
        <v>77986761479</v>
      </c>
      <c r="DL638" s="28">
        <v>0</v>
      </c>
      <c r="DM638" s="23">
        <v>0</v>
      </c>
      <c r="DN638" s="23">
        <v>0</v>
      </c>
      <c r="DO638" s="23">
        <v>0</v>
      </c>
      <c r="DP638" s="23">
        <v>0</v>
      </c>
      <c r="DQ638" s="23"/>
      <c r="DR638" s="23">
        <v>0</v>
      </c>
      <c r="DS638" s="23">
        <v>0</v>
      </c>
      <c r="DT638" s="24">
        <v>0</v>
      </c>
      <c r="DU638" s="23">
        <v>0</v>
      </c>
      <c r="DV638" s="23">
        <v>0</v>
      </c>
      <c r="DW638" s="26">
        <f t="shared" si="92"/>
        <v>77986761479</v>
      </c>
      <c r="DX638" s="26">
        <f>VLOOKUP(B638,[2]RPTNCT049_ConsultaSaldosContabl!$I$4:$K$7914,3,0)</f>
        <v>73279992829</v>
      </c>
      <c r="DY638" s="13" t="e">
        <f>+S638+AD638+AU638+#REF!+BG638+#REF!+BQ638+#REF!</f>
        <v>#REF!</v>
      </c>
    </row>
    <row r="639" spans="1:129" ht="15" customHeight="1" x14ac:dyDescent="0.2">
      <c r="A639" s="9">
        <v>8902011903</v>
      </c>
      <c r="B639" s="9">
        <v>890201190</v>
      </c>
      <c r="C639" s="9"/>
      <c r="D639" s="27">
        <v>217568575</v>
      </c>
      <c r="E639" s="21" t="s">
        <v>956</v>
      </c>
      <c r="F639" s="20" t="s">
        <v>2083</v>
      </c>
      <c r="G639" s="22">
        <f>VLOOKUP(A639,[1]SGP!$A$4:$G$1137,7,0)</f>
        <v>0</v>
      </c>
      <c r="H639" s="23"/>
      <c r="I639" s="23">
        <v>0</v>
      </c>
      <c r="J639" s="23">
        <v>0</v>
      </c>
      <c r="K639" s="24">
        <v>0</v>
      </c>
      <c r="L639" s="23">
        <v>0</v>
      </c>
      <c r="M639" s="23">
        <v>0</v>
      </c>
      <c r="N639" s="25">
        <f t="shared" si="86"/>
        <v>0</v>
      </c>
      <c r="O639" s="25">
        <v>0</v>
      </c>
      <c r="P639" s="22">
        <v>0</v>
      </c>
      <c r="Q639" s="23">
        <v>0</v>
      </c>
      <c r="R639" s="23">
        <v>0</v>
      </c>
      <c r="S639" s="31">
        <v>86530479</v>
      </c>
      <c r="T639" s="23">
        <v>0</v>
      </c>
      <c r="U639" s="24">
        <v>0</v>
      </c>
      <c r="V639" s="23">
        <v>0</v>
      </c>
      <c r="W639" s="23">
        <v>0</v>
      </c>
      <c r="X639" s="25">
        <f t="shared" si="87"/>
        <v>86530479</v>
      </c>
      <c r="Y639" s="25">
        <v>0</v>
      </c>
      <c r="Z639" s="22">
        <v>0</v>
      </c>
      <c r="AA639" s="23">
        <v>0</v>
      </c>
      <c r="AB639" s="22">
        <v>0</v>
      </c>
      <c r="AC639" s="23">
        <v>0</v>
      </c>
      <c r="AD639" s="23">
        <v>272907676</v>
      </c>
      <c r="AE639" s="23">
        <v>0</v>
      </c>
      <c r="AF639" s="24">
        <v>0</v>
      </c>
      <c r="AG639" s="23">
        <v>0</v>
      </c>
      <c r="AH639" s="23">
        <v>0</v>
      </c>
      <c r="AI639" s="25">
        <f t="shared" si="88"/>
        <v>359438155</v>
      </c>
      <c r="AJ639" s="25">
        <v>0</v>
      </c>
      <c r="AK639" s="24">
        <v>0</v>
      </c>
      <c r="AL639" s="23">
        <v>0</v>
      </c>
      <c r="AM639" s="23">
        <v>0</v>
      </c>
      <c r="AN639" s="24">
        <v>0</v>
      </c>
      <c r="AO639" s="24">
        <v>0</v>
      </c>
      <c r="AP639" s="23">
        <v>0</v>
      </c>
      <c r="AQ639" s="23">
        <v>0</v>
      </c>
      <c r="AR639" s="23">
        <v>0</v>
      </c>
      <c r="AS639" s="41" t="s">
        <v>2304</v>
      </c>
      <c r="AT639" s="23">
        <v>0</v>
      </c>
      <c r="AU639" s="23">
        <v>0</v>
      </c>
      <c r="AV639" s="25">
        <v>359438155</v>
      </c>
      <c r="AW639" s="22">
        <v>0</v>
      </c>
      <c r="AX639" s="23">
        <v>0</v>
      </c>
      <c r="AY639" s="41">
        <v>0</v>
      </c>
      <c r="AZ639" s="23">
        <v>0</v>
      </c>
      <c r="BA639" s="24">
        <v>0</v>
      </c>
      <c r="BB639" s="23">
        <v>0</v>
      </c>
      <c r="BC639" s="23"/>
      <c r="BD639" s="23">
        <v>0</v>
      </c>
      <c r="BE639" s="41">
        <v>0</v>
      </c>
      <c r="BF639" s="23">
        <v>263003175</v>
      </c>
      <c r="BG639" s="23">
        <v>341941367</v>
      </c>
      <c r="BH639" s="25">
        <v>964382697</v>
      </c>
      <c r="BI639" s="23">
        <v>0</v>
      </c>
      <c r="BJ639" s="23">
        <v>72893675</v>
      </c>
      <c r="BK639" s="23">
        <v>0</v>
      </c>
      <c r="BL639" s="23">
        <v>0</v>
      </c>
      <c r="BM639" s="23">
        <v>0</v>
      </c>
      <c r="BN639" s="24">
        <v>0</v>
      </c>
      <c r="BO639" s="23">
        <v>0</v>
      </c>
      <c r="BP639" s="23">
        <v>0</v>
      </c>
      <c r="BQ639" s="23">
        <v>0</v>
      </c>
      <c r="BR639" s="25">
        <v>1037276372</v>
      </c>
      <c r="BS639" s="22">
        <v>0</v>
      </c>
      <c r="BT639" s="23">
        <v>0</v>
      </c>
      <c r="BU639" s="23">
        <v>0</v>
      </c>
      <c r="BV639" s="23">
        <v>0</v>
      </c>
      <c r="BW639" s="24">
        <v>0</v>
      </c>
      <c r="BX639" s="23">
        <v>0</v>
      </c>
      <c r="BY639" s="23">
        <v>0</v>
      </c>
      <c r="BZ639" s="23">
        <v>0</v>
      </c>
      <c r="CA639" s="25">
        <f t="shared" si="89"/>
        <v>1037276372</v>
      </c>
      <c r="CB639" s="22">
        <v>0</v>
      </c>
      <c r="CC639" s="23">
        <v>0</v>
      </c>
      <c r="CD639" s="23">
        <v>0</v>
      </c>
      <c r="CE639" s="23">
        <v>0</v>
      </c>
      <c r="CF639" s="24">
        <v>0</v>
      </c>
      <c r="CG639" s="23">
        <v>0</v>
      </c>
      <c r="CH639" s="23">
        <v>0</v>
      </c>
      <c r="CI639" s="23">
        <v>0</v>
      </c>
      <c r="CJ639" s="25">
        <f t="shared" si="90"/>
        <v>1037276372</v>
      </c>
      <c r="CK639" s="22">
        <v>0</v>
      </c>
      <c r="CL639" s="23">
        <v>0</v>
      </c>
      <c r="CM639" s="23">
        <v>0</v>
      </c>
      <c r="CN639" s="23">
        <v>0</v>
      </c>
      <c r="CO639" s="23">
        <v>0</v>
      </c>
      <c r="CP639" s="24">
        <v>0</v>
      </c>
      <c r="CQ639" s="23">
        <v>0</v>
      </c>
      <c r="CR639" s="23">
        <v>0</v>
      </c>
      <c r="CS639" s="25">
        <f t="shared" si="91"/>
        <v>1037276372</v>
      </c>
      <c r="CT639" s="22">
        <v>0</v>
      </c>
      <c r="CU639" s="23">
        <v>0</v>
      </c>
      <c r="CV639" s="23">
        <v>0</v>
      </c>
      <c r="CW639" s="23"/>
      <c r="CX639" s="23">
        <v>0</v>
      </c>
      <c r="CY639" s="24">
        <v>0</v>
      </c>
      <c r="CZ639" s="23">
        <v>0</v>
      </c>
      <c r="DA639" s="23">
        <v>0</v>
      </c>
      <c r="DB639" s="25">
        <f t="shared" si="93"/>
        <v>1037276372</v>
      </c>
      <c r="DC639" s="22">
        <v>0</v>
      </c>
      <c r="DD639" s="23">
        <v>0</v>
      </c>
      <c r="DE639" s="23">
        <v>0</v>
      </c>
      <c r="DF639" s="23">
        <v>0</v>
      </c>
      <c r="DG639" s="23">
        <v>0</v>
      </c>
      <c r="DH639" s="24">
        <v>0</v>
      </c>
      <c r="DI639" s="23">
        <v>0</v>
      </c>
      <c r="DJ639" s="23">
        <v>0</v>
      </c>
      <c r="DK639" s="25">
        <f t="shared" si="94"/>
        <v>1037276372</v>
      </c>
      <c r="DL639" s="28">
        <v>0</v>
      </c>
      <c r="DM639" s="23">
        <v>0</v>
      </c>
      <c r="DN639" s="23">
        <v>0</v>
      </c>
      <c r="DO639" s="23">
        <v>0</v>
      </c>
      <c r="DP639" s="23">
        <v>0</v>
      </c>
      <c r="DQ639" s="23"/>
      <c r="DR639" s="23">
        <v>0</v>
      </c>
      <c r="DS639" s="23">
        <v>0</v>
      </c>
      <c r="DT639" s="24">
        <v>0</v>
      </c>
      <c r="DU639" s="23">
        <v>0</v>
      </c>
      <c r="DV639" s="23">
        <v>0</v>
      </c>
      <c r="DW639" s="26">
        <f t="shared" si="92"/>
        <v>1037276372</v>
      </c>
      <c r="DX639" s="26">
        <f>VLOOKUP(B639,[2]RPTNCT049_ConsultaSaldosContabl!$I$4:$K$7914,3,0)</f>
        <v>335896850</v>
      </c>
      <c r="DY639" s="13" t="e">
        <f>+S639+AD639+AU639+#REF!+BG639+#REF!+BQ639+#REF!</f>
        <v>#REF!</v>
      </c>
    </row>
    <row r="640" spans="1:129" ht="15" customHeight="1" x14ac:dyDescent="0.2">
      <c r="A640" s="9">
        <v>8901162789</v>
      </c>
      <c r="B640" s="9">
        <v>890116278</v>
      </c>
      <c r="C640" s="9"/>
      <c r="D640" s="27">
        <v>216008560</v>
      </c>
      <c r="E640" s="21" t="s">
        <v>226</v>
      </c>
      <c r="F640" s="20" t="s">
        <v>1373</v>
      </c>
      <c r="G640" s="22">
        <f>VLOOKUP(A640,[1]SGP!$A$4:$G$1137,7,0)</f>
        <v>0</v>
      </c>
      <c r="H640" s="23"/>
      <c r="I640" s="23">
        <v>0</v>
      </c>
      <c r="J640" s="23">
        <v>0</v>
      </c>
      <c r="K640" s="24">
        <v>0</v>
      </c>
      <c r="L640" s="23">
        <v>0</v>
      </c>
      <c r="M640" s="23">
        <v>0</v>
      </c>
      <c r="N640" s="25">
        <f t="shared" si="86"/>
        <v>0</v>
      </c>
      <c r="O640" s="25">
        <v>0</v>
      </c>
      <c r="P640" s="22">
        <v>0</v>
      </c>
      <c r="Q640" s="23">
        <v>0</v>
      </c>
      <c r="R640" s="23">
        <v>0</v>
      </c>
      <c r="S640" s="31">
        <v>215898522</v>
      </c>
      <c r="T640" s="23">
        <v>0</v>
      </c>
      <c r="U640" s="24">
        <v>0</v>
      </c>
      <c r="V640" s="23">
        <v>0</v>
      </c>
      <c r="W640" s="23">
        <v>0</v>
      </c>
      <c r="X640" s="25">
        <f t="shared" si="87"/>
        <v>215898522</v>
      </c>
      <c r="Y640" s="25">
        <v>0</v>
      </c>
      <c r="Z640" s="22">
        <v>0</v>
      </c>
      <c r="AA640" s="23">
        <v>0</v>
      </c>
      <c r="AB640" s="22">
        <v>0</v>
      </c>
      <c r="AC640" s="23">
        <v>0</v>
      </c>
      <c r="AD640" s="23">
        <v>0</v>
      </c>
      <c r="AE640" s="23">
        <v>0</v>
      </c>
      <c r="AF640" s="24">
        <v>0</v>
      </c>
      <c r="AG640" s="23">
        <v>0</v>
      </c>
      <c r="AH640" s="23">
        <v>0</v>
      </c>
      <c r="AI640" s="25">
        <f t="shared" si="88"/>
        <v>215898522</v>
      </c>
      <c r="AJ640" s="25">
        <v>0</v>
      </c>
      <c r="AK640" s="24">
        <v>0</v>
      </c>
      <c r="AL640" s="23">
        <v>0</v>
      </c>
      <c r="AM640" s="23">
        <v>0</v>
      </c>
      <c r="AN640" s="24">
        <v>0</v>
      </c>
      <c r="AO640" s="24">
        <v>0</v>
      </c>
      <c r="AP640" s="23">
        <v>0</v>
      </c>
      <c r="AQ640" s="23">
        <v>0</v>
      </c>
      <c r="AR640" s="23">
        <v>0</v>
      </c>
      <c r="AS640" s="41" t="s">
        <v>2304</v>
      </c>
      <c r="AT640" s="23">
        <v>0</v>
      </c>
      <c r="AU640" s="23">
        <v>0</v>
      </c>
      <c r="AV640" s="25">
        <v>215898522</v>
      </c>
      <c r="AW640" s="22">
        <v>0</v>
      </c>
      <c r="AX640" s="23">
        <v>0</v>
      </c>
      <c r="AY640" s="41">
        <v>0</v>
      </c>
      <c r="AZ640" s="23">
        <v>0</v>
      </c>
      <c r="BA640" s="24">
        <v>0</v>
      </c>
      <c r="BB640" s="23">
        <v>0</v>
      </c>
      <c r="BC640" s="23"/>
      <c r="BD640" s="23">
        <v>0</v>
      </c>
      <c r="BE640" s="41">
        <v>0</v>
      </c>
      <c r="BF640" s="23">
        <v>151240745</v>
      </c>
      <c r="BG640" s="23">
        <v>187799135</v>
      </c>
      <c r="BH640" s="25">
        <v>554938402</v>
      </c>
      <c r="BI640" s="23">
        <v>0</v>
      </c>
      <c r="BJ640" s="23">
        <v>44646832</v>
      </c>
      <c r="BK640" s="23">
        <v>0</v>
      </c>
      <c r="BL640" s="23">
        <v>0</v>
      </c>
      <c r="BM640" s="23">
        <v>0</v>
      </c>
      <c r="BN640" s="24">
        <v>0</v>
      </c>
      <c r="BO640" s="23">
        <v>0</v>
      </c>
      <c r="BP640" s="23">
        <v>0</v>
      </c>
      <c r="BQ640" s="23">
        <v>0</v>
      </c>
      <c r="BR640" s="25">
        <v>599585234</v>
      </c>
      <c r="BS640" s="22">
        <v>0</v>
      </c>
      <c r="BT640" s="23">
        <v>0</v>
      </c>
      <c r="BU640" s="23">
        <v>0</v>
      </c>
      <c r="BV640" s="23">
        <v>0</v>
      </c>
      <c r="BW640" s="24">
        <v>0</v>
      </c>
      <c r="BX640" s="23">
        <v>0</v>
      </c>
      <c r="BY640" s="23">
        <v>0</v>
      </c>
      <c r="BZ640" s="23">
        <v>0</v>
      </c>
      <c r="CA640" s="25">
        <f t="shared" si="89"/>
        <v>599585234</v>
      </c>
      <c r="CB640" s="22">
        <v>0</v>
      </c>
      <c r="CC640" s="23">
        <v>0</v>
      </c>
      <c r="CD640" s="23">
        <v>0</v>
      </c>
      <c r="CE640" s="23">
        <v>0</v>
      </c>
      <c r="CF640" s="24">
        <v>0</v>
      </c>
      <c r="CG640" s="23">
        <v>0</v>
      </c>
      <c r="CH640" s="23">
        <v>0</v>
      </c>
      <c r="CI640" s="23">
        <v>0</v>
      </c>
      <c r="CJ640" s="25">
        <f t="shared" si="90"/>
        <v>599585234</v>
      </c>
      <c r="CK640" s="22">
        <v>0</v>
      </c>
      <c r="CL640" s="23">
        <v>0</v>
      </c>
      <c r="CM640" s="23">
        <v>0</v>
      </c>
      <c r="CN640" s="23">
        <v>0</v>
      </c>
      <c r="CO640" s="23">
        <v>0</v>
      </c>
      <c r="CP640" s="24">
        <v>0</v>
      </c>
      <c r="CQ640" s="23">
        <v>0</v>
      </c>
      <c r="CR640" s="23">
        <v>0</v>
      </c>
      <c r="CS640" s="25">
        <f t="shared" si="91"/>
        <v>599585234</v>
      </c>
      <c r="CT640" s="22">
        <v>0</v>
      </c>
      <c r="CU640" s="23">
        <v>0</v>
      </c>
      <c r="CV640" s="23">
        <v>0</v>
      </c>
      <c r="CW640" s="23"/>
      <c r="CX640" s="23">
        <v>0</v>
      </c>
      <c r="CY640" s="24">
        <v>0</v>
      </c>
      <c r="CZ640" s="23">
        <v>0</v>
      </c>
      <c r="DA640" s="23">
        <v>0</v>
      </c>
      <c r="DB640" s="25">
        <f t="shared" si="93"/>
        <v>599585234</v>
      </c>
      <c r="DC640" s="22">
        <v>0</v>
      </c>
      <c r="DD640" s="23">
        <v>0</v>
      </c>
      <c r="DE640" s="23">
        <v>0</v>
      </c>
      <c r="DF640" s="23">
        <v>0</v>
      </c>
      <c r="DG640" s="23">
        <v>0</v>
      </c>
      <c r="DH640" s="24">
        <v>0</v>
      </c>
      <c r="DI640" s="23">
        <v>0</v>
      </c>
      <c r="DJ640" s="23">
        <v>0</v>
      </c>
      <c r="DK640" s="25">
        <f t="shared" si="94"/>
        <v>599585234</v>
      </c>
      <c r="DL640" s="28">
        <v>0</v>
      </c>
      <c r="DM640" s="23">
        <v>0</v>
      </c>
      <c r="DN640" s="23">
        <v>0</v>
      </c>
      <c r="DO640" s="23">
        <v>0</v>
      </c>
      <c r="DP640" s="23"/>
      <c r="DQ640" s="23"/>
      <c r="DR640" s="23">
        <v>0</v>
      </c>
      <c r="DS640" s="23">
        <v>0</v>
      </c>
      <c r="DT640" s="24">
        <v>0</v>
      </c>
      <c r="DU640" s="23">
        <v>0</v>
      </c>
      <c r="DV640" s="23">
        <v>0</v>
      </c>
      <c r="DW640" s="26">
        <f t="shared" si="92"/>
        <v>599585234</v>
      </c>
      <c r="DX640" s="26">
        <f>VLOOKUP(B640,[2]RPTNCT049_ConsultaSaldosContabl!$I$4:$K$7914,3,0)</f>
        <v>195887577</v>
      </c>
      <c r="DY640" s="13" t="e">
        <f>+S640+AD640+AU640+#REF!+BG640+#REF!+BQ640+#REF!</f>
        <v>#REF!</v>
      </c>
    </row>
    <row r="641" spans="1:129" ht="15" customHeight="1" x14ac:dyDescent="0.2">
      <c r="A641" s="9">
        <v>8901161590</v>
      </c>
      <c r="B641" s="9">
        <v>890116159</v>
      </c>
      <c r="C641" s="9"/>
      <c r="D641" s="27">
        <v>217008770</v>
      </c>
      <c r="E641" s="21" t="s">
        <v>233</v>
      </c>
      <c r="F641" s="20" t="s">
        <v>1380</v>
      </c>
      <c r="G641" s="22">
        <f>VLOOKUP(A641,[1]SGP!$A$4:$G$1137,7,0)</f>
        <v>0</v>
      </c>
      <c r="H641" s="23"/>
      <c r="I641" s="23">
        <v>0</v>
      </c>
      <c r="J641" s="23">
        <v>0</v>
      </c>
      <c r="K641" s="24">
        <v>0</v>
      </c>
      <c r="L641" s="23">
        <v>0</v>
      </c>
      <c r="M641" s="23">
        <v>0</v>
      </c>
      <c r="N641" s="25">
        <f t="shared" si="86"/>
        <v>0</v>
      </c>
      <c r="O641" s="25">
        <v>0</v>
      </c>
      <c r="P641" s="22">
        <v>0</v>
      </c>
      <c r="Q641" s="23">
        <v>0</v>
      </c>
      <c r="R641" s="23">
        <v>0</v>
      </c>
      <c r="S641" s="31">
        <v>84869677</v>
      </c>
      <c r="T641" s="23">
        <v>0</v>
      </c>
      <c r="U641" s="24">
        <v>0</v>
      </c>
      <c r="V641" s="23">
        <v>0</v>
      </c>
      <c r="W641" s="23">
        <v>0</v>
      </c>
      <c r="X641" s="25">
        <f t="shared" si="87"/>
        <v>84869677</v>
      </c>
      <c r="Y641" s="25">
        <v>0</v>
      </c>
      <c r="Z641" s="22">
        <v>0</v>
      </c>
      <c r="AA641" s="23">
        <v>0</v>
      </c>
      <c r="AB641" s="22">
        <v>0</v>
      </c>
      <c r="AC641" s="23">
        <v>0</v>
      </c>
      <c r="AD641" s="23">
        <v>0</v>
      </c>
      <c r="AE641" s="23">
        <v>0</v>
      </c>
      <c r="AF641" s="24">
        <v>0</v>
      </c>
      <c r="AG641" s="23">
        <v>0</v>
      </c>
      <c r="AH641" s="23">
        <v>0</v>
      </c>
      <c r="AI641" s="25">
        <f t="shared" si="88"/>
        <v>84869677</v>
      </c>
      <c r="AJ641" s="25">
        <v>0</v>
      </c>
      <c r="AK641" s="24">
        <v>0</v>
      </c>
      <c r="AL641" s="23">
        <v>0</v>
      </c>
      <c r="AM641" s="23">
        <v>0</v>
      </c>
      <c r="AN641" s="24">
        <v>0</v>
      </c>
      <c r="AO641" s="24">
        <v>0</v>
      </c>
      <c r="AP641" s="23">
        <v>0</v>
      </c>
      <c r="AQ641" s="23">
        <v>0</v>
      </c>
      <c r="AR641" s="23">
        <v>0</v>
      </c>
      <c r="AS641" s="41" t="s">
        <v>2304</v>
      </c>
      <c r="AT641" s="23">
        <v>0</v>
      </c>
      <c r="AU641" s="23">
        <v>0</v>
      </c>
      <c r="AV641" s="25">
        <v>84869677</v>
      </c>
      <c r="AW641" s="22">
        <v>0</v>
      </c>
      <c r="AX641" s="23">
        <v>0</v>
      </c>
      <c r="AY641" s="41">
        <v>0</v>
      </c>
      <c r="AZ641" s="23">
        <v>0</v>
      </c>
      <c r="BA641" s="24">
        <v>0</v>
      </c>
      <c r="BB641" s="23">
        <v>0</v>
      </c>
      <c r="BC641" s="23"/>
      <c r="BD641" s="23">
        <v>0</v>
      </c>
      <c r="BE641" s="41">
        <v>0</v>
      </c>
      <c r="BF641" s="23">
        <v>68229160</v>
      </c>
      <c r="BG641" s="23">
        <v>74841603</v>
      </c>
      <c r="BH641" s="25">
        <v>227940440</v>
      </c>
      <c r="BI641" s="23">
        <v>0</v>
      </c>
      <c r="BJ641" s="23">
        <v>18839525</v>
      </c>
      <c r="BK641" s="23">
        <v>0</v>
      </c>
      <c r="BL641" s="23">
        <v>0</v>
      </c>
      <c r="BM641" s="23">
        <v>0</v>
      </c>
      <c r="BN641" s="24">
        <v>0</v>
      </c>
      <c r="BO641" s="23">
        <v>0</v>
      </c>
      <c r="BP641" s="23">
        <v>0</v>
      </c>
      <c r="BQ641" s="23">
        <v>0</v>
      </c>
      <c r="BR641" s="25">
        <v>246779965</v>
      </c>
      <c r="BS641" s="22">
        <v>0</v>
      </c>
      <c r="BT641" s="23">
        <v>0</v>
      </c>
      <c r="BU641" s="23">
        <v>0</v>
      </c>
      <c r="BV641" s="23">
        <v>0</v>
      </c>
      <c r="BW641" s="24">
        <v>0</v>
      </c>
      <c r="BX641" s="23">
        <v>0</v>
      </c>
      <c r="BY641" s="23">
        <v>0</v>
      </c>
      <c r="BZ641" s="23">
        <v>0</v>
      </c>
      <c r="CA641" s="25">
        <f t="shared" si="89"/>
        <v>246779965</v>
      </c>
      <c r="CB641" s="22">
        <v>0</v>
      </c>
      <c r="CC641" s="23">
        <v>0</v>
      </c>
      <c r="CD641" s="23">
        <v>0</v>
      </c>
      <c r="CE641" s="23">
        <v>0</v>
      </c>
      <c r="CF641" s="24">
        <v>0</v>
      </c>
      <c r="CG641" s="23">
        <v>0</v>
      </c>
      <c r="CH641" s="23">
        <v>0</v>
      </c>
      <c r="CI641" s="23">
        <v>0</v>
      </c>
      <c r="CJ641" s="25">
        <f t="shared" si="90"/>
        <v>246779965</v>
      </c>
      <c r="CK641" s="22">
        <v>0</v>
      </c>
      <c r="CL641" s="23">
        <v>0</v>
      </c>
      <c r="CM641" s="23">
        <v>0</v>
      </c>
      <c r="CN641" s="23">
        <v>0</v>
      </c>
      <c r="CO641" s="23">
        <v>0</v>
      </c>
      <c r="CP641" s="24">
        <v>0</v>
      </c>
      <c r="CQ641" s="23">
        <v>0</v>
      </c>
      <c r="CR641" s="23">
        <v>0</v>
      </c>
      <c r="CS641" s="25">
        <f t="shared" si="91"/>
        <v>246779965</v>
      </c>
      <c r="CT641" s="22">
        <v>0</v>
      </c>
      <c r="CU641" s="23">
        <v>0</v>
      </c>
      <c r="CV641" s="23">
        <v>0</v>
      </c>
      <c r="CW641" s="23"/>
      <c r="CX641" s="23">
        <v>0</v>
      </c>
      <c r="CY641" s="24">
        <v>0</v>
      </c>
      <c r="CZ641" s="23">
        <v>0</v>
      </c>
      <c r="DA641" s="23">
        <v>0</v>
      </c>
      <c r="DB641" s="25">
        <f t="shared" si="93"/>
        <v>246779965</v>
      </c>
      <c r="DC641" s="22">
        <v>0</v>
      </c>
      <c r="DD641" s="23">
        <v>0</v>
      </c>
      <c r="DE641" s="23">
        <v>0</v>
      </c>
      <c r="DF641" s="23">
        <v>0</v>
      </c>
      <c r="DG641" s="23">
        <v>0</v>
      </c>
      <c r="DH641" s="24">
        <v>0</v>
      </c>
      <c r="DI641" s="23">
        <v>0</v>
      </c>
      <c r="DJ641" s="23">
        <v>0</v>
      </c>
      <c r="DK641" s="25">
        <f t="shared" si="94"/>
        <v>246779965</v>
      </c>
      <c r="DL641" s="28">
        <v>0</v>
      </c>
      <c r="DM641" s="23">
        <v>0</v>
      </c>
      <c r="DN641" s="23">
        <v>0</v>
      </c>
      <c r="DO641" s="23">
        <v>0</v>
      </c>
      <c r="DP641" s="23"/>
      <c r="DQ641" s="23"/>
      <c r="DR641" s="23">
        <v>0</v>
      </c>
      <c r="DS641" s="23">
        <v>0</v>
      </c>
      <c r="DT641" s="24">
        <v>0</v>
      </c>
      <c r="DU641" s="23">
        <v>0</v>
      </c>
      <c r="DV641" s="23">
        <v>0</v>
      </c>
      <c r="DW641" s="26">
        <f t="shared" si="92"/>
        <v>246779965</v>
      </c>
      <c r="DX641" s="26">
        <f>VLOOKUP(B641,[2]RPTNCT049_ConsultaSaldosContabl!$I$4:$K$7914,3,0)</f>
        <v>87068685</v>
      </c>
      <c r="DY641" s="13" t="e">
        <f>+S641+AD641+AU641+#REF!+BG641+#REF!+BQ641+#REF!</f>
        <v>#REF!</v>
      </c>
    </row>
    <row r="642" spans="1:129" ht="15" customHeight="1" x14ac:dyDescent="0.2">
      <c r="A642" s="9">
        <v>8901159821</v>
      </c>
      <c r="B642" s="9">
        <v>890115982</v>
      </c>
      <c r="C642" s="9"/>
      <c r="D642" s="27">
        <v>213408634</v>
      </c>
      <c r="E642" s="21" t="s">
        <v>229</v>
      </c>
      <c r="F642" s="20" t="s">
        <v>1376</v>
      </c>
      <c r="G642" s="22">
        <f>VLOOKUP(A642,[1]SGP!$A$4:$G$1137,7,0)</f>
        <v>0</v>
      </c>
      <c r="H642" s="23"/>
      <c r="I642" s="23">
        <v>0</v>
      </c>
      <c r="J642" s="23">
        <v>0</v>
      </c>
      <c r="K642" s="24">
        <v>0</v>
      </c>
      <c r="L642" s="23">
        <v>0</v>
      </c>
      <c r="M642" s="23">
        <v>0</v>
      </c>
      <c r="N642" s="25">
        <f t="shared" si="86"/>
        <v>0</v>
      </c>
      <c r="O642" s="25">
        <v>0</v>
      </c>
      <c r="P642" s="22">
        <v>0</v>
      </c>
      <c r="Q642" s="23">
        <v>0</v>
      </c>
      <c r="R642" s="23">
        <v>0</v>
      </c>
      <c r="S642" s="31">
        <v>203393222</v>
      </c>
      <c r="T642" s="23">
        <v>0</v>
      </c>
      <c r="U642" s="24">
        <v>0</v>
      </c>
      <c r="V642" s="23">
        <v>0</v>
      </c>
      <c r="W642" s="23">
        <v>0</v>
      </c>
      <c r="X642" s="25">
        <f t="shared" si="87"/>
        <v>203393222</v>
      </c>
      <c r="Y642" s="25">
        <v>0</v>
      </c>
      <c r="Z642" s="22">
        <v>0</v>
      </c>
      <c r="AA642" s="23">
        <v>0</v>
      </c>
      <c r="AB642" s="22">
        <v>0</v>
      </c>
      <c r="AC642" s="23">
        <v>0</v>
      </c>
      <c r="AD642" s="23">
        <v>0</v>
      </c>
      <c r="AE642" s="23">
        <v>0</v>
      </c>
      <c r="AF642" s="24">
        <v>0</v>
      </c>
      <c r="AG642" s="23">
        <v>0</v>
      </c>
      <c r="AH642" s="23">
        <v>0</v>
      </c>
      <c r="AI642" s="25">
        <f t="shared" si="88"/>
        <v>203393222</v>
      </c>
      <c r="AJ642" s="25">
        <v>0</v>
      </c>
      <c r="AK642" s="24">
        <v>0</v>
      </c>
      <c r="AL642" s="23">
        <v>0</v>
      </c>
      <c r="AM642" s="23">
        <v>0</v>
      </c>
      <c r="AN642" s="24">
        <v>0</v>
      </c>
      <c r="AO642" s="24">
        <v>0</v>
      </c>
      <c r="AP642" s="23">
        <v>0</v>
      </c>
      <c r="AQ642" s="23">
        <v>0</v>
      </c>
      <c r="AR642" s="23">
        <v>0</v>
      </c>
      <c r="AS642" s="41" t="s">
        <v>2304</v>
      </c>
      <c r="AT642" s="23">
        <v>0</v>
      </c>
      <c r="AU642" s="23">
        <v>0</v>
      </c>
      <c r="AV642" s="25">
        <v>203393222</v>
      </c>
      <c r="AW642" s="22">
        <v>0</v>
      </c>
      <c r="AX642" s="23">
        <v>0</v>
      </c>
      <c r="AY642" s="41">
        <v>0</v>
      </c>
      <c r="AZ642" s="23">
        <v>0</v>
      </c>
      <c r="BA642" s="24">
        <v>0</v>
      </c>
      <c r="BB642" s="23">
        <v>0</v>
      </c>
      <c r="BC642" s="23"/>
      <c r="BD642" s="23">
        <v>0</v>
      </c>
      <c r="BE642" s="41">
        <v>0</v>
      </c>
      <c r="BF642" s="23">
        <v>181066775</v>
      </c>
      <c r="BG642" s="23">
        <v>174432776</v>
      </c>
      <c r="BH642" s="25">
        <v>558892773</v>
      </c>
      <c r="BI642" s="23">
        <v>0</v>
      </c>
      <c r="BJ642" s="23">
        <v>51713280</v>
      </c>
      <c r="BK642" s="23">
        <v>0</v>
      </c>
      <c r="BL642" s="23">
        <v>0</v>
      </c>
      <c r="BM642" s="23">
        <v>0</v>
      </c>
      <c r="BN642" s="24">
        <v>0</v>
      </c>
      <c r="BO642" s="23">
        <v>0</v>
      </c>
      <c r="BP642" s="23">
        <v>0</v>
      </c>
      <c r="BQ642" s="23">
        <v>0</v>
      </c>
      <c r="BR642" s="25">
        <v>610606053</v>
      </c>
      <c r="BS642" s="22">
        <v>0</v>
      </c>
      <c r="BT642" s="23">
        <v>0</v>
      </c>
      <c r="BU642" s="23">
        <v>0</v>
      </c>
      <c r="BV642" s="23">
        <v>0</v>
      </c>
      <c r="BW642" s="24">
        <v>0</v>
      </c>
      <c r="BX642" s="23">
        <v>0</v>
      </c>
      <c r="BY642" s="23">
        <v>0</v>
      </c>
      <c r="BZ642" s="23">
        <v>0</v>
      </c>
      <c r="CA642" s="25">
        <f t="shared" si="89"/>
        <v>610606053</v>
      </c>
      <c r="CB642" s="22">
        <v>0</v>
      </c>
      <c r="CC642" s="23">
        <v>0</v>
      </c>
      <c r="CD642" s="23">
        <v>0</v>
      </c>
      <c r="CE642" s="23">
        <v>0</v>
      </c>
      <c r="CF642" s="24">
        <v>0</v>
      </c>
      <c r="CG642" s="23">
        <v>0</v>
      </c>
      <c r="CH642" s="23">
        <v>0</v>
      </c>
      <c r="CI642" s="23">
        <v>0</v>
      </c>
      <c r="CJ642" s="25">
        <f t="shared" si="90"/>
        <v>610606053</v>
      </c>
      <c r="CK642" s="22">
        <v>0</v>
      </c>
      <c r="CL642" s="23">
        <v>0</v>
      </c>
      <c r="CM642" s="23">
        <v>0</v>
      </c>
      <c r="CN642" s="23">
        <v>0</v>
      </c>
      <c r="CO642" s="23">
        <v>0</v>
      </c>
      <c r="CP642" s="24">
        <v>0</v>
      </c>
      <c r="CQ642" s="23">
        <v>0</v>
      </c>
      <c r="CR642" s="23">
        <v>0</v>
      </c>
      <c r="CS642" s="25">
        <f t="shared" si="91"/>
        <v>610606053</v>
      </c>
      <c r="CT642" s="22">
        <v>0</v>
      </c>
      <c r="CU642" s="23">
        <v>0</v>
      </c>
      <c r="CV642" s="23">
        <v>0</v>
      </c>
      <c r="CW642" s="23">
        <v>0</v>
      </c>
      <c r="CX642" s="23">
        <v>0</v>
      </c>
      <c r="CY642" s="24">
        <v>0</v>
      </c>
      <c r="CZ642" s="23">
        <v>0</v>
      </c>
      <c r="DA642" s="23">
        <v>0</v>
      </c>
      <c r="DB642" s="25">
        <f t="shared" si="93"/>
        <v>610606053</v>
      </c>
      <c r="DC642" s="22">
        <v>0</v>
      </c>
      <c r="DD642" s="23">
        <v>0</v>
      </c>
      <c r="DE642" s="23">
        <v>0</v>
      </c>
      <c r="DF642" s="23">
        <v>0</v>
      </c>
      <c r="DG642" s="23">
        <v>0</v>
      </c>
      <c r="DH642" s="24">
        <v>0</v>
      </c>
      <c r="DI642" s="23">
        <v>0</v>
      </c>
      <c r="DJ642" s="23">
        <v>0</v>
      </c>
      <c r="DK642" s="25">
        <f t="shared" si="94"/>
        <v>610606053</v>
      </c>
      <c r="DL642" s="28">
        <v>0</v>
      </c>
      <c r="DM642" s="23">
        <v>0</v>
      </c>
      <c r="DN642" s="23">
        <v>0</v>
      </c>
      <c r="DO642" s="23">
        <v>0</v>
      </c>
      <c r="DP642" s="23">
        <v>0</v>
      </c>
      <c r="DQ642" s="23"/>
      <c r="DR642" s="23">
        <v>0</v>
      </c>
      <c r="DS642" s="23">
        <v>0</v>
      </c>
      <c r="DT642" s="24">
        <v>0</v>
      </c>
      <c r="DU642" s="23">
        <v>0</v>
      </c>
      <c r="DV642" s="23">
        <v>0</v>
      </c>
      <c r="DW642" s="26">
        <f t="shared" si="92"/>
        <v>610606053</v>
      </c>
      <c r="DX642" s="26">
        <f>VLOOKUP(B642,[2]RPTNCT049_ConsultaSaldosContabl!$I$4:$K$7914,3,0)</f>
        <v>232780055</v>
      </c>
      <c r="DY642" s="13" t="e">
        <f>+S642+AD642+AU642+#REF!+BG642+#REF!+BQ642+#REF!</f>
        <v>#REF!</v>
      </c>
    </row>
    <row r="643" spans="1:129" ht="15" customHeight="1" x14ac:dyDescent="0.2">
      <c r="A643" s="9">
        <v>8901143351</v>
      </c>
      <c r="B643" s="9">
        <v>890114335</v>
      </c>
      <c r="C643" s="9"/>
      <c r="D643" s="27">
        <v>213308433</v>
      </c>
      <c r="E643" s="21" t="s">
        <v>221</v>
      </c>
      <c r="F643" s="20" t="s">
        <v>1368</v>
      </c>
      <c r="G643" s="22">
        <f>VLOOKUP(A643,[1]SGP!$A$4:$G$1137,7,0)</f>
        <v>2118564092</v>
      </c>
      <c r="H643" s="23"/>
      <c r="I643" s="23">
        <v>0</v>
      </c>
      <c r="J643" s="23">
        <v>0</v>
      </c>
      <c r="K643" s="24">
        <v>128751422</v>
      </c>
      <c r="L643" s="23">
        <v>321695706</v>
      </c>
      <c r="M643" s="23">
        <v>0</v>
      </c>
      <c r="N643" s="25">
        <f t="shared" si="86"/>
        <v>2569011220</v>
      </c>
      <c r="O643" s="25">
        <v>0</v>
      </c>
      <c r="P643" s="22">
        <v>2199644166</v>
      </c>
      <c r="Q643" s="23">
        <v>0</v>
      </c>
      <c r="R643" s="23">
        <v>0</v>
      </c>
      <c r="S643" s="31">
        <v>609614568</v>
      </c>
      <c r="T643" s="23">
        <v>0</v>
      </c>
      <c r="U643" s="24">
        <v>109287664</v>
      </c>
      <c r="V643" s="23">
        <v>183392488</v>
      </c>
      <c r="W643" s="23">
        <v>0</v>
      </c>
      <c r="X643" s="25">
        <f t="shared" si="87"/>
        <v>5670950106</v>
      </c>
      <c r="Y643" s="25">
        <v>0</v>
      </c>
      <c r="Z643" s="22">
        <v>0</v>
      </c>
      <c r="AA643" s="23">
        <v>0</v>
      </c>
      <c r="AB643" s="22">
        <v>0</v>
      </c>
      <c r="AC643" s="31">
        <v>162724796</v>
      </c>
      <c r="AD643" s="23">
        <v>0</v>
      </c>
      <c r="AE643" s="23">
        <v>2300208029</v>
      </c>
      <c r="AF643" s="24">
        <v>119019543</v>
      </c>
      <c r="AG643" s="23">
        <v>252544097</v>
      </c>
      <c r="AH643" s="23">
        <v>0</v>
      </c>
      <c r="AI643" s="25">
        <f t="shared" si="88"/>
        <v>8505446571</v>
      </c>
      <c r="AJ643" s="25">
        <v>0</v>
      </c>
      <c r="AK643" s="24">
        <v>0</v>
      </c>
      <c r="AL643" s="23">
        <v>0</v>
      </c>
      <c r="AM643" s="23">
        <v>0</v>
      </c>
      <c r="AN643" s="24">
        <v>0</v>
      </c>
      <c r="AO643" s="23">
        <v>3076944039</v>
      </c>
      <c r="AP643" s="23">
        <v>117535498</v>
      </c>
      <c r="AQ643" s="23">
        <v>249251869</v>
      </c>
      <c r="AR643" s="23">
        <v>0</v>
      </c>
      <c r="AS643" s="23">
        <v>0</v>
      </c>
      <c r="AT643" s="23">
        <v>0</v>
      </c>
      <c r="AU643" s="23">
        <v>0</v>
      </c>
      <c r="AV643" s="25">
        <v>11949177977</v>
      </c>
      <c r="AW643" s="22">
        <v>2421000000</v>
      </c>
      <c r="AX643" s="23">
        <v>0</v>
      </c>
      <c r="AY643" s="41">
        <v>0</v>
      </c>
      <c r="AZ643" s="23">
        <v>0</v>
      </c>
      <c r="BA643" s="24">
        <v>117535498</v>
      </c>
      <c r="BB643" s="23">
        <v>249251869</v>
      </c>
      <c r="BC643" s="23"/>
      <c r="BD643" s="23">
        <v>0</v>
      </c>
      <c r="BE643" s="41">
        <v>0</v>
      </c>
      <c r="BF643" s="23">
        <v>433572080</v>
      </c>
      <c r="BG643" s="23">
        <v>532446600</v>
      </c>
      <c r="BH643" s="25">
        <v>15702984024</v>
      </c>
      <c r="BI643" s="23">
        <v>3445398068</v>
      </c>
      <c r="BJ643" s="23">
        <v>331272466</v>
      </c>
      <c r="BK643" s="23">
        <v>0</v>
      </c>
      <c r="BL643" s="23">
        <v>0</v>
      </c>
      <c r="BM643" s="23">
        <v>0</v>
      </c>
      <c r="BN643" s="24">
        <v>117535498</v>
      </c>
      <c r="BO643" s="23">
        <v>249251869</v>
      </c>
      <c r="BP643" s="23">
        <v>0</v>
      </c>
      <c r="BQ643" s="23">
        <v>16628110</v>
      </c>
      <c r="BR643" s="25">
        <v>19863070035</v>
      </c>
      <c r="BS643" s="22">
        <v>0</v>
      </c>
      <c r="BT643" s="23">
        <v>0</v>
      </c>
      <c r="BU643" s="23">
        <v>0</v>
      </c>
      <c r="BV643" s="23">
        <v>0</v>
      </c>
      <c r="BW643" s="24">
        <v>0</v>
      </c>
      <c r="BX643" s="23">
        <v>0</v>
      </c>
      <c r="BY643" s="23">
        <v>0</v>
      </c>
      <c r="BZ643" s="23">
        <v>0</v>
      </c>
      <c r="CA643" s="25">
        <f t="shared" si="89"/>
        <v>19863070035</v>
      </c>
      <c r="CB643" s="22">
        <v>0</v>
      </c>
      <c r="CC643" s="23">
        <v>0</v>
      </c>
      <c r="CD643" s="23">
        <v>0</v>
      </c>
      <c r="CE643" s="23">
        <v>0</v>
      </c>
      <c r="CF643" s="24">
        <v>0</v>
      </c>
      <c r="CG643" s="23">
        <v>0</v>
      </c>
      <c r="CH643" s="23">
        <v>0</v>
      </c>
      <c r="CI643" s="23">
        <v>0</v>
      </c>
      <c r="CJ643" s="25">
        <f t="shared" si="90"/>
        <v>19863070035</v>
      </c>
      <c r="CK643" s="22">
        <v>0</v>
      </c>
      <c r="CL643" s="23">
        <v>0</v>
      </c>
      <c r="CM643" s="23">
        <v>0</v>
      </c>
      <c r="CN643" s="23">
        <v>0</v>
      </c>
      <c r="CO643" s="23">
        <v>0</v>
      </c>
      <c r="CP643" s="24">
        <v>0</v>
      </c>
      <c r="CQ643" s="23">
        <v>0</v>
      </c>
      <c r="CR643" s="23">
        <v>0</v>
      </c>
      <c r="CS643" s="25">
        <f t="shared" si="91"/>
        <v>19863070035</v>
      </c>
      <c r="CT643" s="22">
        <v>0</v>
      </c>
      <c r="CU643" s="23">
        <v>0</v>
      </c>
      <c r="CV643" s="23">
        <v>0</v>
      </c>
      <c r="CW643" s="23">
        <v>0</v>
      </c>
      <c r="CX643" s="23">
        <v>0</v>
      </c>
      <c r="CY643" s="24">
        <v>0</v>
      </c>
      <c r="CZ643" s="23">
        <v>0</v>
      </c>
      <c r="DA643" s="23">
        <v>0</v>
      </c>
      <c r="DB643" s="25">
        <f t="shared" si="93"/>
        <v>19863070035</v>
      </c>
      <c r="DC643" s="22"/>
      <c r="DD643" s="23">
        <v>0</v>
      </c>
      <c r="DE643" s="23">
        <v>0</v>
      </c>
      <c r="DF643" s="23">
        <v>0</v>
      </c>
      <c r="DG643" s="23">
        <v>0</v>
      </c>
      <c r="DH643" s="24">
        <v>0</v>
      </c>
      <c r="DI643" s="23">
        <v>0</v>
      </c>
      <c r="DJ643" s="23">
        <v>0</v>
      </c>
      <c r="DK643" s="25">
        <f t="shared" si="94"/>
        <v>19863070035</v>
      </c>
      <c r="DL643" s="28">
        <v>0</v>
      </c>
      <c r="DM643" s="23">
        <v>0</v>
      </c>
      <c r="DN643" s="23">
        <v>0</v>
      </c>
      <c r="DO643" s="23">
        <v>0</v>
      </c>
      <c r="DP643" s="23">
        <v>0</v>
      </c>
      <c r="DQ643" s="23"/>
      <c r="DR643" s="23">
        <v>0</v>
      </c>
      <c r="DS643" s="23">
        <v>0</v>
      </c>
      <c r="DT643" s="24">
        <v>0</v>
      </c>
      <c r="DU643" s="23">
        <v>0</v>
      </c>
      <c r="DV643" s="23">
        <v>0</v>
      </c>
      <c r="DW643" s="26">
        <f t="shared" si="92"/>
        <v>19863070035</v>
      </c>
      <c r="DX643" s="26">
        <f>VLOOKUP(B643,[2]RPTNCT049_ConsultaSaldosContabl!$I$4:$K$7914,3,0)</f>
        <v>18704380757</v>
      </c>
      <c r="DY643" s="13" t="e">
        <f>+S643+AD643+AU643+#REF!+BG643+#REF!+BQ643+#REF!</f>
        <v>#REF!</v>
      </c>
    </row>
    <row r="644" spans="1:129" ht="15" customHeight="1" x14ac:dyDescent="0.2">
      <c r="A644" s="9">
        <v>8901123718</v>
      </c>
      <c r="B644" s="9">
        <v>890112371</v>
      </c>
      <c r="C644" s="9"/>
      <c r="D644" s="27">
        <v>217808078</v>
      </c>
      <c r="E644" s="21" t="s">
        <v>215</v>
      </c>
      <c r="F644" s="20" t="s">
        <v>1362</v>
      </c>
      <c r="G644" s="22">
        <f>VLOOKUP(A644,[1]SGP!$A$4:$G$1137,7,0)</f>
        <v>0</v>
      </c>
      <c r="H644" s="23"/>
      <c r="I644" s="23">
        <v>0</v>
      </c>
      <c r="J644" s="23">
        <v>0</v>
      </c>
      <c r="K644" s="24">
        <v>0</v>
      </c>
      <c r="L644" s="23">
        <v>0</v>
      </c>
      <c r="M644" s="23">
        <v>0</v>
      </c>
      <c r="N644" s="25">
        <f t="shared" ref="N644:N707" si="95">SUM(G644:M644)</f>
        <v>0</v>
      </c>
      <c r="O644" s="25">
        <v>0</v>
      </c>
      <c r="P644" s="22">
        <v>0</v>
      </c>
      <c r="Q644" s="23">
        <v>0</v>
      </c>
      <c r="R644" s="23">
        <v>0</v>
      </c>
      <c r="S644" s="31">
        <v>492866553</v>
      </c>
      <c r="T644" s="23">
        <v>0</v>
      </c>
      <c r="U644" s="24">
        <v>0</v>
      </c>
      <c r="V644" s="23">
        <v>0</v>
      </c>
      <c r="W644" s="23">
        <v>0</v>
      </c>
      <c r="X644" s="25">
        <f t="shared" ref="X644:X707" si="96">SUM(N644:W644)</f>
        <v>492866553</v>
      </c>
      <c r="Y644" s="25">
        <v>0</v>
      </c>
      <c r="Z644" s="22">
        <v>0</v>
      </c>
      <c r="AA644" s="23">
        <v>0</v>
      </c>
      <c r="AB644" s="22">
        <v>0</v>
      </c>
      <c r="AC644" s="23">
        <v>0</v>
      </c>
      <c r="AD644" s="23">
        <v>0</v>
      </c>
      <c r="AE644" s="23">
        <v>0</v>
      </c>
      <c r="AF644" s="24">
        <v>0</v>
      </c>
      <c r="AG644" s="23">
        <v>0</v>
      </c>
      <c r="AH644" s="23">
        <v>0</v>
      </c>
      <c r="AI644" s="25">
        <f t="shared" ref="AI644:AI707" si="97">SUM(X644:AH644)</f>
        <v>492866553</v>
      </c>
      <c r="AJ644" s="25">
        <v>0</v>
      </c>
      <c r="AK644" s="24">
        <v>0</v>
      </c>
      <c r="AL644" s="23">
        <v>0</v>
      </c>
      <c r="AM644" s="23">
        <v>0</v>
      </c>
      <c r="AN644" s="24">
        <v>0</v>
      </c>
      <c r="AO644" s="24">
        <v>0</v>
      </c>
      <c r="AP644" s="23">
        <v>0</v>
      </c>
      <c r="AQ644" s="23">
        <v>0</v>
      </c>
      <c r="AR644" s="23">
        <v>0</v>
      </c>
      <c r="AS644" s="41" t="s">
        <v>2304</v>
      </c>
      <c r="AT644" s="23">
        <v>0</v>
      </c>
      <c r="AU644" s="23">
        <v>0</v>
      </c>
      <c r="AV644" s="25">
        <v>492866553</v>
      </c>
      <c r="AW644" s="22">
        <v>0</v>
      </c>
      <c r="AX644" s="23">
        <v>0</v>
      </c>
      <c r="AY644" s="41">
        <v>0</v>
      </c>
      <c r="AZ644" s="23">
        <v>0</v>
      </c>
      <c r="BA644" s="24">
        <v>0</v>
      </c>
      <c r="BB644" s="23">
        <v>0</v>
      </c>
      <c r="BC644" s="23"/>
      <c r="BD644" s="23">
        <v>0</v>
      </c>
      <c r="BE644" s="41">
        <v>0</v>
      </c>
      <c r="BF644" s="23">
        <v>280371015</v>
      </c>
      <c r="BG644" s="23">
        <v>423007150</v>
      </c>
      <c r="BH644" s="25">
        <v>1196244718</v>
      </c>
      <c r="BI644" s="23">
        <v>0</v>
      </c>
      <c r="BJ644" s="23">
        <v>80074715</v>
      </c>
      <c r="BK644" s="23">
        <v>0</v>
      </c>
      <c r="BL644" s="23">
        <v>0</v>
      </c>
      <c r="BM644" s="23">
        <v>0</v>
      </c>
      <c r="BN644" s="24">
        <v>0</v>
      </c>
      <c r="BO644" s="23">
        <v>0</v>
      </c>
      <c r="BP644" s="23">
        <v>0</v>
      </c>
      <c r="BQ644" s="23">
        <v>0</v>
      </c>
      <c r="BR644" s="25">
        <v>1276319433</v>
      </c>
      <c r="BS644" s="22">
        <v>0</v>
      </c>
      <c r="BT644" s="23">
        <v>0</v>
      </c>
      <c r="BU644" s="23">
        <v>0</v>
      </c>
      <c r="BV644" s="23">
        <v>0</v>
      </c>
      <c r="BW644" s="24">
        <v>0</v>
      </c>
      <c r="BX644" s="23">
        <v>0</v>
      </c>
      <c r="BY644" s="23">
        <v>0</v>
      </c>
      <c r="BZ644" s="23">
        <v>0</v>
      </c>
      <c r="CA644" s="25">
        <f t="shared" ref="CA644:CA707" si="98">SUM(BR644:BZ644)</f>
        <v>1276319433</v>
      </c>
      <c r="CB644" s="22">
        <v>0</v>
      </c>
      <c r="CC644" s="23">
        <v>0</v>
      </c>
      <c r="CD644" s="23">
        <v>0</v>
      </c>
      <c r="CE644" s="23">
        <v>0</v>
      </c>
      <c r="CF644" s="24">
        <v>0</v>
      </c>
      <c r="CG644" s="23">
        <v>0</v>
      </c>
      <c r="CH644" s="23">
        <v>0</v>
      </c>
      <c r="CI644" s="23">
        <v>0</v>
      </c>
      <c r="CJ644" s="25">
        <f t="shared" ref="CJ644:CJ707" si="99">SUM(CA644:CI644)</f>
        <v>1276319433</v>
      </c>
      <c r="CK644" s="22">
        <v>0</v>
      </c>
      <c r="CL644" s="23">
        <v>0</v>
      </c>
      <c r="CM644" s="23">
        <v>0</v>
      </c>
      <c r="CN644" s="23">
        <v>0</v>
      </c>
      <c r="CO644" s="23">
        <v>0</v>
      </c>
      <c r="CP644" s="24">
        <v>0</v>
      </c>
      <c r="CQ644" s="23">
        <v>0</v>
      </c>
      <c r="CR644" s="23">
        <v>0</v>
      </c>
      <c r="CS644" s="25">
        <f t="shared" ref="CS644:CS707" si="100">SUM(CJ644:CR644)</f>
        <v>1276319433</v>
      </c>
      <c r="CT644" s="22">
        <v>0</v>
      </c>
      <c r="CU644" s="23">
        <v>0</v>
      </c>
      <c r="CV644" s="23">
        <v>0</v>
      </c>
      <c r="CW644" s="23"/>
      <c r="CX644" s="23">
        <v>0</v>
      </c>
      <c r="CY644" s="24">
        <v>0</v>
      </c>
      <c r="CZ644" s="23">
        <v>0</v>
      </c>
      <c r="DA644" s="23">
        <v>0</v>
      </c>
      <c r="DB644" s="25">
        <f t="shared" si="93"/>
        <v>1276319433</v>
      </c>
      <c r="DC644" s="22">
        <v>0</v>
      </c>
      <c r="DD644" s="23">
        <v>0</v>
      </c>
      <c r="DE644" s="23">
        <v>0</v>
      </c>
      <c r="DF644" s="23">
        <v>0</v>
      </c>
      <c r="DG644" s="23">
        <v>0</v>
      </c>
      <c r="DH644" s="24">
        <v>0</v>
      </c>
      <c r="DI644" s="23">
        <v>0</v>
      </c>
      <c r="DJ644" s="23">
        <v>0</v>
      </c>
      <c r="DK644" s="25">
        <f t="shared" si="94"/>
        <v>1276319433</v>
      </c>
      <c r="DL644" s="28">
        <v>0</v>
      </c>
      <c r="DM644" s="23">
        <v>0</v>
      </c>
      <c r="DN644" s="23">
        <v>0</v>
      </c>
      <c r="DO644" s="23">
        <v>0</v>
      </c>
      <c r="DP644" s="23"/>
      <c r="DQ644" s="23"/>
      <c r="DR644" s="23">
        <v>0</v>
      </c>
      <c r="DS644" s="23">
        <v>0</v>
      </c>
      <c r="DT644" s="24">
        <v>0</v>
      </c>
      <c r="DU644" s="23">
        <v>0</v>
      </c>
      <c r="DV644" s="23">
        <v>0</v>
      </c>
      <c r="DW644" s="26">
        <f t="shared" si="92"/>
        <v>1276319433</v>
      </c>
      <c r="DX644" s="26">
        <f>VLOOKUP(B644,[2]RPTNCT049_ConsultaSaldosContabl!$I$4:$K$7914,3,0)</f>
        <v>360445730</v>
      </c>
      <c r="DY644" s="13" t="e">
        <f>+S644+AD644+AU644+#REF!+BG644+#REF!+BQ644+#REF!</f>
        <v>#REF!</v>
      </c>
    </row>
    <row r="645" spans="1:129" ht="15" customHeight="1" x14ac:dyDescent="0.2">
      <c r="A645" s="9">
        <v>8901062912</v>
      </c>
      <c r="B645" s="9">
        <v>890106291</v>
      </c>
      <c r="C645" s="9"/>
      <c r="D645" s="27">
        <v>215808758</v>
      </c>
      <c r="E645" s="21" t="s">
        <v>41</v>
      </c>
      <c r="F645" s="36" t="s">
        <v>1195</v>
      </c>
      <c r="G645" s="22">
        <f>VLOOKUP(A645,[1]SGP!$A$4:$G$1137,7,0)</f>
        <v>7854384607</v>
      </c>
      <c r="H645" s="23"/>
      <c r="I645" s="23">
        <v>0</v>
      </c>
      <c r="J645" s="23">
        <v>0</v>
      </c>
      <c r="K645" s="24">
        <v>291534401</v>
      </c>
      <c r="L645" s="23">
        <v>757086427</v>
      </c>
      <c r="M645" s="23">
        <v>0</v>
      </c>
      <c r="N645" s="25">
        <f t="shared" si="95"/>
        <v>8903005435</v>
      </c>
      <c r="O645" s="25">
        <v>0</v>
      </c>
      <c r="P645" s="22">
        <v>7539279157</v>
      </c>
      <c r="Q645" s="23">
        <v>0</v>
      </c>
      <c r="R645" s="23">
        <v>0</v>
      </c>
      <c r="S645" s="31">
        <v>1915526813</v>
      </c>
      <c r="T645" s="23">
        <v>0</v>
      </c>
      <c r="U645" s="24">
        <v>396735861</v>
      </c>
      <c r="V645" s="23">
        <v>701229061</v>
      </c>
      <c r="W645" s="23">
        <v>0</v>
      </c>
      <c r="X645" s="25">
        <f t="shared" si="96"/>
        <v>19455776327</v>
      </c>
      <c r="Y645" s="25">
        <v>0</v>
      </c>
      <c r="Z645" s="22">
        <v>0</v>
      </c>
      <c r="AA645" s="23">
        <v>0</v>
      </c>
      <c r="AB645" s="22">
        <v>0</v>
      </c>
      <c r="AC645" s="31">
        <v>381139522</v>
      </c>
      <c r="AD645" s="23">
        <v>37363363</v>
      </c>
      <c r="AE645" s="23">
        <v>8185832778</v>
      </c>
      <c r="AF645" s="24">
        <v>344135131</v>
      </c>
      <c r="AG645" s="23">
        <v>729157744</v>
      </c>
      <c r="AH645" s="23">
        <v>0</v>
      </c>
      <c r="AI645" s="25">
        <f t="shared" si="97"/>
        <v>29133404865</v>
      </c>
      <c r="AJ645" s="25">
        <v>0</v>
      </c>
      <c r="AK645" s="24">
        <v>0</v>
      </c>
      <c r="AL645" s="23">
        <v>0</v>
      </c>
      <c r="AM645" s="23">
        <v>0</v>
      </c>
      <c r="AN645" s="24">
        <v>0</v>
      </c>
      <c r="AO645" s="23">
        <v>8631987066</v>
      </c>
      <c r="AP645" s="23">
        <v>340840262</v>
      </c>
      <c r="AQ645" s="23">
        <v>721242206</v>
      </c>
      <c r="AR645" s="23">
        <v>0</v>
      </c>
      <c r="AS645" s="23">
        <v>3884394180</v>
      </c>
      <c r="AT645" s="23">
        <v>0</v>
      </c>
      <c r="AU645" s="23">
        <v>0</v>
      </c>
      <c r="AV645" s="25">
        <v>42711868579</v>
      </c>
      <c r="AW645" s="22">
        <v>4526555469</v>
      </c>
      <c r="AX645" s="23">
        <v>0</v>
      </c>
      <c r="AY645" s="41">
        <v>0</v>
      </c>
      <c r="AZ645" s="23">
        <v>0</v>
      </c>
      <c r="BA645" s="24">
        <v>340840262</v>
      </c>
      <c r="BB645" s="23">
        <v>721242206</v>
      </c>
      <c r="BC645" s="23"/>
      <c r="BD645" s="23">
        <v>0</v>
      </c>
      <c r="BE645" s="41">
        <v>0</v>
      </c>
      <c r="BF645" s="23">
        <v>0</v>
      </c>
      <c r="BG645" s="23">
        <v>1772816709</v>
      </c>
      <c r="BH645" s="25">
        <v>50073323225</v>
      </c>
      <c r="BI645" s="23">
        <v>9369681643</v>
      </c>
      <c r="BJ645" s="23">
        <v>0</v>
      </c>
      <c r="BK645" s="23">
        <v>0</v>
      </c>
      <c r="BL645" s="23">
        <v>0</v>
      </c>
      <c r="BM645" s="23">
        <v>0</v>
      </c>
      <c r="BN645" s="24">
        <v>340840262</v>
      </c>
      <c r="BO645" s="23">
        <v>721242206</v>
      </c>
      <c r="BP645" s="23">
        <v>0</v>
      </c>
      <c r="BQ645" s="23">
        <v>0</v>
      </c>
      <c r="BR645" s="25">
        <v>60505087336</v>
      </c>
      <c r="BS645" s="22">
        <v>0</v>
      </c>
      <c r="BT645" s="23">
        <v>0</v>
      </c>
      <c r="BU645" s="23">
        <v>0</v>
      </c>
      <c r="BV645" s="23">
        <v>0</v>
      </c>
      <c r="BW645" s="24">
        <v>0</v>
      </c>
      <c r="BX645" s="23">
        <v>0</v>
      </c>
      <c r="BY645" s="23">
        <v>0</v>
      </c>
      <c r="BZ645" s="23">
        <v>0</v>
      </c>
      <c r="CA645" s="25">
        <f t="shared" si="98"/>
        <v>60505087336</v>
      </c>
      <c r="CB645" s="22">
        <v>0</v>
      </c>
      <c r="CC645" s="23">
        <v>0</v>
      </c>
      <c r="CD645" s="23">
        <v>0</v>
      </c>
      <c r="CE645" s="23">
        <v>0</v>
      </c>
      <c r="CF645" s="24">
        <v>0</v>
      </c>
      <c r="CG645" s="23">
        <v>0</v>
      </c>
      <c r="CH645" s="23">
        <v>0</v>
      </c>
      <c r="CI645" s="23">
        <v>0</v>
      </c>
      <c r="CJ645" s="25">
        <f t="shared" si="99"/>
        <v>60505087336</v>
      </c>
      <c r="CK645" s="22">
        <v>0</v>
      </c>
      <c r="CL645" s="23">
        <v>0</v>
      </c>
      <c r="CM645" s="23">
        <v>0</v>
      </c>
      <c r="CN645" s="23">
        <v>0</v>
      </c>
      <c r="CO645" s="23">
        <v>0</v>
      </c>
      <c r="CP645" s="24">
        <v>0</v>
      </c>
      <c r="CQ645" s="23">
        <v>0</v>
      </c>
      <c r="CR645" s="23">
        <v>0</v>
      </c>
      <c r="CS645" s="25">
        <f t="shared" si="100"/>
        <v>60505087336</v>
      </c>
      <c r="CT645" s="22">
        <v>0</v>
      </c>
      <c r="CU645" s="23">
        <v>0</v>
      </c>
      <c r="CV645" s="23">
        <v>0</v>
      </c>
      <c r="CW645" s="23">
        <v>0</v>
      </c>
      <c r="CX645" s="23">
        <v>0</v>
      </c>
      <c r="CY645" s="24">
        <v>0</v>
      </c>
      <c r="CZ645" s="23">
        <v>0</v>
      </c>
      <c r="DA645" s="23">
        <v>0</v>
      </c>
      <c r="DB645" s="25">
        <f t="shared" si="93"/>
        <v>60505087336</v>
      </c>
      <c r="DC645" s="22">
        <v>0</v>
      </c>
      <c r="DD645" s="23">
        <v>0</v>
      </c>
      <c r="DE645" s="23">
        <v>0</v>
      </c>
      <c r="DF645" s="23">
        <v>0</v>
      </c>
      <c r="DG645" s="23">
        <v>0</v>
      </c>
      <c r="DH645" s="24">
        <v>0</v>
      </c>
      <c r="DI645" s="23">
        <v>0</v>
      </c>
      <c r="DJ645" s="23">
        <v>0</v>
      </c>
      <c r="DK645" s="25">
        <f t="shared" si="94"/>
        <v>60505087336</v>
      </c>
      <c r="DL645" s="28">
        <v>0</v>
      </c>
      <c r="DM645" s="23">
        <v>0</v>
      </c>
      <c r="DN645" s="23">
        <v>0</v>
      </c>
      <c r="DO645" s="23">
        <v>0</v>
      </c>
      <c r="DP645" s="23">
        <v>0</v>
      </c>
      <c r="DQ645" s="23"/>
      <c r="DR645" s="23">
        <v>0</v>
      </c>
      <c r="DS645" s="23">
        <v>0</v>
      </c>
      <c r="DT645" s="24">
        <v>0</v>
      </c>
      <c r="DU645" s="23">
        <v>0</v>
      </c>
      <c r="DV645" s="23">
        <v>0</v>
      </c>
      <c r="DW645" s="26">
        <f t="shared" ref="DW645:DW708" si="101">SUM(DK645:DV645)</f>
        <v>60505087336</v>
      </c>
      <c r="DX645" s="26">
        <f>VLOOKUP(B645,[2]RPTNCT049_ConsultaSaldosContabl!$I$4:$K$7914,3,0)</f>
        <v>56779380451</v>
      </c>
      <c r="DY645" s="13" t="e">
        <f>+S645+AD645+AU645+#REF!+BG645+#REF!+BQ645+#REF!</f>
        <v>#REF!</v>
      </c>
    </row>
    <row r="646" spans="1:129" ht="15" customHeight="1" x14ac:dyDescent="0.2">
      <c r="A646" s="9">
        <v>8901039622</v>
      </c>
      <c r="B646" s="9">
        <v>890103962</v>
      </c>
      <c r="C646" s="9"/>
      <c r="D646" s="27">
        <v>210608606</v>
      </c>
      <c r="E646" s="21" t="s">
        <v>228</v>
      </c>
      <c r="F646" s="20" t="s">
        <v>1375</v>
      </c>
      <c r="G646" s="22">
        <f>VLOOKUP(A646,[1]SGP!$A$4:$G$1137,7,0)</f>
        <v>0</v>
      </c>
      <c r="H646" s="23"/>
      <c r="I646" s="23">
        <v>0</v>
      </c>
      <c r="J646" s="23">
        <v>0</v>
      </c>
      <c r="K646" s="24">
        <v>0</v>
      </c>
      <c r="L646" s="23">
        <v>0</v>
      </c>
      <c r="M646" s="23">
        <v>0</v>
      </c>
      <c r="N646" s="25">
        <f t="shared" si="95"/>
        <v>0</v>
      </c>
      <c r="O646" s="25">
        <v>0</v>
      </c>
      <c r="P646" s="22">
        <v>0</v>
      </c>
      <c r="Q646" s="23">
        <v>0</v>
      </c>
      <c r="R646" s="23">
        <v>0</v>
      </c>
      <c r="S646" s="31">
        <v>242749061</v>
      </c>
      <c r="T646" s="23">
        <v>0</v>
      </c>
      <c r="U646" s="24">
        <v>0</v>
      </c>
      <c r="V646" s="23">
        <v>0</v>
      </c>
      <c r="W646" s="23">
        <v>0</v>
      </c>
      <c r="X646" s="25">
        <f t="shared" si="96"/>
        <v>242749061</v>
      </c>
      <c r="Y646" s="25">
        <v>0</v>
      </c>
      <c r="Z646" s="22">
        <v>0</v>
      </c>
      <c r="AA646" s="23">
        <v>0</v>
      </c>
      <c r="AB646" s="22">
        <v>0</v>
      </c>
      <c r="AC646" s="23">
        <v>0</v>
      </c>
      <c r="AD646" s="23">
        <v>0</v>
      </c>
      <c r="AE646" s="23">
        <v>0</v>
      </c>
      <c r="AF646" s="24">
        <v>0</v>
      </c>
      <c r="AG646" s="23">
        <v>0</v>
      </c>
      <c r="AH646" s="23">
        <v>0</v>
      </c>
      <c r="AI646" s="25">
        <f t="shared" si="97"/>
        <v>242749061</v>
      </c>
      <c r="AJ646" s="25">
        <v>0</v>
      </c>
      <c r="AK646" s="24">
        <v>0</v>
      </c>
      <c r="AL646" s="23">
        <v>0</v>
      </c>
      <c r="AM646" s="23">
        <v>0</v>
      </c>
      <c r="AN646" s="24">
        <v>0</v>
      </c>
      <c r="AO646" s="24">
        <v>0</v>
      </c>
      <c r="AP646" s="23">
        <v>0</v>
      </c>
      <c r="AQ646" s="23">
        <v>0</v>
      </c>
      <c r="AR646" s="23">
        <v>0</v>
      </c>
      <c r="AS646" s="41" t="s">
        <v>2304</v>
      </c>
      <c r="AT646" s="23">
        <v>0</v>
      </c>
      <c r="AU646" s="23">
        <v>0</v>
      </c>
      <c r="AV646" s="25">
        <v>242749061</v>
      </c>
      <c r="AW646" s="22">
        <v>0</v>
      </c>
      <c r="AX646" s="23">
        <v>0</v>
      </c>
      <c r="AY646" s="41">
        <v>0</v>
      </c>
      <c r="AZ646" s="23">
        <v>0</v>
      </c>
      <c r="BA646" s="24">
        <v>0</v>
      </c>
      <c r="BB646" s="23">
        <v>0</v>
      </c>
      <c r="BC646" s="23"/>
      <c r="BD646" s="23">
        <v>0</v>
      </c>
      <c r="BE646" s="41">
        <v>0</v>
      </c>
      <c r="BF646" s="23">
        <v>214128215</v>
      </c>
      <c r="BG646" s="23">
        <v>212058567</v>
      </c>
      <c r="BH646" s="25">
        <v>668935843</v>
      </c>
      <c r="BI646" s="23">
        <v>0</v>
      </c>
      <c r="BJ646" s="23">
        <v>59441067</v>
      </c>
      <c r="BK646" s="23">
        <v>0</v>
      </c>
      <c r="BL646" s="23">
        <v>0</v>
      </c>
      <c r="BM646" s="23">
        <v>0</v>
      </c>
      <c r="BN646" s="24">
        <v>0</v>
      </c>
      <c r="BO646" s="23">
        <v>0</v>
      </c>
      <c r="BP646" s="23">
        <v>0</v>
      </c>
      <c r="BQ646" s="23">
        <v>0</v>
      </c>
      <c r="BR646" s="25">
        <v>728376910</v>
      </c>
      <c r="BS646" s="22">
        <v>0</v>
      </c>
      <c r="BT646" s="23">
        <v>0</v>
      </c>
      <c r="BU646" s="23">
        <v>0</v>
      </c>
      <c r="BV646" s="23">
        <v>0</v>
      </c>
      <c r="BW646" s="24">
        <v>0</v>
      </c>
      <c r="BX646" s="23">
        <v>0</v>
      </c>
      <c r="BY646" s="23">
        <v>0</v>
      </c>
      <c r="BZ646" s="23">
        <v>0</v>
      </c>
      <c r="CA646" s="25">
        <f t="shared" si="98"/>
        <v>728376910</v>
      </c>
      <c r="CB646" s="22">
        <v>0</v>
      </c>
      <c r="CC646" s="23">
        <v>0</v>
      </c>
      <c r="CD646" s="23">
        <v>0</v>
      </c>
      <c r="CE646" s="23">
        <v>0</v>
      </c>
      <c r="CF646" s="24">
        <v>0</v>
      </c>
      <c r="CG646" s="23">
        <v>0</v>
      </c>
      <c r="CH646" s="23">
        <v>0</v>
      </c>
      <c r="CI646" s="23">
        <v>0</v>
      </c>
      <c r="CJ646" s="25">
        <f t="shared" si="99"/>
        <v>728376910</v>
      </c>
      <c r="CK646" s="22">
        <v>0</v>
      </c>
      <c r="CL646" s="23">
        <v>0</v>
      </c>
      <c r="CM646" s="23">
        <v>0</v>
      </c>
      <c r="CN646" s="23">
        <v>0</v>
      </c>
      <c r="CO646" s="23">
        <v>0</v>
      </c>
      <c r="CP646" s="24">
        <v>0</v>
      </c>
      <c r="CQ646" s="23">
        <v>0</v>
      </c>
      <c r="CR646" s="23">
        <v>0</v>
      </c>
      <c r="CS646" s="25">
        <f t="shared" si="100"/>
        <v>728376910</v>
      </c>
      <c r="CT646" s="22">
        <v>0</v>
      </c>
      <c r="CU646" s="23">
        <v>0</v>
      </c>
      <c r="CV646" s="23">
        <v>0</v>
      </c>
      <c r="CW646" s="23"/>
      <c r="CX646" s="23">
        <v>0</v>
      </c>
      <c r="CY646" s="24">
        <v>0</v>
      </c>
      <c r="CZ646" s="23">
        <v>0</v>
      </c>
      <c r="DA646" s="23">
        <v>0</v>
      </c>
      <c r="DB646" s="25">
        <f t="shared" si="93"/>
        <v>728376910</v>
      </c>
      <c r="DC646" s="22">
        <v>0</v>
      </c>
      <c r="DD646" s="23">
        <v>0</v>
      </c>
      <c r="DE646" s="23">
        <v>0</v>
      </c>
      <c r="DF646" s="23">
        <v>0</v>
      </c>
      <c r="DG646" s="23">
        <v>0</v>
      </c>
      <c r="DH646" s="24">
        <v>0</v>
      </c>
      <c r="DI646" s="23">
        <v>0</v>
      </c>
      <c r="DJ646" s="23">
        <v>0</v>
      </c>
      <c r="DK646" s="25">
        <f t="shared" si="94"/>
        <v>728376910</v>
      </c>
      <c r="DL646" s="28">
        <v>0</v>
      </c>
      <c r="DM646" s="23">
        <v>0</v>
      </c>
      <c r="DN646" s="23">
        <v>0</v>
      </c>
      <c r="DO646" s="23">
        <v>0</v>
      </c>
      <c r="DP646" s="23"/>
      <c r="DQ646" s="23"/>
      <c r="DR646" s="23">
        <v>0</v>
      </c>
      <c r="DS646" s="23">
        <v>0</v>
      </c>
      <c r="DT646" s="24">
        <v>0</v>
      </c>
      <c r="DU646" s="23">
        <v>0</v>
      </c>
      <c r="DV646" s="23">
        <v>0</v>
      </c>
      <c r="DW646" s="26">
        <f t="shared" si="101"/>
        <v>728376910</v>
      </c>
      <c r="DX646" s="26">
        <f>VLOOKUP(B646,[2]RPTNCT049_ConsultaSaldosContabl!$I$4:$K$7914,3,0)</f>
        <v>273569282</v>
      </c>
      <c r="DY646" s="13" t="e">
        <f>+S646+AD646+AU646+#REF!+BG646+#REF!+BQ646+#REF!</f>
        <v>#REF!</v>
      </c>
    </row>
    <row r="647" spans="1:129" ht="15" customHeight="1" x14ac:dyDescent="0.2">
      <c r="A647" s="9">
        <v>8901030034</v>
      </c>
      <c r="B647" s="9">
        <v>890103003</v>
      </c>
      <c r="C647" s="9"/>
      <c r="D647" s="27">
        <v>212108421</v>
      </c>
      <c r="E647" s="21" t="s">
        <v>220</v>
      </c>
      <c r="F647" s="20" t="s">
        <v>1367</v>
      </c>
      <c r="G647" s="22">
        <f>VLOOKUP(A647,[1]SGP!$A$4:$G$1137,7,0)</f>
        <v>0</v>
      </c>
      <c r="H647" s="23"/>
      <c r="I647" s="23">
        <v>0</v>
      </c>
      <c r="J647" s="23">
        <v>0</v>
      </c>
      <c r="K647" s="24">
        <v>0</v>
      </c>
      <c r="L647" s="23">
        <v>0</v>
      </c>
      <c r="M647" s="23">
        <v>0</v>
      </c>
      <c r="N647" s="25">
        <f t="shared" si="95"/>
        <v>0</v>
      </c>
      <c r="O647" s="25">
        <v>0</v>
      </c>
      <c r="P647" s="22">
        <v>0</v>
      </c>
      <c r="Q647" s="23">
        <v>0</v>
      </c>
      <c r="R647" s="23">
        <v>0</v>
      </c>
      <c r="S647" s="31">
        <v>281965929</v>
      </c>
      <c r="T647" s="23">
        <v>0</v>
      </c>
      <c r="U647" s="24">
        <v>0</v>
      </c>
      <c r="V647" s="23">
        <v>0</v>
      </c>
      <c r="W647" s="23">
        <v>0</v>
      </c>
      <c r="X647" s="25">
        <f t="shared" si="96"/>
        <v>281965929</v>
      </c>
      <c r="Y647" s="25">
        <v>0</v>
      </c>
      <c r="Z647" s="22">
        <v>0</v>
      </c>
      <c r="AA647" s="23">
        <v>0</v>
      </c>
      <c r="AB647" s="22">
        <v>0</v>
      </c>
      <c r="AC647" s="23">
        <v>0</v>
      </c>
      <c r="AD647" s="23">
        <v>0</v>
      </c>
      <c r="AE647" s="23">
        <v>0</v>
      </c>
      <c r="AF647" s="24">
        <v>0</v>
      </c>
      <c r="AG647" s="23">
        <v>0</v>
      </c>
      <c r="AH647" s="23">
        <v>0</v>
      </c>
      <c r="AI647" s="25">
        <f t="shared" si="97"/>
        <v>281965929</v>
      </c>
      <c r="AJ647" s="25">
        <v>0</v>
      </c>
      <c r="AK647" s="52">
        <v>0</v>
      </c>
      <c r="AL647" s="23">
        <v>0</v>
      </c>
      <c r="AM647" s="23">
        <v>0</v>
      </c>
      <c r="AN647" s="24">
        <v>0</v>
      </c>
      <c r="AO647" s="24">
        <v>0</v>
      </c>
      <c r="AP647" s="23">
        <v>0</v>
      </c>
      <c r="AQ647" s="23">
        <v>0</v>
      </c>
      <c r="AR647" s="23">
        <v>0</v>
      </c>
      <c r="AS647" s="41" t="s">
        <v>2304</v>
      </c>
      <c r="AT647" s="23">
        <v>0</v>
      </c>
      <c r="AU647" s="23">
        <v>0</v>
      </c>
      <c r="AV647" s="25">
        <v>281965929</v>
      </c>
      <c r="AW647" s="22">
        <v>0</v>
      </c>
      <c r="AX647" s="23">
        <v>0</v>
      </c>
      <c r="AY647" s="41">
        <v>0</v>
      </c>
      <c r="AZ647" s="23">
        <v>0</v>
      </c>
      <c r="BA647" s="24">
        <v>0</v>
      </c>
      <c r="BB647" s="23">
        <v>0</v>
      </c>
      <c r="BC647" s="23"/>
      <c r="BD647" s="23">
        <v>0</v>
      </c>
      <c r="BE647" s="41">
        <v>0</v>
      </c>
      <c r="BF647" s="23">
        <v>0</v>
      </c>
      <c r="BG647" s="23">
        <v>258497281</v>
      </c>
      <c r="BH647" s="25">
        <v>540463210</v>
      </c>
      <c r="BI647" s="23">
        <v>0</v>
      </c>
      <c r="BJ647" s="23">
        <v>63402933</v>
      </c>
      <c r="BK647" s="23">
        <v>0</v>
      </c>
      <c r="BL647" s="23">
        <v>0</v>
      </c>
      <c r="BM647" s="23">
        <v>0</v>
      </c>
      <c r="BN647" s="24">
        <v>0</v>
      </c>
      <c r="BO647" s="23">
        <v>0</v>
      </c>
      <c r="BP647" s="23">
        <v>0</v>
      </c>
      <c r="BQ647" s="23">
        <v>0</v>
      </c>
      <c r="BR647" s="25">
        <v>603866143</v>
      </c>
      <c r="BS647" s="22">
        <v>0</v>
      </c>
      <c r="BT647" s="23">
        <v>0</v>
      </c>
      <c r="BU647" s="23">
        <v>0</v>
      </c>
      <c r="BV647" s="23">
        <v>0</v>
      </c>
      <c r="BW647" s="24">
        <v>0</v>
      </c>
      <c r="BX647" s="23">
        <v>0</v>
      </c>
      <c r="BY647" s="23">
        <v>0</v>
      </c>
      <c r="BZ647" s="23">
        <v>0</v>
      </c>
      <c r="CA647" s="25">
        <f t="shared" si="98"/>
        <v>603866143</v>
      </c>
      <c r="CB647" s="22">
        <v>0</v>
      </c>
      <c r="CC647" s="23">
        <v>0</v>
      </c>
      <c r="CD647" s="23">
        <v>0</v>
      </c>
      <c r="CE647" s="23">
        <v>0</v>
      </c>
      <c r="CF647" s="24">
        <v>0</v>
      </c>
      <c r="CG647" s="23">
        <v>0</v>
      </c>
      <c r="CH647" s="23">
        <v>0</v>
      </c>
      <c r="CI647" s="23">
        <v>0</v>
      </c>
      <c r="CJ647" s="25">
        <f t="shared" si="99"/>
        <v>603866143</v>
      </c>
      <c r="CK647" s="22">
        <v>0</v>
      </c>
      <c r="CL647" s="23">
        <v>0</v>
      </c>
      <c r="CM647" s="23">
        <v>0</v>
      </c>
      <c r="CN647" s="23">
        <v>0</v>
      </c>
      <c r="CO647" s="23">
        <v>0</v>
      </c>
      <c r="CP647" s="24">
        <v>0</v>
      </c>
      <c r="CQ647" s="23">
        <v>0</v>
      </c>
      <c r="CR647" s="23">
        <v>0</v>
      </c>
      <c r="CS647" s="25">
        <f t="shared" si="100"/>
        <v>603866143</v>
      </c>
      <c r="CT647" s="22">
        <v>0</v>
      </c>
      <c r="CU647" s="23">
        <v>0</v>
      </c>
      <c r="CV647" s="23">
        <v>0</v>
      </c>
      <c r="CW647" s="23"/>
      <c r="CX647" s="23">
        <v>0</v>
      </c>
      <c r="CY647" s="24">
        <v>0</v>
      </c>
      <c r="CZ647" s="23">
        <v>0</v>
      </c>
      <c r="DA647" s="23">
        <v>0</v>
      </c>
      <c r="DB647" s="25">
        <f t="shared" si="93"/>
        <v>603866143</v>
      </c>
      <c r="DC647" s="22">
        <v>0</v>
      </c>
      <c r="DD647" s="23">
        <v>0</v>
      </c>
      <c r="DE647" s="23">
        <v>0</v>
      </c>
      <c r="DF647" s="23">
        <v>0</v>
      </c>
      <c r="DG647" s="23">
        <v>0</v>
      </c>
      <c r="DH647" s="24">
        <v>0</v>
      </c>
      <c r="DI647" s="23">
        <v>0</v>
      </c>
      <c r="DJ647" s="23">
        <v>0</v>
      </c>
      <c r="DK647" s="25">
        <f t="shared" si="94"/>
        <v>603866143</v>
      </c>
      <c r="DL647" s="28">
        <v>0</v>
      </c>
      <c r="DM647" s="23">
        <v>0</v>
      </c>
      <c r="DN647" s="23">
        <v>0</v>
      </c>
      <c r="DO647" s="23">
        <v>0</v>
      </c>
      <c r="DP647" s="23">
        <v>0</v>
      </c>
      <c r="DQ647" s="23"/>
      <c r="DR647" s="23">
        <v>0</v>
      </c>
      <c r="DS647" s="23">
        <v>0</v>
      </c>
      <c r="DT647" s="24">
        <v>0</v>
      </c>
      <c r="DU647" s="23">
        <v>0</v>
      </c>
      <c r="DV647" s="23">
        <v>0</v>
      </c>
      <c r="DW647" s="26">
        <f t="shared" si="101"/>
        <v>603866143</v>
      </c>
      <c r="DX647" s="26">
        <f>VLOOKUP(B647,[2]RPTNCT049_ConsultaSaldosContabl!$I$4:$K$7914,3,0)</f>
        <v>63402933</v>
      </c>
      <c r="DY647" s="13" t="e">
        <f>+S647+AD647+AU647+#REF!+BG647+#REF!+BQ647+#REF!</f>
        <v>#REF!</v>
      </c>
    </row>
    <row r="648" spans="1:129" ht="15" customHeight="1" x14ac:dyDescent="0.2">
      <c r="A648" s="9">
        <v>8901024720</v>
      </c>
      <c r="B648" s="9">
        <v>890102472</v>
      </c>
      <c r="C648" s="9"/>
      <c r="D648" s="27">
        <v>219608296</v>
      </c>
      <c r="E648" s="21" t="s">
        <v>218</v>
      </c>
      <c r="F648" s="20" t="s">
        <v>1365</v>
      </c>
      <c r="G648" s="22">
        <f>VLOOKUP(A648,[1]SGP!$A$4:$G$1137,7,0)</f>
        <v>0</v>
      </c>
      <c r="H648" s="23"/>
      <c r="I648" s="23">
        <v>0</v>
      </c>
      <c r="J648" s="23">
        <v>0</v>
      </c>
      <c r="K648" s="24">
        <v>0</v>
      </c>
      <c r="L648" s="23">
        <v>0</v>
      </c>
      <c r="M648" s="23">
        <v>0</v>
      </c>
      <c r="N648" s="25">
        <f t="shared" si="95"/>
        <v>0</v>
      </c>
      <c r="O648" s="25">
        <v>0</v>
      </c>
      <c r="P648" s="22">
        <v>0</v>
      </c>
      <c r="Q648" s="23">
        <v>0</v>
      </c>
      <c r="R648" s="23">
        <v>0</v>
      </c>
      <c r="S648" s="31">
        <v>331246931</v>
      </c>
      <c r="T648" s="23">
        <v>0</v>
      </c>
      <c r="U648" s="24">
        <v>0</v>
      </c>
      <c r="V648" s="23">
        <v>0</v>
      </c>
      <c r="W648" s="23">
        <v>0</v>
      </c>
      <c r="X648" s="25">
        <f t="shared" si="96"/>
        <v>331246931</v>
      </c>
      <c r="Y648" s="25">
        <v>0</v>
      </c>
      <c r="Z648" s="22">
        <v>0</v>
      </c>
      <c r="AA648" s="23">
        <v>0</v>
      </c>
      <c r="AB648" s="22">
        <v>0</v>
      </c>
      <c r="AC648" s="23">
        <v>0</v>
      </c>
      <c r="AD648" s="23">
        <v>0</v>
      </c>
      <c r="AE648" s="23">
        <v>0</v>
      </c>
      <c r="AF648" s="24">
        <v>0</v>
      </c>
      <c r="AG648" s="23">
        <v>0</v>
      </c>
      <c r="AH648" s="23">
        <v>0</v>
      </c>
      <c r="AI648" s="25">
        <f t="shared" si="97"/>
        <v>331246931</v>
      </c>
      <c r="AJ648" s="25">
        <v>0</v>
      </c>
      <c r="AK648" s="24">
        <v>0</v>
      </c>
      <c r="AL648" s="23">
        <v>0</v>
      </c>
      <c r="AM648" s="23">
        <v>0</v>
      </c>
      <c r="AN648" s="24">
        <v>0</v>
      </c>
      <c r="AO648" s="24">
        <v>0</v>
      </c>
      <c r="AP648" s="23">
        <v>0</v>
      </c>
      <c r="AQ648" s="23">
        <v>0</v>
      </c>
      <c r="AR648" s="23">
        <v>0</v>
      </c>
      <c r="AS648" s="41" t="s">
        <v>2304</v>
      </c>
      <c r="AT648" s="23">
        <v>0</v>
      </c>
      <c r="AU648" s="23">
        <v>0</v>
      </c>
      <c r="AV648" s="25">
        <v>331246931</v>
      </c>
      <c r="AW648" s="22">
        <v>0</v>
      </c>
      <c r="AX648" s="23">
        <v>0</v>
      </c>
      <c r="AY648" s="41">
        <v>0</v>
      </c>
      <c r="AZ648" s="23">
        <v>0</v>
      </c>
      <c r="BA648" s="24">
        <v>0</v>
      </c>
      <c r="BB648" s="23">
        <v>0</v>
      </c>
      <c r="BC648" s="23"/>
      <c r="BD648" s="23">
        <v>0</v>
      </c>
      <c r="BE648" s="41">
        <v>0</v>
      </c>
      <c r="BF648" s="23">
        <v>199321225</v>
      </c>
      <c r="BG648" s="23">
        <v>293947505</v>
      </c>
      <c r="BH648" s="25">
        <v>824515661</v>
      </c>
      <c r="BI648" s="23">
        <v>0</v>
      </c>
      <c r="BJ648" s="23">
        <v>56928528</v>
      </c>
      <c r="BK648" s="23">
        <v>0</v>
      </c>
      <c r="BL648" s="23">
        <v>0</v>
      </c>
      <c r="BM648" s="23">
        <v>0</v>
      </c>
      <c r="BN648" s="24">
        <v>0</v>
      </c>
      <c r="BO648" s="23">
        <v>0</v>
      </c>
      <c r="BP648" s="23">
        <v>0</v>
      </c>
      <c r="BQ648" s="23">
        <v>0</v>
      </c>
      <c r="BR648" s="25">
        <v>881444189</v>
      </c>
      <c r="BS648" s="22">
        <v>0</v>
      </c>
      <c r="BT648" s="23">
        <v>0</v>
      </c>
      <c r="BU648" s="23">
        <v>0</v>
      </c>
      <c r="BV648" s="23">
        <v>0</v>
      </c>
      <c r="BW648" s="24">
        <v>0</v>
      </c>
      <c r="BX648" s="23">
        <v>0</v>
      </c>
      <c r="BY648" s="23">
        <v>0</v>
      </c>
      <c r="BZ648" s="23">
        <v>0</v>
      </c>
      <c r="CA648" s="25">
        <f t="shared" si="98"/>
        <v>881444189</v>
      </c>
      <c r="CB648" s="22">
        <v>0</v>
      </c>
      <c r="CC648" s="23">
        <v>0</v>
      </c>
      <c r="CD648" s="23">
        <v>0</v>
      </c>
      <c r="CE648" s="23">
        <v>0</v>
      </c>
      <c r="CF648" s="24">
        <v>0</v>
      </c>
      <c r="CG648" s="23">
        <v>0</v>
      </c>
      <c r="CH648" s="23">
        <v>0</v>
      </c>
      <c r="CI648" s="23">
        <v>0</v>
      </c>
      <c r="CJ648" s="25">
        <f t="shared" si="99"/>
        <v>881444189</v>
      </c>
      <c r="CK648" s="22">
        <v>0</v>
      </c>
      <c r="CL648" s="23">
        <v>0</v>
      </c>
      <c r="CM648" s="23">
        <v>0</v>
      </c>
      <c r="CN648" s="23">
        <v>0</v>
      </c>
      <c r="CO648" s="23">
        <v>0</v>
      </c>
      <c r="CP648" s="24">
        <v>0</v>
      </c>
      <c r="CQ648" s="23">
        <v>0</v>
      </c>
      <c r="CR648" s="23">
        <v>0</v>
      </c>
      <c r="CS648" s="25">
        <f t="shared" si="100"/>
        <v>881444189</v>
      </c>
      <c r="CT648" s="22">
        <v>0</v>
      </c>
      <c r="CU648" s="23">
        <v>0</v>
      </c>
      <c r="CV648" s="23">
        <v>0</v>
      </c>
      <c r="CW648" s="23"/>
      <c r="CX648" s="23">
        <v>0</v>
      </c>
      <c r="CY648" s="24">
        <v>0</v>
      </c>
      <c r="CZ648" s="23">
        <v>0</v>
      </c>
      <c r="DA648" s="23">
        <v>0</v>
      </c>
      <c r="DB648" s="25">
        <f t="shared" si="93"/>
        <v>881444189</v>
      </c>
      <c r="DC648" s="22">
        <v>0</v>
      </c>
      <c r="DD648" s="23">
        <v>0</v>
      </c>
      <c r="DE648" s="23">
        <v>0</v>
      </c>
      <c r="DF648" s="23">
        <v>0</v>
      </c>
      <c r="DG648" s="23">
        <v>0</v>
      </c>
      <c r="DH648" s="24">
        <v>0</v>
      </c>
      <c r="DI648" s="23">
        <v>0</v>
      </c>
      <c r="DJ648" s="23">
        <v>0</v>
      </c>
      <c r="DK648" s="25">
        <f t="shared" si="94"/>
        <v>881444189</v>
      </c>
      <c r="DL648" s="28">
        <v>0</v>
      </c>
      <c r="DM648" s="23">
        <v>0</v>
      </c>
      <c r="DN648" s="23">
        <v>0</v>
      </c>
      <c r="DO648" s="23">
        <v>0</v>
      </c>
      <c r="DP648" s="23"/>
      <c r="DQ648" s="23"/>
      <c r="DR648" s="23">
        <v>0</v>
      </c>
      <c r="DS648" s="23">
        <v>0</v>
      </c>
      <c r="DT648" s="24">
        <v>0</v>
      </c>
      <c r="DU648" s="23">
        <v>0</v>
      </c>
      <c r="DV648" s="23">
        <v>0</v>
      </c>
      <c r="DW648" s="26">
        <f t="shared" si="101"/>
        <v>881444189</v>
      </c>
      <c r="DX648" s="26">
        <f>VLOOKUP(B648,[2]RPTNCT049_ConsultaSaldosContabl!$I$4:$K$7914,3,0)</f>
        <v>256249753</v>
      </c>
      <c r="DY648" s="13" t="e">
        <f>+S648+AD648+AU648+#REF!+BG648+#REF!+BQ648+#REF!</f>
        <v>#REF!</v>
      </c>
    </row>
    <row r="649" spans="1:129" ht="15" customHeight="1" x14ac:dyDescent="0.2">
      <c r="A649" s="9">
        <v>8901020181</v>
      </c>
      <c r="B649" s="9">
        <v>890102018</v>
      </c>
      <c r="C649" s="9"/>
      <c r="D649" s="27">
        <v>210108001</v>
      </c>
      <c r="E649" s="21" t="s">
        <v>40</v>
      </c>
      <c r="F649" s="20" t="s">
        <v>2298</v>
      </c>
      <c r="G649" s="22">
        <f>VLOOKUP(A649,[1]SGP!$A$4:$G$1137,7,0)</f>
        <v>22523438907</v>
      </c>
      <c r="H649" s="23"/>
      <c r="I649" s="23">
        <v>0</v>
      </c>
      <c r="J649" s="23">
        <v>0</v>
      </c>
      <c r="K649" s="24">
        <v>1470766171</v>
      </c>
      <c r="L649" s="23">
        <v>2885251465</v>
      </c>
      <c r="M649" s="23">
        <v>0</v>
      </c>
      <c r="N649" s="25">
        <f t="shared" si="95"/>
        <v>26879456543</v>
      </c>
      <c r="O649" s="25">
        <v>0</v>
      </c>
      <c r="P649" s="22">
        <v>21274584480</v>
      </c>
      <c r="Q649" s="23">
        <v>0</v>
      </c>
      <c r="R649" s="23">
        <v>0</v>
      </c>
      <c r="S649" s="31">
        <v>7140469401</v>
      </c>
      <c r="T649" s="23">
        <v>0</v>
      </c>
      <c r="U649" s="24">
        <v>1470766173</v>
      </c>
      <c r="V649" s="23">
        <v>3331734053</v>
      </c>
      <c r="W649" s="23">
        <v>0</v>
      </c>
      <c r="X649" s="25">
        <f t="shared" si="96"/>
        <v>60097010650</v>
      </c>
      <c r="Y649" s="25">
        <v>0</v>
      </c>
      <c r="Z649" s="22">
        <v>0</v>
      </c>
      <c r="AA649" s="23">
        <v>0</v>
      </c>
      <c r="AB649" s="22">
        <v>0</v>
      </c>
      <c r="AC649" s="31">
        <v>317768617</v>
      </c>
      <c r="AD649" s="23">
        <f>23601132</f>
        <v>23601132</v>
      </c>
      <c r="AE649" s="23">
        <v>23375375873</v>
      </c>
      <c r="AF649" s="24">
        <v>1470766172</v>
      </c>
      <c r="AG649" s="23">
        <v>3108492759</v>
      </c>
      <c r="AH649" s="23">
        <v>0</v>
      </c>
      <c r="AI649" s="25">
        <f t="shared" si="97"/>
        <v>88393015203</v>
      </c>
      <c r="AJ649" s="45">
        <v>0</v>
      </c>
      <c r="AK649" s="24">
        <v>0</v>
      </c>
      <c r="AL649" s="23">
        <v>0</v>
      </c>
      <c r="AM649" s="23">
        <v>0</v>
      </c>
      <c r="AN649" s="24">
        <v>0</v>
      </c>
      <c r="AO649" s="23">
        <v>24360871364</v>
      </c>
      <c r="AP649" s="23">
        <v>1542621610</v>
      </c>
      <c r="AQ649" s="23">
        <v>3268952263</v>
      </c>
      <c r="AR649" s="23">
        <v>0</v>
      </c>
      <c r="AS649" s="23">
        <v>10962392114</v>
      </c>
      <c r="AT649" s="23">
        <v>0</v>
      </c>
      <c r="AU649" s="23">
        <v>38143416</v>
      </c>
      <c r="AV649" s="25">
        <v>128527852554</v>
      </c>
      <c r="AW649" s="22">
        <v>12733309489</v>
      </c>
      <c r="AX649" s="23">
        <v>0</v>
      </c>
      <c r="AY649" s="41">
        <v>0</v>
      </c>
      <c r="AZ649" s="23">
        <v>0</v>
      </c>
      <c r="BA649" s="24">
        <v>1542621610</v>
      </c>
      <c r="BB649" s="23">
        <v>3268952263</v>
      </c>
      <c r="BC649" s="23"/>
      <c r="BD649" s="23">
        <v>0</v>
      </c>
      <c r="BE649" s="41">
        <v>0</v>
      </c>
      <c r="BF649" s="23">
        <v>3952005975</v>
      </c>
      <c r="BG649" s="23">
        <v>6082594559</v>
      </c>
      <c r="BH649" s="25">
        <v>156107336450</v>
      </c>
      <c r="BI649" s="23">
        <v>26973701813</v>
      </c>
      <c r="BJ649" s="23">
        <v>2820333735</v>
      </c>
      <c r="BK649" s="23">
        <v>0</v>
      </c>
      <c r="BL649" s="23">
        <v>0</v>
      </c>
      <c r="BM649" s="23">
        <v>0</v>
      </c>
      <c r="BN649" s="24">
        <v>1542621610</v>
      </c>
      <c r="BO649" s="23">
        <v>3268952263</v>
      </c>
      <c r="BP649" s="23">
        <v>0</v>
      </c>
      <c r="BQ649" s="23">
        <v>37810850</v>
      </c>
      <c r="BR649" s="25">
        <v>190750756721</v>
      </c>
      <c r="BS649" s="22">
        <v>0</v>
      </c>
      <c r="BT649" s="23">
        <v>0</v>
      </c>
      <c r="BU649" s="23">
        <v>0</v>
      </c>
      <c r="BV649" s="23">
        <v>0</v>
      </c>
      <c r="BW649" s="24">
        <v>0</v>
      </c>
      <c r="BX649" s="23">
        <v>0</v>
      </c>
      <c r="BY649" s="23">
        <v>0</v>
      </c>
      <c r="BZ649" s="23">
        <v>0</v>
      </c>
      <c r="CA649" s="25">
        <f t="shared" si="98"/>
        <v>190750756721</v>
      </c>
      <c r="CB649" s="22">
        <v>0</v>
      </c>
      <c r="CC649" s="23">
        <v>0</v>
      </c>
      <c r="CD649" s="23">
        <v>0</v>
      </c>
      <c r="CE649" s="23">
        <v>0</v>
      </c>
      <c r="CF649" s="24">
        <v>0</v>
      </c>
      <c r="CG649" s="23">
        <v>0</v>
      </c>
      <c r="CH649" s="23">
        <v>0</v>
      </c>
      <c r="CI649" s="23">
        <v>0</v>
      </c>
      <c r="CJ649" s="25">
        <f t="shared" si="99"/>
        <v>190750756721</v>
      </c>
      <c r="CK649" s="22">
        <v>0</v>
      </c>
      <c r="CL649" s="23">
        <v>0</v>
      </c>
      <c r="CM649" s="23">
        <v>0</v>
      </c>
      <c r="CN649" s="23">
        <v>0</v>
      </c>
      <c r="CO649" s="23">
        <v>0</v>
      </c>
      <c r="CP649" s="24">
        <v>0</v>
      </c>
      <c r="CQ649" s="23">
        <v>0</v>
      </c>
      <c r="CR649" s="23">
        <v>0</v>
      </c>
      <c r="CS649" s="25">
        <f t="shared" si="100"/>
        <v>190750756721</v>
      </c>
      <c r="CT649" s="22">
        <v>0</v>
      </c>
      <c r="CU649" s="23">
        <v>0</v>
      </c>
      <c r="CV649" s="23">
        <v>0</v>
      </c>
      <c r="CW649" s="23">
        <v>0</v>
      </c>
      <c r="CX649" s="23">
        <v>0</v>
      </c>
      <c r="CY649" s="24">
        <v>0</v>
      </c>
      <c r="CZ649" s="23">
        <v>0</v>
      </c>
      <c r="DA649" s="23">
        <v>0</v>
      </c>
      <c r="DB649" s="25">
        <f t="shared" si="93"/>
        <v>190750756721</v>
      </c>
      <c r="DC649" s="22">
        <v>0</v>
      </c>
      <c r="DD649" s="23">
        <v>0</v>
      </c>
      <c r="DE649" s="23">
        <v>0</v>
      </c>
      <c r="DF649" s="23">
        <v>0</v>
      </c>
      <c r="DG649" s="23">
        <v>0</v>
      </c>
      <c r="DH649" s="24">
        <v>0</v>
      </c>
      <c r="DI649" s="23">
        <v>0</v>
      </c>
      <c r="DJ649" s="23">
        <v>0</v>
      </c>
      <c r="DK649" s="25">
        <f t="shared" si="94"/>
        <v>190750756721</v>
      </c>
      <c r="DL649" s="28">
        <v>0</v>
      </c>
      <c r="DM649" s="23">
        <v>0</v>
      </c>
      <c r="DN649" s="23">
        <v>0</v>
      </c>
      <c r="DO649" s="23">
        <v>0</v>
      </c>
      <c r="DP649" s="23">
        <v>0</v>
      </c>
      <c r="DQ649" s="23"/>
      <c r="DR649" s="23">
        <v>0</v>
      </c>
      <c r="DS649" s="23">
        <v>0</v>
      </c>
      <c r="DT649" s="24">
        <v>0</v>
      </c>
      <c r="DU649" s="23">
        <v>0</v>
      </c>
      <c r="DV649" s="23">
        <v>0</v>
      </c>
      <c r="DW649" s="26">
        <f t="shared" si="101"/>
        <v>190750756721</v>
      </c>
      <c r="DX649" s="26">
        <f>VLOOKUP(B649,[2]RPTNCT049_ConsultaSaldosContabl!$I$4:$K$7914,3,0)</f>
        <v>177466280779</v>
      </c>
      <c r="DY649" s="13" t="e">
        <f>+S649+AD649+AU649+#REF!+BG649+#REF!+BQ649+#REF!</f>
        <v>#REF!</v>
      </c>
    </row>
    <row r="650" spans="1:129" ht="15" customHeight="1" x14ac:dyDescent="0.2">
      <c r="A650" s="9">
        <v>8901020061</v>
      </c>
      <c r="B650" s="9">
        <v>890102006</v>
      </c>
      <c r="C650" s="9"/>
      <c r="D650" s="27">
        <v>110808000</v>
      </c>
      <c r="E650" s="21" t="s">
        <v>39</v>
      </c>
      <c r="F650" s="20" t="s">
        <v>1194</v>
      </c>
      <c r="G650" s="22">
        <f>VLOOKUP(A650,[1]SGP!$A$4:$G$1137,7,0)</f>
        <v>14698688467</v>
      </c>
      <c r="H650" s="23"/>
      <c r="I650" s="23">
        <v>1023733024</v>
      </c>
      <c r="J650" s="23">
        <v>0</v>
      </c>
      <c r="K650" s="24">
        <v>864179839</v>
      </c>
      <c r="L650" s="23">
        <v>1700883991</v>
      </c>
      <c r="M650" s="23">
        <v>0</v>
      </c>
      <c r="N650" s="25">
        <f t="shared" si="95"/>
        <v>18287485321</v>
      </c>
      <c r="O650" s="25">
        <v>0</v>
      </c>
      <c r="P650" s="22">
        <v>13921012272</v>
      </c>
      <c r="Q650" s="23">
        <v>0</v>
      </c>
      <c r="R650" s="23">
        <v>1023733024</v>
      </c>
      <c r="S650" s="29">
        <v>0</v>
      </c>
      <c r="T650" s="23">
        <v>0</v>
      </c>
      <c r="U650" s="24">
        <v>864179839</v>
      </c>
      <c r="V650" s="23">
        <v>1963224297</v>
      </c>
      <c r="W650" s="23">
        <v>0</v>
      </c>
      <c r="X650" s="25">
        <f t="shared" si="96"/>
        <v>36059634753</v>
      </c>
      <c r="Y650" s="25">
        <v>0</v>
      </c>
      <c r="Z650" s="22">
        <v>15258068406</v>
      </c>
      <c r="AA650" s="23">
        <v>0</v>
      </c>
      <c r="AB650" s="22">
        <v>1023733024</v>
      </c>
      <c r="AC650" s="31">
        <v>6533971677</v>
      </c>
      <c r="AD650" s="23">
        <v>0</v>
      </c>
      <c r="AE650" s="23">
        <v>0</v>
      </c>
      <c r="AF650" s="24">
        <v>864179839</v>
      </c>
      <c r="AG650" s="23">
        <v>1832054144</v>
      </c>
      <c r="AH650" s="23">
        <v>0</v>
      </c>
      <c r="AI650" s="25">
        <f t="shared" si="97"/>
        <v>61571641843</v>
      </c>
      <c r="AJ650" s="25">
        <v>0</v>
      </c>
      <c r="AK650" s="50">
        <v>16116203108</v>
      </c>
      <c r="AL650" s="23">
        <v>0</v>
      </c>
      <c r="AM650" s="23">
        <v>1023733024</v>
      </c>
      <c r="AN650" s="23">
        <v>7252291399</v>
      </c>
      <c r="AO650" s="23">
        <v>0</v>
      </c>
      <c r="AP650" s="23">
        <v>864808714</v>
      </c>
      <c r="AQ650" s="23">
        <v>1833575114</v>
      </c>
      <c r="AR650" s="23">
        <v>0</v>
      </c>
      <c r="AS650" s="41" t="s">
        <v>2304</v>
      </c>
      <c r="AT650" s="23">
        <v>0</v>
      </c>
      <c r="AU650" s="23">
        <v>0</v>
      </c>
      <c r="AV650" s="25">
        <v>88662253202</v>
      </c>
      <c r="AW650" s="22">
        <v>8434914612</v>
      </c>
      <c r="AX650" s="23">
        <v>0</v>
      </c>
      <c r="AY650" s="41">
        <v>1023733024</v>
      </c>
      <c r="AZ650" s="23">
        <v>0</v>
      </c>
      <c r="BA650" s="24">
        <v>864808714</v>
      </c>
      <c r="BB650" s="23">
        <v>1833575114</v>
      </c>
      <c r="BC650" s="23"/>
      <c r="BD650" s="23">
        <v>0</v>
      </c>
      <c r="BE650" s="41">
        <v>0</v>
      </c>
      <c r="BF650" s="23">
        <v>0</v>
      </c>
      <c r="BG650" s="23">
        <v>0</v>
      </c>
      <c r="BH650" s="25">
        <v>100819284666</v>
      </c>
      <c r="BI650" s="23">
        <v>16659018634</v>
      </c>
      <c r="BJ650" s="23">
        <v>0</v>
      </c>
      <c r="BK650" s="23">
        <v>2047466048</v>
      </c>
      <c r="BL650" s="23">
        <v>0</v>
      </c>
      <c r="BM650" s="23">
        <v>0</v>
      </c>
      <c r="BN650" s="24">
        <v>864808714</v>
      </c>
      <c r="BO650" s="23">
        <v>1833575114</v>
      </c>
      <c r="BP650" s="23">
        <v>0</v>
      </c>
      <c r="BQ650" s="23">
        <v>0</v>
      </c>
      <c r="BR650" s="25">
        <v>122224153176</v>
      </c>
      <c r="BS650" s="22">
        <v>0</v>
      </c>
      <c r="BT650" s="23">
        <v>0</v>
      </c>
      <c r="BU650" s="23">
        <v>0</v>
      </c>
      <c r="BV650" s="23">
        <v>0</v>
      </c>
      <c r="BW650" s="24">
        <v>0</v>
      </c>
      <c r="BX650" s="23">
        <v>0</v>
      </c>
      <c r="BY650" s="23">
        <v>0</v>
      </c>
      <c r="BZ650" s="23">
        <v>0</v>
      </c>
      <c r="CA650" s="25">
        <f t="shared" si="98"/>
        <v>122224153176</v>
      </c>
      <c r="CB650" s="22">
        <v>0</v>
      </c>
      <c r="CC650" s="23">
        <v>0</v>
      </c>
      <c r="CD650" s="23">
        <v>0</v>
      </c>
      <c r="CE650" s="23">
        <v>0</v>
      </c>
      <c r="CF650" s="24">
        <v>0</v>
      </c>
      <c r="CG650" s="23">
        <v>0</v>
      </c>
      <c r="CH650" s="23">
        <v>0</v>
      </c>
      <c r="CI650" s="23">
        <v>0</v>
      </c>
      <c r="CJ650" s="25">
        <f t="shared" si="99"/>
        <v>122224153176</v>
      </c>
      <c r="CK650" s="22">
        <v>0</v>
      </c>
      <c r="CL650" s="23">
        <v>0</v>
      </c>
      <c r="CM650" s="23">
        <v>0</v>
      </c>
      <c r="CN650" s="23">
        <v>0</v>
      </c>
      <c r="CO650" s="23">
        <v>0</v>
      </c>
      <c r="CP650" s="24">
        <v>0</v>
      </c>
      <c r="CQ650" s="23">
        <v>0</v>
      </c>
      <c r="CR650" s="23">
        <v>0</v>
      </c>
      <c r="CS650" s="25">
        <f t="shared" si="100"/>
        <v>122224153176</v>
      </c>
      <c r="CT650" s="22">
        <v>0</v>
      </c>
      <c r="CU650" s="23">
        <v>0</v>
      </c>
      <c r="CV650" s="23">
        <v>0</v>
      </c>
      <c r="CW650" s="23">
        <v>0</v>
      </c>
      <c r="CX650" s="23">
        <v>0</v>
      </c>
      <c r="CY650" s="24">
        <v>0</v>
      </c>
      <c r="CZ650" s="23">
        <v>0</v>
      </c>
      <c r="DA650" s="23">
        <v>0</v>
      </c>
      <c r="DB650" s="25">
        <f t="shared" si="93"/>
        <v>122224153176</v>
      </c>
      <c r="DC650" s="22">
        <v>0</v>
      </c>
      <c r="DD650" s="23">
        <v>0</v>
      </c>
      <c r="DE650" s="23">
        <v>0</v>
      </c>
      <c r="DF650" s="23">
        <v>0</v>
      </c>
      <c r="DG650" s="23">
        <v>0</v>
      </c>
      <c r="DH650" s="24">
        <v>0</v>
      </c>
      <c r="DI650" s="23">
        <v>0</v>
      </c>
      <c r="DJ650" s="23">
        <v>0</v>
      </c>
      <c r="DK650" s="25">
        <f t="shared" si="94"/>
        <v>122224153176</v>
      </c>
      <c r="DL650" s="28">
        <v>0</v>
      </c>
      <c r="DM650" s="23">
        <v>0</v>
      </c>
      <c r="DN650" s="23">
        <v>0</v>
      </c>
      <c r="DO650" s="23">
        <v>0</v>
      </c>
      <c r="DP650" s="23">
        <v>0</v>
      </c>
      <c r="DQ650" s="23"/>
      <c r="DR650" s="23">
        <v>0</v>
      </c>
      <c r="DS650" s="23">
        <v>0</v>
      </c>
      <c r="DT650" s="24">
        <v>0</v>
      </c>
      <c r="DU650" s="23">
        <v>0</v>
      </c>
      <c r="DV650" s="23">
        <v>0</v>
      </c>
      <c r="DW650" s="26">
        <f t="shared" si="101"/>
        <v>122224153176</v>
      </c>
      <c r="DX650" s="26">
        <f>VLOOKUP(B650,[2]RPTNCT049_ConsultaSaldosContabl!$I$4:$K$7914,3,0)</f>
        <v>122224153176</v>
      </c>
      <c r="DY650" s="13" t="e">
        <f>+S650+AD650+AU650+#REF!+BG650+#REF!+BQ650+#REF!</f>
        <v>#REF!</v>
      </c>
    </row>
    <row r="651" spans="1:129" ht="15" customHeight="1" x14ac:dyDescent="0.2">
      <c r="A651" s="9">
        <v>8900720441</v>
      </c>
      <c r="B651" s="9">
        <v>890072044</v>
      </c>
      <c r="C651" s="9"/>
      <c r="D651" s="27">
        <v>218673686</v>
      </c>
      <c r="E651" s="21" t="s">
        <v>1044</v>
      </c>
      <c r="F651" s="20" t="s">
        <v>2168</v>
      </c>
      <c r="G651" s="22">
        <f>VLOOKUP(A651,[1]SGP!$A$4:$G$1137,7,0)</f>
        <v>0</v>
      </c>
      <c r="H651" s="23"/>
      <c r="I651" s="23">
        <v>0</v>
      </c>
      <c r="J651" s="23">
        <v>0</v>
      </c>
      <c r="K651" s="24">
        <v>0</v>
      </c>
      <c r="L651" s="23">
        <v>0</v>
      </c>
      <c r="M651" s="23">
        <v>0</v>
      </c>
      <c r="N651" s="25">
        <f t="shared" si="95"/>
        <v>0</v>
      </c>
      <c r="O651" s="25">
        <v>0</v>
      </c>
      <c r="P651" s="22">
        <v>0</v>
      </c>
      <c r="Q651" s="23">
        <v>0</v>
      </c>
      <c r="R651" s="23">
        <v>0</v>
      </c>
      <c r="S651" s="31">
        <v>67801929</v>
      </c>
      <c r="T651" s="23">
        <v>0</v>
      </c>
      <c r="U651" s="24">
        <v>0</v>
      </c>
      <c r="V651" s="23">
        <v>0</v>
      </c>
      <c r="W651" s="23">
        <v>0</v>
      </c>
      <c r="X651" s="25">
        <f t="shared" si="96"/>
        <v>67801929</v>
      </c>
      <c r="Y651" s="25">
        <v>0</v>
      </c>
      <c r="Z651" s="22">
        <v>0</v>
      </c>
      <c r="AA651" s="23">
        <v>0</v>
      </c>
      <c r="AB651" s="22">
        <v>0</v>
      </c>
      <c r="AC651" s="23">
        <v>0</v>
      </c>
      <c r="AD651" s="23">
        <v>0</v>
      </c>
      <c r="AE651" s="23">
        <v>0</v>
      </c>
      <c r="AF651" s="24">
        <v>0</v>
      </c>
      <c r="AG651" s="23">
        <v>0</v>
      </c>
      <c r="AH651" s="23">
        <v>0</v>
      </c>
      <c r="AI651" s="25">
        <f t="shared" si="97"/>
        <v>67801929</v>
      </c>
      <c r="AJ651" s="25">
        <v>0</v>
      </c>
      <c r="AK651" s="24">
        <v>0</v>
      </c>
      <c r="AL651" s="23">
        <v>0</v>
      </c>
      <c r="AM651" s="23">
        <v>0</v>
      </c>
      <c r="AN651" s="24">
        <v>0</v>
      </c>
      <c r="AO651" s="24">
        <v>0</v>
      </c>
      <c r="AP651" s="23">
        <v>0</v>
      </c>
      <c r="AQ651" s="23">
        <v>0</v>
      </c>
      <c r="AR651" s="23">
        <v>0</v>
      </c>
      <c r="AS651" s="41" t="s">
        <v>2304</v>
      </c>
      <c r="AT651" s="23">
        <v>0</v>
      </c>
      <c r="AU651" s="23">
        <v>0</v>
      </c>
      <c r="AV651" s="25">
        <v>67801929</v>
      </c>
      <c r="AW651" s="22">
        <v>0</v>
      </c>
      <c r="AX651" s="23">
        <v>0</v>
      </c>
      <c r="AY651" s="41">
        <v>0</v>
      </c>
      <c r="AZ651" s="23">
        <v>0</v>
      </c>
      <c r="BA651" s="24">
        <v>0</v>
      </c>
      <c r="BB651" s="23">
        <v>0</v>
      </c>
      <c r="BC651" s="23"/>
      <c r="BD651" s="23">
        <v>0</v>
      </c>
      <c r="BE651" s="41">
        <v>0</v>
      </c>
      <c r="BF651" s="23">
        <v>38710235</v>
      </c>
      <c r="BG651" s="23">
        <v>65494336</v>
      </c>
      <c r="BH651" s="25">
        <v>172006500</v>
      </c>
      <c r="BI651" s="23">
        <v>0</v>
      </c>
      <c r="BJ651" s="23">
        <v>11268192</v>
      </c>
      <c r="BK651" s="23">
        <v>0</v>
      </c>
      <c r="BL651" s="23">
        <v>0</v>
      </c>
      <c r="BM651" s="23">
        <v>0</v>
      </c>
      <c r="BN651" s="24">
        <v>0</v>
      </c>
      <c r="BO651" s="23">
        <v>0</v>
      </c>
      <c r="BP651" s="23">
        <v>0</v>
      </c>
      <c r="BQ651" s="23">
        <v>0</v>
      </c>
      <c r="BR651" s="25">
        <v>183274692</v>
      </c>
      <c r="BS651" s="22">
        <v>0</v>
      </c>
      <c r="BT651" s="23">
        <v>0</v>
      </c>
      <c r="BU651" s="23">
        <v>0</v>
      </c>
      <c r="BV651" s="23">
        <v>0</v>
      </c>
      <c r="BW651" s="24">
        <v>0</v>
      </c>
      <c r="BX651" s="23">
        <v>0</v>
      </c>
      <c r="BY651" s="23">
        <v>0</v>
      </c>
      <c r="BZ651" s="23">
        <v>0</v>
      </c>
      <c r="CA651" s="25">
        <f t="shared" si="98"/>
        <v>183274692</v>
      </c>
      <c r="CB651" s="22">
        <v>0</v>
      </c>
      <c r="CC651" s="23">
        <v>0</v>
      </c>
      <c r="CD651" s="23">
        <v>0</v>
      </c>
      <c r="CE651" s="23">
        <v>0</v>
      </c>
      <c r="CF651" s="24">
        <v>0</v>
      </c>
      <c r="CG651" s="23">
        <v>0</v>
      </c>
      <c r="CH651" s="23">
        <v>0</v>
      </c>
      <c r="CI651" s="23">
        <v>0</v>
      </c>
      <c r="CJ651" s="25">
        <f t="shared" si="99"/>
        <v>183274692</v>
      </c>
      <c r="CK651" s="22">
        <v>0</v>
      </c>
      <c r="CL651" s="23">
        <v>0</v>
      </c>
      <c r="CM651" s="23">
        <v>0</v>
      </c>
      <c r="CN651" s="23">
        <v>0</v>
      </c>
      <c r="CO651" s="23">
        <v>0</v>
      </c>
      <c r="CP651" s="24">
        <v>0</v>
      </c>
      <c r="CQ651" s="23">
        <v>0</v>
      </c>
      <c r="CR651" s="23">
        <v>0</v>
      </c>
      <c r="CS651" s="25">
        <f t="shared" si="100"/>
        <v>183274692</v>
      </c>
      <c r="CT651" s="22">
        <v>0</v>
      </c>
      <c r="CU651" s="23">
        <v>0</v>
      </c>
      <c r="CV651" s="23">
        <v>0</v>
      </c>
      <c r="CW651" s="23"/>
      <c r="CX651" s="23">
        <v>0</v>
      </c>
      <c r="CY651" s="24">
        <v>0</v>
      </c>
      <c r="CZ651" s="23">
        <v>0</v>
      </c>
      <c r="DA651" s="23">
        <v>0</v>
      </c>
      <c r="DB651" s="25">
        <f t="shared" si="93"/>
        <v>183274692</v>
      </c>
      <c r="DC651" s="22">
        <v>0</v>
      </c>
      <c r="DD651" s="23">
        <v>0</v>
      </c>
      <c r="DE651" s="23">
        <v>0</v>
      </c>
      <c r="DF651" s="23">
        <v>0</v>
      </c>
      <c r="DG651" s="23">
        <v>0</v>
      </c>
      <c r="DH651" s="24">
        <v>0</v>
      </c>
      <c r="DI651" s="23">
        <v>0</v>
      </c>
      <c r="DJ651" s="23">
        <v>0</v>
      </c>
      <c r="DK651" s="25">
        <f t="shared" si="94"/>
        <v>183274692</v>
      </c>
      <c r="DL651" s="28">
        <v>0</v>
      </c>
      <c r="DM651" s="23">
        <v>0</v>
      </c>
      <c r="DN651" s="23">
        <v>0</v>
      </c>
      <c r="DO651" s="23">
        <v>0</v>
      </c>
      <c r="DP651" s="23"/>
      <c r="DQ651" s="23"/>
      <c r="DR651" s="23">
        <v>0</v>
      </c>
      <c r="DS651" s="23">
        <v>0</v>
      </c>
      <c r="DT651" s="24">
        <v>0</v>
      </c>
      <c r="DU651" s="23">
        <v>0</v>
      </c>
      <c r="DV651" s="23">
        <v>0</v>
      </c>
      <c r="DW651" s="26">
        <f t="shared" si="101"/>
        <v>183274692</v>
      </c>
      <c r="DX651" s="26">
        <f>VLOOKUP(B651,[2]RPTNCT049_ConsultaSaldosContabl!$I$4:$K$7914,3,0)</f>
        <v>49978427</v>
      </c>
      <c r="DY651" s="13" t="e">
        <f>+S651+AD651+AU651+#REF!+BG651+#REF!+BQ651+#REF!</f>
        <v>#REF!</v>
      </c>
    </row>
    <row r="652" spans="1:129" ht="15" customHeight="1" x14ac:dyDescent="0.2">
      <c r="A652" s="9">
        <v>8900018790</v>
      </c>
      <c r="B652" s="9">
        <v>890001879</v>
      </c>
      <c r="C652" s="9"/>
      <c r="D652" s="27">
        <v>211163111</v>
      </c>
      <c r="E652" s="21" t="s">
        <v>874</v>
      </c>
      <c r="F652" s="20" t="s">
        <v>2005</v>
      </c>
      <c r="G652" s="22">
        <f>VLOOKUP(A652,[1]SGP!$A$4:$G$1137,7,0)</f>
        <v>0</v>
      </c>
      <c r="H652" s="23"/>
      <c r="I652" s="23">
        <v>0</v>
      </c>
      <c r="J652" s="23">
        <v>0</v>
      </c>
      <c r="K652" s="24">
        <v>0</v>
      </c>
      <c r="L652" s="23">
        <v>0</v>
      </c>
      <c r="M652" s="23">
        <v>0</v>
      </c>
      <c r="N652" s="25">
        <f t="shared" si="95"/>
        <v>0</v>
      </c>
      <c r="O652" s="25">
        <v>0</v>
      </c>
      <c r="P652" s="22">
        <v>0</v>
      </c>
      <c r="Q652" s="23">
        <v>0</v>
      </c>
      <c r="R652" s="23">
        <v>0</v>
      </c>
      <c r="S652" s="31">
        <v>24005692</v>
      </c>
      <c r="T652" s="23">
        <v>0</v>
      </c>
      <c r="U652" s="24">
        <v>0</v>
      </c>
      <c r="V652" s="23">
        <v>0</v>
      </c>
      <c r="W652" s="23">
        <v>0</v>
      </c>
      <c r="X652" s="25">
        <f t="shared" si="96"/>
        <v>24005692</v>
      </c>
      <c r="Y652" s="25">
        <v>0</v>
      </c>
      <c r="Z652" s="22">
        <v>0</v>
      </c>
      <c r="AA652" s="23">
        <v>0</v>
      </c>
      <c r="AB652" s="22">
        <v>0</v>
      </c>
      <c r="AC652" s="23">
        <v>0</v>
      </c>
      <c r="AD652" s="23">
        <v>0</v>
      </c>
      <c r="AE652" s="23">
        <v>0</v>
      </c>
      <c r="AF652" s="24">
        <v>0</v>
      </c>
      <c r="AG652" s="23">
        <v>0</v>
      </c>
      <c r="AH652" s="23">
        <v>0</v>
      </c>
      <c r="AI652" s="25">
        <f t="shared" si="97"/>
        <v>24005692</v>
      </c>
      <c r="AJ652" s="25">
        <v>0</v>
      </c>
      <c r="AK652" s="24">
        <v>0</v>
      </c>
      <c r="AL652" s="23">
        <v>0</v>
      </c>
      <c r="AM652" s="23">
        <v>0</v>
      </c>
      <c r="AN652" s="24">
        <v>0</v>
      </c>
      <c r="AO652" s="24">
        <v>0</v>
      </c>
      <c r="AP652" s="23">
        <v>0</v>
      </c>
      <c r="AQ652" s="23">
        <v>0</v>
      </c>
      <c r="AR652" s="23">
        <v>0</v>
      </c>
      <c r="AS652" s="41" t="s">
        <v>2304</v>
      </c>
      <c r="AT652" s="23">
        <v>0</v>
      </c>
      <c r="AU652" s="23">
        <v>0</v>
      </c>
      <c r="AV652" s="25">
        <v>24005692</v>
      </c>
      <c r="AW652" s="22">
        <v>0</v>
      </c>
      <c r="AX652" s="23">
        <v>0</v>
      </c>
      <c r="AY652" s="41">
        <v>0</v>
      </c>
      <c r="AZ652" s="23">
        <v>0</v>
      </c>
      <c r="BA652" s="24">
        <v>0</v>
      </c>
      <c r="BB652" s="23">
        <v>0</v>
      </c>
      <c r="BC652" s="23"/>
      <c r="BD652" s="23">
        <v>0</v>
      </c>
      <c r="BE652" s="41">
        <v>0</v>
      </c>
      <c r="BF652" s="23">
        <v>12995155</v>
      </c>
      <c r="BG652" s="23">
        <v>21093820</v>
      </c>
      <c r="BH652" s="25">
        <v>58094667</v>
      </c>
      <c r="BI652" s="23">
        <v>0</v>
      </c>
      <c r="BJ652" s="23">
        <v>4510096</v>
      </c>
      <c r="BK652" s="23">
        <v>0</v>
      </c>
      <c r="BL652" s="23">
        <v>0</v>
      </c>
      <c r="BM652" s="23">
        <v>0</v>
      </c>
      <c r="BN652" s="24">
        <v>0</v>
      </c>
      <c r="BO652" s="23">
        <v>0</v>
      </c>
      <c r="BP652" s="23">
        <v>0</v>
      </c>
      <c r="BQ652" s="23">
        <v>0</v>
      </c>
      <c r="BR652" s="25">
        <v>62604763</v>
      </c>
      <c r="BS652" s="22">
        <v>0</v>
      </c>
      <c r="BT652" s="23">
        <v>0</v>
      </c>
      <c r="BU652" s="23">
        <v>0</v>
      </c>
      <c r="BV652" s="23">
        <v>0</v>
      </c>
      <c r="BW652" s="24">
        <v>0</v>
      </c>
      <c r="BX652" s="23">
        <v>0</v>
      </c>
      <c r="BY652" s="23">
        <v>0</v>
      </c>
      <c r="BZ652" s="23">
        <v>0</v>
      </c>
      <c r="CA652" s="25">
        <f t="shared" si="98"/>
        <v>62604763</v>
      </c>
      <c r="CB652" s="22">
        <v>0</v>
      </c>
      <c r="CC652" s="23">
        <v>0</v>
      </c>
      <c r="CD652" s="23">
        <v>0</v>
      </c>
      <c r="CE652" s="23">
        <v>0</v>
      </c>
      <c r="CF652" s="24">
        <v>0</v>
      </c>
      <c r="CG652" s="23">
        <v>0</v>
      </c>
      <c r="CH652" s="23">
        <v>0</v>
      </c>
      <c r="CI652" s="23">
        <v>0</v>
      </c>
      <c r="CJ652" s="25">
        <f t="shared" si="99"/>
        <v>62604763</v>
      </c>
      <c r="CK652" s="22">
        <v>0</v>
      </c>
      <c r="CL652" s="23">
        <v>0</v>
      </c>
      <c r="CM652" s="23">
        <v>0</v>
      </c>
      <c r="CN652" s="23">
        <v>0</v>
      </c>
      <c r="CO652" s="23">
        <v>0</v>
      </c>
      <c r="CP652" s="24">
        <v>0</v>
      </c>
      <c r="CQ652" s="23">
        <v>0</v>
      </c>
      <c r="CR652" s="23">
        <v>0</v>
      </c>
      <c r="CS652" s="25">
        <f t="shared" si="100"/>
        <v>62604763</v>
      </c>
      <c r="CT652" s="22">
        <v>0</v>
      </c>
      <c r="CU652" s="23">
        <v>0</v>
      </c>
      <c r="CV652" s="23">
        <v>0</v>
      </c>
      <c r="CW652" s="23">
        <v>0</v>
      </c>
      <c r="CX652" s="23">
        <v>0</v>
      </c>
      <c r="CY652" s="24">
        <v>0</v>
      </c>
      <c r="CZ652" s="23">
        <v>0</v>
      </c>
      <c r="DA652" s="23">
        <v>0</v>
      </c>
      <c r="DB652" s="25">
        <f t="shared" si="93"/>
        <v>62604763</v>
      </c>
      <c r="DC652" s="22">
        <v>0</v>
      </c>
      <c r="DD652" s="23">
        <v>0</v>
      </c>
      <c r="DE652" s="23">
        <v>0</v>
      </c>
      <c r="DF652" s="23">
        <v>0</v>
      </c>
      <c r="DG652" s="23">
        <v>0</v>
      </c>
      <c r="DH652" s="24">
        <v>0</v>
      </c>
      <c r="DI652" s="23">
        <v>0</v>
      </c>
      <c r="DJ652" s="23">
        <v>0</v>
      </c>
      <c r="DK652" s="25">
        <f t="shared" si="94"/>
        <v>62604763</v>
      </c>
      <c r="DL652" s="28">
        <v>0</v>
      </c>
      <c r="DM652" s="23">
        <v>0</v>
      </c>
      <c r="DN652" s="23">
        <v>0</v>
      </c>
      <c r="DO652" s="23">
        <v>0</v>
      </c>
      <c r="DP652" s="23"/>
      <c r="DQ652" s="23"/>
      <c r="DR652" s="23">
        <v>0</v>
      </c>
      <c r="DS652" s="23">
        <v>0</v>
      </c>
      <c r="DT652" s="24">
        <v>0</v>
      </c>
      <c r="DU652" s="23">
        <v>0</v>
      </c>
      <c r="DV652" s="23">
        <v>0</v>
      </c>
      <c r="DW652" s="26">
        <f t="shared" si="101"/>
        <v>62604763</v>
      </c>
      <c r="DX652" s="26">
        <f>VLOOKUP(B652,[2]RPTNCT049_ConsultaSaldosContabl!$I$4:$K$7914,3,0)</f>
        <v>17505251</v>
      </c>
      <c r="DY652" s="13" t="e">
        <f>+S652+AD652+AU652+#REF!+BG652+#REF!+BQ652+#REF!</f>
        <v>#REF!</v>
      </c>
    </row>
    <row r="653" spans="1:129" ht="15" customHeight="1" x14ac:dyDescent="0.2">
      <c r="A653" s="9">
        <v>8900016391</v>
      </c>
      <c r="B653" s="9">
        <v>890001639</v>
      </c>
      <c r="C653" s="9"/>
      <c r="D653" s="27">
        <v>116363000</v>
      </c>
      <c r="E653" s="21" t="s">
        <v>38</v>
      </c>
      <c r="F653" s="20" t="s">
        <v>1193</v>
      </c>
      <c r="G653" s="22">
        <f>VLOOKUP(A653,[1]SGP!$A$4:$G$1137,7,0)</f>
        <v>7295831081</v>
      </c>
      <c r="H653" s="23"/>
      <c r="I653" s="23">
        <v>86239021</v>
      </c>
      <c r="J653" s="23">
        <v>0</v>
      </c>
      <c r="K653" s="24">
        <v>428128291</v>
      </c>
      <c r="L653" s="23">
        <v>841862834</v>
      </c>
      <c r="M653" s="23">
        <v>0</v>
      </c>
      <c r="N653" s="25">
        <f t="shared" si="95"/>
        <v>8652061227</v>
      </c>
      <c r="O653" s="25">
        <v>0</v>
      </c>
      <c r="P653" s="22">
        <v>6910167378</v>
      </c>
      <c r="Q653" s="23">
        <v>0</v>
      </c>
      <c r="R653" s="23">
        <v>86239021</v>
      </c>
      <c r="S653" s="29">
        <v>0</v>
      </c>
      <c r="T653" s="23">
        <v>0</v>
      </c>
      <c r="U653" s="24">
        <v>428128291</v>
      </c>
      <c r="V653" s="23">
        <v>971830352</v>
      </c>
      <c r="W653" s="23">
        <v>0</v>
      </c>
      <c r="X653" s="25">
        <f t="shared" si="96"/>
        <v>17048426269</v>
      </c>
      <c r="Y653" s="25">
        <v>0</v>
      </c>
      <c r="Z653" s="22">
        <v>7573480210</v>
      </c>
      <c r="AA653" s="23">
        <v>0</v>
      </c>
      <c r="AB653" s="22">
        <v>76447104</v>
      </c>
      <c r="AC653" s="31">
        <v>1481843068</v>
      </c>
      <c r="AD653" s="23">
        <v>0</v>
      </c>
      <c r="AE653" s="23">
        <v>0</v>
      </c>
      <c r="AF653" s="24">
        <v>428128291</v>
      </c>
      <c r="AG653" s="23">
        <v>906846593</v>
      </c>
      <c r="AH653" s="23">
        <v>0</v>
      </c>
      <c r="AI653" s="25">
        <f t="shared" si="97"/>
        <v>27515171535</v>
      </c>
      <c r="AJ653" s="25">
        <v>0</v>
      </c>
      <c r="AK653" s="50">
        <v>8032687044</v>
      </c>
      <c r="AL653" s="23">
        <v>0</v>
      </c>
      <c r="AM653" s="23">
        <v>0</v>
      </c>
      <c r="AN653" s="23">
        <v>3614709170</v>
      </c>
      <c r="AO653" s="23">
        <v>0</v>
      </c>
      <c r="AP653" s="23">
        <v>432485202</v>
      </c>
      <c r="AQ653" s="23">
        <v>913586835</v>
      </c>
      <c r="AR653" s="23">
        <v>0</v>
      </c>
      <c r="AS653" s="41" t="s">
        <v>2304</v>
      </c>
      <c r="AT653" s="23">
        <v>0</v>
      </c>
      <c r="AU653" s="23">
        <v>0</v>
      </c>
      <c r="AV653" s="25">
        <v>40508639786</v>
      </c>
      <c r="AW653" s="22">
        <v>4204129947</v>
      </c>
      <c r="AX653" s="23">
        <v>0</v>
      </c>
      <c r="AY653" s="41">
        <v>0</v>
      </c>
      <c r="AZ653" s="23">
        <v>0</v>
      </c>
      <c r="BA653" s="24">
        <v>432485202</v>
      </c>
      <c r="BB653" s="23">
        <v>913586835</v>
      </c>
      <c r="BC653" s="23"/>
      <c r="BD653" s="23">
        <v>0</v>
      </c>
      <c r="BE653" s="41">
        <v>0</v>
      </c>
      <c r="BF653" s="23">
        <v>0</v>
      </c>
      <c r="BG653" s="23">
        <v>0</v>
      </c>
      <c r="BH653" s="25">
        <v>46058841770</v>
      </c>
      <c r="BI653" s="23">
        <v>8073271445</v>
      </c>
      <c r="BJ653" s="23">
        <v>0</v>
      </c>
      <c r="BK653" s="23">
        <v>0</v>
      </c>
      <c r="BL653" s="23">
        <v>0</v>
      </c>
      <c r="BM653" s="23">
        <v>0</v>
      </c>
      <c r="BN653" s="24">
        <v>432485202</v>
      </c>
      <c r="BO653" s="23">
        <v>913586835</v>
      </c>
      <c r="BP653" s="23">
        <v>0</v>
      </c>
      <c r="BQ653" s="23">
        <v>0</v>
      </c>
      <c r="BR653" s="25">
        <v>55478185252</v>
      </c>
      <c r="BS653" s="22">
        <v>0</v>
      </c>
      <c r="BT653" s="23">
        <v>0</v>
      </c>
      <c r="BU653" s="23">
        <v>0</v>
      </c>
      <c r="BV653" s="23">
        <v>0</v>
      </c>
      <c r="BW653" s="24">
        <v>0</v>
      </c>
      <c r="BX653" s="23">
        <v>0</v>
      </c>
      <c r="BY653" s="23">
        <v>0</v>
      </c>
      <c r="BZ653" s="23">
        <v>0</v>
      </c>
      <c r="CA653" s="25">
        <f t="shared" si="98"/>
        <v>55478185252</v>
      </c>
      <c r="CB653" s="22">
        <v>0</v>
      </c>
      <c r="CC653" s="23">
        <v>0</v>
      </c>
      <c r="CD653" s="23">
        <v>0</v>
      </c>
      <c r="CE653" s="23">
        <v>0</v>
      </c>
      <c r="CF653" s="24">
        <v>0</v>
      </c>
      <c r="CG653" s="23">
        <v>0</v>
      </c>
      <c r="CH653" s="23">
        <v>0</v>
      </c>
      <c r="CI653" s="23">
        <v>0</v>
      </c>
      <c r="CJ653" s="25">
        <f t="shared" si="99"/>
        <v>55478185252</v>
      </c>
      <c r="CK653" s="22">
        <v>0</v>
      </c>
      <c r="CL653" s="23">
        <v>0</v>
      </c>
      <c r="CM653" s="23">
        <v>0</v>
      </c>
      <c r="CN653" s="23">
        <v>0</v>
      </c>
      <c r="CO653" s="23">
        <v>0</v>
      </c>
      <c r="CP653" s="24">
        <v>0</v>
      </c>
      <c r="CQ653" s="23">
        <v>0</v>
      </c>
      <c r="CR653" s="23">
        <v>0</v>
      </c>
      <c r="CS653" s="25">
        <f t="shared" si="100"/>
        <v>55478185252</v>
      </c>
      <c r="CT653" s="22">
        <v>0</v>
      </c>
      <c r="CU653" s="23">
        <v>0</v>
      </c>
      <c r="CV653" s="23">
        <v>0</v>
      </c>
      <c r="CW653" s="23">
        <v>0</v>
      </c>
      <c r="CX653" s="23">
        <v>0</v>
      </c>
      <c r="CY653" s="24">
        <v>0</v>
      </c>
      <c r="CZ653" s="23">
        <v>0</v>
      </c>
      <c r="DA653" s="23">
        <v>0</v>
      </c>
      <c r="DB653" s="25">
        <f t="shared" si="93"/>
        <v>55478185252</v>
      </c>
      <c r="DC653" s="22">
        <v>0</v>
      </c>
      <c r="DD653" s="23">
        <v>0</v>
      </c>
      <c r="DE653" s="23">
        <v>0</v>
      </c>
      <c r="DF653" s="23">
        <v>0</v>
      </c>
      <c r="DG653" s="23">
        <v>0</v>
      </c>
      <c r="DH653" s="24">
        <v>0</v>
      </c>
      <c r="DI653" s="23">
        <v>0</v>
      </c>
      <c r="DJ653" s="23">
        <v>0</v>
      </c>
      <c r="DK653" s="25">
        <f t="shared" si="94"/>
        <v>55478185252</v>
      </c>
      <c r="DL653" s="28">
        <v>0</v>
      </c>
      <c r="DM653" s="23">
        <v>0</v>
      </c>
      <c r="DN653" s="23">
        <v>0</v>
      </c>
      <c r="DO653" s="23">
        <v>0</v>
      </c>
      <c r="DP653" s="23">
        <v>0</v>
      </c>
      <c r="DQ653" s="23"/>
      <c r="DR653" s="23">
        <v>0</v>
      </c>
      <c r="DS653" s="23">
        <v>0</v>
      </c>
      <c r="DT653" s="24">
        <v>0</v>
      </c>
      <c r="DU653" s="23">
        <v>0</v>
      </c>
      <c r="DV653" s="23">
        <v>0</v>
      </c>
      <c r="DW653" s="26">
        <f t="shared" si="101"/>
        <v>55478185252</v>
      </c>
      <c r="DX653" s="26">
        <f>VLOOKUP(B653,[2]RPTNCT049_ConsultaSaldosContabl!$I$4:$K$7914,3,0)</f>
        <v>55478185252</v>
      </c>
      <c r="DY653" s="13" t="e">
        <f>+S653+AD653+AU653+#REF!+BG653+#REF!+BQ653+#REF!</f>
        <v>#REF!</v>
      </c>
    </row>
    <row r="654" spans="1:129" ht="15" customHeight="1" x14ac:dyDescent="0.2">
      <c r="A654" s="9">
        <v>8900013395</v>
      </c>
      <c r="B654" s="9">
        <v>890001339</v>
      </c>
      <c r="C654" s="9"/>
      <c r="D654" s="27">
        <v>217263272</v>
      </c>
      <c r="E654" s="21" t="s">
        <v>878</v>
      </c>
      <c r="F654" s="20" t="s">
        <v>2009</v>
      </c>
      <c r="G654" s="22">
        <f>VLOOKUP(A654,[1]SGP!$A$4:$G$1137,7,0)</f>
        <v>0</v>
      </c>
      <c r="H654" s="23"/>
      <c r="I654" s="23">
        <v>0</v>
      </c>
      <c r="J654" s="23">
        <v>0</v>
      </c>
      <c r="K654" s="24">
        <v>0</v>
      </c>
      <c r="L654" s="23">
        <v>0</v>
      </c>
      <c r="M654" s="23">
        <v>0</v>
      </c>
      <c r="N654" s="25">
        <f t="shared" si="95"/>
        <v>0</v>
      </c>
      <c r="O654" s="25">
        <v>0</v>
      </c>
      <c r="P654" s="22">
        <v>0</v>
      </c>
      <c r="Q654" s="23">
        <v>0</v>
      </c>
      <c r="R654" s="23">
        <v>0</v>
      </c>
      <c r="S654" s="31">
        <v>62784001</v>
      </c>
      <c r="T654" s="23">
        <v>0</v>
      </c>
      <c r="U654" s="24">
        <v>0</v>
      </c>
      <c r="V654" s="23">
        <v>0</v>
      </c>
      <c r="W654" s="23">
        <v>0</v>
      </c>
      <c r="X654" s="25">
        <f t="shared" si="96"/>
        <v>62784001</v>
      </c>
      <c r="Y654" s="25">
        <v>0</v>
      </c>
      <c r="Z654" s="22">
        <v>0</v>
      </c>
      <c r="AA654" s="23">
        <v>0</v>
      </c>
      <c r="AB654" s="22">
        <v>0</v>
      </c>
      <c r="AC654" s="23">
        <v>0</v>
      </c>
      <c r="AD654" s="23">
        <v>0</v>
      </c>
      <c r="AE654" s="23">
        <v>0</v>
      </c>
      <c r="AF654" s="24">
        <v>0</v>
      </c>
      <c r="AG654" s="23">
        <v>0</v>
      </c>
      <c r="AH654" s="23">
        <v>0</v>
      </c>
      <c r="AI654" s="25">
        <f t="shared" si="97"/>
        <v>62784001</v>
      </c>
      <c r="AJ654" s="25">
        <v>0</v>
      </c>
      <c r="AK654" s="24">
        <v>0</v>
      </c>
      <c r="AL654" s="23">
        <v>0</v>
      </c>
      <c r="AM654" s="23">
        <v>0</v>
      </c>
      <c r="AN654" s="24">
        <v>0</v>
      </c>
      <c r="AO654" s="24">
        <v>0</v>
      </c>
      <c r="AP654" s="23">
        <v>0</v>
      </c>
      <c r="AQ654" s="23">
        <v>0</v>
      </c>
      <c r="AR654" s="23">
        <v>0</v>
      </c>
      <c r="AS654" s="41" t="s">
        <v>2304</v>
      </c>
      <c r="AT654" s="23">
        <v>0</v>
      </c>
      <c r="AU654" s="23">
        <v>0</v>
      </c>
      <c r="AV654" s="25">
        <v>62784001</v>
      </c>
      <c r="AW654" s="22">
        <v>0</v>
      </c>
      <c r="AX654" s="23">
        <v>0</v>
      </c>
      <c r="AY654" s="41">
        <v>0</v>
      </c>
      <c r="AZ654" s="23">
        <v>0</v>
      </c>
      <c r="BA654" s="24">
        <v>0</v>
      </c>
      <c r="BB654" s="23">
        <v>0</v>
      </c>
      <c r="BC654" s="23"/>
      <c r="BD654" s="23">
        <v>0</v>
      </c>
      <c r="BE654" s="41">
        <v>0</v>
      </c>
      <c r="BF654" s="23">
        <v>46176880</v>
      </c>
      <c r="BG654" s="23">
        <v>58903935</v>
      </c>
      <c r="BH654" s="25">
        <v>167864816</v>
      </c>
      <c r="BI654" s="23">
        <v>0</v>
      </c>
      <c r="BJ654" s="23">
        <v>16796173</v>
      </c>
      <c r="BK654" s="23">
        <v>0</v>
      </c>
      <c r="BL654" s="23">
        <v>0</v>
      </c>
      <c r="BM654" s="23">
        <v>0</v>
      </c>
      <c r="BN654" s="24">
        <v>0</v>
      </c>
      <c r="BO654" s="23">
        <v>0</v>
      </c>
      <c r="BP654" s="23">
        <v>0</v>
      </c>
      <c r="BQ654" s="23">
        <v>0</v>
      </c>
      <c r="BR654" s="25">
        <v>184660989</v>
      </c>
      <c r="BS654" s="22">
        <v>0</v>
      </c>
      <c r="BT654" s="23">
        <v>0</v>
      </c>
      <c r="BU654" s="23">
        <v>0</v>
      </c>
      <c r="BV654" s="23">
        <v>0</v>
      </c>
      <c r="BW654" s="24">
        <v>0</v>
      </c>
      <c r="BX654" s="23">
        <v>0</v>
      </c>
      <c r="BY654" s="23">
        <v>0</v>
      </c>
      <c r="BZ654" s="23">
        <v>0</v>
      </c>
      <c r="CA654" s="25">
        <f t="shared" si="98"/>
        <v>184660989</v>
      </c>
      <c r="CB654" s="22">
        <v>0</v>
      </c>
      <c r="CC654" s="23">
        <v>0</v>
      </c>
      <c r="CD654" s="23">
        <v>0</v>
      </c>
      <c r="CE654" s="23">
        <v>0</v>
      </c>
      <c r="CF654" s="24">
        <v>0</v>
      </c>
      <c r="CG654" s="23">
        <v>0</v>
      </c>
      <c r="CH654" s="23">
        <v>0</v>
      </c>
      <c r="CI654" s="23">
        <v>0</v>
      </c>
      <c r="CJ654" s="25">
        <f t="shared" si="99"/>
        <v>184660989</v>
      </c>
      <c r="CK654" s="22">
        <v>0</v>
      </c>
      <c r="CL654" s="23">
        <v>0</v>
      </c>
      <c r="CM654" s="23">
        <v>0</v>
      </c>
      <c r="CN654" s="23">
        <v>0</v>
      </c>
      <c r="CO654" s="23">
        <v>0</v>
      </c>
      <c r="CP654" s="24">
        <v>0</v>
      </c>
      <c r="CQ654" s="23">
        <v>0</v>
      </c>
      <c r="CR654" s="23">
        <v>0</v>
      </c>
      <c r="CS654" s="25">
        <f t="shared" si="100"/>
        <v>184660989</v>
      </c>
      <c r="CT654" s="22">
        <v>0</v>
      </c>
      <c r="CU654" s="23">
        <v>0</v>
      </c>
      <c r="CV654" s="23">
        <v>0</v>
      </c>
      <c r="CW654" s="23"/>
      <c r="CX654" s="23">
        <v>0</v>
      </c>
      <c r="CY654" s="24">
        <v>0</v>
      </c>
      <c r="CZ654" s="23">
        <v>0</v>
      </c>
      <c r="DA654" s="23">
        <v>0</v>
      </c>
      <c r="DB654" s="25">
        <f t="shared" si="93"/>
        <v>184660989</v>
      </c>
      <c r="DC654" s="22">
        <v>0</v>
      </c>
      <c r="DD654" s="23">
        <v>0</v>
      </c>
      <c r="DE654" s="23">
        <v>0</v>
      </c>
      <c r="DF654" s="23">
        <v>0</v>
      </c>
      <c r="DG654" s="23">
        <v>0</v>
      </c>
      <c r="DH654" s="24">
        <v>0</v>
      </c>
      <c r="DI654" s="23">
        <v>0</v>
      </c>
      <c r="DJ654" s="23">
        <v>0</v>
      </c>
      <c r="DK654" s="25">
        <f t="shared" si="94"/>
        <v>184660989</v>
      </c>
      <c r="DL654" s="28">
        <v>0</v>
      </c>
      <c r="DM654" s="23">
        <v>0</v>
      </c>
      <c r="DN654" s="23">
        <v>0</v>
      </c>
      <c r="DO654" s="23">
        <v>0</v>
      </c>
      <c r="DP654" s="23"/>
      <c r="DQ654" s="23"/>
      <c r="DR654" s="23">
        <v>0</v>
      </c>
      <c r="DS654" s="23">
        <v>0</v>
      </c>
      <c r="DT654" s="24">
        <v>0</v>
      </c>
      <c r="DU654" s="23">
        <v>0</v>
      </c>
      <c r="DV654" s="23">
        <v>0</v>
      </c>
      <c r="DW654" s="26">
        <f t="shared" si="101"/>
        <v>184660989</v>
      </c>
      <c r="DX654" s="26">
        <f>VLOOKUP(B654,[2]RPTNCT049_ConsultaSaldosContabl!$I$4:$K$7914,3,0)</f>
        <v>62973053</v>
      </c>
      <c r="DY654" s="13" t="e">
        <f>+S654+AD654+AU654+#REF!+BG654+#REF!+BQ654+#REF!</f>
        <v>#REF!</v>
      </c>
    </row>
    <row r="655" spans="1:129" ht="15" customHeight="1" x14ac:dyDescent="0.2">
      <c r="A655" s="9">
        <v>8900011819</v>
      </c>
      <c r="B655" s="9">
        <v>890001181</v>
      </c>
      <c r="C655" s="9"/>
      <c r="D655" s="27">
        <v>214863548</v>
      </c>
      <c r="E655" s="21" t="s">
        <v>882</v>
      </c>
      <c r="F655" s="20" t="s">
        <v>2013</v>
      </c>
      <c r="G655" s="22">
        <f>VLOOKUP(A655,[1]SGP!$A$4:$G$1137,7,0)</f>
        <v>0</v>
      </c>
      <c r="H655" s="23"/>
      <c r="I655" s="23">
        <v>0</v>
      </c>
      <c r="J655" s="23">
        <v>0</v>
      </c>
      <c r="K655" s="24">
        <v>0</v>
      </c>
      <c r="L655" s="23">
        <v>0</v>
      </c>
      <c r="M655" s="23">
        <v>0</v>
      </c>
      <c r="N655" s="25">
        <f t="shared" si="95"/>
        <v>0</v>
      </c>
      <c r="O655" s="25">
        <v>0</v>
      </c>
      <c r="P655" s="22">
        <v>0</v>
      </c>
      <c r="Q655" s="23">
        <v>0</v>
      </c>
      <c r="R655" s="23">
        <v>0</v>
      </c>
      <c r="S655" s="31">
        <v>38949723</v>
      </c>
      <c r="T655" s="23">
        <v>0</v>
      </c>
      <c r="U655" s="24">
        <v>0</v>
      </c>
      <c r="V655" s="23">
        <v>0</v>
      </c>
      <c r="W655" s="23">
        <v>0</v>
      </c>
      <c r="X655" s="25">
        <f t="shared" si="96"/>
        <v>38949723</v>
      </c>
      <c r="Y655" s="25">
        <v>0</v>
      </c>
      <c r="Z655" s="22">
        <v>0</v>
      </c>
      <c r="AA655" s="23">
        <v>0</v>
      </c>
      <c r="AB655" s="22">
        <v>0</v>
      </c>
      <c r="AC655" s="23">
        <v>0</v>
      </c>
      <c r="AD655" s="23">
        <v>0</v>
      </c>
      <c r="AE655" s="23">
        <v>0</v>
      </c>
      <c r="AF655" s="24">
        <v>0</v>
      </c>
      <c r="AG655" s="23">
        <v>0</v>
      </c>
      <c r="AH655" s="23">
        <v>0</v>
      </c>
      <c r="AI655" s="25">
        <f t="shared" si="97"/>
        <v>38949723</v>
      </c>
      <c r="AJ655" s="25">
        <v>0</v>
      </c>
      <c r="AK655" s="52">
        <v>0</v>
      </c>
      <c r="AL655" s="23">
        <v>0</v>
      </c>
      <c r="AM655" s="23">
        <v>0</v>
      </c>
      <c r="AN655" s="24">
        <v>0</v>
      </c>
      <c r="AO655" s="24">
        <v>0</v>
      </c>
      <c r="AP655" s="23">
        <v>0</v>
      </c>
      <c r="AQ655" s="23">
        <v>0</v>
      </c>
      <c r="AR655" s="23">
        <v>0</v>
      </c>
      <c r="AS655" s="41" t="s">
        <v>2304</v>
      </c>
      <c r="AT655" s="23">
        <v>0</v>
      </c>
      <c r="AU655" s="23">
        <v>0</v>
      </c>
      <c r="AV655" s="25">
        <v>38949723</v>
      </c>
      <c r="AW655" s="22">
        <v>0</v>
      </c>
      <c r="AX655" s="23">
        <v>0</v>
      </c>
      <c r="AY655" s="41">
        <v>0</v>
      </c>
      <c r="AZ655" s="23">
        <v>0</v>
      </c>
      <c r="BA655" s="24">
        <v>0</v>
      </c>
      <c r="BB655" s="23">
        <v>0</v>
      </c>
      <c r="BC655" s="23"/>
      <c r="BD655" s="23">
        <v>0</v>
      </c>
      <c r="BE655" s="41">
        <v>0</v>
      </c>
      <c r="BF655" s="23">
        <v>32633785</v>
      </c>
      <c r="BG655" s="23">
        <v>38800893</v>
      </c>
      <c r="BH655" s="25">
        <v>110384401</v>
      </c>
      <c r="BI655" s="23">
        <v>0</v>
      </c>
      <c r="BJ655" s="23">
        <v>14707361</v>
      </c>
      <c r="BK655" s="23">
        <v>0</v>
      </c>
      <c r="BL655" s="23">
        <v>0</v>
      </c>
      <c r="BM655" s="23">
        <v>0</v>
      </c>
      <c r="BN655" s="24">
        <v>0</v>
      </c>
      <c r="BO655" s="23">
        <v>0</v>
      </c>
      <c r="BP655" s="23">
        <v>0</v>
      </c>
      <c r="BQ655" s="23">
        <v>0</v>
      </c>
      <c r="BR655" s="25">
        <v>125091762</v>
      </c>
      <c r="BS655" s="22">
        <v>0</v>
      </c>
      <c r="BT655" s="23">
        <v>0</v>
      </c>
      <c r="BU655" s="23">
        <v>0</v>
      </c>
      <c r="BV655" s="23">
        <v>0</v>
      </c>
      <c r="BW655" s="24">
        <v>0</v>
      </c>
      <c r="BX655" s="23">
        <v>0</v>
      </c>
      <c r="BY655" s="23">
        <v>0</v>
      </c>
      <c r="BZ655" s="23">
        <v>0</v>
      </c>
      <c r="CA655" s="25">
        <f t="shared" si="98"/>
        <v>125091762</v>
      </c>
      <c r="CB655" s="22">
        <v>0</v>
      </c>
      <c r="CC655" s="23">
        <v>0</v>
      </c>
      <c r="CD655" s="23">
        <v>0</v>
      </c>
      <c r="CE655" s="23">
        <v>0</v>
      </c>
      <c r="CF655" s="24">
        <v>0</v>
      </c>
      <c r="CG655" s="23">
        <v>0</v>
      </c>
      <c r="CH655" s="23">
        <v>0</v>
      </c>
      <c r="CI655" s="23">
        <v>0</v>
      </c>
      <c r="CJ655" s="25">
        <f t="shared" si="99"/>
        <v>125091762</v>
      </c>
      <c r="CK655" s="22">
        <v>0</v>
      </c>
      <c r="CL655" s="23">
        <v>0</v>
      </c>
      <c r="CM655" s="23">
        <v>0</v>
      </c>
      <c r="CN655" s="23">
        <v>0</v>
      </c>
      <c r="CO655" s="23">
        <v>0</v>
      </c>
      <c r="CP655" s="24">
        <v>0</v>
      </c>
      <c r="CQ655" s="23">
        <v>0</v>
      </c>
      <c r="CR655" s="23">
        <v>0</v>
      </c>
      <c r="CS655" s="25">
        <f t="shared" si="100"/>
        <v>125091762</v>
      </c>
      <c r="CT655" s="22">
        <v>0</v>
      </c>
      <c r="CU655" s="23">
        <v>0</v>
      </c>
      <c r="CV655" s="23">
        <v>0</v>
      </c>
      <c r="CW655" s="23"/>
      <c r="CX655" s="23">
        <v>0</v>
      </c>
      <c r="CY655" s="24">
        <v>0</v>
      </c>
      <c r="CZ655" s="23">
        <v>0</v>
      </c>
      <c r="DA655" s="23">
        <v>0</v>
      </c>
      <c r="DB655" s="25">
        <f t="shared" si="93"/>
        <v>125091762</v>
      </c>
      <c r="DC655" s="22">
        <v>0</v>
      </c>
      <c r="DD655" s="23">
        <v>0</v>
      </c>
      <c r="DE655" s="23">
        <v>0</v>
      </c>
      <c r="DF655" s="23">
        <v>0</v>
      </c>
      <c r="DG655" s="23">
        <v>0</v>
      </c>
      <c r="DH655" s="24">
        <v>0</v>
      </c>
      <c r="DI655" s="23">
        <v>0</v>
      </c>
      <c r="DJ655" s="23">
        <v>0</v>
      </c>
      <c r="DK655" s="25">
        <f t="shared" si="94"/>
        <v>125091762</v>
      </c>
      <c r="DL655" s="28">
        <v>0</v>
      </c>
      <c r="DM655" s="23">
        <v>0</v>
      </c>
      <c r="DN655" s="23">
        <v>0</v>
      </c>
      <c r="DO655" s="23">
        <v>0</v>
      </c>
      <c r="DP655" s="23"/>
      <c r="DQ655" s="23"/>
      <c r="DR655" s="23">
        <v>0</v>
      </c>
      <c r="DS655" s="23">
        <v>0</v>
      </c>
      <c r="DT655" s="24">
        <v>0</v>
      </c>
      <c r="DU655" s="23">
        <v>0</v>
      </c>
      <c r="DV655" s="23">
        <v>0</v>
      </c>
      <c r="DW655" s="26">
        <f t="shared" si="101"/>
        <v>125091762</v>
      </c>
      <c r="DX655" s="26">
        <f>VLOOKUP(B655,[2]RPTNCT049_ConsultaSaldosContabl!$I$4:$K$7914,3,0)</f>
        <v>47341146</v>
      </c>
      <c r="DY655" s="13" t="e">
        <f>+S655+AD655+AU655+#REF!+BG655+#REF!+BQ655+#REF!</f>
        <v>#REF!</v>
      </c>
    </row>
    <row r="656" spans="1:129" s="48" customFormat="1" ht="15" customHeight="1" x14ac:dyDescent="0.2">
      <c r="A656" s="9">
        <v>8900011270</v>
      </c>
      <c r="B656" s="9">
        <v>890001127</v>
      </c>
      <c r="C656" s="9"/>
      <c r="D656" s="27">
        <v>219063690</v>
      </c>
      <c r="E656" s="21" t="s">
        <v>884</v>
      </c>
      <c r="F656" s="20" t="s">
        <v>2015</v>
      </c>
      <c r="G656" s="22">
        <f>VLOOKUP(A656,[1]SGP!$A$4:$G$1137,7,0)</f>
        <v>0</v>
      </c>
      <c r="H656" s="23"/>
      <c r="I656" s="23">
        <v>0</v>
      </c>
      <c r="J656" s="23">
        <v>0</v>
      </c>
      <c r="K656" s="24">
        <v>0</v>
      </c>
      <c r="L656" s="23">
        <v>0</v>
      </c>
      <c r="M656" s="23">
        <v>0</v>
      </c>
      <c r="N656" s="25">
        <f t="shared" si="95"/>
        <v>0</v>
      </c>
      <c r="O656" s="25">
        <v>0</v>
      </c>
      <c r="P656" s="22">
        <v>0</v>
      </c>
      <c r="Q656" s="23">
        <v>0</v>
      </c>
      <c r="R656" s="23">
        <v>0</v>
      </c>
      <c r="S656" s="31">
        <v>50648756</v>
      </c>
      <c r="T656" s="23">
        <v>0</v>
      </c>
      <c r="U656" s="24">
        <v>0</v>
      </c>
      <c r="V656" s="23">
        <v>0</v>
      </c>
      <c r="W656" s="23">
        <v>0</v>
      </c>
      <c r="X656" s="25">
        <f t="shared" si="96"/>
        <v>50648756</v>
      </c>
      <c r="Y656" s="25">
        <v>0</v>
      </c>
      <c r="Z656" s="22">
        <v>0</v>
      </c>
      <c r="AA656" s="23">
        <v>0</v>
      </c>
      <c r="AB656" s="22">
        <v>0</v>
      </c>
      <c r="AC656" s="23">
        <v>0</v>
      </c>
      <c r="AD656" s="23">
        <v>0</v>
      </c>
      <c r="AE656" s="23">
        <v>0</v>
      </c>
      <c r="AF656" s="24">
        <v>0</v>
      </c>
      <c r="AG656" s="23">
        <v>0</v>
      </c>
      <c r="AH656" s="23">
        <v>0</v>
      </c>
      <c r="AI656" s="25">
        <f t="shared" si="97"/>
        <v>50648756</v>
      </c>
      <c r="AJ656" s="25">
        <v>0</v>
      </c>
      <c r="AK656" s="24">
        <v>0</v>
      </c>
      <c r="AL656" s="23">
        <v>0</v>
      </c>
      <c r="AM656" s="23">
        <v>0</v>
      </c>
      <c r="AN656" s="24">
        <v>0</v>
      </c>
      <c r="AO656" s="24">
        <v>0</v>
      </c>
      <c r="AP656" s="23">
        <v>0</v>
      </c>
      <c r="AQ656" s="23">
        <v>0</v>
      </c>
      <c r="AR656" s="22">
        <v>0</v>
      </c>
      <c r="AS656" s="41" t="s">
        <v>2304</v>
      </c>
      <c r="AT656" s="23">
        <v>0</v>
      </c>
      <c r="AU656" s="23">
        <v>0</v>
      </c>
      <c r="AV656" s="25">
        <v>50648756</v>
      </c>
      <c r="AW656" s="22">
        <v>0</v>
      </c>
      <c r="AX656" s="23">
        <v>0</v>
      </c>
      <c r="AY656" s="41">
        <v>0</v>
      </c>
      <c r="AZ656" s="23">
        <v>0</v>
      </c>
      <c r="BA656" s="24">
        <v>0</v>
      </c>
      <c r="BB656" s="23">
        <v>0</v>
      </c>
      <c r="BC656" s="23"/>
      <c r="BD656" s="23">
        <v>0</v>
      </c>
      <c r="BE656" s="41">
        <v>0</v>
      </c>
      <c r="BF656" s="23">
        <v>30083845</v>
      </c>
      <c r="BG656" s="23">
        <v>47252306</v>
      </c>
      <c r="BH656" s="25">
        <v>127984907</v>
      </c>
      <c r="BI656" s="23">
        <v>0</v>
      </c>
      <c r="BJ656" s="23">
        <v>9708392</v>
      </c>
      <c r="BK656" s="23">
        <v>0</v>
      </c>
      <c r="BL656" s="23">
        <v>0</v>
      </c>
      <c r="BM656" s="23">
        <v>0</v>
      </c>
      <c r="BN656" s="24">
        <v>0</v>
      </c>
      <c r="BO656" s="23">
        <v>0</v>
      </c>
      <c r="BP656" s="23">
        <v>0</v>
      </c>
      <c r="BQ656" s="23">
        <v>0</v>
      </c>
      <c r="BR656" s="25">
        <v>137693299</v>
      </c>
      <c r="BS656" s="22">
        <v>0</v>
      </c>
      <c r="BT656" s="23">
        <v>0</v>
      </c>
      <c r="BU656" s="23">
        <v>0</v>
      </c>
      <c r="BV656" s="23">
        <v>0</v>
      </c>
      <c r="BW656" s="24">
        <v>0</v>
      </c>
      <c r="BX656" s="23">
        <v>0</v>
      </c>
      <c r="BY656" s="23">
        <v>0</v>
      </c>
      <c r="BZ656" s="23">
        <v>0</v>
      </c>
      <c r="CA656" s="25">
        <f t="shared" si="98"/>
        <v>137693299</v>
      </c>
      <c r="CB656" s="22">
        <v>0</v>
      </c>
      <c r="CC656" s="23">
        <v>0</v>
      </c>
      <c r="CD656" s="23">
        <v>0</v>
      </c>
      <c r="CE656" s="23">
        <v>0</v>
      </c>
      <c r="CF656" s="24">
        <v>0</v>
      </c>
      <c r="CG656" s="23">
        <v>0</v>
      </c>
      <c r="CH656" s="23">
        <v>0</v>
      </c>
      <c r="CI656" s="23">
        <v>0</v>
      </c>
      <c r="CJ656" s="25">
        <f t="shared" si="99"/>
        <v>137693299</v>
      </c>
      <c r="CK656" s="22">
        <v>0</v>
      </c>
      <c r="CL656" s="23">
        <v>0</v>
      </c>
      <c r="CM656" s="23">
        <v>0</v>
      </c>
      <c r="CN656" s="23">
        <v>0</v>
      </c>
      <c r="CO656" s="23">
        <v>0</v>
      </c>
      <c r="CP656" s="24">
        <v>0</v>
      </c>
      <c r="CQ656" s="23">
        <v>0</v>
      </c>
      <c r="CR656" s="23">
        <v>0</v>
      </c>
      <c r="CS656" s="25">
        <f t="shared" si="100"/>
        <v>137693299</v>
      </c>
      <c r="CT656" s="22">
        <v>0</v>
      </c>
      <c r="CU656" s="23">
        <v>0</v>
      </c>
      <c r="CV656" s="23">
        <v>0</v>
      </c>
      <c r="CW656" s="23"/>
      <c r="CX656" s="23">
        <v>0</v>
      </c>
      <c r="CY656" s="24">
        <v>0</v>
      </c>
      <c r="CZ656" s="23">
        <v>0</v>
      </c>
      <c r="DA656" s="23">
        <v>0</v>
      </c>
      <c r="DB656" s="25">
        <f t="shared" si="93"/>
        <v>137693299</v>
      </c>
      <c r="DC656" s="22">
        <v>0</v>
      </c>
      <c r="DD656" s="23">
        <v>0</v>
      </c>
      <c r="DE656" s="23">
        <v>0</v>
      </c>
      <c r="DF656" s="23">
        <v>0</v>
      </c>
      <c r="DG656" s="23">
        <v>0</v>
      </c>
      <c r="DH656" s="24">
        <v>0</v>
      </c>
      <c r="DI656" s="23">
        <v>0</v>
      </c>
      <c r="DJ656" s="23">
        <v>0</v>
      </c>
      <c r="DK656" s="25">
        <f t="shared" si="94"/>
        <v>137693299</v>
      </c>
      <c r="DL656" s="28">
        <v>0</v>
      </c>
      <c r="DM656" s="23">
        <v>0</v>
      </c>
      <c r="DN656" s="23">
        <v>0</v>
      </c>
      <c r="DO656" s="23">
        <v>0</v>
      </c>
      <c r="DP656" s="23"/>
      <c r="DQ656" s="23"/>
      <c r="DR656" s="23">
        <v>0</v>
      </c>
      <c r="DS656" s="23">
        <v>0</v>
      </c>
      <c r="DT656" s="24">
        <v>0</v>
      </c>
      <c r="DU656" s="23">
        <v>0</v>
      </c>
      <c r="DV656" s="23">
        <v>0</v>
      </c>
      <c r="DW656" s="26">
        <f t="shared" si="101"/>
        <v>137693299</v>
      </c>
      <c r="DX656" s="26">
        <f>VLOOKUP(B656,[2]RPTNCT049_ConsultaSaldosContabl!$I$4:$K$7914,3,0)</f>
        <v>39792237</v>
      </c>
      <c r="DY656" s="13" t="e">
        <f>+S656+AD656+AU656+#REF!+BG656+#REF!+BQ656+#REF!</f>
        <v>#REF!</v>
      </c>
    </row>
    <row r="657" spans="1:129" ht="15" customHeight="1" x14ac:dyDescent="0.2">
      <c r="A657" s="9">
        <v>8900010613</v>
      </c>
      <c r="B657" s="9">
        <v>890001061</v>
      </c>
      <c r="C657" s="9"/>
      <c r="D657" s="27">
        <v>211263212</v>
      </c>
      <c r="E657" s="21" t="s">
        <v>877</v>
      </c>
      <c r="F657" s="20" t="s">
        <v>2008</v>
      </c>
      <c r="G657" s="22">
        <f>VLOOKUP(A657,[1]SGP!$A$4:$G$1137,7,0)</f>
        <v>0</v>
      </c>
      <c r="H657" s="23"/>
      <c r="I657" s="23">
        <v>0</v>
      </c>
      <c r="J657" s="23">
        <v>0</v>
      </c>
      <c r="K657" s="24">
        <v>0</v>
      </c>
      <c r="L657" s="23">
        <v>0</v>
      </c>
      <c r="M657" s="23">
        <v>0</v>
      </c>
      <c r="N657" s="25">
        <f t="shared" si="95"/>
        <v>0</v>
      </c>
      <c r="O657" s="25">
        <v>0</v>
      </c>
      <c r="P657" s="22">
        <v>0</v>
      </c>
      <c r="Q657" s="23">
        <v>0</v>
      </c>
      <c r="R657" s="23">
        <v>0</v>
      </c>
      <c r="S657" s="31">
        <v>45941329</v>
      </c>
      <c r="T657" s="23">
        <v>0</v>
      </c>
      <c r="U657" s="24">
        <v>0</v>
      </c>
      <c r="V657" s="23">
        <v>0</v>
      </c>
      <c r="W657" s="23">
        <v>0</v>
      </c>
      <c r="X657" s="25">
        <f t="shared" si="96"/>
        <v>45941329</v>
      </c>
      <c r="Y657" s="25">
        <v>0</v>
      </c>
      <c r="Z657" s="22">
        <v>0</v>
      </c>
      <c r="AA657" s="23">
        <v>0</v>
      </c>
      <c r="AB657" s="22">
        <v>0</v>
      </c>
      <c r="AC657" s="23">
        <v>0</v>
      </c>
      <c r="AD657" s="23">
        <v>0</v>
      </c>
      <c r="AE657" s="23">
        <v>0</v>
      </c>
      <c r="AF657" s="24">
        <v>0</v>
      </c>
      <c r="AG657" s="23">
        <v>0</v>
      </c>
      <c r="AH657" s="23">
        <v>0</v>
      </c>
      <c r="AI657" s="25">
        <f t="shared" si="97"/>
        <v>45941329</v>
      </c>
      <c r="AJ657" s="25">
        <v>0</v>
      </c>
      <c r="AK657" s="24">
        <v>0</v>
      </c>
      <c r="AL657" s="23">
        <v>0</v>
      </c>
      <c r="AM657" s="23">
        <v>0</v>
      </c>
      <c r="AN657" s="24">
        <v>0</v>
      </c>
      <c r="AO657" s="24">
        <v>0</v>
      </c>
      <c r="AP657" s="23">
        <v>0</v>
      </c>
      <c r="AQ657" s="23">
        <v>0</v>
      </c>
      <c r="AR657" s="23">
        <v>0</v>
      </c>
      <c r="AS657" s="41" t="s">
        <v>2304</v>
      </c>
      <c r="AT657" s="23">
        <v>0</v>
      </c>
      <c r="AU657" s="23">
        <v>0</v>
      </c>
      <c r="AV657" s="25">
        <v>45941329</v>
      </c>
      <c r="AW657" s="22">
        <v>0</v>
      </c>
      <c r="AX657" s="23">
        <v>0</v>
      </c>
      <c r="AY657" s="41">
        <v>0</v>
      </c>
      <c r="AZ657" s="23">
        <v>0</v>
      </c>
      <c r="BA657" s="24">
        <v>0</v>
      </c>
      <c r="BB657" s="23">
        <v>0</v>
      </c>
      <c r="BC657" s="23"/>
      <c r="BD657" s="23">
        <v>0</v>
      </c>
      <c r="BE657" s="41">
        <v>0</v>
      </c>
      <c r="BF657" s="23">
        <v>25990310</v>
      </c>
      <c r="BG657" s="23">
        <v>41211949</v>
      </c>
      <c r="BH657" s="25">
        <v>113143588</v>
      </c>
      <c r="BI657" s="23">
        <v>0</v>
      </c>
      <c r="BJ657" s="23">
        <v>7500751</v>
      </c>
      <c r="BK657" s="23">
        <v>0</v>
      </c>
      <c r="BL657" s="23">
        <v>0</v>
      </c>
      <c r="BM657" s="23">
        <v>0</v>
      </c>
      <c r="BN657" s="24">
        <v>0</v>
      </c>
      <c r="BO657" s="23">
        <v>0</v>
      </c>
      <c r="BP657" s="23">
        <v>0</v>
      </c>
      <c r="BQ657" s="23">
        <v>0</v>
      </c>
      <c r="BR657" s="25">
        <v>120644339</v>
      </c>
      <c r="BS657" s="22">
        <v>0</v>
      </c>
      <c r="BT657" s="23">
        <v>0</v>
      </c>
      <c r="BU657" s="23">
        <v>0</v>
      </c>
      <c r="BV657" s="23">
        <v>0</v>
      </c>
      <c r="BW657" s="24">
        <v>0</v>
      </c>
      <c r="BX657" s="23">
        <v>0</v>
      </c>
      <c r="BY657" s="23">
        <v>0</v>
      </c>
      <c r="BZ657" s="23">
        <v>0</v>
      </c>
      <c r="CA657" s="25">
        <f t="shared" si="98"/>
        <v>120644339</v>
      </c>
      <c r="CB657" s="22">
        <v>0</v>
      </c>
      <c r="CC657" s="23">
        <v>0</v>
      </c>
      <c r="CD657" s="23">
        <v>0</v>
      </c>
      <c r="CE657" s="23">
        <v>0</v>
      </c>
      <c r="CF657" s="24">
        <v>0</v>
      </c>
      <c r="CG657" s="23">
        <v>0</v>
      </c>
      <c r="CH657" s="23">
        <v>0</v>
      </c>
      <c r="CI657" s="23">
        <v>0</v>
      </c>
      <c r="CJ657" s="25">
        <f t="shared" si="99"/>
        <v>120644339</v>
      </c>
      <c r="CK657" s="22">
        <v>0</v>
      </c>
      <c r="CL657" s="23">
        <v>0</v>
      </c>
      <c r="CM657" s="23">
        <v>0</v>
      </c>
      <c r="CN657" s="23">
        <v>0</v>
      </c>
      <c r="CO657" s="23">
        <v>0</v>
      </c>
      <c r="CP657" s="24">
        <v>0</v>
      </c>
      <c r="CQ657" s="23">
        <v>0</v>
      </c>
      <c r="CR657" s="23">
        <v>0</v>
      </c>
      <c r="CS657" s="25">
        <f t="shared" si="100"/>
        <v>120644339</v>
      </c>
      <c r="CT657" s="22">
        <v>0</v>
      </c>
      <c r="CU657" s="23">
        <v>0</v>
      </c>
      <c r="CV657" s="23">
        <v>0</v>
      </c>
      <c r="CW657" s="23"/>
      <c r="CX657" s="23">
        <v>0</v>
      </c>
      <c r="CY657" s="24">
        <v>0</v>
      </c>
      <c r="CZ657" s="23">
        <v>0</v>
      </c>
      <c r="DA657" s="23">
        <v>0</v>
      </c>
      <c r="DB657" s="25">
        <f t="shared" si="93"/>
        <v>120644339</v>
      </c>
      <c r="DC657" s="22">
        <v>0</v>
      </c>
      <c r="DD657" s="23">
        <v>0</v>
      </c>
      <c r="DE657" s="23">
        <v>0</v>
      </c>
      <c r="DF657" s="23">
        <v>0</v>
      </c>
      <c r="DG657" s="23">
        <v>0</v>
      </c>
      <c r="DH657" s="24">
        <v>0</v>
      </c>
      <c r="DI657" s="23">
        <v>0</v>
      </c>
      <c r="DJ657" s="23">
        <v>0</v>
      </c>
      <c r="DK657" s="25">
        <f t="shared" si="94"/>
        <v>120644339</v>
      </c>
      <c r="DL657" s="28">
        <v>0</v>
      </c>
      <c r="DM657" s="23">
        <v>0</v>
      </c>
      <c r="DN657" s="23">
        <v>0</v>
      </c>
      <c r="DO657" s="23">
        <v>0</v>
      </c>
      <c r="DP657" s="23"/>
      <c r="DQ657" s="23"/>
      <c r="DR657" s="23">
        <v>0</v>
      </c>
      <c r="DS657" s="23">
        <v>0</v>
      </c>
      <c r="DT657" s="24">
        <v>0</v>
      </c>
      <c r="DU657" s="23">
        <v>0</v>
      </c>
      <c r="DV657" s="23">
        <v>0</v>
      </c>
      <c r="DW657" s="26">
        <f t="shared" si="101"/>
        <v>120644339</v>
      </c>
      <c r="DX657" s="26">
        <f>VLOOKUP(B657,[2]RPTNCT049_ConsultaSaldosContabl!$I$4:$K$7914,3,0)</f>
        <v>33491061</v>
      </c>
      <c r="DY657" s="13" t="e">
        <f>+S657+AD657+AU657+#REF!+BG657+#REF!+BQ657+#REF!</f>
        <v>#REF!</v>
      </c>
    </row>
    <row r="658" spans="1:129" ht="15" customHeight="1" x14ac:dyDescent="0.2">
      <c r="A658" s="9">
        <v>8900010448</v>
      </c>
      <c r="B658" s="9">
        <v>890001044</v>
      </c>
      <c r="C658" s="9"/>
      <c r="D658" s="27">
        <v>219063190</v>
      </c>
      <c r="E658" s="21" t="s">
        <v>876</v>
      </c>
      <c r="F658" s="20" t="s">
        <v>2007</v>
      </c>
      <c r="G658" s="22">
        <f>VLOOKUP(A658,[1]SGP!$A$4:$G$1137,7,0)</f>
        <v>0</v>
      </c>
      <c r="H658" s="23"/>
      <c r="I658" s="23">
        <v>0</v>
      </c>
      <c r="J658" s="23">
        <v>0</v>
      </c>
      <c r="K658" s="24">
        <v>0</v>
      </c>
      <c r="L658" s="23">
        <v>0</v>
      </c>
      <c r="M658" s="23">
        <v>0</v>
      </c>
      <c r="N658" s="25">
        <f t="shared" si="95"/>
        <v>0</v>
      </c>
      <c r="O658" s="25">
        <v>0</v>
      </c>
      <c r="P658" s="22">
        <v>0</v>
      </c>
      <c r="Q658" s="23">
        <v>0</v>
      </c>
      <c r="R658" s="23">
        <v>0</v>
      </c>
      <c r="S658" s="31">
        <v>193297997</v>
      </c>
      <c r="T658" s="23">
        <v>0</v>
      </c>
      <c r="U658" s="24">
        <v>0</v>
      </c>
      <c r="V658" s="23">
        <v>0</v>
      </c>
      <c r="W658" s="23">
        <v>0</v>
      </c>
      <c r="X658" s="25">
        <f t="shared" si="96"/>
        <v>193297997</v>
      </c>
      <c r="Y658" s="25">
        <v>0</v>
      </c>
      <c r="Z658" s="22">
        <v>0</v>
      </c>
      <c r="AA658" s="23">
        <v>0</v>
      </c>
      <c r="AB658" s="22">
        <v>0</v>
      </c>
      <c r="AC658" s="23">
        <v>0</v>
      </c>
      <c r="AD658" s="23">
        <v>0</v>
      </c>
      <c r="AE658" s="23">
        <v>0</v>
      </c>
      <c r="AF658" s="24">
        <v>0</v>
      </c>
      <c r="AG658" s="23">
        <v>0</v>
      </c>
      <c r="AH658" s="23">
        <v>0</v>
      </c>
      <c r="AI658" s="25">
        <f t="shared" si="97"/>
        <v>193297997</v>
      </c>
      <c r="AJ658" s="25">
        <v>0</v>
      </c>
      <c r="AK658" s="24">
        <v>0</v>
      </c>
      <c r="AL658" s="23">
        <v>0</v>
      </c>
      <c r="AM658" s="23">
        <v>0</v>
      </c>
      <c r="AN658" s="24">
        <v>0</v>
      </c>
      <c r="AO658" s="24">
        <v>0</v>
      </c>
      <c r="AP658" s="23">
        <v>0</v>
      </c>
      <c r="AQ658" s="23">
        <v>0</v>
      </c>
      <c r="AR658" s="23">
        <v>0</v>
      </c>
      <c r="AS658" s="41" t="s">
        <v>2304</v>
      </c>
      <c r="AT658" s="23">
        <v>0</v>
      </c>
      <c r="AU658" s="23">
        <v>0</v>
      </c>
      <c r="AV658" s="25">
        <v>193297997</v>
      </c>
      <c r="AW658" s="22">
        <v>0</v>
      </c>
      <c r="AX658" s="23">
        <v>0</v>
      </c>
      <c r="AY658" s="41">
        <v>0</v>
      </c>
      <c r="AZ658" s="23">
        <v>0</v>
      </c>
      <c r="BA658" s="24">
        <v>0</v>
      </c>
      <c r="BB658" s="23">
        <v>0</v>
      </c>
      <c r="BC658" s="23"/>
      <c r="BD658" s="23">
        <v>0</v>
      </c>
      <c r="BE658" s="41">
        <v>0</v>
      </c>
      <c r="BF658" s="23">
        <v>93127480</v>
      </c>
      <c r="BG658" s="23">
        <v>176106328</v>
      </c>
      <c r="BH658" s="25">
        <v>462531805</v>
      </c>
      <c r="BI658" s="23">
        <v>0</v>
      </c>
      <c r="BJ658" s="23">
        <v>32847541</v>
      </c>
      <c r="BK658" s="23">
        <v>0</v>
      </c>
      <c r="BL658" s="23">
        <v>0</v>
      </c>
      <c r="BM658" s="23">
        <v>0</v>
      </c>
      <c r="BN658" s="24">
        <v>0</v>
      </c>
      <c r="BO658" s="23">
        <v>0</v>
      </c>
      <c r="BP658" s="23">
        <v>0</v>
      </c>
      <c r="BQ658" s="23">
        <v>0</v>
      </c>
      <c r="BR658" s="25">
        <v>495379346</v>
      </c>
      <c r="BS658" s="22">
        <v>0</v>
      </c>
      <c r="BT658" s="23">
        <v>0</v>
      </c>
      <c r="BU658" s="23">
        <v>0</v>
      </c>
      <c r="BV658" s="23">
        <v>0</v>
      </c>
      <c r="BW658" s="24">
        <v>0</v>
      </c>
      <c r="BX658" s="23">
        <v>0</v>
      </c>
      <c r="BY658" s="23">
        <v>0</v>
      </c>
      <c r="BZ658" s="23">
        <v>0</v>
      </c>
      <c r="CA658" s="25">
        <f t="shared" si="98"/>
        <v>495379346</v>
      </c>
      <c r="CB658" s="22">
        <v>0</v>
      </c>
      <c r="CC658" s="23">
        <v>0</v>
      </c>
      <c r="CD658" s="23">
        <v>0</v>
      </c>
      <c r="CE658" s="23">
        <v>0</v>
      </c>
      <c r="CF658" s="24">
        <v>0</v>
      </c>
      <c r="CG658" s="23">
        <v>0</v>
      </c>
      <c r="CH658" s="23">
        <v>0</v>
      </c>
      <c r="CI658" s="23">
        <v>0</v>
      </c>
      <c r="CJ658" s="25">
        <f t="shared" si="99"/>
        <v>495379346</v>
      </c>
      <c r="CK658" s="22">
        <v>0</v>
      </c>
      <c r="CL658" s="23">
        <v>0</v>
      </c>
      <c r="CM658" s="23">
        <v>0</v>
      </c>
      <c r="CN658" s="23">
        <v>0</v>
      </c>
      <c r="CO658" s="23">
        <v>0</v>
      </c>
      <c r="CP658" s="24">
        <v>0</v>
      </c>
      <c r="CQ658" s="23">
        <v>0</v>
      </c>
      <c r="CR658" s="23">
        <v>0</v>
      </c>
      <c r="CS658" s="25">
        <f t="shared" si="100"/>
        <v>495379346</v>
      </c>
      <c r="CT658" s="22">
        <v>0</v>
      </c>
      <c r="CU658" s="23">
        <v>0</v>
      </c>
      <c r="CV658" s="23">
        <v>0</v>
      </c>
      <c r="CW658" s="23"/>
      <c r="CX658" s="23">
        <v>0</v>
      </c>
      <c r="CY658" s="24">
        <v>0</v>
      </c>
      <c r="CZ658" s="23">
        <v>0</v>
      </c>
      <c r="DA658" s="23">
        <v>0</v>
      </c>
      <c r="DB658" s="25">
        <f t="shared" si="93"/>
        <v>495379346</v>
      </c>
      <c r="DC658" s="22">
        <v>0</v>
      </c>
      <c r="DD658" s="23">
        <v>0</v>
      </c>
      <c r="DE658" s="23">
        <v>0</v>
      </c>
      <c r="DF658" s="23">
        <v>0</v>
      </c>
      <c r="DG658" s="23">
        <v>0</v>
      </c>
      <c r="DH658" s="24">
        <v>0</v>
      </c>
      <c r="DI658" s="23">
        <v>0</v>
      </c>
      <c r="DJ658" s="23">
        <v>0</v>
      </c>
      <c r="DK658" s="25">
        <f t="shared" si="94"/>
        <v>495379346</v>
      </c>
      <c r="DL658" s="28">
        <v>0</v>
      </c>
      <c r="DM658" s="23">
        <v>0</v>
      </c>
      <c r="DN658" s="23">
        <v>0</v>
      </c>
      <c r="DO658" s="23">
        <v>0</v>
      </c>
      <c r="DP658" s="23"/>
      <c r="DQ658" s="23"/>
      <c r="DR658" s="23">
        <v>0</v>
      </c>
      <c r="DS658" s="23">
        <v>0</v>
      </c>
      <c r="DT658" s="24">
        <v>0</v>
      </c>
      <c r="DU658" s="23">
        <v>0</v>
      </c>
      <c r="DV658" s="23">
        <v>0</v>
      </c>
      <c r="DW658" s="26">
        <f t="shared" si="101"/>
        <v>495379346</v>
      </c>
      <c r="DX658" s="26">
        <f>VLOOKUP(B658,[2]RPTNCT049_ConsultaSaldosContabl!$I$4:$K$7914,3,0)</f>
        <v>125975021</v>
      </c>
      <c r="DY658" s="13" t="e">
        <f>+S658+AD658+AU658+#REF!+BG658+#REF!+BQ658+#REF!</f>
        <v>#REF!</v>
      </c>
    </row>
    <row r="659" spans="1:129" ht="15" customHeight="1" x14ac:dyDescent="0.2">
      <c r="A659" s="9">
        <v>8900008646</v>
      </c>
      <c r="B659" s="9">
        <v>890000864</v>
      </c>
      <c r="C659" s="9"/>
      <c r="D659" s="27">
        <v>210263302</v>
      </c>
      <c r="E659" s="21" t="s">
        <v>879</v>
      </c>
      <c r="F659" s="20" t="s">
        <v>2010</v>
      </c>
      <c r="G659" s="22">
        <f>VLOOKUP(A659,[1]SGP!$A$4:$G$1137,7,0)</f>
        <v>0</v>
      </c>
      <c r="H659" s="23"/>
      <c r="I659" s="23">
        <v>0</v>
      </c>
      <c r="J659" s="23">
        <v>0</v>
      </c>
      <c r="K659" s="24">
        <v>0</v>
      </c>
      <c r="L659" s="23">
        <v>0</v>
      </c>
      <c r="M659" s="23">
        <v>0</v>
      </c>
      <c r="N659" s="25">
        <f t="shared" si="95"/>
        <v>0</v>
      </c>
      <c r="O659" s="25">
        <v>0</v>
      </c>
      <c r="P659" s="22">
        <v>0</v>
      </c>
      <c r="Q659" s="23">
        <v>0</v>
      </c>
      <c r="R659" s="23">
        <v>0</v>
      </c>
      <c r="S659" s="31">
        <v>66365825</v>
      </c>
      <c r="T659" s="23">
        <v>0</v>
      </c>
      <c r="U659" s="24">
        <v>0</v>
      </c>
      <c r="V659" s="23">
        <v>0</v>
      </c>
      <c r="W659" s="23">
        <v>0</v>
      </c>
      <c r="X659" s="25">
        <f t="shared" si="96"/>
        <v>66365825</v>
      </c>
      <c r="Y659" s="25">
        <v>0</v>
      </c>
      <c r="Z659" s="22">
        <v>0</v>
      </c>
      <c r="AA659" s="23">
        <v>0</v>
      </c>
      <c r="AB659" s="22">
        <v>0</v>
      </c>
      <c r="AC659" s="23">
        <v>0</v>
      </c>
      <c r="AD659" s="23">
        <v>0</v>
      </c>
      <c r="AE659" s="23">
        <v>0</v>
      </c>
      <c r="AF659" s="24">
        <v>0</v>
      </c>
      <c r="AG659" s="23">
        <v>0</v>
      </c>
      <c r="AH659" s="23">
        <v>0</v>
      </c>
      <c r="AI659" s="25">
        <f t="shared" si="97"/>
        <v>66365825</v>
      </c>
      <c r="AJ659" s="25">
        <v>0</v>
      </c>
      <c r="AK659" s="24">
        <v>0</v>
      </c>
      <c r="AL659" s="23">
        <v>0</v>
      </c>
      <c r="AM659" s="23">
        <v>0</v>
      </c>
      <c r="AN659" s="24">
        <v>0</v>
      </c>
      <c r="AO659" s="24">
        <v>0</v>
      </c>
      <c r="AP659" s="23">
        <v>0</v>
      </c>
      <c r="AQ659" s="23">
        <v>0</v>
      </c>
      <c r="AR659" s="23">
        <v>0</v>
      </c>
      <c r="AS659" s="41" t="s">
        <v>2304</v>
      </c>
      <c r="AT659" s="23">
        <v>0</v>
      </c>
      <c r="AU659" s="23">
        <v>0</v>
      </c>
      <c r="AV659" s="25">
        <v>66365825</v>
      </c>
      <c r="AW659" s="22">
        <v>0</v>
      </c>
      <c r="AX659" s="23">
        <v>0</v>
      </c>
      <c r="AY659" s="41">
        <v>0</v>
      </c>
      <c r="AZ659" s="23">
        <v>0</v>
      </c>
      <c r="BA659" s="24">
        <v>0</v>
      </c>
      <c r="BB659" s="23">
        <v>0</v>
      </c>
      <c r="BC659" s="23"/>
      <c r="BD659" s="23">
        <v>0</v>
      </c>
      <c r="BE659" s="41">
        <v>0</v>
      </c>
      <c r="BF659" s="23">
        <v>37923605</v>
      </c>
      <c r="BG659" s="23">
        <v>60472101</v>
      </c>
      <c r="BH659" s="25">
        <v>164761531</v>
      </c>
      <c r="BI659" s="23">
        <v>0</v>
      </c>
      <c r="BJ659" s="23">
        <v>11127721</v>
      </c>
      <c r="BK659" s="23">
        <v>0</v>
      </c>
      <c r="BL659" s="23">
        <v>0</v>
      </c>
      <c r="BM659" s="23">
        <v>0</v>
      </c>
      <c r="BN659" s="24">
        <v>0</v>
      </c>
      <c r="BO659" s="23">
        <v>0</v>
      </c>
      <c r="BP659" s="23">
        <v>0</v>
      </c>
      <c r="BQ659" s="23">
        <v>0</v>
      </c>
      <c r="BR659" s="25">
        <v>175889252</v>
      </c>
      <c r="BS659" s="22">
        <v>0</v>
      </c>
      <c r="BT659" s="23">
        <v>0</v>
      </c>
      <c r="BU659" s="23">
        <v>0</v>
      </c>
      <c r="BV659" s="23">
        <v>0</v>
      </c>
      <c r="BW659" s="24">
        <v>0</v>
      </c>
      <c r="BX659" s="23">
        <v>0</v>
      </c>
      <c r="BY659" s="23">
        <v>0</v>
      </c>
      <c r="BZ659" s="23">
        <v>0</v>
      </c>
      <c r="CA659" s="25">
        <f t="shared" si="98"/>
        <v>175889252</v>
      </c>
      <c r="CB659" s="22">
        <v>0</v>
      </c>
      <c r="CC659" s="23">
        <v>0</v>
      </c>
      <c r="CD659" s="23">
        <v>0</v>
      </c>
      <c r="CE659" s="23">
        <v>0</v>
      </c>
      <c r="CF659" s="24">
        <v>0</v>
      </c>
      <c r="CG659" s="23">
        <v>0</v>
      </c>
      <c r="CH659" s="23">
        <v>0</v>
      </c>
      <c r="CI659" s="23">
        <v>0</v>
      </c>
      <c r="CJ659" s="25">
        <f t="shared" si="99"/>
        <v>175889252</v>
      </c>
      <c r="CK659" s="22">
        <v>0</v>
      </c>
      <c r="CL659" s="23">
        <v>0</v>
      </c>
      <c r="CM659" s="23">
        <v>0</v>
      </c>
      <c r="CN659" s="23">
        <v>0</v>
      </c>
      <c r="CO659" s="23">
        <v>0</v>
      </c>
      <c r="CP659" s="24">
        <v>0</v>
      </c>
      <c r="CQ659" s="23">
        <v>0</v>
      </c>
      <c r="CR659" s="23">
        <v>0</v>
      </c>
      <c r="CS659" s="25">
        <f t="shared" si="100"/>
        <v>175889252</v>
      </c>
      <c r="CT659" s="22">
        <v>0</v>
      </c>
      <c r="CU659" s="23">
        <v>0</v>
      </c>
      <c r="CV659" s="23">
        <v>0</v>
      </c>
      <c r="CW659" s="23"/>
      <c r="CX659" s="23">
        <v>0</v>
      </c>
      <c r="CY659" s="24">
        <v>0</v>
      </c>
      <c r="CZ659" s="23">
        <v>0</v>
      </c>
      <c r="DA659" s="23">
        <v>0</v>
      </c>
      <c r="DB659" s="25">
        <f t="shared" si="93"/>
        <v>175889252</v>
      </c>
      <c r="DC659" s="22">
        <v>0</v>
      </c>
      <c r="DD659" s="23">
        <v>0</v>
      </c>
      <c r="DE659" s="23">
        <v>0</v>
      </c>
      <c r="DF659" s="23">
        <v>0</v>
      </c>
      <c r="DG659" s="23">
        <v>0</v>
      </c>
      <c r="DH659" s="24">
        <v>0</v>
      </c>
      <c r="DI659" s="23">
        <v>0</v>
      </c>
      <c r="DJ659" s="23">
        <v>0</v>
      </c>
      <c r="DK659" s="25">
        <f t="shared" si="94"/>
        <v>175889252</v>
      </c>
      <c r="DL659" s="28">
        <v>0</v>
      </c>
      <c r="DM659" s="23">
        <v>0</v>
      </c>
      <c r="DN659" s="23">
        <v>0</v>
      </c>
      <c r="DO659" s="23">
        <v>0</v>
      </c>
      <c r="DP659" s="23"/>
      <c r="DQ659" s="23"/>
      <c r="DR659" s="23">
        <v>0</v>
      </c>
      <c r="DS659" s="23">
        <v>0</v>
      </c>
      <c r="DT659" s="24">
        <v>0</v>
      </c>
      <c r="DU659" s="23">
        <v>0</v>
      </c>
      <c r="DV659" s="23">
        <v>0</v>
      </c>
      <c r="DW659" s="26">
        <f t="shared" si="101"/>
        <v>175889252</v>
      </c>
      <c r="DX659" s="26">
        <f>VLOOKUP(B659,[2]RPTNCT049_ConsultaSaldosContabl!$I$4:$K$7914,3,0)</f>
        <v>49051326</v>
      </c>
      <c r="DY659" s="13" t="e">
        <f>+S659+AD659+AU659+#REF!+BG659+#REF!+BQ659+#REF!</f>
        <v>#REF!</v>
      </c>
    </row>
    <row r="660" spans="1:129" ht="15" customHeight="1" x14ac:dyDescent="0.2">
      <c r="A660" s="9">
        <v>8900008581</v>
      </c>
      <c r="B660" s="9">
        <v>890000858</v>
      </c>
      <c r="C660" s="9"/>
      <c r="D660" s="27">
        <v>217063470</v>
      </c>
      <c r="E660" s="21" t="s">
        <v>881</v>
      </c>
      <c r="F660" s="20" t="s">
        <v>2012</v>
      </c>
      <c r="G660" s="22">
        <f>VLOOKUP(A660,[1]SGP!$A$4:$G$1137,7,0)</f>
        <v>0</v>
      </c>
      <c r="H660" s="23"/>
      <c r="I660" s="23">
        <v>0</v>
      </c>
      <c r="J660" s="23">
        <v>0</v>
      </c>
      <c r="K660" s="24">
        <v>0</v>
      </c>
      <c r="L660" s="23">
        <v>0</v>
      </c>
      <c r="M660" s="23">
        <v>0</v>
      </c>
      <c r="N660" s="25">
        <f t="shared" si="95"/>
        <v>0</v>
      </c>
      <c r="O660" s="25">
        <v>0</v>
      </c>
      <c r="P660" s="22">
        <v>0</v>
      </c>
      <c r="Q660" s="23">
        <v>0</v>
      </c>
      <c r="R660" s="23">
        <v>0</v>
      </c>
      <c r="S660" s="31">
        <v>300921909</v>
      </c>
      <c r="T660" s="23">
        <v>0</v>
      </c>
      <c r="U660" s="24">
        <v>0</v>
      </c>
      <c r="V660" s="23">
        <v>0</v>
      </c>
      <c r="W660" s="23">
        <v>0</v>
      </c>
      <c r="X660" s="25">
        <f t="shared" si="96"/>
        <v>300921909</v>
      </c>
      <c r="Y660" s="25">
        <v>0</v>
      </c>
      <c r="Z660" s="22">
        <v>0</v>
      </c>
      <c r="AA660" s="23">
        <v>0</v>
      </c>
      <c r="AB660" s="22">
        <v>0</v>
      </c>
      <c r="AC660" s="23">
        <v>0</v>
      </c>
      <c r="AD660" s="23">
        <v>0</v>
      </c>
      <c r="AE660" s="23">
        <v>0</v>
      </c>
      <c r="AF660" s="24">
        <v>0</v>
      </c>
      <c r="AG660" s="23">
        <v>0</v>
      </c>
      <c r="AH660" s="23">
        <v>0</v>
      </c>
      <c r="AI660" s="25">
        <f t="shared" si="97"/>
        <v>300921909</v>
      </c>
      <c r="AJ660" s="25">
        <v>0</v>
      </c>
      <c r="AK660" s="24">
        <v>0</v>
      </c>
      <c r="AL660" s="23">
        <v>0</v>
      </c>
      <c r="AM660" s="23">
        <v>0</v>
      </c>
      <c r="AN660" s="24">
        <v>0</v>
      </c>
      <c r="AO660" s="24">
        <v>0</v>
      </c>
      <c r="AP660" s="23">
        <v>0</v>
      </c>
      <c r="AQ660" s="23">
        <v>0</v>
      </c>
      <c r="AR660" s="23">
        <v>0</v>
      </c>
      <c r="AS660" s="41" t="s">
        <v>2304</v>
      </c>
      <c r="AT660" s="23">
        <v>0</v>
      </c>
      <c r="AU660" s="23">
        <v>0</v>
      </c>
      <c r="AV660" s="25">
        <v>300921909</v>
      </c>
      <c r="AW660" s="22">
        <v>0</v>
      </c>
      <c r="AX660" s="23">
        <v>0</v>
      </c>
      <c r="AY660" s="41">
        <v>0</v>
      </c>
      <c r="AZ660" s="23">
        <v>0</v>
      </c>
      <c r="BA660" s="24">
        <v>0</v>
      </c>
      <c r="BB660" s="23">
        <v>0</v>
      </c>
      <c r="BC660" s="23"/>
      <c r="BD660" s="23">
        <v>0</v>
      </c>
      <c r="BE660" s="41">
        <v>0</v>
      </c>
      <c r="BF660" s="23">
        <v>169746040</v>
      </c>
      <c r="BG660" s="23">
        <v>261728493</v>
      </c>
      <c r="BH660" s="25">
        <v>732396442</v>
      </c>
      <c r="BI660" s="23">
        <v>0</v>
      </c>
      <c r="BJ660" s="23">
        <v>52454917</v>
      </c>
      <c r="BK660" s="23">
        <v>0</v>
      </c>
      <c r="BL660" s="23">
        <v>0</v>
      </c>
      <c r="BM660" s="23">
        <v>0</v>
      </c>
      <c r="BN660" s="24">
        <v>0</v>
      </c>
      <c r="BO660" s="23">
        <v>0</v>
      </c>
      <c r="BP660" s="23">
        <v>0</v>
      </c>
      <c r="BQ660" s="23">
        <v>0</v>
      </c>
      <c r="BR660" s="25">
        <v>784851359</v>
      </c>
      <c r="BS660" s="22">
        <v>0</v>
      </c>
      <c r="BT660" s="23">
        <v>0</v>
      </c>
      <c r="BU660" s="23">
        <v>0</v>
      </c>
      <c r="BV660" s="23">
        <v>0</v>
      </c>
      <c r="BW660" s="24">
        <v>0</v>
      </c>
      <c r="BX660" s="23">
        <v>0</v>
      </c>
      <c r="BY660" s="23">
        <v>0</v>
      </c>
      <c r="BZ660" s="23">
        <v>0</v>
      </c>
      <c r="CA660" s="25">
        <f t="shared" si="98"/>
        <v>784851359</v>
      </c>
      <c r="CB660" s="22">
        <v>0</v>
      </c>
      <c r="CC660" s="23">
        <v>0</v>
      </c>
      <c r="CD660" s="23">
        <v>0</v>
      </c>
      <c r="CE660" s="23">
        <v>0</v>
      </c>
      <c r="CF660" s="24">
        <v>0</v>
      </c>
      <c r="CG660" s="23">
        <v>0</v>
      </c>
      <c r="CH660" s="23">
        <v>0</v>
      </c>
      <c r="CI660" s="23">
        <v>0</v>
      </c>
      <c r="CJ660" s="25">
        <f t="shared" si="99"/>
        <v>784851359</v>
      </c>
      <c r="CK660" s="22">
        <v>0</v>
      </c>
      <c r="CL660" s="23">
        <v>0</v>
      </c>
      <c r="CM660" s="23">
        <v>0</v>
      </c>
      <c r="CN660" s="23">
        <v>0</v>
      </c>
      <c r="CO660" s="23">
        <v>0</v>
      </c>
      <c r="CP660" s="24">
        <v>0</v>
      </c>
      <c r="CQ660" s="23">
        <v>0</v>
      </c>
      <c r="CR660" s="23">
        <v>0</v>
      </c>
      <c r="CS660" s="25">
        <f t="shared" si="100"/>
        <v>784851359</v>
      </c>
      <c r="CT660" s="22">
        <v>0</v>
      </c>
      <c r="CU660" s="23">
        <v>0</v>
      </c>
      <c r="CV660" s="23">
        <v>0</v>
      </c>
      <c r="CW660" s="23"/>
      <c r="CX660" s="23">
        <v>0</v>
      </c>
      <c r="CY660" s="24">
        <v>0</v>
      </c>
      <c r="CZ660" s="23">
        <v>0</v>
      </c>
      <c r="DA660" s="23">
        <v>0</v>
      </c>
      <c r="DB660" s="25">
        <f t="shared" si="93"/>
        <v>784851359</v>
      </c>
      <c r="DC660" s="22">
        <v>0</v>
      </c>
      <c r="DD660" s="23">
        <v>0</v>
      </c>
      <c r="DE660" s="23">
        <v>0</v>
      </c>
      <c r="DF660" s="23">
        <v>0</v>
      </c>
      <c r="DG660" s="23">
        <v>0</v>
      </c>
      <c r="DH660" s="24">
        <v>0</v>
      </c>
      <c r="DI660" s="23">
        <v>0</v>
      </c>
      <c r="DJ660" s="23">
        <v>0</v>
      </c>
      <c r="DK660" s="25">
        <f t="shared" si="94"/>
        <v>784851359</v>
      </c>
      <c r="DL660" s="28">
        <v>0</v>
      </c>
      <c r="DM660" s="23">
        <v>0</v>
      </c>
      <c r="DN660" s="23">
        <v>0</v>
      </c>
      <c r="DO660" s="23">
        <v>0</v>
      </c>
      <c r="DP660" s="23"/>
      <c r="DQ660" s="23"/>
      <c r="DR660" s="23">
        <v>0</v>
      </c>
      <c r="DS660" s="23">
        <v>0</v>
      </c>
      <c r="DT660" s="24">
        <v>0</v>
      </c>
      <c r="DU660" s="23">
        <v>0</v>
      </c>
      <c r="DV660" s="23">
        <v>0</v>
      </c>
      <c r="DW660" s="26">
        <f t="shared" si="101"/>
        <v>784851359</v>
      </c>
      <c r="DX660" s="26">
        <f>VLOOKUP(B660,[2]RPTNCT049_ConsultaSaldosContabl!$I$4:$K$7914,3,0)</f>
        <v>222200957</v>
      </c>
      <c r="DY660" s="13" t="e">
        <f>+S660+AD660+AU660+#REF!+BG660+#REF!+BQ660+#REF!</f>
        <v>#REF!</v>
      </c>
    </row>
    <row r="661" spans="1:129" ht="15" customHeight="1" x14ac:dyDescent="0.2">
      <c r="A661" s="9">
        <v>8900006134</v>
      </c>
      <c r="B661" s="9">
        <v>890000613</v>
      </c>
      <c r="C661" s="9"/>
      <c r="D661" s="27">
        <v>219463594</v>
      </c>
      <c r="E661" s="21" t="s">
        <v>883</v>
      </c>
      <c r="F661" s="20" t="s">
        <v>2014</v>
      </c>
      <c r="G661" s="22">
        <f>VLOOKUP(A661,[1]SGP!$A$4:$G$1137,7,0)</f>
        <v>0</v>
      </c>
      <c r="H661" s="23"/>
      <c r="I661" s="23">
        <v>0</v>
      </c>
      <c r="J661" s="23">
        <v>0</v>
      </c>
      <c r="K661" s="24">
        <v>0</v>
      </c>
      <c r="L661" s="23">
        <v>0</v>
      </c>
      <c r="M661" s="23">
        <v>0</v>
      </c>
      <c r="N661" s="25">
        <f t="shared" si="95"/>
        <v>0</v>
      </c>
      <c r="O661" s="25">
        <v>0</v>
      </c>
      <c r="P661" s="22">
        <v>0</v>
      </c>
      <c r="Q661" s="23">
        <v>0</v>
      </c>
      <c r="R661" s="23">
        <v>0</v>
      </c>
      <c r="S661" s="31">
        <v>251335604</v>
      </c>
      <c r="T661" s="23">
        <v>0</v>
      </c>
      <c r="U661" s="24">
        <v>0</v>
      </c>
      <c r="V661" s="23">
        <v>0</v>
      </c>
      <c r="W661" s="23">
        <v>0</v>
      </c>
      <c r="X661" s="25">
        <f t="shared" si="96"/>
        <v>251335604</v>
      </c>
      <c r="Y661" s="25">
        <v>0</v>
      </c>
      <c r="Z661" s="22">
        <v>0</v>
      </c>
      <c r="AA661" s="23">
        <v>0</v>
      </c>
      <c r="AB661" s="22">
        <v>0</v>
      </c>
      <c r="AC661" s="23">
        <v>0</v>
      </c>
      <c r="AD661" s="23">
        <v>0</v>
      </c>
      <c r="AE661" s="23">
        <v>0</v>
      </c>
      <c r="AF661" s="24">
        <v>0</v>
      </c>
      <c r="AG661" s="23">
        <v>0</v>
      </c>
      <c r="AH661" s="23">
        <v>0</v>
      </c>
      <c r="AI661" s="25">
        <f t="shared" si="97"/>
        <v>251335604</v>
      </c>
      <c r="AJ661" s="25">
        <v>0</v>
      </c>
      <c r="AK661" s="24">
        <v>0</v>
      </c>
      <c r="AL661" s="23">
        <v>0</v>
      </c>
      <c r="AM661" s="23">
        <v>0</v>
      </c>
      <c r="AN661" s="24">
        <v>0</v>
      </c>
      <c r="AO661" s="24">
        <v>0</v>
      </c>
      <c r="AP661" s="23">
        <v>0</v>
      </c>
      <c r="AQ661" s="23">
        <v>0</v>
      </c>
      <c r="AR661" s="23">
        <v>0</v>
      </c>
      <c r="AS661" s="41" t="s">
        <v>2304</v>
      </c>
      <c r="AT661" s="23">
        <v>0</v>
      </c>
      <c r="AU661" s="23">
        <v>0</v>
      </c>
      <c r="AV661" s="25">
        <v>251335604</v>
      </c>
      <c r="AW661" s="22">
        <v>0</v>
      </c>
      <c r="AX661" s="23">
        <v>0</v>
      </c>
      <c r="AY661" s="41">
        <v>0</v>
      </c>
      <c r="AZ661" s="23">
        <v>0</v>
      </c>
      <c r="BA661" s="24">
        <v>0</v>
      </c>
      <c r="BB661" s="23">
        <v>0</v>
      </c>
      <c r="BC661" s="23"/>
      <c r="BD661" s="23">
        <v>0</v>
      </c>
      <c r="BE661" s="41">
        <v>0</v>
      </c>
      <c r="BF661" s="23">
        <v>145421905</v>
      </c>
      <c r="BG661" s="23">
        <v>227678937</v>
      </c>
      <c r="BH661" s="25">
        <v>624436446</v>
      </c>
      <c r="BI661" s="23">
        <v>0</v>
      </c>
      <c r="BJ661" s="23">
        <v>43636755</v>
      </c>
      <c r="BK661" s="23">
        <v>0</v>
      </c>
      <c r="BL661" s="23">
        <v>0</v>
      </c>
      <c r="BM661" s="23">
        <v>0</v>
      </c>
      <c r="BN661" s="24">
        <v>0</v>
      </c>
      <c r="BO661" s="23">
        <v>0</v>
      </c>
      <c r="BP661" s="23">
        <v>0</v>
      </c>
      <c r="BQ661" s="23">
        <v>0</v>
      </c>
      <c r="BR661" s="25">
        <v>668073201</v>
      </c>
      <c r="BS661" s="22">
        <v>0</v>
      </c>
      <c r="BT661" s="23">
        <v>0</v>
      </c>
      <c r="BU661" s="23">
        <v>0</v>
      </c>
      <c r="BV661" s="23">
        <v>0</v>
      </c>
      <c r="BW661" s="24">
        <v>0</v>
      </c>
      <c r="BX661" s="23">
        <v>0</v>
      </c>
      <c r="BY661" s="23">
        <v>0</v>
      </c>
      <c r="BZ661" s="23">
        <v>0</v>
      </c>
      <c r="CA661" s="25">
        <f t="shared" si="98"/>
        <v>668073201</v>
      </c>
      <c r="CB661" s="22">
        <v>0</v>
      </c>
      <c r="CC661" s="23">
        <v>0</v>
      </c>
      <c r="CD661" s="23">
        <v>0</v>
      </c>
      <c r="CE661" s="23">
        <v>0</v>
      </c>
      <c r="CF661" s="24">
        <v>0</v>
      </c>
      <c r="CG661" s="23">
        <v>0</v>
      </c>
      <c r="CH661" s="23">
        <v>0</v>
      </c>
      <c r="CI661" s="23">
        <v>0</v>
      </c>
      <c r="CJ661" s="25">
        <f t="shared" si="99"/>
        <v>668073201</v>
      </c>
      <c r="CK661" s="22">
        <v>0</v>
      </c>
      <c r="CL661" s="23">
        <v>0</v>
      </c>
      <c r="CM661" s="23">
        <v>0</v>
      </c>
      <c r="CN661" s="23">
        <v>0</v>
      </c>
      <c r="CO661" s="23">
        <v>0</v>
      </c>
      <c r="CP661" s="24">
        <v>0</v>
      </c>
      <c r="CQ661" s="23">
        <v>0</v>
      </c>
      <c r="CR661" s="23">
        <v>0</v>
      </c>
      <c r="CS661" s="25">
        <f t="shared" si="100"/>
        <v>668073201</v>
      </c>
      <c r="CT661" s="22">
        <v>0</v>
      </c>
      <c r="CU661" s="23">
        <v>0</v>
      </c>
      <c r="CV661" s="23">
        <v>0</v>
      </c>
      <c r="CW661" s="23"/>
      <c r="CX661" s="23">
        <v>0</v>
      </c>
      <c r="CY661" s="24">
        <v>0</v>
      </c>
      <c r="CZ661" s="23">
        <v>0</v>
      </c>
      <c r="DA661" s="23">
        <v>0</v>
      </c>
      <c r="DB661" s="25">
        <f t="shared" si="93"/>
        <v>668073201</v>
      </c>
      <c r="DC661" s="22">
        <v>0</v>
      </c>
      <c r="DD661" s="23">
        <v>0</v>
      </c>
      <c r="DE661" s="23">
        <v>0</v>
      </c>
      <c r="DF661" s="23">
        <v>0</v>
      </c>
      <c r="DG661" s="23">
        <v>0</v>
      </c>
      <c r="DH661" s="24">
        <v>0</v>
      </c>
      <c r="DI661" s="23">
        <v>0</v>
      </c>
      <c r="DJ661" s="23">
        <v>0</v>
      </c>
      <c r="DK661" s="25">
        <f t="shared" si="94"/>
        <v>668073201</v>
      </c>
      <c r="DL661" s="28">
        <v>0</v>
      </c>
      <c r="DM661" s="23">
        <v>0</v>
      </c>
      <c r="DN661" s="23">
        <v>0</v>
      </c>
      <c r="DO661" s="23">
        <v>0</v>
      </c>
      <c r="DP661" s="23"/>
      <c r="DQ661" s="23"/>
      <c r="DR661" s="23">
        <v>0</v>
      </c>
      <c r="DS661" s="23">
        <v>0</v>
      </c>
      <c r="DT661" s="24">
        <v>0</v>
      </c>
      <c r="DU661" s="23">
        <v>0</v>
      </c>
      <c r="DV661" s="23">
        <v>0</v>
      </c>
      <c r="DW661" s="26">
        <f t="shared" si="101"/>
        <v>668073201</v>
      </c>
      <c r="DX661" s="26">
        <f>VLOOKUP(B661,[2]RPTNCT049_ConsultaSaldosContabl!$I$4:$K$7914,3,0)</f>
        <v>189058660</v>
      </c>
      <c r="DY661" s="13" t="e">
        <f>+S661+AD661+AU661+#REF!+BG661+#REF!+BQ661+#REF!</f>
        <v>#REF!</v>
      </c>
    </row>
    <row r="662" spans="1:129" ht="15" customHeight="1" x14ac:dyDescent="0.2">
      <c r="A662" s="9">
        <v>8900005641</v>
      </c>
      <c r="B662" s="9">
        <v>890000564</v>
      </c>
      <c r="C662" s="9"/>
      <c r="D662" s="27">
        <v>210163401</v>
      </c>
      <c r="E662" s="21" t="s">
        <v>880</v>
      </c>
      <c r="F662" s="20" t="s">
        <v>2011</v>
      </c>
      <c r="G662" s="22">
        <f>VLOOKUP(A662,[1]SGP!$A$4:$G$1137,7,0)</f>
        <v>0</v>
      </c>
      <c r="H662" s="23"/>
      <c r="I662" s="23">
        <v>0</v>
      </c>
      <c r="J662" s="23">
        <v>0</v>
      </c>
      <c r="K662" s="24">
        <v>0</v>
      </c>
      <c r="L662" s="23">
        <v>0</v>
      </c>
      <c r="M662" s="23">
        <v>0</v>
      </c>
      <c r="N662" s="25">
        <f t="shared" si="95"/>
        <v>0</v>
      </c>
      <c r="O662" s="25">
        <v>0</v>
      </c>
      <c r="P662" s="22">
        <v>0</v>
      </c>
      <c r="Q662" s="23">
        <v>0</v>
      </c>
      <c r="R662" s="23">
        <v>0</v>
      </c>
      <c r="S662" s="31">
        <v>244633383</v>
      </c>
      <c r="T662" s="23">
        <v>0</v>
      </c>
      <c r="U662" s="24">
        <v>0</v>
      </c>
      <c r="V662" s="23">
        <v>0</v>
      </c>
      <c r="W662" s="23">
        <v>0</v>
      </c>
      <c r="X662" s="25">
        <f t="shared" si="96"/>
        <v>244633383</v>
      </c>
      <c r="Y662" s="25">
        <v>0</v>
      </c>
      <c r="Z662" s="22">
        <v>0</v>
      </c>
      <c r="AA662" s="23">
        <v>0</v>
      </c>
      <c r="AB662" s="22">
        <v>0</v>
      </c>
      <c r="AC662" s="23">
        <v>0</v>
      </c>
      <c r="AD662" s="23">
        <v>0</v>
      </c>
      <c r="AE662" s="23">
        <v>0</v>
      </c>
      <c r="AF662" s="24">
        <v>0</v>
      </c>
      <c r="AG662" s="23">
        <v>0</v>
      </c>
      <c r="AH662" s="23">
        <v>0</v>
      </c>
      <c r="AI662" s="25">
        <f t="shared" si="97"/>
        <v>244633383</v>
      </c>
      <c r="AJ662" s="25">
        <v>0</v>
      </c>
      <c r="AK662" s="24">
        <v>0</v>
      </c>
      <c r="AL662" s="23">
        <v>0</v>
      </c>
      <c r="AM662" s="23">
        <v>0</v>
      </c>
      <c r="AN662" s="24">
        <v>0</v>
      </c>
      <c r="AO662" s="24">
        <v>0</v>
      </c>
      <c r="AP662" s="23">
        <v>0</v>
      </c>
      <c r="AQ662" s="23">
        <v>0</v>
      </c>
      <c r="AR662" s="23">
        <v>0</v>
      </c>
      <c r="AS662" s="41" t="s">
        <v>2304</v>
      </c>
      <c r="AT662" s="23">
        <v>0</v>
      </c>
      <c r="AU662" s="23">
        <v>0</v>
      </c>
      <c r="AV662" s="25">
        <v>244633383</v>
      </c>
      <c r="AW662" s="22">
        <v>0</v>
      </c>
      <c r="AX662" s="23">
        <v>0</v>
      </c>
      <c r="AY662" s="41">
        <v>0</v>
      </c>
      <c r="AZ662" s="23">
        <v>0</v>
      </c>
      <c r="BA662" s="24">
        <v>0</v>
      </c>
      <c r="BB662" s="23">
        <v>0</v>
      </c>
      <c r="BC662" s="23"/>
      <c r="BD662" s="23">
        <v>0</v>
      </c>
      <c r="BE662" s="41">
        <v>0</v>
      </c>
      <c r="BF662" s="23">
        <v>174010305</v>
      </c>
      <c r="BG662" s="23">
        <v>300360415</v>
      </c>
      <c r="BH662" s="25">
        <v>719004103</v>
      </c>
      <c r="BI662" s="23">
        <v>0</v>
      </c>
      <c r="BJ662" s="23">
        <v>49703040</v>
      </c>
      <c r="BK662" s="23">
        <v>0</v>
      </c>
      <c r="BL662" s="23">
        <v>0</v>
      </c>
      <c r="BM662" s="23">
        <v>0</v>
      </c>
      <c r="BN662" s="24">
        <v>0</v>
      </c>
      <c r="BO662" s="23">
        <v>0</v>
      </c>
      <c r="BP662" s="23">
        <v>0</v>
      </c>
      <c r="BQ662" s="23">
        <v>0</v>
      </c>
      <c r="BR662" s="25">
        <v>768707143</v>
      </c>
      <c r="BS662" s="22">
        <v>0</v>
      </c>
      <c r="BT662" s="23">
        <v>0</v>
      </c>
      <c r="BU662" s="23">
        <v>0</v>
      </c>
      <c r="BV662" s="23">
        <v>0</v>
      </c>
      <c r="BW662" s="24">
        <v>0</v>
      </c>
      <c r="BX662" s="23">
        <v>0</v>
      </c>
      <c r="BY662" s="23">
        <v>0</v>
      </c>
      <c r="BZ662" s="23">
        <v>0</v>
      </c>
      <c r="CA662" s="25">
        <f t="shared" si="98"/>
        <v>768707143</v>
      </c>
      <c r="CB662" s="22">
        <v>0</v>
      </c>
      <c r="CC662" s="23">
        <v>0</v>
      </c>
      <c r="CD662" s="23">
        <v>0</v>
      </c>
      <c r="CE662" s="23">
        <v>0</v>
      </c>
      <c r="CF662" s="24">
        <v>0</v>
      </c>
      <c r="CG662" s="23">
        <v>0</v>
      </c>
      <c r="CH662" s="23">
        <v>0</v>
      </c>
      <c r="CI662" s="23">
        <v>0</v>
      </c>
      <c r="CJ662" s="25">
        <f t="shared" si="99"/>
        <v>768707143</v>
      </c>
      <c r="CK662" s="22">
        <v>0</v>
      </c>
      <c r="CL662" s="23">
        <v>0</v>
      </c>
      <c r="CM662" s="23">
        <v>0</v>
      </c>
      <c r="CN662" s="23">
        <v>0</v>
      </c>
      <c r="CO662" s="23">
        <v>0</v>
      </c>
      <c r="CP662" s="24">
        <v>0</v>
      </c>
      <c r="CQ662" s="23">
        <v>0</v>
      </c>
      <c r="CR662" s="23">
        <v>0</v>
      </c>
      <c r="CS662" s="25">
        <f t="shared" si="100"/>
        <v>768707143</v>
      </c>
      <c r="CT662" s="22">
        <v>0</v>
      </c>
      <c r="CU662" s="23">
        <v>0</v>
      </c>
      <c r="CV662" s="23">
        <v>0</v>
      </c>
      <c r="CW662" s="23"/>
      <c r="CX662" s="23">
        <v>0</v>
      </c>
      <c r="CY662" s="24">
        <v>0</v>
      </c>
      <c r="CZ662" s="23">
        <v>0</v>
      </c>
      <c r="DA662" s="23">
        <v>0</v>
      </c>
      <c r="DB662" s="25">
        <f t="shared" si="93"/>
        <v>768707143</v>
      </c>
      <c r="DC662" s="22">
        <v>0</v>
      </c>
      <c r="DD662" s="23">
        <v>0</v>
      </c>
      <c r="DE662" s="23">
        <v>0</v>
      </c>
      <c r="DF662" s="23">
        <v>0</v>
      </c>
      <c r="DG662" s="23">
        <v>0</v>
      </c>
      <c r="DH662" s="24">
        <v>0</v>
      </c>
      <c r="DI662" s="23">
        <v>0</v>
      </c>
      <c r="DJ662" s="23">
        <v>0</v>
      </c>
      <c r="DK662" s="25">
        <f t="shared" si="94"/>
        <v>768707143</v>
      </c>
      <c r="DL662" s="28">
        <v>0</v>
      </c>
      <c r="DM662" s="23">
        <v>0</v>
      </c>
      <c r="DN662" s="23">
        <v>0</v>
      </c>
      <c r="DO662" s="23">
        <v>0</v>
      </c>
      <c r="DP662" s="23"/>
      <c r="DQ662" s="23"/>
      <c r="DR662" s="23">
        <v>0</v>
      </c>
      <c r="DS662" s="23">
        <v>0</v>
      </c>
      <c r="DT662" s="24">
        <v>0</v>
      </c>
      <c r="DU662" s="23">
        <v>0</v>
      </c>
      <c r="DV662" s="23">
        <v>0</v>
      </c>
      <c r="DW662" s="26">
        <f t="shared" si="101"/>
        <v>768707143</v>
      </c>
      <c r="DX662" s="26">
        <f>VLOOKUP(B662,[2]RPTNCT049_ConsultaSaldosContabl!$I$4:$K$7914,3,0)</f>
        <v>223713345</v>
      </c>
      <c r="DY662" s="13" t="e">
        <f>+S662+AD662+AU662+#REF!+BG662+#REF!+BQ662+#REF!</f>
        <v>#REF!</v>
      </c>
    </row>
    <row r="663" spans="1:129" ht="15" customHeight="1" x14ac:dyDescent="0.2">
      <c r="A663" s="9">
        <v>8900004643</v>
      </c>
      <c r="B663" s="9">
        <v>890000464</v>
      </c>
      <c r="C663" s="9"/>
      <c r="D663" s="27">
        <v>210163001</v>
      </c>
      <c r="E663" s="21" t="s">
        <v>37</v>
      </c>
      <c r="F663" s="36" t="s">
        <v>1192</v>
      </c>
      <c r="G663" s="22">
        <f>VLOOKUP(A663,[1]SGP!$A$4:$G$1137,7,0)</f>
        <v>5857765462</v>
      </c>
      <c r="H663" s="23"/>
      <c r="I663" s="23">
        <v>0</v>
      </c>
      <c r="J663" s="23">
        <v>0</v>
      </c>
      <c r="K663" s="24">
        <v>357830345</v>
      </c>
      <c r="L663" s="23">
        <v>703587083</v>
      </c>
      <c r="M663" s="23">
        <v>0</v>
      </c>
      <c r="N663" s="25">
        <f t="shared" si="95"/>
        <v>6919182890</v>
      </c>
      <c r="O663" s="25">
        <v>0</v>
      </c>
      <c r="P663" s="22">
        <v>5542595619</v>
      </c>
      <c r="Q663" s="23">
        <v>0</v>
      </c>
      <c r="R663" s="23">
        <v>0</v>
      </c>
      <c r="S663" s="31">
        <v>1673258868</v>
      </c>
      <c r="T663" s="23">
        <v>0</v>
      </c>
      <c r="U663" s="24">
        <v>357830345</v>
      </c>
      <c r="V663" s="23">
        <v>812214153</v>
      </c>
      <c r="W663" s="23">
        <v>0</v>
      </c>
      <c r="X663" s="25">
        <f t="shared" si="96"/>
        <v>15305081875</v>
      </c>
      <c r="Y663" s="25">
        <v>0</v>
      </c>
      <c r="Z663" s="22">
        <v>0</v>
      </c>
      <c r="AA663" s="23">
        <v>0</v>
      </c>
      <c r="AB663" s="22">
        <v>0</v>
      </c>
      <c r="AC663" s="31">
        <v>3772018760</v>
      </c>
      <c r="AD663" s="23">
        <v>18799794</v>
      </c>
      <c r="AE663" s="23">
        <v>6080219243</v>
      </c>
      <c r="AF663" s="24">
        <v>357830345</v>
      </c>
      <c r="AG663" s="23">
        <v>757900618</v>
      </c>
      <c r="AH663" s="23">
        <v>0</v>
      </c>
      <c r="AI663" s="25">
        <f t="shared" si="97"/>
        <v>26291850635</v>
      </c>
      <c r="AJ663" s="25">
        <v>0</v>
      </c>
      <c r="AK663" s="24">
        <v>0</v>
      </c>
      <c r="AL663" s="23">
        <v>0</v>
      </c>
      <c r="AM663" s="23">
        <v>0</v>
      </c>
      <c r="AN663" s="24">
        <v>0</v>
      </c>
      <c r="AO663" s="23">
        <v>6449919714</v>
      </c>
      <c r="AP663" s="23">
        <v>356475394</v>
      </c>
      <c r="AQ663" s="23">
        <v>753538831</v>
      </c>
      <c r="AR663" s="23">
        <v>0</v>
      </c>
      <c r="AS663" s="23">
        <v>2902463871</v>
      </c>
      <c r="AT663" s="23">
        <v>0</v>
      </c>
      <c r="AU663" s="23">
        <v>0</v>
      </c>
      <c r="AV663" s="25">
        <v>36754248445</v>
      </c>
      <c r="AW663" s="22">
        <v>3375079499</v>
      </c>
      <c r="AX663" s="23">
        <v>0</v>
      </c>
      <c r="AY663" s="41">
        <v>0</v>
      </c>
      <c r="AZ663" s="23">
        <v>0</v>
      </c>
      <c r="BA663" s="24">
        <v>356475394</v>
      </c>
      <c r="BB663" s="23">
        <v>753538831</v>
      </c>
      <c r="BC663" s="23"/>
      <c r="BD663" s="23">
        <v>0</v>
      </c>
      <c r="BE663" s="41">
        <v>0</v>
      </c>
      <c r="BF663" s="23">
        <v>841759895</v>
      </c>
      <c r="BG663" s="23">
        <v>1492029374</v>
      </c>
      <c r="BH663" s="25">
        <v>43573131438</v>
      </c>
      <c r="BI663" s="23">
        <v>7022821657</v>
      </c>
      <c r="BJ663" s="23">
        <v>648348775</v>
      </c>
      <c r="BK663" s="23">
        <v>0</v>
      </c>
      <c r="BL663" s="23">
        <v>0</v>
      </c>
      <c r="BM663" s="23">
        <v>0</v>
      </c>
      <c r="BN663" s="24">
        <v>356475394</v>
      </c>
      <c r="BO663" s="23">
        <v>753538831</v>
      </c>
      <c r="BP663" s="23">
        <v>0</v>
      </c>
      <c r="BQ663" s="23">
        <v>0</v>
      </c>
      <c r="BR663" s="25">
        <v>52354316095</v>
      </c>
      <c r="BS663" s="22">
        <v>0</v>
      </c>
      <c r="BT663" s="23">
        <v>0</v>
      </c>
      <c r="BU663" s="23">
        <v>0</v>
      </c>
      <c r="BV663" s="23">
        <v>0</v>
      </c>
      <c r="BW663" s="24">
        <v>0</v>
      </c>
      <c r="BX663" s="23">
        <v>0</v>
      </c>
      <c r="BY663" s="23">
        <v>0</v>
      </c>
      <c r="BZ663" s="23">
        <v>0</v>
      </c>
      <c r="CA663" s="25">
        <f t="shared" si="98"/>
        <v>52354316095</v>
      </c>
      <c r="CB663" s="22">
        <v>0</v>
      </c>
      <c r="CC663" s="23">
        <v>0</v>
      </c>
      <c r="CD663" s="23">
        <v>0</v>
      </c>
      <c r="CE663" s="23">
        <v>0</v>
      </c>
      <c r="CF663" s="24">
        <v>0</v>
      </c>
      <c r="CG663" s="23">
        <v>0</v>
      </c>
      <c r="CH663" s="23">
        <v>0</v>
      </c>
      <c r="CI663" s="23">
        <v>0</v>
      </c>
      <c r="CJ663" s="25">
        <f t="shared" si="99"/>
        <v>52354316095</v>
      </c>
      <c r="CK663" s="22">
        <v>0</v>
      </c>
      <c r="CL663" s="23">
        <v>0</v>
      </c>
      <c r="CM663" s="23">
        <v>0</v>
      </c>
      <c r="CN663" s="23">
        <v>0</v>
      </c>
      <c r="CO663" s="23">
        <v>0</v>
      </c>
      <c r="CP663" s="24">
        <v>0</v>
      </c>
      <c r="CQ663" s="23">
        <v>0</v>
      </c>
      <c r="CR663" s="23">
        <v>0</v>
      </c>
      <c r="CS663" s="25">
        <f t="shared" si="100"/>
        <v>52354316095</v>
      </c>
      <c r="CT663" s="22">
        <v>0</v>
      </c>
      <c r="CU663" s="23">
        <v>0</v>
      </c>
      <c r="CV663" s="23">
        <v>0</v>
      </c>
      <c r="CW663" s="23">
        <v>0</v>
      </c>
      <c r="CX663" s="23">
        <v>0</v>
      </c>
      <c r="CY663" s="24">
        <v>0</v>
      </c>
      <c r="CZ663" s="23">
        <v>0</v>
      </c>
      <c r="DA663" s="23">
        <v>0</v>
      </c>
      <c r="DB663" s="25">
        <f t="shared" si="93"/>
        <v>52354316095</v>
      </c>
      <c r="DC663" s="22">
        <v>0</v>
      </c>
      <c r="DD663" s="23">
        <v>0</v>
      </c>
      <c r="DE663" s="23">
        <v>0</v>
      </c>
      <c r="DF663" s="23">
        <v>0</v>
      </c>
      <c r="DG663" s="23">
        <v>0</v>
      </c>
      <c r="DH663" s="24">
        <v>0</v>
      </c>
      <c r="DI663" s="23">
        <v>0</v>
      </c>
      <c r="DJ663" s="23">
        <v>0</v>
      </c>
      <c r="DK663" s="25">
        <f t="shared" si="94"/>
        <v>52354316095</v>
      </c>
      <c r="DL663" s="28">
        <v>0</v>
      </c>
      <c r="DM663" s="23">
        <v>0</v>
      </c>
      <c r="DN663" s="23">
        <v>0</v>
      </c>
      <c r="DO663" s="23">
        <v>0</v>
      </c>
      <c r="DP663" s="23">
        <v>0</v>
      </c>
      <c r="DQ663" s="23"/>
      <c r="DR663" s="23">
        <v>0</v>
      </c>
      <c r="DS663" s="23">
        <v>0</v>
      </c>
      <c r="DT663" s="24">
        <v>0</v>
      </c>
      <c r="DU663" s="23">
        <v>0</v>
      </c>
      <c r="DV663" s="23">
        <v>0</v>
      </c>
      <c r="DW663" s="26">
        <f t="shared" si="101"/>
        <v>52354316095</v>
      </c>
      <c r="DX663" s="26">
        <f>VLOOKUP(B663,[2]RPTNCT049_ConsultaSaldosContabl!$I$4:$K$7914,3,0)</f>
        <v>49170228059</v>
      </c>
      <c r="DY663" s="13" t="e">
        <f>+S663+AD663+AU663+#REF!+BG663+#REF!+BQ663+#REF!</f>
        <v>#REF!</v>
      </c>
    </row>
    <row r="664" spans="1:129" ht="15" customHeight="1" x14ac:dyDescent="0.2">
      <c r="A664" s="9">
        <v>8900004414</v>
      </c>
      <c r="B664" s="9">
        <v>890000441</v>
      </c>
      <c r="C664" s="9"/>
      <c r="D664" s="27">
        <v>213063130</v>
      </c>
      <c r="E664" s="21" t="s">
        <v>875</v>
      </c>
      <c r="F664" s="20" t="s">
        <v>2006</v>
      </c>
      <c r="G664" s="22">
        <f>VLOOKUP(A664,[1]SGP!$A$4:$G$1137,7,0)</f>
        <v>0</v>
      </c>
      <c r="H664" s="23"/>
      <c r="I664" s="23">
        <v>0</v>
      </c>
      <c r="J664" s="23">
        <v>0</v>
      </c>
      <c r="K664" s="24">
        <v>0</v>
      </c>
      <c r="L664" s="23">
        <v>0</v>
      </c>
      <c r="M664" s="23">
        <v>0</v>
      </c>
      <c r="N664" s="25">
        <f t="shared" si="95"/>
        <v>0</v>
      </c>
      <c r="O664" s="25">
        <v>0</v>
      </c>
      <c r="P664" s="22">
        <v>0</v>
      </c>
      <c r="Q664" s="23">
        <v>0</v>
      </c>
      <c r="R664" s="23">
        <v>0</v>
      </c>
      <c r="S664" s="31">
        <v>501314511</v>
      </c>
      <c r="T664" s="23">
        <v>0</v>
      </c>
      <c r="U664" s="24">
        <v>0</v>
      </c>
      <c r="V664" s="23">
        <v>0</v>
      </c>
      <c r="W664" s="23">
        <v>0</v>
      </c>
      <c r="X664" s="25">
        <f t="shared" si="96"/>
        <v>501314511</v>
      </c>
      <c r="Y664" s="25">
        <v>0</v>
      </c>
      <c r="Z664" s="22">
        <v>0</v>
      </c>
      <c r="AA664" s="23">
        <v>0</v>
      </c>
      <c r="AB664" s="22">
        <v>0</v>
      </c>
      <c r="AC664" s="23">
        <v>0</v>
      </c>
      <c r="AD664" s="23">
        <v>32452018</v>
      </c>
      <c r="AE664" s="23">
        <v>0</v>
      </c>
      <c r="AF664" s="24">
        <v>0</v>
      </c>
      <c r="AG664" s="23">
        <v>0</v>
      </c>
      <c r="AH664" s="23">
        <v>0</v>
      </c>
      <c r="AI664" s="25">
        <f t="shared" si="97"/>
        <v>533766529</v>
      </c>
      <c r="AJ664" s="25">
        <v>0</v>
      </c>
      <c r="AK664" s="24">
        <v>0</v>
      </c>
      <c r="AL664" s="23">
        <v>0</v>
      </c>
      <c r="AM664" s="23">
        <v>0</v>
      </c>
      <c r="AN664" s="24">
        <v>0</v>
      </c>
      <c r="AO664" s="24">
        <v>0</v>
      </c>
      <c r="AP664" s="23">
        <v>0</v>
      </c>
      <c r="AQ664" s="23">
        <v>0</v>
      </c>
      <c r="AR664" s="23">
        <v>0</v>
      </c>
      <c r="AS664" s="41" t="s">
        <v>2304</v>
      </c>
      <c r="AT664" s="23">
        <v>0</v>
      </c>
      <c r="AU664" s="23">
        <v>0</v>
      </c>
      <c r="AV664" s="25">
        <v>533766529</v>
      </c>
      <c r="AW664" s="22">
        <v>0</v>
      </c>
      <c r="AX664" s="23">
        <v>0</v>
      </c>
      <c r="AY664" s="41">
        <v>0</v>
      </c>
      <c r="AZ664" s="23">
        <v>0</v>
      </c>
      <c r="BA664" s="24">
        <v>0</v>
      </c>
      <c r="BB664" s="23">
        <v>0</v>
      </c>
      <c r="BC664" s="23"/>
      <c r="BD664" s="23">
        <v>0</v>
      </c>
      <c r="BE664" s="41">
        <v>0</v>
      </c>
      <c r="BF664" s="23">
        <v>248484215</v>
      </c>
      <c r="BG664" s="23">
        <v>487778617</v>
      </c>
      <c r="BH664" s="25">
        <v>1270029361</v>
      </c>
      <c r="BI664" s="23">
        <v>0</v>
      </c>
      <c r="BJ664" s="23">
        <v>91278133</v>
      </c>
      <c r="BK664" s="23">
        <v>0</v>
      </c>
      <c r="BL664" s="23">
        <v>0</v>
      </c>
      <c r="BM664" s="23">
        <v>0</v>
      </c>
      <c r="BN664" s="24">
        <v>0</v>
      </c>
      <c r="BO664" s="23">
        <v>0</v>
      </c>
      <c r="BP664" s="23">
        <v>0</v>
      </c>
      <c r="BQ664" s="23">
        <v>0</v>
      </c>
      <c r="BR664" s="25">
        <v>1361307494</v>
      </c>
      <c r="BS664" s="22">
        <v>0</v>
      </c>
      <c r="BT664" s="23">
        <v>0</v>
      </c>
      <c r="BU664" s="23">
        <v>0</v>
      </c>
      <c r="BV664" s="23">
        <v>0</v>
      </c>
      <c r="BW664" s="24">
        <v>0</v>
      </c>
      <c r="BX664" s="23">
        <v>0</v>
      </c>
      <c r="BY664" s="23">
        <v>0</v>
      </c>
      <c r="BZ664" s="23">
        <v>0</v>
      </c>
      <c r="CA664" s="25">
        <f t="shared" si="98"/>
        <v>1361307494</v>
      </c>
      <c r="CB664" s="22">
        <v>0</v>
      </c>
      <c r="CC664" s="23">
        <v>0</v>
      </c>
      <c r="CD664" s="23">
        <v>0</v>
      </c>
      <c r="CE664" s="23">
        <v>0</v>
      </c>
      <c r="CF664" s="24">
        <v>0</v>
      </c>
      <c r="CG664" s="23">
        <v>0</v>
      </c>
      <c r="CH664" s="23">
        <v>0</v>
      </c>
      <c r="CI664" s="23">
        <v>0</v>
      </c>
      <c r="CJ664" s="25">
        <f t="shared" si="99"/>
        <v>1361307494</v>
      </c>
      <c r="CK664" s="22">
        <v>0</v>
      </c>
      <c r="CL664" s="23">
        <v>0</v>
      </c>
      <c r="CM664" s="23">
        <v>0</v>
      </c>
      <c r="CN664" s="23">
        <v>0</v>
      </c>
      <c r="CO664" s="23">
        <v>0</v>
      </c>
      <c r="CP664" s="24">
        <v>0</v>
      </c>
      <c r="CQ664" s="23">
        <v>0</v>
      </c>
      <c r="CR664" s="23">
        <v>0</v>
      </c>
      <c r="CS664" s="25">
        <f t="shared" si="100"/>
        <v>1361307494</v>
      </c>
      <c r="CT664" s="22">
        <v>0</v>
      </c>
      <c r="CU664" s="23">
        <v>0</v>
      </c>
      <c r="CV664" s="23">
        <v>0</v>
      </c>
      <c r="CW664" s="23"/>
      <c r="CX664" s="23">
        <v>0</v>
      </c>
      <c r="CY664" s="24">
        <v>0</v>
      </c>
      <c r="CZ664" s="23">
        <v>0</v>
      </c>
      <c r="DA664" s="23">
        <v>0</v>
      </c>
      <c r="DB664" s="25">
        <f t="shared" si="93"/>
        <v>1361307494</v>
      </c>
      <c r="DC664" s="22">
        <v>0</v>
      </c>
      <c r="DD664" s="23">
        <v>0</v>
      </c>
      <c r="DE664" s="23">
        <v>0</v>
      </c>
      <c r="DF664" s="23">
        <v>0</v>
      </c>
      <c r="DG664" s="23">
        <v>0</v>
      </c>
      <c r="DH664" s="24">
        <v>0</v>
      </c>
      <c r="DI664" s="23">
        <v>0</v>
      </c>
      <c r="DJ664" s="23">
        <v>0</v>
      </c>
      <c r="DK664" s="25">
        <f t="shared" si="94"/>
        <v>1361307494</v>
      </c>
      <c r="DL664" s="28">
        <v>0</v>
      </c>
      <c r="DM664" s="23">
        <v>0</v>
      </c>
      <c r="DN664" s="23">
        <v>0</v>
      </c>
      <c r="DO664" s="23">
        <v>0</v>
      </c>
      <c r="DP664" s="23"/>
      <c r="DQ664" s="23"/>
      <c r="DR664" s="23">
        <v>0</v>
      </c>
      <c r="DS664" s="23">
        <v>0</v>
      </c>
      <c r="DT664" s="24">
        <v>0</v>
      </c>
      <c r="DU664" s="23">
        <v>0</v>
      </c>
      <c r="DV664" s="23">
        <v>0</v>
      </c>
      <c r="DW664" s="26">
        <f t="shared" si="101"/>
        <v>1361307494</v>
      </c>
      <c r="DX664" s="26">
        <f>VLOOKUP(B664,[2]RPTNCT049_ConsultaSaldosContabl!$I$4:$K$7914,3,0)</f>
        <v>339762348</v>
      </c>
      <c r="DY664" s="13" t="e">
        <f>+S664+AD664+AU664+#REF!+BG664+#REF!+BQ664+#REF!</f>
        <v>#REF!</v>
      </c>
    </row>
    <row r="665" spans="1:129" ht="15" customHeight="1" x14ac:dyDescent="0.2">
      <c r="A665" s="9">
        <v>8605270461</v>
      </c>
      <c r="B665" s="9">
        <v>860527046</v>
      </c>
      <c r="C665" s="9"/>
      <c r="D665" s="27">
        <v>214525645</v>
      </c>
      <c r="E665" s="21" t="s">
        <v>601</v>
      </c>
      <c r="F665" s="20" t="s">
        <v>1742</v>
      </c>
      <c r="G665" s="22">
        <f>VLOOKUP(A665,[1]SGP!$A$4:$G$1137,7,0)</f>
        <v>0</v>
      </c>
      <c r="H665" s="23"/>
      <c r="I665" s="23">
        <v>0</v>
      </c>
      <c r="J665" s="23">
        <v>0</v>
      </c>
      <c r="K665" s="24">
        <v>0</v>
      </c>
      <c r="L665" s="23">
        <v>0</v>
      </c>
      <c r="M665" s="23">
        <v>0</v>
      </c>
      <c r="N665" s="25">
        <f t="shared" si="95"/>
        <v>0</v>
      </c>
      <c r="O665" s="25">
        <v>0</v>
      </c>
      <c r="P665" s="22">
        <v>0</v>
      </c>
      <c r="Q665" s="23">
        <v>0</v>
      </c>
      <c r="R665" s="23">
        <v>0</v>
      </c>
      <c r="S665" s="31">
        <v>96645171</v>
      </c>
      <c r="T665" s="23">
        <v>0</v>
      </c>
      <c r="U665" s="24">
        <v>0</v>
      </c>
      <c r="V665" s="23">
        <v>0</v>
      </c>
      <c r="W665" s="23">
        <v>0</v>
      </c>
      <c r="X665" s="25">
        <f t="shared" si="96"/>
        <v>96645171</v>
      </c>
      <c r="Y665" s="25">
        <v>0</v>
      </c>
      <c r="Z665" s="22">
        <v>0</v>
      </c>
      <c r="AA665" s="23">
        <v>0</v>
      </c>
      <c r="AB665" s="22">
        <v>0</v>
      </c>
      <c r="AC665" s="23">
        <v>0</v>
      </c>
      <c r="AD665" s="23">
        <v>0</v>
      </c>
      <c r="AE665" s="23">
        <v>0</v>
      </c>
      <c r="AF665" s="24">
        <v>0</v>
      </c>
      <c r="AG665" s="23">
        <v>0</v>
      </c>
      <c r="AH665" s="23">
        <v>0</v>
      </c>
      <c r="AI665" s="25">
        <f t="shared" si="97"/>
        <v>96645171</v>
      </c>
      <c r="AJ665" s="25">
        <v>0</v>
      </c>
      <c r="AK665" s="24">
        <v>0</v>
      </c>
      <c r="AL665" s="23">
        <v>0</v>
      </c>
      <c r="AM665" s="23">
        <v>0</v>
      </c>
      <c r="AN665" s="24">
        <v>0</v>
      </c>
      <c r="AO665" s="24">
        <v>0</v>
      </c>
      <c r="AP665" s="23">
        <v>0</v>
      </c>
      <c r="AQ665" s="23">
        <v>0</v>
      </c>
      <c r="AR665" s="23">
        <v>0</v>
      </c>
      <c r="AS665" s="41" t="s">
        <v>2304</v>
      </c>
      <c r="AT665" s="23">
        <v>0</v>
      </c>
      <c r="AU665" s="23">
        <v>0</v>
      </c>
      <c r="AV665" s="25">
        <v>96645171</v>
      </c>
      <c r="AW665" s="22">
        <v>0</v>
      </c>
      <c r="AX665" s="23">
        <v>0</v>
      </c>
      <c r="AY665" s="41">
        <v>0</v>
      </c>
      <c r="AZ665" s="23">
        <v>0</v>
      </c>
      <c r="BA665" s="24">
        <v>0</v>
      </c>
      <c r="BB665" s="23">
        <v>0</v>
      </c>
      <c r="BC665" s="23"/>
      <c r="BD665" s="23">
        <v>0</v>
      </c>
      <c r="BE665" s="41">
        <v>0</v>
      </c>
      <c r="BF665" s="23">
        <v>52172305</v>
      </c>
      <c r="BG665" s="23">
        <v>93144276</v>
      </c>
      <c r="BH665" s="25">
        <v>241961752</v>
      </c>
      <c r="BI665" s="23">
        <v>0</v>
      </c>
      <c r="BJ665" s="23">
        <v>14736488</v>
      </c>
      <c r="BK665" s="23">
        <v>0</v>
      </c>
      <c r="BL665" s="23">
        <v>0</v>
      </c>
      <c r="BM665" s="23">
        <v>0</v>
      </c>
      <c r="BN665" s="24">
        <v>0</v>
      </c>
      <c r="BO665" s="23">
        <v>0</v>
      </c>
      <c r="BP665" s="23">
        <v>0</v>
      </c>
      <c r="BQ665" s="23">
        <v>0</v>
      </c>
      <c r="BR665" s="25">
        <v>256698240</v>
      </c>
      <c r="BS665" s="22">
        <v>0</v>
      </c>
      <c r="BT665" s="23">
        <v>0</v>
      </c>
      <c r="BU665" s="23">
        <v>0</v>
      </c>
      <c r="BV665" s="23">
        <v>0</v>
      </c>
      <c r="BW665" s="24">
        <v>0</v>
      </c>
      <c r="BX665" s="23">
        <v>0</v>
      </c>
      <c r="BY665" s="23">
        <v>0</v>
      </c>
      <c r="BZ665" s="23">
        <v>0</v>
      </c>
      <c r="CA665" s="25">
        <f t="shared" si="98"/>
        <v>256698240</v>
      </c>
      <c r="CB665" s="22">
        <v>0</v>
      </c>
      <c r="CC665" s="23">
        <v>0</v>
      </c>
      <c r="CD665" s="23">
        <v>0</v>
      </c>
      <c r="CE665" s="23">
        <v>0</v>
      </c>
      <c r="CF665" s="24">
        <v>0</v>
      </c>
      <c r="CG665" s="23">
        <v>0</v>
      </c>
      <c r="CH665" s="23">
        <v>0</v>
      </c>
      <c r="CI665" s="23">
        <v>0</v>
      </c>
      <c r="CJ665" s="25">
        <f t="shared" si="99"/>
        <v>256698240</v>
      </c>
      <c r="CK665" s="22">
        <v>0</v>
      </c>
      <c r="CL665" s="23">
        <v>0</v>
      </c>
      <c r="CM665" s="23">
        <v>0</v>
      </c>
      <c r="CN665" s="23">
        <v>0</v>
      </c>
      <c r="CO665" s="23">
        <v>0</v>
      </c>
      <c r="CP665" s="24">
        <v>0</v>
      </c>
      <c r="CQ665" s="23">
        <v>0</v>
      </c>
      <c r="CR665" s="23">
        <v>0</v>
      </c>
      <c r="CS665" s="25">
        <f t="shared" si="100"/>
        <v>256698240</v>
      </c>
      <c r="CT665" s="22">
        <v>0</v>
      </c>
      <c r="CU665" s="23">
        <v>0</v>
      </c>
      <c r="CV665" s="23">
        <v>0</v>
      </c>
      <c r="CW665" s="23"/>
      <c r="CX665" s="23">
        <v>0</v>
      </c>
      <c r="CY665" s="24">
        <v>0</v>
      </c>
      <c r="CZ665" s="23">
        <v>0</v>
      </c>
      <c r="DA665" s="23">
        <v>0</v>
      </c>
      <c r="DB665" s="25">
        <f t="shared" si="93"/>
        <v>256698240</v>
      </c>
      <c r="DC665" s="22">
        <v>0</v>
      </c>
      <c r="DD665" s="23">
        <v>0</v>
      </c>
      <c r="DE665" s="23">
        <v>0</v>
      </c>
      <c r="DF665" s="23">
        <v>0</v>
      </c>
      <c r="DG665" s="23">
        <v>0</v>
      </c>
      <c r="DH665" s="24">
        <v>0</v>
      </c>
      <c r="DI665" s="23">
        <v>0</v>
      </c>
      <c r="DJ665" s="23">
        <v>0</v>
      </c>
      <c r="DK665" s="25">
        <f t="shared" si="94"/>
        <v>256698240</v>
      </c>
      <c r="DL665" s="28">
        <v>0</v>
      </c>
      <c r="DM665" s="23">
        <v>0</v>
      </c>
      <c r="DN665" s="23">
        <v>0</v>
      </c>
      <c r="DO665" s="23">
        <v>0</v>
      </c>
      <c r="DP665" s="23"/>
      <c r="DQ665" s="23"/>
      <c r="DR665" s="23">
        <v>0</v>
      </c>
      <c r="DS665" s="23">
        <v>0</v>
      </c>
      <c r="DT665" s="24">
        <v>0</v>
      </c>
      <c r="DU665" s="23">
        <v>0</v>
      </c>
      <c r="DV665" s="23">
        <v>0</v>
      </c>
      <c r="DW665" s="26">
        <f t="shared" si="101"/>
        <v>256698240</v>
      </c>
      <c r="DX665" s="26">
        <f>VLOOKUP(B665,[2]RPTNCT049_ConsultaSaldosContabl!$I$4:$K$7914,3,0)</f>
        <v>66908793</v>
      </c>
      <c r="DY665" s="13" t="e">
        <f>+S665+AD665+AU665+#REF!+BG665+#REF!+BQ665+#REF!</f>
        <v>#REF!</v>
      </c>
    </row>
    <row r="666" spans="1:129" ht="15" customHeight="1" x14ac:dyDescent="0.2">
      <c r="A666" s="9">
        <v>8450000210</v>
      </c>
      <c r="B666" s="9">
        <v>845000021</v>
      </c>
      <c r="C666" s="9"/>
      <c r="D666" s="27">
        <v>119797000</v>
      </c>
      <c r="E666" s="21" t="s">
        <v>36</v>
      </c>
      <c r="F666" s="20" t="s">
        <v>1191</v>
      </c>
      <c r="G666" s="22">
        <f>VLOOKUP(A666,[1]SGP!$A$4:$G$1137,7,0)</f>
        <v>2161078814</v>
      </c>
      <c r="H666" s="23"/>
      <c r="I666" s="23">
        <v>8019708</v>
      </c>
      <c r="J666" s="23">
        <v>0</v>
      </c>
      <c r="K666" s="24">
        <v>63948538</v>
      </c>
      <c r="L666" s="23">
        <v>127928144</v>
      </c>
      <c r="M666" s="23">
        <v>0</v>
      </c>
      <c r="N666" s="25">
        <f t="shared" si="95"/>
        <v>2360975204</v>
      </c>
      <c r="O666" s="25">
        <v>0</v>
      </c>
      <c r="P666" s="22">
        <v>2071428386</v>
      </c>
      <c r="Q666" s="23">
        <v>0</v>
      </c>
      <c r="R666" s="23">
        <v>8019708</v>
      </c>
      <c r="S666" s="29">
        <v>0</v>
      </c>
      <c r="T666" s="23">
        <v>0</v>
      </c>
      <c r="U666" s="24">
        <v>63948538</v>
      </c>
      <c r="V666" s="23">
        <v>147341094</v>
      </c>
      <c r="W666" s="23">
        <v>0</v>
      </c>
      <c r="X666" s="25">
        <f t="shared" si="96"/>
        <v>4651712930</v>
      </c>
      <c r="Y666" s="25">
        <v>0</v>
      </c>
      <c r="Z666" s="22">
        <v>2245490559</v>
      </c>
      <c r="AA666" s="23">
        <v>0</v>
      </c>
      <c r="AB666" s="22">
        <v>8019708</v>
      </c>
      <c r="AC666" s="31">
        <v>184654957</v>
      </c>
      <c r="AD666" s="23">
        <v>0</v>
      </c>
      <c r="AE666" s="23">
        <v>0</v>
      </c>
      <c r="AF666" s="24">
        <v>63948538</v>
      </c>
      <c r="AG666" s="23">
        <v>137634619</v>
      </c>
      <c r="AH666" s="23">
        <v>0</v>
      </c>
      <c r="AI666" s="25">
        <f t="shared" si="97"/>
        <v>7291461311</v>
      </c>
      <c r="AJ666" s="25">
        <v>0</v>
      </c>
      <c r="AK666" s="50">
        <v>2353177761</v>
      </c>
      <c r="AL666" s="23">
        <v>0</v>
      </c>
      <c r="AM666" s="23">
        <v>8019708</v>
      </c>
      <c r="AN666" s="23">
        <v>1058929992</v>
      </c>
      <c r="AO666" s="23">
        <v>0</v>
      </c>
      <c r="AP666" s="23">
        <v>65472984</v>
      </c>
      <c r="AQ666" s="23">
        <v>140861343</v>
      </c>
      <c r="AR666" s="23">
        <v>0</v>
      </c>
      <c r="AS666" s="41" t="s">
        <v>2304</v>
      </c>
      <c r="AT666" s="23">
        <v>0</v>
      </c>
      <c r="AU666" s="23">
        <v>0</v>
      </c>
      <c r="AV666" s="25">
        <v>10917923099</v>
      </c>
      <c r="AW666" s="22">
        <v>1235887558</v>
      </c>
      <c r="AX666" s="23">
        <v>0</v>
      </c>
      <c r="AY666" s="41">
        <v>8019708</v>
      </c>
      <c r="AZ666" s="23">
        <v>0</v>
      </c>
      <c r="BA666" s="24">
        <v>65472984</v>
      </c>
      <c r="BB666" s="23">
        <v>140861343</v>
      </c>
      <c r="BC666" s="23"/>
      <c r="BD666" s="23">
        <v>0</v>
      </c>
      <c r="BE666" s="41">
        <v>0</v>
      </c>
      <c r="BF666" s="23">
        <v>67345730</v>
      </c>
      <c r="BG666" s="23">
        <v>0</v>
      </c>
      <c r="BH666" s="25">
        <v>12435510422</v>
      </c>
      <c r="BI666" s="23">
        <v>2330913302</v>
      </c>
      <c r="BJ666" s="23">
        <v>0</v>
      </c>
      <c r="BK666" s="23">
        <v>16039416</v>
      </c>
      <c r="BL666" s="23">
        <v>0</v>
      </c>
      <c r="BM666" s="23">
        <v>0</v>
      </c>
      <c r="BN666" s="24">
        <v>65472984</v>
      </c>
      <c r="BO666" s="23">
        <v>140861343</v>
      </c>
      <c r="BP666" s="23">
        <v>0</v>
      </c>
      <c r="BQ666" s="23">
        <v>0</v>
      </c>
      <c r="BR666" s="25">
        <v>14988797467</v>
      </c>
      <c r="BS666" s="22">
        <v>0</v>
      </c>
      <c r="BT666" s="23">
        <v>0</v>
      </c>
      <c r="BU666" s="23">
        <v>0</v>
      </c>
      <c r="BV666" s="23">
        <v>0</v>
      </c>
      <c r="BW666" s="24">
        <v>0</v>
      </c>
      <c r="BX666" s="23">
        <v>0</v>
      </c>
      <c r="BY666" s="23">
        <v>0</v>
      </c>
      <c r="BZ666" s="23">
        <v>0</v>
      </c>
      <c r="CA666" s="25">
        <f t="shared" si="98"/>
        <v>14988797467</v>
      </c>
      <c r="CB666" s="22">
        <v>0</v>
      </c>
      <c r="CC666" s="23">
        <v>0</v>
      </c>
      <c r="CD666" s="23">
        <v>0</v>
      </c>
      <c r="CE666" s="23">
        <v>0</v>
      </c>
      <c r="CF666" s="24">
        <v>0</v>
      </c>
      <c r="CG666" s="23">
        <v>0</v>
      </c>
      <c r="CH666" s="23">
        <v>0</v>
      </c>
      <c r="CI666" s="23">
        <v>0</v>
      </c>
      <c r="CJ666" s="25">
        <f t="shared" si="99"/>
        <v>14988797467</v>
      </c>
      <c r="CK666" s="22">
        <v>0</v>
      </c>
      <c r="CL666" s="23">
        <v>0</v>
      </c>
      <c r="CM666" s="23">
        <v>0</v>
      </c>
      <c r="CN666" s="23">
        <v>0</v>
      </c>
      <c r="CO666" s="23">
        <v>0</v>
      </c>
      <c r="CP666" s="24">
        <v>0</v>
      </c>
      <c r="CQ666" s="23">
        <v>0</v>
      </c>
      <c r="CR666" s="23">
        <v>0</v>
      </c>
      <c r="CS666" s="25">
        <f t="shared" si="100"/>
        <v>14988797467</v>
      </c>
      <c r="CT666" s="22">
        <v>0</v>
      </c>
      <c r="CU666" s="23">
        <v>0</v>
      </c>
      <c r="CV666" s="23">
        <v>0</v>
      </c>
      <c r="CW666" s="23">
        <v>0</v>
      </c>
      <c r="CX666" s="23">
        <v>0</v>
      </c>
      <c r="CY666" s="24">
        <v>0</v>
      </c>
      <c r="CZ666" s="23">
        <v>0</v>
      </c>
      <c r="DA666" s="23">
        <v>0</v>
      </c>
      <c r="DB666" s="25">
        <f t="shared" si="93"/>
        <v>14988797467</v>
      </c>
      <c r="DC666" s="22">
        <v>0</v>
      </c>
      <c r="DD666" s="23">
        <v>0</v>
      </c>
      <c r="DE666" s="23">
        <v>0</v>
      </c>
      <c r="DF666" s="23">
        <v>0</v>
      </c>
      <c r="DG666" s="23">
        <v>0</v>
      </c>
      <c r="DH666" s="24">
        <v>0</v>
      </c>
      <c r="DI666" s="23">
        <v>0</v>
      </c>
      <c r="DJ666" s="23">
        <v>0</v>
      </c>
      <c r="DK666" s="25">
        <f t="shared" si="94"/>
        <v>14988797467</v>
      </c>
      <c r="DL666" s="28">
        <v>0</v>
      </c>
      <c r="DM666" s="23">
        <v>0</v>
      </c>
      <c r="DN666" s="23">
        <v>0</v>
      </c>
      <c r="DO666" s="23">
        <v>0</v>
      </c>
      <c r="DP666" s="23">
        <v>0</v>
      </c>
      <c r="DQ666" s="23"/>
      <c r="DR666" s="23">
        <v>0</v>
      </c>
      <c r="DS666" s="23">
        <v>0</v>
      </c>
      <c r="DT666" s="24">
        <v>0</v>
      </c>
      <c r="DU666" s="23">
        <v>0</v>
      </c>
      <c r="DV666" s="23">
        <v>0</v>
      </c>
      <c r="DW666" s="26">
        <f t="shared" si="101"/>
        <v>14988797467</v>
      </c>
      <c r="DX666" s="26">
        <f>VLOOKUP(B666,[2]RPTNCT049_ConsultaSaldosContabl!$I$4:$K$7914,3,0)</f>
        <v>14988797467</v>
      </c>
      <c r="DY666" s="13" t="e">
        <f>+S666+AD666+AU666+#REF!+BG666+#REF!+BQ666+#REF!</f>
        <v>#REF!</v>
      </c>
    </row>
    <row r="667" spans="1:129" ht="15" customHeight="1" x14ac:dyDescent="0.2">
      <c r="A667" s="9">
        <v>8420000171</v>
      </c>
      <c r="B667" s="9">
        <v>842000017</v>
      </c>
      <c r="C667" s="9"/>
      <c r="D667" s="27">
        <v>217399773</v>
      </c>
      <c r="E667" s="21" t="s">
        <v>1139</v>
      </c>
      <c r="F667" s="20" t="s">
        <v>2262</v>
      </c>
      <c r="G667" s="22">
        <f>VLOOKUP(A667,[1]SGP!$A$4:$G$1137,7,0)</f>
        <v>0</v>
      </c>
      <c r="H667" s="23"/>
      <c r="I667" s="23">
        <v>0</v>
      </c>
      <c r="J667" s="23">
        <v>0</v>
      </c>
      <c r="K667" s="24">
        <v>0</v>
      </c>
      <c r="L667" s="23">
        <v>0</v>
      </c>
      <c r="M667" s="23">
        <v>0</v>
      </c>
      <c r="N667" s="25">
        <f t="shared" si="95"/>
        <v>0</v>
      </c>
      <c r="O667" s="25">
        <v>0</v>
      </c>
      <c r="P667" s="22">
        <v>0</v>
      </c>
      <c r="Q667" s="23"/>
      <c r="R667" s="23">
        <v>0</v>
      </c>
      <c r="S667" s="31">
        <v>262919457</v>
      </c>
      <c r="T667" s="23">
        <v>0</v>
      </c>
      <c r="U667" s="24">
        <v>0</v>
      </c>
      <c r="V667" s="23">
        <v>0</v>
      </c>
      <c r="W667" s="23">
        <v>0</v>
      </c>
      <c r="X667" s="25">
        <f t="shared" si="96"/>
        <v>262919457</v>
      </c>
      <c r="Y667" s="25">
        <v>0</v>
      </c>
      <c r="Z667" s="22">
        <v>0</v>
      </c>
      <c r="AA667" s="23"/>
      <c r="AB667" s="22">
        <v>0</v>
      </c>
      <c r="AC667" s="23">
        <v>0</v>
      </c>
      <c r="AD667" s="23">
        <v>0</v>
      </c>
      <c r="AE667" s="23">
        <v>0</v>
      </c>
      <c r="AF667" s="24">
        <v>0</v>
      </c>
      <c r="AG667" s="23">
        <v>0</v>
      </c>
      <c r="AH667" s="23">
        <v>0</v>
      </c>
      <c r="AI667" s="25">
        <f t="shared" si="97"/>
        <v>262919457</v>
      </c>
      <c r="AJ667" s="25">
        <v>0</v>
      </c>
      <c r="AK667" s="24">
        <v>0</v>
      </c>
      <c r="AL667" s="23">
        <v>0</v>
      </c>
      <c r="AM667" s="23">
        <v>0</v>
      </c>
      <c r="AN667" s="24">
        <v>0</v>
      </c>
      <c r="AO667" s="24">
        <v>0</v>
      </c>
      <c r="AP667" s="23">
        <v>0</v>
      </c>
      <c r="AQ667" s="23">
        <v>0</v>
      </c>
      <c r="AR667" s="23">
        <v>0</v>
      </c>
      <c r="AS667" s="41" t="s">
        <v>2304</v>
      </c>
      <c r="AT667" s="23">
        <v>0</v>
      </c>
      <c r="AU667" s="23">
        <v>0</v>
      </c>
      <c r="AV667" s="25">
        <v>262919457</v>
      </c>
      <c r="AW667" s="22">
        <v>0</v>
      </c>
      <c r="AX667" s="23">
        <v>0</v>
      </c>
      <c r="AY667" s="41">
        <v>0</v>
      </c>
      <c r="AZ667" s="23">
        <v>0</v>
      </c>
      <c r="BA667" s="24">
        <v>0</v>
      </c>
      <c r="BB667" s="23">
        <v>0</v>
      </c>
      <c r="BC667" s="23"/>
      <c r="BD667" s="23">
        <v>0</v>
      </c>
      <c r="BE667" s="41">
        <v>0</v>
      </c>
      <c r="BF667" s="23">
        <v>465559895</v>
      </c>
      <c r="BG667" s="23">
        <v>251382652</v>
      </c>
      <c r="BH667" s="25">
        <v>979862004</v>
      </c>
      <c r="BI667" s="23">
        <v>0</v>
      </c>
      <c r="BJ667" s="23">
        <v>132971477</v>
      </c>
      <c r="BK667" s="23">
        <v>0</v>
      </c>
      <c r="BL667" s="23">
        <v>0</v>
      </c>
      <c r="BM667" s="23">
        <v>0</v>
      </c>
      <c r="BN667" s="24">
        <v>0</v>
      </c>
      <c r="BO667" s="23">
        <v>0</v>
      </c>
      <c r="BP667" s="23">
        <v>0</v>
      </c>
      <c r="BQ667" s="23">
        <v>0</v>
      </c>
      <c r="BR667" s="25">
        <v>1112833481</v>
      </c>
      <c r="BS667" s="22">
        <v>0</v>
      </c>
      <c r="BT667" s="23">
        <v>0</v>
      </c>
      <c r="BU667" s="23">
        <v>0</v>
      </c>
      <c r="BV667" s="23">
        <v>0</v>
      </c>
      <c r="BW667" s="24">
        <v>0</v>
      </c>
      <c r="BX667" s="23">
        <v>0</v>
      </c>
      <c r="BY667" s="23">
        <v>0</v>
      </c>
      <c r="BZ667" s="23">
        <v>0</v>
      </c>
      <c r="CA667" s="25">
        <f t="shared" si="98"/>
        <v>1112833481</v>
      </c>
      <c r="CB667" s="22">
        <v>0</v>
      </c>
      <c r="CC667" s="23">
        <v>0</v>
      </c>
      <c r="CD667" s="23">
        <v>0</v>
      </c>
      <c r="CE667" s="23">
        <v>0</v>
      </c>
      <c r="CF667" s="24">
        <v>0</v>
      </c>
      <c r="CG667" s="23">
        <v>0</v>
      </c>
      <c r="CH667" s="23">
        <v>0</v>
      </c>
      <c r="CI667" s="23">
        <v>0</v>
      </c>
      <c r="CJ667" s="25">
        <f t="shared" si="99"/>
        <v>1112833481</v>
      </c>
      <c r="CK667" s="22">
        <v>0</v>
      </c>
      <c r="CL667" s="23">
        <v>0</v>
      </c>
      <c r="CM667" s="23">
        <v>0</v>
      </c>
      <c r="CN667" s="23">
        <v>0</v>
      </c>
      <c r="CO667" s="23">
        <v>0</v>
      </c>
      <c r="CP667" s="24">
        <v>0</v>
      </c>
      <c r="CQ667" s="23">
        <v>0</v>
      </c>
      <c r="CR667" s="23">
        <v>0</v>
      </c>
      <c r="CS667" s="25">
        <f t="shared" si="100"/>
        <v>1112833481</v>
      </c>
      <c r="CT667" s="22">
        <v>0</v>
      </c>
      <c r="CU667" s="23">
        <v>0</v>
      </c>
      <c r="CV667" s="23">
        <v>0</v>
      </c>
      <c r="CW667" s="23"/>
      <c r="CX667" s="23">
        <v>0</v>
      </c>
      <c r="CY667" s="24">
        <v>0</v>
      </c>
      <c r="CZ667" s="23">
        <v>0</v>
      </c>
      <c r="DA667" s="23">
        <v>0</v>
      </c>
      <c r="DB667" s="25">
        <f t="shared" si="93"/>
        <v>1112833481</v>
      </c>
      <c r="DC667" s="22">
        <v>0</v>
      </c>
      <c r="DD667" s="23">
        <v>0</v>
      </c>
      <c r="DE667" s="23">
        <v>0</v>
      </c>
      <c r="DF667" s="23">
        <v>0</v>
      </c>
      <c r="DG667" s="23">
        <v>0</v>
      </c>
      <c r="DH667" s="24">
        <v>0</v>
      </c>
      <c r="DI667" s="23">
        <v>0</v>
      </c>
      <c r="DJ667" s="23">
        <v>0</v>
      </c>
      <c r="DK667" s="25">
        <f t="shared" si="94"/>
        <v>1112833481</v>
      </c>
      <c r="DL667" s="28">
        <v>0</v>
      </c>
      <c r="DM667" s="23">
        <v>0</v>
      </c>
      <c r="DN667" s="23">
        <v>0</v>
      </c>
      <c r="DO667" s="23">
        <v>0</v>
      </c>
      <c r="DP667" s="23"/>
      <c r="DQ667" s="23"/>
      <c r="DR667" s="23">
        <v>0</v>
      </c>
      <c r="DS667" s="23">
        <v>0</v>
      </c>
      <c r="DT667" s="24">
        <v>0</v>
      </c>
      <c r="DU667" s="23">
        <v>0</v>
      </c>
      <c r="DV667" s="23">
        <v>0</v>
      </c>
      <c r="DW667" s="26">
        <f t="shared" si="101"/>
        <v>1112833481</v>
      </c>
      <c r="DX667" s="26">
        <f>VLOOKUP(B667,[2]RPTNCT049_ConsultaSaldosContabl!$I$4:$K$7914,3,0)</f>
        <v>598531372</v>
      </c>
      <c r="DY667" s="13" t="e">
        <f>+S667+AD667+AU667+#REF!+BG667+#REF!+BQ667+#REF!</f>
        <v>#REF!</v>
      </c>
    </row>
    <row r="668" spans="1:129" ht="15" customHeight="1" x14ac:dyDescent="0.2">
      <c r="A668" s="9">
        <v>8390003600</v>
      </c>
      <c r="B668" s="9">
        <v>839000360</v>
      </c>
      <c r="C668" s="9"/>
      <c r="D668" s="27">
        <v>213544035</v>
      </c>
      <c r="E668" s="21" t="s">
        <v>706</v>
      </c>
      <c r="F668" s="20" t="s">
        <v>1841</v>
      </c>
      <c r="G668" s="22">
        <f>VLOOKUP(A668,[1]SGP!$A$4:$G$1137,7,0)</f>
        <v>0</v>
      </c>
      <c r="H668" s="23"/>
      <c r="I668" s="23">
        <v>0</v>
      </c>
      <c r="J668" s="23">
        <v>0</v>
      </c>
      <c r="K668" s="24">
        <v>0</v>
      </c>
      <c r="L668" s="23">
        <v>0</v>
      </c>
      <c r="M668" s="23">
        <v>0</v>
      </c>
      <c r="N668" s="25">
        <f t="shared" si="95"/>
        <v>0</v>
      </c>
      <c r="O668" s="25">
        <v>0</v>
      </c>
      <c r="P668" s="22">
        <v>0</v>
      </c>
      <c r="Q668" s="23">
        <v>0</v>
      </c>
      <c r="R668" s="23">
        <v>0</v>
      </c>
      <c r="S668" s="31">
        <v>137500194</v>
      </c>
      <c r="T668" s="23">
        <v>0</v>
      </c>
      <c r="U668" s="24">
        <v>0</v>
      </c>
      <c r="V668" s="23">
        <v>0</v>
      </c>
      <c r="W668" s="23">
        <v>0</v>
      </c>
      <c r="X668" s="25">
        <f t="shared" si="96"/>
        <v>137500194</v>
      </c>
      <c r="Y668" s="25">
        <v>0</v>
      </c>
      <c r="Z668" s="22">
        <v>0</v>
      </c>
      <c r="AA668" s="23">
        <v>0</v>
      </c>
      <c r="AB668" s="22">
        <v>0</v>
      </c>
      <c r="AC668" s="23">
        <v>0</v>
      </c>
      <c r="AD668" s="23">
        <v>0</v>
      </c>
      <c r="AE668" s="23">
        <v>0</v>
      </c>
      <c r="AF668" s="24">
        <v>0</v>
      </c>
      <c r="AG668" s="23">
        <v>0</v>
      </c>
      <c r="AH668" s="23">
        <v>0</v>
      </c>
      <c r="AI668" s="25">
        <f t="shared" si="97"/>
        <v>137500194</v>
      </c>
      <c r="AJ668" s="25">
        <v>0</v>
      </c>
      <c r="AK668" s="52">
        <v>0</v>
      </c>
      <c r="AL668" s="23">
        <v>0</v>
      </c>
      <c r="AM668" s="23">
        <v>0</v>
      </c>
      <c r="AN668" s="24">
        <v>0</v>
      </c>
      <c r="AO668" s="24">
        <v>0</v>
      </c>
      <c r="AP668" s="23">
        <v>0</v>
      </c>
      <c r="AQ668" s="23">
        <v>0</v>
      </c>
      <c r="AR668" s="23">
        <v>0</v>
      </c>
      <c r="AS668" s="41" t="s">
        <v>2304</v>
      </c>
      <c r="AT668" s="23">
        <v>0</v>
      </c>
      <c r="AU668" s="23">
        <v>0</v>
      </c>
      <c r="AV668" s="25">
        <v>137500194</v>
      </c>
      <c r="AW668" s="22">
        <v>0</v>
      </c>
      <c r="AX668" s="23">
        <v>0</v>
      </c>
      <c r="AY668" s="41">
        <v>0</v>
      </c>
      <c r="AZ668" s="23">
        <v>0</v>
      </c>
      <c r="BA668" s="24">
        <v>0</v>
      </c>
      <c r="BB668" s="23">
        <v>0</v>
      </c>
      <c r="BC668" s="23"/>
      <c r="BD668" s="23">
        <v>0</v>
      </c>
      <c r="BE668" s="41">
        <v>0</v>
      </c>
      <c r="BF668" s="23">
        <v>232255280</v>
      </c>
      <c r="BG668" s="23">
        <v>114352668</v>
      </c>
      <c r="BH668" s="25">
        <v>484108142</v>
      </c>
      <c r="BI668" s="23">
        <v>0</v>
      </c>
      <c r="BJ668" s="23">
        <v>66336912</v>
      </c>
      <c r="BK668" s="23">
        <v>0</v>
      </c>
      <c r="BL668" s="23">
        <v>0</v>
      </c>
      <c r="BM668" s="23">
        <v>0</v>
      </c>
      <c r="BN668" s="24">
        <v>0</v>
      </c>
      <c r="BO668" s="23">
        <v>0</v>
      </c>
      <c r="BP668" s="23">
        <v>0</v>
      </c>
      <c r="BQ668" s="23">
        <v>0</v>
      </c>
      <c r="BR668" s="25">
        <v>550445054</v>
      </c>
      <c r="BS668" s="22">
        <v>0</v>
      </c>
      <c r="BT668" s="23">
        <v>0</v>
      </c>
      <c r="BU668" s="23">
        <v>0</v>
      </c>
      <c r="BV668" s="23">
        <v>0</v>
      </c>
      <c r="BW668" s="24">
        <v>0</v>
      </c>
      <c r="BX668" s="23">
        <v>0</v>
      </c>
      <c r="BY668" s="23">
        <v>0</v>
      </c>
      <c r="BZ668" s="23">
        <v>0</v>
      </c>
      <c r="CA668" s="25">
        <f t="shared" si="98"/>
        <v>550445054</v>
      </c>
      <c r="CB668" s="22">
        <v>0</v>
      </c>
      <c r="CC668" s="23">
        <v>0</v>
      </c>
      <c r="CD668" s="23">
        <v>0</v>
      </c>
      <c r="CE668" s="23">
        <v>0</v>
      </c>
      <c r="CF668" s="24">
        <v>0</v>
      </c>
      <c r="CG668" s="23">
        <v>0</v>
      </c>
      <c r="CH668" s="23">
        <v>0</v>
      </c>
      <c r="CI668" s="23">
        <v>0</v>
      </c>
      <c r="CJ668" s="25">
        <f t="shared" si="99"/>
        <v>550445054</v>
      </c>
      <c r="CK668" s="22">
        <v>0</v>
      </c>
      <c r="CL668" s="23">
        <v>0</v>
      </c>
      <c r="CM668" s="23">
        <v>0</v>
      </c>
      <c r="CN668" s="23">
        <v>0</v>
      </c>
      <c r="CO668" s="23">
        <v>0</v>
      </c>
      <c r="CP668" s="24">
        <v>0</v>
      </c>
      <c r="CQ668" s="23">
        <v>0</v>
      </c>
      <c r="CR668" s="23">
        <v>0</v>
      </c>
      <c r="CS668" s="25">
        <f t="shared" si="100"/>
        <v>550445054</v>
      </c>
      <c r="CT668" s="22">
        <v>0</v>
      </c>
      <c r="CU668" s="23">
        <v>0</v>
      </c>
      <c r="CV668" s="23">
        <v>0</v>
      </c>
      <c r="CW668" s="23"/>
      <c r="CX668" s="23">
        <v>0</v>
      </c>
      <c r="CY668" s="24">
        <v>0</v>
      </c>
      <c r="CZ668" s="23">
        <v>0</v>
      </c>
      <c r="DA668" s="23">
        <v>0</v>
      </c>
      <c r="DB668" s="25">
        <f t="shared" si="93"/>
        <v>550445054</v>
      </c>
      <c r="DC668" s="22">
        <v>0</v>
      </c>
      <c r="DD668" s="23">
        <v>0</v>
      </c>
      <c r="DE668" s="23">
        <v>0</v>
      </c>
      <c r="DF668" s="23">
        <v>0</v>
      </c>
      <c r="DG668" s="23">
        <v>0</v>
      </c>
      <c r="DH668" s="24">
        <v>0</v>
      </c>
      <c r="DI668" s="23">
        <v>0</v>
      </c>
      <c r="DJ668" s="23">
        <v>0</v>
      </c>
      <c r="DK668" s="25">
        <f t="shared" si="94"/>
        <v>550445054</v>
      </c>
      <c r="DL668" s="28">
        <v>0</v>
      </c>
      <c r="DM668" s="23">
        <v>0</v>
      </c>
      <c r="DN668" s="23">
        <v>0</v>
      </c>
      <c r="DO668" s="23">
        <v>0</v>
      </c>
      <c r="DP668" s="23"/>
      <c r="DQ668" s="23"/>
      <c r="DR668" s="23">
        <v>0</v>
      </c>
      <c r="DS668" s="23">
        <v>0</v>
      </c>
      <c r="DT668" s="24">
        <v>0</v>
      </c>
      <c r="DU668" s="23">
        <v>0</v>
      </c>
      <c r="DV668" s="23">
        <v>0</v>
      </c>
      <c r="DW668" s="26">
        <f t="shared" si="101"/>
        <v>550445054</v>
      </c>
      <c r="DX668" s="26">
        <f>VLOOKUP(B668,[2]RPTNCT049_ConsultaSaldosContabl!$I$4:$K$7914,3,0)</f>
        <v>298592192</v>
      </c>
      <c r="DY668" s="13" t="e">
        <f>+S668+AD668+AU668+#REF!+BG668+#REF!+BQ668+#REF!</f>
        <v>#REF!</v>
      </c>
    </row>
    <row r="669" spans="1:129" ht="15" customHeight="1" x14ac:dyDescent="0.2">
      <c r="A669" s="9">
        <v>8320023184</v>
      </c>
      <c r="B669" s="9">
        <v>832002318</v>
      </c>
      <c r="C669" s="9"/>
      <c r="D669" s="27">
        <v>216025260</v>
      </c>
      <c r="E669" s="21" t="s">
        <v>551</v>
      </c>
      <c r="F669" s="20" t="s">
        <v>1693</v>
      </c>
      <c r="G669" s="22">
        <f>VLOOKUP(A669,[1]SGP!$A$4:$G$1137,7,0)</f>
        <v>0</v>
      </c>
      <c r="H669" s="23"/>
      <c r="I669" s="23">
        <v>0</v>
      </c>
      <c r="J669" s="23">
        <v>0</v>
      </c>
      <c r="K669" s="24">
        <v>0</v>
      </c>
      <c r="L669" s="23">
        <v>0</v>
      </c>
      <c r="M669" s="23">
        <v>0</v>
      </c>
      <c r="N669" s="25">
        <f t="shared" si="95"/>
        <v>0</v>
      </c>
      <c r="O669" s="25">
        <v>0</v>
      </c>
      <c r="P669" s="22">
        <v>0</v>
      </c>
      <c r="Q669" s="23">
        <v>0</v>
      </c>
      <c r="R669" s="23">
        <v>0</v>
      </c>
      <c r="S669" s="31">
        <v>131603495</v>
      </c>
      <c r="T669" s="23">
        <v>0</v>
      </c>
      <c r="U669" s="24">
        <v>0</v>
      </c>
      <c r="V669" s="23">
        <v>0</v>
      </c>
      <c r="W669" s="23">
        <v>0</v>
      </c>
      <c r="X669" s="25">
        <f t="shared" si="96"/>
        <v>131603495</v>
      </c>
      <c r="Y669" s="25">
        <v>0</v>
      </c>
      <c r="Z669" s="22">
        <v>0</v>
      </c>
      <c r="AA669" s="23">
        <v>0</v>
      </c>
      <c r="AB669" s="22">
        <v>0</v>
      </c>
      <c r="AC669" s="23">
        <v>0</v>
      </c>
      <c r="AD669" s="23">
        <v>0</v>
      </c>
      <c r="AE669" s="23">
        <v>0</v>
      </c>
      <c r="AF669" s="24">
        <v>0</v>
      </c>
      <c r="AG669" s="23">
        <v>0</v>
      </c>
      <c r="AH669" s="23">
        <v>0</v>
      </c>
      <c r="AI669" s="25">
        <f t="shared" si="97"/>
        <v>131603495</v>
      </c>
      <c r="AJ669" s="25">
        <v>0</v>
      </c>
      <c r="AK669" s="52">
        <v>0</v>
      </c>
      <c r="AL669" s="23">
        <v>0</v>
      </c>
      <c r="AM669" s="23">
        <v>0</v>
      </c>
      <c r="AN669" s="24">
        <v>0</v>
      </c>
      <c r="AO669" s="24">
        <v>0</v>
      </c>
      <c r="AP669" s="23">
        <v>0</v>
      </c>
      <c r="AQ669" s="23">
        <v>0</v>
      </c>
      <c r="AR669" s="23">
        <v>0</v>
      </c>
      <c r="AS669" s="41" t="s">
        <v>2304</v>
      </c>
      <c r="AT669" s="23">
        <v>0</v>
      </c>
      <c r="AU669" s="23">
        <v>0</v>
      </c>
      <c r="AV669" s="25">
        <v>131603495</v>
      </c>
      <c r="AW669" s="22">
        <v>0</v>
      </c>
      <c r="AX669" s="23">
        <v>0</v>
      </c>
      <c r="AY669" s="41">
        <v>0</v>
      </c>
      <c r="AZ669" s="23">
        <v>0</v>
      </c>
      <c r="BA669" s="24">
        <v>0</v>
      </c>
      <c r="BB669" s="23">
        <v>0</v>
      </c>
      <c r="BC669" s="23"/>
      <c r="BD669" s="23">
        <v>0</v>
      </c>
      <c r="BE669" s="41">
        <v>0</v>
      </c>
      <c r="BF669" s="23">
        <v>74259095</v>
      </c>
      <c r="BG669" s="23">
        <v>119040300</v>
      </c>
      <c r="BH669" s="25">
        <v>324902890</v>
      </c>
      <c r="BI669" s="23">
        <v>0</v>
      </c>
      <c r="BJ669" s="23">
        <v>19886289</v>
      </c>
      <c r="BK669" s="23">
        <v>0</v>
      </c>
      <c r="BL669" s="23">
        <v>0</v>
      </c>
      <c r="BM669" s="23">
        <v>0</v>
      </c>
      <c r="BN669" s="24">
        <v>0</v>
      </c>
      <c r="BO669" s="23">
        <v>0</v>
      </c>
      <c r="BP669" s="23">
        <v>0</v>
      </c>
      <c r="BQ669" s="23">
        <v>0</v>
      </c>
      <c r="BR669" s="25">
        <v>344789179</v>
      </c>
      <c r="BS669" s="22">
        <v>0</v>
      </c>
      <c r="BT669" s="23">
        <v>0</v>
      </c>
      <c r="BU669" s="23">
        <v>0</v>
      </c>
      <c r="BV669" s="23">
        <v>0</v>
      </c>
      <c r="BW669" s="24">
        <v>0</v>
      </c>
      <c r="BX669" s="23">
        <v>0</v>
      </c>
      <c r="BY669" s="23">
        <v>0</v>
      </c>
      <c r="BZ669" s="23">
        <v>0</v>
      </c>
      <c r="CA669" s="25">
        <f t="shared" si="98"/>
        <v>344789179</v>
      </c>
      <c r="CB669" s="22">
        <v>0</v>
      </c>
      <c r="CC669" s="23">
        <v>0</v>
      </c>
      <c r="CD669" s="23">
        <v>0</v>
      </c>
      <c r="CE669" s="23">
        <v>0</v>
      </c>
      <c r="CF669" s="24">
        <v>0</v>
      </c>
      <c r="CG669" s="23">
        <v>0</v>
      </c>
      <c r="CH669" s="23">
        <v>0</v>
      </c>
      <c r="CI669" s="23">
        <v>0</v>
      </c>
      <c r="CJ669" s="25">
        <f t="shared" si="99"/>
        <v>344789179</v>
      </c>
      <c r="CK669" s="22">
        <v>0</v>
      </c>
      <c r="CL669" s="23">
        <v>0</v>
      </c>
      <c r="CM669" s="23">
        <v>0</v>
      </c>
      <c r="CN669" s="23">
        <v>0</v>
      </c>
      <c r="CO669" s="23">
        <v>0</v>
      </c>
      <c r="CP669" s="24">
        <v>0</v>
      </c>
      <c r="CQ669" s="23">
        <v>0</v>
      </c>
      <c r="CR669" s="23">
        <v>0</v>
      </c>
      <c r="CS669" s="25">
        <f t="shared" si="100"/>
        <v>344789179</v>
      </c>
      <c r="CT669" s="22">
        <v>0</v>
      </c>
      <c r="CU669" s="23">
        <v>0</v>
      </c>
      <c r="CV669" s="23">
        <v>0</v>
      </c>
      <c r="CW669" s="23"/>
      <c r="CX669" s="23">
        <v>0</v>
      </c>
      <c r="CY669" s="24">
        <v>0</v>
      </c>
      <c r="CZ669" s="23">
        <v>0</v>
      </c>
      <c r="DA669" s="23">
        <v>0</v>
      </c>
      <c r="DB669" s="25">
        <f t="shared" si="93"/>
        <v>344789179</v>
      </c>
      <c r="DC669" s="22">
        <v>0</v>
      </c>
      <c r="DD669" s="23">
        <v>0</v>
      </c>
      <c r="DE669" s="23">
        <v>0</v>
      </c>
      <c r="DF669" s="23">
        <v>0</v>
      </c>
      <c r="DG669" s="23">
        <v>0</v>
      </c>
      <c r="DH669" s="24">
        <v>0</v>
      </c>
      <c r="DI669" s="23">
        <v>0</v>
      </c>
      <c r="DJ669" s="23">
        <v>0</v>
      </c>
      <c r="DK669" s="25">
        <f t="shared" si="94"/>
        <v>344789179</v>
      </c>
      <c r="DL669" s="28">
        <v>0</v>
      </c>
      <c r="DM669" s="23">
        <v>0</v>
      </c>
      <c r="DN669" s="23">
        <v>0</v>
      </c>
      <c r="DO669" s="23">
        <v>0</v>
      </c>
      <c r="DP669" s="23"/>
      <c r="DQ669" s="23"/>
      <c r="DR669" s="23">
        <v>0</v>
      </c>
      <c r="DS669" s="23">
        <v>0</v>
      </c>
      <c r="DT669" s="24">
        <v>0</v>
      </c>
      <c r="DU669" s="23">
        <v>0</v>
      </c>
      <c r="DV669" s="23">
        <v>0</v>
      </c>
      <c r="DW669" s="26">
        <f t="shared" si="101"/>
        <v>344789179</v>
      </c>
      <c r="DX669" s="26">
        <f>VLOOKUP(B669,[2]RPTNCT049_ConsultaSaldosContabl!$I$4:$K$7914,3,0)</f>
        <v>94145384</v>
      </c>
      <c r="DY669" s="13" t="e">
        <f>+S669+AD669+AU669+#REF!+BG669+#REF!+BQ669+#REF!</f>
        <v>#REF!</v>
      </c>
    </row>
    <row r="670" spans="1:129" ht="15" customHeight="1" x14ac:dyDescent="0.2">
      <c r="A670" s="9">
        <v>8320009921</v>
      </c>
      <c r="B670" s="9">
        <v>832000992</v>
      </c>
      <c r="C670" s="9"/>
      <c r="D670" s="27">
        <v>211225312</v>
      </c>
      <c r="E670" s="21" t="s">
        <v>561</v>
      </c>
      <c r="F670" s="20" t="s">
        <v>1703</v>
      </c>
      <c r="G670" s="22">
        <f>VLOOKUP(A670,[1]SGP!$A$4:$G$1137,7,0)</f>
        <v>0</v>
      </c>
      <c r="H670" s="23"/>
      <c r="I670" s="23">
        <v>0</v>
      </c>
      <c r="J670" s="23">
        <v>0</v>
      </c>
      <c r="K670" s="24">
        <v>0</v>
      </c>
      <c r="L670" s="23">
        <v>0</v>
      </c>
      <c r="M670" s="23">
        <v>0</v>
      </c>
      <c r="N670" s="25">
        <f t="shared" si="95"/>
        <v>0</v>
      </c>
      <c r="O670" s="25">
        <v>0</v>
      </c>
      <c r="P670" s="22">
        <v>0</v>
      </c>
      <c r="Q670" s="23">
        <v>0</v>
      </c>
      <c r="R670" s="23">
        <v>0</v>
      </c>
      <c r="S670" s="31">
        <v>68060240</v>
      </c>
      <c r="T670" s="23">
        <v>0</v>
      </c>
      <c r="U670" s="24">
        <v>0</v>
      </c>
      <c r="V670" s="23">
        <v>0</v>
      </c>
      <c r="W670" s="23">
        <v>0</v>
      </c>
      <c r="X670" s="25">
        <f t="shared" si="96"/>
        <v>68060240</v>
      </c>
      <c r="Y670" s="25">
        <v>0</v>
      </c>
      <c r="Z670" s="22">
        <v>0</v>
      </c>
      <c r="AA670" s="23">
        <v>0</v>
      </c>
      <c r="AB670" s="22">
        <v>0</v>
      </c>
      <c r="AC670" s="23">
        <v>0</v>
      </c>
      <c r="AD670" s="23">
        <v>0</v>
      </c>
      <c r="AE670" s="23">
        <v>0</v>
      </c>
      <c r="AF670" s="24">
        <v>0</v>
      </c>
      <c r="AG670" s="23">
        <v>0</v>
      </c>
      <c r="AH670" s="23">
        <v>0</v>
      </c>
      <c r="AI670" s="25">
        <f t="shared" si="97"/>
        <v>68060240</v>
      </c>
      <c r="AJ670" s="25">
        <v>0</v>
      </c>
      <c r="AK670" s="24">
        <v>0</v>
      </c>
      <c r="AL670" s="23">
        <v>0</v>
      </c>
      <c r="AM670" s="23">
        <v>0</v>
      </c>
      <c r="AN670" s="24">
        <v>0</v>
      </c>
      <c r="AO670" s="24">
        <v>0</v>
      </c>
      <c r="AP670" s="23">
        <v>0</v>
      </c>
      <c r="AQ670" s="23">
        <v>0</v>
      </c>
      <c r="AR670" s="23">
        <v>0</v>
      </c>
      <c r="AS670" s="41" t="s">
        <v>2304</v>
      </c>
      <c r="AT670" s="23">
        <v>0</v>
      </c>
      <c r="AU670" s="23">
        <v>0</v>
      </c>
      <c r="AV670" s="25">
        <v>68060240</v>
      </c>
      <c r="AW670" s="22">
        <v>0</v>
      </c>
      <c r="AX670" s="23">
        <v>0</v>
      </c>
      <c r="AY670" s="41">
        <v>0</v>
      </c>
      <c r="AZ670" s="23">
        <v>0</v>
      </c>
      <c r="BA670" s="24">
        <v>0</v>
      </c>
      <c r="BB670" s="23">
        <v>0</v>
      </c>
      <c r="BC670" s="23"/>
      <c r="BD670" s="23">
        <v>0</v>
      </c>
      <c r="BE670" s="41">
        <v>0</v>
      </c>
      <c r="BF670" s="23">
        <v>30961185</v>
      </c>
      <c r="BG670" s="23">
        <v>61205803</v>
      </c>
      <c r="BH670" s="25">
        <v>160227228</v>
      </c>
      <c r="BI670" s="23">
        <v>0</v>
      </c>
      <c r="BJ670" s="23">
        <v>8843807</v>
      </c>
      <c r="BK670" s="23">
        <v>0</v>
      </c>
      <c r="BL670" s="23">
        <v>0</v>
      </c>
      <c r="BM670" s="23">
        <v>0</v>
      </c>
      <c r="BN670" s="24">
        <v>0</v>
      </c>
      <c r="BO670" s="23">
        <v>0</v>
      </c>
      <c r="BP670" s="23">
        <v>0</v>
      </c>
      <c r="BQ670" s="23">
        <v>0</v>
      </c>
      <c r="BR670" s="25">
        <v>169071035</v>
      </c>
      <c r="BS670" s="22">
        <v>0</v>
      </c>
      <c r="BT670" s="23">
        <v>0</v>
      </c>
      <c r="BU670" s="23">
        <v>0</v>
      </c>
      <c r="BV670" s="23">
        <v>0</v>
      </c>
      <c r="BW670" s="24">
        <v>0</v>
      </c>
      <c r="BX670" s="23">
        <v>0</v>
      </c>
      <c r="BY670" s="23">
        <v>0</v>
      </c>
      <c r="BZ670" s="23">
        <v>0</v>
      </c>
      <c r="CA670" s="25">
        <f t="shared" si="98"/>
        <v>169071035</v>
      </c>
      <c r="CB670" s="22">
        <v>0</v>
      </c>
      <c r="CC670" s="23">
        <v>0</v>
      </c>
      <c r="CD670" s="23">
        <v>0</v>
      </c>
      <c r="CE670" s="23">
        <v>0</v>
      </c>
      <c r="CF670" s="24">
        <v>0</v>
      </c>
      <c r="CG670" s="23">
        <v>0</v>
      </c>
      <c r="CH670" s="23">
        <v>0</v>
      </c>
      <c r="CI670" s="23">
        <v>0</v>
      </c>
      <c r="CJ670" s="25">
        <f t="shared" si="99"/>
        <v>169071035</v>
      </c>
      <c r="CK670" s="22">
        <v>0</v>
      </c>
      <c r="CL670" s="23">
        <v>0</v>
      </c>
      <c r="CM670" s="23">
        <v>0</v>
      </c>
      <c r="CN670" s="23">
        <v>0</v>
      </c>
      <c r="CO670" s="23">
        <v>0</v>
      </c>
      <c r="CP670" s="24">
        <v>0</v>
      </c>
      <c r="CQ670" s="23">
        <v>0</v>
      </c>
      <c r="CR670" s="23">
        <v>0</v>
      </c>
      <c r="CS670" s="25">
        <f t="shared" si="100"/>
        <v>169071035</v>
      </c>
      <c r="CT670" s="22">
        <v>0</v>
      </c>
      <c r="CU670" s="23">
        <v>0</v>
      </c>
      <c r="CV670" s="23">
        <v>0</v>
      </c>
      <c r="CW670" s="23"/>
      <c r="CX670" s="23">
        <v>0</v>
      </c>
      <c r="CY670" s="24">
        <v>0</v>
      </c>
      <c r="CZ670" s="23">
        <v>0</v>
      </c>
      <c r="DA670" s="23">
        <v>0</v>
      </c>
      <c r="DB670" s="25">
        <f t="shared" si="93"/>
        <v>169071035</v>
      </c>
      <c r="DC670" s="22">
        <v>0</v>
      </c>
      <c r="DD670" s="23">
        <v>0</v>
      </c>
      <c r="DE670" s="23">
        <v>0</v>
      </c>
      <c r="DF670" s="23">
        <v>0</v>
      </c>
      <c r="DG670" s="23">
        <v>0</v>
      </c>
      <c r="DH670" s="24">
        <v>0</v>
      </c>
      <c r="DI670" s="23">
        <v>0</v>
      </c>
      <c r="DJ670" s="23">
        <v>0</v>
      </c>
      <c r="DK670" s="25">
        <f t="shared" si="94"/>
        <v>169071035</v>
      </c>
      <c r="DL670" s="28">
        <v>0</v>
      </c>
      <c r="DM670" s="23">
        <v>0</v>
      </c>
      <c r="DN670" s="23">
        <v>0</v>
      </c>
      <c r="DO670" s="23">
        <v>0</v>
      </c>
      <c r="DP670" s="23"/>
      <c r="DQ670" s="23"/>
      <c r="DR670" s="23">
        <v>0</v>
      </c>
      <c r="DS670" s="23">
        <v>0</v>
      </c>
      <c r="DT670" s="24">
        <v>0</v>
      </c>
      <c r="DU670" s="23">
        <v>0</v>
      </c>
      <c r="DV670" s="23">
        <v>0</v>
      </c>
      <c r="DW670" s="26">
        <f t="shared" si="101"/>
        <v>169071035</v>
      </c>
      <c r="DX670" s="26">
        <f>VLOOKUP(B670,[2]RPTNCT049_ConsultaSaldosContabl!$I$4:$K$7914,3,0)</f>
        <v>39804992</v>
      </c>
      <c r="DY670" s="13" t="e">
        <f>+S670+AD670+AU670+#REF!+BG670+#REF!+BQ670+#REF!</f>
        <v>#REF!</v>
      </c>
    </row>
    <row r="671" spans="1:129" ht="15" customHeight="1" x14ac:dyDescent="0.2">
      <c r="A671" s="9">
        <v>8320006054</v>
      </c>
      <c r="B671" s="9">
        <v>832000605</v>
      </c>
      <c r="C671" s="9"/>
      <c r="D671" s="27">
        <v>216197161</v>
      </c>
      <c r="E671" s="21" t="s">
        <v>1134</v>
      </c>
      <c r="F671" s="20" t="s">
        <v>2257</v>
      </c>
      <c r="G671" s="22">
        <f>VLOOKUP(A671,[1]SGP!$A$4:$G$1137,7,0)</f>
        <v>0</v>
      </c>
      <c r="H671" s="23"/>
      <c r="I671" s="23">
        <v>0</v>
      </c>
      <c r="J671" s="23">
        <v>0</v>
      </c>
      <c r="K671" s="24">
        <v>0</v>
      </c>
      <c r="L671" s="23">
        <v>0</v>
      </c>
      <c r="M671" s="23">
        <v>0</v>
      </c>
      <c r="N671" s="25">
        <f t="shared" si="95"/>
        <v>0</v>
      </c>
      <c r="O671" s="25">
        <v>0</v>
      </c>
      <c r="P671" s="22">
        <v>0</v>
      </c>
      <c r="Q671" s="23"/>
      <c r="R671" s="23">
        <v>0</v>
      </c>
      <c r="S671" s="29">
        <v>0</v>
      </c>
      <c r="T671" s="23">
        <v>0</v>
      </c>
      <c r="U671" s="24">
        <v>0</v>
      </c>
      <c r="V671" s="23">
        <v>0</v>
      </c>
      <c r="W671" s="23">
        <v>0</v>
      </c>
      <c r="X671" s="25">
        <f t="shared" si="96"/>
        <v>0</v>
      </c>
      <c r="Y671" s="25">
        <v>0</v>
      </c>
      <c r="Z671" s="22">
        <v>0</v>
      </c>
      <c r="AA671" s="23"/>
      <c r="AB671" s="22">
        <v>0</v>
      </c>
      <c r="AC671" s="23">
        <v>0</v>
      </c>
      <c r="AD671" s="23">
        <v>0</v>
      </c>
      <c r="AE671" s="23">
        <v>0</v>
      </c>
      <c r="AF671" s="24">
        <v>0</v>
      </c>
      <c r="AG671" s="23">
        <v>0</v>
      </c>
      <c r="AH671" s="23">
        <v>0</v>
      </c>
      <c r="AI671" s="25">
        <f t="shared" si="97"/>
        <v>0</v>
      </c>
      <c r="AJ671" s="25">
        <v>0</v>
      </c>
      <c r="AK671" s="24">
        <v>0</v>
      </c>
      <c r="AL671" s="23">
        <v>0</v>
      </c>
      <c r="AM671" s="23">
        <v>0</v>
      </c>
      <c r="AN671" s="24">
        <v>0</v>
      </c>
      <c r="AO671" s="24">
        <v>0</v>
      </c>
      <c r="AP671" s="23">
        <v>0</v>
      </c>
      <c r="AQ671" s="23">
        <v>0</v>
      </c>
      <c r="AR671" s="23">
        <v>0</v>
      </c>
      <c r="AS671" s="41" t="s">
        <v>2304</v>
      </c>
      <c r="AT671" s="23">
        <v>0</v>
      </c>
      <c r="AU671" s="23">
        <v>0</v>
      </c>
      <c r="AV671" s="25">
        <v>0</v>
      </c>
      <c r="AW671" s="22">
        <v>0</v>
      </c>
      <c r="AX671" s="23">
        <v>0</v>
      </c>
      <c r="AY671" s="41">
        <v>0</v>
      </c>
      <c r="AZ671" s="23">
        <v>0</v>
      </c>
      <c r="BA671" s="24">
        <v>0</v>
      </c>
      <c r="BB671" s="23">
        <v>0</v>
      </c>
      <c r="BC671" s="23"/>
      <c r="BD671" s="23">
        <v>0</v>
      </c>
      <c r="BE671" s="41">
        <v>0</v>
      </c>
      <c r="BF671" s="23">
        <v>45740565</v>
      </c>
      <c r="BG671" s="23">
        <v>0</v>
      </c>
      <c r="BH671" s="25">
        <v>45740565</v>
      </c>
      <c r="BI671" s="23">
        <v>0</v>
      </c>
      <c r="BJ671" s="23">
        <v>13064053</v>
      </c>
      <c r="BK671" s="23">
        <v>0</v>
      </c>
      <c r="BL671" s="23">
        <v>0</v>
      </c>
      <c r="BM671" s="23">
        <v>0</v>
      </c>
      <c r="BN671" s="24">
        <v>0</v>
      </c>
      <c r="BO671" s="23">
        <v>0</v>
      </c>
      <c r="BP671" s="23">
        <v>0</v>
      </c>
      <c r="BQ671" s="23">
        <v>0</v>
      </c>
      <c r="BR671" s="25">
        <v>58804618</v>
      </c>
      <c r="BS671" s="22">
        <v>0</v>
      </c>
      <c r="BT671" s="23">
        <v>0</v>
      </c>
      <c r="BU671" s="23">
        <v>0</v>
      </c>
      <c r="BV671" s="23">
        <v>0</v>
      </c>
      <c r="BW671" s="24">
        <v>0</v>
      </c>
      <c r="BX671" s="23">
        <v>0</v>
      </c>
      <c r="BY671" s="23">
        <v>0</v>
      </c>
      <c r="BZ671" s="23">
        <v>0</v>
      </c>
      <c r="CA671" s="25">
        <f t="shared" si="98"/>
        <v>58804618</v>
      </c>
      <c r="CB671" s="22">
        <v>0</v>
      </c>
      <c r="CC671" s="23">
        <v>0</v>
      </c>
      <c r="CD671" s="23">
        <v>0</v>
      </c>
      <c r="CE671" s="23">
        <v>0</v>
      </c>
      <c r="CF671" s="24">
        <v>0</v>
      </c>
      <c r="CG671" s="23">
        <v>0</v>
      </c>
      <c r="CH671" s="23">
        <v>0</v>
      </c>
      <c r="CI671" s="23">
        <v>0</v>
      </c>
      <c r="CJ671" s="25">
        <f t="shared" si="99"/>
        <v>58804618</v>
      </c>
      <c r="CK671" s="22">
        <v>0</v>
      </c>
      <c r="CL671" s="23">
        <v>0</v>
      </c>
      <c r="CM671" s="23">
        <v>0</v>
      </c>
      <c r="CN671" s="23">
        <v>0</v>
      </c>
      <c r="CO671" s="23">
        <v>0</v>
      </c>
      <c r="CP671" s="24">
        <v>0</v>
      </c>
      <c r="CQ671" s="23">
        <v>0</v>
      </c>
      <c r="CR671" s="23">
        <v>0</v>
      </c>
      <c r="CS671" s="25">
        <f t="shared" si="100"/>
        <v>58804618</v>
      </c>
      <c r="CT671" s="22">
        <v>0</v>
      </c>
      <c r="CU671" s="23">
        <v>0</v>
      </c>
      <c r="CV671" s="23">
        <v>0</v>
      </c>
      <c r="CW671" s="23"/>
      <c r="CX671" s="23">
        <v>0</v>
      </c>
      <c r="CY671" s="24">
        <v>0</v>
      </c>
      <c r="CZ671" s="23">
        <v>0</v>
      </c>
      <c r="DA671" s="23">
        <v>0</v>
      </c>
      <c r="DB671" s="25">
        <f t="shared" si="93"/>
        <v>58804618</v>
      </c>
      <c r="DC671" s="22">
        <v>0</v>
      </c>
      <c r="DD671" s="23">
        <v>0</v>
      </c>
      <c r="DE671" s="23">
        <v>0</v>
      </c>
      <c r="DF671" s="23">
        <v>0</v>
      </c>
      <c r="DG671" s="23">
        <v>0</v>
      </c>
      <c r="DH671" s="24">
        <v>0</v>
      </c>
      <c r="DI671" s="23">
        <v>0</v>
      </c>
      <c r="DJ671" s="23">
        <v>0</v>
      </c>
      <c r="DK671" s="25">
        <f t="shared" si="94"/>
        <v>58804618</v>
      </c>
      <c r="DL671" s="28">
        <v>0</v>
      </c>
      <c r="DM671" s="23">
        <v>0</v>
      </c>
      <c r="DN671" s="23">
        <v>0</v>
      </c>
      <c r="DO671" s="23">
        <v>0</v>
      </c>
      <c r="DP671" s="23"/>
      <c r="DQ671" s="23"/>
      <c r="DR671" s="23">
        <v>0</v>
      </c>
      <c r="DS671" s="23">
        <v>0</v>
      </c>
      <c r="DT671" s="24">
        <v>0</v>
      </c>
      <c r="DU671" s="23">
        <v>0</v>
      </c>
      <c r="DV671" s="23">
        <v>0</v>
      </c>
      <c r="DW671" s="26">
        <f t="shared" si="101"/>
        <v>58804618</v>
      </c>
      <c r="DX671" s="26">
        <f>VLOOKUP(B671,[2]RPTNCT049_ConsultaSaldosContabl!$I$4:$K$7914,3,0)</f>
        <v>58804618</v>
      </c>
      <c r="DY671" s="13" t="e">
        <f>+S671+AD671+AU671+#REF!+BG671+#REF!+BQ671+#REF!</f>
        <v>#REF!</v>
      </c>
    </row>
    <row r="672" spans="1:129" ht="15" customHeight="1" x14ac:dyDescent="0.2">
      <c r="A672" s="9">
        <v>8320002194</v>
      </c>
      <c r="B672" s="9">
        <v>832000219</v>
      </c>
      <c r="C672" s="9"/>
      <c r="D672" s="27">
        <v>216697666</v>
      </c>
      <c r="E672" s="21" t="s">
        <v>1135</v>
      </c>
      <c r="F672" s="20" t="s">
        <v>2258</v>
      </c>
      <c r="G672" s="22">
        <f>VLOOKUP(A672,[1]SGP!$A$4:$G$1137,7,0)</f>
        <v>0</v>
      </c>
      <c r="H672" s="23"/>
      <c r="I672" s="23">
        <v>0</v>
      </c>
      <c r="J672" s="23">
        <v>0</v>
      </c>
      <c r="K672" s="24">
        <v>0</v>
      </c>
      <c r="L672" s="23">
        <v>0</v>
      </c>
      <c r="M672" s="23">
        <v>0</v>
      </c>
      <c r="N672" s="25">
        <f t="shared" si="95"/>
        <v>0</v>
      </c>
      <c r="O672" s="25">
        <v>0</v>
      </c>
      <c r="P672" s="22">
        <v>0</v>
      </c>
      <c r="Q672" s="23"/>
      <c r="R672" s="23">
        <v>0</v>
      </c>
      <c r="S672" s="29">
        <v>0</v>
      </c>
      <c r="T672" s="23">
        <v>0</v>
      </c>
      <c r="U672" s="24">
        <v>0</v>
      </c>
      <c r="V672" s="23">
        <v>0</v>
      </c>
      <c r="W672" s="23">
        <v>0</v>
      </c>
      <c r="X672" s="25">
        <f t="shared" si="96"/>
        <v>0</v>
      </c>
      <c r="Y672" s="25">
        <v>0</v>
      </c>
      <c r="Z672" s="22">
        <v>0</v>
      </c>
      <c r="AA672" s="23"/>
      <c r="AB672" s="22">
        <v>0</v>
      </c>
      <c r="AC672" s="23">
        <v>0</v>
      </c>
      <c r="AD672" s="23">
        <v>0</v>
      </c>
      <c r="AE672" s="23">
        <v>0</v>
      </c>
      <c r="AF672" s="24">
        <v>0</v>
      </c>
      <c r="AG672" s="23">
        <v>0</v>
      </c>
      <c r="AH672" s="23">
        <v>0</v>
      </c>
      <c r="AI672" s="25">
        <f t="shared" si="97"/>
        <v>0</v>
      </c>
      <c r="AJ672" s="25">
        <v>0</v>
      </c>
      <c r="AK672" s="24">
        <v>0</v>
      </c>
      <c r="AL672" s="23">
        <v>0</v>
      </c>
      <c r="AM672" s="23">
        <v>0</v>
      </c>
      <c r="AN672" s="24">
        <v>0</v>
      </c>
      <c r="AO672" s="24">
        <v>0</v>
      </c>
      <c r="AP672" s="23">
        <v>0</v>
      </c>
      <c r="AQ672" s="23">
        <v>0</v>
      </c>
      <c r="AR672" s="23">
        <v>0</v>
      </c>
      <c r="AS672" s="41" t="s">
        <v>2304</v>
      </c>
      <c r="AT672" s="23">
        <v>0</v>
      </c>
      <c r="AU672" s="23">
        <v>0</v>
      </c>
      <c r="AV672" s="25">
        <v>0</v>
      </c>
      <c r="AW672" s="22">
        <v>0</v>
      </c>
      <c r="AX672" s="23">
        <v>0</v>
      </c>
      <c r="AY672" s="41">
        <v>0</v>
      </c>
      <c r="AZ672" s="23">
        <v>0</v>
      </c>
      <c r="BA672" s="24">
        <v>0</v>
      </c>
      <c r="BB672" s="23">
        <v>0</v>
      </c>
      <c r="BC672" s="23"/>
      <c r="BD672" s="23">
        <v>0</v>
      </c>
      <c r="BE672" s="41">
        <v>0</v>
      </c>
      <c r="BF672" s="23">
        <v>23030170</v>
      </c>
      <c r="BG672" s="23">
        <v>0</v>
      </c>
      <c r="BH672" s="25">
        <v>23030170</v>
      </c>
      <c r="BI672" s="23">
        <v>0</v>
      </c>
      <c r="BJ672" s="23">
        <v>6577791</v>
      </c>
      <c r="BK672" s="23">
        <v>0</v>
      </c>
      <c r="BL672" s="23">
        <v>0</v>
      </c>
      <c r="BM672" s="23">
        <v>0</v>
      </c>
      <c r="BN672" s="24">
        <v>0</v>
      </c>
      <c r="BO672" s="23">
        <v>0</v>
      </c>
      <c r="BP672" s="23">
        <v>0</v>
      </c>
      <c r="BQ672" s="23">
        <v>0</v>
      </c>
      <c r="BR672" s="25">
        <v>29607961</v>
      </c>
      <c r="BS672" s="22">
        <v>0</v>
      </c>
      <c r="BT672" s="23">
        <v>0</v>
      </c>
      <c r="BU672" s="23">
        <v>0</v>
      </c>
      <c r="BV672" s="23">
        <v>0</v>
      </c>
      <c r="BW672" s="24">
        <v>0</v>
      </c>
      <c r="BX672" s="23">
        <v>0</v>
      </c>
      <c r="BY672" s="23">
        <v>0</v>
      </c>
      <c r="BZ672" s="23">
        <v>0</v>
      </c>
      <c r="CA672" s="25">
        <f t="shared" si="98"/>
        <v>29607961</v>
      </c>
      <c r="CB672" s="22">
        <v>0</v>
      </c>
      <c r="CC672" s="23">
        <v>0</v>
      </c>
      <c r="CD672" s="23">
        <v>0</v>
      </c>
      <c r="CE672" s="23">
        <v>0</v>
      </c>
      <c r="CF672" s="24">
        <v>0</v>
      </c>
      <c r="CG672" s="23">
        <v>0</v>
      </c>
      <c r="CH672" s="23">
        <v>0</v>
      </c>
      <c r="CI672" s="23">
        <v>0</v>
      </c>
      <c r="CJ672" s="25">
        <f t="shared" si="99"/>
        <v>29607961</v>
      </c>
      <c r="CK672" s="22">
        <v>0</v>
      </c>
      <c r="CL672" s="23">
        <v>0</v>
      </c>
      <c r="CM672" s="23">
        <v>0</v>
      </c>
      <c r="CN672" s="23">
        <v>0</v>
      </c>
      <c r="CO672" s="23">
        <v>0</v>
      </c>
      <c r="CP672" s="24">
        <v>0</v>
      </c>
      <c r="CQ672" s="23">
        <v>0</v>
      </c>
      <c r="CR672" s="23">
        <v>0</v>
      </c>
      <c r="CS672" s="25">
        <f t="shared" si="100"/>
        <v>29607961</v>
      </c>
      <c r="CT672" s="22">
        <v>0</v>
      </c>
      <c r="CU672" s="23">
        <v>0</v>
      </c>
      <c r="CV672" s="23">
        <v>0</v>
      </c>
      <c r="CW672" s="23"/>
      <c r="CX672" s="23">
        <v>0</v>
      </c>
      <c r="CY672" s="24">
        <v>0</v>
      </c>
      <c r="CZ672" s="23">
        <v>0</v>
      </c>
      <c r="DA672" s="23">
        <v>0</v>
      </c>
      <c r="DB672" s="25">
        <f t="shared" si="93"/>
        <v>29607961</v>
      </c>
      <c r="DC672" s="22">
        <v>0</v>
      </c>
      <c r="DD672" s="23">
        <v>0</v>
      </c>
      <c r="DE672" s="23">
        <v>0</v>
      </c>
      <c r="DF672" s="23">
        <v>0</v>
      </c>
      <c r="DG672" s="23">
        <v>0</v>
      </c>
      <c r="DH672" s="24">
        <v>0</v>
      </c>
      <c r="DI672" s="23">
        <v>0</v>
      </c>
      <c r="DJ672" s="23">
        <v>0</v>
      </c>
      <c r="DK672" s="25">
        <f t="shared" si="94"/>
        <v>29607961</v>
      </c>
      <c r="DL672" s="28">
        <v>0</v>
      </c>
      <c r="DM672" s="23">
        <v>0</v>
      </c>
      <c r="DN672" s="23">
        <v>0</v>
      </c>
      <c r="DO672" s="23">
        <v>0</v>
      </c>
      <c r="DP672" s="23"/>
      <c r="DQ672" s="23"/>
      <c r="DR672" s="23">
        <v>0</v>
      </c>
      <c r="DS672" s="23">
        <v>0</v>
      </c>
      <c r="DT672" s="24">
        <v>0</v>
      </c>
      <c r="DU672" s="23">
        <v>0</v>
      </c>
      <c r="DV672" s="23">
        <v>0</v>
      </c>
      <c r="DW672" s="26">
        <f t="shared" si="101"/>
        <v>29607961</v>
      </c>
      <c r="DX672" s="26">
        <f>VLOOKUP(B672,[2]RPTNCT049_ConsultaSaldosContabl!$I$4:$K$7914,3,0)</f>
        <v>29607961</v>
      </c>
      <c r="DY672" s="13" t="e">
        <f>+S672+AD672+AU672+#REF!+BG672+#REF!+BQ672+#REF!</f>
        <v>#REF!</v>
      </c>
    </row>
    <row r="673" spans="1:129" ht="15" customHeight="1" x14ac:dyDescent="0.2">
      <c r="A673" s="9">
        <v>8250006761</v>
      </c>
      <c r="B673" s="9">
        <v>825000676</v>
      </c>
      <c r="C673" s="9"/>
      <c r="D673" s="27">
        <v>212044420</v>
      </c>
      <c r="E673" s="21" t="s">
        <v>713</v>
      </c>
      <c r="F673" s="20" t="s">
        <v>1848</v>
      </c>
      <c r="G673" s="22">
        <f>VLOOKUP(A673,[1]SGP!$A$4:$G$1137,7,0)</f>
        <v>0</v>
      </c>
      <c r="H673" s="23"/>
      <c r="I673" s="23">
        <v>0</v>
      </c>
      <c r="J673" s="23">
        <v>0</v>
      </c>
      <c r="K673" s="24">
        <v>0</v>
      </c>
      <c r="L673" s="23">
        <v>0</v>
      </c>
      <c r="M673" s="23">
        <v>0</v>
      </c>
      <c r="N673" s="25">
        <f t="shared" si="95"/>
        <v>0</v>
      </c>
      <c r="O673" s="25">
        <v>0</v>
      </c>
      <c r="P673" s="22">
        <v>0</v>
      </c>
      <c r="Q673" s="23">
        <v>0</v>
      </c>
      <c r="R673" s="23">
        <v>0</v>
      </c>
      <c r="S673" s="31">
        <v>29473921</v>
      </c>
      <c r="T673" s="23">
        <v>0</v>
      </c>
      <c r="U673" s="24">
        <v>0</v>
      </c>
      <c r="V673" s="23">
        <v>0</v>
      </c>
      <c r="W673" s="23">
        <v>0</v>
      </c>
      <c r="X673" s="25">
        <f t="shared" si="96"/>
        <v>29473921</v>
      </c>
      <c r="Y673" s="25">
        <v>0</v>
      </c>
      <c r="Z673" s="22">
        <v>0</v>
      </c>
      <c r="AA673" s="23">
        <v>0</v>
      </c>
      <c r="AB673" s="22">
        <v>0</v>
      </c>
      <c r="AC673" s="23">
        <v>0</v>
      </c>
      <c r="AD673" s="23">
        <v>0</v>
      </c>
      <c r="AE673" s="23">
        <v>0</v>
      </c>
      <c r="AF673" s="24">
        <v>0</v>
      </c>
      <c r="AG673" s="23">
        <v>0</v>
      </c>
      <c r="AH673" s="23">
        <v>0</v>
      </c>
      <c r="AI673" s="25">
        <f t="shared" si="97"/>
        <v>29473921</v>
      </c>
      <c r="AJ673" s="25">
        <v>0</v>
      </c>
      <c r="AK673" s="24">
        <v>0</v>
      </c>
      <c r="AL673" s="23">
        <v>0</v>
      </c>
      <c r="AM673" s="23">
        <v>0</v>
      </c>
      <c r="AN673" s="24">
        <v>0</v>
      </c>
      <c r="AO673" s="24">
        <v>0</v>
      </c>
      <c r="AP673" s="23">
        <v>0</v>
      </c>
      <c r="AQ673" s="23">
        <v>0</v>
      </c>
      <c r="AR673" s="23">
        <v>0</v>
      </c>
      <c r="AS673" s="41" t="s">
        <v>2304</v>
      </c>
      <c r="AT673" s="23">
        <v>0</v>
      </c>
      <c r="AU673" s="23">
        <v>0</v>
      </c>
      <c r="AV673" s="25">
        <v>29473921</v>
      </c>
      <c r="AW673" s="22">
        <v>0</v>
      </c>
      <c r="AX673" s="23">
        <v>0</v>
      </c>
      <c r="AY673" s="41">
        <v>0</v>
      </c>
      <c r="AZ673" s="23">
        <v>0</v>
      </c>
      <c r="BA673" s="24">
        <v>0</v>
      </c>
      <c r="BB673" s="23">
        <v>0</v>
      </c>
      <c r="BC673" s="23"/>
      <c r="BD673" s="23">
        <v>0</v>
      </c>
      <c r="BE673" s="41">
        <v>0</v>
      </c>
      <c r="BF673" s="23">
        <v>31070220</v>
      </c>
      <c r="BG673" s="23">
        <v>25163887</v>
      </c>
      <c r="BH673" s="25">
        <v>85708028</v>
      </c>
      <c r="BI673" s="23">
        <v>0</v>
      </c>
      <c r="BJ673" s="23">
        <v>8179962</v>
      </c>
      <c r="BK673" s="23">
        <v>0</v>
      </c>
      <c r="BL673" s="23">
        <v>0</v>
      </c>
      <c r="BM673" s="23">
        <v>0</v>
      </c>
      <c r="BN673" s="24">
        <v>0</v>
      </c>
      <c r="BO673" s="23">
        <v>0</v>
      </c>
      <c r="BP673" s="23">
        <v>0</v>
      </c>
      <c r="BQ673" s="23">
        <v>0</v>
      </c>
      <c r="BR673" s="25">
        <v>93887990</v>
      </c>
      <c r="BS673" s="22">
        <v>0</v>
      </c>
      <c r="BT673" s="23">
        <v>0</v>
      </c>
      <c r="BU673" s="23">
        <v>0</v>
      </c>
      <c r="BV673" s="23">
        <v>0</v>
      </c>
      <c r="BW673" s="24">
        <v>0</v>
      </c>
      <c r="BX673" s="23">
        <v>0</v>
      </c>
      <c r="BY673" s="23">
        <v>0</v>
      </c>
      <c r="BZ673" s="23">
        <v>0</v>
      </c>
      <c r="CA673" s="25">
        <f t="shared" si="98"/>
        <v>93887990</v>
      </c>
      <c r="CB673" s="22">
        <v>0</v>
      </c>
      <c r="CC673" s="23">
        <v>0</v>
      </c>
      <c r="CD673" s="23">
        <v>0</v>
      </c>
      <c r="CE673" s="23">
        <v>0</v>
      </c>
      <c r="CF673" s="24">
        <v>0</v>
      </c>
      <c r="CG673" s="23">
        <v>0</v>
      </c>
      <c r="CH673" s="23">
        <v>0</v>
      </c>
      <c r="CI673" s="23">
        <v>0</v>
      </c>
      <c r="CJ673" s="25">
        <f t="shared" si="99"/>
        <v>93887990</v>
      </c>
      <c r="CK673" s="22">
        <v>0</v>
      </c>
      <c r="CL673" s="23">
        <v>0</v>
      </c>
      <c r="CM673" s="23">
        <v>0</v>
      </c>
      <c r="CN673" s="23">
        <v>0</v>
      </c>
      <c r="CO673" s="23">
        <v>0</v>
      </c>
      <c r="CP673" s="24">
        <v>0</v>
      </c>
      <c r="CQ673" s="23">
        <v>0</v>
      </c>
      <c r="CR673" s="23">
        <v>0</v>
      </c>
      <c r="CS673" s="25">
        <f t="shared" si="100"/>
        <v>93887990</v>
      </c>
      <c r="CT673" s="22">
        <v>0</v>
      </c>
      <c r="CU673" s="23">
        <v>0</v>
      </c>
      <c r="CV673" s="23">
        <v>0</v>
      </c>
      <c r="CW673" s="23"/>
      <c r="CX673" s="23">
        <v>0</v>
      </c>
      <c r="CY673" s="24">
        <v>0</v>
      </c>
      <c r="CZ673" s="23">
        <v>0</v>
      </c>
      <c r="DA673" s="23">
        <v>0</v>
      </c>
      <c r="DB673" s="25">
        <f t="shared" si="93"/>
        <v>93887990</v>
      </c>
      <c r="DC673" s="22">
        <v>0</v>
      </c>
      <c r="DD673" s="23">
        <v>0</v>
      </c>
      <c r="DE673" s="23">
        <v>0</v>
      </c>
      <c r="DF673" s="23">
        <v>0</v>
      </c>
      <c r="DG673" s="23">
        <v>0</v>
      </c>
      <c r="DH673" s="24">
        <v>0</v>
      </c>
      <c r="DI673" s="23">
        <v>0</v>
      </c>
      <c r="DJ673" s="23">
        <v>0</v>
      </c>
      <c r="DK673" s="25">
        <f t="shared" si="94"/>
        <v>93887990</v>
      </c>
      <c r="DL673" s="28">
        <v>0</v>
      </c>
      <c r="DM673" s="23">
        <v>0</v>
      </c>
      <c r="DN673" s="23">
        <v>0</v>
      </c>
      <c r="DO673" s="23">
        <v>0</v>
      </c>
      <c r="DP673" s="23"/>
      <c r="DQ673" s="23"/>
      <c r="DR673" s="23">
        <v>0</v>
      </c>
      <c r="DS673" s="23">
        <v>0</v>
      </c>
      <c r="DT673" s="24">
        <v>0</v>
      </c>
      <c r="DU673" s="23">
        <v>0</v>
      </c>
      <c r="DV673" s="23">
        <v>0</v>
      </c>
      <c r="DW673" s="26">
        <f t="shared" si="101"/>
        <v>93887990</v>
      </c>
      <c r="DX673" s="26">
        <f>VLOOKUP(B673,[2]RPTNCT049_ConsultaSaldosContabl!$I$4:$K$7914,3,0)</f>
        <v>39250182</v>
      </c>
      <c r="DY673" s="13" t="e">
        <f>+S673+AD673+AU673+#REF!+BG673+#REF!+BQ673+#REF!</f>
        <v>#REF!</v>
      </c>
    </row>
    <row r="674" spans="1:129" ht="15" customHeight="1" x14ac:dyDescent="0.2">
      <c r="A674" s="9">
        <v>8250001667</v>
      </c>
      <c r="B674" s="9">
        <v>825000166</v>
      </c>
      <c r="C674" s="9"/>
      <c r="D674" s="27">
        <v>219844098</v>
      </c>
      <c r="E674" s="21" t="s">
        <v>709</v>
      </c>
      <c r="F674" s="20" t="s">
        <v>1844</v>
      </c>
      <c r="G674" s="22">
        <f>VLOOKUP(A674,[1]SGP!$A$4:$G$1137,7,0)</f>
        <v>0</v>
      </c>
      <c r="H674" s="23"/>
      <c r="I674" s="23">
        <v>0</v>
      </c>
      <c r="J674" s="23">
        <v>0</v>
      </c>
      <c r="K674" s="24">
        <v>0</v>
      </c>
      <c r="L674" s="23">
        <v>0</v>
      </c>
      <c r="M674" s="23">
        <v>0</v>
      </c>
      <c r="N674" s="25">
        <f t="shared" si="95"/>
        <v>0</v>
      </c>
      <c r="O674" s="25">
        <v>0</v>
      </c>
      <c r="P674" s="22">
        <v>0</v>
      </c>
      <c r="Q674" s="23">
        <v>0</v>
      </c>
      <c r="R674" s="23">
        <v>0</v>
      </c>
      <c r="S674" s="31">
        <v>86091397</v>
      </c>
      <c r="T674" s="23">
        <v>0</v>
      </c>
      <c r="U674" s="65" t="s">
        <v>2307</v>
      </c>
      <c r="V674" s="23">
        <v>0</v>
      </c>
      <c r="W674" s="23">
        <v>0</v>
      </c>
      <c r="X674" s="25">
        <f t="shared" si="96"/>
        <v>86091397</v>
      </c>
      <c r="Y674" s="25">
        <v>0</v>
      </c>
      <c r="Z674" s="22">
        <v>0</v>
      </c>
      <c r="AA674" s="23">
        <v>0</v>
      </c>
      <c r="AB674" s="22">
        <v>0</v>
      </c>
      <c r="AC674" s="23">
        <v>0</v>
      </c>
      <c r="AD674" s="23">
        <v>0</v>
      </c>
      <c r="AE674" s="23">
        <v>0</v>
      </c>
      <c r="AF674" s="24">
        <v>0</v>
      </c>
      <c r="AG674" s="23">
        <v>0</v>
      </c>
      <c r="AH674" s="23">
        <v>0</v>
      </c>
      <c r="AI674" s="25">
        <f t="shared" si="97"/>
        <v>86091397</v>
      </c>
      <c r="AJ674" s="25">
        <v>0</v>
      </c>
      <c r="AK674" s="24">
        <v>0</v>
      </c>
      <c r="AL674" s="23">
        <v>0</v>
      </c>
      <c r="AM674" s="23">
        <v>0</v>
      </c>
      <c r="AN674" s="24">
        <v>0</v>
      </c>
      <c r="AO674" s="24">
        <v>0</v>
      </c>
      <c r="AP674" s="23">
        <v>0</v>
      </c>
      <c r="AQ674" s="23">
        <v>0</v>
      </c>
      <c r="AR674" s="23">
        <v>0</v>
      </c>
      <c r="AS674" s="41" t="s">
        <v>2304</v>
      </c>
      <c r="AT674" s="23">
        <v>0</v>
      </c>
      <c r="AU674" s="23">
        <v>0</v>
      </c>
      <c r="AV674" s="25">
        <v>86091397</v>
      </c>
      <c r="AW674" s="22">
        <v>0</v>
      </c>
      <c r="AX674" s="23">
        <v>0</v>
      </c>
      <c r="AY674" s="41">
        <v>0</v>
      </c>
      <c r="AZ674" s="23">
        <v>0</v>
      </c>
      <c r="BA674" s="24">
        <v>0</v>
      </c>
      <c r="BB674" s="23">
        <v>0</v>
      </c>
      <c r="BC674" s="23"/>
      <c r="BD674" s="23">
        <v>0</v>
      </c>
      <c r="BE674" s="41">
        <v>0</v>
      </c>
      <c r="BF674" s="23">
        <v>103879895</v>
      </c>
      <c r="BG674" s="23">
        <v>76889606</v>
      </c>
      <c r="BH674" s="25">
        <v>266860898</v>
      </c>
      <c r="BI674" s="23">
        <v>0</v>
      </c>
      <c r="BJ674" s="23">
        <v>29668605</v>
      </c>
      <c r="BK674" s="23">
        <v>0</v>
      </c>
      <c r="BL674" s="23">
        <v>0</v>
      </c>
      <c r="BM674" s="23">
        <v>0</v>
      </c>
      <c r="BN674" s="24">
        <v>0</v>
      </c>
      <c r="BO674" s="23">
        <v>0</v>
      </c>
      <c r="BP674" s="23">
        <v>0</v>
      </c>
      <c r="BQ674" s="23">
        <v>0</v>
      </c>
      <c r="BR674" s="25">
        <v>296529503</v>
      </c>
      <c r="BS674" s="22">
        <v>0</v>
      </c>
      <c r="BT674" s="23">
        <v>0</v>
      </c>
      <c r="BU674" s="23">
        <v>0</v>
      </c>
      <c r="BV674" s="23">
        <v>0</v>
      </c>
      <c r="BW674" s="24">
        <v>0</v>
      </c>
      <c r="BX674" s="23">
        <v>0</v>
      </c>
      <c r="BY674" s="23">
        <v>0</v>
      </c>
      <c r="BZ674" s="23">
        <v>0</v>
      </c>
      <c r="CA674" s="25">
        <f t="shared" si="98"/>
        <v>296529503</v>
      </c>
      <c r="CB674" s="22">
        <v>0</v>
      </c>
      <c r="CC674" s="23">
        <v>0</v>
      </c>
      <c r="CD674" s="23">
        <v>0</v>
      </c>
      <c r="CE674" s="23">
        <v>0</v>
      </c>
      <c r="CF674" s="24">
        <v>0</v>
      </c>
      <c r="CG674" s="23">
        <v>0</v>
      </c>
      <c r="CH674" s="23">
        <v>0</v>
      </c>
      <c r="CI674" s="23">
        <v>0</v>
      </c>
      <c r="CJ674" s="25">
        <f t="shared" si="99"/>
        <v>296529503</v>
      </c>
      <c r="CK674" s="22">
        <v>0</v>
      </c>
      <c r="CL674" s="23">
        <v>0</v>
      </c>
      <c r="CM674" s="23">
        <v>0</v>
      </c>
      <c r="CN674" s="23">
        <v>0</v>
      </c>
      <c r="CO674" s="23">
        <v>0</v>
      </c>
      <c r="CP674" s="24">
        <v>0</v>
      </c>
      <c r="CQ674" s="23">
        <v>0</v>
      </c>
      <c r="CR674" s="23">
        <v>0</v>
      </c>
      <c r="CS674" s="25">
        <f t="shared" si="100"/>
        <v>296529503</v>
      </c>
      <c r="CT674" s="22">
        <v>0</v>
      </c>
      <c r="CU674" s="23">
        <v>0</v>
      </c>
      <c r="CV674" s="23">
        <v>0</v>
      </c>
      <c r="CW674" s="23"/>
      <c r="CX674" s="23">
        <v>0</v>
      </c>
      <c r="CY674" s="24">
        <v>0</v>
      </c>
      <c r="CZ674" s="23">
        <v>0</v>
      </c>
      <c r="DA674" s="23">
        <v>0</v>
      </c>
      <c r="DB674" s="25">
        <f t="shared" si="93"/>
        <v>296529503</v>
      </c>
      <c r="DC674" s="22">
        <v>0</v>
      </c>
      <c r="DD674" s="23">
        <v>0</v>
      </c>
      <c r="DE674" s="23">
        <v>0</v>
      </c>
      <c r="DF674" s="23">
        <v>0</v>
      </c>
      <c r="DG674" s="23">
        <v>0</v>
      </c>
      <c r="DH674" s="24">
        <v>0</v>
      </c>
      <c r="DI674" s="23">
        <v>0</v>
      </c>
      <c r="DJ674" s="23">
        <v>0</v>
      </c>
      <c r="DK674" s="25">
        <f t="shared" si="94"/>
        <v>296529503</v>
      </c>
      <c r="DL674" s="28">
        <v>0</v>
      </c>
      <c r="DM674" s="23">
        <v>0</v>
      </c>
      <c r="DN674" s="23">
        <v>0</v>
      </c>
      <c r="DO674" s="23">
        <v>0</v>
      </c>
      <c r="DP674" s="23"/>
      <c r="DQ674" s="23"/>
      <c r="DR674" s="23">
        <v>0</v>
      </c>
      <c r="DS674" s="23">
        <v>0</v>
      </c>
      <c r="DT674" s="24">
        <v>0</v>
      </c>
      <c r="DU674" s="23">
        <v>0</v>
      </c>
      <c r="DV674" s="23">
        <v>0</v>
      </c>
      <c r="DW674" s="26">
        <f t="shared" si="101"/>
        <v>296529503</v>
      </c>
      <c r="DX674" s="26">
        <f>VLOOKUP(B674,[2]RPTNCT049_ConsultaSaldosContabl!$I$4:$K$7914,3,0)</f>
        <v>133548500</v>
      </c>
      <c r="DY674" s="13" t="e">
        <f>+S674+AD674+AU674+#REF!+BG674+#REF!+BQ674+#REF!</f>
        <v>#REF!</v>
      </c>
    </row>
    <row r="675" spans="1:129" ht="15" customHeight="1" x14ac:dyDescent="0.2">
      <c r="A675" s="9">
        <v>8250001341</v>
      </c>
      <c r="B675" s="9">
        <v>825000134</v>
      </c>
      <c r="C675" s="9"/>
      <c r="D675" s="27">
        <v>219044090</v>
      </c>
      <c r="E675" s="21" t="s">
        <v>708</v>
      </c>
      <c r="F675" s="20" t="s">
        <v>1843</v>
      </c>
      <c r="G675" s="22">
        <f>VLOOKUP(A675,[1]SGP!$A$4:$G$1137,7,0)</f>
        <v>0</v>
      </c>
      <c r="H675" s="23"/>
      <c r="I675" s="23">
        <v>0</v>
      </c>
      <c r="J675" s="23">
        <v>0</v>
      </c>
      <c r="K675" s="24">
        <v>0</v>
      </c>
      <c r="L675" s="23">
        <v>0</v>
      </c>
      <c r="M675" s="23">
        <v>0</v>
      </c>
      <c r="N675" s="25">
        <f t="shared" si="95"/>
        <v>0</v>
      </c>
      <c r="O675" s="25">
        <v>0</v>
      </c>
      <c r="P675" s="22">
        <v>0</v>
      </c>
      <c r="Q675" s="23">
        <v>0</v>
      </c>
      <c r="R675" s="23">
        <v>0</v>
      </c>
      <c r="S675" s="31">
        <v>308426300</v>
      </c>
      <c r="T675" s="23">
        <v>0</v>
      </c>
      <c r="U675" s="24">
        <v>0</v>
      </c>
      <c r="V675" s="23">
        <v>0</v>
      </c>
      <c r="W675" s="23">
        <v>0</v>
      </c>
      <c r="X675" s="25">
        <f t="shared" si="96"/>
        <v>308426300</v>
      </c>
      <c r="Y675" s="25">
        <v>0</v>
      </c>
      <c r="Z675" s="22">
        <v>0</v>
      </c>
      <c r="AA675" s="23">
        <v>0</v>
      </c>
      <c r="AB675" s="22">
        <v>0</v>
      </c>
      <c r="AC675" s="23">
        <v>0</v>
      </c>
      <c r="AD675" s="23">
        <v>0</v>
      </c>
      <c r="AE675" s="23">
        <v>0</v>
      </c>
      <c r="AF675" s="24">
        <v>0</v>
      </c>
      <c r="AG675" s="23">
        <v>0</v>
      </c>
      <c r="AH675" s="23">
        <v>0</v>
      </c>
      <c r="AI675" s="25">
        <f t="shared" si="97"/>
        <v>308426300</v>
      </c>
      <c r="AJ675" s="25">
        <v>0</v>
      </c>
      <c r="AK675" s="24">
        <v>0</v>
      </c>
      <c r="AL675" s="23">
        <v>0</v>
      </c>
      <c r="AM675" s="23">
        <v>0</v>
      </c>
      <c r="AN675" s="24">
        <v>0</v>
      </c>
      <c r="AO675" s="24">
        <v>0</v>
      </c>
      <c r="AP675" s="23">
        <v>0</v>
      </c>
      <c r="AQ675" s="23">
        <v>0</v>
      </c>
      <c r="AR675" s="23">
        <v>0</v>
      </c>
      <c r="AS675" s="41" t="s">
        <v>2304</v>
      </c>
      <c r="AT675" s="23">
        <v>0</v>
      </c>
      <c r="AU675" s="23">
        <v>0</v>
      </c>
      <c r="AV675" s="25">
        <v>308426300</v>
      </c>
      <c r="AW675" s="22">
        <v>0</v>
      </c>
      <c r="AX675" s="23">
        <v>0</v>
      </c>
      <c r="AY675" s="41">
        <v>0</v>
      </c>
      <c r="AZ675" s="23">
        <v>0</v>
      </c>
      <c r="BA675" s="24">
        <v>0</v>
      </c>
      <c r="BB675" s="23">
        <v>0</v>
      </c>
      <c r="BC675" s="23"/>
      <c r="BD675" s="23">
        <v>0</v>
      </c>
      <c r="BE675" s="41">
        <v>0</v>
      </c>
      <c r="BF675" s="23">
        <v>322418535</v>
      </c>
      <c r="BG675" s="23">
        <v>302911050</v>
      </c>
      <c r="BH675" s="25">
        <v>933755885</v>
      </c>
      <c r="BI675" s="23">
        <v>0</v>
      </c>
      <c r="BJ675" s="23">
        <v>91168235</v>
      </c>
      <c r="BK675" s="23">
        <v>0</v>
      </c>
      <c r="BL675" s="23">
        <v>0</v>
      </c>
      <c r="BM675" s="23">
        <v>0</v>
      </c>
      <c r="BN675" s="24">
        <v>0</v>
      </c>
      <c r="BO675" s="23">
        <v>0</v>
      </c>
      <c r="BP675" s="23">
        <v>0</v>
      </c>
      <c r="BQ675" s="23">
        <v>0</v>
      </c>
      <c r="BR675" s="25">
        <v>1024924120</v>
      </c>
      <c r="BS675" s="22">
        <v>0</v>
      </c>
      <c r="BT675" s="23">
        <v>0</v>
      </c>
      <c r="BU675" s="23">
        <v>0</v>
      </c>
      <c r="BV675" s="23">
        <v>0</v>
      </c>
      <c r="BW675" s="24">
        <v>0</v>
      </c>
      <c r="BX675" s="23">
        <v>0</v>
      </c>
      <c r="BY675" s="23">
        <v>0</v>
      </c>
      <c r="BZ675" s="23">
        <v>0</v>
      </c>
      <c r="CA675" s="25">
        <f t="shared" si="98"/>
        <v>1024924120</v>
      </c>
      <c r="CB675" s="22">
        <v>0</v>
      </c>
      <c r="CC675" s="23">
        <v>0</v>
      </c>
      <c r="CD675" s="23">
        <v>0</v>
      </c>
      <c r="CE675" s="23">
        <v>0</v>
      </c>
      <c r="CF675" s="24">
        <v>0</v>
      </c>
      <c r="CG675" s="23">
        <v>0</v>
      </c>
      <c r="CH675" s="23">
        <v>0</v>
      </c>
      <c r="CI675" s="23">
        <v>0</v>
      </c>
      <c r="CJ675" s="25">
        <f t="shared" si="99"/>
        <v>1024924120</v>
      </c>
      <c r="CK675" s="22">
        <v>0</v>
      </c>
      <c r="CL675" s="23">
        <v>0</v>
      </c>
      <c r="CM675" s="23">
        <v>0</v>
      </c>
      <c r="CN675" s="23">
        <v>0</v>
      </c>
      <c r="CO675" s="23">
        <v>0</v>
      </c>
      <c r="CP675" s="24">
        <v>0</v>
      </c>
      <c r="CQ675" s="23">
        <v>0</v>
      </c>
      <c r="CR675" s="23">
        <v>0</v>
      </c>
      <c r="CS675" s="25">
        <f t="shared" si="100"/>
        <v>1024924120</v>
      </c>
      <c r="CT675" s="22">
        <v>0</v>
      </c>
      <c r="CU675" s="23">
        <v>0</v>
      </c>
      <c r="CV675" s="23">
        <v>0</v>
      </c>
      <c r="CW675" s="23"/>
      <c r="CX675" s="23">
        <v>0</v>
      </c>
      <c r="CY675" s="24">
        <v>0</v>
      </c>
      <c r="CZ675" s="23">
        <v>0</v>
      </c>
      <c r="DA675" s="23">
        <v>0</v>
      </c>
      <c r="DB675" s="25">
        <f t="shared" si="93"/>
        <v>1024924120</v>
      </c>
      <c r="DC675" s="22">
        <v>0</v>
      </c>
      <c r="DD675" s="23">
        <v>0</v>
      </c>
      <c r="DE675" s="23">
        <v>0</v>
      </c>
      <c r="DF675" s="23">
        <v>0</v>
      </c>
      <c r="DG675" s="23">
        <v>0</v>
      </c>
      <c r="DH675" s="24">
        <v>0</v>
      </c>
      <c r="DI675" s="23">
        <v>0</v>
      </c>
      <c r="DJ675" s="23">
        <v>0</v>
      </c>
      <c r="DK675" s="25">
        <f t="shared" si="94"/>
        <v>1024924120</v>
      </c>
      <c r="DL675" s="28">
        <v>0</v>
      </c>
      <c r="DM675" s="23">
        <v>0</v>
      </c>
      <c r="DN675" s="23">
        <v>0</v>
      </c>
      <c r="DO675" s="23">
        <v>0</v>
      </c>
      <c r="DP675" s="23"/>
      <c r="DQ675" s="23"/>
      <c r="DR675" s="23">
        <v>0</v>
      </c>
      <c r="DS675" s="23">
        <v>0</v>
      </c>
      <c r="DT675" s="24">
        <v>0</v>
      </c>
      <c r="DU675" s="23">
        <v>0</v>
      </c>
      <c r="DV675" s="23">
        <v>0</v>
      </c>
      <c r="DW675" s="26">
        <f t="shared" si="101"/>
        <v>1024924120</v>
      </c>
      <c r="DX675" s="26">
        <f>VLOOKUP(B675,[2]RPTNCT049_ConsultaSaldosContabl!$I$4:$K$7914,3,0)</f>
        <v>413586770</v>
      </c>
      <c r="DY675" s="13" t="e">
        <f>+S675+AD675+AU675+#REF!+BG675+#REF!+BQ675+#REF!</f>
        <v>#REF!</v>
      </c>
    </row>
    <row r="676" spans="1:129" ht="15" customHeight="1" x14ac:dyDescent="0.2">
      <c r="A676" s="9">
        <v>8240016241</v>
      </c>
      <c r="B676" s="9">
        <v>824001624</v>
      </c>
      <c r="C676" s="9"/>
      <c r="D676" s="27">
        <v>217020570</v>
      </c>
      <c r="E676" s="21" t="s">
        <v>496</v>
      </c>
      <c r="F676" s="20" t="s">
        <v>1638</v>
      </c>
      <c r="G676" s="22">
        <f>VLOOKUP(A676,[1]SGP!$A$4:$G$1137,7,0)</f>
        <v>0</v>
      </c>
      <c r="H676" s="23"/>
      <c r="I676" s="23">
        <v>0</v>
      </c>
      <c r="J676" s="23">
        <v>0</v>
      </c>
      <c r="K676" s="24">
        <v>0</v>
      </c>
      <c r="L676" s="23">
        <v>0</v>
      </c>
      <c r="M676" s="23">
        <v>0</v>
      </c>
      <c r="N676" s="25">
        <f t="shared" si="95"/>
        <v>0</v>
      </c>
      <c r="O676" s="25">
        <v>0</v>
      </c>
      <c r="P676" s="22">
        <v>0</v>
      </c>
      <c r="Q676" s="23">
        <v>0</v>
      </c>
      <c r="R676" s="23">
        <v>0</v>
      </c>
      <c r="S676" s="31">
        <v>262172766</v>
      </c>
      <c r="T676" s="23">
        <v>0</v>
      </c>
      <c r="U676" s="24">
        <v>0</v>
      </c>
      <c r="V676" s="23">
        <v>0</v>
      </c>
      <c r="W676" s="23">
        <v>0</v>
      </c>
      <c r="X676" s="25">
        <f t="shared" si="96"/>
        <v>262172766</v>
      </c>
      <c r="Y676" s="25">
        <v>0</v>
      </c>
      <c r="Z676" s="22">
        <v>0</v>
      </c>
      <c r="AA676" s="23">
        <v>0</v>
      </c>
      <c r="AB676" s="22">
        <v>0</v>
      </c>
      <c r="AC676" s="23">
        <v>0</v>
      </c>
      <c r="AD676" s="23">
        <v>0</v>
      </c>
      <c r="AE676" s="23">
        <v>0</v>
      </c>
      <c r="AF676" s="24">
        <v>0</v>
      </c>
      <c r="AG676" s="23">
        <v>0</v>
      </c>
      <c r="AH676" s="23">
        <v>0</v>
      </c>
      <c r="AI676" s="25">
        <f t="shared" si="97"/>
        <v>262172766</v>
      </c>
      <c r="AJ676" s="25">
        <v>0</v>
      </c>
      <c r="AK676" s="24">
        <v>0</v>
      </c>
      <c r="AL676" s="23">
        <v>0</v>
      </c>
      <c r="AM676" s="23">
        <v>0</v>
      </c>
      <c r="AN676" s="24">
        <v>0</v>
      </c>
      <c r="AO676" s="24">
        <v>0</v>
      </c>
      <c r="AP676" s="23">
        <v>0</v>
      </c>
      <c r="AQ676" s="23">
        <v>0</v>
      </c>
      <c r="AR676" s="23">
        <v>0</v>
      </c>
      <c r="AS676" s="41" t="s">
        <v>2304</v>
      </c>
      <c r="AT676" s="23">
        <v>0</v>
      </c>
      <c r="AU676" s="23">
        <v>0</v>
      </c>
      <c r="AV676" s="25">
        <v>262172766</v>
      </c>
      <c r="AW676" s="22">
        <v>0</v>
      </c>
      <c r="AX676" s="23">
        <v>0</v>
      </c>
      <c r="AY676" s="41">
        <v>0</v>
      </c>
      <c r="AZ676" s="23">
        <v>0</v>
      </c>
      <c r="BA676" s="24">
        <v>0</v>
      </c>
      <c r="BB676" s="23">
        <v>0</v>
      </c>
      <c r="BC676" s="23"/>
      <c r="BD676" s="23">
        <v>0</v>
      </c>
      <c r="BE676" s="41">
        <v>0</v>
      </c>
      <c r="BF676" s="23">
        <v>299676055</v>
      </c>
      <c r="BG676" s="23">
        <v>212623175</v>
      </c>
      <c r="BH676" s="25">
        <v>774471996</v>
      </c>
      <c r="BI676" s="23">
        <v>0</v>
      </c>
      <c r="BJ676" s="23">
        <v>92323872</v>
      </c>
      <c r="BK676" s="23">
        <v>0</v>
      </c>
      <c r="BL676" s="23">
        <v>0</v>
      </c>
      <c r="BM676" s="23">
        <v>0</v>
      </c>
      <c r="BN676" s="24">
        <v>0</v>
      </c>
      <c r="BO676" s="23">
        <v>0</v>
      </c>
      <c r="BP676" s="23">
        <v>0</v>
      </c>
      <c r="BQ676" s="23">
        <v>0</v>
      </c>
      <c r="BR676" s="25">
        <v>866795868</v>
      </c>
      <c r="BS676" s="22">
        <v>0</v>
      </c>
      <c r="BT676" s="23">
        <v>0</v>
      </c>
      <c r="BU676" s="23">
        <v>0</v>
      </c>
      <c r="BV676" s="23">
        <v>0</v>
      </c>
      <c r="BW676" s="24">
        <v>0</v>
      </c>
      <c r="BX676" s="23">
        <v>0</v>
      </c>
      <c r="BY676" s="23">
        <v>0</v>
      </c>
      <c r="BZ676" s="23">
        <v>0</v>
      </c>
      <c r="CA676" s="25">
        <f t="shared" si="98"/>
        <v>866795868</v>
      </c>
      <c r="CB676" s="22">
        <v>0</v>
      </c>
      <c r="CC676" s="23">
        <v>0</v>
      </c>
      <c r="CD676" s="23">
        <v>0</v>
      </c>
      <c r="CE676" s="23">
        <v>0</v>
      </c>
      <c r="CF676" s="24">
        <v>0</v>
      </c>
      <c r="CG676" s="23">
        <v>0</v>
      </c>
      <c r="CH676" s="23">
        <v>0</v>
      </c>
      <c r="CI676" s="23">
        <v>0</v>
      </c>
      <c r="CJ676" s="25">
        <f t="shared" si="99"/>
        <v>866795868</v>
      </c>
      <c r="CK676" s="22">
        <v>0</v>
      </c>
      <c r="CL676" s="23">
        <v>0</v>
      </c>
      <c r="CM676" s="23">
        <v>0</v>
      </c>
      <c r="CN676" s="23">
        <v>0</v>
      </c>
      <c r="CO676" s="23">
        <v>0</v>
      </c>
      <c r="CP676" s="24">
        <v>0</v>
      </c>
      <c r="CQ676" s="23">
        <v>0</v>
      </c>
      <c r="CR676" s="23">
        <v>0</v>
      </c>
      <c r="CS676" s="25">
        <f t="shared" si="100"/>
        <v>866795868</v>
      </c>
      <c r="CT676" s="22">
        <v>0</v>
      </c>
      <c r="CU676" s="23">
        <v>0</v>
      </c>
      <c r="CV676" s="23">
        <v>0</v>
      </c>
      <c r="CW676" s="23"/>
      <c r="CX676" s="23">
        <v>0</v>
      </c>
      <c r="CY676" s="24">
        <v>0</v>
      </c>
      <c r="CZ676" s="23">
        <v>0</v>
      </c>
      <c r="DA676" s="23">
        <v>0</v>
      </c>
      <c r="DB676" s="25">
        <f t="shared" si="93"/>
        <v>866795868</v>
      </c>
      <c r="DC676" s="22">
        <v>0</v>
      </c>
      <c r="DD676" s="23">
        <v>0</v>
      </c>
      <c r="DE676" s="23">
        <v>0</v>
      </c>
      <c r="DF676" s="23">
        <v>0</v>
      </c>
      <c r="DG676" s="23">
        <v>0</v>
      </c>
      <c r="DH676" s="24">
        <v>0</v>
      </c>
      <c r="DI676" s="23">
        <v>0</v>
      </c>
      <c r="DJ676" s="23">
        <v>0</v>
      </c>
      <c r="DK676" s="25">
        <f t="shared" si="94"/>
        <v>866795868</v>
      </c>
      <c r="DL676" s="28">
        <v>0</v>
      </c>
      <c r="DM676" s="23">
        <v>0</v>
      </c>
      <c r="DN676" s="23">
        <v>0</v>
      </c>
      <c r="DO676" s="23">
        <v>0</v>
      </c>
      <c r="DP676" s="23"/>
      <c r="DQ676" s="23"/>
      <c r="DR676" s="23">
        <v>0</v>
      </c>
      <c r="DS676" s="23">
        <v>0</v>
      </c>
      <c r="DT676" s="24">
        <v>0</v>
      </c>
      <c r="DU676" s="23">
        <v>0</v>
      </c>
      <c r="DV676" s="23">
        <v>0</v>
      </c>
      <c r="DW676" s="26">
        <f t="shared" si="101"/>
        <v>866795868</v>
      </c>
      <c r="DX676" s="26">
        <f>VLOOKUP(B676,[2]RPTNCT049_ConsultaSaldosContabl!$I$4:$K$7914,3,0)</f>
        <v>391999927</v>
      </c>
      <c r="DY676" s="13" t="e">
        <f>+S676+AD676+AU676+#REF!+BG676+#REF!+BQ676+#REF!</f>
        <v>#REF!</v>
      </c>
    </row>
    <row r="677" spans="1:129" ht="15" customHeight="1" x14ac:dyDescent="0.2">
      <c r="A677" s="9">
        <v>8230035437</v>
      </c>
      <c r="B677" s="9">
        <v>823003543</v>
      </c>
      <c r="C677" s="9"/>
      <c r="D677" s="27">
        <v>89970221</v>
      </c>
      <c r="E677" s="21" t="s">
        <v>983</v>
      </c>
      <c r="F677" s="20" t="s">
        <v>2108</v>
      </c>
      <c r="G677" s="22">
        <f>VLOOKUP(A677,[1]SGP!$A$4:$G$1137,7,0)</f>
        <v>0</v>
      </c>
      <c r="H677" s="23"/>
      <c r="I677" s="23">
        <v>0</v>
      </c>
      <c r="J677" s="23">
        <v>0</v>
      </c>
      <c r="K677" s="24">
        <v>0</v>
      </c>
      <c r="L677" s="23">
        <v>0</v>
      </c>
      <c r="M677" s="23">
        <v>0</v>
      </c>
      <c r="N677" s="25">
        <f t="shared" si="95"/>
        <v>0</v>
      </c>
      <c r="O677" s="25">
        <v>0</v>
      </c>
      <c r="P677" s="22">
        <v>0</v>
      </c>
      <c r="Q677" s="23">
        <v>0</v>
      </c>
      <c r="R677" s="23">
        <v>0</v>
      </c>
      <c r="S677" s="31">
        <v>122611230</v>
      </c>
      <c r="T677" s="23">
        <v>0</v>
      </c>
      <c r="U677" s="24">
        <v>0</v>
      </c>
      <c r="V677" s="23">
        <v>0</v>
      </c>
      <c r="W677" s="23">
        <v>0</v>
      </c>
      <c r="X677" s="25">
        <f t="shared" si="96"/>
        <v>122611230</v>
      </c>
      <c r="Y677" s="25">
        <v>0</v>
      </c>
      <c r="Z677" s="22">
        <v>0</v>
      </c>
      <c r="AA677" s="23">
        <v>0</v>
      </c>
      <c r="AB677" s="22">
        <v>0</v>
      </c>
      <c r="AC677" s="23">
        <v>0</v>
      </c>
      <c r="AD677" s="23">
        <v>0</v>
      </c>
      <c r="AE677" s="23">
        <v>0</v>
      </c>
      <c r="AF677" s="24">
        <v>0</v>
      </c>
      <c r="AG677" s="23">
        <v>0</v>
      </c>
      <c r="AH677" s="23">
        <v>0</v>
      </c>
      <c r="AI677" s="25">
        <f t="shared" si="97"/>
        <v>122611230</v>
      </c>
      <c r="AJ677" s="25">
        <v>0</v>
      </c>
      <c r="AK677" s="24">
        <v>0</v>
      </c>
      <c r="AL677" s="23">
        <v>0</v>
      </c>
      <c r="AM677" s="23">
        <v>0</v>
      </c>
      <c r="AN677" s="24">
        <v>0</v>
      </c>
      <c r="AO677" s="24">
        <v>0</v>
      </c>
      <c r="AP677" s="23">
        <v>0</v>
      </c>
      <c r="AQ677" s="23">
        <v>0</v>
      </c>
      <c r="AR677" s="23">
        <v>0</v>
      </c>
      <c r="AS677" s="41" t="s">
        <v>2304</v>
      </c>
      <c r="AT677" s="23">
        <v>0</v>
      </c>
      <c r="AU677" s="23">
        <v>0</v>
      </c>
      <c r="AV677" s="25">
        <v>122611230</v>
      </c>
      <c r="AW677" s="22">
        <v>0</v>
      </c>
      <c r="AX677" s="23">
        <v>0</v>
      </c>
      <c r="AY677" s="41">
        <v>0</v>
      </c>
      <c r="AZ677" s="23">
        <v>0</v>
      </c>
      <c r="BA677" s="24">
        <v>0</v>
      </c>
      <c r="BB677" s="23">
        <v>0</v>
      </c>
      <c r="BC677" s="23"/>
      <c r="BD677" s="23">
        <v>0</v>
      </c>
      <c r="BE677" s="41">
        <v>0</v>
      </c>
      <c r="BF677" s="23">
        <v>134139335</v>
      </c>
      <c r="BG677" s="23">
        <v>124802704</v>
      </c>
      <c r="BH677" s="25">
        <v>381553269</v>
      </c>
      <c r="BI677" s="23">
        <v>0</v>
      </c>
      <c r="BJ677" s="23">
        <v>39450048</v>
      </c>
      <c r="BK677" s="23">
        <v>0</v>
      </c>
      <c r="BL677" s="23">
        <v>0</v>
      </c>
      <c r="BM677" s="23">
        <v>0</v>
      </c>
      <c r="BN677" s="24">
        <v>0</v>
      </c>
      <c r="BO677" s="23">
        <v>0</v>
      </c>
      <c r="BP677" s="23">
        <v>0</v>
      </c>
      <c r="BQ677" s="23">
        <v>37206182</v>
      </c>
      <c r="BR677" s="25">
        <v>458209499</v>
      </c>
      <c r="BS677" s="22">
        <v>0</v>
      </c>
      <c r="BT677" s="23">
        <v>0</v>
      </c>
      <c r="BU677" s="23">
        <v>0</v>
      </c>
      <c r="BV677" s="23">
        <v>0</v>
      </c>
      <c r="BW677" s="24">
        <v>0</v>
      </c>
      <c r="BX677" s="23">
        <v>0</v>
      </c>
      <c r="BY677" s="23">
        <v>0</v>
      </c>
      <c r="BZ677" s="23">
        <v>0</v>
      </c>
      <c r="CA677" s="25">
        <f t="shared" si="98"/>
        <v>458209499</v>
      </c>
      <c r="CB677" s="22">
        <v>0</v>
      </c>
      <c r="CC677" s="23">
        <v>0</v>
      </c>
      <c r="CD677" s="23">
        <v>0</v>
      </c>
      <c r="CE677" s="23">
        <v>0</v>
      </c>
      <c r="CF677" s="24">
        <v>0</v>
      </c>
      <c r="CG677" s="23">
        <v>0</v>
      </c>
      <c r="CH677" s="23">
        <v>0</v>
      </c>
      <c r="CI677" s="23">
        <v>0</v>
      </c>
      <c r="CJ677" s="25">
        <f t="shared" si="99"/>
        <v>458209499</v>
      </c>
      <c r="CK677" s="22">
        <v>0</v>
      </c>
      <c r="CL677" s="23">
        <v>0</v>
      </c>
      <c r="CM677" s="23">
        <v>0</v>
      </c>
      <c r="CN677" s="23">
        <v>0</v>
      </c>
      <c r="CO677" s="23">
        <v>0</v>
      </c>
      <c r="CP677" s="24">
        <v>0</v>
      </c>
      <c r="CQ677" s="23">
        <v>0</v>
      </c>
      <c r="CR677" s="23">
        <v>0</v>
      </c>
      <c r="CS677" s="25">
        <f t="shared" si="100"/>
        <v>458209499</v>
      </c>
      <c r="CT677" s="22">
        <v>0</v>
      </c>
      <c r="CU677" s="23">
        <v>0</v>
      </c>
      <c r="CV677" s="23">
        <v>0</v>
      </c>
      <c r="CW677" s="23"/>
      <c r="CX677" s="23">
        <v>0</v>
      </c>
      <c r="CY677" s="24">
        <v>0</v>
      </c>
      <c r="CZ677" s="23">
        <v>0</v>
      </c>
      <c r="DA677" s="23">
        <v>0</v>
      </c>
      <c r="DB677" s="25">
        <f t="shared" si="93"/>
        <v>458209499</v>
      </c>
      <c r="DC677" s="22">
        <v>0</v>
      </c>
      <c r="DD677" s="23">
        <v>0</v>
      </c>
      <c r="DE677" s="23">
        <v>0</v>
      </c>
      <c r="DF677" s="23">
        <v>0</v>
      </c>
      <c r="DG677" s="23">
        <v>0</v>
      </c>
      <c r="DH677" s="24">
        <v>0</v>
      </c>
      <c r="DI677" s="23">
        <v>0</v>
      </c>
      <c r="DJ677" s="23">
        <v>0</v>
      </c>
      <c r="DK677" s="25">
        <f t="shared" si="94"/>
        <v>458209499</v>
      </c>
      <c r="DL677" s="28">
        <v>0</v>
      </c>
      <c r="DM677" s="23">
        <v>0</v>
      </c>
      <c r="DN677" s="23">
        <v>0</v>
      </c>
      <c r="DO677" s="23">
        <v>0</v>
      </c>
      <c r="DP677" s="23">
        <v>0</v>
      </c>
      <c r="DQ677" s="23"/>
      <c r="DR677" s="23">
        <v>0</v>
      </c>
      <c r="DS677" s="23">
        <v>0</v>
      </c>
      <c r="DT677" s="24">
        <v>0</v>
      </c>
      <c r="DU677" s="23">
        <v>0</v>
      </c>
      <c r="DV677" s="23">
        <v>0</v>
      </c>
      <c r="DW677" s="26">
        <f t="shared" si="101"/>
        <v>458209499</v>
      </c>
      <c r="DX677" s="26">
        <f>VLOOKUP(B677,[2]RPTNCT049_ConsultaSaldosContabl!$I$4:$K$7914,3,0)</f>
        <v>173589383</v>
      </c>
      <c r="DY677" s="13" t="e">
        <f>+S677+AD677+AU677+#REF!+BG677+#REF!+BQ677+#REF!</f>
        <v>#REF!</v>
      </c>
    </row>
    <row r="678" spans="1:129" ht="15" customHeight="1" x14ac:dyDescent="0.2">
      <c r="A678" s="9">
        <v>8230025955</v>
      </c>
      <c r="B678" s="9">
        <v>823002595</v>
      </c>
      <c r="C678" s="9"/>
      <c r="D678" s="27">
        <v>213370233</v>
      </c>
      <c r="E678" s="21" t="s">
        <v>985</v>
      </c>
      <c r="F678" s="20" t="s">
        <v>2110</v>
      </c>
      <c r="G678" s="22">
        <f>VLOOKUP(A678,[1]SGP!$A$4:$G$1137,7,0)</f>
        <v>0</v>
      </c>
      <c r="H678" s="23"/>
      <c r="I678" s="23">
        <v>0</v>
      </c>
      <c r="J678" s="23">
        <v>0</v>
      </c>
      <c r="K678" s="24">
        <v>0</v>
      </c>
      <c r="L678" s="23">
        <v>0</v>
      </c>
      <c r="M678" s="23">
        <v>0</v>
      </c>
      <c r="N678" s="25">
        <f t="shared" si="95"/>
        <v>0</v>
      </c>
      <c r="O678" s="25">
        <v>0</v>
      </c>
      <c r="P678" s="22">
        <v>0</v>
      </c>
      <c r="Q678" s="23">
        <v>0</v>
      </c>
      <c r="R678" s="23">
        <v>0</v>
      </c>
      <c r="S678" s="31">
        <v>109124983</v>
      </c>
      <c r="T678" s="23">
        <v>0</v>
      </c>
      <c r="U678" s="24">
        <v>0</v>
      </c>
      <c r="V678" s="23">
        <v>0</v>
      </c>
      <c r="W678" s="23">
        <v>0</v>
      </c>
      <c r="X678" s="25">
        <f t="shared" si="96"/>
        <v>109124983</v>
      </c>
      <c r="Y678" s="25">
        <v>0</v>
      </c>
      <c r="Z678" s="22">
        <v>0</v>
      </c>
      <c r="AA678" s="23">
        <v>0</v>
      </c>
      <c r="AB678" s="22">
        <v>0</v>
      </c>
      <c r="AC678" s="23">
        <v>0</v>
      </c>
      <c r="AD678" s="23">
        <v>0</v>
      </c>
      <c r="AE678" s="23">
        <v>0</v>
      </c>
      <c r="AF678" s="24">
        <v>0</v>
      </c>
      <c r="AG678" s="23">
        <v>0</v>
      </c>
      <c r="AH678" s="23">
        <v>0</v>
      </c>
      <c r="AI678" s="25">
        <f t="shared" si="97"/>
        <v>109124983</v>
      </c>
      <c r="AJ678" s="25">
        <v>0</v>
      </c>
      <c r="AK678" s="24">
        <v>0</v>
      </c>
      <c r="AL678" s="23">
        <v>0</v>
      </c>
      <c r="AM678" s="23">
        <v>0</v>
      </c>
      <c r="AN678" s="24">
        <v>0</v>
      </c>
      <c r="AO678" s="24">
        <v>0</v>
      </c>
      <c r="AP678" s="23">
        <v>0</v>
      </c>
      <c r="AQ678" s="23">
        <v>0</v>
      </c>
      <c r="AR678" s="23">
        <v>0</v>
      </c>
      <c r="AS678" s="41" t="s">
        <v>2304</v>
      </c>
      <c r="AT678" s="23">
        <v>0</v>
      </c>
      <c r="AU678" s="23">
        <v>0</v>
      </c>
      <c r="AV678" s="25">
        <v>109124983</v>
      </c>
      <c r="AW678" s="22">
        <v>0</v>
      </c>
      <c r="AX678" s="23">
        <v>0</v>
      </c>
      <c r="AY678" s="41">
        <v>0</v>
      </c>
      <c r="AZ678" s="23">
        <v>0</v>
      </c>
      <c r="BA678" s="24">
        <v>0</v>
      </c>
      <c r="BB678" s="23">
        <v>0</v>
      </c>
      <c r="BC678" s="23"/>
      <c r="BD678" s="23">
        <v>0</v>
      </c>
      <c r="BE678" s="41">
        <v>0</v>
      </c>
      <c r="BF678" s="23">
        <v>114911135</v>
      </c>
      <c r="BG678" s="23">
        <v>100891271</v>
      </c>
      <c r="BH678" s="25">
        <v>324927389</v>
      </c>
      <c r="BI678" s="23">
        <v>0</v>
      </c>
      <c r="BJ678" s="23">
        <v>34030443</v>
      </c>
      <c r="BK678" s="23">
        <v>0</v>
      </c>
      <c r="BL678" s="23">
        <v>0</v>
      </c>
      <c r="BM678" s="23">
        <v>0</v>
      </c>
      <c r="BN678" s="24">
        <v>0</v>
      </c>
      <c r="BO678" s="23">
        <v>0</v>
      </c>
      <c r="BP678" s="23">
        <v>0</v>
      </c>
      <c r="BQ678" s="23">
        <v>0</v>
      </c>
      <c r="BR678" s="25">
        <v>358957832</v>
      </c>
      <c r="BS678" s="22">
        <v>0</v>
      </c>
      <c r="BT678" s="23">
        <v>0</v>
      </c>
      <c r="BU678" s="23">
        <v>0</v>
      </c>
      <c r="BV678" s="23">
        <v>0</v>
      </c>
      <c r="BW678" s="24">
        <v>0</v>
      </c>
      <c r="BX678" s="23">
        <v>0</v>
      </c>
      <c r="BY678" s="23">
        <v>0</v>
      </c>
      <c r="BZ678" s="23">
        <v>0</v>
      </c>
      <c r="CA678" s="25">
        <f t="shared" si="98"/>
        <v>358957832</v>
      </c>
      <c r="CB678" s="22">
        <v>0</v>
      </c>
      <c r="CC678" s="23">
        <v>0</v>
      </c>
      <c r="CD678" s="23">
        <v>0</v>
      </c>
      <c r="CE678" s="23">
        <v>0</v>
      </c>
      <c r="CF678" s="24">
        <v>0</v>
      </c>
      <c r="CG678" s="23">
        <v>0</v>
      </c>
      <c r="CH678" s="23">
        <v>0</v>
      </c>
      <c r="CI678" s="23">
        <v>0</v>
      </c>
      <c r="CJ678" s="25">
        <f t="shared" si="99"/>
        <v>358957832</v>
      </c>
      <c r="CK678" s="22">
        <v>0</v>
      </c>
      <c r="CL678" s="23">
        <v>0</v>
      </c>
      <c r="CM678" s="23">
        <v>0</v>
      </c>
      <c r="CN678" s="23">
        <v>0</v>
      </c>
      <c r="CO678" s="23">
        <v>0</v>
      </c>
      <c r="CP678" s="24">
        <v>0</v>
      </c>
      <c r="CQ678" s="23">
        <v>0</v>
      </c>
      <c r="CR678" s="23">
        <v>0</v>
      </c>
      <c r="CS678" s="25">
        <f t="shared" si="100"/>
        <v>358957832</v>
      </c>
      <c r="CT678" s="22">
        <v>0</v>
      </c>
      <c r="CU678" s="23">
        <v>0</v>
      </c>
      <c r="CV678" s="23">
        <v>0</v>
      </c>
      <c r="CW678" s="23"/>
      <c r="CX678" s="23">
        <v>0</v>
      </c>
      <c r="CY678" s="24">
        <v>0</v>
      </c>
      <c r="CZ678" s="23">
        <v>0</v>
      </c>
      <c r="DA678" s="23">
        <v>0</v>
      </c>
      <c r="DB678" s="25">
        <f t="shared" si="93"/>
        <v>358957832</v>
      </c>
      <c r="DC678" s="22">
        <v>0</v>
      </c>
      <c r="DD678" s="23">
        <v>0</v>
      </c>
      <c r="DE678" s="23">
        <v>0</v>
      </c>
      <c r="DF678" s="23">
        <v>0</v>
      </c>
      <c r="DG678" s="23">
        <v>0</v>
      </c>
      <c r="DH678" s="24">
        <v>0</v>
      </c>
      <c r="DI678" s="23">
        <v>0</v>
      </c>
      <c r="DJ678" s="23">
        <v>0</v>
      </c>
      <c r="DK678" s="25">
        <f t="shared" si="94"/>
        <v>358957832</v>
      </c>
      <c r="DL678" s="28">
        <v>0</v>
      </c>
      <c r="DM678" s="23">
        <v>0</v>
      </c>
      <c r="DN678" s="23">
        <v>0</v>
      </c>
      <c r="DO678" s="23">
        <v>0</v>
      </c>
      <c r="DP678" s="23"/>
      <c r="DQ678" s="23"/>
      <c r="DR678" s="23">
        <v>0</v>
      </c>
      <c r="DS678" s="23">
        <v>0</v>
      </c>
      <c r="DT678" s="24">
        <v>0</v>
      </c>
      <c r="DU678" s="23">
        <v>0</v>
      </c>
      <c r="DV678" s="23">
        <v>0</v>
      </c>
      <c r="DW678" s="26">
        <f t="shared" si="101"/>
        <v>358957832</v>
      </c>
      <c r="DX678" s="26">
        <f>VLOOKUP(B678,[2]RPTNCT049_ConsultaSaldosContabl!$I$4:$K$7914,3,0)</f>
        <v>148941578</v>
      </c>
      <c r="DY678" s="13" t="e">
        <f>+S678+AD678+AU678+#REF!+BG678+#REF!+BQ678+#REF!</f>
        <v>#REF!</v>
      </c>
    </row>
    <row r="679" spans="1:129" ht="15" customHeight="1" x14ac:dyDescent="0.2">
      <c r="A679" s="9">
        <v>8190038490</v>
      </c>
      <c r="B679" s="9">
        <v>819003849</v>
      </c>
      <c r="C679" s="9"/>
      <c r="D679" s="27">
        <v>216047460</v>
      </c>
      <c r="E679" s="21" t="s">
        <v>729</v>
      </c>
      <c r="F679" s="20" t="s">
        <v>1864</v>
      </c>
      <c r="G679" s="22">
        <f>VLOOKUP(A679,[1]SGP!$A$4:$G$1137,7,0)</f>
        <v>0</v>
      </c>
      <c r="H679" s="23"/>
      <c r="I679" s="23">
        <v>0</v>
      </c>
      <c r="J679" s="23">
        <v>0</v>
      </c>
      <c r="K679" s="24">
        <v>0</v>
      </c>
      <c r="L679" s="23">
        <v>0</v>
      </c>
      <c r="M679" s="23">
        <v>0</v>
      </c>
      <c r="N679" s="25">
        <f t="shared" si="95"/>
        <v>0</v>
      </c>
      <c r="O679" s="25">
        <v>0</v>
      </c>
      <c r="P679" s="22">
        <v>0</v>
      </c>
      <c r="Q679" s="23">
        <v>0</v>
      </c>
      <c r="R679" s="23">
        <v>0</v>
      </c>
      <c r="S679" s="31">
        <v>218445445</v>
      </c>
      <c r="T679" s="23">
        <v>0</v>
      </c>
      <c r="U679" s="24">
        <v>0</v>
      </c>
      <c r="V679" s="23">
        <v>0</v>
      </c>
      <c r="W679" s="23">
        <v>0</v>
      </c>
      <c r="X679" s="25">
        <f t="shared" si="96"/>
        <v>218445445</v>
      </c>
      <c r="Y679" s="25">
        <v>0</v>
      </c>
      <c r="Z679" s="22">
        <v>0</v>
      </c>
      <c r="AA679" s="23">
        <v>0</v>
      </c>
      <c r="AB679" s="22">
        <v>0</v>
      </c>
      <c r="AC679" s="23">
        <v>0</v>
      </c>
      <c r="AD679" s="23">
        <v>0</v>
      </c>
      <c r="AE679" s="23">
        <v>0</v>
      </c>
      <c r="AF679" s="24">
        <v>0</v>
      </c>
      <c r="AG679" s="23">
        <v>0</v>
      </c>
      <c r="AH679" s="23">
        <v>0</v>
      </c>
      <c r="AI679" s="25">
        <f t="shared" si="97"/>
        <v>218445445</v>
      </c>
      <c r="AJ679" s="25">
        <v>0</v>
      </c>
      <c r="AK679" s="52">
        <v>0</v>
      </c>
      <c r="AL679" s="23">
        <v>0</v>
      </c>
      <c r="AM679" s="23">
        <v>0</v>
      </c>
      <c r="AN679" s="24">
        <v>0</v>
      </c>
      <c r="AO679" s="24">
        <v>0</v>
      </c>
      <c r="AP679" s="23">
        <v>0</v>
      </c>
      <c r="AQ679" s="23">
        <v>0</v>
      </c>
      <c r="AR679" s="23">
        <v>0</v>
      </c>
      <c r="AS679" s="41" t="s">
        <v>2304</v>
      </c>
      <c r="AT679" s="23">
        <v>0</v>
      </c>
      <c r="AU679" s="23">
        <v>0</v>
      </c>
      <c r="AV679" s="25">
        <v>218445445</v>
      </c>
      <c r="AW679" s="22">
        <v>0</v>
      </c>
      <c r="AX679" s="23">
        <v>0</v>
      </c>
      <c r="AY679" s="41">
        <v>0</v>
      </c>
      <c r="AZ679" s="23">
        <v>0</v>
      </c>
      <c r="BA679" s="24">
        <v>0</v>
      </c>
      <c r="BB679" s="23">
        <v>0</v>
      </c>
      <c r="BC679" s="23"/>
      <c r="BD679" s="23">
        <v>0</v>
      </c>
      <c r="BE679" s="41">
        <v>0</v>
      </c>
      <c r="BF679" s="23">
        <v>240380905</v>
      </c>
      <c r="BG679" s="23">
        <v>203811588</v>
      </c>
      <c r="BH679" s="25">
        <v>662637938</v>
      </c>
      <c r="BI679" s="23">
        <v>0</v>
      </c>
      <c r="BJ679" s="23">
        <v>70627947</v>
      </c>
      <c r="BK679" s="23">
        <v>0</v>
      </c>
      <c r="BL679" s="23">
        <v>0</v>
      </c>
      <c r="BM679" s="23">
        <v>0</v>
      </c>
      <c r="BN679" s="24">
        <v>0</v>
      </c>
      <c r="BO679" s="23">
        <v>0</v>
      </c>
      <c r="BP679" s="23">
        <v>0</v>
      </c>
      <c r="BQ679" s="23">
        <v>0</v>
      </c>
      <c r="BR679" s="25">
        <v>733265885</v>
      </c>
      <c r="BS679" s="22">
        <v>0</v>
      </c>
      <c r="BT679" s="23">
        <v>0</v>
      </c>
      <c r="BU679" s="23">
        <v>0</v>
      </c>
      <c r="BV679" s="23">
        <v>0</v>
      </c>
      <c r="BW679" s="24">
        <v>0</v>
      </c>
      <c r="BX679" s="23">
        <v>0</v>
      </c>
      <c r="BY679" s="23">
        <v>0</v>
      </c>
      <c r="BZ679" s="23">
        <v>0</v>
      </c>
      <c r="CA679" s="25">
        <f t="shared" si="98"/>
        <v>733265885</v>
      </c>
      <c r="CB679" s="22">
        <v>0</v>
      </c>
      <c r="CC679" s="23">
        <v>0</v>
      </c>
      <c r="CD679" s="23">
        <v>0</v>
      </c>
      <c r="CE679" s="23">
        <v>0</v>
      </c>
      <c r="CF679" s="24">
        <v>0</v>
      </c>
      <c r="CG679" s="23">
        <v>0</v>
      </c>
      <c r="CH679" s="23">
        <v>0</v>
      </c>
      <c r="CI679" s="23">
        <v>0</v>
      </c>
      <c r="CJ679" s="25">
        <f t="shared" si="99"/>
        <v>733265885</v>
      </c>
      <c r="CK679" s="22">
        <v>0</v>
      </c>
      <c r="CL679" s="23">
        <v>0</v>
      </c>
      <c r="CM679" s="23">
        <v>0</v>
      </c>
      <c r="CN679" s="23">
        <v>0</v>
      </c>
      <c r="CO679" s="23">
        <v>0</v>
      </c>
      <c r="CP679" s="24">
        <v>0</v>
      </c>
      <c r="CQ679" s="23">
        <v>0</v>
      </c>
      <c r="CR679" s="23">
        <v>0</v>
      </c>
      <c r="CS679" s="25">
        <f t="shared" si="100"/>
        <v>733265885</v>
      </c>
      <c r="CT679" s="22">
        <v>0</v>
      </c>
      <c r="CU679" s="23">
        <v>0</v>
      </c>
      <c r="CV679" s="23">
        <v>0</v>
      </c>
      <c r="CW679" s="23"/>
      <c r="CX679" s="23">
        <v>0</v>
      </c>
      <c r="CY679" s="24">
        <v>0</v>
      </c>
      <c r="CZ679" s="23">
        <v>0</v>
      </c>
      <c r="DA679" s="23">
        <v>0</v>
      </c>
      <c r="DB679" s="25">
        <f t="shared" ref="DB679:DB742" si="102">SUM(CS679:DA679)</f>
        <v>733265885</v>
      </c>
      <c r="DC679" s="22">
        <v>0</v>
      </c>
      <c r="DD679" s="23">
        <v>0</v>
      </c>
      <c r="DE679" s="23">
        <v>0</v>
      </c>
      <c r="DF679" s="23">
        <v>0</v>
      </c>
      <c r="DG679" s="23">
        <v>0</v>
      </c>
      <c r="DH679" s="24">
        <v>0</v>
      </c>
      <c r="DI679" s="23">
        <v>0</v>
      </c>
      <c r="DJ679" s="23">
        <v>0</v>
      </c>
      <c r="DK679" s="25">
        <f t="shared" ref="DK679:DK742" si="103">+DB679+DC679+DD679+DE679+DF679+DG679+DH679+DI679+DJ679</f>
        <v>733265885</v>
      </c>
      <c r="DL679" s="28">
        <v>0</v>
      </c>
      <c r="DM679" s="23">
        <v>0</v>
      </c>
      <c r="DN679" s="23">
        <v>0</v>
      </c>
      <c r="DO679" s="23">
        <v>0</v>
      </c>
      <c r="DP679" s="23"/>
      <c r="DQ679" s="23"/>
      <c r="DR679" s="23">
        <v>0</v>
      </c>
      <c r="DS679" s="23">
        <v>0</v>
      </c>
      <c r="DT679" s="24">
        <v>0</v>
      </c>
      <c r="DU679" s="23">
        <v>0</v>
      </c>
      <c r="DV679" s="23">
        <v>0</v>
      </c>
      <c r="DW679" s="26">
        <f t="shared" si="101"/>
        <v>733265885</v>
      </c>
      <c r="DX679" s="26">
        <f>VLOOKUP(B679,[2]RPTNCT049_ConsultaSaldosContabl!$I$4:$K$7914,3,0)</f>
        <v>311008852</v>
      </c>
      <c r="DY679" s="13" t="e">
        <f>+S679+AD679+AU679+#REF!+BG679+#REF!+BQ679+#REF!</f>
        <v>#REF!</v>
      </c>
    </row>
    <row r="680" spans="1:129" ht="15" customHeight="1" x14ac:dyDescent="0.2">
      <c r="A680" s="9">
        <v>8190037629</v>
      </c>
      <c r="B680" s="9">
        <v>819003762</v>
      </c>
      <c r="C680" s="9"/>
      <c r="D680" s="27">
        <v>212047720</v>
      </c>
      <c r="E680" s="21" t="s">
        <v>741</v>
      </c>
      <c r="F680" s="20" t="s">
        <v>1876</v>
      </c>
      <c r="G680" s="22">
        <f>VLOOKUP(A680,[1]SGP!$A$4:$G$1137,7,0)</f>
        <v>0</v>
      </c>
      <c r="H680" s="23"/>
      <c r="I680" s="23">
        <v>0</v>
      </c>
      <c r="J680" s="23">
        <v>0</v>
      </c>
      <c r="K680" s="24">
        <v>0</v>
      </c>
      <c r="L680" s="23">
        <v>0</v>
      </c>
      <c r="M680" s="23">
        <v>0</v>
      </c>
      <c r="N680" s="25">
        <f t="shared" si="95"/>
        <v>0</v>
      </c>
      <c r="O680" s="25">
        <v>0</v>
      </c>
      <c r="P680" s="22">
        <v>0</v>
      </c>
      <c r="Q680" s="23">
        <v>0</v>
      </c>
      <c r="R680" s="23">
        <v>0</v>
      </c>
      <c r="S680" s="31">
        <v>136375110</v>
      </c>
      <c r="T680" s="23">
        <v>0</v>
      </c>
      <c r="U680" s="24">
        <v>0</v>
      </c>
      <c r="V680" s="23">
        <v>0</v>
      </c>
      <c r="W680" s="23">
        <v>0</v>
      </c>
      <c r="X680" s="25">
        <f t="shared" si="96"/>
        <v>136375110</v>
      </c>
      <c r="Y680" s="25">
        <v>0</v>
      </c>
      <c r="Z680" s="22">
        <v>0</v>
      </c>
      <c r="AA680" s="23">
        <v>0</v>
      </c>
      <c r="AB680" s="22">
        <v>0</v>
      </c>
      <c r="AC680" s="23">
        <v>0</v>
      </c>
      <c r="AD680" s="23">
        <v>0</v>
      </c>
      <c r="AE680" s="23">
        <v>0</v>
      </c>
      <c r="AF680" s="24">
        <v>0</v>
      </c>
      <c r="AG680" s="23">
        <v>0</v>
      </c>
      <c r="AH680" s="23">
        <v>0</v>
      </c>
      <c r="AI680" s="25">
        <f t="shared" si="97"/>
        <v>136375110</v>
      </c>
      <c r="AJ680" s="25">
        <v>0</v>
      </c>
      <c r="AK680" s="24">
        <v>0</v>
      </c>
      <c r="AL680" s="23">
        <v>0</v>
      </c>
      <c r="AM680" s="23">
        <v>0</v>
      </c>
      <c r="AN680" s="24">
        <v>0</v>
      </c>
      <c r="AO680" s="24">
        <v>0</v>
      </c>
      <c r="AP680" s="23">
        <v>0</v>
      </c>
      <c r="AQ680" s="23">
        <v>0</v>
      </c>
      <c r="AR680" s="23">
        <v>0</v>
      </c>
      <c r="AS680" s="41" t="s">
        <v>2304</v>
      </c>
      <c r="AT680" s="23">
        <v>0</v>
      </c>
      <c r="AU680" s="23">
        <v>0</v>
      </c>
      <c r="AV680" s="25">
        <v>136375110</v>
      </c>
      <c r="AW680" s="22">
        <v>0</v>
      </c>
      <c r="AX680" s="23">
        <v>0</v>
      </c>
      <c r="AY680" s="41">
        <v>0</v>
      </c>
      <c r="AZ680" s="23">
        <v>0</v>
      </c>
      <c r="BA680" s="24">
        <v>0</v>
      </c>
      <c r="BB680" s="23">
        <v>0</v>
      </c>
      <c r="BC680" s="23"/>
      <c r="BD680" s="23">
        <v>0</v>
      </c>
      <c r="BE680" s="41">
        <v>0</v>
      </c>
      <c r="BF680" s="23">
        <v>132473305</v>
      </c>
      <c r="BG680" s="23">
        <v>126991480</v>
      </c>
      <c r="BH680" s="25">
        <v>395839895</v>
      </c>
      <c r="BI680" s="23">
        <v>0</v>
      </c>
      <c r="BJ680" s="23">
        <v>40324720</v>
      </c>
      <c r="BK680" s="23">
        <v>0</v>
      </c>
      <c r="BL680" s="23">
        <v>0</v>
      </c>
      <c r="BM680" s="23">
        <v>0</v>
      </c>
      <c r="BN680" s="24">
        <v>0</v>
      </c>
      <c r="BO680" s="23">
        <v>0</v>
      </c>
      <c r="BP680" s="23">
        <v>0</v>
      </c>
      <c r="BQ680" s="23">
        <v>0</v>
      </c>
      <c r="BR680" s="25">
        <v>436164615</v>
      </c>
      <c r="BS680" s="22">
        <v>0</v>
      </c>
      <c r="BT680" s="23">
        <v>0</v>
      </c>
      <c r="BU680" s="23">
        <v>0</v>
      </c>
      <c r="BV680" s="23">
        <v>0</v>
      </c>
      <c r="BW680" s="24">
        <v>0</v>
      </c>
      <c r="BX680" s="23">
        <v>0</v>
      </c>
      <c r="BY680" s="23">
        <v>0</v>
      </c>
      <c r="BZ680" s="23">
        <v>0</v>
      </c>
      <c r="CA680" s="25">
        <f t="shared" si="98"/>
        <v>436164615</v>
      </c>
      <c r="CB680" s="22">
        <v>0</v>
      </c>
      <c r="CC680" s="23">
        <v>0</v>
      </c>
      <c r="CD680" s="23">
        <v>0</v>
      </c>
      <c r="CE680" s="23">
        <v>0</v>
      </c>
      <c r="CF680" s="24">
        <v>0</v>
      </c>
      <c r="CG680" s="23">
        <v>0</v>
      </c>
      <c r="CH680" s="23">
        <v>0</v>
      </c>
      <c r="CI680" s="23">
        <v>0</v>
      </c>
      <c r="CJ680" s="25">
        <f t="shared" si="99"/>
        <v>436164615</v>
      </c>
      <c r="CK680" s="22">
        <v>0</v>
      </c>
      <c r="CL680" s="23">
        <v>0</v>
      </c>
      <c r="CM680" s="23">
        <v>0</v>
      </c>
      <c r="CN680" s="23">
        <v>0</v>
      </c>
      <c r="CO680" s="23">
        <v>0</v>
      </c>
      <c r="CP680" s="24">
        <v>0</v>
      </c>
      <c r="CQ680" s="23">
        <v>0</v>
      </c>
      <c r="CR680" s="23">
        <v>0</v>
      </c>
      <c r="CS680" s="25">
        <f t="shared" si="100"/>
        <v>436164615</v>
      </c>
      <c r="CT680" s="22">
        <v>0</v>
      </c>
      <c r="CU680" s="23">
        <v>0</v>
      </c>
      <c r="CV680" s="23">
        <v>0</v>
      </c>
      <c r="CW680" s="23"/>
      <c r="CX680" s="23">
        <v>0</v>
      </c>
      <c r="CY680" s="24">
        <v>0</v>
      </c>
      <c r="CZ680" s="23">
        <v>0</v>
      </c>
      <c r="DA680" s="23">
        <v>0</v>
      </c>
      <c r="DB680" s="25">
        <f t="shared" si="102"/>
        <v>436164615</v>
      </c>
      <c r="DC680" s="22">
        <v>0</v>
      </c>
      <c r="DD680" s="23">
        <v>0</v>
      </c>
      <c r="DE680" s="23">
        <v>0</v>
      </c>
      <c r="DF680" s="23">
        <v>0</v>
      </c>
      <c r="DG680" s="23">
        <v>0</v>
      </c>
      <c r="DH680" s="24">
        <v>0</v>
      </c>
      <c r="DI680" s="23">
        <v>0</v>
      </c>
      <c r="DJ680" s="23">
        <v>0</v>
      </c>
      <c r="DK680" s="25">
        <f t="shared" si="103"/>
        <v>436164615</v>
      </c>
      <c r="DL680" s="28">
        <v>0</v>
      </c>
      <c r="DM680" s="23">
        <v>0</v>
      </c>
      <c r="DN680" s="23">
        <v>0</v>
      </c>
      <c r="DO680" s="23">
        <v>0</v>
      </c>
      <c r="DP680" s="23"/>
      <c r="DQ680" s="23"/>
      <c r="DR680" s="23">
        <v>0</v>
      </c>
      <c r="DS680" s="23">
        <v>0</v>
      </c>
      <c r="DT680" s="24">
        <v>0</v>
      </c>
      <c r="DU680" s="23">
        <v>0</v>
      </c>
      <c r="DV680" s="23">
        <v>0</v>
      </c>
      <c r="DW680" s="26">
        <f t="shared" si="101"/>
        <v>436164615</v>
      </c>
      <c r="DX680" s="26">
        <f>VLOOKUP(B680,[2]RPTNCT049_ConsultaSaldosContabl!$I$4:$K$7914,3,0)</f>
        <v>172798025</v>
      </c>
      <c r="DY680" s="13" t="e">
        <f>+S680+AD680+AU680+#REF!+BG680+#REF!+BQ680+#REF!</f>
        <v>#REF!</v>
      </c>
    </row>
    <row r="681" spans="1:129" ht="15" customHeight="1" x14ac:dyDescent="0.2">
      <c r="A681" s="9">
        <v>8190037604</v>
      </c>
      <c r="B681" s="9">
        <v>819003760</v>
      </c>
      <c r="C681" s="9"/>
      <c r="D681" s="27">
        <v>216047960</v>
      </c>
      <c r="E681" s="21" t="s">
        <v>744</v>
      </c>
      <c r="F681" s="20" t="s">
        <v>1879</v>
      </c>
      <c r="G681" s="22">
        <f>VLOOKUP(A681,[1]SGP!$A$4:$G$1137,7,0)</f>
        <v>0</v>
      </c>
      <c r="H681" s="23"/>
      <c r="I681" s="23">
        <v>0</v>
      </c>
      <c r="J681" s="23">
        <v>0</v>
      </c>
      <c r="K681" s="24">
        <v>0</v>
      </c>
      <c r="L681" s="23">
        <v>0</v>
      </c>
      <c r="M681" s="23">
        <v>0</v>
      </c>
      <c r="N681" s="25">
        <f t="shared" si="95"/>
        <v>0</v>
      </c>
      <c r="O681" s="25">
        <v>0</v>
      </c>
      <c r="P681" s="22">
        <v>0</v>
      </c>
      <c r="Q681" s="23">
        <v>0</v>
      </c>
      <c r="R681" s="23">
        <v>0</v>
      </c>
      <c r="S681" s="31">
        <v>103438184</v>
      </c>
      <c r="T681" s="23">
        <v>0</v>
      </c>
      <c r="U681" s="24">
        <v>0</v>
      </c>
      <c r="V681" s="23">
        <v>0</v>
      </c>
      <c r="W681" s="23">
        <v>0</v>
      </c>
      <c r="X681" s="25">
        <f t="shared" si="96"/>
        <v>103438184</v>
      </c>
      <c r="Y681" s="25">
        <v>0</v>
      </c>
      <c r="Z681" s="22">
        <v>0</v>
      </c>
      <c r="AA681" s="23">
        <v>0</v>
      </c>
      <c r="AB681" s="22">
        <v>0</v>
      </c>
      <c r="AC681" s="23">
        <v>0</v>
      </c>
      <c r="AD681" s="23">
        <v>0</v>
      </c>
      <c r="AE681" s="23">
        <v>0</v>
      </c>
      <c r="AF681" s="24">
        <v>0</v>
      </c>
      <c r="AG681" s="23">
        <v>0</v>
      </c>
      <c r="AH681" s="23">
        <v>0</v>
      </c>
      <c r="AI681" s="25">
        <f t="shared" si="97"/>
        <v>103438184</v>
      </c>
      <c r="AJ681" s="25">
        <v>0</v>
      </c>
      <c r="AK681" s="24">
        <v>0</v>
      </c>
      <c r="AL681" s="23">
        <v>0</v>
      </c>
      <c r="AM681" s="23">
        <v>0</v>
      </c>
      <c r="AN681" s="24">
        <v>0</v>
      </c>
      <c r="AO681" s="24">
        <v>0</v>
      </c>
      <c r="AP681" s="23">
        <v>0</v>
      </c>
      <c r="AQ681" s="23">
        <v>0</v>
      </c>
      <c r="AR681" s="23">
        <v>0</v>
      </c>
      <c r="AS681" s="41" t="s">
        <v>2304</v>
      </c>
      <c r="AT681" s="23">
        <v>0</v>
      </c>
      <c r="AU681" s="23">
        <v>0</v>
      </c>
      <c r="AV681" s="25">
        <v>103438184</v>
      </c>
      <c r="AW681" s="22">
        <v>0</v>
      </c>
      <c r="AX681" s="23">
        <v>0</v>
      </c>
      <c r="AY681" s="41">
        <v>0</v>
      </c>
      <c r="AZ681" s="23">
        <v>0</v>
      </c>
      <c r="BA681" s="24">
        <v>0</v>
      </c>
      <c r="BB681" s="23">
        <v>0</v>
      </c>
      <c r="BC681" s="23"/>
      <c r="BD681" s="23">
        <v>0</v>
      </c>
      <c r="BE681" s="41">
        <v>0</v>
      </c>
      <c r="BF681" s="23">
        <v>99601025</v>
      </c>
      <c r="BG681" s="23">
        <f>93871604+7650521</f>
        <v>101522125</v>
      </c>
      <c r="BH681" s="25">
        <v>304561334</v>
      </c>
      <c r="BI681" s="23">
        <v>0</v>
      </c>
      <c r="BJ681" s="23">
        <v>29342731</v>
      </c>
      <c r="BK681" s="23">
        <v>0</v>
      </c>
      <c r="BL681" s="23">
        <v>0</v>
      </c>
      <c r="BM681" s="23">
        <v>0</v>
      </c>
      <c r="BN681" s="24">
        <v>0</v>
      </c>
      <c r="BO681" s="23">
        <v>0</v>
      </c>
      <c r="BP681" s="23">
        <v>0</v>
      </c>
      <c r="BQ681" s="23">
        <v>0</v>
      </c>
      <c r="BR681" s="25">
        <v>326253544</v>
      </c>
      <c r="BS681" s="22">
        <v>0</v>
      </c>
      <c r="BT681" s="23">
        <v>0</v>
      </c>
      <c r="BU681" s="23">
        <v>0</v>
      </c>
      <c r="BV681" s="23">
        <v>0</v>
      </c>
      <c r="BW681" s="24">
        <v>0</v>
      </c>
      <c r="BX681" s="23">
        <v>0</v>
      </c>
      <c r="BY681" s="23">
        <v>0</v>
      </c>
      <c r="BZ681" s="23">
        <v>0</v>
      </c>
      <c r="CA681" s="25">
        <f t="shared" si="98"/>
        <v>326253544</v>
      </c>
      <c r="CB681" s="22">
        <v>0</v>
      </c>
      <c r="CC681" s="23">
        <v>0</v>
      </c>
      <c r="CD681" s="23">
        <v>0</v>
      </c>
      <c r="CE681" s="23">
        <v>0</v>
      </c>
      <c r="CF681" s="24">
        <v>0</v>
      </c>
      <c r="CG681" s="23">
        <v>0</v>
      </c>
      <c r="CH681" s="23">
        <v>0</v>
      </c>
      <c r="CI681" s="23">
        <v>0</v>
      </c>
      <c r="CJ681" s="25">
        <f t="shared" si="99"/>
        <v>326253544</v>
      </c>
      <c r="CK681" s="22">
        <v>0</v>
      </c>
      <c r="CL681" s="23">
        <v>0</v>
      </c>
      <c r="CM681" s="23">
        <v>0</v>
      </c>
      <c r="CN681" s="23">
        <v>0</v>
      </c>
      <c r="CO681" s="23">
        <v>0</v>
      </c>
      <c r="CP681" s="24">
        <v>0</v>
      </c>
      <c r="CQ681" s="23">
        <v>0</v>
      </c>
      <c r="CR681" s="23">
        <v>0</v>
      </c>
      <c r="CS681" s="25">
        <f t="shared" si="100"/>
        <v>326253544</v>
      </c>
      <c r="CT681" s="22">
        <v>0</v>
      </c>
      <c r="CU681" s="23">
        <v>0</v>
      </c>
      <c r="CV681" s="23">
        <v>0</v>
      </c>
      <c r="CW681" s="23"/>
      <c r="CX681" s="23">
        <v>0</v>
      </c>
      <c r="CY681" s="24">
        <v>0</v>
      </c>
      <c r="CZ681" s="23">
        <v>0</v>
      </c>
      <c r="DA681" s="23">
        <v>0</v>
      </c>
      <c r="DB681" s="25">
        <f t="shared" si="102"/>
        <v>326253544</v>
      </c>
      <c r="DC681" s="22">
        <v>0</v>
      </c>
      <c r="DD681" s="23">
        <v>0</v>
      </c>
      <c r="DE681" s="23">
        <v>0</v>
      </c>
      <c r="DF681" s="23">
        <v>0</v>
      </c>
      <c r="DG681" s="23">
        <v>0</v>
      </c>
      <c r="DH681" s="24">
        <v>0</v>
      </c>
      <c r="DI681" s="23">
        <v>0</v>
      </c>
      <c r="DJ681" s="23">
        <v>0</v>
      </c>
      <c r="DK681" s="25">
        <f t="shared" si="103"/>
        <v>326253544</v>
      </c>
      <c r="DL681" s="28">
        <v>0</v>
      </c>
      <c r="DM681" s="23">
        <v>0</v>
      </c>
      <c r="DN681" s="23">
        <v>0</v>
      </c>
      <c r="DO681" s="23">
        <v>0</v>
      </c>
      <c r="DP681" s="23"/>
      <c r="DQ681" s="23"/>
      <c r="DR681" s="23">
        <v>0</v>
      </c>
      <c r="DS681" s="23">
        <v>0</v>
      </c>
      <c r="DT681" s="24">
        <v>0</v>
      </c>
      <c r="DU681" s="23">
        <v>0</v>
      </c>
      <c r="DV681" s="23">
        <v>0</v>
      </c>
      <c r="DW681" s="26">
        <f t="shared" si="101"/>
        <v>326253544</v>
      </c>
      <c r="DX681" s="26">
        <f>VLOOKUP(B681,[2]RPTNCT049_ConsultaSaldosContabl!$I$4:$K$7914,3,0)</f>
        <v>128943756</v>
      </c>
      <c r="DY681" s="13" t="e">
        <f>+S681+AD681+AU681+#REF!+BG681+#REF!+BQ681+#REF!</f>
        <v>#REF!</v>
      </c>
    </row>
    <row r="682" spans="1:129" ht="15" customHeight="1" x14ac:dyDescent="0.2">
      <c r="A682" s="9">
        <v>8190032975</v>
      </c>
      <c r="B682" s="9">
        <v>819003297</v>
      </c>
      <c r="C682" s="9"/>
      <c r="D682" s="27">
        <v>218047980</v>
      </c>
      <c r="E682" s="21" t="s">
        <v>745</v>
      </c>
      <c r="F682" s="20" t="s">
        <v>1880</v>
      </c>
      <c r="G682" s="22">
        <f>VLOOKUP(A682,[1]SGP!$A$4:$G$1137,7,0)</f>
        <v>0</v>
      </c>
      <c r="H682" s="23"/>
      <c r="I682" s="23">
        <v>0</v>
      </c>
      <c r="J682" s="23">
        <v>0</v>
      </c>
      <c r="K682" s="24">
        <v>0</v>
      </c>
      <c r="L682" s="23">
        <v>0</v>
      </c>
      <c r="M682" s="23">
        <v>0</v>
      </c>
      <c r="N682" s="25">
        <f t="shared" si="95"/>
        <v>0</v>
      </c>
      <c r="O682" s="25">
        <v>0</v>
      </c>
      <c r="P682" s="22">
        <v>0</v>
      </c>
      <c r="Q682" s="23">
        <v>0</v>
      </c>
      <c r="R682" s="23">
        <v>0</v>
      </c>
      <c r="S682" s="31">
        <v>810183262</v>
      </c>
      <c r="T682" s="23">
        <v>0</v>
      </c>
      <c r="U682" s="24">
        <v>0</v>
      </c>
      <c r="V682" s="23">
        <v>0</v>
      </c>
      <c r="W682" s="23">
        <v>0</v>
      </c>
      <c r="X682" s="25">
        <f t="shared" si="96"/>
        <v>810183262</v>
      </c>
      <c r="Y682" s="25">
        <v>0</v>
      </c>
      <c r="Z682" s="22">
        <v>0</v>
      </c>
      <c r="AA682" s="23">
        <v>0</v>
      </c>
      <c r="AB682" s="22">
        <v>0</v>
      </c>
      <c r="AC682" s="23">
        <v>0</v>
      </c>
      <c r="AD682" s="23">
        <v>0</v>
      </c>
      <c r="AE682" s="23">
        <v>0</v>
      </c>
      <c r="AF682" s="24">
        <v>0</v>
      </c>
      <c r="AG682" s="23">
        <v>0</v>
      </c>
      <c r="AH682" s="23">
        <v>0</v>
      </c>
      <c r="AI682" s="25">
        <f t="shared" si="97"/>
        <v>810183262</v>
      </c>
      <c r="AJ682" s="25">
        <v>0</v>
      </c>
      <c r="AK682" s="24">
        <v>0</v>
      </c>
      <c r="AL682" s="23">
        <v>0</v>
      </c>
      <c r="AM682" s="23">
        <v>0</v>
      </c>
      <c r="AN682" s="24">
        <v>0</v>
      </c>
      <c r="AO682" s="24">
        <v>0</v>
      </c>
      <c r="AP682" s="23">
        <v>0</v>
      </c>
      <c r="AQ682" s="23">
        <v>0</v>
      </c>
      <c r="AR682" s="23">
        <v>0</v>
      </c>
      <c r="AS682" s="41" t="s">
        <v>2304</v>
      </c>
      <c r="AT682" s="23">
        <v>0</v>
      </c>
      <c r="AU682" s="23">
        <v>0</v>
      </c>
      <c r="AV682" s="25">
        <v>810183262</v>
      </c>
      <c r="AW682" s="22">
        <v>0</v>
      </c>
      <c r="AX682" s="23">
        <v>0</v>
      </c>
      <c r="AY682" s="41">
        <v>0</v>
      </c>
      <c r="AZ682" s="23">
        <v>0</v>
      </c>
      <c r="BA682" s="24">
        <v>0</v>
      </c>
      <c r="BB682" s="23">
        <v>0</v>
      </c>
      <c r="BC682" s="23"/>
      <c r="BD682" s="23">
        <v>0</v>
      </c>
      <c r="BE682" s="41">
        <v>0</v>
      </c>
      <c r="BF682" s="23">
        <v>546930615</v>
      </c>
      <c r="BG682" s="23">
        <v>813450591</v>
      </c>
      <c r="BH682" s="25">
        <v>2170564468</v>
      </c>
      <c r="BI682" s="23">
        <v>0</v>
      </c>
      <c r="BJ682" s="23">
        <v>156209941</v>
      </c>
      <c r="BK682" s="23">
        <v>0</v>
      </c>
      <c r="BL682" s="23">
        <v>0</v>
      </c>
      <c r="BM682" s="23">
        <v>0</v>
      </c>
      <c r="BN682" s="24">
        <v>0</v>
      </c>
      <c r="BO682" s="23">
        <v>0</v>
      </c>
      <c r="BP682" s="23">
        <v>0</v>
      </c>
      <c r="BQ682" s="23">
        <v>0</v>
      </c>
      <c r="BR682" s="25">
        <v>2326774409</v>
      </c>
      <c r="BS682" s="22">
        <v>0</v>
      </c>
      <c r="BT682" s="23">
        <v>0</v>
      </c>
      <c r="BU682" s="23">
        <v>0</v>
      </c>
      <c r="BV682" s="23">
        <v>0</v>
      </c>
      <c r="BW682" s="24">
        <v>0</v>
      </c>
      <c r="BX682" s="23">
        <v>0</v>
      </c>
      <c r="BY682" s="23">
        <v>0</v>
      </c>
      <c r="BZ682" s="23">
        <v>0</v>
      </c>
      <c r="CA682" s="25">
        <f t="shared" si="98"/>
        <v>2326774409</v>
      </c>
      <c r="CB682" s="22">
        <v>0</v>
      </c>
      <c r="CC682" s="23">
        <v>0</v>
      </c>
      <c r="CD682" s="23">
        <v>0</v>
      </c>
      <c r="CE682" s="23">
        <v>0</v>
      </c>
      <c r="CF682" s="24">
        <v>0</v>
      </c>
      <c r="CG682" s="23">
        <v>0</v>
      </c>
      <c r="CH682" s="23">
        <v>0</v>
      </c>
      <c r="CI682" s="23">
        <v>0</v>
      </c>
      <c r="CJ682" s="25">
        <f t="shared" si="99"/>
        <v>2326774409</v>
      </c>
      <c r="CK682" s="22">
        <v>0</v>
      </c>
      <c r="CL682" s="23">
        <v>0</v>
      </c>
      <c r="CM682" s="23">
        <v>0</v>
      </c>
      <c r="CN682" s="23">
        <v>0</v>
      </c>
      <c r="CO682" s="23">
        <v>0</v>
      </c>
      <c r="CP682" s="24">
        <v>0</v>
      </c>
      <c r="CQ682" s="23">
        <v>0</v>
      </c>
      <c r="CR682" s="23">
        <v>0</v>
      </c>
      <c r="CS682" s="25">
        <f t="shared" si="100"/>
        <v>2326774409</v>
      </c>
      <c r="CT682" s="22">
        <v>0</v>
      </c>
      <c r="CU682" s="23">
        <v>0</v>
      </c>
      <c r="CV682" s="23">
        <v>0</v>
      </c>
      <c r="CW682" s="23"/>
      <c r="CX682" s="23">
        <v>0</v>
      </c>
      <c r="CY682" s="24">
        <v>0</v>
      </c>
      <c r="CZ682" s="23">
        <v>0</v>
      </c>
      <c r="DA682" s="23">
        <v>0</v>
      </c>
      <c r="DB682" s="25">
        <f t="shared" si="102"/>
        <v>2326774409</v>
      </c>
      <c r="DC682" s="22">
        <v>0</v>
      </c>
      <c r="DD682" s="23">
        <v>0</v>
      </c>
      <c r="DE682" s="23">
        <v>0</v>
      </c>
      <c r="DF682" s="23">
        <v>0</v>
      </c>
      <c r="DG682" s="23">
        <v>0</v>
      </c>
      <c r="DH682" s="24">
        <v>0</v>
      </c>
      <c r="DI682" s="23">
        <v>0</v>
      </c>
      <c r="DJ682" s="23">
        <v>0</v>
      </c>
      <c r="DK682" s="25">
        <f t="shared" si="103"/>
        <v>2326774409</v>
      </c>
      <c r="DL682" s="28">
        <v>0</v>
      </c>
      <c r="DM682" s="23">
        <v>0</v>
      </c>
      <c r="DN682" s="23">
        <v>0</v>
      </c>
      <c r="DO682" s="23">
        <v>0</v>
      </c>
      <c r="DP682" s="23"/>
      <c r="DQ682" s="23"/>
      <c r="DR682" s="23">
        <v>0</v>
      </c>
      <c r="DS682" s="23">
        <v>0</v>
      </c>
      <c r="DT682" s="24">
        <v>0</v>
      </c>
      <c r="DU682" s="23">
        <v>0</v>
      </c>
      <c r="DV682" s="23">
        <v>0</v>
      </c>
      <c r="DW682" s="26">
        <f t="shared" si="101"/>
        <v>2326774409</v>
      </c>
      <c r="DX682" s="26">
        <f>VLOOKUP(B682,[2]RPTNCT049_ConsultaSaldosContabl!$I$4:$K$7914,3,0)</f>
        <v>703140556</v>
      </c>
      <c r="DY682" s="13" t="e">
        <f>+S682+AD682+AU682+#REF!+BG682+#REF!+BQ682+#REF!</f>
        <v>#REF!</v>
      </c>
    </row>
    <row r="683" spans="1:129" ht="15" customHeight="1" x14ac:dyDescent="0.2">
      <c r="A683" s="9">
        <v>8190032255</v>
      </c>
      <c r="B683" s="9">
        <v>819003225</v>
      </c>
      <c r="C683" s="9"/>
      <c r="D683" s="27">
        <v>210547205</v>
      </c>
      <c r="E683" s="21" t="s">
        <v>723</v>
      </c>
      <c r="F683" s="20" t="s">
        <v>1858</v>
      </c>
      <c r="G683" s="22">
        <f>VLOOKUP(A683,[1]SGP!$A$4:$G$1137,7,0)</f>
        <v>0</v>
      </c>
      <c r="H683" s="23"/>
      <c r="I683" s="23">
        <v>0</v>
      </c>
      <c r="J683" s="23">
        <v>0</v>
      </c>
      <c r="K683" s="24">
        <v>0</v>
      </c>
      <c r="L683" s="23">
        <v>0</v>
      </c>
      <c r="M683" s="23">
        <v>0</v>
      </c>
      <c r="N683" s="25">
        <f t="shared" si="95"/>
        <v>0</v>
      </c>
      <c r="O683" s="25">
        <v>0</v>
      </c>
      <c r="P683" s="22">
        <v>0</v>
      </c>
      <c r="Q683" s="23">
        <v>0</v>
      </c>
      <c r="R683" s="23">
        <v>0</v>
      </c>
      <c r="S683" s="31">
        <v>132555132</v>
      </c>
      <c r="T683" s="23">
        <v>0</v>
      </c>
      <c r="U683" s="24">
        <v>0</v>
      </c>
      <c r="V683" s="23">
        <v>0</v>
      </c>
      <c r="W683" s="23">
        <v>0</v>
      </c>
      <c r="X683" s="25">
        <f t="shared" si="96"/>
        <v>132555132</v>
      </c>
      <c r="Y683" s="25">
        <v>0</v>
      </c>
      <c r="Z683" s="22">
        <v>0</v>
      </c>
      <c r="AA683" s="23">
        <v>0</v>
      </c>
      <c r="AB683" s="22">
        <v>0</v>
      </c>
      <c r="AC683" s="23">
        <v>0</v>
      </c>
      <c r="AD683" s="23">
        <v>0</v>
      </c>
      <c r="AE683" s="23">
        <v>0</v>
      </c>
      <c r="AF683" s="24">
        <v>0</v>
      </c>
      <c r="AG683" s="23">
        <v>0</v>
      </c>
      <c r="AH683" s="23">
        <v>0</v>
      </c>
      <c r="AI683" s="25">
        <f t="shared" si="97"/>
        <v>132555132</v>
      </c>
      <c r="AJ683" s="25">
        <v>0</v>
      </c>
      <c r="AK683" s="24">
        <v>0</v>
      </c>
      <c r="AL683" s="23">
        <v>0</v>
      </c>
      <c r="AM683" s="23">
        <v>0</v>
      </c>
      <c r="AN683" s="24">
        <v>0</v>
      </c>
      <c r="AO683" s="24">
        <v>0</v>
      </c>
      <c r="AP683" s="23">
        <v>0</v>
      </c>
      <c r="AQ683" s="23">
        <v>0</v>
      </c>
      <c r="AR683" s="23">
        <v>0</v>
      </c>
      <c r="AS683" s="41" t="s">
        <v>2304</v>
      </c>
      <c r="AT683" s="23">
        <v>0</v>
      </c>
      <c r="AU683" s="23">
        <v>0</v>
      </c>
      <c r="AV683" s="25">
        <v>132555132</v>
      </c>
      <c r="AW683" s="22">
        <v>0</v>
      </c>
      <c r="AX683" s="23">
        <v>0</v>
      </c>
      <c r="AY683" s="41">
        <v>0</v>
      </c>
      <c r="AZ683" s="23">
        <v>0</v>
      </c>
      <c r="BA683" s="24">
        <v>0</v>
      </c>
      <c r="BB683" s="23">
        <v>0</v>
      </c>
      <c r="BC683" s="23"/>
      <c r="BD683" s="23">
        <v>0</v>
      </c>
      <c r="BE683" s="41">
        <v>0</v>
      </c>
      <c r="BF683" s="23">
        <v>115453560</v>
      </c>
      <c r="BG683" s="23">
        <v>127340794</v>
      </c>
      <c r="BH683" s="25">
        <v>375349486</v>
      </c>
      <c r="BI683" s="23">
        <v>0</v>
      </c>
      <c r="BJ683" s="23">
        <v>32976101</v>
      </c>
      <c r="BK683" s="23">
        <v>0</v>
      </c>
      <c r="BL683" s="23">
        <v>0</v>
      </c>
      <c r="BM683" s="23">
        <v>0</v>
      </c>
      <c r="BN683" s="24">
        <v>0</v>
      </c>
      <c r="BO683" s="23">
        <v>0</v>
      </c>
      <c r="BP683" s="23">
        <v>0</v>
      </c>
      <c r="BQ683" s="23">
        <v>0</v>
      </c>
      <c r="BR683" s="25">
        <v>408325587</v>
      </c>
      <c r="BS683" s="22">
        <v>0</v>
      </c>
      <c r="BT683" s="23">
        <v>0</v>
      </c>
      <c r="BU683" s="23">
        <v>0</v>
      </c>
      <c r="BV683" s="23">
        <v>0</v>
      </c>
      <c r="BW683" s="24">
        <v>0</v>
      </c>
      <c r="BX683" s="23">
        <v>0</v>
      </c>
      <c r="BY683" s="23">
        <v>0</v>
      </c>
      <c r="BZ683" s="23">
        <v>0</v>
      </c>
      <c r="CA683" s="25">
        <f t="shared" si="98"/>
        <v>408325587</v>
      </c>
      <c r="CB683" s="22">
        <v>0</v>
      </c>
      <c r="CC683" s="23">
        <v>0</v>
      </c>
      <c r="CD683" s="23">
        <v>0</v>
      </c>
      <c r="CE683" s="23">
        <v>0</v>
      </c>
      <c r="CF683" s="24">
        <v>0</v>
      </c>
      <c r="CG683" s="23">
        <v>0</v>
      </c>
      <c r="CH683" s="23">
        <v>0</v>
      </c>
      <c r="CI683" s="23">
        <v>0</v>
      </c>
      <c r="CJ683" s="25">
        <f t="shared" si="99"/>
        <v>408325587</v>
      </c>
      <c r="CK683" s="22">
        <v>0</v>
      </c>
      <c r="CL683" s="23">
        <v>0</v>
      </c>
      <c r="CM683" s="23">
        <v>0</v>
      </c>
      <c r="CN683" s="23">
        <v>0</v>
      </c>
      <c r="CO683" s="23">
        <v>0</v>
      </c>
      <c r="CP683" s="24">
        <v>0</v>
      </c>
      <c r="CQ683" s="23">
        <v>0</v>
      </c>
      <c r="CR683" s="23">
        <v>0</v>
      </c>
      <c r="CS683" s="25">
        <f t="shared" si="100"/>
        <v>408325587</v>
      </c>
      <c r="CT683" s="22">
        <v>0</v>
      </c>
      <c r="CU683" s="23">
        <v>0</v>
      </c>
      <c r="CV683" s="23">
        <v>0</v>
      </c>
      <c r="CW683" s="23"/>
      <c r="CX683" s="23">
        <v>0</v>
      </c>
      <c r="CY683" s="24">
        <v>0</v>
      </c>
      <c r="CZ683" s="23">
        <v>0</v>
      </c>
      <c r="DA683" s="23">
        <v>0</v>
      </c>
      <c r="DB683" s="25">
        <f t="shared" si="102"/>
        <v>408325587</v>
      </c>
      <c r="DC683" s="22">
        <v>0</v>
      </c>
      <c r="DD683" s="23">
        <v>0</v>
      </c>
      <c r="DE683" s="23">
        <v>0</v>
      </c>
      <c r="DF683" s="23">
        <v>0</v>
      </c>
      <c r="DG683" s="23">
        <v>0</v>
      </c>
      <c r="DH683" s="24">
        <v>0</v>
      </c>
      <c r="DI683" s="23">
        <v>0</v>
      </c>
      <c r="DJ683" s="23">
        <v>0</v>
      </c>
      <c r="DK683" s="25">
        <f t="shared" si="103"/>
        <v>408325587</v>
      </c>
      <c r="DL683" s="28">
        <v>0</v>
      </c>
      <c r="DM683" s="23">
        <v>0</v>
      </c>
      <c r="DN683" s="23">
        <v>0</v>
      </c>
      <c r="DO683" s="23">
        <v>0</v>
      </c>
      <c r="DP683" s="23"/>
      <c r="DQ683" s="23"/>
      <c r="DR683" s="23">
        <v>0</v>
      </c>
      <c r="DS683" s="23">
        <v>0</v>
      </c>
      <c r="DT683" s="24">
        <v>0</v>
      </c>
      <c r="DU683" s="23">
        <v>0</v>
      </c>
      <c r="DV683" s="23">
        <v>0</v>
      </c>
      <c r="DW683" s="26">
        <f t="shared" si="101"/>
        <v>408325587</v>
      </c>
      <c r="DX683" s="26">
        <f>VLOOKUP(B683,[2]RPTNCT049_ConsultaSaldosContabl!$I$4:$K$7914,3,0)</f>
        <v>148429661</v>
      </c>
      <c r="DY683" s="13" t="e">
        <f>+S683+AD683+AU683+#REF!+BG683+#REF!+BQ683+#REF!</f>
        <v>#REF!</v>
      </c>
    </row>
    <row r="684" spans="1:129" ht="15" customHeight="1" x14ac:dyDescent="0.2">
      <c r="A684" s="9">
        <v>8190032248</v>
      </c>
      <c r="B684" s="9">
        <v>819003224</v>
      </c>
      <c r="C684" s="9"/>
      <c r="D684" s="27">
        <v>216047660</v>
      </c>
      <c r="E684" s="21" t="s">
        <v>736</v>
      </c>
      <c r="F684" s="20" t="s">
        <v>1871</v>
      </c>
      <c r="G684" s="22">
        <f>VLOOKUP(A684,[1]SGP!$A$4:$G$1137,7,0)</f>
        <v>0</v>
      </c>
      <c r="H684" s="23"/>
      <c r="I684" s="23">
        <v>0</v>
      </c>
      <c r="J684" s="23">
        <v>0</v>
      </c>
      <c r="K684" s="24">
        <v>0</v>
      </c>
      <c r="L684" s="23">
        <v>0</v>
      </c>
      <c r="M684" s="23">
        <v>0</v>
      </c>
      <c r="N684" s="25">
        <f t="shared" si="95"/>
        <v>0</v>
      </c>
      <c r="O684" s="25">
        <v>0</v>
      </c>
      <c r="P684" s="22">
        <v>0</v>
      </c>
      <c r="Q684" s="23">
        <v>0</v>
      </c>
      <c r="R684" s="23">
        <v>0</v>
      </c>
      <c r="S684" s="31">
        <v>214523753</v>
      </c>
      <c r="T684" s="23">
        <v>0</v>
      </c>
      <c r="U684" s="24">
        <v>0</v>
      </c>
      <c r="V684" s="23">
        <v>0</v>
      </c>
      <c r="W684" s="23">
        <v>0</v>
      </c>
      <c r="X684" s="25">
        <f t="shared" si="96"/>
        <v>214523753</v>
      </c>
      <c r="Y684" s="25">
        <v>0</v>
      </c>
      <c r="Z684" s="22">
        <v>0</v>
      </c>
      <c r="AA684" s="23">
        <v>0</v>
      </c>
      <c r="AB684" s="22">
        <v>0</v>
      </c>
      <c r="AC684" s="23">
        <v>0</v>
      </c>
      <c r="AD684" s="23">
        <v>0</v>
      </c>
      <c r="AE684" s="23">
        <v>0</v>
      </c>
      <c r="AF684" s="24">
        <v>0</v>
      </c>
      <c r="AG684" s="23">
        <v>0</v>
      </c>
      <c r="AH684" s="23">
        <v>0</v>
      </c>
      <c r="AI684" s="25">
        <f t="shared" si="97"/>
        <v>214523753</v>
      </c>
      <c r="AJ684" s="25">
        <v>0</v>
      </c>
      <c r="AK684" s="24">
        <v>0</v>
      </c>
      <c r="AL684" s="23">
        <v>0</v>
      </c>
      <c r="AM684" s="23">
        <v>0</v>
      </c>
      <c r="AN684" s="24">
        <v>0</v>
      </c>
      <c r="AO684" s="24">
        <v>0</v>
      </c>
      <c r="AP684" s="23">
        <v>0</v>
      </c>
      <c r="AQ684" s="23">
        <v>0</v>
      </c>
      <c r="AR684" s="23">
        <v>0</v>
      </c>
      <c r="AS684" s="41" t="s">
        <v>2304</v>
      </c>
      <c r="AT684" s="23">
        <v>0</v>
      </c>
      <c r="AU684" s="23">
        <v>0</v>
      </c>
      <c r="AV684" s="25">
        <v>214523753</v>
      </c>
      <c r="AW684" s="22">
        <v>0</v>
      </c>
      <c r="AX684" s="23">
        <v>0</v>
      </c>
      <c r="AY684" s="41">
        <v>0</v>
      </c>
      <c r="AZ684" s="23">
        <v>0</v>
      </c>
      <c r="BA684" s="24">
        <v>0</v>
      </c>
      <c r="BB684" s="23">
        <v>0</v>
      </c>
      <c r="BC684" s="23"/>
      <c r="BD684" s="23">
        <v>0</v>
      </c>
      <c r="BE684" s="41">
        <v>0</v>
      </c>
      <c r="BF684" s="23">
        <v>210643295</v>
      </c>
      <c r="BG684" s="23">
        <v>209063371</v>
      </c>
      <c r="BH684" s="25">
        <v>634230419</v>
      </c>
      <c r="BI684" s="23">
        <v>0</v>
      </c>
      <c r="BJ684" s="23">
        <v>57223323</v>
      </c>
      <c r="BK684" s="23">
        <v>0</v>
      </c>
      <c r="BL684" s="23">
        <v>0</v>
      </c>
      <c r="BM684" s="23">
        <v>0</v>
      </c>
      <c r="BN684" s="24">
        <v>0</v>
      </c>
      <c r="BO684" s="23">
        <v>0</v>
      </c>
      <c r="BP684" s="23">
        <v>0</v>
      </c>
      <c r="BQ684" s="23">
        <v>0</v>
      </c>
      <c r="BR684" s="25">
        <v>691453742</v>
      </c>
      <c r="BS684" s="22">
        <v>0</v>
      </c>
      <c r="BT684" s="23">
        <v>0</v>
      </c>
      <c r="BU684" s="23">
        <v>0</v>
      </c>
      <c r="BV684" s="23">
        <v>0</v>
      </c>
      <c r="BW684" s="24">
        <v>0</v>
      </c>
      <c r="BX684" s="23">
        <v>0</v>
      </c>
      <c r="BY684" s="23">
        <v>0</v>
      </c>
      <c r="BZ684" s="23">
        <v>0</v>
      </c>
      <c r="CA684" s="25">
        <f t="shared" si="98"/>
        <v>691453742</v>
      </c>
      <c r="CB684" s="22">
        <v>0</v>
      </c>
      <c r="CC684" s="23">
        <v>0</v>
      </c>
      <c r="CD684" s="23">
        <v>0</v>
      </c>
      <c r="CE684" s="23">
        <v>0</v>
      </c>
      <c r="CF684" s="24">
        <v>0</v>
      </c>
      <c r="CG684" s="23">
        <v>0</v>
      </c>
      <c r="CH684" s="23">
        <v>0</v>
      </c>
      <c r="CI684" s="23">
        <v>0</v>
      </c>
      <c r="CJ684" s="25">
        <f t="shared" si="99"/>
        <v>691453742</v>
      </c>
      <c r="CK684" s="22">
        <v>0</v>
      </c>
      <c r="CL684" s="23">
        <v>0</v>
      </c>
      <c r="CM684" s="23">
        <v>0</v>
      </c>
      <c r="CN684" s="23">
        <v>0</v>
      </c>
      <c r="CO684" s="23">
        <v>0</v>
      </c>
      <c r="CP684" s="24">
        <v>0</v>
      </c>
      <c r="CQ684" s="23">
        <v>0</v>
      </c>
      <c r="CR684" s="23">
        <v>0</v>
      </c>
      <c r="CS684" s="25">
        <f t="shared" si="100"/>
        <v>691453742</v>
      </c>
      <c r="CT684" s="22">
        <v>0</v>
      </c>
      <c r="CU684" s="23">
        <v>0</v>
      </c>
      <c r="CV684" s="23">
        <v>0</v>
      </c>
      <c r="CW684" s="23"/>
      <c r="CX684" s="23">
        <v>0</v>
      </c>
      <c r="CY684" s="24">
        <v>0</v>
      </c>
      <c r="CZ684" s="23">
        <v>0</v>
      </c>
      <c r="DA684" s="23">
        <v>0</v>
      </c>
      <c r="DB684" s="25">
        <f t="shared" si="102"/>
        <v>691453742</v>
      </c>
      <c r="DC684" s="22">
        <v>0</v>
      </c>
      <c r="DD684" s="23">
        <v>0</v>
      </c>
      <c r="DE684" s="23">
        <v>0</v>
      </c>
      <c r="DF684" s="23">
        <v>0</v>
      </c>
      <c r="DG684" s="23">
        <v>0</v>
      </c>
      <c r="DH684" s="24">
        <v>0</v>
      </c>
      <c r="DI684" s="23">
        <v>0</v>
      </c>
      <c r="DJ684" s="23">
        <v>0</v>
      </c>
      <c r="DK684" s="25">
        <f t="shared" si="103"/>
        <v>691453742</v>
      </c>
      <c r="DL684" s="28">
        <v>0</v>
      </c>
      <c r="DM684" s="23">
        <v>0</v>
      </c>
      <c r="DN684" s="23">
        <v>0</v>
      </c>
      <c r="DO684" s="23">
        <v>0</v>
      </c>
      <c r="DP684" s="23"/>
      <c r="DQ684" s="23"/>
      <c r="DR684" s="23">
        <v>0</v>
      </c>
      <c r="DS684" s="23">
        <v>0</v>
      </c>
      <c r="DT684" s="24">
        <v>0</v>
      </c>
      <c r="DU684" s="23">
        <v>0</v>
      </c>
      <c r="DV684" s="23">
        <v>0</v>
      </c>
      <c r="DW684" s="26">
        <f t="shared" si="101"/>
        <v>691453742</v>
      </c>
      <c r="DX684" s="26">
        <f>VLOOKUP(B684,[2]RPTNCT049_ConsultaSaldosContabl!$I$4:$K$7914,3,0)</f>
        <v>267866618</v>
      </c>
      <c r="DY684" s="13" t="e">
        <f>+S684+AD684+AU684+#REF!+BG684+#REF!+BQ684+#REF!</f>
        <v>#REF!</v>
      </c>
    </row>
    <row r="685" spans="1:129" ht="15" customHeight="1" x14ac:dyDescent="0.2">
      <c r="A685" s="9">
        <v>8190032190</v>
      </c>
      <c r="B685" s="9">
        <v>819003219</v>
      </c>
      <c r="C685" s="9"/>
      <c r="D685" s="27">
        <v>213047030</v>
      </c>
      <c r="E685" s="21" t="s">
        <v>718</v>
      </c>
      <c r="F685" s="20" t="s">
        <v>1853</v>
      </c>
      <c r="G685" s="22">
        <f>VLOOKUP(A685,[1]SGP!$A$4:$G$1137,7,0)</f>
        <v>0</v>
      </c>
      <c r="H685" s="23"/>
      <c r="I685" s="23">
        <v>0</v>
      </c>
      <c r="J685" s="23">
        <v>0</v>
      </c>
      <c r="K685" s="24">
        <v>0</v>
      </c>
      <c r="L685" s="23">
        <v>0</v>
      </c>
      <c r="M685" s="23">
        <v>0</v>
      </c>
      <c r="N685" s="25">
        <f t="shared" si="95"/>
        <v>0</v>
      </c>
      <c r="O685" s="25">
        <v>0</v>
      </c>
      <c r="P685" s="22">
        <v>0</v>
      </c>
      <c r="Q685" s="23">
        <v>0</v>
      </c>
      <c r="R685" s="23">
        <v>0</v>
      </c>
      <c r="S685" s="31">
        <v>160916197</v>
      </c>
      <c r="T685" s="23">
        <v>0</v>
      </c>
      <c r="U685" s="24">
        <v>0</v>
      </c>
      <c r="V685" s="23">
        <v>0</v>
      </c>
      <c r="W685" s="23">
        <v>0</v>
      </c>
      <c r="X685" s="25">
        <f t="shared" si="96"/>
        <v>160916197</v>
      </c>
      <c r="Y685" s="25">
        <v>0</v>
      </c>
      <c r="Z685" s="22">
        <v>0</v>
      </c>
      <c r="AA685" s="23">
        <v>0</v>
      </c>
      <c r="AB685" s="22">
        <v>0</v>
      </c>
      <c r="AC685" s="23">
        <v>0</v>
      </c>
      <c r="AD685" s="23">
        <v>0</v>
      </c>
      <c r="AE685" s="23">
        <v>0</v>
      </c>
      <c r="AF685" s="24">
        <v>0</v>
      </c>
      <c r="AG685" s="23">
        <v>0</v>
      </c>
      <c r="AH685" s="23">
        <v>0</v>
      </c>
      <c r="AI685" s="25">
        <f t="shared" si="97"/>
        <v>160916197</v>
      </c>
      <c r="AJ685" s="25">
        <v>0</v>
      </c>
      <c r="AK685" s="24">
        <v>0</v>
      </c>
      <c r="AL685" s="23">
        <v>0</v>
      </c>
      <c r="AM685" s="23">
        <v>0</v>
      </c>
      <c r="AN685" s="24">
        <v>0</v>
      </c>
      <c r="AO685" s="24">
        <v>0</v>
      </c>
      <c r="AP685" s="23">
        <v>0</v>
      </c>
      <c r="AQ685" s="23">
        <v>0</v>
      </c>
      <c r="AR685" s="23">
        <v>0</v>
      </c>
      <c r="AS685" s="41" t="s">
        <v>2304</v>
      </c>
      <c r="AT685" s="23">
        <v>0</v>
      </c>
      <c r="AU685" s="23">
        <v>0</v>
      </c>
      <c r="AV685" s="25">
        <v>160916197</v>
      </c>
      <c r="AW685" s="22">
        <v>0</v>
      </c>
      <c r="AX685" s="23">
        <v>0</v>
      </c>
      <c r="AY685" s="41">
        <v>0</v>
      </c>
      <c r="AZ685" s="23">
        <v>0</v>
      </c>
      <c r="BA685" s="24">
        <v>0</v>
      </c>
      <c r="BB685" s="23">
        <v>0</v>
      </c>
      <c r="BC685" s="23"/>
      <c r="BD685" s="23">
        <v>0</v>
      </c>
      <c r="BE685" s="41">
        <v>0</v>
      </c>
      <c r="BF685" s="23">
        <v>162029385</v>
      </c>
      <c r="BG685" s="23">
        <v>147848797</v>
      </c>
      <c r="BH685" s="25">
        <v>470794379</v>
      </c>
      <c r="BI685" s="23">
        <v>0</v>
      </c>
      <c r="BJ685" s="23">
        <v>46012480</v>
      </c>
      <c r="BK685" s="23">
        <v>0</v>
      </c>
      <c r="BL685" s="23">
        <v>0</v>
      </c>
      <c r="BM685" s="23">
        <v>0</v>
      </c>
      <c r="BN685" s="24">
        <v>0</v>
      </c>
      <c r="BO685" s="23">
        <v>0</v>
      </c>
      <c r="BP685" s="23">
        <v>0</v>
      </c>
      <c r="BQ685" s="23">
        <v>0</v>
      </c>
      <c r="BR685" s="25">
        <v>516806859</v>
      </c>
      <c r="BS685" s="22">
        <v>0</v>
      </c>
      <c r="BT685" s="23">
        <v>0</v>
      </c>
      <c r="BU685" s="23">
        <v>0</v>
      </c>
      <c r="BV685" s="23">
        <v>0</v>
      </c>
      <c r="BW685" s="24">
        <v>0</v>
      </c>
      <c r="BX685" s="23">
        <v>0</v>
      </c>
      <c r="BY685" s="23">
        <v>0</v>
      </c>
      <c r="BZ685" s="23">
        <v>0</v>
      </c>
      <c r="CA685" s="25">
        <f t="shared" si="98"/>
        <v>516806859</v>
      </c>
      <c r="CB685" s="22">
        <v>0</v>
      </c>
      <c r="CC685" s="23">
        <v>0</v>
      </c>
      <c r="CD685" s="23">
        <v>0</v>
      </c>
      <c r="CE685" s="23">
        <v>0</v>
      </c>
      <c r="CF685" s="24">
        <v>0</v>
      </c>
      <c r="CG685" s="23">
        <v>0</v>
      </c>
      <c r="CH685" s="23">
        <v>0</v>
      </c>
      <c r="CI685" s="23">
        <v>0</v>
      </c>
      <c r="CJ685" s="25">
        <f t="shared" si="99"/>
        <v>516806859</v>
      </c>
      <c r="CK685" s="22">
        <v>0</v>
      </c>
      <c r="CL685" s="23">
        <v>0</v>
      </c>
      <c r="CM685" s="23">
        <v>0</v>
      </c>
      <c r="CN685" s="23">
        <v>0</v>
      </c>
      <c r="CO685" s="23">
        <v>0</v>
      </c>
      <c r="CP685" s="24">
        <v>0</v>
      </c>
      <c r="CQ685" s="23">
        <v>0</v>
      </c>
      <c r="CR685" s="23">
        <v>0</v>
      </c>
      <c r="CS685" s="25">
        <f t="shared" si="100"/>
        <v>516806859</v>
      </c>
      <c r="CT685" s="22">
        <v>0</v>
      </c>
      <c r="CU685" s="23">
        <v>0</v>
      </c>
      <c r="CV685" s="23">
        <v>0</v>
      </c>
      <c r="CW685" s="23"/>
      <c r="CX685" s="23">
        <v>0</v>
      </c>
      <c r="CY685" s="24">
        <v>0</v>
      </c>
      <c r="CZ685" s="23">
        <v>0</v>
      </c>
      <c r="DA685" s="23">
        <v>0</v>
      </c>
      <c r="DB685" s="25">
        <f t="shared" si="102"/>
        <v>516806859</v>
      </c>
      <c r="DC685" s="22">
        <v>0</v>
      </c>
      <c r="DD685" s="23">
        <v>0</v>
      </c>
      <c r="DE685" s="23">
        <v>0</v>
      </c>
      <c r="DF685" s="23">
        <v>0</v>
      </c>
      <c r="DG685" s="23">
        <v>0</v>
      </c>
      <c r="DH685" s="24">
        <v>0</v>
      </c>
      <c r="DI685" s="23">
        <v>0</v>
      </c>
      <c r="DJ685" s="23">
        <v>0</v>
      </c>
      <c r="DK685" s="25">
        <f t="shared" si="103"/>
        <v>516806859</v>
      </c>
      <c r="DL685" s="28">
        <v>0</v>
      </c>
      <c r="DM685" s="23">
        <v>0</v>
      </c>
      <c r="DN685" s="23">
        <v>0</v>
      </c>
      <c r="DO685" s="23">
        <v>0</v>
      </c>
      <c r="DP685" s="23"/>
      <c r="DQ685" s="23"/>
      <c r="DR685" s="23">
        <v>0</v>
      </c>
      <c r="DS685" s="23">
        <v>0</v>
      </c>
      <c r="DT685" s="24">
        <v>0</v>
      </c>
      <c r="DU685" s="23">
        <v>0</v>
      </c>
      <c r="DV685" s="23">
        <v>0</v>
      </c>
      <c r="DW685" s="26">
        <f t="shared" si="101"/>
        <v>516806859</v>
      </c>
      <c r="DX685" s="26">
        <f>VLOOKUP(B685,[2]RPTNCT049_ConsultaSaldosContabl!$I$4:$K$7914,3,0)</f>
        <v>208041865</v>
      </c>
      <c r="DY685" s="13" t="e">
        <f>+S685+AD685+AU685+#REF!+BG685+#REF!+BQ685+#REF!</f>
        <v>#REF!</v>
      </c>
    </row>
    <row r="686" spans="1:129" ht="15" customHeight="1" x14ac:dyDescent="0.2">
      <c r="A686" s="9">
        <v>8190009850</v>
      </c>
      <c r="B686" s="9">
        <v>819000985</v>
      </c>
      <c r="C686" s="9"/>
      <c r="D686" s="27">
        <v>214547545</v>
      </c>
      <c r="E686" s="21" t="s">
        <v>731</v>
      </c>
      <c r="F686" s="20" t="s">
        <v>1866</v>
      </c>
      <c r="G686" s="22">
        <f>VLOOKUP(A686,[1]SGP!$A$4:$G$1137,7,0)</f>
        <v>0</v>
      </c>
      <c r="H686" s="23"/>
      <c r="I686" s="23">
        <v>0</v>
      </c>
      <c r="J686" s="23">
        <v>0</v>
      </c>
      <c r="K686" s="24">
        <v>0</v>
      </c>
      <c r="L686" s="23">
        <v>0</v>
      </c>
      <c r="M686" s="23">
        <v>0</v>
      </c>
      <c r="N686" s="25">
        <f t="shared" si="95"/>
        <v>0</v>
      </c>
      <c r="O686" s="25">
        <v>0</v>
      </c>
      <c r="P686" s="22">
        <v>0</v>
      </c>
      <c r="Q686" s="23">
        <v>0</v>
      </c>
      <c r="R686" s="23">
        <v>0</v>
      </c>
      <c r="S686" s="31">
        <v>175921789</v>
      </c>
      <c r="T686" s="23">
        <v>0</v>
      </c>
      <c r="U686" s="24">
        <v>0</v>
      </c>
      <c r="V686" s="23">
        <v>0</v>
      </c>
      <c r="W686" s="23">
        <v>0</v>
      </c>
      <c r="X686" s="25">
        <f t="shared" si="96"/>
        <v>175921789</v>
      </c>
      <c r="Y686" s="25">
        <v>0</v>
      </c>
      <c r="Z686" s="22">
        <v>0</v>
      </c>
      <c r="AA686" s="23">
        <v>0</v>
      </c>
      <c r="AB686" s="22">
        <v>0</v>
      </c>
      <c r="AC686" s="23">
        <v>0</v>
      </c>
      <c r="AD686" s="23">
        <v>0</v>
      </c>
      <c r="AE686" s="23">
        <v>0</v>
      </c>
      <c r="AF686" s="24">
        <v>0</v>
      </c>
      <c r="AG686" s="23">
        <v>0</v>
      </c>
      <c r="AH686" s="23">
        <v>0</v>
      </c>
      <c r="AI686" s="25">
        <f t="shared" si="97"/>
        <v>175921789</v>
      </c>
      <c r="AJ686" s="25">
        <v>0</v>
      </c>
      <c r="AK686" s="24">
        <v>0</v>
      </c>
      <c r="AL686" s="23">
        <v>0</v>
      </c>
      <c r="AM686" s="23">
        <v>0</v>
      </c>
      <c r="AN686" s="24">
        <v>0</v>
      </c>
      <c r="AO686" s="24">
        <v>0</v>
      </c>
      <c r="AP686" s="23">
        <v>0</v>
      </c>
      <c r="AQ686" s="23">
        <v>0</v>
      </c>
      <c r="AR686" s="23">
        <v>0</v>
      </c>
      <c r="AS686" s="41" t="s">
        <v>2304</v>
      </c>
      <c r="AT686" s="23">
        <v>0</v>
      </c>
      <c r="AU686" s="23">
        <v>0</v>
      </c>
      <c r="AV686" s="25">
        <v>175921789</v>
      </c>
      <c r="AW686" s="22">
        <v>0</v>
      </c>
      <c r="AX686" s="23">
        <v>0</v>
      </c>
      <c r="AY686" s="41">
        <v>0</v>
      </c>
      <c r="AZ686" s="23">
        <v>0</v>
      </c>
      <c r="BA686" s="24">
        <v>0</v>
      </c>
      <c r="BB686" s="23">
        <v>0</v>
      </c>
      <c r="BC686" s="23"/>
      <c r="BD686" s="23">
        <v>0</v>
      </c>
      <c r="BE686" s="41">
        <v>0</v>
      </c>
      <c r="BF686" s="23">
        <v>182789440</v>
      </c>
      <c r="BG686" s="23">
        <v>162446225</v>
      </c>
      <c r="BH686" s="25">
        <v>521157454</v>
      </c>
      <c r="BI686" s="23">
        <v>0</v>
      </c>
      <c r="BJ686" s="23">
        <v>52207637</v>
      </c>
      <c r="BK686" s="23">
        <v>0</v>
      </c>
      <c r="BL686" s="23">
        <v>0</v>
      </c>
      <c r="BM686" s="23">
        <v>0</v>
      </c>
      <c r="BN686" s="24">
        <v>0</v>
      </c>
      <c r="BO686" s="23">
        <v>0</v>
      </c>
      <c r="BP686" s="23">
        <v>0</v>
      </c>
      <c r="BQ686" s="23">
        <v>0</v>
      </c>
      <c r="BR686" s="25">
        <v>573365091</v>
      </c>
      <c r="BS686" s="22">
        <v>0</v>
      </c>
      <c r="BT686" s="23">
        <v>0</v>
      </c>
      <c r="BU686" s="23">
        <v>0</v>
      </c>
      <c r="BV686" s="23">
        <v>0</v>
      </c>
      <c r="BW686" s="24">
        <v>0</v>
      </c>
      <c r="BX686" s="23">
        <v>0</v>
      </c>
      <c r="BY686" s="23">
        <v>0</v>
      </c>
      <c r="BZ686" s="23">
        <v>0</v>
      </c>
      <c r="CA686" s="25">
        <f t="shared" si="98"/>
        <v>573365091</v>
      </c>
      <c r="CB686" s="22">
        <v>0</v>
      </c>
      <c r="CC686" s="23">
        <v>0</v>
      </c>
      <c r="CD686" s="23">
        <v>0</v>
      </c>
      <c r="CE686" s="23">
        <v>0</v>
      </c>
      <c r="CF686" s="24">
        <v>0</v>
      </c>
      <c r="CG686" s="23">
        <v>0</v>
      </c>
      <c r="CH686" s="23">
        <v>0</v>
      </c>
      <c r="CI686" s="23">
        <v>0</v>
      </c>
      <c r="CJ686" s="25">
        <f t="shared" si="99"/>
        <v>573365091</v>
      </c>
      <c r="CK686" s="22">
        <v>0</v>
      </c>
      <c r="CL686" s="23">
        <v>0</v>
      </c>
      <c r="CM686" s="23">
        <v>0</v>
      </c>
      <c r="CN686" s="23">
        <v>0</v>
      </c>
      <c r="CO686" s="23">
        <v>0</v>
      </c>
      <c r="CP686" s="24">
        <v>0</v>
      </c>
      <c r="CQ686" s="23">
        <v>0</v>
      </c>
      <c r="CR686" s="23">
        <v>0</v>
      </c>
      <c r="CS686" s="25">
        <f t="shared" si="100"/>
        <v>573365091</v>
      </c>
      <c r="CT686" s="22">
        <v>0</v>
      </c>
      <c r="CU686" s="23">
        <v>0</v>
      </c>
      <c r="CV686" s="23">
        <v>0</v>
      </c>
      <c r="CW686" s="23"/>
      <c r="CX686" s="23">
        <v>0</v>
      </c>
      <c r="CY686" s="24">
        <v>0</v>
      </c>
      <c r="CZ686" s="23">
        <v>0</v>
      </c>
      <c r="DA686" s="23">
        <v>0</v>
      </c>
      <c r="DB686" s="25">
        <f t="shared" si="102"/>
        <v>573365091</v>
      </c>
      <c r="DC686" s="22">
        <v>0</v>
      </c>
      <c r="DD686" s="23">
        <v>0</v>
      </c>
      <c r="DE686" s="23">
        <v>0</v>
      </c>
      <c r="DF686" s="23">
        <v>0</v>
      </c>
      <c r="DG686" s="23">
        <v>0</v>
      </c>
      <c r="DH686" s="24">
        <v>0</v>
      </c>
      <c r="DI686" s="23">
        <v>0</v>
      </c>
      <c r="DJ686" s="23">
        <v>0</v>
      </c>
      <c r="DK686" s="25">
        <f t="shared" si="103"/>
        <v>573365091</v>
      </c>
      <c r="DL686" s="28">
        <v>0</v>
      </c>
      <c r="DM686" s="23">
        <v>0</v>
      </c>
      <c r="DN686" s="23">
        <v>0</v>
      </c>
      <c r="DO686" s="23">
        <v>0</v>
      </c>
      <c r="DP686" s="23"/>
      <c r="DQ686" s="23"/>
      <c r="DR686" s="23">
        <v>0</v>
      </c>
      <c r="DS686" s="23">
        <v>0</v>
      </c>
      <c r="DT686" s="24">
        <v>0</v>
      </c>
      <c r="DU686" s="23">
        <v>0</v>
      </c>
      <c r="DV686" s="23">
        <v>0</v>
      </c>
      <c r="DW686" s="26">
        <f t="shared" si="101"/>
        <v>573365091</v>
      </c>
      <c r="DX686" s="26">
        <f>VLOOKUP(B686,[2]RPTNCT049_ConsultaSaldosContabl!$I$4:$K$7914,3,0)</f>
        <v>234997077</v>
      </c>
      <c r="DY686" s="13" t="e">
        <f>+S686+AD686+AU686+#REF!+BG686+#REF!+BQ686+#REF!</f>
        <v>#REF!</v>
      </c>
    </row>
    <row r="687" spans="1:129" ht="15" customHeight="1" x14ac:dyDescent="0.2">
      <c r="A687" s="9">
        <v>8190009259</v>
      </c>
      <c r="B687" s="9">
        <v>819000925</v>
      </c>
      <c r="C687" s="9"/>
      <c r="D687" s="27">
        <v>216847268</v>
      </c>
      <c r="E687" s="21" t="s">
        <v>726</v>
      </c>
      <c r="F687" s="20" t="s">
        <v>1861</v>
      </c>
      <c r="G687" s="22">
        <f>VLOOKUP(A687,[1]SGP!$A$4:$G$1137,7,0)</f>
        <v>0</v>
      </c>
      <c r="H687" s="23"/>
      <c r="I687" s="23">
        <v>0</v>
      </c>
      <c r="J687" s="23">
        <v>0</v>
      </c>
      <c r="K687" s="24">
        <v>0</v>
      </c>
      <c r="L687" s="23">
        <v>0</v>
      </c>
      <c r="M687" s="23">
        <v>0</v>
      </c>
      <c r="N687" s="25">
        <f t="shared" si="95"/>
        <v>0</v>
      </c>
      <c r="O687" s="25">
        <v>0</v>
      </c>
      <c r="P687" s="22">
        <v>0</v>
      </c>
      <c r="Q687" s="23">
        <v>0</v>
      </c>
      <c r="R687" s="23">
        <v>0</v>
      </c>
      <c r="S687" s="31">
        <v>254555354</v>
      </c>
      <c r="T687" s="23">
        <v>0</v>
      </c>
      <c r="U687" s="24">
        <v>0</v>
      </c>
      <c r="V687" s="23">
        <v>0</v>
      </c>
      <c r="W687" s="23">
        <v>0</v>
      </c>
      <c r="X687" s="25">
        <f t="shared" si="96"/>
        <v>254555354</v>
      </c>
      <c r="Y687" s="25">
        <v>0</v>
      </c>
      <c r="Z687" s="22">
        <v>0</v>
      </c>
      <c r="AA687" s="23">
        <v>0</v>
      </c>
      <c r="AB687" s="22">
        <v>0</v>
      </c>
      <c r="AC687" s="23">
        <v>0</v>
      </c>
      <c r="AD687" s="23">
        <v>0</v>
      </c>
      <c r="AE687" s="23">
        <v>0</v>
      </c>
      <c r="AF687" s="24">
        <v>0</v>
      </c>
      <c r="AG687" s="23">
        <v>0</v>
      </c>
      <c r="AH687" s="23">
        <v>0</v>
      </c>
      <c r="AI687" s="25">
        <f t="shared" si="97"/>
        <v>254555354</v>
      </c>
      <c r="AJ687" s="25">
        <v>0</v>
      </c>
      <c r="AK687" s="52">
        <v>0</v>
      </c>
      <c r="AL687" s="23">
        <v>0</v>
      </c>
      <c r="AM687" s="23">
        <v>0</v>
      </c>
      <c r="AN687" s="24">
        <v>0</v>
      </c>
      <c r="AO687" s="24">
        <v>0</v>
      </c>
      <c r="AP687" s="23">
        <v>0</v>
      </c>
      <c r="AQ687" s="23">
        <v>0</v>
      </c>
      <c r="AR687" s="23">
        <v>0</v>
      </c>
      <c r="AS687" s="41" t="s">
        <v>2304</v>
      </c>
      <c r="AT687" s="23">
        <v>0</v>
      </c>
      <c r="AU687" s="23">
        <v>0</v>
      </c>
      <c r="AV687" s="25">
        <v>254555354</v>
      </c>
      <c r="AW687" s="22">
        <v>0</v>
      </c>
      <c r="AX687" s="23">
        <v>0</v>
      </c>
      <c r="AY687" s="41">
        <v>0</v>
      </c>
      <c r="AZ687" s="23">
        <v>0</v>
      </c>
      <c r="BA687" s="24">
        <v>0</v>
      </c>
      <c r="BB687" s="23">
        <v>0</v>
      </c>
      <c r="BC687" s="23"/>
      <c r="BD687" s="23">
        <v>0</v>
      </c>
      <c r="BE687" s="41">
        <v>0</v>
      </c>
      <c r="BF687" s="23">
        <v>193900145</v>
      </c>
      <c r="BG687" s="23">
        <v>228508954</v>
      </c>
      <c r="BH687" s="25">
        <v>676964453</v>
      </c>
      <c r="BI687" s="23">
        <v>0</v>
      </c>
      <c r="BJ687" s="23">
        <v>57240048</v>
      </c>
      <c r="BK687" s="23">
        <v>0</v>
      </c>
      <c r="BL687" s="23">
        <v>0</v>
      </c>
      <c r="BM687" s="23">
        <v>0</v>
      </c>
      <c r="BN687" s="24">
        <v>0</v>
      </c>
      <c r="BO687" s="23">
        <v>0</v>
      </c>
      <c r="BP687" s="23">
        <v>0</v>
      </c>
      <c r="BQ687" s="23">
        <v>0</v>
      </c>
      <c r="BR687" s="25">
        <v>734204501</v>
      </c>
      <c r="BS687" s="22">
        <v>0</v>
      </c>
      <c r="BT687" s="23">
        <v>0</v>
      </c>
      <c r="BU687" s="23">
        <v>0</v>
      </c>
      <c r="BV687" s="23">
        <v>0</v>
      </c>
      <c r="BW687" s="24">
        <v>0</v>
      </c>
      <c r="BX687" s="23">
        <v>0</v>
      </c>
      <c r="BY687" s="23">
        <v>0</v>
      </c>
      <c r="BZ687" s="23">
        <v>0</v>
      </c>
      <c r="CA687" s="25">
        <f t="shared" si="98"/>
        <v>734204501</v>
      </c>
      <c r="CB687" s="22">
        <v>0</v>
      </c>
      <c r="CC687" s="23">
        <v>0</v>
      </c>
      <c r="CD687" s="23">
        <v>0</v>
      </c>
      <c r="CE687" s="23">
        <v>0</v>
      </c>
      <c r="CF687" s="24">
        <v>0</v>
      </c>
      <c r="CG687" s="23">
        <v>0</v>
      </c>
      <c r="CH687" s="23">
        <v>0</v>
      </c>
      <c r="CI687" s="23">
        <v>0</v>
      </c>
      <c r="CJ687" s="25">
        <f t="shared" si="99"/>
        <v>734204501</v>
      </c>
      <c r="CK687" s="22">
        <v>0</v>
      </c>
      <c r="CL687" s="23">
        <v>0</v>
      </c>
      <c r="CM687" s="23">
        <v>0</v>
      </c>
      <c r="CN687" s="23">
        <v>0</v>
      </c>
      <c r="CO687" s="23">
        <v>0</v>
      </c>
      <c r="CP687" s="24">
        <v>0</v>
      </c>
      <c r="CQ687" s="23">
        <v>0</v>
      </c>
      <c r="CR687" s="23">
        <v>0</v>
      </c>
      <c r="CS687" s="25">
        <f t="shared" si="100"/>
        <v>734204501</v>
      </c>
      <c r="CT687" s="22">
        <v>0</v>
      </c>
      <c r="CU687" s="23">
        <v>0</v>
      </c>
      <c r="CV687" s="23">
        <v>0</v>
      </c>
      <c r="CW687" s="23"/>
      <c r="CX687" s="23">
        <v>0</v>
      </c>
      <c r="CY687" s="24">
        <v>0</v>
      </c>
      <c r="CZ687" s="23">
        <v>0</v>
      </c>
      <c r="DA687" s="23">
        <v>0</v>
      </c>
      <c r="DB687" s="25">
        <f t="shared" si="102"/>
        <v>734204501</v>
      </c>
      <c r="DC687" s="22">
        <v>0</v>
      </c>
      <c r="DD687" s="23">
        <v>0</v>
      </c>
      <c r="DE687" s="23">
        <v>0</v>
      </c>
      <c r="DF687" s="23">
        <v>0</v>
      </c>
      <c r="DG687" s="23">
        <v>0</v>
      </c>
      <c r="DH687" s="24">
        <v>0</v>
      </c>
      <c r="DI687" s="23">
        <v>0</v>
      </c>
      <c r="DJ687" s="23">
        <v>0</v>
      </c>
      <c r="DK687" s="25">
        <f t="shared" si="103"/>
        <v>734204501</v>
      </c>
      <c r="DL687" s="28">
        <v>0</v>
      </c>
      <c r="DM687" s="23">
        <v>0</v>
      </c>
      <c r="DN687" s="23">
        <v>0</v>
      </c>
      <c r="DO687" s="23">
        <v>0</v>
      </c>
      <c r="DP687" s="23"/>
      <c r="DQ687" s="23"/>
      <c r="DR687" s="23">
        <v>0</v>
      </c>
      <c r="DS687" s="23">
        <v>0</v>
      </c>
      <c r="DT687" s="24">
        <v>0</v>
      </c>
      <c r="DU687" s="23">
        <v>0</v>
      </c>
      <c r="DV687" s="23">
        <v>0</v>
      </c>
      <c r="DW687" s="26">
        <f t="shared" si="101"/>
        <v>734204501</v>
      </c>
      <c r="DX687" s="26">
        <f>VLOOKUP(B687,[2]RPTNCT049_ConsultaSaldosContabl!$I$4:$K$7914,3,0)</f>
        <v>251140193</v>
      </c>
      <c r="DY687" s="13" t="e">
        <f>+S687+AD687+AU687+#REF!+BG687+#REF!+BQ687+#REF!</f>
        <v>#REF!</v>
      </c>
    </row>
    <row r="688" spans="1:129" ht="15" customHeight="1" x14ac:dyDescent="0.2">
      <c r="A688" s="9">
        <v>8180013419</v>
      </c>
      <c r="B688" s="9">
        <v>818001341</v>
      </c>
      <c r="C688" s="9"/>
      <c r="D688" s="27">
        <v>215027150</v>
      </c>
      <c r="E688" s="21" t="s">
        <v>648</v>
      </c>
      <c r="F688" s="20" t="s">
        <v>1785</v>
      </c>
      <c r="G688" s="22">
        <f>VLOOKUP(A688,[1]SGP!$A$4:$G$1137,7,0)</f>
        <v>0</v>
      </c>
      <c r="H688" s="23"/>
      <c r="I688" s="23">
        <v>0</v>
      </c>
      <c r="J688" s="23">
        <v>0</v>
      </c>
      <c r="K688" s="24">
        <v>0</v>
      </c>
      <c r="L688" s="23">
        <v>0</v>
      </c>
      <c r="M688" s="23">
        <v>0</v>
      </c>
      <c r="N688" s="25">
        <f t="shared" si="95"/>
        <v>0</v>
      </c>
      <c r="O688" s="25">
        <v>0</v>
      </c>
      <c r="P688" s="22">
        <v>0</v>
      </c>
      <c r="Q688" s="23">
        <v>0</v>
      </c>
      <c r="R688" s="23">
        <v>0</v>
      </c>
      <c r="S688" s="31">
        <v>64584414</v>
      </c>
      <c r="T688" s="23">
        <v>0</v>
      </c>
      <c r="U688" s="24">
        <v>0</v>
      </c>
      <c r="V688" s="23">
        <v>0</v>
      </c>
      <c r="W688" s="23">
        <v>0</v>
      </c>
      <c r="X688" s="25">
        <f t="shared" si="96"/>
        <v>64584414</v>
      </c>
      <c r="Y688" s="25">
        <v>0</v>
      </c>
      <c r="Z688" s="22">
        <v>0</v>
      </c>
      <c r="AA688" s="23">
        <v>0</v>
      </c>
      <c r="AB688" s="22">
        <v>0</v>
      </c>
      <c r="AC688" s="23">
        <v>0</v>
      </c>
      <c r="AD688" s="23">
        <v>0</v>
      </c>
      <c r="AE688" s="23">
        <v>0</v>
      </c>
      <c r="AF688" s="24">
        <v>0</v>
      </c>
      <c r="AG688" s="23">
        <v>0</v>
      </c>
      <c r="AH688" s="23">
        <v>0</v>
      </c>
      <c r="AI688" s="25">
        <f t="shared" si="97"/>
        <v>64584414</v>
      </c>
      <c r="AJ688" s="25">
        <v>0</v>
      </c>
      <c r="AK688" s="52">
        <v>0</v>
      </c>
      <c r="AL688" s="23">
        <v>0</v>
      </c>
      <c r="AM688" s="23">
        <v>0</v>
      </c>
      <c r="AN688" s="24">
        <v>0</v>
      </c>
      <c r="AO688" s="24">
        <v>0</v>
      </c>
      <c r="AP688" s="23">
        <v>0</v>
      </c>
      <c r="AQ688" s="23">
        <v>0</v>
      </c>
      <c r="AR688" s="23">
        <v>0</v>
      </c>
      <c r="AS688" s="41" t="s">
        <v>2304</v>
      </c>
      <c r="AT688" s="23">
        <v>0</v>
      </c>
      <c r="AU688" s="23">
        <v>34902485</v>
      </c>
      <c r="AV688" s="25">
        <v>99486899</v>
      </c>
      <c r="AW688" s="22">
        <v>0</v>
      </c>
      <c r="AX688" s="23">
        <v>0</v>
      </c>
      <c r="AY688" s="41">
        <v>0</v>
      </c>
      <c r="AZ688" s="23">
        <v>0</v>
      </c>
      <c r="BA688" s="24">
        <v>0</v>
      </c>
      <c r="BB688" s="23">
        <v>0</v>
      </c>
      <c r="BC688" s="23"/>
      <c r="BD688" s="23">
        <v>0</v>
      </c>
      <c r="BE688" s="41">
        <v>0</v>
      </c>
      <c r="BF688" s="23">
        <v>151370985</v>
      </c>
      <c r="BG688" s="23">
        <v>92569830</v>
      </c>
      <c r="BH688" s="25">
        <v>343427714</v>
      </c>
      <c r="BI688" s="23">
        <v>0</v>
      </c>
      <c r="BJ688" s="23">
        <v>43233827</v>
      </c>
      <c r="BK688" s="23">
        <v>0</v>
      </c>
      <c r="BL688" s="23">
        <v>0</v>
      </c>
      <c r="BM688" s="23">
        <v>0</v>
      </c>
      <c r="BN688" s="24">
        <v>0</v>
      </c>
      <c r="BO688" s="23">
        <v>0</v>
      </c>
      <c r="BP688" s="23">
        <v>0</v>
      </c>
      <c r="BQ688" s="23">
        <v>0</v>
      </c>
      <c r="BR688" s="25">
        <v>386661541</v>
      </c>
      <c r="BS688" s="22">
        <v>0</v>
      </c>
      <c r="BT688" s="23">
        <v>0</v>
      </c>
      <c r="BU688" s="23">
        <v>0</v>
      </c>
      <c r="BV688" s="23">
        <v>0</v>
      </c>
      <c r="BW688" s="24">
        <v>0</v>
      </c>
      <c r="BX688" s="23">
        <v>0</v>
      </c>
      <c r="BY688" s="23">
        <v>0</v>
      </c>
      <c r="BZ688" s="23">
        <v>0</v>
      </c>
      <c r="CA688" s="25">
        <f t="shared" si="98"/>
        <v>386661541</v>
      </c>
      <c r="CB688" s="22">
        <v>0</v>
      </c>
      <c r="CC688" s="23">
        <v>0</v>
      </c>
      <c r="CD688" s="23">
        <v>0</v>
      </c>
      <c r="CE688" s="23">
        <v>0</v>
      </c>
      <c r="CF688" s="24">
        <v>0</v>
      </c>
      <c r="CG688" s="23">
        <v>0</v>
      </c>
      <c r="CH688" s="23">
        <v>0</v>
      </c>
      <c r="CI688" s="23">
        <v>0</v>
      </c>
      <c r="CJ688" s="25">
        <f t="shared" si="99"/>
        <v>386661541</v>
      </c>
      <c r="CK688" s="22">
        <v>0</v>
      </c>
      <c r="CL688" s="23">
        <v>0</v>
      </c>
      <c r="CM688" s="23">
        <v>0</v>
      </c>
      <c r="CN688" s="23">
        <v>0</v>
      </c>
      <c r="CO688" s="23">
        <v>0</v>
      </c>
      <c r="CP688" s="24">
        <v>0</v>
      </c>
      <c r="CQ688" s="23">
        <v>0</v>
      </c>
      <c r="CR688" s="23">
        <v>0</v>
      </c>
      <c r="CS688" s="25">
        <f t="shared" si="100"/>
        <v>386661541</v>
      </c>
      <c r="CT688" s="22">
        <v>0</v>
      </c>
      <c r="CU688" s="23">
        <v>0</v>
      </c>
      <c r="CV688" s="23">
        <v>0</v>
      </c>
      <c r="CW688" s="23"/>
      <c r="CX688" s="23">
        <v>0</v>
      </c>
      <c r="CY688" s="24">
        <v>0</v>
      </c>
      <c r="CZ688" s="23">
        <v>0</v>
      </c>
      <c r="DA688" s="23">
        <v>0</v>
      </c>
      <c r="DB688" s="25">
        <f t="shared" si="102"/>
        <v>386661541</v>
      </c>
      <c r="DC688" s="22">
        <v>0</v>
      </c>
      <c r="DD688" s="23">
        <v>0</v>
      </c>
      <c r="DE688" s="23">
        <v>0</v>
      </c>
      <c r="DF688" s="23">
        <v>0</v>
      </c>
      <c r="DG688" s="23">
        <v>0</v>
      </c>
      <c r="DH688" s="24">
        <v>0</v>
      </c>
      <c r="DI688" s="23">
        <v>0</v>
      </c>
      <c r="DJ688" s="23">
        <v>0</v>
      </c>
      <c r="DK688" s="25">
        <f t="shared" si="103"/>
        <v>386661541</v>
      </c>
      <c r="DL688" s="28">
        <v>0</v>
      </c>
      <c r="DM688" s="23">
        <v>0</v>
      </c>
      <c r="DN688" s="23">
        <v>0</v>
      </c>
      <c r="DO688" s="23">
        <v>0</v>
      </c>
      <c r="DP688" s="23"/>
      <c r="DQ688" s="23"/>
      <c r="DR688" s="23">
        <v>0</v>
      </c>
      <c r="DS688" s="23">
        <v>0</v>
      </c>
      <c r="DT688" s="24">
        <v>0</v>
      </c>
      <c r="DU688" s="23">
        <v>0</v>
      </c>
      <c r="DV688" s="23">
        <v>0</v>
      </c>
      <c r="DW688" s="26">
        <f t="shared" si="101"/>
        <v>386661541</v>
      </c>
      <c r="DX688" s="26">
        <f>VLOOKUP(B688,[2]RPTNCT049_ConsultaSaldosContabl!$I$4:$K$7914,3,0)</f>
        <v>194604812</v>
      </c>
      <c r="DY688" s="13" t="e">
        <f>+S688+AD688+AU688+#REF!+BG688+#REF!+BQ688+#REF!</f>
        <v>#REF!</v>
      </c>
    </row>
    <row r="689" spans="1:129" ht="15" customHeight="1" x14ac:dyDescent="0.2">
      <c r="A689" s="9">
        <v>8180012062</v>
      </c>
      <c r="B689" s="9">
        <v>818001206</v>
      </c>
      <c r="C689" s="9"/>
      <c r="D689" s="27">
        <v>215027450</v>
      </c>
      <c r="E689" s="21" t="s">
        <v>658</v>
      </c>
      <c r="F689" s="20" t="s">
        <v>1795</v>
      </c>
      <c r="G689" s="22">
        <f>VLOOKUP(A689,[1]SGP!$A$4:$G$1137,7,0)</f>
        <v>0</v>
      </c>
      <c r="H689" s="23"/>
      <c r="I689" s="23">
        <v>0</v>
      </c>
      <c r="J689" s="23">
        <v>0</v>
      </c>
      <c r="K689" s="24">
        <v>0</v>
      </c>
      <c r="L689" s="23">
        <v>0</v>
      </c>
      <c r="M689" s="23">
        <v>0</v>
      </c>
      <c r="N689" s="25">
        <f t="shared" si="95"/>
        <v>0</v>
      </c>
      <c r="O689" s="25">
        <v>0</v>
      </c>
      <c r="P689" s="22">
        <v>0</v>
      </c>
      <c r="Q689" s="23">
        <v>0</v>
      </c>
      <c r="R689" s="23">
        <v>0</v>
      </c>
      <c r="S689" s="31">
        <v>107490307</v>
      </c>
      <c r="T689" s="23">
        <v>0</v>
      </c>
      <c r="U689" s="24">
        <v>0</v>
      </c>
      <c r="V689" s="23">
        <v>0</v>
      </c>
      <c r="W689" s="23">
        <v>0</v>
      </c>
      <c r="X689" s="25">
        <f t="shared" si="96"/>
        <v>107490307</v>
      </c>
      <c r="Y689" s="25">
        <v>0</v>
      </c>
      <c r="Z689" s="22">
        <v>0</v>
      </c>
      <c r="AA689" s="23">
        <v>0</v>
      </c>
      <c r="AB689" s="22">
        <v>0</v>
      </c>
      <c r="AC689" s="23">
        <v>0</v>
      </c>
      <c r="AD689" s="23">
        <v>0</v>
      </c>
      <c r="AE689" s="23">
        <v>0</v>
      </c>
      <c r="AF689" s="24">
        <v>0</v>
      </c>
      <c r="AG689" s="23">
        <v>0</v>
      </c>
      <c r="AH689" s="23">
        <v>0</v>
      </c>
      <c r="AI689" s="25">
        <f t="shared" si="97"/>
        <v>107490307</v>
      </c>
      <c r="AJ689" s="25">
        <v>0</v>
      </c>
      <c r="AK689" s="24">
        <v>0</v>
      </c>
      <c r="AL689" s="23">
        <v>0</v>
      </c>
      <c r="AM689" s="23">
        <v>0</v>
      </c>
      <c r="AN689" s="24">
        <v>0</v>
      </c>
      <c r="AO689" s="24">
        <v>0</v>
      </c>
      <c r="AP689" s="23">
        <v>0</v>
      </c>
      <c r="AQ689" s="23">
        <v>0</v>
      </c>
      <c r="AR689" s="23">
        <v>0</v>
      </c>
      <c r="AS689" s="41" t="s">
        <v>2304</v>
      </c>
      <c r="AT689" s="23">
        <v>0</v>
      </c>
      <c r="AU689" s="23">
        <v>0</v>
      </c>
      <c r="AV689" s="25">
        <v>107490307</v>
      </c>
      <c r="AW689" s="22">
        <v>0</v>
      </c>
      <c r="AX689" s="23">
        <v>0</v>
      </c>
      <c r="AY689" s="41">
        <v>0</v>
      </c>
      <c r="AZ689" s="23">
        <v>0</v>
      </c>
      <c r="BA689" s="24">
        <v>0</v>
      </c>
      <c r="BB689" s="23">
        <v>0</v>
      </c>
      <c r="BC689" s="23"/>
      <c r="BD689" s="23">
        <v>0</v>
      </c>
      <c r="BE689" s="41">
        <v>0</v>
      </c>
      <c r="BF689" s="23">
        <v>100360060</v>
      </c>
      <c r="BG689" s="23">
        <v>105290895</v>
      </c>
      <c r="BH689" s="25">
        <v>313141262</v>
      </c>
      <c r="BI689" s="23">
        <v>0</v>
      </c>
      <c r="BJ689" s="23">
        <v>28664845</v>
      </c>
      <c r="BK689" s="23">
        <v>0</v>
      </c>
      <c r="BL689" s="23">
        <v>0</v>
      </c>
      <c r="BM689" s="23">
        <v>0</v>
      </c>
      <c r="BN689" s="24">
        <v>0</v>
      </c>
      <c r="BO689" s="23">
        <v>0</v>
      </c>
      <c r="BP689" s="23">
        <v>0</v>
      </c>
      <c r="BQ689" s="23">
        <v>0</v>
      </c>
      <c r="BR689" s="25">
        <v>341806107</v>
      </c>
      <c r="BS689" s="22">
        <v>0</v>
      </c>
      <c r="BT689" s="23">
        <v>0</v>
      </c>
      <c r="BU689" s="23">
        <v>0</v>
      </c>
      <c r="BV689" s="23">
        <v>0</v>
      </c>
      <c r="BW689" s="24">
        <v>0</v>
      </c>
      <c r="BX689" s="23">
        <v>0</v>
      </c>
      <c r="BY689" s="23">
        <v>0</v>
      </c>
      <c r="BZ689" s="23">
        <v>0</v>
      </c>
      <c r="CA689" s="25">
        <f t="shared" si="98"/>
        <v>341806107</v>
      </c>
      <c r="CB689" s="22">
        <v>0</v>
      </c>
      <c r="CC689" s="23">
        <v>0</v>
      </c>
      <c r="CD689" s="23">
        <v>0</v>
      </c>
      <c r="CE689" s="23">
        <v>0</v>
      </c>
      <c r="CF689" s="24">
        <v>0</v>
      </c>
      <c r="CG689" s="23">
        <v>0</v>
      </c>
      <c r="CH689" s="23">
        <v>0</v>
      </c>
      <c r="CI689" s="23">
        <v>0</v>
      </c>
      <c r="CJ689" s="25">
        <f t="shared" si="99"/>
        <v>341806107</v>
      </c>
      <c r="CK689" s="22">
        <v>0</v>
      </c>
      <c r="CL689" s="23">
        <v>0</v>
      </c>
      <c r="CM689" s="23">
        <v>0</v>
      </c>
      <c r="CN689" s="23">
        <v>0</v>
      </c>
      <c r="CO689" s="23">
        <v>0</v>
      </c>
      <c r="CP689" s="24">
        <v>0</v>
      </c>
      <c r="CQ689" s="23">
        <v>0</v>
      </c>
      <c r="CR689" s="23">
        <v>0</v>
      </c>
      <c r="CS689" s="25">
        <f t="shared" si="100"/>
        <v>341806107</v>
      </c>
      <c r="CT689" s="22">
        <v>0</v>
      </c>
      <c r="CU689" s="23">
        <v>0</v>
      </c>
      <c r="CV689" s="23">
        <v>0</v>
      </c>
      <c r="CW689" s="23"/>
      <c r="CX689" s="23">
        <v>0</v>
      </c>
      <c r="CY689" s="24">
        <v>0</v>
      </c>
      <c r="CZ689" s="23">
        <v>0</v>
      </c>
      <c r="DA689" s="23">
        <v>0</v>
      </c>
      <c r="DB689" s="25">
        <f t="shared" si="102"/>
        <v>341806107</v>
      </c>
      <c r="DC689" s="22">
        <v>0</v>
      </c>
      <c r="DD689" s="23">
        <v>0</v>
      </c>
      <c r="DE689" s="23">
        <v>0</v>
      </c>
      <c r="DF689" s="23">
        <v>0</v>
      </c>
      <c r="DG689" s="23">
        <v>0</v>
      </c>
      <c r="DH689" s="24">
        <v>0</v>
      </c>
      <c r="DI689" s="23">
        <v>0</v>
      </c>
      <c r="DJ689" s="23">
        <v>0</v>
      </c>
      <c r="DK689" s="25">
        <f t="shared" si="103"/>
        <v>341806107</v>
      </c>
      <c r="DL689" s="28">
        <v>0</v>
      </c>
      <c r="DM689" s="23">
        <v>0</v>
      </c>
      <c r="DN689" s="23">
        <v>0</v>
      </c>
      <c r="DO689" s="23">
        <v>0</v>
      </c>
      <c r="DP689" s="23"/>
      <c r="DQ689" s="23"/>
      <c r="DR689" s="23">
        <v>0</v>
      </c>
      <c r="DS689" s="23">
        <v>0</v>
      </c>
      <c r="DT689" s="24">
        <v>0</v>
      </c>
      <c r="DU689" s="23">
        <v>0</v>
      </c>
      <c r="DV689" s="23">
        <v>0</v>
      </c>
      <c r="DW689" s="26">
        <f t="shared" si="101"/>
        <v>341806107</v>
      </c>
      <c r="DX689" s="26">
        <f>VLOOKUP(B689,[2]RPTNCT049_ConsultaSaldosContabl!$I$4:$K$7914,3,0)</f>
        <v>129024905</v>
      </c>
      <c r="DY689" s="13" t="e">
        <f>+S689+AD689+AU689+#REF!+BG689+#REF!+BQ689+#REF!</f>
        <v>#REF!</v>
      </c>
    </row>
    <row r="690" spans="1:129" ht="15" customHeight="1" x14ac:dyDescent="0.2">
      <c r="A690" s="9">
        <v>8180012030</v>
      </c>
      <c r="B690" s="9">
        <v>818001203</v>
      </c>
      <c r="C690" s="9"/>
      <c r="D690" s="27">
        <v>218027580</v>
      </c>
      <c r="E690" s="21" t="s">
        <v>661</v>
      </c>
      <c r="F690" s="20" t="s">
        <v>1798</v>
      </c>
      <c r="G690" s="22">
        <f>VLOOKUP(A690,[1]SGP!$A$4:$G$1137,7,0)</f>
        <v>0</v>
      </c>
      <c r="H690" s="23"/>
      <c r="I690" s="23">
        <v>0</v>
      </c>
      <c r="J690" s="23">
        <v>0</v>
      </c>
      <c r="K690" s="24">
        <v>0</v>
      </c>
      <c r="L690" s="23">
        <v>0</v>
      </c>
      <c r="M690" s="23">
        <v>0</v>
      </c>
      <c r="N690" s="25">
        <f t="shared" si="95"/>
        <v>0</v>
      </c>
      <c r="O690" s="25">
        <v>0</v>
      </c>
      <c r="P690" s="22">
        <v>0</v>
      </c>
      <c r="Q690" s="23">
        <v>0</v>
      </c>
      <c r="R690" s="23">
        <v>0</v>
      </c>
      <c r="S690" s="31">
        <v>64605991</v>
      </c>
      <c r="T690" s="23">
        <v>0</v>
      </c>
      <c r="U690" s="24">
        <v>0</v>
      </c>
      <c r="V690" s="23">
        <v>0</v>
      </c>
      <c r="W690" s="23">
        <v>0</v>
      </c>
      <c r="X690" s="25">
        <f t="shared" si="96"/>
        <v>64605991</v>
      </c>
      <c r="Y690" s="25">
        <v>0</v>
      </c>
      <c r="Z690" s="22">
        <v>0</v>
      </c>
      <c r="AA690" s="23">
        <v>0</v>
      </c>
      <c r="AB690" s="22">
        <v>0</v>
      </c>
      <c r="AC690" s="23">
        <v>0</v>
      </c>
      <c r="AD690" s="23">
        <v>0</v>
      </c>
      <c r="AE690" s="23">
        <v>0</v>
      </c>
      <c r="AF690" s="24">
        <v>0</v>
      </c>
      <c r="AG690" s="23">
        <v>0</v>
      </c>
      <c r="AH690" s="23">
        <v>0</v>
      </c>
      <c r="AI690" s="25">
        <f t="shared" si="97"/>
        <v>64605991</v>
      </c>
      <c r="AJ690" s="25">
        <v>0</v>
      </c>
      <c r="AK690" s="52">
        <v>0</v>
      </c>
      <c r="AL690" s="23">
        <v>0</v>
      </c>
      <c r="AM690" s="23">
        <v>0</v>
      </c>
      <c r="AN690" s="24">
        <v>0</v>
      </c>
      <c r="AO690" s="24">
        <v>0</v>
      </c>
      <c r="AP690" s="23">
        <v>0</v>
      </c>
      <c r="AQ690" s="23">
        <v>0</v>
      </c>
      <c r="AR690" s="23">
        <v>0</v>
      </c>
      <c r="AS690" s="41" t="s">
        <v>2304</v>
      </c>
      <c r="AT690" s="23">
        <v>0</v>
      </c>
      <c r="AU690" s="23">
        <v>0</v>
      </c>
      <c r="AV690" s="25">
        <v>64605991</v>
      </c>
      <c r="AW690" s="22">
        <v>0</v>
      </c>
      <c r="AX690" s="23">
        <v>0</v>
      </c>
      <c r="AY690" s="41">
        <v>0</v>
      </c>
      <c r="AZ690" s="23">
        <v>0</v>
      </c>
      <c r="BA690" s="24">
        <v>0</v>
      </c>
      <c r="BB690" s="23">
        <v>0</v>
      </c>
      <c r="BC690" s="23"/>
      <c r="BD690" s="23">
        <v>0</v>
      </c>
      <c r="BE690" s="41">
        <v>0</v>
      </c>
      <c r="BF690" s="23">
        <v>77210145</v>
      </c>
      <c r="BG690" s="23">
        <v>58421360</v>
      </c>
      <c r="BH690" s="25">
        <v>200237496</v>
      </c>
      <c r="BI690" s="23">
        <v>0</v>
      </c>
      <c r="BJ690" s="23">
        <v>22698221</v>
      </c>
      <c r="BK690" s="23">
        <v>0</v>
      </c>
      <c r="BL690" s="23">
        <v>0</v>
      </c>
      <c r="BM690" s="23">
        <v>0</v>
      </c>
      <c r="BN690" s="24">
        <v>0</v>
      </c>
      <c r="BO690" s="23">
        <v>0</v>
      </c>
      <c r="BP690" s="23">
        <v>0</v>
      </c>
      <c r="BQ690" s="23">
        <v>0</v>
      </c>
      <c r="BR690" s="25">
        <v>222935717</v>
      </c>
      <c r="BS690" s="22">
        <v>0</v>
      </c>
      <c r="BT690" s="23">
        <v>0</v>
      </c>
      <c r="BU690" s="23">
        <v>0</v>
      </c>
      <c r="BV690" s="23">
        <v>0</v>
      </c>
      <c r="BW690" s="24">
        <v>0</v>
      </c>
      <c r="BX690" s="23">
        <v>0</v>
      </c>
      <c r="BY690" s="23">
        <v>0</v>
      </c>
      <c r="BZ690" s="23">
        <v>0</v>
      </c>
      <c r="CA690" s="25">
        <f t="shared" si="98"/>
        <v>222935717</v>
      </c>
      <c r="CB690" s="22">
        <v>0</v>
      </c>
      <c r="CC690" s="23">
        <v>0</v>
      </c>
      <c r="CD690" s="23">
        <v>0</v>
      </c>
      <c r="CE690" s="23">
        <v>0</v>
      </c>
      <c r="CF690" s="24">
        <v>0</v>
      </c>
      <c r="CG690" s="23">
        <v>0</v>
      </c>
      <c r="CH690" s="23">
        <v>0</v>
      </c>
      <c r="CI690" s="23">
        <v>0</v>
      </c>
      <c r="CJ690" s="25">
        <f t="shared" si="99"/>
        <v>222935717</v>
      </c>
      <c r="CK690" s="22">
        <v>0</v>
      </c>
      <c r="CL690" s="23">
        <v>0</v>
      </c>
      <c r="CM690" s="23">
        <v>0</v>
      </c>
      <c r="CN690" s="23">
        <v>0</v>
      </c>
      <c r="CO690" s="23">
        <v>0</v>
      </c>
      <c r="CP690" s="24">
        <v>0</v>
      </c>
      <c r="CQ690" s="23">
        <v>0</v>
      </c>
      <c r="CR690" s="23">
        <v>0</v>
      </c>
      <c r="CS690" s="25">
        <f t="shared" si="100"/>
        <v>222935717</v>
      </c>
      <c r="CT690" s="22">
        <v>0</v>
      </c>
      <c r="CU690" s="23">
        <v>0</v>
      </c>
      <c r="CV690" s="23">
        <v>0</v>
      </c>
      <c r="CW690" s="23"/>
      <c r="CX690" s="23">
        <v>0</v>
      </c>
      <c r="CY690" s="24">
        <v>0</v>
      </c>
      <c r="CZ690" s="23">
        <v>0</v>
      </c>
      <c r="DA690" s="23">
        <v>0</v>
      </c>
      <c r="DB690" s="25">
        <f t="shared" si="102"/>
        <v>222935717</v>
      </c>
      <c r="DC690" s="22">
        <v>0</v>
      </c>
      <c r="DD690" s="23">
        <v>0</v>
      </c>
      <c r="DE690" s="23">
        <v>0</v>
      </c>
      <c r="DF690" s="23">
        <v>0</v>
      </c>
      <c r="DG690" s="23">
        <v>0</v>
      </c>
      <c r="DH690" s="24">
        <v>0</v>
      </c>
      <c r="DI690" s="23">
        <v>0</v>
      </c>
      <c r="DJ690" s="23">
        <v>0</v>
      </c>
      <c r="DK690" s="25">
        <f t="shared" si="103"/>
        <v>222935717</v>
      </c>
      <c r="DL690" s="28">
        <v>0</v>
      </c>
      <c r="DM690" s="23">
        <v>0</v>
      </c>
      <c r="DN690" s="23">
        <v>0</v>
      </c>
      <c r="DO690" s="23">
        <v>0</v>
      </c>
      <c r="DP690" s="23"/>
      <c r="DQ690" s="23"/>
      <c r="DR690" s="23">
        <v>0</v>
      </c>
      <c r="DS690" s="23">
        <v>0</v>
      </c>
      <c r="DT690" s="24">
        <v>0</v>
      </c>
      <c r="DU690" s="23">
        <v>0</v>
      </c>
      <c r="DV690" s="23">
        <v>0</v>
      </c>
      <c r="DW690" s="26">
        <f t="shared" si="101"/>
        <v>222935717</v>
      </c>
      <c r="DX690" s="26">
        <f>VLOOKUP(B690,[2]RPTNCT049_ConsultaSaldosContabl!$I$4:$K$7914,3,0)</f>
        <v>99908366</v>
      </c>
      <c r="DY690" s="13" t="e">
        <f>+S690+AD690+AU690+#REF!+BG690+#REF!+BQ690+#REF!</f>
        <v>#REF!</v>
      </c>
    </row>
    <row r="691" spans="1:129" ht="15" customHeight="1" x14ac:dyDescent="0.2">
      <c r="A691" s="9">
        <v>8180012023</v>
      </c>
      <c r="B691" s="9">
        <v>818001202</v>
      </c>
      <c r="C691" s="9"/>
      <c r="D691" s="27">
        <v>216027160</v>
      </c>
      <c r="E691" s="21" t="s">
        <v>649</v>
      </c>
      <c r="F691" s="20" t="s">
        <v>1786</v>
      </c>
      <c r="G691" s="22">
        <f>VLOOKUP(A691,[1]SGP!$A$4:$G$1137,7,0)</f>
        <v>0</v>
      </c>
      <c r="H691" s="23"/>
      <c r="I691" s="23">
        <v>0</v>
      </c>
      <c r="J691" s="23">
        <v>0</v>
      </c>
      <c r="K691" s="24">
        <v>0</v>
      </c>
      <c r="L691" s="23">
        <v>0</v>
      </c>
      <c r="M691" s="23">
        <v>0</v>
      </c>
      <c r="N691" s="25">
        <f t="shared" si="95"/>
        <v>0</v>
      </c>
      <c r="O691" s="25">
        <v>0</v>
      </c>
      <c r="P691" s="22">
        <v>0</v>
      </c>
      <c r="Q691" s="23">
        <v>0</v>
      </c>
      <c r="R691" s="23">
        <v>0</v>
      </c>
      <c r="S691" s="31">
        <v>42223755</v>
      </c>
      <c r="T691" s="23">
        <v>0</v>
      </c>
      <c r="U691" s="24">
        <v>0</v>
      </c>
      <c r="V691" s="23">
        <v>0</v>
      </c>
      <c r="W691" s="23">
        <v>0</v>
      </c>
      <c r="X691" s="25">
        <f t="shared" si="96"/>
        <v>42223755</v>
      </c>
      <c r="Y691" s="25">
        <v>0</v>
      </c>
      <c r="Z691" s="22">
        <v>0</v>
      </c>
      <c r="AA691" s="23">
        <v>0</v>
      </c>
      <c r="AB691" s="22">
        <v>0</v>
      </c>
      <c r="AC691" s="23">
        <v>0</v>
      </c>
      <c r="AD691" s="23">
        <v>0</v>
      </c>
      <c r="AE691" s="23">
        <v>0</v>
      </c>
      <c r="AF691" s="24">
        <v>0</v>
      </c>
      <c r="AG691" s="23">
        <v>0</v>
      </c>
      <c r="AH691" s="23">
        <v>0</v>
      </c>
      <c r="AI691" s="25">
        <f t="shared" si="97"/>
        <v>42223755</v>
      </c>
      <c r="AJ691" s="25">
        <v>0</v>
      </c>
      <c r="AK691" s="52">
        <v>0</v>
      </c>
      <c r="AL691" s="23">
        <v>0</v>
      </c>
      <c r="AM691" s="23">
        <v>0</v>
      </c>
      <c r="AN691" s="24">
        <v>0</v>
      </c>
      <c r="AO691" s="24">
        <v>0</v>
      </c>
      <c r="AP691" s="23">
        <v>0</v>
      </c>
      <c r="AQ691" s="23">
        <v>0</v>
      </c>
      <c r="AR691" s="23">
        <v>0</v>
      </c>
      <c r="AS691" s="41" t="s">
        <v>2304</v>
      </c>
      <c r="AT691" s="23">
        <v>0</v>
      </c>
      <c r="AU691" s="23">
        <v>0</v>
      </c>
      <c r="AV691" s="25">
        <v>42223755</v>
      </c>
      <c r="AW691" s="22">
        <v>0</v>
      </c>
      <c r="AX691" s="23">
        <v>0</v>
      </c>
      <c r="AY691" s="41">
        <v>0</v>
      </c>
      <c r="AZ691" s="23">
        <v>0</v>
      </c>
      <c r="BA691" s="24">
        <v>0</v>
      </c>
      <c r="BB691" s="23">
        <v>0</v>
      </c>
      <c r="BC691" s="23"/>
      <c r="BD691" s="23">
        <v>0</v>
      </c>
      <c r="BE691" s="41">
        <v>0</v>
      </c>
      <c r="BF691" s="23">
        <v>59756085</v>
      </c>
      <c r="BG691" s="23">
        <v>40517941</v>
      </c>
      <c r="BH691" s="25">
        <v>142497781</v>
      </c>
      <c r="BI691" s="23">
        <v>0</v>
      </c>
      <c r="BJ691" s="23">
        <v>17522995</v>
      </c>
      <c r="BK691" s="23">
        <v>0</v>
      </c>
      <c r="BL691" s="23">
        <v>0</v>
      </c>
      <c r="BM691" s="23">
        <v>0</v>
      </c>
      <c r="BN691" s="24">
        <v>0</v>
      </c>
      <c r="BO691" s="23">
        <v>0</v>
      </c>
      <c r="BP691" s="23">
        <v>0</v>
      </c>
      <c r="BQ691" s="23">
        <v>0</v>
      </c>
      <c r="BR691" s="25">
        <v>160020776</v>
      </c>
      <c r="BS691" s="22">
        <v>0</v>
      </c>
      <c r="BT691" s="23">
        <v>0</v>
      </c>
      <c r="BU691" s="23">
        <v>0</v>
      </c>
      <c r="BV691" s="23">
        <v>0</v>
      </c>
      <c r="BW691" s="24">
        <v>0</v>
      </c>
      <c r="BX691" s="23">
        <v>0</v>
      </c>
      <c r="BY691" s="23">
        <v>0</v>
      </c>
      <c r="BZ691" s="23">
        <v>0</v>
      </c>
      <c r="CA691" s="25">
        <f t="shared" si="98"/>
        <v>160020776</v>
      </c>
      <c r="CB691" s="22">
        <v>0</v>
      </c>
      <c r="CC691" s="23">
        <v>0</v>
      </c>
      <c r="CD691" s="23">
        <v>0</v>
      </c>
      <c r="CE691" s="23">
        <v>0</v>
      </c>
      <c r="CF691" s="24">
        <v>0</v>
      </c>
      <c r="CG691" s="23">
        <v>0</v>
      </c>
      <c r="CH691" s="23">
        <v>0</v>
      </c>
      <c r="CI691" s="23">
        <v>0</v>
      </c>
      <c r="CJ691" s="25">
        <f t="shared" si="99"/>
        <v>160020776</v>
      </c>
      <c r="CK691" s="22">
        <v>0</v>
      </c>
      <c r="CL691" s="23">
        <v>0</v>
      </c>
      <c r="CM691" s="23">
        <v>0</v>
      </c>
      <c r="CN691" s="23">
        <v>0</v>
      </c>
      <c r="CO691" s="23">
        <v>0</v>
      </c>
      <c r="CP691" s="24">
        <v>0</v>
      </c>
      <c r="CQ691" s="23">
        <v>0</v>
      </c>
      <c r="CR691" s="23">
        <v>0</v>
      </c>
      <c r="CS691" s="25">
        <f t="shared" si="100"/>
        <v>160020776</v>
      </c>
      <c r="CT691" s="22">
        <v>0</v>
      </c>
      <c r="CU691" s="23">
        <v>0</v>
      </c>
      <c r="CV691" s="23">
        <v>0</v>
      </c>
      <c r="CW691" s="23"/>
      <c r="CX691" s="23">
        <v>0</v>
      </c>
      <c r="CY691" s="24">
        <v>0</v>
      </c>
      <c r="CZ691" s="23">
        <v>0</v>
      </c>
      <c r="DA691" s="23">
        <v>0</v>
      </c>
      <c r="DB691" s="25">
        <f t="shared" si="102"/>
        <v>160020776</v>
      </c>
      <c r="DC691" s="22">
        <v>0</v>
      </c>
      <c r="DD691" s="23">
        <v>0</v>
      </c>
      <c r="DE691" s="23">
        <v>0</v>
      </c>
      <c r="DF691" s="23">
        <v>0</v>
      </c>
      <c r="DG691" s="23">
        <v>0</v>
      </c>
      <c r="DH691" s="24">
        <v>0</v>
      </c>
      <c r="DI691" s="23">
        <v>0</v>
      </c>
      <c r="DJ691" s="23">
        <v>0</v>
      </c>
      <c r="DK691" s="25">
        <f t="shared" si="103"/>
        <v>160020776</v>
      </c>
      <c r="DL691" s="28">
        <v>0</v>
      </c>
      <c r="DM691" s="23">
        <v>0</v>
      </c>
      <c r="DN691" s="23">
        <v>0</v>
      </c>
      <c r="DO691" s="23">
        <v>0</v>
      </c>
      <c r="DP691" s="23">
        <v>0</v>
      </c>
      <c r="DQ691" s="23"/>
      <c r="DR691" s="23">
        <v>0</v>
      </c>
      <c r="DS691" s="23">
        <v>0</v>
      </c>
      <c r="DT691" s="24">
        <v>0</v>
      </c>
      <c r="DU691" s="23">
        <v>0</v>
      </c>
      <c r="DV691" s="23">
        <v>0</v>
      </c>
      <c r="DW691" s="26">
        <f t="shared" si="101"/>
        <v>160020776</v>
      </c>
      <c r="DX691" s="26">
        <f>VLOOKUP(B691,[2]RPTNCT049_ConsultaSaldosContabl!$I$4:$K$7914,3,0)</f>
        <v>77279080</v>
      </c>
      <c r="DY691" s="13" t="e">
        <f>+S691+AD691+AU691+#REF!+BG691+#REF!+BQ691+#REF!</f>
        <v>#REF!</v>
      </c>
    </row>
    <row r="692" spans="1:129" ht="15" customHeight="1" x14ac:dyDescent="0.2">
      <c r="A692" s="9">
        <v>8180009610</v>
      </c>
      <c r="B692" s="9">
        <v>818000961</v>
      </c>
      <c r="C692" s="9"/>
      <c r="D692" s="27">
        <v>211027810</v>
      </c>
      <c r="E692" s="21" t="s">
        <v>668</v>
      </c>
      <c r="F692" s="20" t="s">
        <v>1804</v>
      </c>
      <c r="G692" s="22">
        <f>VLOOKUP(A692,[1]SGP!$A$4:$G$1137,7,0)</f>
        <v>0</v>
      </c>
      <c r="H692" s="23"/>
      <c r="I692" s="23">
        <v>0</v>
      </c>
      <c r="J692" s="23">
        <v>0</v>
      </c>
      <c r="K692" s="24">
        <v>0</v>
      </c>
      <c r="L692" s="23">
        <v>0</v>
      </c>
      <c r="M692" s="23">
        <v>0</v>
      </c>
      <c r="N692" s="25">
        <f t="shared" si="95"/>
        <v>0</v>
      </c>
      <c r="O692" s="25">
        <v>0</v>
      </c>
      <c r="P692" s="22">
        <v>0</v>
      </c>
      <c r="Q692" s="23">
        <v>0</v>
      </c>
      <c r="R692" s="23">
        <v>0</v>
      </c>
      <c r="S692" s="31">
        <v>73227377</v>
      </c>
      <c r="T692" s="23">
        <v>0</v>
      </c>
      <c r="U692" s="24">
        <v>0</v>
      </c>
      <c r="V692" s="23">
        <v>0</v>
      </c>
      <c r="W692" s="23">
        <v>0</v>
      </c>
      <c r="X692" s="25">
        <f t="shared" si="96"/>
        <v>73227377</v>
      </c>
      <c r="Y692" s="25">
        <v>0</v>
      </c>
      <c r="Z692" s="22">
        <v>0</v>
      </c>
      <c r="AA692" s="23">
        <v>0</v>
      </c>
      <c r="AB692" s="22">
        <v>0</v>
      </c>
      <c r="AC692" s="23">
        <v>0</v>
      </c>
      <c r="AD692" s="23">
        <v>0</v>
      </c>
      <c r="AE692" s="23">
        <v>0</v>
      </c>
      <c r="AF692" s="24">
        <v>0</v>
      </c>
      <c r="AG692" s="23">
        <v>0</v>
      </c>
      <c r="AH692" s="23">
        <v>0</v>
      </c>
      <c r="AI692" s="25">
        <f t="shared" si="97"/>
        <v>73227377</v>
      </c>
      <c r="AJ692" s="25">
        <v>0</v>
      </c>
      <c r="AK692" s="24">
        <v>0</v>
      </c>
      <c r="AL692" s="23">
        <v>0</v>
      </c>
      <c r="AM692" s="23">
        <v>0</v>
      </c>
      <c r="AN692" s="24">
        <v>0</v>
      </c>
      <c r="AO692" s="24">
        <v>0</v>
      </c>
      <c r="AP692" s="23">
        <v>0</v>
      </c>
      <c r="AQ692" s="23">
        <v>0</v>
      </c>
      <c r="AR692" s="23">
        <v>0</v>
      </c>
      <c r="AS692" s="41" t="s">
        <v>2304</v>
      </c>
      <c r="AT692" s="23">
        <v>0</v>
      </c>
      <c r="AU692" s="23">
        <v>0</v>
      </c>
      <c r="AV692" s="25">
        <v>73227377</v>
      </c>
      <c r="AW692" s="22">
        <v>0</v>
      </c>
      <c r="AX692" s="23">
        <v>0</v>
      </c>
      <c r="AY692" s="41">
        <v>0</v>
      </c>
      <c r="AZ692" s="23">
        <v>0</v>
      </c>
      <c r="BA692" s="24">
        <v>0</v>
      </c>
      <c r="BB692" s="23">
        <v>0</v>
      </c>
      <c r="BC692" s="23"/>
      <c r="BD692" s="23">
        <v>0</v>
      </c>
      <c r="BE692" s="41">
        <v>0</v>
      </c>
      <c r="BF692" s="23">
        <v>59906040</v>
      </c>
      <c r="BG692" s="23">
        <v>69291095</v>
      </c>
      <c r="BH692" s="25">
        <v>202424512</v>
      </c>
      <c r="BI692" s="23">
        <v>0</v>
      </c>
      <c r="BJ692" s="23">
        <v>18135163</v>
      </c>
      <c r="BK692" s="23">
        <v>0</v>
      </c>
      <c r="BL692" s="23">
        <v>0</v>
      </c>
      <c r="BM692" s="23">
        <v>0</v>
      </c>
      <c r="BN692" s="24">
        <v>0</v>
      </c>
      <c r="BO692" s="23">
        <v>0</v>
      </c>
      <c r="BP692" s="23">
        <v>0</v>
      </c>
      <c r="BQ692" s="23">
        <v>0</v>
      </c>
      <c r="BR692" s="25">
        <v>220559675</v>
      </c>
      <c r="BS692" s="22">
        <v>0</v>
      </c>
      <c r="BT692" s="23">
        <v>0</v>
      </c>
      <c r="BU692" s="23">
        <v>0</v>
      </c>
      <c r="BV692" s="23">
        <v>0</v>
      </c>
      <c r="BW692" s="24">
        <v>0</v>
      </c>
      <c r="BX692" s="23">
        <v>0</v>
      </c>
      <c r="BY692" s="23">
        <v>0</v>
      </c>
      <c r="BZ692" s="23">
        <v>0</v>
      </c>
      <c r="CA692" s="25">
        <f t="shared" si="98"/>
        <v>220559675</v>
      </c>
      <c r="CB692" s="22">
        <v>0</v>
      </c>
      <c r="CC692" s="23">
        <v>0</v>
      </c>
      <c r="CD692" s="23">
        <v>0</v>
      </c>
      <c r="CE692" s="23">
        <v>0</v>
      </c>
      <c r="CF692" s="24">
        <v>0</v>
      </c>
      <c r="CG692" s="23">
        <v>0</v>
      </c>
      <c r="CH692" s="23">
        <v>0</v>
      </c>
      <c r="CI692" s="23">
        <v>0</v>
      </c>
      <c r="CJ692" s="25">
        <f t="shared" si="99"/>
        <v>220559675</v>
      </c>
      <c r="CK692" s="22">
        <v>0</v>
      </c>
      <c r="CL692" s="23">
        <v>0</v>
      </c>
      <c r="CM692" s="23">
        <v>0</v>
      </c>
      <c r="CN692" s="23">
        <v>0</v>
      </c>
      <c r="CO692" s="23">
        <v>0</v>
      </c>
      <c r="CP692" s="24">
        <v>0</v>
      </c>
      <c r="CQ692" s="23">
        <v>0</v>
      </c>
      <c r="CR692" s="23">
        <v>0</v>
      </c>
      <c r="CS692" s="25">
        <f t="shared" si="100"/>
        <v>220559675</v>
      </c>
      <c r="CT692" s="22">
        <v>0</v>
      </c>
      <c r="CU692" s="23">
        <v>0</v>
      </c>
      <c r="CV692" s="23">
        <v>0</v>
      </c>
      <c r="CW692" s="23"/>
      <c r="CX692" s="23">
        <v>0</v>
      </c>
      <c r="CY692" s="24">
        <v>0</v>
      </c>
      <c r="CZ692" s="23">
        <v>0</v>
      </c>
      <c r="DA692" s="23">
        <v>0</v>
      </c>
      <c r="DB692" s="25">
        <f t="shared" si="102"/>
        <v>220559675</v>
      </c>
      <c r="DC692" s="22">
        <v>0</v>
      </c>
      <c r="DD692" s="23">
        <v>0</v>
      </c>
      <c r="DE692" s="23">
        <v>0</v>
      </c>
      <c r="DF692" s="23">
        <v>0</v>
      </c>
      <c r="DG692" s="23">
        <v>0</v>
      </c>
      <c r="DH692" s="24">
        <v>0</v>
      </c>
      <c r="DI692" s="23">
        <v>0</v>
      </c>
      <c r="DJ692" s="23">
        <v>0</v>
      </c>
      <c r="DK692" s="25">
        <f t="shared" si="103"/>
        <v>220559675</v>
      </c>
      <c r="DL692" s="28">
        <v>0</v>
      </c>
      <c r="DM692" s="23">
        <v>0</v>
      </c>
      <c r="DN692" s="23">
        <v>0</v>
      </c>
      <c r="DO692" s="23">
        <v>0</v>
      </c>
      <c r="DP692" s="23"/>
      <c r="DQ692" s="23"/>
      <c r="DR692" s="23">
        <v>0</v>
      </c>
      <c r="DS692" s="23">
        <v>0</v>
      </c>
      <c r="DT692" s="24">
        <v>0</v>
      </c>
      <c r="DU692" s="23">
        <v>0</v>
      </c>
      <c r="DV692" s="23">
        <v>0</v>
      </c>
      <c r="DW692" s="26">
        <f t="shared" si="101"/>
        <v>220559675</v>
      </c>
      <c r="DX692" s="26">
        <f>VLOOKUP(B692,[2]RPTNCT049_ConsultaSaldosContabl!$I$4:$K$7914,3,0)</f>
        <v>78041203</v>
      </c>
      <c r="DY692" s="13" t="e">
        <f>+S692+AD692+AU692+#REF!+BG692+#REF!+BQ692+#REF!</f>
        <v>#REF!</v>
      </c>
    </row>
    <row r="693" spans="1:129" ht="15" customHeight="1" x14ac:dyDescent="0.2">
      <c r="A693" s="9">
        <v>8180009413</v>
      </c>
      <c r="B693" s="9">
        <v>818000941</v>
      </c>
      <c r="C693" s="9"/>
      <c r="D693" s="27">
        <v>212527425</v>
      </c>
      <c r="E693" s="21" t="s">
        <v>656</v>
      </c>
      <c r="F693" s="20" t="s">
        <v>1793</v>
      </c>
      <c r="G693" s="22">
        <f>VLOOKUP(A693,[1]SGP!$A$4:$G$1137,7,0)</f>
        <v>0</v>
      </c>
      <c r="H693" s="23"/>
      <c r="I693" s="23">
        <v>0</v>
      </c>
      <c r="J693" s="23">
        <v>0</v>
      </c>
      <c r="K693" s="24">
        <v>0</v>
      </c>
      <c r="L693" s="23">
        <v>0</v>
      </c>
      <c r="M693" s="23">
        <v>0</v>
      </c>
      <c r="N693" s="25">
        <f t="shared" si="95"/>
        <v>0</v>
      </c>
      <c r="O693" s="25">
        <v>0</v>
      </c>
      <c r="P693" s="22">
        <v>0</v>
      </c>
      <c r="Q693" s="23">
        <v>0</v>
      </c>
      <c r="R693" s="23">
        <v>0</v>
      </c>
      <c r="S693" s="31">
        <v>52172732</v>
      </c>
      <c r="T693" s="23">
        <v>0</v>
      </c>
      <c r="U693" s="24">
        <v>0</v>
      </c>
      <c r="V693" s="23">
        <v>0</v>
      </c>
      <c r="W693" s="23">
        <v>0</v>
      </c>
      <c r="X693" s="25">
        <f t="shared" si="96"/>
        <v>52172732</v>
      </c>
      <c r="Y693" s="25">
        <v>0</v>
      </c>
      <c r="Z693" s="22">
        <v>0</v>
      </c>
      <c r="AA693" s="23">
        <v>0</v>
      </c>
      <c r="AB693" s="22">
        <v>0</v>
      </c>
      <c r="AC693" s="23">
        <v>0</v>
      </c>
      <c r="AD693" s="23">
        <v>0</v>
      </c>
      <c r="AE693" s="23">
        <v>0</v>
      </c>
      <c r="AF693" s="24">
        <v>0</v>
      </c>
      <c r="AG693" s="23">
        <v>0</v>
      </c>
      <c r="AH693" s="23">
        <v>0</v>
      </c>
      <c r="AI693" s="25">
        <f t="shared" si="97"/>
        <v>52172732</v>
      </c>
      <c r="AJ693" s="25">
        <v>0</v>
      </c>
      <c r="AK693" s="52">
        <v>0</v>
      </c>
      <c r="AL693" s="23">
        <v>0</v>
      </c>
      <c r="AM693" s="23">
        <v>0</v>
      </c>
      <c r="AN693" s="24">
        <v>0</v>
      </c>
      <c r="AO693" s="24">
        <v>0</v>
      </c>
      <c r="AP693" s="23">
        <v>0</v>
      </c>
      <c r="AQ693" s="23">
        <v>0</v>
      </c>
      <c r="AR693" s="23">
        <v>0</v>
      </c>
      <c r="AS693" s="41" t="s">
        <v>2304</v>
      </c>
      <c r="AT693" s="23">
        <v>0</v>
      </c>
      <c r="AU693" s="23">
        <v>0</v>
      </c>
      <c r="AV693" s="25">
        <v>52172732</v>
      </c>
      <c r="AW693" s="22">
        <v>0</v>
      </c>
      <c r="AX693" s="23">
        <v>0</v>
      </c>
      <c r="AY693" s="41">
        <v>0</v>
      </c>
      <c r="AZ693" s="23">
        <v>0</v>
      </c>
      <c r="BA693" s="24">
        <v>0</v>
      </c>
      <c r="BB693" s="23">
        <v>0</v>
      </c>
      <c r="BC693" s="23"/>
      <c r="BD693" s="23">
        <v>0</v>
      </c>
      <c r="BE693" s="41">
        <v>0</v>
      </c>
      <c r="BF693" s="23">
        <v>104477655</v>
      </c>
      <c r="BG693" s="23">
        <v>48273183</v>
      </c>
      <c r="BH693" s="25">
        <v>204923570</v>
      </c>
      <c r="BI693" s="23">
        <v>0</v>
      </c>
      <c r="BJ693" s="23">
        <v>28442896</v>
      </c>
      <c r="BK693" s="23">
        <v>0</v>
      </c>
      <c r="BL693" s="23">
        <v>0</v>
      </c>
      <c r="BM693" s="23">
        <v>0</v>
      </c>
      <c r="BN693" s="24">
        <v>0</v>
      </c>
      <c r="BO693" s="23">
        <v>0</v>
      </c>
      <c r="BP693" s="23">
        <v>0</v>
      </c>
      <c r="BQ693" s="23">
        <v>0</v>
      </c>
      <c r="BR693" s="25">
        <v>233366466</v>
      </c>
      <c r="BS693" s="22">
        <v>0</v>
      </c>
      <c r="BT693" s="23">
        <v>0</v>
      </c>
      <c r="BU693" s="23">
        <v>0</v>
      </c>
      <c r="BV693" s="23">
        <v>0</v>
      </c>
      <c r="BW693" s="24">
        <v>0</v>
      </c>
      <c r="BX693" s="23">
        <v>0</v>
      </c>
      <c r="BY693" s="23">
        <v>0</v>
      </c>
      <c r="BZ693" s="23">
        <v>0</v>
      </c>
      <c r="CA693" s="25">
        <f t="shared" si="98"/>
        <v>233366466</v>
      </c>
      <c r="CB693" s="22">
        <v>0</v>
      </c>
      <c r="CC693" s="23">
        <v>0</v>
      </c>
      <c r="CD693" s="23">
        <v>0</v>
      </c>
      <c r="CE693" s="23">
        <v>0</v>
      </c>
      <c r="CF693" s="24">
        <v>0</v>
      </c>
      <c r="CG693" s="23">
        <v>0</v>
      </c>
      <c r="CH693" s="23">
        <v>0</v>
      </c>
      <c r="CI693" s="23">
        <v>0</v>
      </c>
      <c r="CJ693" s="25">
        <f t="shared" si="99"/>
        <v>233366466</v>
      </c>
      <c r="CK693" s="22">
        <v>0</v>
      </c>
      <c r="CL693" s="23">
        <v>0</v>
      </c>
      <c r="CM693" s="23">
        <v>0</v>
      </c>
      <c r="CN693" s="23">
        <v>0</v>
      </c>
      <c r="CO693" s="23">
        <v>0</v>
      </c>
      <c r="CP693" s="24">
        <v>0</v>
      </c>
      <c r="CQ693" s="23">
        <v>0</v>
      </c>
      <c r="CR693" s="23">
        <v>0</v>
      </c>
      <c r="CS693" s="25">
        <f t="shared" si="100"/>
        <v>233366466</v>
      </c>
      <c r="CT693" s="22">
        <v>0</v>
      </c>
      <c r="CU693" s="23">
        <v>0</v>
      </c>
      <c r="CV693" s="23">
        <v>0</v>
      </c>
      <c r="CW693" s="23"/>
      <c r="CX693" s="23">
        <v>0</v>
      </c>
      <c r="CY693" s="24">
        <v>0</v>
      </c>
      <c r="CZ693" s="23">
        <v>0</v>
      </c>
      <c r="DA693" s="23">
        <v>0</v>
      </c>
      <c r="DB693" s="25">
        <f t="shared" si="102"/>
        <v>233366466</v>
      </c>
      <c r="DC693" s="22">
        <v>0</v>
      </c>
      <c r="DD693" s="23">
        <v>0</v>
      </c>
      <c r="DE693" s="23">
        <v>0</v>
      </c>
      <c r="DF693" s="23">
        <v>0</v>
      </c>
      <c r="DG693" s="23">
        <v>0</v>
      </c>
      <c r="DH693" s="24">
        <v>0</v>
      </c>
      <c r="DI693" s="23">
        <v>0</v>
      </c>
      <c r="DJ693" s="23">
        <v>0</v>
      </c>
      <c r="DK693" s="25">
        <f t="shared" si="103"/>
        <v>233366466</v>
      </c>
      <c r="DL693" s="28">
        <v>0</v>
      </c>
      <c r="DM693" s="23">
        <v>0</v>
      </c>
      <c r="DN693" s="23">
        <v>0</v>
      </c>
      <c r="DO693" s="23">
        <v>0</v>
      </c>
      <c r="DP693" s="23"/>
      <c r="DQ693" s="23"/>
      <c r="DR693" s="23">
        <v>0</v>
      </c>
      <c r="DS693" s="23">
        <v>0</v>
      </c>
      <c r="DT693" s="24">
        <v>0</v>
      </c>
      <c r="DU693" s="23">
        <v>0</v>
      </c>
      <c r="DV693" s="23">
        <v>0</v>
      </c>
      <c r="DW693" s="26">
        <f t="shared" si="101"/>
        <v>233366466</v>
      </c>
      <c r="DX693" s="26">
        <f>VLOOKUP(B693,[2]RPTNCT049_ConsultaSaldosContabl!$I$4:$K$7914,3,0)</f>
        <v>132920551</v>
      </c>
      <c r="DY693" s="13" t="e">
        <f>+S693+AD693+AU693+#REF!+BG693+#REF!+BQ693+#REF!</f>
        <v>#REF!</v>
      </c>
    </row>
    <row r="694" spans="1:129" ht="15" customHeight="1" x14ac:dyDescent="0.2">
      <c r="A694" s="9">
        <v>8180009072</v>
      </c>
      <c r="B694" s="9">
        <v>818000907</v>
      </c>
      <c r="C694" s="9"/>
      <c r="D694" s="27">
        <v>213027430</v>
      </c>
      <c r="E694" s="21" t="s">
        <v>657</v>
      </c>
      <c r="F694" s="20" t="s">
        <v>1794</v>
      </c>
      <c r="G694" s="22">
        <f>VLOOKUP(A694,[1]SGP!$A$4:$G$1137,7,0)</f>
        <v>0</v>
      </c>
      <c r="H694" s="23"/>
      <c r="I694" s="23">
        <v>0</v>
      </c>
      <c r="J694" s="23">
        <v>0</v>
      </c>
      <c r="K694" s="24">
        <v>0</v>
      </c>
      <c r="L694" s="23">
        <v>0</v>
      </c>
      <c r="M694" s="23">
        <v>0</v>
      </c>
      <c r="N694" s="25">
        <f t="shared" si="95"/>
        <v>0</v>
      </c>
      <c r="O694" s="25">
        <v>0</v>
      </c>
      <c r="P694" s="22">
        <v>0</v>
      </c>
      <c r="Q694" s="23">
        <v>0</v>
      </c>
      <c r="R694" s="23">
        <v>0</v>
      </c>
      <c r="S694" s="31">
        <v>100596683</v>
      </c>
      <c r="T694" s="23">
        <v>0</v>
      </c>
      <c r="U694" s="24">
        <v>0</v>
      </c>
      <c r="V694" s="23">
        <v>0</v>
      </c>
      <c r="W694" s="23">
        <v>0</v>
      </c>
      <c r="X694" s="25">
        <f t="shared" si="96"/>
        <v>100596683</v>
      </c>
      <c r="Y694" s="25">
        <v>0</v>
      </c>
      <c r="Z694" s="22">
        <v>0</v>
      </c>
      <c r="AA694" s="23">
        <v>0</v>
      </c>
      <c r="AB694" s="22">
        <v>0</v>
      </c>
      <c r="AC694" s="23">
        <v>0</v>
      </c>
      <c r="AD694" s="23">
        <v>0</v>
      </c>
      <c r="AE694" s="23">
        <v>0</v>
      </c>
      <c r="AF694" s="24">
        <v>0</v>
      </c>
      <c r="AG694" s="23">
        <v>0</v>
      </c>
      <c r="AH694" s="23">
        <v>0</v>
      </c>
      <c r="AI694" s="25">
        <f t="shared" si="97"/>
        <v>100596683</v>
      </c>
      <c r="AJ694" s="25">
        <v>0</v>
      </c>
      <c r="AK694" s="24">
        <v>0</v>
      </c>
      <c r="AL694" s="23">
        <v>0</v>
      </c>
      <c r="AM694" s="23">
        <v>0</v>
      </c>
      <c r="AN694" s="24">
        <v>0</v>
      </c>
      <c r="AO694" s="24">
        <v>0</v>
      </c>
      <c r="AP694" s="23">
        <v>0</v>
      </c>
      <c r="AQ694" s="23">
        <v>0</v>
      </c>
      <c r="AR694" s="23">
        <v>0</v>
      </c>
      <c r="AS694" s="41" t="s">
        <v>2304</v>
      </c>
      <c r="AT694" s="23">
        <v>0</v>
      </c>
      <c r="AU694" s="23">
        <v>0</v>
      </c>
      <c r="AV694" s="25">
        <v>100596683</v>
      </c>
      <c r="AW694" s="22">
        <v>0</v>
      </c>
      <c r="AX694" s="23">
        <v>0</v>
      </c>
      <c r="AY694" s="41">
        <v>0</v>
      </c>
      <c r="AZ694" s="23">
        <v>0</v>
      </c>
      <c r="BA694" s="24">
        <v>0</v>
      </c>
      <c r="BB694" s="23">
        <v>0</v>
      </c>
      <c r="BC694" s="23"/>
      <c r="BD694" s="23">
        <v>0</v>
      </c>
      <c r="BE694" s="41">
        <v>0</v>
      </c>
      <c r="BF694" s="23">
        <v>199974025</v>
      </c>
      <c r="BG694" s="23">
        <v>97798307</v>
      </c>
      <c r="BH694" s="25">
        <v>398369015</v>
      </c>
      <c r="BI694" s="23">
        <v>0</v>
      </c>
      <c r="BJ694" s="23">
        <v>56171019</v>
      </c>
      <c r="BK694" s="23">
        <v>0</v>
      </c>
      <c r="BL694" s="23">
        <v>0</v>
      </c>
      <c r="BM694" s="23">
        <v>0</v>
      </c>
      <c r="BN694" s="24">
        <v>0</v>
      </c>
      <c r="BO694" s="23">
        <v>0</v>
      </c>
      <c r="BP694" s="23">
        <v>0</v>
      </c>
      <c r="BQ694" s="23">
        <v>0</v>
      </c>
      <c r="BR694" s="25">
        <v>454540034</v>
      </c>
      <c r="BS694" s="22">
        <v>0</v>
      </c>
      <c r="BT694" s="23">
        <v>0</v>
      </c>
      <c r="BU694" s="23">
        <v>0</v>
      </c>
      <c r="BV694" s="23">
        <v>0</v>
      </c>
      <c r="BW694" s="24">
        <v>0</v>
      </c>
      <c r="BX694" s="23">
        <v>0</v>
      </c>
      <c r="BY694" s="23">
        <v>0</v>
      </c>
      <c r="BZ694" s="23">
        <v>0</v>
      </c>
      <c r="CA694" s="25">
        <f t="shared" si="98"/>
        <v>454540034</v>
      </c>
      <c r="CB694" s="22">
        <v>0</v>
      </c>
      <c r="CC694" s="23">
        <v>0</v>
      </c>
      <c r="CD694" s="23">
        <v>0</v>
      </c>
      <c r="CE694" s="23">
        <v>0</v>
      </c>
      <c r="CF694" s="24">
        <v>0</v>
      </c>
      <c r="CG694" s="23">
        <v>0</v>
      </c>
      <c r="CH694" s="23">
        <v>0</v>
      </c>
      <c r="CI694" s="23">
        <v>0</v>
      </c>
      <c r="CJ694" s="25">
        <f t="shared" si="99"/>
        <v>454540034</v>
      </c>
      <c r="CK694" s="22">
        <v>0</v>
      </c>
      <c r="CL694" s="23">
        <v>0</v>
      </c>
      <c r="CM694" s="23">
        <v>0</v>
      </c>
      <c r="CN694" s="23">
        <v>0</v>
      </c>
      <c r="CO694" s="23">
        <v>0</v>
      </c>
      <c r="CP694" s="24">
        <v>0</v>
      </c>
      <c r="CQ694" s="23">
        <v>0</v>
      </c>
      <c r="CR694" s="23">
        <v>0</v>
      </c>
      <c r="CS694" s="25">
        <f t="shared" si="100"/>
        <v>454540034</v>
      </c>
      <c r="CT694" s="22">
        <v>0</v>
      </c>
      <c r="CU694" s="23">
        <v>0</v>
      </c>
      <c r="CV694" s="23">
        <v>0</v>
      </c>
      <c r="CW694" s="23"/>
      <c r="CX694" s="23">
        <v>0</v>
      </c>
      <c r="CY694" s="24">
        <v>0</v>
      </c>
      <c r="CZ694" s="23">
        <v>0</v>
      </c>
      <c r="DA694" s="23">
        <v>0</v>
      </c>
      <c r="DB694" s="25">
        <f t="shared" si="102"/>
        <v>454540034</v>
      </c>
      <c r="DC694" s="22">
        <v>0</v>
      </c>
      <c r="DD694" s="23">
        <v>0</v>
      </c>
      <c r="DE694" s="23">
        <v>0</v>
      </c>
      <c r="DF694" s="23">
        <v>0</v>
      </c>
      <c r="DG694" s="23">
        <v>0</v>
      </c>
      <c r="DH694" s="24">
        <v>0</v>
      </c>
      <c r="DI694" s="23">
        <v>0</v>
      </c>
      <c r="DJ694" s="23">
        <v>0</v>
      </c>
      <c r="DK694" s="25">
        <f t="shared" si="103"/>
        <v>454540034</v>
      </c>
      <c r="DL694" s="28">
        <v>0</v>
      </c>
      <c r="DM694" s="23">
        <v>0</v>
      </c>
      <c r="DN694" s="23">
        <v>0</v>
      </c>
      <c r="DO694" s="23">
        <v>0</v>
      </c>
      <c r="DP694" s="23"/>
      <c r="DQ694" s="23"/>
      <c r="DR694" s="23">
        <v>0</v>
      </c>
      <c r="DS694" s="23">
        <v>0</v>
      </c>
      <c r="DT694" s="24">
        <v>0</v>
      </c>
      <c r="DU694" s="23">
        <v>0</v>
      </c>
      <c r="DV694" s="23">
        <v>0</v>
      </c>
      <c r="DW694" s="26">
        <f t="shared" si="101"/>
        <v>454540034</v>
      </c>
      <c r="DX694" s="26">
        <f>VLOOKUP(B694,[2]RPTNCT049_ConsultaSaldosContabl!$I$4:$K$7914,3,0)</f>
        <v>256145044</v>
      </c>
      <c r="DY694" s="13" t="e">
        <f>+S694+AD694+AU694+#REF!+BG694+#REF!+BQ694+#REF!</f>
        <v>#REF!</v>
      </c>
    </row>
    <row r="695" spans="1:129" ht="15" customHeight="1" x14ac:dyDescent="0.2">
      <c r="A695" s="9">
        <v>8180008991</v>
      </c>
      <c r="B695" s="9">
        <v>818000899</v>
      </c>
      <c r="C695" s="9"/>
      <c r="D695" s="27">
        <v>210027600</v>
      </c>
      <c r="E695" s="21" t="s">
        <v>662</v>
      </c>
      <c r="F695" s="20" t="s">
        <v>1799</v>
      </c>
      <c r="G695" s="22">
        <f>VLOOKUP(A695,[1]SGP!$A$4:$G$1137,7,0)</f>
        <v>0</v>
      </c>
      <c r="H695" s="23"/>
      <c r="I695" s="23">
        <v>0</v>
      </c>
      <c r="J695" s="23">
        <v>0</v>
      </c>
      <c r="K695" s="24">
        <v>0</v>
      </c>
      <c r="L695" s="23">
        <v>0</v>
      </c>
      <c r="M695" s="23">
        <v>0</v>
      </c>
      <c r="N695" s="25">
        <f t="shared" si="95"/>
        <v>0</v>
      </c>
      <c r="O695" s="25">
        <v>0</v>
      </c>
      <c r="P695" s="22">
        <v>0</v>
      </c>
      <c r="Q695" s="23">
        <v>0</v>
      </c>
      <c r="R695" s="23">
        <v>0</v>
      </c>
      <c r="S695" s="31">
        <v>91677354</v>
      </c>
      <c r="T695" s="23">
        <v>0</v>
      </c>
      <c r="U695" s="24">
        <v>0</v>
      </c>
      <c r="V695" s="23">
        <v>0</v>
      </c>
      <c r="W695" s="23">
        <v>0</v>
      </c>
      <c r="X695" s="25">
        <f t="shared" si="96"/>
        <v>91677354</v>
      </c>
      <c r="Y695" s="25">
        <v>0</v>
      </c>
      <c r="Z695" s="22">
        <v>0</v>
      </c>
      <c r="AA695" s="23">
        <v>0</v>
      </c>
      <c r="AB695" s="22">
        <v>0</v>
      </c>
      <c r="AC695" s="23">
        <v>0</v>
      </c>
      <c r="AD695" s="23">
        <v>0</v>
      </c>
      <c r="AE695" s="23">
        <v>0</v>
      </c>
      <c r="AF695" s="24">
        <v>0</v>
      </c>
      <c r="AG695" s="23">
        <v>0</v>
      </c>
      <c r="AH695" s="23">
        <v>0</v>
      </c>
      <c r="AI695" s="25">
        <f t="shared" si="97"/>
        <v>91677354</v>
      </c>
      <c r="AJ695" s="25">
        <v>0</v>
      </c>
      <c r="AK695" s="24">
        <v>0</v>
      </c>
      <c r="AL695" s="23">
        <v>0</v>
      </c>
      <c r="AM695" s="23">
        <v>0</v>
      </c>
      <c r="AN695" s="24">
        <v>0</v>
      </c>
      <c r="AO695" s="24">
        <v>0</v>
      </c>
      <c r="AP695" s="23">
        <v>0</v>
      </c>
      <c r="AQ695" s="23">
        <v>0</v>
      </c>
      <c r="AR695" s="23">
        <v>0</v>
      </c>
      <c r="AS695" s="41" t="s">
        <v>2304</v>
      </c>
      <c r="AT695" s="23">
        <v>0</v>
      </c>
      <c r="AU695" s="23">
        <v>0</v>
      </c>
      <c r="AV695" s="25">
        <v>91677354</v>
      </c>
      <c r="AW695" s="22">
        <v>0</v>
      </c>
      <c r="AX695" s="23">
        <v>0</v>
      </c>
      <c r="AY695" s="41">
        <v>0</v>
      </c>
      <c r="AZ695" s="23">
        <v>0</v>
      </c>
      <c r="BA695" s="24">
        <v>0</v>
      </c>
      <c r="BB695" s="23">
        <v>0</v>
      </c>
      <c r="BC695" s="23"/>
      <c r="BD695" s="23">
        <v>0</v>
      </c>
      <c r="BE695" s="41">
        <v>0</v>
      </c>
      <c r="BF695" s="23">
        <v>114109520</v>
      </c>
      <c r="BG695" s="23">
        <v>91664857</v>
      </c>
      <c r="BH695" s="25">
        <v>297451731</v>
      </c>
      <c r="BI695" s="23">
        <v>0</v>
      </c>
      <c r="BJ695" s="23">
        <v>34208269</v>
      </c>
      <c r="BK695" s="23">
        <v>0</v>
      </c>
      <c r="BL695" s="23">
        <v>0</v>
      </c>
      <c r="BM695" s="23">
        <v>0</v>
      </c>
      <c r="BN695" s="24">
        <v>0</v>
      </c>
      <c r="BO695" s="23">
        <v>0</v>
      </c>
      <c r="BP695" s="23">
        <v>0</v>
      </c>
      <c r="BQ695" s="23">
        <v>0</v>
      </c>
      <c r="BR695" s="25">
        <v>331660000</v>
      </c>
      <c r="BS695" s="22">
        <v>0</v>
      </c>
      <c r="BT695" s="23">
        <v>0</v>
      </c>
      <c r="BU695" s="23">
        <v>0</v>
      </c>
      <c r="BV695" s="23">
        <v>0</v>
      </c>
      <c r="BW695" s="24">
        <v>0</v>
      </c>
      <c r="BX695" s="23">
        <v>0</v>
      </c>
      <c r="BY695" s="23">
        <v>0</v>
      </c>
      <c r="BZ695" s="23">
        <v>0</v>
      </c>
      <c r="CA695" s="25">
        <f t="shared" si="98"/>
        <v>331660000</v>
      </c>
      <c r="CB695" s="22">
        <v>0</v>
      </c>
      <c r="CC695" s="23">
        <v>0</v>
      </c>
      <c r="CD695" s="23">
        <v>0</v>
      </c>
      <c r="CE695" s="23">
        <v>0</v>
      </c>
      <c r="CF695" s="24">
        <v>0</v>
      </c>
      <c r="CG695" s="23">
        <v>0</v>
      </c>
      <c r="CH695" s="23">
        <v>0</v>
      </c>
      <c r="CI695" s="23">
        <v>0</v>
      </c>
      <c r="CJ695" s="25">
        <f t="shared" si="99"/>
        <v>331660000</v>
      </c>
      <c r="CK695" s="22">
        <v>0</v>
      </c>
      <c r="CL695" s="23">
        <v>0</v>
      </c>
      <c r="CM695" s="23">
        <v>0</v>
      </c>
      <c r="CN695" s="23">
        <v>0</v>
      </c>
      <c r="CO695" s="23">
        <v>0</v>
      </c>
      <c r="CP695" s="24">
        <v>0</v>
      </c>
      <c r="CQ695" s="23">
        <v>0</v>
      </c>
      <c r="CR695" s="23">
        <v>0</v>
      </c>
      <c r="CS695" s="25">
        <f t="shared" si="100"/>
        <v>331660000</v>
      </c>
      <c r="CT695" s="22">
        <v>0</v>
      </c>
      <c r="CU695" s="23">
        <v>0</v>
      </c>
      <c r="CV695" s="23">
        <v>0</v>
      </c>
      <c r="CW695" s="23"/>
      <c r="CX695" s="23">
        <v>0</v>
      </c>
      <c r="CY695" s="24">
        <v>0</v>
      </c>
      <c r="CZ695" s="23">
        <v>0</v>
      </c>
      <c r="DA695" s="23">
        <v>0</v>
      </c>
      <c r="DB695" s="25">
        <f t="shared" si="102"/>
        <v>331660000</v>
      </c>
      <c r="DC695" s="22">
        <v>0</v>
      </c>
      <c r="DD695" s="23">
        <v>0</v>
      </c>
      <c r="DE695" s="23">
        <v>0</v>
      </c>
      <c r="DF695" s="23">
        <v>0</v>
      </c>
      <c r="DG695" s="23">
        <v>0</v>
      </c>
      <c r="DH695" s="24">
        <v>0</v>
      </c>
      <c r="DI695" s="23">
        <v>0</v>
      </c>
      <c r="DJ695" s="23">
        <v>0</v>
      </c>
      <c r="DK695" s="25">
        <f t="shared" si="103"/>
        <v>331660000</v>
      </c>
      <c r="DL695" s="28">
        <v>0</v>
      </c>
      <c r="DM695" s="23">
        <v>0</v>
      </c>
      <c r="DN695" s="23">
        <v>0</v>
      </c>
      <c r="DO695" s="23">
        <v>0</v>
      </c>
      <c r="DP695" s="23"/>
      <c r="DQ695" s="23"/>
      <c r="DR695" s="23">
        <v>0</v>
      </c>
      <c r="DS695" s="23">
        <v>0</v>
      </c>
      <c r="DT695" s="24">
        <v>0</v>
      </c>
      <c r="DU695" s="23">
        <v>0</v>
      </c>
      <c r="DV695" s="23">
        <v>0</v>
      </c>
      <c r="DW695" s="26">
        <f t="shared" si="101"/>
        <v>331660000</v>
      </c>
      <c r="DX695" s="26">
        <f>VLOOKUP(B695,[2]RPTNCT049_ConsultaSaldosContabl!$I$4:$K$7914,3,0)</f>
        <v>148317789</v>
      </c>
      <c r="DY695" s="13" t="e">
        <f>+S695+AD695+AU695+#REF!+BG695+#REF!+BQ695+#REF!</f>
        <v>#REF!</v>
      </c>
    </row>
    <row r="696" spans="1:129" ht="15" customHeight="1" x14ac:dyDescent="0.2">
      <c r="A696" s="9">
        <v>8180003951</v>
      </c>
      <c r="B696" s="9">
        <v>818000395</v>
      </c>
      <c r="C696" s="9"/>
      <c r="D696" s="27">
        <v>215027050</v>
      </c>
      <c r="E696" s="21" t="s">
        <v>642</v>
      </c>
      <c r="F696" s="20" t="s">
        <v>1779</v>
      </c>
      <c r="G696" s="22">
        <f>VLOOKUP(A696,[1]SGP!$A$4:$G$1137,7,0)</f>
        <v>0</v>
      </c>
      <c r="H696" s="23"/>
      <c r="I696" s="23">
        <v>0</v>
      </c>
      <c r="J696" s="23">
        <v>0</v>
      </c>
      <c r="K696" s="24">
        <v>0</v>
      </c>
      <c r="L696" s="23">
        <v>0</v>
      </c>
      <c r="M696" s="23">
        <v>0</v>
      </c>
      <c r="N696" s="25">
        <f t="shared" si="95"/>
        <v>0</v>
      </c>
      <c r="O696" s="25">
        <v>0</v>
      </c>
      <c r="P696" s="22">
        <v>0</v>
      </c>
      <c r="Q696" s="23">
        <v>0</v>
      </c>
      <c r="R696" s="23">
        <v>0</v>
      </c>
      <c r="S696" s="31">
        <v>133358254</v>
      </c>
      <c r="T696" s="23">
        <v>0</v>
      </c>
      <c r="U696" s="24">
        <v>0</v>
      </c>
      <c r="V696" s="23">
        <v>0</v>
      </c>
      <c r="W696" s="23">
        <v>0</v>
      </c>
      <c r="X696" s="25">
        <f t="shared" si="96"/>
        <v>133358254</v>
      </c>
      <c r="Y696" s="25">
        <v>0</v>
      </c>
      <c r="Z696" s="22">
        <v>0</v>
      </c>
      <c r="AA696" s="23">
        <v>0</v>
      </c>
      <c r="AB696" s="22">
        <v>0</v>
      </c>
      <c r="AC696" s="23">
        <v>0</v>
      </c>
      <c r="AD696" s="23">
        <v>0</v>
      </c>
      <c r="AE696" s="23">
        <v>0</v>
      </c>
      <c r="AF696" s="24">
        <v>0</v>
      </c>
      <c r="AG696" s="23">
        <v>0</v>
      </c>
      <c r="AH696" s="23">
        <v>0</v>
      </c>
      <c r="AI696" s="25">
        <f t="shared" si="97"/>
        <v>133358254</v>
      </c>
      <c r="AJ696" s="25">
        <v>0</v>
      </c>
      <c r="AK696" s="24">
        <v>0</v>
      </c>
      <c r="AL696" s="23">
        <v>0</v>
      </c>
      <c r="AM696" s="23">
        <v>0</v>
      </c>
      <c r="AN696" s="24">
        <v>0</v>
      </c>
      <c r="AO696" s="24">
        <v>0</v>
      </c>
      <c r="AP696" s="23">
        <v>0</v>
      </c>
      <c r="AQ696" s="23">
        <v>0</v>
      </c>
      <c r="AR696" s="23">
        <v>0</v>
      </c>
      <c r="AS696" s="41" t="s">
        <v>2304</v>
      </c>
      <c r="AT696" s="23">
        <v>0</v>
      </c>
      <c r="AU696" s="23">
        <v>0</v>
      </c>
      <c r="AV696" s="25">
        <v>133358254</v>
      </c>
      <c r="AW696" s="22">
        <v>0</v>
      </c>
      <c r="AX696" s="23">
        <v>0</v>
      </c>
      <c r="AY696" s="41">
        <v>0</v>
      </c>
      <c r="AZ696" s="23">
        <v>0</v>
      </c>
      <c r="BA696" s="24">
        <v>0</v>
      </c>
      <c r="BB696" s="23">
        <v>0</v>
      </c>
      <c r="BC696" s="23"/>
      <c r="BD696" s="23">
        <v>0</v>
      </c>
      <c r="BE696" s="41">
        <v>0</v>
      </c>
      <c r="BF696" s="23">
        <v>74609360</v>
      </c>
      <c r="BG696" s="23">
        <v>123514009</v>
      </c>
      <c r="BH696" s="25">
        <v>331481623</v>
      </c>
      <c r="BI696" s="23">
        <v>0</v>
      </c>
      <c r="BJ696" s="23">
        <v>22634867</v>
      </c>
      <c r="BK696" s="23">
        <v>0</v>
      </c>
      <c r="BL696" s="23">
        <v>0</v>
      </c>
      <c r="BM696" s="23">
        <v>0</v>
      </c>
      <c r="BN696" s="24">
        <v>0</v>
      </c>
      <c r="BO696" s="23">
        <v>0</v>
      </c>
      <c r="BP696" s="23">
        <v>0</v>
      </c>
      <c r="BQ696" s="23">
        <v>0</v>
      </c>
      <c r="BR696" s="25">
        <v>354116490</v>
      </c>
      <c r="BS696" s="22">
        <v>0</v>
      </c>
      <c r="BT696" s="23">
        <v>0</v>
      </c>
      <c r="BU696" s="23">
        <v>0</v>
      </c>
      <c r="BV696" s="23">
        <v>0</v>
      </c>
      <c r="BW696" s="24">
        <v>0</v>
      </c>
      <c r="BX696" s="23">
        <v>0</v>
      </c>
      <c r="BY696" s="23">
        <v>0</v>
      </c>
      <c r="BZ696" s="23">
        <v>0</v>
      </c>
      <c r="CA696" s="25">
        <f t="shared" si="98"/>
        <v>354116490</v>
      </c>
      <c r="CB696" s="22">
        <v>0</v>
      </c>
      <c r="CC696" s="23">
        <v>0</v>
      </c>
      <c r="CD696" s="23">
        <v>0</v>
      </c>
      <c r="CE696" s="23">
        <v>0</v>
      </c>
      <c r="CF696" s="24">
        <v>0</v>
      </c>
      <c r="CG696" s="23">
        <v>0</v>
      </c>
      <c r="CH696" s="23">
        <v>0</v>
      </c>
      <c r="CI696" s="23">
        <v>0</v>
      </c>
      <c r="CJ696" s="25">
        <f t="shared" si="99"/>
        <v>354116490</v>
      </c>
      <c r="CK696" s="22">
        <v>0</v>
      </c>
      <c r="CL696" s="23">
        <v>0</v>
      </c>
      <c r="CM696" s="23">
        <v>0</v>
      </c>
      <c r="CN696" s="23">
        <v>0</v>
      </c>
      <c r="CO696" s="23">
        <v>0</v>
      </c>
      <c r="CP696" s="24">
        <v>0</v>
      </c>
      <c r="CQ696" s="23">
        <v>0</v>
      </c>
      <c r="CR696" s="23">
        <v>0</v>
      </c>
      <c r="CS696" s="25">
        <f t="shared" si="100"/>
        <v>354116490</v>
      </c>
      <c r="CT696" s="22">
        <v>0</v>
      </c>
      <c r="CU696" s="23">
        <v>0</v>
      </c>
      <c r="CV696" s="23">
        <v>0</v>
      </c>
      <c r="CW696" s="23"/>
      <c r="CX696" s="23">
        <v>0</v>
      </c>
      <c r="CY696" s="24">
        <v>0</v>
      </c>
      <c r="CZ696" s="23">
        <v>0</v>
      </c>
      <c r="DA696" s="23">
        <v>0</v>
      </c>
      <c r="DB696" s="25">
        <f t="shared" si="102"/>
        <v>354116490</v>
      </c>
      <c r="DC696" s="22">
        <v>0</v>
      </c>
      <c r="DD696" s="23">
        <v>0</v>
      </c>
      <c r="DE696" s="23">
        <v>0</v>
      </c>
      <c r="DF696" s="23">
        <v>0</v>
      </c>
      <c r="DG696" s="23">
        <v>0</v>
      </c>
      <c r="DH696" s="24">
        <v>0</v>
      </c>
      <c r="DI696" s="23">
        <v>0</v>
      </c>
      <c r="DJ696" s="23">
        <v>0</v>
      </c>
      <c r="DK696" s="25">
        <f t="shared" si="103"/>
        <v>354116490</v>
      </c>
      <c r="DL696" s="28">
        <v>0</v>
      </c>
      <c r="DM696" s="23">
        <v>0</v>
      </c>
      <c r="DN696" s="23">
        <v>0</v>
      </c>
      <c r="DO696" s="23">
        <v>0</v>
      </c>
      <c r="DP696" s="23"/>
      <c r="DQ696" s="23"/>
      <c r="DR696" s="23">
        <v>0</v>
      </c>
      <c r="DS696" s="23">
        <v>0</v>
      </c>
      <c r="DT696" s="24">
        <v>0</v>
      </c>
      <c r="DU696" s="23">
        <v>0</v>
      </c>
      <c r="DV696" s="23">
        <v>0</v>
      </c>
      <c r="DW696" s="26">
        <f t="shared" si="101"/>
        <v>354116490</v>
      </c>
      <c r="DX696" s="26">
        <f>VLOOKUP(B696,[2]RPTNCT049_ConsultaSaldosContabl!$I$4:$K$7914,3,0)</f>
        <v>97244227</v>
      </c>
      <c r="DY696" s="13" t="e">
        <f>+S696+AD696+AU696+#REF!+BG696+#REF!+BQ696+#REF!</f>
        <v>#REF!</v>
      </c>
    </row>
    <row r="697" spans="1:129" ht="15" customHeight="1" x14ac:dyDescent="0.2">
      <c r="A697" s="9">
        <v>8180000022</v>
      </c>
      <c r="B697" s="9">
        <v>818000002</v>
      </c>
      <c r="C697" s="9"/>
      <c r="D697" s="27">
        <v>215027250</v>
      </c>
      <c r="E697" s="21" t="s">
        <v>652</v>
      </c>
      <c r="F697" s="20" t="s">
        <v>1789</v>
      </c>
      <c r="G697" s="22">
        <f>VLOOKUP(A697,[1]SGP!$A$4:$G$1137,7,0)</f>
        <v>0</v>
      </c>
      <c r="H697" s="23"/>
      <c r="I697" s="23">
        <v>0</v>
      </c>
      <c r="J697" s="23">
        <v>0</v>
      </c>
      <c r="K697" s="24">
        <v>0</v>
      </c>
      <c r="L697" s="23">
        <v>0</v>
      </c>
      <c r="M697" s="23">
        <v>0</v>
      </c>
      <c r="N697" s="25">
        <f t="shared" si="95"/>
        <v>0</v>
      </c>
      <c r="O697" s="25">
        <v>0</v>
      </c>
      <c r="P697" s="22">
        <v>0</v>
      </c>
      <c r="Q697" s="23">
        <v>0</v>
      </c>
      <c r="R697" s="23">
        <v>0</v>
      </c>
      <c r="S697" s="31">
        <v>71170304</v>
      </c>
      <c r="T697" s="23">
        <v>0</v>
      </c>
      <c r="U697" s="24">
        <v>0</v>
      </c>
      <c r="V697" s="23">
        <v>0</v>
      </c>
      <c r="W697" s="23">
        <v>0</v>
      </c>
      <c r="X697" s="25">
        <f t="shared" si="96"/>
        <v>71170304</v>
      </c>
      <c r="Y697" s="25">
        <v>0</v>
      </c>
      <c r="Z697" s="22">
        <v>0</v>
      </c>
      <c r="AA697" s="23">
        <v>0</v>
      </c>
      <c r="AB697" s="22">
        <v>0</v>
      </c>
      <c r="AC697" s="23">
        <v>0</v>
      </c>
      <c r="AD697" s="23">
        <v>0</v>
      </c>
      <c r="AE697" s="23">
        <v>0</v>
      </c>
      <c r="AF697" s="24">
        <v>0</v>
      </c>
      <c r="AG697" s="23">
        <v>0</v>
      </c>
      <c r="AH697" s="23">
        <v>0</v>
      </c>
      <c r="AI697" s="25">
        <f t="shared" si="97"/>
        <v>71170304</v>
      </c>
      <c r="AJ697" s="25">
        <v>0</v>
      </c>
      <c r="AK697" s="24">
        <v>0</v>
      </c>
      <c r="AL697" s="23">
        <v>0</v>
      </c>
      <c r="AM697" s="23">
        <v>0</v>
      </c>
      <c r="AN697" s="24">
        <v>0</v>
      </c>
      <c r="AO697" s="24">
        <v>0</v>
      </c>
      <c r="AP697" s="23">
        <v>0</v>
      </c>
      <c r="AQ697" s="23">
        <v>0</v>
      </c>
      <c r="AR697" s="23">
        <v>0</v>
      </c>
      <c r="AS697" s="41" t="s">
        <v>2304</v>
      </c>
      <c r="AT697" s="23">
        <v>0</v>
      </c>
      <c r="AU697" s="23">
        <v>0</v>
      </c>
      <c r="AV697" s="25">
        <v>71170304</v>
      </c>
      <c r="AW697" s="22">
        <v>0</v>
      </c>
      <c r="AX697" s="23">
        <v>0</v>
      </c>
      <c r="AY697" s="41">
        <v>0</v>
      </c>
      <c r="AZ697" s="23">
        <v>0</v>
      </c>
      <c r="BA697" s="24">
        <v>0</v>
      </c>
      <c r="BB697" s="23">
        <v>0</v>
      </c>
      <c r="BC697" s="23"/>
      <c r="BD697" s="23">
        <v>0</v>
      </c>
      <c r="BE697" s="41">
        <v>0</v>
      </c>
      <c r="BF697" s="23">
        <v>225029600</v>
      </c>
      <c r="BG697" s="23">
        <v>64098965</v>
      </c>
      <c r="BH697" s="25">
        <v>360298869</v>
      </c>
      <c r="BI697" s="23">
        <v>0</v>
      </c>
      <c r="BJ697" s="23">
        <v>65946475</v>
      </c>
      <c r="BK697" s="23">
        <v>0</v>
      </c>
      <c r="BL697" s="23">
        <v>0</v>
      </c>
      <c r="BM697" s="23">
        <v>0</v>
      </c>
      <c r="BN697" s="24">
        <v>0</v>
      </c>
      <c r="BO697" s="23">
        <v>0</v>
      </c>
      <c r="BP697" s="23">
        <v>0</v>
      </c>
      <c r="BQ697" s="23">
        <v>0</v>
      </c>
      <c r="BR697" s="25">
        <v>426245344</v>
      </c>
      <c r="BS697" s="22">
        <v>0</v>
      </c>
      <c r="BT697" s="23">
        <v>0</v>
      </c>
      <c r="BU697" s="23">
        <v>0</v>
      </c>
      <c r="BV697" s="23">
        <v>0</v>
      </c>
      <c r="BW697" s="24">
        <v>0</v>
      </c>
      <c r="BX697" s="23">
        <v>0</v>
      </c>
      <c r="BY697" s="23">
        <v>0</v>
      </c>
      <c r="BZ697" s="23">
        <v>0</v>
      </c>
      <c r="CA697" s="25">
        <f t="shared" si="98"/>
        <v>426245344</v>
      </c>
      <c r="CB697" s="22">
        <v>0</v>
      </c>
      <c r="CC697" s="23">
        <v>0</v>
      </c>
      <c r="CD697" s="23">
        <v>0</v>
      </c>
      <c r="CE697" s="23">
        <v>0</v>
      </c>
      <c r="CF697" s="24">
        <v>0</v>
      </c>
      <c r="CG697" s="23">
        <v>0</v>
      </c>
      <c r="CH697" s="23">
        <v>0</v>
      </c>
      <c r="CI697" s="23">
        <v>0</v>
      </c>
      <c r="CJ697" s="25">
        <f t="shared" si="99"/>
        <v>426245344</v>
      </c>
      <c r="CK697" s="22">
        <v>0</v>
      </c>
      <c r="CL697" s="23">
        <v>0</v>
      </c>
      <c r="CM697" s="23">
        <v>0</v>
      </c>
      <c r="CN697" s="23">
        <v>0</v>
      </c>
      <c r="CO697" s="23">
        <v>0</v>
      </c>
      <c r="CP697" s="24">
        <v>0</v>
      </c>
      <c r="CQ697" s="23">
        <v>0</v>
      </c>
      <c r="CR697" s="23">
        <v>0</v>
      </c>
      <c r="CS697" s="25">
        <f t="shared" si="100"/>
        <v>426245344</v>
      </c>
      <c r="CT697" s="22">
        <v>0</v>
      </c>
      <c r="CU697" s="23">
        <v>0</v>
      </c>
      <c r="CV697" s="23">
        <v>0</v>
      </c>
      <c r="CW697" s="23"/>
      <c r="CX697" s="23">
        <v>0</v>
      </c>
      <c r="CY697" s="24">
        <v>0</v>
      </c>
      <c r="CZ697" s="23">
        <v>0</v>
      </c>
      <c r="DA697" s="23">
        <v>0</v>
      </c>
      <c r="DB697" s="25">
        <f t="shared" si="102"/>
        <v>426245344</v>
      </c>
      <c r="DC697" s="22">
        <v>0</v>
      </c>
      <c r="DD697" s="23">
        <v>0</v>
      </c>
      <c r="DE697" s="23">
        <v>0</v>
      </c>
      <c r="DF697" s="23">
        <v>0</v>
      </c>
      <c r="DG697" s="23">
        <v>0</v>
      </c>
      <c r="DH697" s="24">
        <v>0</v>
      </c>
      <c r="DI697" s="23">
        <v>0</v>
      </c>
      <c r="DJ697" s="23">
        <v>0</v>
      </c>
      <c r="DK697" s="25">
        <f t="shared" si="103"/>
        <v>426245344</v>
      </c>
      <c r="DL697" s="28">
        <v>0</v>
      </c>
      <c r="DM697" s="23">
        <v>0</v>
      </c>
      <c r="DN697" s="23">
        <v>0</v>
      </c>
      <c r="DO697" s="23">
        <v>0</v>
      </c>
      <c r="DP697" s="23"/>
      <c r="DQ697" s="23"/>
      <c r="DR697" s="23">
        <v>0</v>
      </c>
      <c r="DS697" s="23">
        <v>0</v>
      </c>
      <c r="DT697" s="24">
        <v>0</v>
      </c>
      <c r="DU697" s="23">
        <v>0</v>
      </c>
      <c r="DV697" s="23">
        <v>0</v>
      </c>
      <c r="DW697" s="26">
        <f t="shared" si="101"/>
        <v>426245344</v>
      </c>
      <c r="DX697" s="26">
        <f>VLOOKUP(B697,[2]RPTNCT049_ConsultaSaldosContabl!$I$4:$K$7914,3,0)</f>
        <v>290976075</v>
      </c>
      <c r="DY697" s="13" t="e">
        <f>+S697+AD697+AU697+#REF!+BG697+#REF!+BQ697+#REF!</f>
        <v>#REF!</v>
      </c>
    </row>
    <row r="698" spans="1:129" ht="15" customHeight="1" x14ac:dyDescent="0.2">
      <c r="A698" s="9">
        <v>8170034405</v>
      </c>
      <c r="B698" s="9">
        <v>817003440</v>
      </c>
      <c r="C698" s="9"/>
      <c r="D698" s="27">
        <v>218519785</v>
      </c>
      <c r="E698" s="21" t="s">
        <v>473</v>
      </c>
      <c r="F698" s="20" t="s">
        <v>1616</v>
      </c>
      <c r="G698" s="22">
        <f>VLOOKUP(A698,[1]SGP!$A$4:$G$1137,7,0)</f>
        <v>0</v>
      </c>
      <c r="H698" s="23"/>
      <c r="I698" s="23">
        <v>0</v>
      </c>
      <c r="J698" s="23">
        <v>0</v>
      </c>
      <c r="K698" s="24">
        <v>0</v>
      </c>
      <c r="L698" s="23">
        <v>0</v>
      </c>
      <c r="M698" s="23">
        <v>0</v>
      </c>
      <c r="N698" s="25">
        <f t="shared" si="95"/>
        <v>0</v>
      </c>
      <c r="O698" s="25">
        <v>0</v>
      </c>
      <c r="P698" s="22">
        <v>0</v>
      </c>
      <c r="Q698" s="23">
        <v>0</v>
      </c>
      <c r="R698" s="23">
        <v>0</v>
      </c>
      <c r="S698" s="31">
        <v>23499049</v>
      </c>
      <c r="T698" s="23">
        <v>0</v>
      </c>
      <c r="U698" s="24">
        <v>0</v>
      </c>
      <c r="V698" s="23">
        <v>0</v>
      </c>
      <c r="W698" s="23">
        <v>0</v>
      </c>
      <c r="X698" s="25">
        <f t="shared" si="96"/>
        <v>23499049</v>
      </c>
      <c r="Y698" s="25">
        <v>0</v>
      </c>
      <c r="Z698" s="22">
        <v>0</v>
      </c>
      <c r="AA698" s="23">
        <v>0</v>
      </c>
      <c r="AB698" s="22">
        <v>0</v>
      </c>
      <c r="AC698" s="23">
        <v>0</v>
      </c>
      <c r="AD698" s="23">
        <v>0</v>
      </c>
      <c r="AE698" s="23">
        <v>0</v>
      </c>
      <c r="AF698" s="24">
        <v>0</v>
      </c>
      <c r="AG698" s="23">
        <v>0</v>
      </c>
      <c r="AH698" s="23">
        <v>0</v>
      </c>
      <c r="AI698" s="25">
        <f t="shared" si="97"/>
        <v>23499049</v>
      </c>
      <c r="AJ698" s="25">
        <v>0</v>
      </c>
      <c r="AK698" s="24">
        <v>0</v>
      </c>
      <c r="AL698" s="23">
        <v>0</v>
      </c>
      <c r="AM698" s="23">
        <v>0</v>
      </c>
      <c r="AN698" s="24">
        <v>0</v>
      </c>
      <c r="AO698" s="24">
        <v>0</v>
      </c>
      <c r="AP698" s="23">
        <v>0</v>
      </c>
      <c r="AQ698" s="23">
        <v>0</v>
      </c>
      <c r="AR698" s="23">
        <v>0</v>
      </c>
      <c r="AS698" s="41" t="s">
        <v>2304</v>
      </c>
      <c r="AT698" s="23">
        <v>0</v>
      </c>
      <c r="AU698" s="23">
        <v>0</v>
      </c>
      <c r="AV698" s="25">
        <v>23499049</v>
      </c>
      <c r="AW698" s="22">
        <v>0</v>
      </c>
      <c r="AX698" s="23">
        <v>0</v>
      </c>
      <c r="AY698" s="41">
        <v>0</v>
      </c>
      <c r="AZ698" s="23">
        <v>0</v>
      </c>
      <c r="BA698" s="24">
        <v>0</v>
      </c>
      <c r="BB698" s="23">
        <v>0</v>
      </c>
      <c r="BC698" s="23"/>
      <c r="BD698" s="23">
        <v>0</v>
      </c>
      <c r="BE698" s="41">
        <v>0</v>
      </c>
      <c r="BF698" s="23">
        <v>67036385</v>
      </c>
      <c r="BG698" s="23">
        <v>28632386</v>
      </c>
      <c r="BH698" s="25">
        <v>119167820</v>
      </c>
      <c r="BI698" s="23">
        <v>0</v>
      </c>
      <c r="BJ698" s="23">
        <v>18619736</v>
      </c>
      <c r="BK698" s="23">
        <v>0</v>
      </c>
      <c r="BL698" s="23">
        <v>0</v>
      </c>
      <c r="BM698" s="23">
        <v>0</v>
      </c>
      <c r="BN698" s="24">
        <v>0</v>
      </c>
      <c r="BO698" s="23">
        <v>0</v>
      </c>
      <c r="BP698" s="23">
        <v>0</v>
      </c>
      <c r="BQ698" s="23">
        <v>26575945</v>
      </c>
      <c r="BR698" s="25">
        <v>164363501</v>
      </c>
      <c r="BS698" s="22">
        <v>0</v>
      </c>
      <c r="BT698" s="23">
        <v>0</v>
      </c>
      <c r="BU698" s="23">
        <v>0</v>
      </c>
      <c r="BV698" s="23">
        <v>0</v>
      </c>
      <c r="BW698" s="24">
        <v>0</v>
      </c>
      <c r="BX698" s="23">
        <v>0</v>
      </c>
      <c r="BY698" s="23">
        <v>0</v>
      </c>
      <c r="BZ698" s="23">
        <v>0</v>
      </c>
      <c r="CA698" s="25">
        <f t="shared" si="98"/>
        <v>164363501</v>
      </c>
      <c r="CB698" s="22">
        <v>0</v>
      </c>
      <c r="CC698" s="23">
        <v>0</v>
      </c>
      <c r="CD698" s="23">
        <v>0</v>
      </c>
      <c r="CE698" s="23">
        <v>0</v>
      </c>
      <c r="CF698" s="24">
        <v>0</v>
      </c>
      <c r="CG698" s="23">
        <v>0</v>
      </c>
      <c r="CH698" s="23">
        <v>0</v>
      </c>
      <c r="CI698" s="23">
        <v>0</v>
      </c>
      <c r="CJ698" s="25">
        <f t="shared" si="99"/>
        <v>164363501</v>
      </c>
      <c r="CK698" s="22">
        <v>0</v>
      </c>
      <c r="CL698" s="23">
        <v>0</v>
      </c>
      <c r="CM698" s="23">
        <v>0</v>
      </c>
      <c r="CN698" s="23">
        <v>0</v>
      </c>
      <c r="CO698" s="23">
        <v>0</v>
      </c>
      <c r="CP698" s="24">
        <v>0</v>
      </c>
      <c r="CQ698" s="23">
        <v>0</v>
      </c>
      <c r="CR698" s="23">
        <v>0</v>
      </c>
      <c r="CS698" s="25">
        <f t="shared" si="100"/>
        <v>164363501</v>
      </c>
      <c r="CT698" s="22">
        <v>0</v>
      </c>
      <c r="CU698" s="23">
        <v>0</v>
      </c>
      <c r="CV698" s="23">
        <v>0</v>
      </c>
      <c r="CW698" s="23"/>
      <c r="CX698" s="23">
        <v>0</v>
      </c>
      <c r="CY698" s="24">
        <v>0</v>
      </c>
      <c r="CZ698" s="23">
        <v>0</v>
      </c>
      <c r="DA698" s="23">
        <v>0</v>
      </c>
      <c r="DB698" s="25">
        <f t="shared" si="102"/>
        <v>164363501</v>
      </c>
      <c r="DC698" s="22">
        <v>0</v>
      </c>
      <c r="DD698" s="23">
        <v>0</v>
      </c>
      <c r="DE698" s="23">
        <v>0</v>
      </c>
      <c r="DF698" s="23">
        <v>0</v>
      </c>
      <c r="DG698" s="23">
        <v>0</v>
      </c>
      <c r="DH698" s="24">
        <v>0</v>
      </c>
      <c r="DI698" s="23">
        <v>0</v>
      </c>
      <c r="DJ698" s="23">
        <v>0</v>
      </c>
      <c r="DK698" s="25">
        <f t="shared" si="103"/>
        <v>164363501</v>
      </c>
      <c r="DL698" s="28">
        <v>0</v>
      </c>
      <c r="DM698" s="23">
        <v>0</v>
      </c>
      <c r="DN698" s="23">
        <v>0</v>
      </c>
      <c r="DO698" s="23">
        <v>0</v>
      </c>
      <c r="DP698" s="23"/>
      <c r="DQ698" s="23"/>
      <c r="DR698" s="23">
        <v>0</v>
      </c>
      <c r="DS698" s="23">
        <v>0</v>
      </c>
      <c r="DT698" s="24">
        <v>0</v>
      </c>
      <c r="DU698" s="23">
        <v>0</v>
      </c>
      <c r="DV698" s="23">
        <v>0</v>
      </c>
      <c r="DW698" s="26">
        <f t="shared" si="101"/>
        <v>164363501</v>
      </c>
      <c r="DX698" s="26">
        <f>VLOOKUP(B698,[2]RPTNCT049_ConsultaSaldosContabl!$I$4:$K$7914,3,0)</f>
        <v>85656121</v>
      </c>
      <c r="DY698" s="13" t="e">
        <f>+S698+AD698+AU698+#REF!+BG698+#REF!+BQ698+#REF!</f>
        <v>#REF!</v>
      </c>
    </row>
    <row r="699" spans="1:129" ht="15" customHeight="1" x14ac:dyDescent="0.2">
      <c r="A699" s="9">
        <v>8170026754</v>
      </c>
      <c r="B699" s="9">
        <v>817002675</v>
      </c>
      <c r="C699" s="9"/>
      <c r="D699" s="27">
        <v>214519845</v>
      </c>
      <c r="E699" s="21" t="s">
        <v>478</v>
      </c>
      <c r="F699" s="20" t="s">
        <v>1620</v>
      </c>
      <c r="G699" s="22">
        <f>VLOOKUP(A699,[1]SGP!$A$4:$G$1137,7,0)</f>
        <v>0</v>
      </c>
      <c r="H699" s="23"/>
      <c r="I699" s="23">
        <v>0</v>
      </c>
      <c r="J699" s="23">
        <v>0</v>
      </c>
      <c r="K699" s="24">
        <v>0</v>
      </c>
      <c r="L699" s="23">
        <v>0</v>
      </c>
      <c r="M699" s="23">
        <v>0</v>
      </c>
      <c r="N699" s="25">
        <f t="shared" si="95"/>
        <v>0</v>
      </c>
      <c r="O699" s="25">
        <v>0</v>
      </c>
      <c r="P699" s="22">
        <v>0</v>
      </c>
      <c r="Q699" s="23">
        <v>0</v>
      </c>
      <c r="R699" s="23">
        <v>0</v>
      </c>
      <c r="S699" s="31">
        <v>151920515</v>
      </c>
      <c r="T699" s="23">
        <v>0</v>
      </c>
      <c r="U699" s="24">
        <v>0</v>
      </c>
      <c r="V699" s="23">
        <v>0</v>
      </c>
      <c r="W699" s="23">
        <v>0</v>
      </c>
      <c r="X699" s="25">
        <f t="shared" si="96"/>
        <v>151920515</v>
      </c>
      <c r="Y699" s="25">
        <v>0</v>
      </c>
      <c r="Z699" s="22">
        <v>0</v>
      </c>
      <c r="AA699" s="23">
        <v>0</v>
      </c>
      <c r="AB699" s="22">
        <v>0</v>
      </c>
      <c r="AC699" s="23">
        <v>0</v>
      </c>
      <c r="AD699" s="23">
        <v>0</v>
      </c>
      <c r="AE699" s="23">
        <v>0</v>
      </c>
      <c r="AF699" s="24">
        <v>0</v>
      </c>
      <c r="AG699" s="23">
        <v>0</v>
      </c>
      <c r="AH699" s="23">
        <v>0</v>
      </c>
      <c r="AI699" s="25">
        <f t="shared" si="97"/>
        <v>151920515</v>
      </c>
      <c r="AJ699" s="25">
        <v>0</v>
      </c>
      <c r="AK699" s="24">
        <v>0</v>
      </c>
      <c r="AL699" s="23">
        <v>0</v>
      </c>
      <c r="AM699" s="23">
        <v>0</v>
      </c>
      <c r="AN699" s="24">
        <v>0</v>
      </c>
      <c r="AO699" s="24">
        <v>0</v>
      </c>
      <c r="AP699" s="23">
        <v>0</v>
      </c>
      <c r="AQ699" s="23">
        <v>0</v>
      </c>
      <c r="AR699" s="23">
        <v>0</v>
      </c>
      <c r="AS699" s="41" t="s">
        <v>2304</v>
      </c>
      <c r="AT699" s="23">
        <v>0</v>
      </c>
      <c r="AU699" s="23">
        <v>0</v>
      </c>
      <c r="AV699" s="25">
        <v>151920515</v>
      </c>
      <c r="AW699" s="22">
        <v>0</v>
      </c>
      <c r="AX699" s="23">
        <v>0</v>
      </c>
      <c r="AY699" s="41">
        <v>0</v>
      </c>
      <c r="AZ699" s="23">
        <v>0</v>
      </c>
      <c r="BA699" s="24">
        <v>0</v>
      </c>
      <c r="BB699" s="23">
        <v>0</v>
      </c>
      <c r="BC699" s="23"/>
      <c r="BD699" s="23">
        <v>0</v>
      </c>
      <c r="BE699" s="41">
        <v>0</v>
      </c>
      <c r="BF699" s="23">
        <v>101786965</v>
      </c>
      <c r="BG699" s="23">
        <v>130142271</v>
      </c>
      <c r="BH699" s="25">
        <v>383849751</v>
      </c>
      <c r="BI699" s="23">
        <v>0</v>
      </c>
      <c r="BJ699" s="23">
        <v>29071264</v>
      </c>
      <c r="BK699" s="23">
        <v>0</v>
      </c>
      <c r="BL699" s="23">
        <v>0</v>
      </c>
      <c r="BM699" s="23">
        <v>0</v>
      </c>
      <c r="BN699" s="24">
        <v>0</v>
      </c>
      <c r="BO699" s="23">
        <v>0</v>
      </c>
      <c r="BP699" s="23">
        <v>0</v>
      </c>
      <c r="BQ699" s="23">
        <v>0</v>
      </c>
      <c r="BR699" s="25">
        <v>412921015</v>
      </c>
      <c r="BS699" s="22">
        <v>0</v>
      </c>
      <c r="BT699" s="23">
        <v>0</v>
      </c>
      <c r="BU699" s="23">
        <v>0</v>
      </c>
      <c r="BV699" s="23">
        <v>0</v>
      </c>
      <c r="BW699" s="24">
        <v>0</v>
      </c>
      <c r="BX699" s="23">
        <v>0</v>
      </c>
      <c r="BY699" s="23">
        <v>0</v>
      </c>
      <c r="BZ699" s="23">
        <v>0</v>
      </c>
      <c r="CA699" s="25">
        <f t="shared" si="98"/>
        <v>412921015</v>
      </c>
      <c r="CB699" s="22">
        <v>0</v>
      </c>
      <c r="CC699" s="23">
        <v>0</v>
      </c>
      <c r="CD699" s="23">
        <v>0</v>
      </c>
      <c r="CE699" s="23">
        <v>0</v>
      </c>
      <c r="CF699" s="24">
        <v>0</v>
      </c>
      <c r="CG699" s="23">
        <v>0</v>
      </c>
      <c r="CH699" s="23">
        <v>0</v>
      </c>
      <c r="CI699" s="23">
        <v>0</v>
      </c>
      <c r="CJ699" s="25">
        <f t="shared" si="99"/>
        <v>412921015</v>
      </c>
      <c r="CK699" s="22">
        <v>0</v>
      </c>
      <c r="CL699" s="23">
        <v>0</v>
      </c>
      <c r="CM699" s="23">
        <v>0</v>
      </c>
      <c r="CN699" s="23">
        <v>0</v>
      </c>
      <c r="CO699" s="23">
        <v>0</v>
      </c>
      <c r="CP699" s="24">
        <v>0</v>
      </c>
      <c r="CQ699" s="23">
        <v>0</v>
      </c>
      <c r="CR699" s="23">
        <v>0</v>
      </c>
      <c r="CS699" s="25">
        <f t="shared" si="100"/>
        <v>412921015</v>
      </c>
      <c r="CT699" s="22">
        <v>0</v>
      </c>
      <c r="CU699" s="23">
        <v>0</v>
      </c>
      <c r="CV699" s="23">
        <v>0</v>
      </c>
      <c r="CW699" s="23"/>
      <c r="CX699" s="23">
        <v>0</v>
      </c>
      <c r="CY699" s="24">
        <v>0</v>
      </c>
      <c r="CZ699" s="23">
        <v>0</v>
      </c>
      <c r="DA699" s="23">
        <v>0</v>
      </c>
      <c r="DB699" s="25">
        <f t="shared" si="102"/>
        <v>412921015</v>
      </c>
      <c r="DC699" s="22">
        <v>0</v>
      </c>
      <c r="DD699" s="23">
        <v>0</v>
      </c>
      <c r="DE699" s="23">
        <v>0</v>
      </c>
      <c r="DF699" s="23">
        <v>0</v>
      </c>
      <c r="DG699" s="23">
        <v>0</v>
      </c>
      <c r="DH699" s="24">
        <v>0</v>
      </c>
      <c r="DI699" s="23">
        <v>0</v>
      </c>
      <c r="DJ699" s="23">
        <v>0</v>
      </c>
      <c r="DK699" s="25">
        <f t="shared" si="103"/>
        <v>412921015</v>
      </c>
      <c r="DL699" s="28">
        <v>0</v>
      </c>
      <c r="DM699" s="23">
        <v>0</v>
      </c>
      <c r="DN699" s="23">
        <v>0</v>
      </c>
      <c r="DO699" s="23">
        <v>0</v>
      </c>
      <c r="DP699" s="23"/>
      <c r="DQ699" s="23"/>
      <c r="DR699" s="23">
        <v>0</v>
      </c>
      <c r="DS699" s="23">
        <v>0</v>
      </c>
      <c r="DT699" s="24">
        <v>0</v>
      </c>
      <c r="DU699" s="23">
        <v>0</v>
      </c>
      <c r="DV699" s="23">
        <v>0</v>
      </c>
      <c r="DW699" s="26">
        <f t="shared" si="101"/>
        <v>412921015</v>
      </c>
      <c r="DX699" s="26">
        <f>VLOOKUP(B699,[2]RPTNCT049_ConsultaSaldosContabl!$I$4:$K$7914,3,0)</f>
        <v>130858229</v>
      </c>
      <c r="DY699" s="13" t="e">
        <f>+S699+AD699+AU699+#REF!+BG699+#REF!+BQ699+#REF!</f>
        <v>#REF!</v>
      </c>
    </row>
    <row r="700" spans="1:129" ht="15" customHeight="1" x14ac:dyDescent="0.2">
      <c r="A700" s="9">
        <v>8170009925</v>
      </c>
      <c r="B700" s="9">
        <v>817000992</v>
      </c>
      <c r="C700" s="9"/>
      <c r="D700" s="27">
        <v>213319533</v>
      </c>
      <c r="E700" s="21" t="s">
        <v>462</v>
      </c>
      <c r="F700" s="20" t="s">
        <v>1605</v>
      </c>
      <c r="G700" s="22">
        <f>VLOOKUP(A700,[1]SGP!$A$4:$G$1137,7,0)</f>
        <v>0</v>
      </c>
      <c r="H700" s="23"/>
      <c r="I700" s="23">
        <v>0</v>
      </c>
      <c r="J700" s="23">
        <v>0</v>
      </c>
      <c r="K700" s="24">
        <v>0</v>
      </c>
      <c r="L700" s="23">
        <v>0</v>
      </c>
      <c r="M700" s="23">
        <v>0</v>
      </c>
      <c r="N700" s="25">
        <f t="shared" si="95"/>
        <v>0</v>
      </c>
      <c r="O700" s="25">
        <v>0</v>
      </c>
      <c r="P700" s="22">
        <v>0</v>
      </c>
      <c r="Q700" s="23">
        <v>0</v>
      </c>
      <c r="R700" s="23">
        <v>0</v>
      </c>
      <c r="S700" s="29">
        <v>0</v>
      </c>
      <c r="T700" s="23">
        <v>0</v>
      </c>
      <c r="U700" s="24">
        <v>0</v>
      </c>
      <c r="V700" s="23">
        <v>0</v>
      </c>
      <c r="W700" s="23">
        <v>0</v>
      </c>
      <c r="X700" s="25">
        <f t="shared" si="96"/>
        <v>0</v>
      </c>
      <c r="Y700" s="25">
        <v>0</v>
      </c>
      <c r="Z700" s="22">
        <v>0</v>
      </c>
      <c r="AA700" s="23">
        <v>0</v>
      </c>
      <c r="AB700" s="22">
        <v>0</v>
      </c>
      <c r="AC700" s="23">
        <v>0</v>
      </c>
      <c r="AD700" s="23">
        <v>0</v>
      </c>
      <c r="AE700" s="23">
        <v>0</v>
      </c>
      <c r="AF700" s="24">
        <v>0</v>
      </c>
      <c r="AG700" s="23">
        <v>0</v>
      </c>
      <c r="AH700" s="23">
        <v>0</v>
      </c>
      <c r="AI700" s="25">
        <f t="shared" si="97"/>
        <v>0</v>
      </c>
      <c r="AJ700" s="25">
        <v>0</v>
      </c>
      <c r="AK700" s="24">
        <v>0</v>
      </c>
      <c r="AL700" s="23">
        <v>0</v>
      </c>
      <c r="AM700" s="23">
        <v>0</v>
      </c>
      <c r="AN700" s="24">
        <v>0</v>
      </c>
      <c r="AO700" s="24">
        <v>0</v>
      </c>
      <c r="AP700" s="23">
        <v>0</v>
      </c>
      <c r="AQ700" s="23">
        <v>0</v>
      </c>
      <c r="AR700" s="23">
        <v>0</v>
      </c>
      <c r="AS700" s="41" t="s">
        <v>2304</v>
      </c>
      <c r="AT700" s="23">
        <v>0</v>
      </c>
      <c r="AU700" s="23">
        <v>0</v>
      </c>
      <c r="AV700" s="25">
        <v>0</v>
      </c>
      <c r="AW700" s="22">
        <v>0</v>
      </c>
      <c r="AX700" s="23">
        <v>0</v>
      </c>
      <c r="AY700" s="41">
        <v>0</v>
      </c>
      <c r="AZ700" s="23">
        <v>0</v>
      </c>
      <c r="BA700" s="24">
        <v>0</v>
      </c>
      <c r="BB700" s="23">
        <v>0</v>
      </c>
      <c r="BC700" s="23"/>
      <c r="BD700" s="23">
        <v>0</v>
      </c>
      <c r="BE700" s="41">
        <v>0</v>
      </c>
      <c r="BF700" s="23">
        <v>104637440</v>
      </c>
      <c r="BG700" s="23">
        <v>0</v>
      </c>
      <c r="BH700" s="25">
        <v>104637440</v>
      </c>
      <c r="BI700" s="23">
        <v>0</v>
      </c>
      <c r="BJ700" s="23">
        <v>30761291</v>
      </c>
      <c r="BK700" s="23">
        <v>0</v>
      </c>
      <c r="BL700" s="23">
        <v>0</v>
      </c>
      <c r="BM700" s="23">
        <v>0</v>
      </c>
      <c r="BN700" s="24">
        <v>0</v>
      </c>
      <c r="BO700" s="23">
        <v>0</v>
      </c>
      <c r="BP700" s="23">
        <v>0</v>
      </c>
      <c r="BQ700" s="23">
        <v>0</v>
      </c>
      <c r="BR700" s="25">
        <v>135398731</v>
      </c>
      <c r="BS700" s="22">
        <v>0</v>
      </c>
      <c r="BT700" s="23">
        <v>0</v>
      </c>
      <c r="BU700" s="23">
        <v>0</v>
      </c>
      <c r="BV700" s="23">
        <v>0</v>
      </c>
      <c r="BW700" s="24">
        <v>0</v>
      </c>
      <c r="BX700" s="23">
        <v>0</v>
      </c>
      <c r="BY700" s="23">
        <v>0</v>
      </c>
      <c r="BZ700" s="23">
        <v>0</v>
      </c>
      <c r="CA700" s="25">
        <f t="shared" si="98"/>
        <v>135398731</v>
      </c>
      <c r="CB700" s="22">
        <v>0</v>
      </c>
      <c r="CC700" s="23">
        <v>0</v>
      </c>
      <c r="CD700" s="23">
        <v>0</v>
      </c>
      <c r="CE700" s="23">
        <v>0</v>
      </c>
      <c r="CF700" s="24">
        <v>0</v>
      </c>
      <c r="CG700" s="23">
        <v>0</v>
      </c>
      <c r="CH700" s="23">
        <v>0</v>
      </c>
      <c r="CI700" s="23">
        <v>0</v>
      </c>
      <c r="CJ700" s="25">
        <f t="shared" si="99"/>
        <v>135398731</v>
      </c>
      <c r="CK700" s="22">
        <v>0</v>
      </c>
      <c r="CL700" s="23">
        <v>0</v>
      </c>
      <c r="CM700" s="23">
        <v>0</v>
      </c>
      <c r="CN700" s="23">
        <v>0</v>
      </c>
      <c r="CO700" s="23">
        <v>0</v>
      </c>
      <c r="CP700" s="24">
        <v>0</v>
      </c>
      <c r="CQ700" s="23">
        <v>0</v>
      </c>
      <c r="CR700" s="23">
        <v>0</v>
      </c>
      <c r="CS700" s="25">
        <f t="shared" si="100"/>
        <v>135398731</v>
      </c>
      <c r="CT700" s="22">
        <v>0</v>
      </c>
      <c r="CU700" s="23">
        <v>0</v>
      </c>
      <c r="CV700" s="23">
        <v>0</v>
      </c>
      <c r="CW700" s="23"/>
      <c r="CX700" s="23">
        <v>0</v>
      </c>
      <c r="CY700" s="24">
        <v>0</v>
      </c>
      <c r="CZ700" s="23">
        <v>0</v>
      </c>
      <c r="DA700" s="23">
        <v>0</v>
      </c>
      <c r="DB700" s="25">
        <f t="shared" si="102"/>
        <v>135398731</v>
      </c>
      <c r="DC700" s="22">
        <v>0</v>
      </c>
      <c r="DD700" s="23">
        <v>0</v>
      </c>
      <c r="DE700" s="23">
        <v>0</v>
      </c>
      <c r="DF700" s="23">
        <v>0</v>
      </c>
      <c r="DG700" s="23">
        <v>0</v>
      </c>
      <c r="DH700" s="24">
        <v>0</v>
      </c>
      <c r="DI700" s="23">
        <v>0</v>
      </c>
      <c r="DJ700" s="23">
        <v>0</v>
      </c>
      <c r="DK700" s="25">
        <f t="shared" si="103"/>
        <v>135398731</v>
      </c>
      <c r="DL700" s="28">
        <v>0</v>
      </c>
      <c r="DM700" s="23">
        <v>0</v>
      </c>
      <c r="DN700" s="23">
        <v>0</v>
      </c>
      <c r="DO700" s="23">
        <v>0</v>
      </c>
      <c r="DP700" s="23"/>
      <c r="DQ700" s="23"/>
      <c r="DR700" s="23">
        <v>0</v>
      </c>
      <c r="DS700" s="23">
        <v>0</v>
      </c>
      <c r="DT700" s="24">
        <v>0</v>
      </c>
      <c r="DU700" s="23">
        <v>0</v>
      </c>
      <c r="DV700" s="23">
        <v>0</v>
      </c>
      <c r="DW700" s="26">
        <f t="shared" si="101"/>
        <v>135398731</v>
      </c>
      <c r="DX700" s="26">
        <f>VLOOKUP(B700,[2]RPTNCT049_ConsultaSaldosContabl!$I$4:$K$7914,3,0)</f>
        <v>135398731</v>
      </c>
      <c r="DY700" s="13" t="e">
        <f>+S700+AD700+AU700+#REF!+BG700+#REF!+BQ700+#REF!</f>
        <v>#REF!</v>
      </c>
    </row>
    <row r="701" spans="1:129" ht="15" customHeight="1" x14ac:dyDescent="0.2">
      <c r="A701" s="9">
        <v>8140037344</v>
      </c>
      <c r="B701" s="9">
        <v>814003734</v>
      </c>
      <c r="C701" s="9"/>
      <c r="D701" s="27">
        <v>218052480</v>
      </c>
      <c r="E701" s="21" t="s">
        <v>811</v>
      </c>
      <c r="F701" s="20" t="s">
        <v>1946</v>
      </c>
      <c r="G701" s="22">
        <f>VLOOKUP(A701,[1]SGP!$A$4:$G$1137,7,0)</f>
        <v>0</v>
      </c>
      <c r="H701" s="23"/>
      <c r="I701" s="23">
        <v>0</v>
      </c>
      <c r="J701" s="23">
        <v>0</v>
      </c>
      <c r="K701" s="24">
        <v>0</v>
      </c>
      <c r="L701" s="23">
        <v>0</v>
      </c>
      <c r="M701" s="23">
        <v>0</v>
      </c>
      <c r="N701" s="25">
        <f t="shared" si="95"/>
        <v>0</v>
      </c>
      <c r="O701" s="25">
        <v>0</v>
      </c>
      <c r="P701" s="22">
        <v>0</v>
      </c>
      <c r="Q701" s="23">
        <v>0</v>
      </c>
      <c r="R701" s="23">
        <v>0</v>
      </c>
      <c r="S701" s="31">
        <v>29369671</v>
      </c>
      <c r="T701" s="23">
        <v>0</v>
      </c>
      <c r="U701" s="24">
        <v>0</v>
      </c>
      <c r="V701" s="23">
        <v>0</v>
      </c>
      <c r="W701" s="23">
        <v>0</v>
      </c>
      <c r="X701" s="25">
        <f t="shared" si="96"/>
        <v>29369671</v>
      </c>
      <c r="Y701" s="25">
        <v>0</v>
      </c>
      <c r="Z701" s="22">
        <v>0</v>
      </c>
      <c r="AA701" s="23">
        <v>0</v>
      </c>
      <c r="AB701" s="22">
        <v>0</v>
      </c>
      <c r="AC701" s="23">
        <v>0</v>
      </c>
      <c r="AD701" s="23">
        <v>0</v>
      </c>
      <c r="AE701" s="23">
        <v>0</v>
      </c>
      <c r="AF701" s="24">
        <v>0</v>
      </c>
      <c r="AG701" s="23">
        <v>0</v>
      </c>
      <c r="AH701" s="23">
        <v>0</v>
      </c>
      <c r="AI701" s="25">
        <f t="shared" si="97"/>
        <v>29369671</v>
      </c>
      <c r="AJ701" s="25">
        <v>0</v>
      </c>
      <c r="AK701" s="24">
        <v>0</v>
      </c>
      <c r="AL701" s="23">
        <v>0</v>
      </c>
      <c r="AM701" s="23">
        <v>0</v>
      </c>
      <c r="AN701" s="24">
        <v>0</v>
      </c>
      <c r="AO701" s="24">
        <v>0</v>
      </c>
      <c r="AP701" s="23">
        <v>0</v>
      </c>
      <c r="AQ701" s="23">
        <v>0</v>
      </c>
      <c r="AR701" s="23">
        <v>0</v>
      </c>
      <c r="AS701" s="41" t="s">
        <v>2304</v>
      </c>
      <c r="AT701" s="23">
        <v>0</v>
      </c>
      <c r="AU701" s="23">
        <v>0</v>
      </c>
      <c r="AV701" s="25">
        <v>29369671</v>
      </c>
      <c r="AW701" s="22">
        <v>0</v>
      </c>
      <c r="AX701" s="23">
        <v>0</v>
      </c>
      <c r="AY701" s="41">
        <v>0</v>
      </c>
      <c r="AZ701" s="23">
        <v>0</v>
      </c>
      <c r="BA701" s="24">
        <v>0</v>
      </c>
      <c r="BB701" s="23">
        <v>0</v>
      </c>
      <c r="BC701" s="23"/>
      <c r="BD701" s="23">
        <v>0</v>
      </c>
      <c r="BE701" s="41">
        <v>0</v>
      </c>
      <c r="BF701" s="23">
        <v>23908155</v>
      </c>
      <c r="BG701" s="23">
        <v>25681516</v>
      </c>
      <c r="BH701" s="25">
        <v>78959342</v>
      </c>
      <c r="BI701" s="23">
        <v>0</v>
      </c>
      <c r="BJ701" s="23">
        <v>7025063</v>
      </c>
      <c r="BK701" s="23">
        <v>0</v>
      </c>
      <c r="BL701" s="23">
        <v>0</v>
      </c>
      <c r="BM701" s="23">
        <v>0</v>
      </c>
      <c r="BN701" s="24">
        <v>0</v>
      </c>
      <c r="BO701" s="23">
        <v>0</v>
      </c>
      <c r="BP701" s="23">
        <v>0</v>
      </c>
      <c r="BQ701" s="23">
        <v>0</v>
      </c>
      <c r="BR701" s="25">
        <v>85984405</v>
      </c>
      <c r="BS701" s="22">
        <v>0</v>
      </c>
      <c r="BT701" s="23">
        <v>0</v>
      </c>
      <c r="BU701" s="23">
        <v>0</v>
      </c>
      <c r="BV701" s="23">
        <v>0</v>
      </c>
      <c r="BW701" s="24">
        <v>0</v>
      </c>
      <c r="BX701" s="23">
        <v>0</v>
      </c>
      <c r="BY701" s="23">
        <v>0</v>
      </c>
      <c r="BZ701" s="23">
        <v>0</v>
      </c>
      <c r="CA701" s="25">
        <f t="shared" si="98"/>
        <v>85984405</v>
      </c>
      <c r="CB701" s="22">
        <v>0</v>
      </c>
      <c r="CC701" s="23">
        <v>0</v>
      </c>
      <c r="CD701" s="23">
        <v>0</v>
      </c>
      <c r="CE701" s="23">
        <v>0</v>
      </c>
      <c r="CF701" s="24">
        <v>0</v>
      </c>
      <c r="CG701" s="23">
        <v>0</v>
      </c>
      <c r="CH701" s="23">
        <v>0</v>
      </c>
      <c r="CI701" s="23">
        <v>0</v>
      </c>
      <c r="CJ701" s="25">
        <f t="shared" si="99"/>
        <v>85984405</v>
      </c>
      <c r="CK701" s="22">
        <v>0</v>
      </c>
      <c r="CL701" s="23">
        <v>0</v>
      </c>
      <c r="CM701" s="23">
        <v>0</v>
      </c>
      <c r="CN701" s="23">
        <v>0</v>
      </c>
      <c r="CO701" s="23">
        <v>0</v>
      </c>
      <c r="CP701" s="24">
        <v>0</v>
      </c>
      <c r="CQ701" s="23">
        <v>0</v>
      </c>
      <c r="CR701" s="23">
        <v>0</v>
      </c>
      <c r="CS701" s="25">
        <f t="shared" si="100"/>
        <v>85984405</v>
      </c>
      <c r="CT701" s="22">
        <v>0</v>
      </c>
      <c r="CU701" s="23">
        <v>0</v>
      </c>
      <c r="CV701" s="23">
        <v>0</v>
      </c>
      <c r="CW701" s="23"/>
      <c r="CX701" s="23">
        <v>0</v>
      </c>
      <c r="CY701" s="24">
        <v>0</v>
      </c>
      <c r="CZ701" s="23">
        <v>0</v>
      </c>
      <c r="DA701" s="23">
        <v>0</v>
      </c>
      <c r="DB701" s="25">
        <f t="shared" si="102"/>
        <v>85984405</v>
      </c>
      <c r="DC701" s="22">
        <v>0</v>
      </c>
      <c r="DD701" s="23">
        <v>0</v>
      </c>
      <c r="DE701" s="23">
        <v>0</v>
      </c>
      <c r="DF701" s="23">
        <v>0</v>
      </c>
      <c r="DG701" s="23">
        <v>0</v>
      </c>
      <c r="DH701" s="24">
        <v>0</v>
      </c>
      <c r="DI701" s="23">
        <v>0</v>
      </c>
      <c r="DJ701" s="23">
        <v>0</v>
      </c>
      <c r="DK701" s="25">
        <f t="shared" si="103"/>
        <v>85984405</v>
      </c>
      <c r="DL701" s="28">
        <v>0</v>
      </c>
      <c r="DM701" s="23">
        <v>0</v>
      </c>
      <c r="DN701" s="23">
        <v>0</v>
      </c>
      <c r="DO701" s="23">
        <v>0</v>
      </c>
      <c r="DP701" s="23"/>
      <c r="DQ701" s="23"/>
      <c r="DR701" s="23">
        <v>0</v>
      </c>
      <c r="DS701" s="23">
        <v>0</v>
      </c>
      <c r="DT701" s="24">
        <v>0</v>
      </c>
      <c r="DU701" s="23">
        <v>0</v>
      </c>
      <c r="DV701" s="23">
        <v>0</v>
      </c>
      <c r="DW701" s="26">
        <f t="shared" si="101"/>
        <v>85984405</v>
      </c>
      <c r="DX701" s="26">
        <f>VLOOKUP(B701,[2]RPTNCT049_ConsultaSaldosContabl!$I$4:$K$7914,3,0)</f>
        <v>30933218</v>
      </c>
      <c r="DY701" s="13" t="e">
        <f>+S701+AD701+AU701+#REF!+BG701+#REF!+BQ701+#REF!</f>
        <v>#REF!</v>
      </c>
    </row>
    <row r="702" spans="1:129" ht="15" customHeight="1" x14ac:dyDescent="0.2">
      <c r="A702" s="9">
        <v>8140022435</v>
      </c>
      <c r="B702" s="9">
        <v>814002243</v>
      </c>
      <c r="C702" s="9"/>
      <c r="D702" s="27">
        <v>215452254</v>
      </c>
      <c r="E702" s="21" t="s">
        <v>1147</v>
      </c>
      <c r="F702" s="20" t="s">
        <v>1925</v>
      </c>
      <c r="G702" s="22">
        <f>VLOOKUP(A702,[1]SGP!$A$4:$G$1137,7,0)</f>
        <v>0</v>
      </c>
      <c r="H702" s="23"/>
      <c r="I702" s="23">
        <v>0</v>
      </c>
      <c r="J702" s="23">
        <v>0</v>
      </c>
      <c r="K702" s="24">
        <v>0</v>
      </c>
      <c r="L702" s="23">
        <v>0</v>
      </c>
      <c r="M702" s="23">
        <v>0</v>
      </c>
      <c r="N702" s="25">
        <f t="shared" si="95"/>
        <v>0</v>
      </c>
      <c r="O702" s="25">
        <v>0</v>
      </c>
      <c r="P702" s="22">
        <v>0</v>
      </c>
      <c r="Q702" s="23">
        <v>0</v>
      </c>
      <c r="R702" s="23">
        <v>0</v>
      </c>
      <c r="S702" s="31">
        <v>56069699</v>
      </c>
      <c r="T702" s="23">
        <v>0</v>
      </c>
      <c r="U702" s="24">
        <v>0</v>
      </c>
      <c r="V702" s="23">
        <v>0</v>
      </c>
      <c r="W702" s="23">
        <v>0</v>
      </c>
      <c r="X702" s="25">
        <f t="shared" si="96"/>
        <v>56069699</v>
      </c>
      <c r="Y702" s="25">
        <v>0</v>
      </c>
      <c r="Z702" s="22">
        <v>0</v>
      </c>
      <c r="AA702" s="23">
        <v>0</v>
      </c>
      <c r="AB702" s="22">
        <v>0</v>
      </c>
      <c r="AC702" s="23">
        <v>0</v>
      </c>
      <c r="AD702" s="23">
        <v>0</v>
      </c>
      <c r="AE702" s="23">
        <v>0</v>
      </c>
      <c r="AF702" s="24">
        <v>0</v>
      </c>
      <c r="AG702" s="23">
        <v>0</v>
      </c>
      <c r="AH702" s="23">
        <v>0</v>
      </c>
      <c r="AI702" s="25">
        <f t="shared" si="97"/>
        <v>56069699</v>
      </c>
      <c r="AJ702" s="25">
        <v>0</v>
      </c>
      <c r="AK702" s="24">
        <v>0</v>
      </c>
      <c r="AL702" s="23">
        <v>0</v>
      </c>
      <c r="AM702" s="23">
        <v>0</v>
      </c>
      <c r="AN702" s="24">
        <v>0</v>
      </c>
      <c r="AO702" s="24">
        <v>0</v>
      </c>
      <c r="AP702" s="23">
        <v>0</v>
      </c>
      <c r="AQ702" s="23">
        <v>0</v>
      </c>
      <c r="AR702" s="23">
        <v>0</v>
      </c>
      <c r="AS702" s="41" t="s">
        <v>2304</v>
      </c>
      <c r="AT702" s="23">
        <v>0</v>
      </c>
      <c r="AU702" s="23">
        <v>0</v>
      </c>
      <c r="AV702" s="25">
        <v>56069699</v>
      </c>
      <c r="AW702" s="22">
        <v>0</v>
      </c>
      <c r="AX702" s="23">
        <v>0</v>
      </c>
      <c r="AY702" s="41">
        <v>0</v>
      </c>
      <c r="AZ702" s="23">
        <v>0</v>
      </c>
      <c r="BA702" s="24">
        <v>0</v>
      </c>
      <c r="BB702" s="23">
        <v>0</v>
      </c>
      <c r="BC702" s="23"/>
      <c r="BD702" s="23">
        <v>0</v>
      </c>
      <c r="BE702" s="41">
        <v>0</v>
      </c>
      <c r="BF702" s="23">
        <v>44430315</v>
      </c>
      <c r="BG702" s="23">
        <v>50469047</v>
      </c>
      <c r="BH702" s="25">
        <v>150969061</v>
      </c>
      <c r="BI702" s="23">
        <v>0</v>
      </c>
      <c r="BJ702" s="23">
        <v>13180015</v>
      </c>
      <c r="BK702" s="23">
        <v>0</v>
      </c>
      <c r="BL702" s="23">
        <v>0</v>
      </c>
      <c r="BM702" s="23">
        <v>0</v>
      </c>
      <c r="BN702" s="24">
        <v>0</v>
      </c>
      <c r="BO702" s="23">
        <v>0</v>
      </c>
      <c r="BP702" s="23">
        <v>0</v>
      </c>
      <c r="BQ702" s="23">
        <v>0</v>
      </c>
      <c r="BR702" s="25">
        <v>164149076</v>
      </c>
      <c r="BS702" s="22">
        <v>0</v>
      </c>
      <c r="BT702" s="23">
        <v>0</v>
      </c>
      <c r="BU702" s="23">
        <v>0</v>
      </c>
      <c r="BV702" s="23">
        <v>0</v>
      </c>
      <c r="BW702" s="24">
        <v>0</v>
      </c>
      <c r="BX702" s="23">
        <v>0</v>
      </c>
      <c r="BY702" s="23">
        <v>0</v>
      </c>
      <c r="BZ702" s="23">
        <v>0</v>
      </c>
      <c r="CA702" s="25">
        <f t="shared" si="98"/>
        <v>164149076</v>
      </c>
      <c r="CB702" s="22">
        <v>0</v>
      </c>
      <c r="CC702" s="23">
        <v>0</v>
      </c>
      <c r="CD702" s="23">
        <v>0</v>
      </c>
      <c r="CE702" s="23">
        <v>0</v>
      </c>
      <c r="CF702" s="24">
        <v>0</v>
      </c>
      <c r="CG702" s="23">
        <v>0</v>
      </c>
      <c r="CH702" s="23">
        <v>0</v>
      </c>
      <c r="CI702" s="23">
        <v>0</v>
      </c>
      <c r="CJ702" s="25">
        <f t="shared" si="99"/>
        <v>164149076</v>
      </c>
      <c r="CK702" s="22">
        <v>0</v>
      </c>
      <c r="CL702" s="23">
        <v>0</v>
      </c>
      <c r="CM702" s="23">
        <v>0</v>
      </c>
      <c r="CN702" s="23">
        <v>0</v>
      </c>
      <c r="CO702" s="23">
        <v>0</v>
      </c>
      <c r="CP702" s="24">
        <v>0</v>
      </c>
      <c r="CQ702" s="23">
        <v>0</v>
      </c>
      <c r="CR702" s="23">
        <v>0</v>
      </c>
      <c r="CS702" s="25">
        <f t="shared" si="100"/>
        <v>164149076</v>
      </c>
      <c r="CT702" s="22">
        <v>0</v>
      </c>
      <c r="CU702" s="23">
        <v>0</v>
      </c>
      <c r="CV702" s="23">
        <v>0</v>
      </c>
      <c r="CW702" s="23"/>
      <c r="CX702" s="23">
        <v>0</v>
      </c>
      <c r="CY702" s="24">
        <v>0</v>
      </c>
      <c r="CZ702" s="23">
        <v>0</v>
      </c>
      <c r="DA702" s="23">
        <v>0</v>
      </c>
      <c r="DB702" s="25">
        <f t="shared" si="102"/>
        <v>164149076</v>
      </c>
      <c r="DC702" s="22">
        <v>0</v>
      </c>
      <c r="DD702" s="23">
        <v>0</v>
      </c>
      <c r="DE702" s="23">
        <v>0</v>
      </c>
      <c r="DF702" s="23">
        <v>0</v>
      </c>
      <c r="DG702" s="23">
        <v>0</v>
      </c>
      <c r="DH702" s="24">
        <v>0</v>
      </c>
      <c r="DI702" s="23">
        <v>0</v>
      </c>
      <c r="DJ702" s="23">
        <v>0</v>
      </c>
      <c r="DK702" s="25">
        <f t="shared" si="103"/>
        <v>164149076</v>
      </c>
      <c r="DL702" s="28">
        <v>0</v>
      </c>
      <c r="DM702" s="23">
        <v>0</v>
      </c>
      <c r="DN702" s="23">
        <v>0</v>
      </c>
      <c r="DO702" s="23">
        <v>0</v>
      </c>
      <c r="DP702" s="23"/>
      <c r="DQ702" s="23"/>
      <c r="DR702" s="23">
        <v>0</v>
      </c>
      <c r="DS702" s="23">
        <v>0</v>
      </c>
      <c r="DT702" s="24">
        <v>0</v>
      </c>
      <c r="DU702" s="23">
        <v>0</v>
      </c>
      <c r="DV702" s="23">
        <v>0</v>
      </c>
      <c r="DW702" s="26">
        <f t="shared" si="101"/>
        <v>164149076</v>
      </c>
      <c r="DX702" s="26">
        <f>VLOOKUP(B702,[2]RPTNCT049_ConsultaSaldosContabl!$I$4:$K$7914,3,0)</f>
        <v>57610330</v>
      </c>
      <c r="DY702" s="13" t="e">
        <f>+S702+AD702+AU702+#REF!+BG702+#REF!+BQ702+#REF!</f>
        <v>#REF!</v>
      </c>
    </row>
    <row r="703" spans="1:129" ht="15" customHeight="1" x14ac:dyDescent="0.2">
      <c r="A703" s="9">
        <v>8120016816</v>
      </c>
      <c r="B703" s="9">
        <v>812001681</v>
      </c>
      <c r="C703" s="9"/>
      <c r="D703" s="27">
        <v>215023350</v>
      </c>
      <c r="E703" s="21" t="s">
        <v>511</v>
      </c>
      <c r="F703" s="20" t="s">
        <v>1653</v>
      </c>
      <c r="G703" s="22">
        <f>VLOOKUP(A703,[1]SGP!$A$4:$G$1137,7,0)</f>
        <v>0</v>
      </c>
      <c r="H703" s="23"/>
      <c r="I703" s="23">
        <v>0</v>
      </c>
      <c r="J703" s="23">
        <v>0</v>
      </c>
      <c r="K703" s="24">
        <v>0</v>
      </c>
      <c r="L703" s="23">
        <v>0</v>
      </c>
      <c r="M703" s="23">
        <v>0</v>
      </c>
      <c r="N703" s="25">
        <f t="shared" si="95"/>
        <v>0</v>
      </c>
      <c r="O703" s="25">
        <v>0</v>
      </c>
      <c r="P703" s="22">
        <v>0</v>
      </c>
      <c r="Q703" s="23">
        <v>0</v>
      </c>
      <c r="R703" s="23">
        <v>0</v>
      </c>
      <c r="S703" s="31">
        <v>143025939</v>
      </c>
      <c r="T703" s="23">
        <v>0</v>
      </c>
      <c r="U703" s="24">
        <v>0</v>
      </c>
      <c r="V703" s="23">
        <v>0</v>
      </c>
      <c r="W703" s="23">
        <v>0</v>
      </c>
      <c r="X703" s="25">
        <f t="shared" si="96"/>
        <v>143025939</v>
      </c>
      <c r="Y703" s="25">
        <v>0</v>
      </c>
      <c r="Z703" s="22">
        <v>0</v>
      </c>
      <c r="AA703" s="23">
        <v>0</v>
      </c>
      <c r="AB703" s="22">
        <v>0</v>
      </c>
      <c r="AC703" s="23">
        <v>0</v>
      </c>
      <c r="AD703" s="23">
        <v>0</v>
      </c>
      <c r="AE703" s="23">
        <v>0</v>
      </c>
      <c r="AF703" s="24">
        <v>0</v>
      </c>
      <c r="AG703" s="23">
        <v>0</v>
      </c>
      <c r="AH703" s="23">
        <v>0</v>
      </c>
      <c r="AI703" s="25">
        <f t="shared" si="97"/>
        <v>143025939</v>
      </c>
      <c r="AJ703" s="25">
        <v>0</v>
      </c>
      <c r="AK703" s="24">
        <v>0</v>
      </c>
      <c r="AL703" s="23">
        <v>0</v>
      </c>
      <c r="AM703" s="23">
        <v>0</v>
      </c>
      <c r="AN703" s="24">
        <v>0</v>
      </c>
      <c r="AO703" s="24">
        <v>0</v>
      </c>
      <c r="AP703" s="23">
        <v>0</v>
      </c>
      <c r="AQ703" s="23">
        <v>0</v>
      </c>
      <c r="AR703" s="23">
        <v>0</v>
      </c>
      <c r="AS703" s="41" t="s">
        <v>2304</v>
      </c>
      <c r="AT703" s="23">
        <v>0</v>
      </c>
      <c r="AU703" s="23">
        <v>0</v>
      </c>
      <c r="AV703" s="25">
        <v>143025939</v>
      </c>
      <c r="AW703" s="22">
        <v>0</v>
      </c>
      <c r="AX703" s="23">
        <v>0</v>
      </c>
      <c r="AY703" s="41">
        <v>0</v>
      </c>
      <c r="AZ703" s="23">
        <v>0</v>
      </c>
      <c r="BA703" s="24">
        <v>0</v>
      </c>
      <c r="BB703" s="23">
        <v>0</v>
      </c>
      <c r="BC703" s="23"/>
      <c r="BD703" s="23">
        <v>0</v>
      </c>
      <c r="BE703" s="41">
        <v>0</v>
      </c>
      <c r="BF703" s="23">
        <v>108233855</v>
      </c>
      <c r="BG703" s="23">
        <v>110975669</v>
      </c>
      <c r="BH703" s="25">
        <v>362235463</v>
      </c>
      <c r="BI703" s="23">
        <v>0</v>
      </c>
      <c r="BJ703" s="23">
        <v>31896496</v>
      </c>
      <c r="BK703" s="23">
        <v>0</v>
      </c>
      <c r="BL703" s="23">
        <v>0</v>
      </c>
      <c r="BM703" s="23">
        <v>0</v>
      </c>
      <c r="BN703" s="24">
        <v>0</v>
      </c>
      <c r="BO703" s="23">
        <v>0</v>
      </c>
      <c r="BP703" s="23">
        <v>0</v>
      </c>
      <c r="BQ703" s="23">
        <v>0</v>
      </c>
      <c r="BR703" s="25">
        <v>394131959</v>
      </c>
      <c r="BS703" s="22">
        <v>0</v>
      </c>
      <c r="BT703" s="23">
        <v>0</v>
      </c>
      <c r="BU703" s="23">
        <v>0</v>
      </c>
      <c r="BV703" s="23">
        <v>0</v>
      </c>
      <c r="BW703" s="24">
        <v>0</v>
      </c>
      <c r="BX703" s="23">
        <v>0</v>
      </c>
      <c r="BY703" s="23">
        <v>0</v>
      </c>
      <c r="BZ703" s="23">
        <v>0</v>
      </c>
      <c r="CA703" s="25">
        <f t="shared" si="98"/>
        <v>394131959</v>
      </c>
      <c r="CB703" s="22">
        <v>0</v>
      </c>
      <c r="CC703" s="23">
        <v>0</v>
      </c>
      <c r="CD703" s="23">
        <v>0</v>
      </c>
      <c r="CE703" s="23">
        <v>0</v>
      </c>
      <c r="CF703" s="24">
        <v>0</v>
      </c>
      <c r="CG703" s="23">
        <v>0</v>
      </c>
      <c r="CH703" s="23">
        <v>0</v>
      </c>
      <c r="CI703" s="23">
        <v>0</v>
      </c>
      <c r="CJ703" s="25">
        <f t="shared" si="99"/>
        <v>394131959</v>
      </c>
      <c r="CK703" s="22">
        <v>0</v>
      </c>
      <c r="CL703" s="23">
        <v>0</v>
      </c>
      <c r="CM703" s="23">
        <v>0</v>
      </c>
      <c r="CN703" s="23">
        <v>0</v>
      </c>
      <c r="CO703" s="23">
        <v>0</v>
      </c>
      <c r="CP703" s="24">
        <v>0</v>
      </c>
      <c r="CQ703" s="23">
        <v>0</v>
      </c>
      <c r="CR703" s="23">
        <v>0</v>
      </c>
      <c r="CS703" s="25">
        <f t="shared" si="100"/>
        <v>394131959</v>
      </c>
      <c r="CT703" s="22">
        <v>0</v>
      </c>
      <c r="CU703" s="23">
        <v>0</v>
      </c>
      <c r="CV703" s="23">
        <v>0</v>
      </c>
      <c r="CW703" s="23">
        <v>0</v>
      </c>
      <c r="CX703" s="23">
        <v>0</v>
      </c>
      <c r="CY703" s="24">
        <v>0</v>
      </c>
      <c r="CZ703" s="23">
        <v>0</v>
      </c>
      <c r="DA703" s="23">
        <v>0</v>
      </c>
      <c r="DB703" s="25">
        <f t="shared" si="102"/>
        <v>394131959</v>
      </c>
      <c r="DC703" s="22">
        <v>0</v>
      </c>
      <c r="DD703" s="23">
        <v>0</v>
      </c>
      <c r="DE703" s="23">
        <v>0</v>
      </c>
      <c r="DF703" s="23">
        <v>0</v>
      </c>
      <c r="DG703" s="23">
        <v>0</v>
      </c>
      <c r="DH703" s="24">
        <v>0</v>
      </c>
      <c r="DI703" s="23">
        <v>0</v>
      </c>
      <c r="DJ703" s="23">
        <v>0</v>
      </c>
      <c r="DK703" s="25">
        <f t="shared" si="103"/>
        <v>394131959</v>
      </c>
      <c r="DL703" s="28">
        <v>0</v>
      </c>
      <c r="DM703" s="23">
        <v>0</v>
      </c>
      <c r="DN703" s="23">
        <v>0</v>
      </c>
      <c r="DO703" s="23">
        <v>0</v>
      </c>
      <c r="DP703" s="23">
        <v>0</v>
      </c>
      <c r="DQ703" s="23"/>
      <c r="DR703" s="23">
        <v>0</v>
      </c>
      <c r="DS703" s="23">
        <v>0</v>
      </c>
      <c r="DT703" s="24">
        <v>0</v>
      </c>
      <c r="DU703" s="23">
        <v>0</v>
      </c>
      <c r="DV703" s="23">
        <v>0</v>
      </c>
      <c r="DW703" s="26">
        <f t="shared" si="101"/>
        <v>394131959</v>
      </c>
      <c r="DX703" s="26">
        <f>VLOOKUP(B703,[2]RPTNCT049_ConsultaSaldosContabl!$I$4:$K$7914,3,0)</f>
        <v>140130351</v>
      </c>
      <c r="DY703" s="13" t="e">
        <f>+S703+AD703+AU703+#REF!+BG703+#REF!+BQ703+#REF!</f>
        <v>#REF!</v>
      </c>
    </row>
    <row r="704" spans="1:129" ht="15" customHeight="1" x14ac:dyDescent="0.2">
      <c r="A704" s="9">
        <v>8120016751</v>
      </c>
      <c r="B704" s="9">
        <v>812001675</v>
      </c>
      <c r="C704" s="9"/>
      <c r="D704" s="27">
        <v>210023300</v>
      </c>
      <c r="E704" s="21" t="s">
        <v>510</v>
      </c>
      <c r="F704" s="20" t="s">
        <v>1652</v>
      </c>
      <c r="G704" s="22">
        <f>VLOOKUP(A704,[1]SGP!$A$4:$G$1137,7,0)</f>
        <v>0</v>
      </c>
      <c r="H704" s="23"/>
      <c r="I704" s="23">
        <v>0</v>
      </c>
      <c r="J704" s="23">
        <v>0</v>
      </c>
      <c r="K704" s="24">
        <v>0</v>
      </c>
      <c r="L704" s="23">
        <v>0</v>
      </c>
      <c r="M704" s="23">
        <v>0</v>
      </c>
      <c r="N704" s="25">
        <f t="shared" si="95"/>
        <v>0</v>
      </c>
      <c r="O704" s="25">
        <v>0</v>
      </c>
      <c r="P704" s="22">
        <v>0</v>
      </c>
      <c r="Q704" s="23">
        <v>0</v>
      </c>
      <c r="R704" s="23">
        <v>0</v>
      </c>
      <c r="S704" s="31">
        <v>159930513</v>
      </c>
      <c r="T704" s="23">
        <v>0</v>
      </c>
      <c r="U704" s="24">
        <v>0</v>
      </c>
      <c r="V704" s="23">
        <v>0</v>
      </c>
      <c r="W704" s="23">
        <v>0</v>
      </c>
      <c r="X704" s="25">
        <f t="shared" si="96"/>
        <v>159930513</v>
      </c>
      <c r="Y704" s="25">
        <v>0</v>
      </c>
      <c r="Z704" s="22">
        <v>0</v>
      </c>
      <c r="AA704" s="23">
        <v>0</v>
      </c>
      <c r="AB704" s="22">
        <v>0</v>
      </c>
      <c r="AC704" s="23">
        <v>0</v>
      </c>
      <c r="AD704" s="23">
        <v>0</v>
      </c>
      <c r="AE704" s="23">
        <v>0</v>
      </c>
      <c r="AF704" s="24">
        <v>0</v>
      </c>
      <c r="AG704" s="23">
        <v>0</v>
      </c>
      <c r="AH704" s="23">
        <v>0</v>
      </c>
      <c r="AI704" s="25">
        <f t="shared" si="97"/>
        <v>159930513</v>
      </c>
      <c r="AJ704" s="25">
        <v>0</v>
      </c>
      <c r="AK704" s="24">
        <v>0</v>
      </c>
      <c r="AL704" s="23">
        <v>0</v>
      </c>
      <c r="AM704" s="23">
        <v>0</v>
      </c>
      <c r="AN704" s="24">
        <v>0</v>
      </c>
      <c r="AO704" s="24">
        <v>0</v>
      </c>
      <c r="AP704" s="23">
        <v>0</v>
      </c>
      <c r="AQ704" s="23">
        <v>0</v>
      </c>
      <c r="AR704" s="23">
        <v>0</v>
      </c>
      <c r="AS704" s="41" t="s">
        <v>2304</v>
      </c>
      <c r="AT704" s="23">
        <v>0</v>
      </c>
      <c r="AU704" s="23">
        <v>0</v>
      </c>
      <c r="AV704" s="25">
        <v>159930513</v>
      </c>
      <c r="AW704" s="22">
        <v>0</v>
      </c>
      <c r="AX704" s="23">
        <v>0</v>
      </c>
      <c r="AY704" s="41">
        <v>0</v>
      </c>
      <c r="AZ704" s="23">
        <v>0</v>
      </c>
      <c r="BA704" s="24">
        <v>0</v>
      </c>
      <c r="BB704" s="23">
        <v>0</v>
      </c>
      <c r="BC704" s="23"/>
      <c r="BD704" s="23">
        <v>0</v>
      </c>
      <c r="BE704" s="41">
        <v>0</v>
      </c>
      <c r="BF704" s="23">
        <v>143616360</v>
      </c>
      <c r="BG704" s="23">
        <v>144904605</v>
      </c>
      <c r="BH704" s="25">
        <v>448451478</v>
      </c>
      <c r="BI704" s="23">
        <v>0</v>
      </c>
      <c r="BJ704" s="23">
        <v>39791645</v>
      </c>
      <c r="BK704" s="23">
        <v>0</v>
      </c>
      <c r="BL704" s="23">
        <v>0</v>
      </c>
      <c r="BM704" s="23">
        <v>0</v>
      </c>
      <c r="BN704" s="24">
        <v>0</v>
      </c>
      <c r="BO704" s="23">
        <v>0</v>
      </c>
      <c r="BP704" s="23">
        <v>0</v>
      </c>
      <c r="BQ704" s="23">
        <v>0</v>
      </c>
      <c r="BR704" s="25">
        <v>488243123</v>
      </c>
      <c r="BS704" s="22">
        <v>0</v>
      </c>
      <c r="BT704" s="23">
        <v>0</v>
      </c>
      <c r="BU704" s="23">
        <v>0</v>
      </c>
      <c r="BV704" s="23">
        <v>0</v>
      </c>
      <c r="BW704" s="24">
        <v>0</v>
      </c>
      <c r="BX704" s="23">
        <v>0</v>
      </c>
      <c r="BY704" s="23">
        <v>0</v>
      </c>
      <c r="BZ704" s="23">
        <v>0</v>
      </c>
      <c r="CA704" s="25">
        <f t="shared" si="98"/>
        <v>488243123</v>
      </c>
      <c r="CB704" s="22">
        <v>0</v>
      </c>
      <c r="CC704" s="23">
        <v>0</v>
      </c>
      <c r="CD704" s="23">
        <v>0</v>
      </c>
      <c r="CE704" s="23">
        <v>0</v>
      </c>
      <c r="CF704" s="24">
        <v>0</v>
      </c>
      <c r="CG704" s="23">
        <v>0</v>
      </c>
      <c r="CH704" s="23">
        <v>0</v>
      </c>
      <c r="CI704" s="23">
        <v>0</v>
      </c>
      <c r="CJ704" s="25">
        <f t="shared" si="99"/>
        <v>488243123</v>
      </c>
      <c r="CK704" s="22">
        <v>0</v>
      </c>
      <c r="CL704" s="23">
        <v>0</v>
      </c>
      <c r="CM704" s="23">
        <v>0</v>
      </c>
      <c r="CN704" s="23">
        <v>0</v>
      </c>
      <c r="CO704" s="23">
        <v>0</v>
      </c>
      <c r="CP704" s="24">
        <v>0</v>
      </c>
      <c r="CQ704" s="23">
        <v>0</v>
      </c>
      <c r="CR704" s="23">
        <v>0</v>
      </c>
      <c r="CS704" s="25">
        <f t="shared" si="100"/>
        <v>488243123</v>
      </c>
      <c r="CT704" s="22">
        <v>0</v>
      </c>
      <c r="CU704" s="23">
        <v>0</v>
      </c>
      <c r="CV704" s="23">
        <v>0</v>
      </c>
      <c r="CW704" s="23"/>
      <c r="CX704" s="23">
        <v>0</v>
      </c>
      <c r="CY704" s="24">
        <v>0</v>
      </c>
      <c r="CZ704" s="23">
        <v>0</v>
      </c>
      <c r="DA704" s="23">
        <v>0</v>
      </c>
      <c r="DB704" s="25">
        <f t="shared" si="102"/>
        <v>488243123</v>
      </c>
      <c r="DC704" s="22">
        <v>0</v>
      </c>
      <c r="DD704" s="23">
        <v>0</v>
      </c>
      <c r="DE704" s="23">
        <v>0</v>
      </c>
      <c r="DF704" s="23">
        <v>0</v>
      </c>
      <c r="DG704" s="23">
        <v>0</v>
      </c>
      <c r="DH704" s="24">
        <v>0</v>
      </c>
      <c r="DI704" s="23">
        <v>0</v>
      </c>
      <c r="DJ704" s="23">
        <v>0</v>
      </c>
      <c r="DK704" s="25">
        <f t="shared" si="103"/>
        <v>488243123</v>
      </c>
      <c r="DL704" s="28">
        <v>0</v>
      </c>
      <c r="DM704" s="23">
        <v>0</v>
      </c>
      <c r="DN704" s="23">
        <v>0</v>
      </c>
      <c r="DO704" s="23">
        <v>0</v>
      </c>
      <c r="DP704" s="23"/>
      <c r="DQ704" s="23"/>
      <c r="DR704" s="23">
        <v>0</v>
      </c>
      <c r="DS704" s="23">
        <v>0</v>
      </c>
      <c r="DT704" s="24">
        <v>0</v>
      </c>
      <c r="DU704" s="23">
        <v>0</v>
      </c>
      <c r="DV704" s="23">
        <v>0</v>
      </c>
      <c r="DW704" s="26">
        <f t="shared" si="101"/>
        <v>488243123</v>
      </c>
      <c r="DX704" s="26">
        <f>VLOOKUP(B704,[2]RPTNCT049_ConsultaSaldosContabl!$I$4:$K$7914,3,0)</f>
        <v>183408005</v>
      </c>
      <c r="DY704" s="13" t="e">
        <f>+S704+AD704+AU704+#REF!+BG704+#REF!+BQ704+#REF!</f>
        <v>#REF!</v>
      </c>
    </row>
    <row r="705" spans="1:129" ht="15" customHeight="1" x14ac:dyDescent="0.2">
      <c r="A705" s="9">
        <v>8110090178</v>
      </c>
      <c r="B705" s="9">
        <v>811009017</v>
      </c>
      <c r="C705" s="9"/>
      <c r="D705" s="27">
        <v>219005390</v>
      </c>
      <c r="E705" s="21" t="s">
        <v>155</v>
      </c>
      <c r="F705" s="20" t="s">
        <v>1307</v>
      </c>
      <c r="G705" s="22">
        <f>VLOOKUP(A705,[1]SGP!$A$4:$G$1137,7,0)</f>
        <v>0</v>
      </c>
      <c r="H705" s="23"/>
      <c r="I705" s="23">
        <v>0</v>
      </c>
      <c r="J705" s="23">
        <v>0</v>
      </c>
      <c r="K705" s="24">
        <v>0</v>
      </c>
      <c r="L705" s="23">
        <v>0</v>
      </c>
      <c r="M705" s="23">
        <v>0</v>
      </c>
      <c r="N705" s="25">
        <f t="shared" si="95"/>
        <v>0</v>
      </c>
      <c r="O705" s="25">
        <v>0</v>
      </c>
      <c r="P705" s="22">
        <v>0</v>
      </c>
      <c r="Q705" s="23">
        <v>0</v>
      </c>
      <c r="R705" s="23">
        <v>0</v>
      </c>
      <c r="S705" s="31">
        <v>69184238</v>
      </c>
      <c r="T705" s="23">
        <v>0</v>
      </c>
      <c r="U705" s="24">
        <v>0</v>
      </c>
      <c r="V705" s="23">
        <v>0</v>
      </c>
      <c r="W705" s="23">
        <v>0</v>
      </c>
      <c r="X705" s="25">
        <f t="shared" si="96"/>
        <v>69184238</v>
      </c>
      <c r="Y705" s="25">
        <v>0</v>
      </c>
      <c r="Z705" s="22">
        <v>0</v>
      </c>
      <c r="AA705" s="23">
        <v>0</v>
      </c>
      <c r="AB705" s="22">
        <v>0</v>
      </c>
      <c r="AC705" s="23">
        <v>0</v>
      </c>
      <c r="AD705" s="23">
        <v>0</v>
      </c>
      <c r="AE705" s="23">
        <v>0</v>
      </c>
      <c r="AF705" s="24">
        <v>0</v>
      </c>
      <c r="AG705" s="23">
        <v>0</v>
      </c>
      <c r="AH705" s="23">
        <v>0</v>
      </c>
      <c r="AI705" s="25">
        <f t="shared" si="97"/>
        <v>69184238</v>
      </c>
      <c r="AJ705" s="25">
        <v>0</v>
      </c>
      <c r="AK705" s="24">
        <v>0</v>
      </c>
      <c r="AL705" s="23">
        <v>0</v>
      </c>
      <c r="AM705" s="23">
        <v>0</v>
      </c>
      <c r="AN705" s="24">
        <v>0</v>
      </c>
      <c r="AO705" s="24">
        <v>0</v>
      </c>
      <c r="AP705" s="23">
        <v>0</v>
      </c>
      <c r="AQ705" s="23">
        <v>0</v>
      </c>
      <c r="AR705" s="23">
        <v>0</v>
      </c>
      <c r="AS705" s="41" t="s">
        <v>2304</v>
      </c>
      <c r="AT705" s="23">
        <v>0</v>
      </c>
      <c r="AU705" s="23">
        <v>0</v>
      </c>
      <c r="AV705" s="25">
        <v>69184238</v>
      </c>
      <c r="AW705" s="22">
        <v>0</v>
      </c>
      <c r="AX705" s="23">
        <v>0</v>
      </c>
      <c r="AY705" s="41">
        <v>0</v>
      </c>
      <c r="AZ705" s="23">
        <v>0</v>
      </c>
      <c r="BA705" s="24">
        <v>0</v>
      </c>
      <c r="BB705" s="23">
        <v>0</v>
      </c>
      <c r="BC705" s="23"/>
      <c r="BD705" s="23">
        <v>0</v>
      </c>
      <c r="BE705" s="41">
        <v>0</v>
      </c>
      <c r="BF705" s="23">
        <v>46519620</v>
      </c>
      <c r="BG705" s="23">
        <v>60304012</v>
      </c>
      <c r="BH705" s="25">
        <v>176007870</v>
      </c>
      <c r="BI705" s="23">
        <v>0</v>
      </c>
      <c r="BJ705" s="23">
        <v>13287629</v>
      </c>
      <c r="BK705" s="23">
        <v>0</v>
      </c>
      <c r="BL705" s="23">
        <v>0</v>
      </c>
      <c r="BM705" s="23">
        <v>0</v>
      </c>
      <c r="BN705" s="24">
        <v>0</v>
      </c>
      <c r="BO705" s="23">
        <v>0</v>
      </c>
      <c r="BP705" s="23">
        <v>0</v>
      </c>
      <c r="BQ705" s="23">
        <v>0</v>
      </c>
      <c r="BR705" s="25">
        <v>189295499</v>
      </c>
      <c r="BS705" s="22">
        <v>0</v>
      </c>
      <c r="BT705" s="23">
        <v>0</v>
      </c>
      <c r="BU705" s="23">
        <v>0</v>
      </c>
      <c r="BV705" s="23">
        <v>0</v>
      </c>
      <c r="BW705" s="24">
        <v>0</v>
      </c>
      <c r="BX705" s="23">
        <v>0</v>
      </c>
      <c r="BY705" s="23">
        <v>0</v>
      </c>
      <c r="BZ705" s="23">
        <v>0</v>
      </c>
      <c r="CA705" s="25">
        <f t="shared" si="98"/>
        <v>189295499</v>
      </c>
      <c r="CB705" s="22">
        <v>0</v>
      </c>
      <c r="CC705" s="23">
        <v>0</v>
      </c>
      <c r="CD705" s="23">
        <v>0</v>
      </c>
      <c r="CE705" s="23">
        <v>0</v>
      </c>
      <c r="CF705" s="24">
        <v>0</v>
      </c>
      <c r="CG705" s="23">
        <v>0</v>
      </c>
      <c r="CH705" s="23">
        <v>0</v>
      </c>
      <c r="CI705" s="23">
        <v>0</v>
      </c>
      <c r="CJ705" s="25">
        <f t="shared" si="99"/>
        <v>189295499</v>
      </c>
      <c r="CK705" s="22">
        <v>0</v>
      </c>
      <c r="CL705" s="23">
        <v>0</v>
      </c>
      <c r="CM705" s="23">
        <v>0</v>
      </c>
      <c r="CN705" s="23">
        <v>0</v>
      </c>
      <c r="CO705" s="23">
        <v>0</v>
      </c>
      <c r="CP705" s="24">
        <v>0</v>
      </c>
      <c r="CQ705" s="23">
        <v>0</v>
      </c>
      <c r="CR705" s="23">
        <v>0</v>
      </c>
      <c r="CS705" s="25">
        <f t="shared" si="100"/>
        <v>189295499</v>
      </c>
      <c r="CT705" s="22">
        <v>0</v>
      </c>
      <c r="CU705" s="23">
        <v>0</v>
      </c>
      <c r="CV705" s="23">
        <v>0</v>
      </c>
      <c r="CW705" s="23"/>
      <c r="CX705" s="23">
        <v>0</v>
      </c>
      <c r="CY705" s="24">
        <v>0</v>
      </c>
      <c r="CZ705" s="23">
        <v>0</v>
      </c>
      <c r="DA705" s="23">
        <v>0</v>
      </c>
      <c r="DB705" s="25">
        <f t="shared" si="102"/>
        <v>189295499</v>
      </c>
      <c r="DC705" s="22">
        <v>0</v>
      </c>
      <c r="DD705" s="23">
        <v>0</v>
      </c>
      <c r="DE705" s="23">
        <v>0</v>
      </c>
      <c r="DF705" s="23">
        <v>0</v>
      </c>
      <c r="DG705" s="23">
        <v>0</v>
      </c>
      <c r="DH705" s="24">
        <v>0</v>
      </c>
      <c r="DI705" s="23">
        <v>0</v>
      </c>
      <c r="DJ705" s="23">
        <v>0</v>
      </c>
      <c r="DK705" s="25">
        <f t="shared" si="103"/>
        <v>189295499</v>
      </c>
      <c r="DL705" s="28">
        <v>0</v>
      </c>
      <c r="DM705" s="23">
        <v>0</v>
      </c>
      <c r="DN705" s="23">
        <v>0</v>
      </c>
      <c r="DO705" s="23">
        <v>0</v>
      </c>
      <c r="DP705" s="23"/>
      <c r="DQ705" s="23"/>
      <c r="DR705" s="23">
        <v>0</v>
      </c>
      <c r="DS705" s="23">
        <v>0</v>
      </c>
      <c r="DT705" s="24">
        <v>0</v>
      </c>
      <c r="DU705" s="23">
        <v>0</v>
      </c>
      <c r="DV705" s="23">
        <v>0</v>
      </c>
      <c r="DW705" s="26">
        <f t="shared" si="101"/>
        <v>189295499</v>
      </c>
      <c r="DX705" s="26">
        <f>VLOOKUP(B705,[2]RPTNCT049_ConsultaSaldosContabl!$I$4:$K$7914,3,0)</f>
        <v>59807249</v>
      </c>
      <c r="DY705" s="13" t="e">
        <f>+S705+AD705+AU705+#REF!+BG705+#REF!+BQ705+#REF!</f>
        <v>#REF!</v>
      </c>
    </row>
    <row r="706" spans="1:129" ht="15" customHeight="1" x14ac:dyDescent="0.2">
      <c r="A706" s="9">
        <v>8100029635</v>
      </c>
      <c r="B706" s="9">
        <v>810002963</v>
      </c>
      <c r="C706" s="9"/>
      <c r="D706" s="27">
        <v>219517495</v>
      </c>
      <c r="E706" s="21" t="s">
        <v>410</v>
      </c>
      <c r="F706" s="20" t="s">
        <v>1554</v>
      </c>
      <c r="G706" s="22">
        <f>VLOOKUP(A706,[1]SGP!$A$4:$G$1137,7,0)</f>
        <v>0</v>
      </c>
      <c r="H706" s="23"/>
      <c r="I706" s="23">
        <v>0</v>
      </c>
      <c r="J706" s="23">
        <v>0</v>
      </c>
      <c r="K706" s="24">
        <v>0</v>
      </c>
      <c r="L706" s="23">
        <v>0</v>
      </c>
      <c r="M706" s="23">
        <v>0</v>
      </c>
      <c r="N706" s="25">
        <f t="shared" si="95"/>
        <v>0</v>
      </c>
      <c r="O706" s="25">
        <v>0</v>
      </c>
      <c r="P706" s="22">
        <v>0</v>
      </c>
      <c r="Q706" s="23">
        <v>0</v>
      </c>
      <c r="R706" s="23">
        <v>0</v>
      </c>
      <c r="S706" s="31">
        <v>68275889</v>
      </c>
      <c r="T706" s="23">
        <v>0</v>
      </c>
      <c r="U706" s="24">
        <v>0</v>
      </c>
      <c r="V706" s="23">
        <v>0</v>
      </c>
      <c r="W706" s="23">
        <v>0</v>
      </c>
      <c r="X706" s="25">
        <f t="shared" si="96"/>
        <v>68275889</v>
      </c>
      <c r="Y706" s="25">
        <v>0</v>
      </c>
      <c r="Z706" s="22">
        <v>0</v>
      </c>
      <c r="AA706" s="23">
        <v>0</v>
      </c>
      <c r="AB706" s="22">
        <v>0</v>
      </c>
      <c r="AC706" s="23">
        <v>0</v>
      </c>
      <c r="AD706" s="23">
        <v>0</v>
      </c>
      <c r="AE706" s="23">
        <v>0</v>
      </c>
      <c r="AF706" s="24">
        <v>0</v>
      </c>
      <c r="AG706" s="23">
        <v>0</v>
      </c>
      <c r="AH706" s="23">
        <v>0</v>
      </c>
      <c r="AI706" s="25">
        <f t="shared" si="97"/>
        <v>68275889</v>
      </c>
      <c r="AJ706" s="25">
        <v>0</v>
      </c>
      <c r="AK706" s="24">
        <v>0</v>
      </c>
      <c r="AL706" s="23">
        <v>0</v>
      </c>
      <c r="AM706" s="23">
        <v>0</v>
      </c>
      <c r="AN706" s="24">
        <v>0</v>
      </c>
      <c r="AO706" s="24">
        <v>0</v>
      </c>
      <c r="AP706" s="23">
        <v>0</v>
      </c>
      <c r="AQ706" s="23">
        <v>0</v>
      </c>
      <c r="AR706" s="23">
        <v>0</v>
      </c>
      <c r="AS706" s="41" t="s">
        <v>2304</v>
      </c>
      <c r="AT706" s="23">
        <v>0</v>
      </c>
      <c r="AU706" s="23">
        <v>0</v>
      </c>
      <c r="AV706" s="25">
        <v>68275889</v>
      </c>
      <c r="AW706" s="22">
        <v>0</v>
      </c>
      <c r="AX706" s="23">
        <v>0</v>
      </c>
      <c r="AY706" s="41">
        <v>0</v>
      </c>
      <c r="AZ706" s="23">
        <v>0</v>
      </c>
      <c r="BA706" s="24">
        <v>0</v>
      </c>
      <c r="BB706" s="23">
        <v>0</v>
      </c>
      <c r="BC706" s="23"/>
      <c r="BD706" s="23">
        <v>0</v>
      </c>
      <c r="BE706" s="41">
        <v>0</v>
      </c>
      <c r="BF706" s="23">
        <v>46596445</v>
      </c>
      <c r="BG706" s="23">
        <v>61513586</v>
      </c>
      <c r="BH706" s="25">
        <v>176385920</v>
      </c>
      <c r="BI706" s="23">
        <v>0</v>
      </c>
      <c r="BJ706" s="23">
        <v>12659248</v>
      </c>
      <c r="BK706" s="23">
        <v>0</v>
      </c>
      <c r="BL706" s="23">
        <v>0</v>
      </c>
      <c r="BM706" s="23">
        <v>0</v>
      </c>
      <c r="BN706" s="24">
        <v>0</v>
      </c>
      <c r="BO706" s="23">
        <v>0</v>
      </c>
      <c r="BP706" s="23">
        <v>0</v>
      </c>
      <c r="BQ706" s="23">
        <v>0</v>
      </c>
      <c r="BR706" s="25">
        <v>189045168</v>
      </c>
      <c r="BS706" s="22">
        <v>0</v>
      </c>
      <c r="BT706" s="23">
        <v>0</v>
      </c>
      <c r="BU706" s="23">
        <v>0</v>
      </c>
      <c r="BV706" s="23">
        <v>0</v>
      </c>
      <c r="BW706" s="24">
        <v>0</v>
      </c>
      <c r="BX706" s="23">
        <v>0</v>
      </c>
      <c r="BY706" s="23">
        <v>0</v>
      </c>
      <c r="BZ706" s="23">
        <v>0</v>
      </c>
      <c r="CA706" s="25">
        <f t="shared" si="98"/>
        <v>189045168</v>
      </c>
      <c r="CB706" s="22">
        <v>0</v>
      </c>
      <c r="CC706" s="23">
        <v>0</v>
      </c>
      <c r="CD706" s="23">
        <v>0</v>
      </c>
      <c r="CE706" s="23">
        <v>0</v>
      </c>
      <c r="CF706" s="24">
        <v>0</v>
      </c>
      <c r="CG706" s="23">
        <v>0</v>
      </c>
      <c r="CH706" s="23">
        <v>0</v>
      </c>
      <c r="CI706" s="23">
        <v>0</v>
      </c>
      <c r="CJ706" s="25">
        <f t="shared" si="99"/>
        <v>189045168</v>
      </c>
      <c r="CK706" s="22">
        <v>0</v>
      </c>
      <c r="CL706" s="23">
        <v>0</v>
      </c>
      <c r="CM706" s="23">
        <v>0</v>
      </c>
      <c r="CN706" s="23">
        <v>0</v>
      </c>
      <c r="CO706" s="23">
        <v>0</v>
      </c>
      <c r="CP706" s="24">
        <v>0</v>
      </c>
      <c r="CQ706" s="23">
        <v>0</v>
      </c>
      <c r="CR706" s="23">
        <v>0</v>
      </c>
      <c r="CS706" s="25">
        <f t="shared" si="100"/>
        <v>189045168</v>
      </c>
      <c r="CT706" s="22">
        <v>0</v>
      </c>
      <c r="CU706" s="23">
        <v>0</v>
      </c>
      <c r="CV706" s="23">
        <v>0</v>
      </c>
      <c r="CW706" s="23"/>
      <c r="CX706" s="23">
        <v>0</v>
      </c>
      <c r="CY706" s="24">
        <v>0</v>
      </c>
      <c r="CZ706" s="23">
        <v>0</v>
      </c>
      <c r="DA706" s="23">
        <v>0</v>
      </c>
      <c r="DB706" s="25">
        <f t="shared" si="102"/>
        <v>189045168</v>
      </c>
      <c r="DC706" s="22">
        <v>0</v>
      </c>
      <c r="DD706" s="23">
        <v>0</v>
      </c>
      <c r="DE706" s="23">
        <v>0</v>
      </c>
      <c r="DF706" s="23">
        <v>0</v>
      </c>
      <c r="DG706" s="23">
        <v>0</v>
      </c>
      <c r="DH706" s="24">
        <v>0</v>
      </c>
      <c r="DI706" s="23">
        <v>0</v>
      </c>
      <c r="DJ706" s="23">
        <v>0</v>
      </c>
      <c r="DK706" s="25">
        <f t="shared" si="103"/>
        <v>189045168</v>
      </c>
      <c r="DL706" s="28">
        <v>0</v>
      </c>
      <c r="DM706" s="23">
        <v>0</v>
      </c>
      <c r="DN706" s="23">
        <v>0</v>
      </c>
      <c r="DO706" s="23">
        <v>0</v>
      </c>
      <c r="DP706" s="23"/>
      <c r="DQ706" s="23"/>
      <c r="DR706" s="23">
        <v>0</v>
      </c>
      <c r="DS706" s="23">
        <v>0</v>
      </c>
      <c r="DT706" s="24">
        <v>0</v>
      </c>
      <c r="DU706" s="23">
        <v>0</v>
      </c>
      <c r="DV706" s="23">
        <v>0</v>
      </c>
      <c r="DW706" s="26">
        <f t="shared" si="101"/>
        <v>189045168</v>
      </c>
      <c r="DX706" s="26">
        <f>VLOOKUP(B706,[2]RPTNCT049_ConsultaSaldosContabl!$I$4:$K$7914,3,0)</f>
        <v>59255693</v>
      </c>
      <c r="DY706" s="13" t="e">
        <f>+S706+AD706+AU706+#REF!+BG706+#REF!+BQ706+#REF!</f>
        <v>#REF!</v>
      </c>
    </row>
    <row r="707" spans="1:129" ht="15" customHeight="1" x14ac:dyDescent="0.2">
      <c r="A707" s="9">
        <v>8100019988</v>
      </c>
      <c r="B707" s="9">
        <v>810001998</v>
      </c>
      <c r="C707" s="9"/>
      <c r="D707" s="27">
        <v>216517665</v>
      </c>
      <c r="E707" s="21" t="s">
        <v>418</v>
      </c>
      <c r="F707" s="20" t="s">
        <v>1562</v>
      </c>
      <c r="G707" s="22">
        <f>VLOOKUP(A707,[1]SGP!$A$4:$G$1137,7,0)</f>
        <v>0</v>
      </c>
      <c r="H707" s="23"/>
      <c r="I707" s="23">
        <v>0</v>
      </c>
      <c r="J707" s="23">
        <v>0</v>
      </c>
      <c r="K707" s="24">
        <v>0</v>
      </c>
      <c r="L707" s="23">
        <v>0</v>
      </c>
      <c r="M707" s="23">
        <v>0</v>
      </c>
      <c r="N707" s="25">
        <f t="shared" si="95"/>
        <v>0</v>
      </c>
      <c r="O707" s="25">
        <v>0</v>
      </c>
      <c r="P707" s="22">
        <v>0</v>
      </c>
      <c r="Q707" s="23">
        <v>0</v>
      </c>
      <c r="R707" s="23">
        <v>0</v>
      </c>
      <c r="S707" s="31">
        <v>43276793</v>
      </c>
      <c r="T707" s="23">
        <v>0</v>
      </c>
      <c r="U707" s="24">
        <v>0</v>
      </c>
      <c r="V707" s="23">
        <v>0</v>
      </c>
      <c r="W707" s="23">
        <v>0</v>
      </c>
      <c r="X707" s="25">
        <f t="shared" si="96"/>
        <v>43276793</v>
      </c>
      <c r="Y707" s="25">
        <v>0</v>
      </c>
      <c r="Z707" s="22">
        <v>0</v>
      </c>
      <c r="AA707" s="23">
        <v>0</v>
      </c>
      <c r="AB707" s="22">
        <v>0</v>
      </c>
      <c r="AC707" s="23">
        <v>0</v>
      </c>
      <c r="AD707" s="23">
        <v>0</v>
      </c>
      <c r="AE707" s="23">
        <v>0</v>
      </c>
      <c r="AF707" s="24">
        <v>0</v>
      </c>
      <c r="AG707" s="23">
        <v>0</v>
      </c>
      <c r="AH707" s="23">
        <v>0</v>
      </c>
      <c r="AI707" s="25">
        <f t="shared" si="97"/>
        <v>43276793</v>
      </c>
      <c r="AJ707" s="25">
        <v>0</v>
      </c>
      <c r="AK707" s="24">
        <v>0</v>
      </c>
      <c r="AL707" s="23">
        <v>0</v>
      </c>
      <c r="AM707" s="23">
        <v>0</v>
      </c>
      <c r="AN707" s="24">
        <v>0</v>
      </c>
      <c r="AO707" s="24">
        <v>0</v>
      </c>
      <c r="AP707" s="23">
        <v>0</v>
      </c>
      <c r="AQ707" s="23">
        <v>0</v>
      </c>
      <c r="AR707" s="23">
        <v>0</v>
      </c>
      <c r="AS707" s="41" t="s">
        <v>2304</v>
      </c>
      <c r="AT707" s="23">
        <v>0</v>
      </c>
      <c r="AU707" s="23">
        <v>0</v>
      </c>
      <c r="AV707" s="25">
        <v>43276793</v>
      </c>
      <c r="AW707" s="22">
        <v>0</v>
      </c>
      <c r="AX707" s="23">
        <v>0</v>
      </c>
      <c r="AY707" s="41">
        <v>0</v>
      </c>
      <c r="AZ707" s="23">
        <v>0</v>
      </c>
      <c r="BA707" s="24">
        <v>0</v>
      </c>
      <c r="BB707" s="23">
        <v>0</v>
      </c>
      <c r="BC707" s="23"/>
      <c r="BD707" s="23">
        <v>0</v>
      </c>
      <c r="BE707" s="41">
        <v>0</v>
      </c>
      <c r="BF707" s="23">
        <v>23795315</v>
      </c>
      <c r="BG707" s="23">
        <v>39481902</v>
      </c>
      <c r="BH707" s="25">
        <v>106554010</v>
      </c>
      <c r="BI707" s="23">
        <v>0</v>
      </c>
      <c r="BJ707" s="23">
        <v>7293881</v>
      </c>
      <c r="BK707" s="23">
        <v>0</v>
      </c>
      <c r="BL707" s="23">
        <v>0</v>
      </c>
      <c r="BM707" s="23">
        <v>0</v>
      </c>
      <c r="BN707" s="24">
        <v>0</v>
      </c>
      <c r="BO707" s="23">
        <v>0</v>
      </c>
      <c r="BP707" s="23">
        <v>0</v>
      </c>
      <c r="BQ707" s="23">
        <v>0</v>
      </c>
      <c r="BR707" s="25">
        <v>113847891</v>
      </c>
      <c r="BS707" s="22">
        <v>0</v>
      </c>
      <c r="BT707" s="23">
        <v>0</v>
      </c>
      <c r="BU707" s="23">
        <v>0</v>
      </c>
      <c r="BV707" s="23">
        <v>0</v>
      </c>
      <c r="BW707" s="24">
        <v>0</v>
      </c>
      <c r="BX707" s="23">
        <v>0</v>
      </c>
      <c r="BY707" s="23">
        <v>0</v>
      </c>
      <c r="BZ707" s="23">
        <v>0</v>
      </c>
      <c r="CA707" s="25">
        <f t="shared" si="98"/>
        <v>113847891</v>
      </c>
      <c r="CB707" s="22">
        <v>0</v>
      </c>
      <c r="CC707" s="23">
        <v>0</v>
      </c>
      <c r="CD707" s="23">
        <v>0</v>
      </c>
      <c r="CE707" s="23">
        <v>0</v>
      </c>
      <c r="CF707" s="24">
        <v>0</v>
      </c>
      <c r="CG707" s="23">
        <v>0</v>
      </c>
      <c r="CH707" s="23">
        <v>0</v>
      </c>
      <c r="CI707" s="23">
        <v>0</v>
      </c>
      <c r="CJ707" s="25">
        <f t="shared" si="99"/>
        <v>113847891</v>
      </c>
      <c r="CK707" s="22">
        <v>0</v>
      </c>
      <c r="CL707" s="23">
        <v>0</v>
      </c>
      <c r="CM707" s="23">
        <v>0</v>
      </c>
      <c r="CN707" s="23">
        <v>0</v>
      </c>
      <c r="CO707" s="23">
        <v>0</v>
      </c>
      <c r="CP707" s="24">
        <v>0</v>
      </c>
      <c r="CQ707" s="23">
        <v>0</v>
      </c>
      <c r="CR707" s="23">
        <v>0</v>
      </c>
      <c r="CS707" s="25">
        <f t="shared" si="100"/>
        <v>113847891</v>
      </c>
      <c r="CT707" s="22">
        <v>0</v>
      </c>
      <c r="CU707" s="23">
        <v>0</v>
      </c>
      <c r="CV707" s="23">
        <v>0</v>
      </c>
      <c r="CW707" s="23"/>
      <c r="CX707" s="23">
        <v>0</v>
      </c>
      <c r="CY707" s="24">
        <v>0</v>
      </c>
      <c r="CZ707" s="23">
        <v>0</v>
      </c>
      <c r="DA707" s="23">
        <v>0</v>
      </c>
      <c r="DB707" s="25">
        <f t="shared" si="102"/>
        <v>113847891</v>
      </c>
      <c r="DC707" s="22">
        <v>0</v>
      </c>
      <c r="DD707" s="23">
        <v>0</v>
      </c>
      <c r="DE707" s="23">
        <v>0</v>
      </c>
      <c r="DF707" s="23">
        <v>0</v>
      </c>
      <c r="DG707" s="23">
        <v>0</v>
      </c>
      <c r="DH707" s="24">
        <v>0</v>
      </c>
      <c r="DI707" s="23">
        <v>0</v>
      </c>
      <c r="DJ707" s="23">
        <v>0</v>
      </c>
      <c r="DK707" s="25">
        <f t="shared" si="103"/>
        <v>113847891</v>
      </c>
      <c r="DL707" s="28">
        <v>0</v>
      </c>
      <c r="DM707" s="23">
        <v>0</v>
      </c>
      <c r="DN707" s="23">
        <v>0</v>
      </c>
      <c r="DO707" s="23">
        <v>0</v>
      </c>
      <c r="DP707" s="23"/>
      <c r="DQ707" s="23"/>
      <c r="DR707" s="23">
        <v>0</v>
      </c>
      <c r="DS707" s="23">
        <v>0</v>
      </c>
      <c r="DT707" s="24">
        <v>0</v>
      </c>
      <c r="DU707" s="23">
        <v>0</v>
      </c>
      <c r="DV707" s="23">
        <v>0</v>
      </c>
      <c r="DW707" s="26">
        <f t="shared" si="101"/>
        <v>113847891</v>
      </c>
      <c r="DX707" s="26">
        <f>VLOOKUP(B707,[2]RPTNCT049_ConsultaSaldosContabl!$I$4:$K$7914,3,0)</f>
        <v>31089196</v>
      </c>
      <c r="DY707" s="13" t="e">
        <f>+S707+AD707+AU707+#REF!+BG707+#REF!+BQ707+#REF!</f>
        <v>#REF!</v>
      </c>
    </row>
    <row r="708" spans="1:129" ht="15" customHeight="1" x14ac:dyDescent="0.2">
      <c r="A708" s="9">
        <v>8090026375</v>
      </c>
      <c r="B708" s="9">
        <v>809002637</v>
      </c>
      <c r="C708" s="9"/>
      <c r="D708" s="27">
        <v>212073520</v>
      </c>
      <c r="E708" s="21" t="s">
        <v>1033</v>
      </c>
      <c r="F708" s="20" t="s">
        <v>2157</v>
      </c>
      <c r="G708" s="22">
        <f>VLOOKUP(A708,[1]SGP!$A$4:$G$1137,7,0)</f>
        <v>0</v>
      </c>
      <c r="H708" s="23"/>
      <c r="I708" s="23">
        <v>0</v>
      </c>
      <c r="J708" s="23">
        <v>0</v>
      </c>
      <c r="K708" s="24">
        <v>0</v>
      </c>
      <c r="L708" s="23">
        <v>0</v>
      </c>
      <c r="M708" s="23">
        <v>0</v>
      </c>
      <c r="N708" s="25">
        <f t="shared" ref="N708:N755" si="104">SUM(G708:M708)</f>
        <v>0</v>
      </c>
      <c r="O708" s="25">
        <v>0</v>
      </c>
      <c r="P708" s="22">
        <v>0</v>
      </c>
      <c r="Q708" s="23">
        <v>0</v>
      </c>
      <c r="R708" s="23">
        <v>0</v>
      </c>
      <c r="S708" s="31">
        <v>80159397</v>
      </c>
      <c r="T708" s="23">
        <v>0</v>
      </c>
      <c r="U708" s="24">
        <v>0</v>
      </c>
      <c r="V708" s="23">
        <v>0</v>
      </c>
      <c r="W708" s="23">
        <v>0</v>
      </c>
      <c r="X708" s="25">
        <f t="shared" ref="X708:X771" si="105">SUM(N708:W708)</f>
        <v>80159397</v>
      </c>
      <c r="Y708" s="25">
        <v>0</v>
      </c>
      <c r="Z708" s="22">
        <v>0</v>
      </c>
      <c r="AA708" s="23">
        <v>0</v>
      </c>
      <c r="AB708" s="22">
        <v>0</v>
      </c>
      <c r="AC708" s="23">
        <v>0</v>
      </c>
      <c r="AD708" s="23">
        <v>0</v>
      </c>
      <c r="AE708" s="23">
        <v>0</v>
      </c>
      <c r="AF708" s="24">
        <v>0</v>
      </c>
      <c r="AG708" s="23">
        <v>0</v>
      </c>
      <c r="AH708" s="23">
        <v>0</v>
      </c>
      <c r="AI708" s="25">
        <f t="shared" ref="AI708:AI771" si="106">SUM(X708:AH708)</f>
        <v>80159397</v>
      </c>
      <c r="AJ708" s="25">
        <v>0</v>
      </c>
      <c r="AK708" s="24">
        <v>0</v>
      </c>
      <c r="AL708" s="23">
        <v>0</v>
      </c>
      <c r="AM708" s="23">
        <v>0</v>
      </c>
      <c r="AN708" s="24">
        <v>0</v>
      </c>
      <c r="AO708" s="24">
        <v>0</v>
      </c>
      <c r="AP708" s="23">
        <v>0</v>
      </c>
      <c r="AQ708" s="23">
        <v>0</v>
      </c>
      <c r="AR708" s="23">
        <v>0</v>
      </c>
      <c r="AS708" s="41" t="s">
        <v>2304</v>
      </c>
      <c r="AT708" s="23">
        <v>0</v>
      </c>
      <c r="AU708" s="23">
        <v>0</v>
      </c>
      <c r="AV708" s="25">
        <v>80159397</v>
      </c>
      <c r="AW708" s="22">
        <v>0</v>
      </c>
      <c r="AX708" s="23">
        <v>0</v>
      </c>
      <c r="AY708" s="41">
        <v>0</v>
      </c>
      <c r="AZ708" s="23">
        <v>0</v>
      </c>
      <c r="BA708" s="24">
        <v>0</v>
      </c>
      <c r="BB708" s="23">
        <v>0</v>
      </c>
      <c r="BC708" s="23"/>
      <c r="BD708" s="23">
        <v>0</v>
      </c>
      <c r="BE708" s="41">
        <v>0</v>
      </c>
      <c r="BF708" s="23">
        <v>56350585</v>
      </c>
      <c r="BG708" s="23">
        <v>73919097</v>
      </c>
      <c r="BH708" s="25">
        <v>210429079</v>
      </c>
      <c r="BI708" s="23">
        <v>0</v>
      </c>
      <c r="BJ708" s="23">
        <v>16095017</v>
      </c>
      <c r="BK708" s="23">
        <v>0</v>
      </c>
      <c r="BL708" s="23">
        <v>0</v>
      </c>
      <c r="BM708" s="23">
        <v>0</v>
      </c>
      <c r="BN708" s="24">
        <v>0</v>
      </c>
      <c r="BO708" s="23">
        <v>0</v>
      </c>
      <c r="BP708" s="23">
        <v>0</v>
      </c>
      <c r="BQ708" s="23">
        <v>0</v>
      </c>
      <c r="BR708" s="25">
        <v>226524096</v>
      </c>
      <c r="BS708" s="22">
        <v>0</v>
      </c>
      <c r="BT708" s="23">
        <v>0</v>
      </c>
      <c r="BU708" s="23">
        <v>0</v>
      </c>
      <c r="BV708" s="23">
        <v>0</v>
      </c>
      <c r="BW708" s="24">
        <v>0</v>
      </c>
      <c r="BX708" s="23">
        <v>0</v>
      </c>
      <c r="BY708" s="23">
        <v>0</v>
      </c>
      <c r="BZ708" s="23">
        <v>0</v>
      </c>
      <c r="CA708" s="25">
        <f t="shared" ref="CA708:CA771" si="107">SUM(BR708:BZ708)</f>
        <v>226524096</v>
      </c>
      <c r="CB708" s="22">
        <v>0</v>
      </c>
      <c r="CC708" s="23">
        <v>0</v>
      </c>
      <c r="CD708" s="23">
        <v>0</v>
      </c>
      <c r="CE708" s="23">
        <v>0</v>
      </c>
      <c r="CF708" s="24">
        <v>0</v>
      </c>
      <c r="CG708" s="23">
        <v>0</v>
      </c>
      <c r="CH708" s="23">
        <v>0</v>
      </c>
      <c r="CI708" s="23">
        <v>0</v>
      </c>
      <c r="CJ708" s="25">
        <f t="shared" ref="CJ708:CJ771" si="108">SUM(CA708:CI708)</f>
        <v>226524096</v>
      </c>
      <c r="CK708" s="22">
        <v>0</v>
      </c>
      <c r="CL708" s="23">
        <v>0</v>
      </c>
      <c r="CM708" s="23">
        <v>0</v>
      </c>
      <c r="CN708" s="23">
        <v>0</v>
      </c>
      <c r="CO708" s="23">
        <v>0</v>
      </c>
      <c r="CP708" s="24">
        <v>0</v>
      </c>
      <c r="CQ708" s="23">
        <v>0</v>
      </c>
      <c r="CR708" s="23">
        <v>0</v>
      </c>
      <c r="CS708" s="25">
        <f t="shared" ref="CS708:CS771" si="109">SUM(CJ708:CR708)</f>
        <v>226524096</v>
      </c>
      <c r="CT708" s="22">
        <v>0</v>
      </c>
      <c r="CU708" s="23">
        <v>0</v>
      </c>
      <c r="CV708" s="23">
        <v>0</v>
      </c>
      <c r="CW708" s="23"/>
      <c r="CX708" s="23">
        <v>0</v>
      </c>
      <c r="CY708" s="24">
        <v>0</v>
      </c>
      <c r="CZ708" s="23">
        <v>0</v>
      </c>
      <c r="DA708" s="23">
        <v>0</v>
      </c>
      <c r="DB708" s="25">
        <f t="shared" si="102"/>
        <v>226524096</v>
      </c>
      <c r="DC708" s="22">
        <v>0</v>
      </c>
      <c r="DD708" s="23">
        <v>0</v>
      </c>
      <c r="DE708" s="23">
        <v>0</v>
      </c>
      <c r="DF708" s="23">
        <v>0</v>
      </c>
      <c r="DG708" s="23">
        <v>0</v>
      </c>
      <c r="DH708" s="24">
        <v>0</v>
      </c>
      <c r="DI708" s="23">
        <v>0</v>
      </c>
      <c r="DJ708" s="23">
        <v>0</v>
      </c>
      <c r="DK708" s="25">
        <f t="shared" si="103"/>
        <v>226524096</v>
      </c>
      <c r="DL708" s="28">
        <v>0</v>
      </c>
      <c r="DM708" s="23">
        <v>0</v>
      </c>
      <c r="DN708" s="23">
        <v>0</v>
      </c>
      <c r="DO708" s="23">
        <v>0</v>
      </c>
      <c r="DP708" s="23"/>
      <c r="DQ708" s="23"/>
      <c r="DR708" s="23">
        <v>0</v>
      </c>
      <c r="DS708" s="23">
        <v>0</v>
      </c>
      <c r="DT708" s="24">
        <v>0</v>
      </c>
      <c r="DU708" s="23">
        <v>0</v>
      </c>
      <c r="DV708" s="23">
        <v>0</v>
      </c>
      <c r="DW708" s="26">
        <f t="shared" si="101"/>
        <v>226524096</v>
      </c>
      <c r="DX708" s="26">
        <f>VLOOKUP(B708,[2]RPTNCT049_ConsultaSaldosContabl!$I$4:$K$7914,3,0)</f>
        <v>72445602</v>
      </c>
      <c r="DY708" s="13" t="e">
        <f>+S708+AD708+AU708+#REF!+BG708+#REF!+BQ708+#REF!</f>
        <v>#REF!</v>
      </c>
    </row>
    <row r="709" spans="1:129" ht="15" customHeight="1" x14ac:dyDescent="0.2">
      <c r="A709" s="9">
        <v>8060049006</v>
      </c>
      <c r="B709" s="9">
        <v>806004900</v>
      </c>
      <c r="C709" s="9"/>
      <c r="D709" s="27">
        <v>216213062</v>
      </c>
      <c r="E709" s="21" t="s">
        <v>240</v>
      </c>
      <c r="F709" s="20" t="s">
        <v>1387</v>
      </c>
      <c r="G709" s="22">
        <f>VLOOKUP(A709,[1]SGP!$A$4:$G$1137,7,0)</f>
        <v>0</v>
      </c>
      <c r="H709" s="23"/>
      <c r="I709" s="23">
        <v>0</v>
      </c>
      <c r="J709" s="23">
        <v>0</v>
      </c>
      <c r="K709" s="24">
        <v>0</v>
      </c>
      <c r="L709" s="23">
        <v>0</v>
      </c>
      <c r="M709" s="23">
        <v>0</v>
      </c>
      <c r="N709" s="25">
        <f t="shared" si="104"/>
        <v>0</v>
      </c>
      <c r="O709" s="25">
        <v>0</v>
      </c>
      <c r="P709" s="22">
        <v>0</v>
      </c>
      <c r="Q709" s="23">
        <v>0</v>
      </c>
      <c r="R709" s="23">
        <v>0</v>
      </c>
      <c r="S709" s="31">
        <v>67651686</v>
      </c>
      <c r="T709" s="23">
        <v>0</v>
      </c>
      <c r="U709" s="24">
        <v>0</v>
      </c>
      <c r="V709" s="23">
        <v>0</v>
      </c>
      <c r="W709" s="23">
        <v>0</v>
      </c>
      <c r="X709" s="25">
        <f t="shared" si="105"/>
        <v>67651686</v>
      </c>
      <c r="Y709" s="25">
        <v>0</v>
      </c>
      <c r="Z709" s="22">
        <v>0</v>
      </c>
      <c r="AA709" s="23">
        <v>0</v>
      </c>
      <c r="AB709" s="22">
        <v>0</v>
      </c>
      <c r="AC709" s="23">
        <v>0</v>
      </c>
      <c r="AD709" s="23">
        <v>0</v>
      </c>
      <c r="AE709" s="23">
        <v>0</v>
      </c>
      <c r="AF709" s="24">
        <v>0</v>
      </c>
      <c r="AG709" s="23">
        <v>0</v>
      </c>
      <c r="AH709" s="23">
        <v>0</v>
      </c>
      <c r="AI709" s="25">
        <f t="shared" si="106"/>
        <v>67651686</v>
      </c>
      <c r="AJ709" s="25">
        <v>0</v>
      </c>
      <c r="AK709" s="24">
        <v>0</v>
      </c>
      <c r="AL709" s="23">
        <v>0</v>
      </c>
      <c r="AM709" s="23">
        <v>0</v>
      </c>
      <c r="AN709" s="24">
        <v>0</v>
      </c>
      <c r="AO709" s="24">
        <v>0</v>
      </c>
      <c r="AP709" s="23">
        <v>0</v>
      </c>
      <c r="AQ709" s="23">
        <v>0</v>
      </c>
      <c r="AR709" s="23">
        <v>0</v>
      </c>
      <c r="AS709" s="41" t="s">
        <v>2304</v>
      </c>
      <c r="AT709" s="23">
        <v>0</v>
      </c>
      <c r="AU709" s="23">
        <v>0</v>
      </c>
      <c r="AV709" s="25">
        <v>67651686</v>
      </c>
      <c r="AW709" s="22">
        <v>0</v>
      </c>
      <c r="AX709" s="23">
        <v>0</v>
      </c>
      <c r="AY709" s="41">
        <v>0</v>
      </c>
      <c r="AZ709" s="23">
        <v>0</v>
      </c>
      <c r="BA709" s="24">
        <v>0</v>
      </c>
      <c r="BB709" s="23">
        <v>0</v>
      </c>
      <c r="BC709" s="23"/>
      <c r="BD709" s="23">
        <v>0</v>
      </c>
      <c r="BE709" s="41">
        <v>0</v>
      </c>
      <c r="BF709" s="23">
        <v>66083820</v>
      </c>
      <c r="BG709" s="23">
        <v>60443607</v>
      </c>
      <c r="BH709" s="25">
        <v>194179113</v>
      </c>
      <c r="BI709" s="23">
        <v>0</v>
      </c>
      <c r="BJ709" s="23">
        <v>18345428</v>
      </c>
      <c r="BK709" s="23">
        <v>0</v>
      </c>
      <c r="BL709" s="23">
        <v>0</v>
      </c>
      <c r="BM709" s="23">
        <v>0</v>
      </c>
      <c r="BN709" s="24">
        <v>0</v>
      </c>
      <c r="BO709" s="23">
        <v>0</v>
      </c>
      <c r="BP709" s="23">
        <v>0</v>
      </c>
      <c r="BQ709" s="23">
        <v>0</v>
      </c>
      <c r="BR709" s="25">
        <v>212524541</v>
      </c>
      <c r="BS709" s="22">
        <v>0</v>
      </c>
      <c r="BT709" s="23">
        <v>0</v>
      </c>
      <c r="BU709" s="23">
        <v>0</v>
      </c>
      <c r="BV709" s="23">
        <v>0</v>
      </c>
      <c r="BW709" s="24">
        <v>0</v>
      </c>
      <c r="BX709" s="23">
        <v>0</v>
      </c>
      <c r="BY709" s="23">
        <v>0</v>
      </c>
      <c r="BZ709" s="23">
        <v>0</v>
      </c>
      <c r="CA709" s="25">
        <f t="shared" si="107"/>
        <v>212524541</v>
      </c>
      <c r="CB709" s="22">
        <v>0</v>
      </c>
      <c r="CC709" s="23">
        <v>0</v>
      </c>
      <c r="CD709" s="23">
        <v>0</v>
      </c>
      <c r="CE709" s="23">
        <v>0</v>
      </c>
      <c r="CF709" s="24">
        <v>0</v>
      </c>
      <c r="CG709" s="23">
        <v>0</v>
      </c>
      <c r="CH709" s="23">
        <v>0</v>
      </c>
      <c r="CI709" s="23">
        <v>0</v>
      </c>
      <c r="CJ709" s="25">
        <f t="shared" si="108"/>
        <v>212524541</v>
      </c>
      <c r="CK709" s="22">
        <v>0</v>
      </c>
      <c r="CL709" s="23">
        <v>0</v>
      </c>
      <c r="CM709" s="23">
        <v>0</v>
      </c>
      <c r="CN709" s="23">
        <v>0</v>
      </c>
      <c r="CO709" s="23">
        <v>0</v>
      </c>
      <c r="CP709" s="24">
        <v>0</v>
      </c>
      <c r="CQ709" s="23">
        <v>0</v>
      </c>
      <c r="CR709" s="23">
        <v>0</v>
      </c>
      <c r="CS709" s="25">
        <f t="shared" si="109"/>
        <v>212524541</v>
      </c>
      <c r="CT709" s="22">
        <v>0</v>
      </c>
      <c r="CU709" s="23">
        <v>0</v>
      </c>
      <c r="CV709" s="23">
        <v>0</v>
      </c>
      <c r="CW709" s="23"/>
      <c r="CX709" s="23">
        <v>0</v>
      </c>
      <c r="CY709" s="24">
        <v>0</v>
      </c>
      <c r="CZ709" s="23">
        <v>0</v>
      </c>
      <c r="DA709" s="23">
        <v>0</v>
      </c>
      <c r="DB709" s="25">
        <f t="shared" si="102"/>
        <v>212524541</v>
      </c>
      <c r="DC709" s="22">
        <v>0</v>
      </c>
      <c r="DD709" s="23">
        <v>0</v>
      </c>
      <c r="DE709" s="23">
        <v>0</v>
      </c>
      <c r="DF709" s="23">
        <v>0</v>
      </c>
      <c r="DG709" s="23">
        <v>0</v>
      </c>
      <c r="DH709" s="24">
        <v>0</v>
      </c>
      <c r="DI709" s="23">
        <v>0</v>
      </c>
      <c r="DJ709" s="23">
        <v>0</v>
      </c>
      <c r="DK709" s="25">
        <f t="shared" si="103"/>
        <v>212524541</v>
      </c>
      <c r="DL709" s="28">
        <v>0</v>
      </c>
      <c r="DM709" s="23">
        <v>0</v>
      </c>
      <c r="DN709" s="23">
        <v>0</v>
      </c>
      <c r="DO709" s="23">
        <v>0</v>
      </c>
      <c r="DP709" s="23"/>
      <c r="DQ709" s="23"/>
      <c r="DR709" s="23">
        <v>0</v>
      </c>
      <c r="DS709" s="23">
        <v>0</v>
      </c>
      <c r="DT709" s="24">
        <v>0</v>
      </c>
      <c r="DU709" s="23">
        <v>0</v>
      </c>
      <c r="DV709" s="23">
        <v>0</v>
      </c>
      <c r="DW709" s="26">
        <f t="shared" ref="DW709:DW772" si="110">SUM(DK709:DV709)</f>
        <v>212524541</v>
      </c>
      <c r="DX709" s="26">
        <f>VLOOKUP(B709,[2]RPTNCT049_ConsultaSaldosContabl!$I$4:$K$7914,3,0)</f>
        <v>84429248</v>
      </c>
      <c r="DY709" s="13" t="e">
        <f>+S709+AD709+AU709+#REF!+BG709+#REF!+BQ709+#REF!</f>
        <v>#REF!</v>
      </c>
    </row>
    <row r="710" spans="1:129" ht="15" customHeight="1" x14ac:dyDescent="0.2">
      <c r="A710" s="9">
        <v>8060038841</v>
      </c>
      <c r="B710" s="9">
        <v>806003884</v>
      </c>
      <c r="C710" s="9"/>
      <c r="D710" s="27">
        <v>215513655</v>
      </c>
      <c r="E710" s="21" t="s">
        <v>1144</v>
      </c>
      <c r="F710" s="20" t="s">
        <v>1410</v>
      </c>
      <c r="G710" s="22">
        <f>VLOOKUP(A710,[1]SGP!$A$4:$G$1137,7,0)</f>
        <v>0</v>
      </c>
      <c r="H710" s="23"/>
      <c r="I710" s="23">
        <v>0</v>
      </c>
      <c r="J710" s="23">
        <v>0</v>
      </c>
      <c r="K710" s="24">
        <v>0</v>
      </c>
      <c r="L710" s="23">
        <v>0</v>
      </c>
      <c r="M710" s="23">
        <v>0</v>
      </c>
      <c r="N710" s="25">
        <f t="shared" si="104"/>
        <v>0</v>
      </c>
      <c r="O710" s="25">
        <v>0</v>
      </c>
      <c r="P710" s="22">
        <v>0</v>
      </c>
      <c r="Q710" s="23">
        <v>0</v>
      </c>
      <c r="R710" s="23">
        <v>0</v>
      </c>
      <c r="S710" s="31">
        <v>62537688</v>
      </c>
      <c r="T710" s="23">
        <v>0</v>
      </c>
      <c r="U710" s="24">
        <v>0</v>
      </c>
      <c r="V710" s="23">
        <v>0</v>
      </c>
      <c r="W710" s="23">
        <v>0</v>
      </c>
      <c r="X710" s="25">
        <f t="shared" si="105"/>
        <v>62537688</v>
      </c>
      <c r="Y710" s="25">
        <v>0</v>
      </c>
      <c r="Z710" s="22">
        <v>0</v>
      </c>
      <c r="AA710" s="23">
        <v>0</v>
      </c>
      <c r="AB710" s="22">
        <v>0</v>
      </c>
      <c r="AC710" s="23">
        <v>0</v>
      </c>
      <c r="AD710" s="23">
        <v>0</v>
      </c>
      <c r="AE710" s="23">
        <v>0</v>
      </c>
      <c r="AF710" s="24">
        <v>0</v>
      </c>
      <c r="AG710" s="23">
        <v>0</v>
      </c>
      <c r="AH710" s="23">
        <v>0</v>
      </c>
      <c r="AI710" s="25">
        <f t="shared" si="106"/>
        <v>62537688</v>
      </c>
      <c r="AJ710" s="25">
        <v>0</v>
      </c>
      <c r="AK710" s="24">
        <v>0</v>
      </c>
      <c r="AL710" s="23">
        <v>0</v>
      </c>
      <c r="AM710" s="23">
        <v>0</v>
      </c>
      <c r="AN710" s="24">
        <v>0</v>
      </c>
      <c r="AO710" s="24">
        <v>0</v>
      </c>
      <c r="AP710" s="23">
        <v>0</v>
      </c>
      <c r="AQ710" s="23">
        <v>0</v>
      </c>
      <c r="AR710" s="23">
        <v>0</v>
      </c>
      <c r="AS710" s="41" t="s">
        <v>2304</v>
      </c>
      <c r="AT710" s="23">
        <v>0</v>
      </c>
      <c r="AU710" s="23">
        <v>0</v>
      </c>
      <c r="AV710" s="25">
        <v>62537688</v>
      </c>
      <c r="AW710" s="22">
        <v>0</v>
      </c>
      <c r="AX710" s="23">
        <v>0</v>
      </c>
      <c r="AY710" s="41">
        <v>0</v>
      </c>
      <c r="AZ710" s="23">
        <v>0</v>
      </c>
      <c r="BA710" s="24">
        <v>0</v>
      </c>
      <c r="BB710" s="23">
        <v>0</v>
      </c>
      <c r="BC710" s="23"/>
      <c r="BD710" s="23">
        <v>0</v>
      </c>
      <c r="BE710" s="41">
        <v>0</v>
      </c>
      <c r="BF710" s="23">
        <v>121440185</v>
      </c>
      <c r="BG710" s="23">
        <v>38213874</v>
      </c>
      <c r="BH710" s="25">
        <v>222191747</v>
      </c>
      <c r="BI710" s="23">
        <v>0</v>
      </c>
      <c r="BJ710" s="23">
        <v>37752528</v>
      </c>
      <c r="BK710" s="23">
        <v>0</v>
      </c>
      <c r="BL710" s="23">
        <v>0</v>
      </c>
      <c r="BM710" s="23">
        <v>0</v>
      </c>
      <c r="BN710" s="24">
        <v>0</v>
      </c>
      <c r="BO710" s="23">
        <v>0</v>
      </c>
      <c r="BP710" s="23">
        <v>0</v>
      </c>
      <c r="BQ710" s="23">
        <v>0</v>
      </c>
      <c r="BR710" s="25">
        <v>259944275</v>
      </c>
      <c r="BS710" s="22">
        <v>0</v>
      </c>
      <c r="BT710" s="23">
        <v>0</v>
      </c>
      <c r="BU710" s="23">
        <v>0</v>
      </c>
      <c r="BV710" s="23">
        <v>0</v>
      </c>
      <c r="BW710" s="24">
        <v>0</v>
      </c>
      <c r="BX710" s="23">
        <v>0</v>
      </c>
      <c r="BY710" s="23">
        <v>0</v>
      </c>
      <c r="BZ710" s="23">
        <v>0</v>
      </c>
      <c r="CA710" s="25">
        <f t="shared" si="107"/>
        <v>259944275</v>
      </c>
      <c r="CB710" s="22">
        <v>0</v>
      </c>
      <c r="CC710" s="23">
        <v>0</v>
      </c>
      <c r="CD710" s="23">
        <v>0</v>
      </c>
      <c r="CE710" s="23">
        <v>0</v>
      </c>
      <c r="CF710" s="24">
        <v>0</v>
      </c>
      <c r="CG710" s="23">
        <v>0</v>
      </c>
      <c r="CH710" s="23">
        <v>0</v>
      </c>
      <c r="CI710" s="23">
        <v>0</v>
      </c>
      <c r="CJ710" s="25">
        <f t="shared" si="108"/>
        <v>259944275</v>
      </c>
      <c r="CK710" s="22">
        <v>0</v>
      </c>
      <c r="CL710" s="23">
        <v>0</v>
      </c>
      <c r="CM710" s="23">
        <v>0</v>
      </c>
      <c r="CN710" s="23">
        <v>0</v>
      </c>
      <c r="CO710" s="23">
        <v>0</v>
      </c>
      <c r="CP710" s="24">
        <v>0</v>
      </c>
      <c r="CQ710" s="23">
        <v>0</v>
      </c>
      <c r="CR710" s="23">
        <v>0</v>
      </c>
      <c r="CS710" s="25">
        <f t="shared" si="109"/>
        <v>259944275</v>
      </c>
      <c r="CT710" s="22">
        <v>0</v>
      </c>
      <c r="CU710" s="23">
        <v>0</v>
      </c>
      <c r="CV710" s="23">
        <v>0</v>
      </c>
      <c r="CW710" s="23"/>
      <c r="CX710" s="23">
        <v>0</v>
      </c>
      <c r="CY710" s="24">
        <v>0</v>
      </c>
      <c r="CZ710" s="23">
        <v>0</v>
      </c>
      <c r="DA710" s="23">
        <v>0</v>
      </c>
      <c r="DB710" s="25">
        <f t="shared" si="102"/>
        <v>259944275</v>
      </c>
      <c r="DC710" s="22">
        <v>0</v>
      </c>
      <c r="DD710" s="23">
        <v>0</v>
      </c>
      <c r="DE710" s="23">
        <v>0</v>
      </c>
      <c r="DF710" s="23">
        <v>0</v>
      </c>
      <c r="DG710" s="23">
        <v>0</v>
      </c>
      <c r="DH710" s="24">
        <v>0</v>
      </c>
      <c r="DI710" s="23">
        <v>0</v>
      </c>
      <c r="DJ710" s="23">
        <v>0</v>
      </c>
      <c r="DK710" s="25">
        <f t="shared" si="103"/>
        <v>259944275</v>
      </c>
      <c r="DL710" s="28">
        <v>0</v>
      </c>
      <c r="DM710" s="23">
        <v>0</v>
      </c>
      <c r="DN710" s="23">
        <v>0</v>
      </c>
      <c r="DO710" s="23">
        <v>0</v>
      </c>
      <c r="DP710" s="23"/>
      <c r="DQ710" s="23"/>
      <c r="DR710" s="23">
        <v>0</v>
      </c>
      <c r="DS710" s="23">
        <v>0</v>
      </c>
      <c r="DT710" s="24">
        <v>0</v>
      </c>
      <c r="DU710" s="23">
        <v>0</v>
      </c>
      <c r="DV710" s="23">
        <v>0</v>
      </c>
      <c r="DW710" s="26">
        <f t="shared" si="110"/>
        <v>259944275</v>
      </c>
      <c r="DX710" s="26">
        <f>VLOOKUP(B710,[2]RPTNCT049_ConsultaSaldosContabl!$I$4:$K$7914,3,0)</f>
        <v>159192713</v>
      </c>
      <c r="DY710" s="13" t="e">
        <f>+S710+AD710+AU710+#REF!+BG710+#REF!+BQ710+#REF!</f>
        <v>#REF!</v>
      </c>
    </row>
    <row r="711" spans="1:129" ht="15" customHeight="1" x14ac:dyDescent="0.2">
      <c r="A711" s="9">
        <v>8060019374</v>
      </c>
      <c r="B711" s="9">
        <v>806001937</v>
      </c>
      <c r="C711" s="9"/>
      <c r="D711" s="27">
        <v>214213042</v>
      </c>
      <c r="E711" s="21" t="s">
        <v>238</v>
      </c>
      <c r="F711" s="20" t="s">
        <v>1385</v>
      </c>
      <c r="G711" s="22">
        <f>VLOOKUP(A711,[1]SGP!$A$4:$G$1137,7,0)</f>
        <v>0</v>
      </c>
      <c r="H711" s="23"/>
      <c r="I711" s="23">
        <v>0</v>
      </c>
      <c r="J711" s="23">
        <v>0</v>
      </c>
      <c r="K711" s="24">
        <v>0</v>
      </c>
      <c r="L711" s="23">
        <v>0</v>
      </c>
      <c r="M711" s="23">
        <v>0</v>
      </c>
      <c r="N711" s="25">
        <f t="shared" si="104"/>
        <v>0</v>
      </c>
      <c r="O711" s="25">
        <v>0</v>
      </c>
      <c r="P711" s="22">
        <v>0</v>
      </c>
      <c r="Q711" s="23">
        <v>0</v>
      </c>
      <c r="R711" s="23">
        <v>0</v>
      </c>
      <c r="S711" s="31">
        <v>83870298</v>
      </c>
      <c r="T711" s="23">
        <v>0</v>
      </c>
      <c r="U711" s="24">
        <v>0</v>
      </c>
      <c r="V711" s="23">
        <v>0</v>
      </c>
      <c r="W711" s="23">
        <v>0</v>
      </c>
      <c r="X711" s="25">
        <f t="shared" si="105"/>
        <v>83870298</v>
      </c>
      <c r="Y711" s="25">
        <v>0</v>
      </c>
      <c r="Z711" s="22">
        <v>0</v>
      </c>
      <c r="AA711" s="23">
        <v>0</v>
      </c>
      <c r="AB711" s="22">
        <v>0</v>
      </c>
      <c r="AC711" s="23">
        <v>0</v>
      </c>
      <c r="AD711" s="23">
        <v>0</v>
      </c>
      <c r="AE711" s="23">
        <v>0</v>
      </c>
      <c r="AF711" s="24">
        <v>0</v>
      </c>
      <c r="AG711" s="23">
        <v>0</v>
      </c>
      <c r="AH711" s="23">
        <v>0</v>
      </c>
      <c r="AI711" s="25">
        <f t="shared" si="106"/>
        <v>83870298</v>
      </c>
      <c r="AJ711" s="25">
        <v>0</v>
      </c>
      <c r="AK711" s="24">
        <v>0</v>
      </c>
      <c r="AL711" s="23">
        <v>0</v>
      </c>
      <c r="AM711" s="23">
        <v>0</v>
      </c>
      <c r="AN711" s="24">
        <v>0</v>
      </c>
      <c r="AO711" s="24">
        <v>0</v>
      </c>
      <c r="AP711" s="23">
        <v>0</v>
      </c>
      <c r="AQ711" s="23">
        <v>0</v>
      </c>
      <c r="AR711" s="23">
        <v>0</v>
      </c>
      <c r="AS711" s="41" t="s">
        <v>2304</v>
      </c>
      <c r="AT711" s="23">
        <v>0</v>
      </c>
      <c r="AU711" s="23">
        <v>0</v>
      </c>
      <c r="AV711" s="25">
        <v>83870298</v>
      </c>
      <c r="AW711" s="22">
        <v>0</v>
      </c>
      <c r="AX711" s="23">
        <v>0</v>
      </c>
      <c r="AY711" s="41">
        <v>0</v>
      </c>
      <c r="AZ711" s="23">
        <v>0</v>
      </c>
      <c r="BA711" s="24">
        <v>0</v>
      </c>
      <c r="BB711" s="23">
        <v>0</v>
      </c>
      <c r="BC711" s="23"/>
      <c r="BD711" s="23">
        <v>0</v>
      </c>
      <c r="BE711" s="41">
        <v>0</v>
      </c>
      <c r="BF711" s="23">
        <v>70204040</v>
      </c>
      <c r="BG711" s="23">
        <v>72133694</v>
      </c>
      <c r="BH711" s="25">
        <v>226208032</v>
      </c>
      <c r="BI711" s="23">
        <v>0</v>
      </c>
      <c r="BJ711" s="23">
        <v>20395765</v>
      </c>
      <c r="BK711" s="23">
        <v>0</v>
      </c>
      <c r="BL711" s="23">
        <v>0</v>
      </c>
      <c r="BM711" s="23">
        <v>0</v>
      </c>
      <c r="BN711" s="24">
        <v>0</v>
      </c>
      <c r="BO711" s="23">
        <v>0</v>
      </c>
      <c r="BP711" s="23">
        <v>0</v>
      </c>
      <c r="BQ711" s="23">
        <v>0</v>
      </c>
      <c r="BR711" s="25">
        <v>246603797</v>
      </c>
      <c r="BS711" s="22">
        <v>0</v>
      </c>
      <c r="BT711" s="23">
        <v>0</v>
      </c>
      <c r="BU711" s="23">
        <v>0</v>
      </c>
      <c r="BV711" s="23">
        <v>0</v>
      </c>
      <c r="BW711" s="24">
        <v>0</v>
      </c>
      <c r="BX711" s="23">
        <v>0</v>
      </c>
      <c r="BY711" s="23">
        <v>0</v>
      </c>
      <c r="BZ711" s="23">
        <v>0</v>
      </c>
      <c r="CA711" s="25">
        <f t="shared" si="107"/>
        <v>246603797</v>
      </c>
      <c r="CB711" s="22">
        <v>0</v>
      </c>
      <c r="CC711" s="23">
        <v>0</v>
      </c>
      <c r="CD711" s="23">
        <v>0</v>
      </c>
      <c r="CE711" s="23">
        <v>0</v>
      </c>
      <c r="CF711" s="24">
        <v>0</v>
      </c>
      <c r="CG711" s="23">
        <v>0</v>
      </c>
      <c r="CH711" s="23">
        <v>0</v>
      </c>
      <c r="CI711" s="23">
        <v>0</v>
      </c>
      <c r="CJ711" s="25">
        <f t="shared" si="108"/>
        <v>246603797</v>
      </c>
      <c r="CK711" s="22">
        <v>0</v>
      </c>
      <c r="CL711" s="23">
        <v>0</v>
      </c>
      <c r="CM711" s="23">
        <v>0</v>
      </c>
      <c r="CN711" s="23">
        <v>0</v>
      </c>
      <c r="CO711" s="23">
        <v>0</v>
      </c>
      <c r="CP711" s="24">
        <v>0</v>
      </c>
      <c r="CQ711" s="23">
        <v>0</v>
      </c>
      <c r="CR711" s="23">
        <v>0</v>
      </c>
      <c r="CS711" s="25">
        <f t="shared" si="109"/>
        <v>246603797</v>
      </c>
      <c r="CT711" s="22">
        <v>0</v>
      </c>
      <c r="CU711" s="23">
        <v>0</v>
      </c>
      <c r="CV711" s="23">
        <v>0</v>
      </c>
      <c r="CW711" s="23"/>
      <c r="CX711" s="23">
        <v>0</v>
      </c>
      <c r="CY711" s="24">
        <v>0</v>
      </c>
      <c r="CZ711" s="23">
        <v>0</v>
      </c>
      <c r="DA711" s="23">
        <v>0</v>
      </c>
      <c r="DB711" s="25">
        <f t="shared" si="102"/>
        <v>246603797</v>
      </c>
      <c r="DC711" s="22">
        <v>0</v>
      </c>
      <c r="DD711" s="23">
        <v>0</v>
      </c>
      <c r="DE711" s="23">
        <v>0</v>
      </c>
      <c r="DF711" s="23">
        <v>0</v>
      </c>
      <c r="DG711" s="23">
        <v>0</v>
      </c>
      <c r="DH711" s="24">
        <v>0</v>
      </c>
      <c r="DI711" s="23">
        <v>0</v>
      </c>
      <c r="DJ711" s="23">
        <v>0</v>
      </c>
      <c r="DK711" s="25">
        <f t="shared" si="103"/>
        <v>246603797</v>
      </c>
      <c r="DL711" s="28">
        <v>0</v>
      </c>
      <c r="DM711" s="23">
        <v>0</v>
      </c>
      <c r="DN711" s="23">
        <v>0</v>
      </c>
      <c r="DO711" s="23">
        <v>0</v>
      </c>
      <c r="DP711" s="23"/>
      <c r="DQ711" s="23"/>
      <c r="DR711" s="23">
        <v>0</v>
      </c>
      <c r="DS711" s="23">
        <v>0</v>
      </c>
      <c r="DT711" s="24">
        <v>0</v>
      </c>
      <c r="DU711" s="23">
        <v>0</v>
      </c>
      <c r="DV711" s="23">
        <v>0</v>
      </c>
      <c r="DW711" s="26">
        <f t="shared" si="110"/>
        <v>246603797</v>
      </c>
      <c r="DX711" s="26">
        <f>VLOOKUP(B711,[2]RPTNCT049_ConsultaSaldosContabl!$I$4:$K$7914,3,0)</f>
        <v>90599805</v>
      </c>
      <c r="DY711" s="13" t="e">
        <f>+S711+AD711+AU711+#REF!+BG711+#REF!+BQ711+#REF!</f>
        <v>#REF!</v>
      </c>
    </row>
    <row r="712" spans="1:129" ht="15" customHeight="1" x14ac:dyDescent="0.2">
      <c r="A712" s="9">
        <v>8060014398</v>
      </c>
      <c r="B712" s="9">
        <v>806001439</v>
      </c>
      <c r="C712" s="9"/>
      <c r="D712" s="27">
        <v>216813268</v>
      </c>
      <c r="E712" s="21" t="s">
        <v>1145</v>
      </c>
      <c r="F712" s="20" t="s">
        <v>1396</v>
      </c>
      <c r="G712" s="22">
        <f>VLOOKUP(A712,[1]SGP!$A$4:$G$1137,7,0)</f>
        <v>0</v>
      </c>
      <c r="H712" s="23"/>
      <c r="I712" s="23">
        <v>0</v>
      </c>
      <c r="J712" s="23">
        <v>0</v>
      </c>
      <c r="K712" s="24">
        <v>0</v>
      </c>
      <c r="L712" s="23">
        <v>0</v>
      </c>
      <c r="M712" s="23">
        <v>0</v>
      </c>
      <c r="N712" s="25">
        <f t="shared" si="104"/>
        <v>0</v>
      </c>
      <c r="O712" s="25">
        <v>0</v>
      </c>
      <c r="P712" s="22">
        <v>0</v>
      </c>
      <c r="Q712" s="23">
        <v>0</v>
      </c>
      <c r="R712" s="23">
        <v>0</v>
      </c>
      <c r="S712" s="31">
        <v>105639064</v>
      </c>
      <c r="T712" s="23">
        <v>0</v>
      </c>
      <c r="U712" s="24">
        <v>0</v>
      </c>
      <c r="V712" s="23">
        <v>0</v>
      </c>
      <c r="W712" s="23">
        <v>0</v>
      </c>
      <c r="X712" s="25">
        <f t="shared" si="105"/>
        <v>105639064</v>
      </c>
      <c r="Y712" s="25">
        <v>0</v>
      </c>
      <c r="Z712" s="22">
        <v>0</v>
      </c>
      <c r="AA712" s="23">
        <v>0</v>
      </c>
      <c r="AB712" s="22">
        <v>0</v>
      </c>
      <c r="AC712" s="23">
        <v>0</v>
      </c>
      <c r="AD712" s="23">
        <v>0</v>
      </c>
      <c r="AE712" s="23">
        <v>0</v>
      </c>
      <c r="AF712" s="24">
        <v>0</v>
      </c>
      <c r="AG712" s="23">
        <v>0</v>
      </c>
      <c r="AH712" s="23">
        <v>0</v>
      </c>
      <c r="AI712" s="25">
        <f t="shared" si="106"/>
        <v>105639064</v>
      </c>
      <c r="AJ712" s="25">
        <v>0</v>
      </c>
      <c r="AK712" s="24">
        <v>0</v>
      </c>
      <c r="AL712" s="23">
        <v>0</v>
      </c>
      <c r="AM712" s="23">
        <v>0</v>
      </c>
      <c r="AN712" s="24">
        <v>0</v>
      </c>
      <c r="AO712" s="24">
        <v>0</v>
      </c>
      <c r="AP712" s="23">
        <v>0</v>
      </c>
      <c r="AQ712" s="23">
        <v>0</v>
      </c>
      <c r="AR712" s="23">
        <v>0</v>
      </c>
      <c r="AS712" s="41" t="s">
        <v>2304</v>
      </c>
      <c r="AT712" s="23">
        <v>0</v>
      </c>
      <c r="AU712" s="23">
        <v>27687085</v>
      </c>
      <c r="AV712" s="25">
        <v>105639064</v>
      </c>
      <c r="AW712" s="22">
        <v>0</v>
      </c>
      <c r="AX712" s="23">
        <v>0</v>
      </c>
      <c r="AY712" s="41">
        <v>0</v>
      </c>
      <c r="AZ712" s="23">
        <v>0</v>
      </c>
      <c r="BA712" s="24">
        <v>0</v>
      </c>
      <c r="BB712" s="23">
        <v>0</v>
      </c>
      <c r="BC712" s="23"/>
      <c r="BD712" s="23">
        <v>0</v>
      </c>
      <c r="BE712" s="41">
        <v>0</v>
      </c>
      <c r="BF712" s="23">
        <v>117972520</v>
      </c>
      <c r="BG712" s="23">
        <v>97406284</v>
      </c>
      <c r="BH712" s="25">
        <v>321017868</v>
      </c>
      <c r="BI712" s="23">
        <v>0</v>
      </c>
      <c r="BJ712" s="23">
        <v>31604587</v>
      </c>
      <c r="BK712" s="23">
        <v>0</v>
      </c>
      <c r="BL712" s="23">
        <v>0</v>
      </c>
      <c r="BM712" s="23">
        <v>0</v>
      </c>
      <c r="BN712" s="24">
        <v>0</v>
      </c>
      <c r="BO712" s="23">
        <v>0</v>
      </c>
      <c r="BP712" s="23">
        <v>0</v>
      </c>
      <c r="BQ712" s="23">
        <v>0</v>
      </c>
      <c r="BR712" s="25">
        <v>352622455</v>
      </c>
      <c r="BS712" s="22">
        <v>0</v>
      </c>
      <c r="BT712" s="23">
        <v>0</v>
      </c>
      <c r="BU712" s="23">
        <v>0</v>
      </c>
      <c r="BV712" s="23">
        <v>0</v>
      </c>
      <c r="BW712" s="24">
        <v>0</v>
      </c>
      <c r="BX712" s="23">
        <v>0</v>
      </c>
      <c r="BY712" s="23">
        <v>0</v>
      </c>
      <c r="BZ712" s="23">
        <v>0</v>
      </c>
      <c r="CA712" s="25">
        <f t="shared" si="107"/>
        <v>352622455</v>
      </c>
      <c r="CB712" s="22">
        <v>0</v>
      </c>
      <c r="CC712" s="23">
        <v>0</v>
      </c>
      <c r="CD712" s="23">
        <v>0</v>
      </c>
      <c r="CE712" s="23">
        <v>0</v>
      </c>
      <c r="CF712" s="24">
        <v>0</v>
      </c>
      <c r="CG712" s="23">
        <v>0</v>
      </c>
      <c r="CH712" s="23">
        <v>0</v>
      </c>
      <c r="CI712" s="23">
        <v>0</v>
      </c>
      <c r="CJ712" s="25">
        <f t="shared" si="108"/>
        <v>352622455</v>
      </c>
      <c r="CK712" s="22">
        <v>0</v>
      </c>
      <c r="CL712" s="23">
        <v>0</v>
      </c>
      <c r="CM712" s="23">
        <v>0</v>
      </c>
      <c r="CN712" s="23">
        <v>0</v>
      </c>
      <c r="CO712" s="23">
        <v>0</v>
      </c>
      <c r="CP712" s="24">
        <v>0</v>
      </c>
      <c r="CQ712" s="23">
        <v>0</v>
      </c>
      <c r="CR712" s="23">
        <v>0</v>
      </c>
      <c r="CS712" s="25">
        <f t="shared" si="109"/>
        <v>352622455</v>
      </c>
      <c r="CT712" s="22">
        <v>0</v>
      </c>
      <c r="CU712" s="23">
        <v>0</v>
      </c>
      <c r="CV712" s="23">
        <v>0</v>
      </c>
      <c r="CW712" s="23"/>
      <c r="CX712" s="23">
        <v>0</v>
      </c>
      <c r="CY712" s="24">
        <v>0</v>
      </c>
      <c r="CZ712" s="23">
        <v>0</v>
      </c>
      <c r="DA712" s="23">
        <v>0</v>
      </c>
      <c r="DB712" s="25">
        <f t="shared" si="102"/>
        <v>352622455</v>
      </c>
      <c r="DC712" s="22">
        <v>0</v>
      </c>
      <c r="DD712" s="23">
        <v>0</v>
      </c>
      <c r="DE712" s="23">
        <v>0</v>
      </c>
      <c r="DF712" s="23">
        <v>0</v>
      </c>
      <c r="DG712" s="23">
        <v>0</v>
      </c>
      <c r="DH712" s="24">
        <v>0</v>
      </c>
      <c r="DI712" s="23">
        <v>0</v>
      </c>
      <c r="DJ712" s="23">
        <v>0</v>
      </c>
      <c r="DK712" s="25">
        <f t="shared" si="103"/>
        <v>352622455</v>
      </c>
      <c r="DL712" s="28">
        <v>0</v>
      </c>
      <c r="DM712" s="23">
        <v>0</v>
      </c>
      <c r="DN712" s="23">
        <v>0</v>
      </c>
      <c r="DO712" s="23">
        <v>0</v>
      </c>
      <c r="DP712" s="23"/>
      <c r="DQ712" s="23"/>
      <c r="DR712" s="23">
        <v>0</v>
      </c>
      <c r="DS712" s="23">
        <v>0</v>
      </c>
      <c r="DT712" s="24">
        <v>0</v>
      </c>
      <c r="DU712" s="23">
        <v>0</v>
      </c>
      <c r="DV712" s="23">
        <v>0</v>
      </c>
      <c r="DW712" s="26">
        <f t="shared" si="110"/>
        <v>352622455</v>
      </c>
      <c r="DX712" s="26">
        <f>VLOOKUP(B712,[2]RPTNCT049_ConsultaSaldosContabl!$I$4:$K$7914,3,0)</f>
        <v>149577107</v>
      </c>
      <c r="DY712" s="13" t="e">
        <f>+S712+AD712+AU712+#REF!+BG712+#REF!+BQ712+#REF!</f>
        <v>#REF!</v>
      </c>
    </row>
    <row r="713" spans="1:129" ht="15" customHeight="1" x14ac:dyDescent="0.2">
      <c r="A713" s="9">
        <v>8060012789</v>
      </c>
      <c r="B713" s="9">
        <v>806001278</v>
      </c>
      <c r="C713" s="9"/>
      <c r="D713" s="27">
        <v>212013620</v>
      </c>
      <c r="E713" s="21" t="s">
        <v>259</v>
      </c>
      <c r="F713" s="20" t="s">
        <v>1407</v>
      </c>
      <c r="G713" s="22">
        <f>VLOOKUP(A713,[1]SGP!$A$4:$G$1137,7,0)</f>
        <v>0</v>
      </c>
      <c r="H713" s="23"/>
      <c r="I713" s="23">
        <v>0</v>
      </c>
      <c r="J713" s="23">
        <v>0</v>
      </c>
      <c r="K713" s="24">
        <v>0</v>
      </c>
      <c r="L713" s="23">
        <v>0</v>
      </c>
      <c r="M713" s="23">
        <v>0</v>
      </c>
      <c r="N713" s="25">
        <f t="shared" si="104"/>
        <v>0</v>
      </c>
      <c r="O713" s="25">
        <v>0</v>
      </c>
      <c r="P713" s="22">
        <v>0</v>
      </c>
      <c r="Q713" s="23">
        <v>0</v>
      </c>
      <c r="R713" s="23">
        <v>0</v>
      </c>
      <c r="S713" s="31">
        <v>72151507</v>
      </c>
      <c r="T713" s="23">
        <v>0</v>
      </c>
      <c r="U713" s="24">
        <v>0</v>
      </c>
      <c r="V713" s="23">
        <v>0</v>
      </c>
      <c r="W713" s="23">
        <v>0</v>
      </c>
      <c r="X713" s="25">
        <f t="shared" si="105"/>
        <v>72151507</v>
      </c>
      <c r="Y713" s="25">
        <v>0</v>
      </c>
      <c r="Z713" s="22">
        <v>0</v>
      </c>
      <c r="AA713" s="23">
        <v>0</v>
      </c>
      <c r="AB713" s="22">
        <v>0</v>
      </c>
      <c r="AC713" s="23">
        <v>0</v>
      </c>
      <c r="AD713" s="23">
        <v>0</v>
      </c>
      <c r="AE713" s="23">
        <v>0</v>
      </c>
      <c r="AF713" s="24">
        <v>0</v>
      </c>
      <c r="AG713" s="23">
        <v>0</v>
      </c>
      <c r="AH713" s="23">
        <v>0</v>
      </c>
      <c r="AI713" s="25">
        <f t="shared" si="106"/>
        <v>72151507</v>
      </c>
      <c r="AJ713" s="25">
        <v>0</v>
      </c>
      <c r="AK713" s="24">
        <v>0</v>
      </c>
      <c r="AL713" s="23">
        <v>0</v>
      </c>
      <c r="AM713" s="23">
        <v>0</v>
      </c>
      <c r="AN713" s="24">
        <v>0</v>
      </c>
      <c r="AO713" s="24">
        <v>0</v>
      </c>
      <c r="AP713" s="23">
        <v>0</v>
      </c>
      <c r="AQ713" s="23">
        <v>0</v>
      </c>
      <c r="AR713" s="23">
        <v>0</v>
      </c>
      <c r="AS713" s="41" t="s">
        <v>2304</v>
      </c>
      <c r="AT713" s="23">
        <v>0</v>
      </c>
      <c r="AU713" s="23">
        <v>0</v>
      </c>
      <c r="AV713" s="25">
        <v>72151507</v>
      </c>
      <c r="AW713" s="22">
        <v>0</v>
      </c>
      <c r="AX713" s="23">
        <v>0</v>
      </c>
      <c r="AY713" s="41">
        <v>0</v>
      </c>
      <c r="AZ713" s="23">
        <v>0</v>
      </c>
      <c r="BA713" s="24">
        <v>0</v>
      </c>
      <c r="BB713" s="23">
        <v>0</v>
      </c>
      <c r="BC713" s="23"/>
      <c r="BD713" s="23">
        <v>0</v>
      </c>
      <c r="BE713" s="41">
        <v>0</v>
      </c>
      <c r="BF713" s="23">
        <v>47416780</v>
      </c>
      <c r="BG713" s="23">
        <v>59767240</v>
      </c>
      <c r="BH713" s="25">
        <v>179335527</v>
      </c>
      <c r="BI713" s="23">
        <v>0</v>
      </c>
      <c r="BJ713" s="23">
        <v>15126716</v>
      </c>
      <c r="BK713" s="23">
        <v>0</v>
      </c>
      <c r="BL713" s="23">
        <v>0</v>
      </c>
      <c r="BM713" s="23">
        <v>0</v>
      </c>
      <c r="BN713" s="24">
        <v>0</v>
      </c>
      <c r="BO713" s="23">
        <v>0</v>
      </c>
      <c r="BP713" s="23">
        <v>0</v>
      </c>
      <c r="BQ713" s="23">
        <v>0</v>
      </c>
      <c r="BR713" s="25">
        <v>194462243</v>
      </c>
      <c r="BS713" s="22">
        <v>0</v>
      </c>
      <c r="BT713" s="23">
        <v>0</v>
      </c>
      <c r="BU713" s="23">
        <v>0</v>
      </c>
      <c r="BV713" s="23">
        <v>0</v>
      </c>
      <c r="BW713" s="24">
        <v>0</v>
      </c>
      <c r="BX713" s="23">
        <v>0</v>
      </c>
      <c r="BY713" s="23">
        <v>0</v>
      </c>
      <c r="BZ713" s="23">
        <v>0</v>
      </c>
      <c r="CA713" s="25">
        <f t="shared" si="107"/>
        <v>194462243</v>
      </c>
      <c r="CB713" s="22">
        <v>0</v>
      </c>
      <c r="CC713" s="23">
        <v>0</v>
      </c>
      <c r="CD713" s="23">
        <v>0</v>
      </c>
      <c r="CE713" s="23">
        <v>0</v>
      </c>
      <c r="CF713" s="24">
        <v>0</v>
      </c>
      <c r="CG713" s="23">
        <v>0</v>
      </c>
      <c r="CH713" s="23">
        <v>0</v>
      </c>
      <c r="CI713" s="23">
        <v>0</v>
      </c>
      <c r="CJ713" s="25">
        <f t="shared" si="108"/>
        <v>194462243</v>
      </c>
      <c r="CK713" s="22">
        <v>0</v>
      </c>
      <c r="CL713" s="23">
        <v>0</v>
      </c>
      <c r="CM713" s="23">
        <v>0</v>
      </c>
      <c r="CN713" s="23">
        <v>0</v>
      </c>
      <c r="CO713" s="23">
        <v>0</v>
      </c>
      <c r="CP713" s="24">
        <v>0</v>
      </c>
      <c r="CQ713" s="23">
        <v>0</v>
      </c>
      <c r="CR713" s="23">
        <v>0</v>
      </c>
      <c r="CS713" s="25">
        <f t="shared" si="109"/>
        <v>194462243</v>
      </c>
      <c r="CT713" s="22">
        <v>0</v>
      </c>
      <c r="CU713" s="23">
        <v>0</v>
      </c>
      <c r="CV713" s="23">
        <v>0</v>
      </c>
      <c r="CW713" s="23"/>
      <c r="CX713" s="23">
        <v>0</v>
      </c>
      <c r="CY713" s="24">
        <v>0</v>
      </c>
      <c r="CZ713" s="23">
        <v>0</v>
      </c>
      <c r="DA713" s="23">
        <v>0</v>
      </c>
      <c r="DB713" s="25">
        <f t="shared" si="102"/>
        <v>194462243</v>
      </c>
      <c r="DC713" s="22">
        <v>0</v>
      </c>
      <c r="DD713" s="23">
        <v>0</v>
      </c>
      <c r="DE713" s="23">
        <v>0</v>
      </c>
      <c r="DF713" s="23">
        <v>0</v>
      </c>
      <c r="DG713" s="23">
        <v>0</v>
      </c>
      <c r="DH713" s="24">
        <v>0</v>
      </c>
      <c r="DI713" s="23">
        <v>0</v>
      </c>
      <c r="DJ713" s="23">
        <v>0</v>
      </c>
      <c r="DK713" s="25">
        <f t="shared" si="103"/>
        <v>194462243</v>
      </c>
      <c r="DL713" s="28">
        <v>0</v>
      </c>
      <c r="DM713" s="23">
        <v>0</v>
      </c>
      <c r="DN713" s="23">
        <v>0</v>
      </c>
      <c r="DO713" s="23">
        <v>0</v>
      </c>
      <c r="DP713" s="23"/>
      <c r="DQ713" s="23"/>
      <c r="DR713" s="23">
        <v>0</v>
      </c>
      <c r="DS713" s="23">
        <v>0</v>
      </c>
      <c r="DT713" s="24">
        <v>0</v>
      </c>
      <c r="DU713" s="23">
        <v>0</v>
      </c>
      <c r="DV713" s="23">
        <v>0</v>
      </c>
      <c r="DW713" s="26">
        <f t="shared" si="110"/>
        <v>194462243</v>
      </c>
      <c r="DX713" s="26">
        <f>VLOOKUP(B713,[2]RPTNCT049_ConsultaSaldosContabl!$I$4:$K$7914,3,0)</f>
        <v>62543496</v>
      </c>
      <c r="DY713" s="13" t="e">
        <f>+S713+AD713+AU713+#REF!+BG713+#REF!+BQ713+#REF!</f>
        <v>#REF!</v>
      </c>
    </row>
    <row r="714" spans="1:129" ht="15" customHeight="1" x14ac:dyDescent="0.2">
      <c r="A714" s="9">
        <v>8060012741</v>
      </c>
      <c r="B714" s="9">
        <v>806001274</v>
      </c>
      <c r="C714" s="9"/>
      <c r="D714" s="27">
        <v>218013580</v>
      </c>
      <c r="E714" s="21" t="s">
        <v>257</v>
      </c>
      <c r="F714" s="20" t="s">
        <v>1405</v>
      </c>
      <c r="G714" s="22">
        <f>VLOOKUP(A714,[1]SGP!$A$4:$G$1137,7,0)</f>
        <v>0</v>
      </c>
      <c r="H714" s="23"/>
      <c r="I714" s="23">
        <v>0</v>
      </c>
      <c r="J714" s="23">
        <v>0</v>
      </c>
      <c r="K714" s="24">
        <v>0</v>
      </c>
      <c r="L714" s="23">
        <v>0</v>
      </c>
      <c r="M714" s="23">
        <v>0</v>
      </c>
      <c r="N714" s="25">
        <f t="shared" si="104"/>
        <v>0</v>
      </c>
      <c r="O714" s="25">
        <v>0</v>
      </c>
      <c r="P714" s="22">
        <v>0</v>
      </c>
      <c r="Q714" s="23">
        <v>0</v>
      </c>
      <c r="R714" s="23">
        <v>0</v>
      </c>
      <c r="S714" s="31">
        <v>57146160</v>
      </c>
      <c r="T714" s="23">
        <v>0</v>
      </c>
      <c r="U714" s="24">
        <v>0</v>
      </c>
      <c r="V714" s="23">
        <v>0</v>
      </c>
      <c r="W714" s="23">
        <v>0</v>
      </c>
      <c r="X714" s="25">
        <f t="shared" si="105"/>
        <v>57146160</v>
      </c>
      <c r="Y714" s="25">
        <v>0</v>
      </c>
      <c r="Z714" s="22">
        <v>0</v>
      </c>
      <c r="AA714" s="23">
        <v>0</v>
      </c>
      <c r="AB714" s="22">
        <v>0</v>
      </c>
      <c r="AC714" s="23">
        <v>0</v>
      </c>
      <c r="AD714" s="23">
        <v>0</v>
      </c>
      <c r="AE714" s="23">
        <v>0</v>
      </c>
      <c r="AF714" s="24">
        <v>0</v>
      </c>
      <c r="AG714" s="23">
        <v>0</v>
      </c>
      <c r="AH714" s="23">
        <v>0</v>
      </c>
      <c r="AI714" s="25">
        <f t="shared" si="106"/>
        <v>57146160</v>
      </c>
      <c r="AJ714" s="25">
        <v>0</v>
      </c>
      <c r="AK714" s="24">
        <v>0</v>
      </c>
      <c r="AL714" s="23">
        <v>0</v>
      </c>
      <c r="AM714" s="23">
        <v>0</v>
      </c>
      <c r="AN714" s="24">
        <v>0</v>
      </c>
      <c r="AO714" s="24">
        <v>0</v>
      </c>
      <c r="AP714" s="23">
        <v>0</v>
      </c>
      <c r="AQ714" s="23">
        <v>0</v>
      </c>
      <c r="AR714" s="23">
        <v>0</v>
      </c>
      <c r="AS714" s="41" t="s">
        <v>2304</v>
      </c>
      <c r="AT714" s="23">
        <v>0</v>
      </c>
      <c r="AU714" s="23">
        <v>0</v>
      </c>
      <c r="AV714" s="25">
        <v>57146160</v>
      </c>
      <c r="AW714" s="22">
        <v>0</v>
      </c>
      <c r="AX714" s="23">
        <v>0</v>
      </c>
      <c r="AY714" s="41">
        <v>0</v>
      </c>
      <c r="AZ714" s="23">
        <v>0</v>
      </c>
      <c r="BA714" s="24">
        <v>0</v>
      </c>
      <c r="BB714" s="23">
        <v>0</v>
      </c>
      <c r="BC714" s="23"/>
      <c r="BD714" s="23">
        <v>0</v>
      </c>
      <c r="BE714" s="41">
        <v>0</v>
      </c>
      <c r="BF714" s="23">
        <v>49409105</v>
      </c>
      <c r="BG714" s="23">
        <v>51990876</v>
      </c>
      <c r="BH714" s="25">
        <v>158546141</v>
      </c>
      <c r="BI714" s="23">
        <v>0</v>
      </c>
      <c r="BJ714" s="23">
        <v>14337436</v>
      </c>
      <c r="BK714" s="23">
        <v>0</v>
      </c>
      <c r="BL714" s="23">
        <v>0</v>
      </c>
      <c r="BM714" s="23">
        <v>0</v>
      </c>
      <c r="BN714" s="24">
        <v>0</v>
      </c>
      <c r="BO714" s="23">
        <v>0</v>
      </c>
      <c r="BP714" s="23">
        <v>0</v>
      </c>
      <c r="BQ714" s="23">
        <v>0</v>
      </c>
      <c r="BR714" s="25">
        <v>172883577</v>
      </c>
      <c r="BS714" s="22">
        <v>0</v>
      </c>
      <c r="BT714" s="23">
        <v>0</v>
      </c>
      <c r="BU714" s="23">
        <v>0</v>
      </c>
      <c r="BV714" s="23">
        <v>0</v>
      </c>
      <c r="BW714" s="24">
        <v>0</v>
      </c>
      <c r="BX714" s="23">
        <v>0</v>
      </c>
      <c r="BY714" s="23">
        <v>0</v>
      </c>
      <c r="BZ714" s="23">
        <v>0</v>
      </c>
      <c r="CA714" s="25">
        <f t="shared" si="107"/>
        <v>172883577</v>
      </c>
      <c r="CB714" s="22">
        <v>0</v>
      </c>
      <c r="CC714" s="23">
        <v>0</v>
      </c>
      <c r="CD714" s="23">
        <v>0</v>
      </c>
      <c r="CE714" s="23">
        <v>0</v>
      </c>
      <c r="CF714" s="24">
        <v>0</v>
      </c>
      <c r="CG714" s="23">
        <v>0</v>
      </c>
      <c r="CH714" s="23">
        <v>0</v>
      </c>
      <c r="CI714" s="23">
        <v>0</v>
      </c>
      <c r="CJ714" s="25">
        <f t="shared" si="108"/>
        <v>172883577</v>
      </c>
      <c r="CK714" s="22">
        <v>0</v>
      </c>
      <c r="CL714" s="23">
        <v>0</v>
      </c>
      <c r="CM714" s="23">
        <v>0</v>
      </c>
      <c r="CN714" s="23">
        <v>0</v>
      </c>
      <c r="CO714" s="23">
        <v>0</v>
      </c>
      <c r="CP714" s="24">
        <v>0</v>
      </c>
      <c r="CQ714" s="23">
        <v>0</v>
      </c>
      <c r="CR714" s="23">
        <v>0</v>
      </c>
      <c r="CS714" s="25">
        <f t="shared" si="109"/>
        <v>172883577</v>
      </c>
      <c r="CT714" s="22">
        <v>0</v>
      </c>
      <c r="CU714" s="23">
        <v>0</v>
      </c>
      <c r="CV714" s="23">
        <v>0</v>
      </c>
      <c r="CW714" s="23"/>
      <c r="CX714" s="23">
        <v>0</v>
      </c>
      <c r="CY714" s="24">
        <v>0</v>
      </c>
      <c r="CZ714" s="23">
        <v>0</v>
      </c>
      <c r="DA714" s="23">
        <v>0</v>
      </c>
      <c r="DB714" s="25">
        <f t="shared" si="102"/>
        <v>172883577</v>
      </c>
      <c r="DC714" s="22">
        <v>0</v>
      </c>
      <c r="DD714" s="23">
        <v>0</v>
      </c>
      <c r="DE714" s="23">
        <v>0</v>
      </c>
      <c r="DF714" s="23">
        <v>0</v>
      </c>
      <c r="DG714" s="23">
        <v>0</v>
      </c>
      <c r="DH714" s="24">
        <v>0</v>
      </c>
      <c r="DI714" s="23">
        <v>0</v>
      </c>
      <c r="DJ714" s="23">
        <v>0</v>
      </c>
      <c r="DK714" s="25">
        <f t="shared" si="103"/>
        <v>172883577</v>
      </c>
      <c r="DL714" s="28">
        <v>0</v>
      </c>
      <c r="DM714" s="23">
        <v>0</v>
      </c>
      <c r="DN714" s="23">
        <v>0</v>
      </c>
      <c r="DO714" s="23">
        <v>0</v>
      </c>
      <c r="DP714" s="23"/>
      <c r="DQ714" s="23"/>
      <c r="DR714" s="23">
        <v>0</v>
      </c>
      <c r="DS714" s="23">
        <v>0</v>
      </c>
      <c r="DT714" s="24">
        <v>0</v>
      </c>
      <c r="DU714" s="23">
        <v>0</v>
      </c>
      <c r="DV714" s="23">
        <v>0</v>
      </c>
      <c r="DW714" s="26">
        <f t="shared" si="110"/>
        <v>172883577</v>
      </c>
      <c r="DX714" s="26">
        <f>VLOOKUP(B714,[2]RPTNCT049_ConsultaSaldosContabl!$I$4:$K$7914,3,0)</f>
        <v>63746541</v>
      </c>
      <c r="DY714" s="13" t="e">
        <f>+S714+AD714+AU714+#REF!+BG714+#REF!+BQ714+#REF!</f>
        <v>#REF!</v>
      </c>
    </row>
    <row r="715" spans="1:129" ht="15" customHeight="1" x14ac:dyDescent="0.2">
      <c r="A715" s="9">
        <v>8060007019</v>
      </c>
      <c r="B715" s="9">
        <v>806000701</v>
      </c>
      <c r="C715" s="9"/>
      <c r="D715" s="27">
        <v>212213222</v>
      </c>
      <c r="E715" s="21" t="s">
        <v>246</v>
      </c>
      <c r="F715" s="20" t="s">
        <v>1393</v>
      </c>
      <c r="G715" s="22">
        <f>VLOOKUP(A715,[1]SGP!$A$4:$G$1137,7,0)</f>
        <v>0</v>
      </c>
      <c r="H715" s="23"/>
      <c r="I715" s="23">
        <v>0</v>
      </c>
      <c r="J715" s="23">
        <v>0</v>
      </c>
      <c r="K715" s="24">
        <v>0</v>
      </c>
      <c r="L715" s="23">
        <v>0</v>
      </c>
      <c r="M715" s="23">
        <v>0</v>
      </c>
      <c r="N715" s="25">
        <f t="shared" si="104"/>
        <v>0</v>
      </c>
      <c r="O715" s="25">
        <v>0</v>
      </c>
      <c r="P715" s="22">
        <v>0</v>
      </c>
      <c r="Q715" s="23">
        <v>0</v>
      </c>
      <c r="R715" s="23">
        <v>0</v>
      </c>
      <c r="S715" s="31">
        <v>128380781</v>
      </c>
      <c r="T715" s="23">
        <v>0</v>
      </c>
      <c r="U715" s="24">
        <v>0</v>
      </c>
      <c r="V715" s="23">
        <v>0</v>
      </c>
      <c r="W715" s="23">
        <v>0</v>
      </c>
      <c r="X715" s="25">
        <f t="shared" si="105"/>
        <v>128380781</v>
      </c>
      <c r="Y715" s="25">
        <v>0</v>
      </c>
      <c r="Z715" s="22">
        <v>0</v>
      </c>
      <c r="AA715" s="23">
        <v>0</v>
      </c>
      <c r="AB715" s="22">
        <v>0</v>
      </c>
      <c r="AC715" s="23">
        <v>0</v>
      </c>
      <c r="AD715" s="23">
        <v>0</v>
      </c>
      <c r="AE715" s="23">
        <v>0</v>
      </c>
      <c r="AF715" s="24">
        <v>0</v>
      </c>
      <c r="AG715" s="23">
        <v>0</v>
      </c>
      <c r="AH715" s="23">
        <v>0</v>
      </c>
      <c r="AI715" s="25">
        <f t="shared" si="106"/>
        <v>128380781</v>
      </c>
      <c r="AJ715" s="25">
        <v>0</v>
      </c>
      <c r="AK715" s="24">
        <v>0</v>
      </c>
      <c r="AL715" s="23">
        <v>0</v>
      </c>
      <c r="AM715" s="23">
        <v>0</v>
      </c>
      <c r="AN715" s="24">
        <v>0</v>
      </c>
      <c r="AO715" s="24">
        <v>0</v>
      </c>
      <c r="AP715" s="23">
        <v>0</v>
      </c>
      <c r="AQ715" s="23">
        <v>0</v>
      </c>
      <c r="AR715" s="23">
        <v>0</v>
      </c>
      <c r="AS715" s="41" t="s">
        <v>2304</v>
      </c>
      <c r="AT715" s="23">
        <v>0</v>
      </c>
      <c r="AU715" s="23">
        <v>0</v>
      </c>
      <c r="AV715" s="25">
        <v>128380781</v>
      </c>
      <c r="AW715" s="22">
        <v>0</v>
      </c>
      <c r="AX715" s="23">
        <v>0</v>
      </c>
      <c r="AY715" s="41">
        <v>0</v>
      </c>
      <c r="AZ715" s="23">
        <v>0</v>
      </c>
      <c r="BA715" s="24">
        <v>0</v>
      </c>
      <c r="BB715" s="23">
        <v>0</v>
      </c>
      <c r="BC715" s="23"/>
      <c r="BD715" s="23">
        <v>0</v>
      </c>
      <c r="BE715" s="41">
        <v>0</v>
      </c>
      <c r="BF715" s="23">
        <v>129931920</v>
      </c>
      <c r="BG715" s="23">
        <v>116929143</v>
      </c>
      <c r="BH715" s="25">
        <v>375241844</v>
      </c>
      <c r="BI715" s="23">
        <v>0</v>
      </c>
      <c r="BJ715" s="23">
        <v>34847155</v>
      </c>
      <c r="BK715" s="23">
        <v>0</v>
      </c>
      <c r="BL715" s="23">
        <v>0</v>
      </c>
      <c r="BM715" s="23">
        <v>0</v>
      </c>
      <c r="BN715" s="24">
        <v>0</v>
      </c>
      <c r="BO715" s="23">
        <v>0</v>
      </c>
      <c r="BP715" s="23">
        <v>0</v>
      </c>
      <c r="BQ715" s="23">
        <v>0</v>
      </c>
      <c r="BR715" s="25">
        <v>410088999</v>
      </c>
      <c r="BS715" s="22">
        <v>0</v>
      </c>
      <c r="BT715" s="23">
        <v>0</v>
      </c>
      <c r="BU715" s="23">
        <v>0</v>
      </c>
      <c r="BV715" s="23">
        <v>0</v>
      </c>
      <c r="BW715" s="24">
        <v>0</v>
      </c>
      <c r="BX715" s="23">
        <v>0</v>
      </c>
      <c r="BY715" s="23">
        <v>0</v>
      </c>
      <c r="BZ715" s="23">
        <v>0</v>
      </c>
      <c r="CA715" s="25">
        <f t="shared" si="107"/>
        <v>410088999</v>
      </c>
      <c r="CB715" s="22">
        <v>0</v>
      </c>
      <c r="CC715" s="23">
        <v>0</v>
      </c>
      <c r="CD715" s="23">
        <v>0</v>
      </c>
      <c r="CE715" s="23">
        <v>0</v>
      </c>
      <c r="CF715" s="24">
        <v>0</v>
      </c>
      <c r="CG715" s="23">
        <v>0</v>
      </c>
      <c r="CH715" s="23">
        <v>0</v>
      </c>
      <c r="CI715" s="23">
        <v>0</v>
      </c>
      <c r="CJ715" s="25">
        <f t="shared" si="108"/>
        <v>410088999</v>
      </c>
      <c r="CK715" s="22">
        <v>0</v>
      </c>
      <c r="CL715" s="23">
        <v>0</v>
      </c>
      <c r="CM715" s="23">
        <v>0</v>
      </c>
      <c r="CN715" s="23">
        <v>0</v>
      </c>
      <c r="CO715" s="23">
        <v>0</v>
      </c>
      <c r="CP715" s="24">
        <v>0</v>
      </c>
      <c r="CQ715" s="23">
        <v>0</v>
      </c>
      <c r="CR715" s="23">
        <v>0</v>
      </c>
      <c r="CS715" s="25">
        <f t="shared" si="109"/>
        <v>410088999</v>
      </c>
      <c r="CT715" s="22">
        <v>0</v>
      </c>
      <c r="CU715" s="23">
        <v>0</v>
      </c>
      <c r="CV715" s="23">
        <v>0</v>
      </c>
      <c r="CW715" s="23"/>
      <c r="CX715" s="23">
        <v>0</v>
      </c>
      <c r="CY715" s="24">
        <v>0</v>
      </c>
      <c r="CZ715" s="23">
        <v>0</v>
      </c>
      <c r="DA715" s="23">
        <v>0</v>
      </c>
      <c r="DB715" s="25">
        <f t="shared" si="102"/>
        <v>410088999</v>
      </c>
      <c r="DC715" s="22">
        <v>0</v>
      </c>
      <c r="DD715" s="23">
        <v>0</v>
      </c>
      <c r="DE715" s="23">
        <v>0</v>
      </c>
      <c r="DF715" s="23">
        <v>0</v>
      </c>
      <c r="DG715" s="23">
        <v>0</v>
      </c>
      <c r="DH715" s="24">
        <v>0</v>
      </c>
      <c r="DI715" s="23">
        <v>0</v>
      </c>
      <c r="DJ715" s="23">
        <v>0</v>
      </c>
      <c r="DK715" s="25">
        <f t="shared" si="103"/>
        <v>410088999</v>
      </c>
      <c r="DL715" s="28">
        <v>0</v>
      </c>
      <c r="DM715" s="23">
        <v>0</v>
      </c>
      <c r="DN715" s="23">
        <v>0</v>
      </c>
      <c r="DO715" s="23">
        <v>0</v>
      </c>
      <c r="DP715" s="23"/>
      <c r="DQ715" s="23"/>
      <c r="DR715" s="23">
        <v>0</v>
      </c>
      <c r="DS715" s="23">
        <v>0</v>
      </c>
      <c r="DT715" s="24">
        <v>0</v>
      </c>
      <c r="DU715" s="23">
        <v>0</v>
      </c>
      <c r="DV715" s="23">
        <v>0</v>
      </c>
      <c r="DW715" s="26">
        <f t="shared" si="110"/>
        <v>410088999</v>
      </c>
      <c r="DX715" s="26">
        <f>VLOOKUP(B715,[2]RPTNCT049_ConsultaSaldosContabl!$I$4:$K$7914,3,0)</f>
        <v>164779075</v>
      </c>
      <c r="DY715" s="13" t="e">
        <f>+S715+AD715+AU715+#REF!+BG715+#REF!+BQ715+#REF!</f>
        <v>#REF!</v>
      </c>
    </row>
    <row r="716" spans="1:129" ht="15" customHeight="1" x14ac:dyDescent="0.2">
      <c r="A716" s="9">
        <v>8002554436</v>
      </c>
      <c r="B716" s="9">
        <v>800255443</v>
      </c>
      <c r="C716" s="9"/>
      <c r="D716" s="27">
        <v>217050270</v>
      </c>
      <c r="E716" s="21" t="s">
        <v>754</v>
      </c>
      <c r="F716" s="20" t="s">
        <v>1889</v>
      </c>
      <c r="G716" s="22">
        <f>VLOOKUP(A716,[1]SGP!$A$4:$G$1137,7,0)</f>
        <v>0</v>
      </c>
      <c r="H716" s="23"/>
      <c r="I716" s="23">
        <v>0</v>
      </c>
      <c r="J716" s="23">
        <v>0</v>
      </c>
      <c r="K716" s="24">
        <v>0</v>
      </c>
      <c r="L716" s="23">
        <v>0</v>
      </c>
      <c r="M716" s="23">
        <v>0</v>
      </c>
      <c r="N716" s="25">
        <f t="shared" si="104"/>
        <v>0</v>
      </c>
      <c r="O716" s="25">
        <v>0</v>
      </c>
      <c r="P716" s="22">
        <v>0</v>
      </c>
      <c r="Q716" s="23">
        <v>0</v>
      </c>
      <c r="R716" s="23">
        <v>0</v>
      </c>
      <c r="S716" s="31">
        <v>46655556</v>
      </c>
      <c r="T716" s="23">
        <v>0</v>
      </c>
      <c r="U716" s="24">
        <v>0</v>
      </c>
      <c r="V716" s="23">
        <v>0</v>
      </c>
      <c r="W716" s="23">
        <v>0</v>
      </c>
      <c r="X716" s="25">
        <f t="shared" si="105"/>
        <v>46655556</v>
      </c>
      <c r="Y716" s="25">
        <v>0</v>
      </c>
      <c r="Z716" s="22">
        <v>0</v>
      </c>
      <c r="AA716" s="23">
        <v>0</v>
      </c>
      <c r="AB716" s="22">
        <v>0</v>
      </c>
      <c r="AC716" s="23">
        <v>0</v>
      </c>
      <c r="AD716" s="23">
        <v>0</v>
      </c>
      <c r="AE716" s="23">
        <v>0</v>
      </c>
      <c r="AF716" s="24">
        <v>0</v>
      </c>
      <c r="AG716" s="23">
        <v>0</v>
      </c>
      <c r="AH716" s="23">
        <v>0</v>
      </c>
      <c r="AI716" s="25">
        <f t="shared" si="106"/>
        <v>46655556</v>
      </c>
      <c r="AJ716" s="25">
        <v>0</v>
      </c>
      <c r="AK716" s="24">
        <v>0</v>
      </c>
      <c r="AL716" s="23">
        <v>0</v>
      </c>
      <c r="AM716" s="23">
        <v>0</v>
      </c>
      <c r="AN716" s="24">
        <v>0</v>
      </c>
      <c r="AO716" s="24">
        <v>0</v>
      </c>
      <c r="AP716" s="23">
        <v>0</v>
      </c>
      <c r="AQ716" s="23">
        <v>0</v>
      </c>
      <c r="AR716" s="23">
        <v>0</v>
      </c>
      <c r="AS716" s="41" t="s">
        <v>2304</v>
      </c>
      <c r="AT716" s="23">
        <v>0</v>
      </c>
      <c r="AU716" s="23">
        <v>0</v>
      </c>
      <c r="AV716" s="25">
        <v>46655556</v>
      </c>
      <c r="AW716" s="22">
        <v>0</v>
      </c>
      <c r="AX716" s="23">
        <v>0</v>
      </c>
      <c r="AY716" s="41">
        <v>0</v>
      </c>
      <c r="AZ716" s="23">
        <v>0</v>
      </c>
      <c r="BA716" s="24">
        <v>0</v>
      </c>
      <c r="BB716" s="23">
        <v>0</v>
      </c>
      <c r="BC716" s="23"/>
      <c r="BD716" s="23">
        <v>0</v>
      </c>
      <c r="BE716" s="41">
        <v>0</v>
      </c>
      <c r="BF716" s="23">
        <v>30395385</v>
      </c>
      <c r="BG716" s="23">
        <v>44200507</v>
      </c>
      <c r="BH716" s="25">
        <v>121251448</v>
      </c>
      <c r="BI716" s="23">
        <v>0</v>
      </c>
      <c r="BJ716" s="23">
        <v>8771795</v>
      </c>
      <c r="BK716" s="23">
        <v>0</v>
      </c>
      <c r="BL716" s="23">
        <v>0</v>
      </c>
      <c r="BM716" s="23">
        <v>0</v>
      </c>
      <c r="BN716" s="24">
        <v>0</v>
      </c>
      <c r="BO716" s="23">
        <v>0</v>
      </c>
      <c r="BP716" s="23">
        <v>0</v>
      </c>
      <c r="BQ716" s="23">
        <v>0</v>
      </c>
      <c r="BR716" s="25">
        <v>130023243</v>
      </c>
      <c r="BS716" s="22">
        <v>0</v>
      </c>
      <c r="BT716" s="23">
        <v>0</v>
      </c>
      <c r="BU716" s="23">
        <v>0</v>
      </c>
      <c r="BV716" s="23">
        <v>0</v>
      </c>
      <c r="BW716" s="24">
        <v>0</v>
      </c>
      <c r="BX716" s="23">
        <v>0</v>
      </c>
      <c r="BY716" s="23">
        <v>0</v>
      </c>
      <c r="BZ716" s="23">
        <v>0</v>
      </c>
      <c r="CA716" s="25">
        <f t="shared" si="107"/>
        <v>130023243</v>
      </c>
      <c r="CB716" s="22">
        <v>0</v>
      </c>
      <c r="CC716" s="23">
        <v>0</v>
      </c>
      <c r="CD716" s="23">
        <v>0</v>
      </c>
      <c r="CE716" s="23">
        <v>0</v>
      </c>
      <c r="CF716" s="24">
        <v>0</v>
      </c>
      <c r="CG716" s="23">
        <v>0</v>
      </c>
      <c r="CH716" s="23">
        <v>0</v>
      </c>
      <c r="CI716" s="23">
        <v>0</v>
      </c>
      <c r="CJ716" s="25">
        <f t="shared" si="108"/>
        <v>130023243</v>
      </c>
      <c r="CK716" s="22">
        <v>0</v>
      </c>
      <c r="CL716" s="23">
        <v>0</v>
      </c>
      <c r="CM716" s="23">
        <v>0</v>
      </c>
      <c r="CN716" s="23">
        <v>0</v>
      </c>
      <c r="CO716" s="23">
        <v>0</v>
      </c>
      <c r="CP716" s="24">
        <v>0</v>
      </c>
      <c r="CQ716" s="23">
        <v>0</v>
      </c>
      <c r="CR716" s="23">
        <v>0</v>
      </c>
      <c r="CS716" s="25">
        <f t="shared" si="109"/>
        <v>130023243</v>
      </c>
      <c r="CT716" s="22">
        <v>0</v>
      </c>
      <c r="CU716" s="23">
        <v>0</v>
      </c>
      <c r="CV716" s="23">
        <v>0</v>
      </c>
      <c r="CW716" s="23"/>
      <c r="CX716" s="23">
        <v>0</v>
      </c>
      <c r="CY716" s="24">
        <v>0</v>
      </c>
      <c r="CZ716" s="23">
        <v>0</v>
      </c>
      <c r="DA716" s="23">
        <v>0</v>
      </c>
      <c r="DB716" s="25">
        <f t="shared" si="102"/>
        <v>130023243</v>
      </c>
      <c r="DC716" s="22">
        <v>0</v>
      </c>
      <c r="DD716" s="23">
        <v>0</v>
      </c>
      <c r="DE716" s="23">
        <v>0</v>
      </c>
      <c r="DF716" s="23">
        <v>0</v>
      </c>
      <c r="DG716" s="23">
        <v>0</v>
      </c>
      <c r="DH716" s="24">
        <v>0</v>
      </c>
      <c r="DI716" s="23">
        <v>0</v>
      </c>
      <c r="DJ716" s="23">
        <v>0</v>
      </c>
      <c r="DK716" s="25">
        <f t="shared" si="103"/>
        <v>130023243</v>
      </c>
      <c r="DL716" s="28">
        <v>0</v>
      </c>
      <c r="DM716" s="23">
        <v>0</v>
      </c>
      <c r="DN716" s="23">
        <v>0</v>
      </c>
      <c r="DO716" s="23">
        <v>0</v>
      </c>
      <c r="DP716" s="23"/>
      <c r="DQ716" s="23"/>
      <c r="DR716" s="23">
        <v>0</v>
      </c>
      <c r="DS716" s="23">
        <v>0</v>
      </c>
      <c r="DT716" s="24">
        <v>0</v>
      </c>
      <c r="DU716" s="23">
        <v>0</v>
      </c>
      <c r="DV716" s="23">
        <v>0</v>
      </c>
      <c r="DW716" s="26">
        <f t="shared" si="110"/>
        <v>130023243</v>
      </c>
      <c r="DX716" s="26">
        <f>VLOOKUP(B716,[2]RPTNCT049_ConsultaSaldosContabl!$I$4:$K$7914,3,0)</f>
        <v>39167180</v>
      </c>
      <c r="DY716" s="13" t="e">
        <f>+S716+AD716+AU716+#REF!+BG716+#REF!+BQ716+#REF!</f>
        <v>#REF!</v>
      </c>
    </row>
    <row r="717" spans="1:129" ht="15" customHeight="1" x14ac:dyDescent="0.2">
      <c r="A717" s="9">
        <v>8002552146</v>
      </c>
      <c r="B717" s="9">
        <v>800255214</v>
      </c>
      <c r="C717" s="9"/>
      <c r="D717" s="27">
        <v>210013300</v>
      </c>
      <c r="E717" s="21" t="s">
        <v>249</v>
      </c>
      <c r="F717" s="20" t="s">
        <v>1397</v>
      </c>
      <c r="G717" s="22">
        <f>VLOOKUP(A717,[1]SGP!$A$4:$G$1137,7,0)</f>
        <v>0</v>
      </c>
      <c r="H717" s="23"/>
      <c r="I717" s="23">
        <v>0</v>
      </c>
      <c r="J717" s="23">
        <v>0</v>
      </c>
      <c r="K717" s="24">
        <v>0</v>
      </c>
      <c r="L717" s="23">
        <v>0</v>
      </c>
      <c r="M717" s="23">
        <v>0</v>
      </c>
      <c r="N717" s="25">
        <f t="shared" si="104"/>
        <v>0</v>
      </c>
      <c r="O717" s="25">
        <v>0</v>
      </c>
      <c r="P717" s="22">
        <v>0</v>
      </c>
      <c r="Q717" s="23">
        <v>0</v>
      </c>
      <c r="R717" s="23">
        <v>0</v>
      </c>
      <c r="S717" s="31">
        <v>159880431</v>
      </c>
      <c r="T717" s="23">
        <v>0</v>
      </c>
      <c r="U717" s="24">
        <v>0</v>
      </c>
      <c r="V717" s="23">
        <v>0</v>
      </c>
      <c r="W717" s="23">
        <v>0</v>
      </c>
      <c r="X717" s="25">
        <f t="shared" si="105"/>
        <v>159880431</v>
      </c>
      <c r="Y717" s="25">
        <v>0</v>
      </c>
      <c r="Z717" s="22">
        <v>0</v>
      </c>
      <c r="AA717" s="23">
        <v>0</v>
      </c>
      <c r="AB717" s="22">
        <v>0</v>
      </c>
      <c r="AC717" s="23">
        <v>0</v>
      </c>
      <c r="AD717" s="23">
        <v>0</v>
      </c>
      <c r="AE717" s="23">
        <v>0</v>
      </c>
      <c r="AF717" s="24">
        <v>0</v>
      </c>
      <c r="AG717" s="23">
        <v>0</v>
      </c>
      <c r="AH717" s="23">
        <v>0</v>
      </c>
      <c r="AI717" s="25">
        <f t="shared" si="106"/>
        <v>159880431</v>
      </c>
      <c r="AJ717" s="25">
        <v>0</v>
      </c>
      <c r="AK717" s="24">
        <v>0</v>
      </c>
      <c r="AL717" s="23">
        <v>0</v>
      </c>
      <c r="AM717" s="23">
        <v>0</v>
      </c>
      <c r="AN717" s="24">
        <v>0</v>
      </c>
      <c r="AO717" s="24">
        <v>0</v>
      </c>
      <c r="AP717" s="23">
        <v>0</v>
      </c>
      <c r="AQ717" s="23">
        <v>0</v>
      </c>
      <c r="AR717" s="23">
        <v>0</v>
      </c>
      <c r="AS717" s="41" t="s">
        <v>2304</v>
      </c>
      <c r="AT717" s="23">
        <v>0</v>
      </c>
      <c r="AU717" s="23">
        <v>0</v>
      </c>
      <c r="AV717" s="25">
        <v>159880431</v>
      </c>
      <c r="AW717" s="22">
        <v>0</v>
      </c>
      <c r="AX717" s="23">
        <v>0</v>
      </c>
      <c r="AY717" s="41">
        <v>0</v>
      </c>
      <c r="AZ717" s="23">
        <v>0</v>
      </c>
      <c r="BA717" s="24">
        <v>0</v>
      </c>
      <c r="BB717" s="23">
        <v>0</v>
      </c>
      <c r="BC717" s="23"/>
      <c r="BD717" s="23">
        <v>0</v>
      </c>
      <c r="BE717" s="41">
        <v>0</v>
      </c>
      <c r="BF717" s="23">
        <v>163068855</v>
      </c>
      <c r="BG717" s="23">
        <v>145507105</v>
      </c>
      <c r="BH717" s="25">
        <v>468456391</v>
      </c>
      <c r="BI717" s="23">
        <v>0</v>
      </c>
      <c r="BJ717" s="23">
        <v>46531072</v>
      </c>
      <c r="BK717" s="23">
        <v>0</v>
      </c>
      <c r="BL717" s="23">
        <v>0</v>
      </c>
      <c r="BM717" s="23">
        <v>0</v>
      </c>
      <c r="BN717" s="24">
        <v>0</v>
      </c>
      <c r="BO717" s="23">
        <v>0</v>
      </c>
      <c r="BP717" s="23">
        <v>0</v>
      </c>
      <c r="BQ717" s="23">
        <v>0</v>
      </c>
      <c r="BR717" s="25">
        <v>514987463</v>
      </c>
      <c r="BS717" s="22">
        <v>0</v>
      </c>
      <c r="BT717" s="23">
        <v>0</v>
      </c>
      <c r="BU717" s="23">
        <v>0</v>
      </c>
      <c r="BV717" s="23">
        <v>0</v>
      </c>
      <c r="BW717" s="24">
        <v>0</v>
      </c>
      <c r="BX717" s="23">
        <v>0</v>
      </c>
      <c r="BY717" s="23">
        <v>0</v>
      </c>
      <c r="BZ717" s="23">
        <v>0</v>
      </c>
      <c r="CA717" s="25">
        <f t="shared" si="107"/>
        <v>514987463</v>
      </c>
      <c r="CB717" s="22">
        <v>0</v>
      </c>
      <c r="CC717" s="23">
        <v>0</v>
      </c>
      <c r="CD717" s="23">
        <v>0</v>
      </c>
      <c r="CE717" s="23">
        <v>0</v>
      </c>
      <c r="CF717" s="24">
        <v>0</v>
      </c>
      <c r="CG717" s="23">
        <v>0</v>
      </c>
      <c r="CH717" s="23">
        <v>0</v>
      </c>
      <c r="CI717" s="23">
        <v>0</v>
      </c>
      <c r="CJ717" s="25">
        <f t="shared" si="108"/>
        <v>514987463</v>
      </c>
      <c r="CK717" s="22">
        <v>0</v>
      </c>
      <c r="CL717" s="23">
        <v>0</v>
      </c>
      <c r="CM717" s="23">
        <v>0</v>
      </c>
      <c r="CN717" s="23">
        <v>0</v>
      </c>
      <c r="CO717" s="23">
        <v>0</v>
      </c>
      <c r="CP717" s="24">
        <v>0</v>
      </c>
      <c r="CQ717" s="23">
        <v>0</v>
      </c>
      <c r="CR717" s="23">
        <v>0</v>
      </c>
      <c r="CS717" s="25">
        <f t="shared" si="109"/>
        <v>514987463</v>
      </c>
      <c r="CT717" s="22">
        <v>0</v>
      </c>
      <c r="CU717" s="23">
        <v>0</v>
      </c>
      <c r="CV717" s="23">
        <v>0</v>
      </c>
      <c r="CW717" s="23"/>
      <c r="CX717" s="23">
        <v>0</v>
      </c>
      <c r="CY717" s="24">
        <v>0</v>
      </c>
      <c r="CZ717" s="23">
        <v>0</v>
      </c>
      <c r="DA717" s="23">
        <v>0</v>
      </c>
      <c r="DB717" s="25">
        <f t="shared" si="102"/>
        <v>514987463</v>
      </c>
      <c r="DC717" s="22">
        <v>0</v>
      </c>
      <c r="DD717" s="23">
        <v>0</v>
      </c>
      <c r="DE717" s="23">
        <v>0</v>
      </c>
      <c r="DF717" s="23">
        <v>0</v>
      </c>
      <c r="DG717" s="23">
        <v>0</v>
      </c>
      <c r="DH717" s="24">
        <v>0</v>
      </c>
      <c r="DI717" s="23">
        <v>0</v>
      </c>
      <c r="DJ717" s="23">
        <v>0</v>
      </c>
      <c r="DK717" s="25">
        <f t="shared" si="103"/>
        <v>514987463</v>
      </c>
      <c r="DL717" s="28">
        <v>0</v>
      </c>
      <c r="DM717" s="23">
        <v>0</v>
      </c>
      <c r="DN717" s="23">
        <v>0</v>
      </c>
      <c r="DO717" s="23">
        <v>0</v>
      </c>
      <c r="DP717" s="23"/>
      <c r="DQ717" s="23"/>
      <c r="DR717" s="23">
        <v>0</v>
      </c>
      <c r="DS717" s="23">
        <v>0</v>
      </c>
      <c r="DT717" s="24">
        <v>0</v>
      </c>
      <c r="DU717" s="23">
        <v>0</v>
      </c>
      <c r="DV717" s="23">
        <v>0</v>
      </c>
      <c r="DW717" s="26">
        <f t="shared" si="110"/>
        <v>514987463</v>
      </c>
      <c r="DX717" s="26">
        <f>VLOOKUP(B717,[2]RPTNCT049_ConsultaSaldosContabl!$I$4:$K$7914,3,0)</f>
        <v>209599927</v>
      </c>
      <c r="DY717" s="13" t="e">
        <f>+S717+AD717+AU717+#REF!+BG717+#REF!+BQ717+#REF!</f>
        <v>#REF!</v>
      </c>
    </row>
    <row r="718" spans="1:129" ht="15" customHeight="1" x14ac:dyDescent="0.2">
      <c r="A718" s="9">
        <v>8002552139</v>
      </c>
      <c r="B718" s="9">
        <v>800255213</v>
      </c>
      <c r="C718" s="9"/>
      <c r="D718" s="27">
        <v>211013810</v>
      </c>
      <c r="E718" s="21" t="s">
        <v>271</v>
      </c>
      <c r="F718" s="20" t="s">
        <v>1420</v>
      </c>
      <c r="G718" s="22">
        <f>VLOOKUP(A718,[1]SGP!$A$4:$G$1137,7,0)</f>
        <v>0</v>
      </c>
      <c r="H718" s="23"/>
      <c r="I718" s="23">
        <v>0</v>
      </c>
      <c r="J718" s="23">
        <v>0</v>
      </c>
      <c r="K718" s="24">
        <v>0</v>
      </c>
      <c r="L718" s="23">
        <v>0</v>
      </c>
      <c r="M718" s="23">
        <v>0</v>
      </c>
      <c r="N718" s="25">
        <f t="shared" si="104"/>
        <v>0</v>
      </c>
      <c r="O718" s="25">
        <v>0</v>
      </c>
      <c r="P718" s="22">
        <v>0</v>
      </c>
      <c r="Q718" s="23">
        <v>0</v>
      </c>
      <c r="R718" s="23">
        <v>0</v>
      </c>
      <c r="S718" s="31">
        <v>65622390</v>
      </c>
      <c r="T718" s="23">
        <v>0</v>
      </c>
      <c r="U718" s="24">
        <v>0</v>
      </c>
      <c r="V718" s="23">
        <v>0</v>
      </c>
      <c r="W718" s="23">
        <v>0</v>
      </c>
      <c r="X718" s="25">
        <f t="shared" si="105"/>
        <v>65622390</v>
      </c>
      <c r="Y718" s="25">
        <v>0</v>
      </c>
      <c r="Z718" s="22">
        <v>0</v>
      </c>
      <c r="AA718" s="23">
        <v>0</v>
      </c>
      <c r="AB718" s="22">
        <v>0</v>
      </c>
      <c r="AC718" s="23">
        <v>0</v>
      </c>
      <c r="AD718" s="23">
        <v>0</v>
      </c>
      <c r="AE718" s="23">
        <v>0</v>
      </c>
      <c r="AF718" s="24">
        <v>0</v>
      </c>
      <c r="AG718" s="23">
        <v>0</v>
      </c>
      <c r="AH718" s="23">
        <v>0</v>
      </c>
      <c r="AI718" s="25">
        <f t="shared" si="106"/>
        <v>65622390</v>
      </c>
      <c r="AJ718" s="25">
        <v>0</v>
      </c>
      <c r="AK718" s="24">
        <v>0</v>
      </c>
      <c r="AL718" s="23">
        <v>0</v>
      </c>
      <c r="AM718" s="23">
        <v>0</v>
      </c>
      <c r="AN718" s="24">
        <v>0</v>
      </c>
      <c r="AO718" s="24">
        <v>0</v>
      </c>
      <c r="AP718" s="23">
        <v>0</v>
      </c>
      <c r="AQ718" s="23">
        <v>0</v>
      </c>
      <c r="AR718" s="23">
        <v>0</v>
      </c>
      <c r="AS718" s="41" t="s">
        <v>2304</v>
      </c>
      <c r="AT718" s="23">
        <v>0</v>
      </c>
      <c r="AU718" s="41">
        <v>31538954</v>
      </c>
      <c r="AV718" s="25">
        <v>65622390</v>
      </c>
      <c r="AW718" s="22">
        <v>0</v>
      </c>
      <c r="AX718" s="23">
        <v>0</v>
      </c>
      <c r="AY718" s="41">
        <v>0</v>
      </c>
      <c r="AZ718" s="23">
        <v>0</v>
      </c>
      <c r="BA718" s="24">
        <v>0</v>
      </c>
      <c r="BB718" s="23">
        <v>0</v>
      </c>
      <c r="BC718" s="23"/>
      <c r="BD718" s="23">
        <v>0</v>
      </c>
      <c r="BE718" s="41">
        <v>0</v>
      </c>
      <c r="BF718" s="23">
        <v>245381360</v>
      </c>
      <c r="BG718" s="23">
        <v>59498744</v>
      </c>
      <c r="BH718" s="25">
        <v>370502494</v>
      </c>
      <c r="BI718" s="23">
        <v>0</v>
      </c>
      <c r="BJ718" s="23">
        <v>70959285</v>
      </c>
      <c r="BK718" s="23">
        <v>0</v>
      </c>
      <c r="BL718" s="23">
        <v>0</v>
      </c>
      <c r="BM718" s="23">
        <v>0</v>
      </c>
      <c r="BN718" s="24">
        <v>0</v>
      </c>
      <c r="BO718" s="23">
        <v>0</v>
      </c>
      <c r="BP718" s="23">
        <v>0</v>
      </c>
      <c r="BQ718" s="23">
        <v>0</v>
      </c>
      <c r="BR718" s="25">
        <v>441461779</v>
      </c>
      <c r="BS718" s="22">
        <v>0</v>
      </c>
      <c r="BT718" s="23">
        <v>0</v>
      </c>
      <c r="BU718" s="23">
        <v>0</v>
      </c>
      <c r="BV718" s="23">
        <v>0</v>
      </c>
      <c r="BW718" s="24">
        <v>0</v>
      </c>
      <c r="BX718" s="23">
        <v>0</v>
      </c>
      <c r="BY718" s="23">
        <v>0</v>
      </c>
      <c r="BZ718" s="23">
        <v>0</v>
      </c>
      <c r="CA718" s="25">
        <f t="shared" si="107"/>
        <v>441461779</v>
      </c>
      <c r="CB718" s="22">
        <v>0</v>
      </c>
      <c r="CC718" s="23">
        <v>0</v>
      </c>
      <c r="CD718" s="23">
        <v>0</v>
      </c>
      <c r="CE718" s="23">
        <v>0</v>
      </c>
      <c r="CF718" s="24">
        <v>0</v>
      </c>
      <c r="CG718" s="23">
        <v>0</v>
      </c>
      <c r="CH718" s="23">
        <v>0</v>
      </c>
      <c r="CI718" s="23">
        <v>0</v>
      </c>
      <c r="CJ718" s="25">
        <f t="shared" si="108"/>
        <v>441461779</v>
      </c>
      <c r="CK718" s="22">
        <v>0</v>
      </c>
      <c r="CL718" s="23">
        <v>0</v>
      </c>
      <c r="CM718" s="23">
        <v>0</v>
      </c>
      <c r="CN718" s="23">
        <v>0</v>
      </c>
      <c r="CO718" s="23">
        <v>0</v>
      </c>
      <c r="CP718" s="24">
        <v>0</v>
      </c>
      <c r="CQ718" s="23">
        <v>0</v>
      </c>
      <c r="CR718" s="23">
        <v>0</v>
      </c>
      <c r="CS718" s="25">
        <f t="shared" si="109"/>
        <v>441461779</v>
      </c>
      <c r="CT718" s="22">
        <v>0</v>
      </c>
      <c r="CU718" s="23">
        <v>0</v>
      </c>
      <c r="CV718" s="23">
        <v>0</v>
      </c>
      <c r="CW718" s="23"/>
      <c r="CX718" s="23">
        <v>0</v>
      </c>
      <c r="CY718" s="24">
        <v>0</v>
      </c>
      <c r="CZ718" s="23">
        <v>0</v>
      </c>
      <c r="DA718" s="23">
        <v>0</v>
      </c>
      <c r="DB718" s="25">
        <f t="shared" si="102"/>
        <v>441461779</v>
      </c>
      <c r="DC718" s="22">
        <v>0</v>
      </c>
      <c r="DD718" s="23">
        <v>0</v>
      </c>
      <c r="DE718" s="23">
        <v>0</v>
      </c>
      <c r="DF718" s="23">
        <v>0</v>
      </c>
      <c r="DG718" s="23">
        <v>0</v>
      </c>
      <c r="DH718" s="24">
        <v>0</v>
      </c>
      <c r="DI718" s="23">
        <v>0</v>
      </c>
      <c r="DJ718" s="23">
        <v>0</v>
      </c>
      <c r="DK718" s="25">
        <f t="shared" si="103"/>
        <v>441461779</v>
      </c>
      <c r="DL718" s="28">
        <v>0</v>
      </c>
      <c r="DM718" s="23">
        <v>0</v>
      </c>
      <c r="DN718" s="23">
        <v>0</v>
      </c>
      <c r="DO718" s="23">
        <v>0</v>
      </c>
      <c r="DP718" s="23"/>
      <c r="DQ718" s="23"/>
      <c r="DR718" s="23">
        <v>0</v>
      </c>
      <c r="DS718" s="23">
        <v>0</v>
      </c>
      <c r="DT718" s="24">
        <v>0</v>
      </c>
      <c r="DU718" s="23">
        <v>0</v>
      </c>
      <c r="DV718" s="23">
        <v>0</v>
      </c>
      <c r="DW718" s="26">
        <f t="shared" si="110"/>
        <v>441461779</v>
      </c>
      <c r="DX718" s="26">
        <f>VLOOKUP(B718,[2]RPTNCT049_ConsultaSaldosContabl!$I$4:$K$7914,3,0)</f>
        <v>316340645</v>
      </c>
      <c r="DY718" s="13" t="e">
        <f>+S718+AD718+AU718+#REF!+BG718+#REF!+BQ718+#REF!</f>
        <v>#REF!</v>
      </c>
    </row>
    <row r="719" spans="1:129" ht="15" customHeight="1" x14ac:dyDescent="0.2">
      <c r="A719" s="9">
        <v>8002551012</v>
      </c>
      <c r="B719" s="9">
        <v>800255101</v>
      </c>
      <c r="C719" s="9"/>
      <c r="D719" s="27">
        <v>217844378</v>
      </c>
      <c r="E719" s="21" t="s">
        <v>712</v>
      </c>
      <c r="F719" s="20" t="s">
        <v>1847</v>
      </c>
      <c r="G719" s="22">
        <f>VLOOKUP(A719,[1]SGP!$A$4:$G$1137,7,0)</f>
        <v>0</v>
      </c>
      <c r="H719" s="23"/>
      <c r="I719" s="23">
        <v>0</v>
      </c>
      <c r="J719" s="23">
        <v>0</v>
      </c>
      <c r="K719" s="24">
        <v>0</v>
      </c>
      <c r="L719" s="23">
        <v>0</v>
      </c>
      <c r="M719" s="23">
        <v>0</v>
      </c>
      <c r="N719" s="25">
        <f t="shared" si="104"/>
        <v>0</v>
      </c>
      <c r="O719" s="25">
        <v>0</v>
      </c>
      <c r="P719" s="22">
        <v>0</v>
      </c>
      <c r="Q719" s="23">
        <v>0</v>
      </c>
      <c r="R719" s="23">
        <v>0</v>
      </c>
      <c r="S719" s="31">
        <v>100934788</v>
      </c>
      <c r="T719" s="23">
        <v>0</v>
      </c>
      <c r="U719" s="24">
        <v>0</v>
      </c>
      <c r="V719" s="23">
        <v>0</v>
      </c>
      <c r="W719" s="23">
        <v>0</v>
      </c>
      <c r="X719" s="25">
        <f t="shared" si="105"/>
        <v>100934788</v>
      </c>
      <c r="Y719" s="25">
        <v>0</v>
      </c>
      <c r="Z719" s="22">
        <v>0</v>
      </c>
      <c r="AA719" s="23">
        <v>0</v>
      </c>
      <c r="AB719" s="22">
        <v>0</v>
      </c>
      <c r="AC719" s="23">
        <v>0</v>
      </c>
      <c r="AD719" s="23">
        <v>0</v>
      </c>
      <c r="AE719" s="23">
        <v>0</v>
      </c>
      <c r="AF719" s="24">
        <v>0</v>
      </c>
      <c r="AG719" s="23">
        <v>0</v>
      </c>
      <c r="AH719" s="23">
        <v>0</v>
      </c>
      <c r="AI719" s="25">
        <f t="shared" si="106"/>
        <v>100934788</v>
      </c>
      <c r="AJ719" s="25">
        <v>0</v>
      </c>
      <c r="AK719" s="24">
        <v>0</v>
      </c>
      <c r="AL719" s="23">
        <v>0</v>
      </c>
      <c r="AM719" s="23">
        <v>0</v>
      </c>
      <c r="AN719" s="24">
        <v>0</v>
      </c>
      <c r="AO719" s="24">
        <v>0</v>
      </c>
      <c r="AP719" s="23">
        <v>0</v>
      </c>
      <c r="AQ719" s="23">
        <v>0</v>
      </c>
      <c r="AR719" s="23">
        <v>0</v>
      </c>
      <c r="AS719" s="41" t="s">
        <v>2304</v>
      </c>
      <c r="AT719" s="23">
        <v>0</v>
      </c>
      <c r="AU719" s="23">
        <v>0</v>
      </c>
      <c r="AV719" s="25">
        <v>100934788</v>
      </c>
      <c r="AW719" s="22">
        <v>0</v>
      </c>
      <c r="AX719" s="23">
        <v>0</v>
      </c>
      <c r="AY719" s="41">
        <v>0</v>
      </c>
      <c r="AZ719" s="23">
        <v>0</v>
      </c>
      <c r="BA719" s="24">
        <v>0</v>
      </c>
      <c r="BB719" s="23">
        <v>0</v>
      </c>
      <c r="BC719" s="23"/>
      <c r="BD719" s="23">
        <v>0</v>
      </c>
      <c r="BE719" s="41">
        <v>0</v>
      </c>
      <c r="BF719" s="23">
        <v>128219305</v>
      </c>
      <c r="BG719" s="23">
        <v>88326934</v>
      </c>
      <c r="BH719" s="25">
        <v>317481027</v>
      </c>
      <c r="BI719" s="23">
        <v>0</v>
      </c>
      <c r="BJ719" s="23">
        <v>36621112</v>
      </c>
      <c r="BK719" s="23">
        <v>0</v>
      </c>
      <c r="BL719" s="23">
        <v>0</v>
      </c>
      <c r="BM719" s="23">
        <v>0</v>
      </c>
      <c r="BN719" s="24">
        <v>0</v>
      </c>
      <c r="BO719" s="23">
        <v>0</v>
      </c>
      <c r="BP719" s="23">
        <v>0</v>
      </c>
      <c r="BQ719" s="23">
        <v>0</v>
      </c>
      <c r="BR719" s="25">
        <v>354102139</v>
      </c>
      <c r="BS719" s="22">
        <v>0</v>
      </c>
      <c r="BT719" s="23">
        <v>0</v>
      </c>
      <c r="BU719" s="23">
        <v>0</v>
      </c>
      <c r="BV719" s="23">
        <v>0</v>
      </c>
      <c r="BW719" s="24">
        <v>0</v>
      </c>
      <c r="BX719" s="23">
        <v>0</v>
      </c>
      <c r="BY719" s="23">
        <v>0</v>
      </c>
      <c r="BZ719" s="23">
        <v>0</v>
      </c>
      <c r="CA719" s="25">
        <f t="shared" si="107"/>
        <v>354102139</v>
      </c>
      <c r="CB719" s="22">
        <v>0</v>
      </c>
      <c r="CC719" s="23">
        <v>0</v>
      </c>
      <c r="CD719" s="23">
        <v>0</v>
      </c>
      <c r="CE719" s="23">
        <v>0</v>
      </c>
      <c r="CF719" s="24">
        <v>0</v>
      </c>
      <c r="CG719" s="23">
        <v>0</v>
      </c>
      <c r="CH719" s="23">
        <v>0</v>
      </c>
      <c r="CI719" s="23">
        <v>0</v>
      </c>
      <c r="CJ719" s="25">
        <f t="shared" si="108"/>
        <v>354102139</v>
      </c>
      <c r="CK719" s="22">
        <v>0</v>
      </c>
      <c r="CL719" s="23">
        <v>0</v>
      </c>
      <c r="CM719" s="23">
        <v>0</v>
      </c>
      <c r="CN719" s="23">
        <v>0</v>
      </c>
      <c r="CO719" s="23">
        <v>0</v>
      </c>
      <c r="CP719" s="24">
        <v>0</v>
      </c>
      <c r="CQ719" s="23">
        <v>0</v>
      </c>
      <c r="CR719" s="23">
        <v>0</v>
      </c>
      <c r="CS719" s="25">
        <f t="shared" si="109"/>
        <v>354102139</v>
      </c>
      <c r="CT719" s="22">
        <v>0</v>
      </c>
      <c r="CU719" s="23">
        <v>0</v>
      </c>
      <c r="CV719" s="23">
        <v>0</v>
      </c>
      <c r="CW719" s="23"/>
      <c r="CX719" s="23">
        <v>0</v>
      </c>
      <c r="CY719" s="24">
        <v>0</v>
      </c>
      <c r="CZ719" s="23">
        <v>0</v>
      </c>
      <c r="DA719" s="23">
        <v>0</v>
      </c>
      <c r="DB719" s="25">
        <f t="shared" si="102"/>
        <v>354102139</v>
      </c>
      <c r="DC719" s="22">
        <v>0</v>
      </c>
      <c r="DD719" s="23">
        <v>0</v>
      </c>
      <c r="DE719" s="23">
        <v>0</v>
      </c>
      <c r="DF719" s="23">
        <v>0</v>
      </c>
      <c r="DG719" s="23">
        <v>0</v>
      </c>
      <c r="DH719" s="24">
        <v>0</v>
      </c>
      <c r="DI719" s="23">
        <v>0</v>
      </c>
      <c r="DJ719" s="23">
        <v>0</v>
      </c>
      <c r="DK719" s="25">
        <f t="shared" si="103"/>
        <v>354102139</v>
      </c>
      <c r="DL719" s="28">
        <v>0</v>
      </c>
      <c r="DM719" s="23">
        <v>0</v>
      </c>
      <c r="DN719" s="23">
        <v>0</v>
      </c>
      <c r="DO719" s="23">
        <v>0</v>
      </c>
      <c r="DP719" s="23"/>
      <c r="DQ719" s="23"/>
      <c r="DR719" s="23">
        <v>0</v>
      </c>
      <c r="DS719" s="23">
        <v>0</v>
      </c>
      <c r="DT719" s="24">
        <v>0</v>
      </c>
      <c r="DU719" s="23">
        <v>0</v>
      </c>
      <c r="DV719" s="23">
        <v>0</v>
      </c>
      <c r="DW719" s="26">
        <f t="shared" si="110"/>
        <v>354102139</v>
      </c>
      <c r="DX719" s="26">
        <f>VLOOKUP(B719,[2]RPTNCT049_ConsultaSaldosContabl!$I$4:$K$7914,3,0)</f>
        <v>164840417</v>
      </c>
      <c r="DY719" s="13" t="e">
        <f>+S719+AD719+AU719+#REF!+BG719+#REF!+BQ719+#REF!</f>
        <v>#REF!</v>
      </c>
    </row>
    <row r="720" spans="1:129" ht="15" customHeight="1" x14ac:dyDescent="0.2">
      <c r="A720" s="9">
        <v>8002548799</v>
      </c>
      <c r="B720" s="9">
        <v>800254879</v>
      </c>
      <c r="C720" s="9"/>
      <c r="D720" s="27">
        <v>213013030</v>
      </c>
      <c r="E720" s="21" t="s">
        <v>237</v>
      </c>
      <c r="F720" s="20" t="s">
        <v>1384</v>
      </c>
      <c r="G720" s="22">
        <f>VLOOKUP(A720,[1]SGP!$A$4:$G$1137,7,0)</f>
        <v>0</v>
      </c>
      <c r="H720" s="23"/>
      <c r="I720" s="23">
        <v>0</v>
      </c>
      <c r="J720" s="23">
        <v>0</v>
      </c>
      <c r="K720" s="24">
        <v>0</v>
      </c>
      <c r="L720" s="23">
        <v>0</v>
      </c>
      <c r="M720" s="23">
        <v>0</v>
      </c>
      <c r="N720" s="25">
        <f t="shared" si="104"/>
        <v>0</v>
      </c>
      <c r="O720" s="25">
        <v>0</v>
      </c>
      <c r="P720" s="22">
        <v>0</v>
      </c>
      <c r="Q720" s="23">
        <v>0</v>
      </c>
      <c r="R720" s="23">
        <v>0</v>
      </c>
      <c r="S720" s="31">
        <v>99835479</v>
      </c>
      <c r="T720" s="23">
        <v>0</v>
      </c>
      <c r="U720" s="24">
        <v>0</v>
      </c>
      <c r="V720" s="23">
        <v>0</v>
      </c>
      <c r="W720" s="23">
        <v>0</v>
      </c>
      <c r="X720" s="25">
        <f t="shared" si="105"/>
        <v>99835479</v>
      </c>
      <c r="Y720" s="25">
        <v>0</v>
      </c>
      <c r="Z720" s="22">
        <v>0</v>
      </c>
      <c r="AA720" s="23">
        <v>0</v>
      </c>
      <c r="AB720" s="22">
        <v>0</v>
      </c>
      <c r="AC720" s="23">
        <v>0</v>
      </c>
      <c r="AD720" s="23">
        <v>0</v>
      </c>
      <c r="AE720" s="23">
        <v>0</v>
      </c>
      <c r="AF720" s="24">
        <v>0</v>
      </c>
      <c r="AG720" s="23">
        <v>0</v>
      </c>
      <c r="AH720" s="23">
        <v>0</v>
      </c>
      <c r="AI720" s="25">
        <f t="shared" si="106"/>
        <v>99835479</v>
      </c>
      <c r="AJ720" s="25">
        <v>0</v>
      </c>
      <c r="AK720" s="24">
        <v>0</v>
      </c>
      <c r="AL720" s="23">
        <v>0</v>
      </c>
      <c r="AM720" s="23">
        <v>0</v>
      </c>
      <c r="AN720" s="24">
        <v>0</v>
      </c>
      <c r="AO720" s="24">
        <v>0</v>
      </c>
      <c r="AP720" s="23">
        <v>0</v>
      </c>
      <c r="AQ720" s="23">
        <v>0</v>
      </c>
      <c r="AR720" s="23">
        <v>0</v>
      </c>
      <c r="AS720" s="41" t="s">
        <v>2304</v>
      </c>
      <c r="AT720" s="23">
        <v>0</v>
      </c>
      <c r="AU720" s="23">
        <v>0</v>
      </c>
      <c r="AV720" s="25">
        <v>99835479</v>
      </c>
      <c r="AW720" s="22">
        <v>0</v>
      </c>
      <c r="AX720" s="23">
        <v>0</v>
      </c>
      <c r="AY720" s="41">
        <v>0</v>
      </c>
      <c r="AZ720" s="23">
        <v>0</v>
      </c>
      <c r="BA720" s="24">
        <v>0</v>
      </c>
      <c r="BB720" s="23">
        <v>0</v>
      </c>
      <c r="BC720" s="23"/>
      <c r="BD720" s="23">
        <v>0</v>
      </c>
      <c r="BE720" s="41">
        <v>0</v>
      </c>
      <c r="BF720" s="23">
        <v>97889005</v>
      </c>
      <c r="BG720" s="23">
        <v>75537515</v>
      </c>
      <c r="BH720" s="25">
        <v>273261999</v>
      </c>
      <c r="BI720" s="23">
        <v>0</v>
      </c>
      <c r="BJ720" s="23">
        <v>26546411</v>
      </c>
      <c r="BK720" s="23">
        <v>0</v>
      </c>
      <c r="BL720" s="23">
        <v>0</v>
      </c>
      <c r="BM720" s="23">
        <v>0</v>
      </c>
      <c r="BN720" s="24">
        <v>0</v>
      </c>
      <c r="BO720" s="23">
        <v>0</v>
      </c>
      <c r="BP720" s="23">
        <v>0</v>
      </c>
      <c r="BQ720" s="23">
        <v>0</v>
      </c>
      <c r="BR720" s="25">
        <v>299808410</v>
      </c>
      <c r="BS720" s="22">
        <v>0</v>
      </c>
      <c r="BT720" s="23">
        <v>0</v>
      </c>
      <c r="BU720" s="23">
        <v>0</v>
      </c>
      <c r="BV720" s="23">
        <v>0</v>
      </c>
      <c r="BW720" s="24">
        <v>0</v>
      </c>
      <c r="BX720" s="23">
        <v>0</v>
      </c>
      <c r="BY720" s="23">
        <v>0</v>
      </c>
      <c r="BZ720" s="23">
        <v>0</v>
      </c>
      <c r="CA720" s="25">
        <f t="shared" si="107"/>
        <v>299808410</v>
      </c>
      <c r="CB720" s="22">
        <v>0</v>
      </c>
      <c r="CC720" s="23">
        <v>0</v>
      </c>
      <c r="CD720" s="23">
        <v>0</v>
      </c>
      <c r="CE720" s="23">
        <v>0</v>
      </c>
      <c r="CF720" s="24">
        <v>0</v>
      </c>
      <c r="CG720" s="23">
        <v>0</v>
      </c>
      <c r="CH720" s="23">
        <v>0</v>
      </c>
      <c r="CI720" s="23">
        <v>0</v>
      </c>
      <c r="CJ720" s="25">
        <f t="shared" si="108"/>
        <v>299808410</v>
      </c>
      <c r="CK720" s="22">
        <v>0</v>
      </c>
      <c r="CL720" s="23">
        <v>0</v>
      </c>
      <c r="CM720" s="23">
        <v>0</v>
      </c>
      <c r="CN720" s="23">
        <v>0</v>
      </c>
      <c r="CO720" s="23">
        <v>0</v>
      </c>
      <c r="CP720" s="24">
        <v>0</v>
      </c>
      <c r="CQ720" s="23">
        <v>0</v>
      </c>
      <c r="CR720" s="23">
        <v>0</v>
      </c>
      <c r="CS720" s="25">
        <f t="shared" si="109"/>
        <v>299808410</v>
      </c>
      <c r="CT720" s="22">
        <v>0</v>
      </c>
      <c r="CU720" s="23">
        <v>0</v>
      </c>
      <c r="CV720" s="23">
        <v>0</v>
      </c>
      <c r="CW720" s="23"/>
      <c r="CX720" s="23">
        <v>0</v>
      </c>
      <c r="CY720" s="24">
        <v>0</v>
      </c>
      <c r="CZ720" s="23">
        <v>0</v>
      </c>
      <c r="DA720" s="23">
        <v>0</v>
      </c>
      <c r="DB720" s="25">
        <f t="shared" si="102"/>
        <v>299808410</v>
      </c>
      <c r="DC720" s="22">
        <v>0</v>
      </c>
      <c r="DD720" s="23">
        <v>0</v>
      </c>
      <c r="DE720" s="23">
        <v>0</v>
      </c>
      <c r="DF720" s="23">
        <v>0</v>
      </c>
      <c r="DG720" s="23">
        <v>0</v>
      </c>
      <c r="DH720" s="24">
        <v>0</v>
      </c>
      <c r="DI720" s="23">
        <v>0</v>
      </c>
      <c r="DJ720" s="23">
        <v>0</v>
      </c>
      <c r="DK720" s="25">
        <f t="shared" si="103"/>
        <v>299808410</v>
      </c>
      <c r="DL720" s="28">
        <v>0</v>
      </c>
      <c r="DM720" s="23">
        <v>0</v>
      </c>
      <c r="DN720" s="23">
        <v>0</v>
      </c>
      <c r="DO720" s="23">
        <v>0</v>
      </c>
      <c r="DP720" s="23"/>
      <c r="DQ720" s="23"/>
      <c r="DR720" s="23">
        <v>0</v>
      </c>
      <c r="DS720" s="23">
        <v>0</v>
      </c>
      <c r="DT720" s="24">
        <v>0</v>
      </c>
      <c r="DU720" s="23">
        <v>0</v>
      </c>
      <c r="DV720" s="23">
        <v>0</v>
      </c>
      <c r="DW720" s="26">
        <f t="shared" si="110"/>
        <v>299808410</v>
      </c>
      <c r="DX720" s="26">
        <f>VLOOKUP(B720,[2]RPTNCT049_ConsultaSaldosContabl!$I$4:$K$7914,3,0)</f>
        <v>124435416</v>
      </c>
      <c r="DY720" s="13" t="e">
        <f>+S720+AD720+AU720+#REF!+BG720+#REF!+BQ720+#REF!</f>
        <v>#REF!</v>
      </c>
    </row>
    <row r="721" spans="1:129" ht="15" customHeight="1" x14ac:dyDescent="0.2">
      <c r="A721" s="9">
        <v>8002547221</v>
      </c>
      <c r="B721" s="9">
        <v>800254722</v>
      </c>
      <c r="C721" s="9"/>
      <c r="D721" s="27">
        <v>215813458</v>
      </c>
      <c r="E721" s="21" t="s">
        <v>253</v>
      </c>
      <c r="F721" s="20" t="s">
        <v>1401</v>
      </c>
      <c r="G721" s="22">
        <f>VLOOKUP(A721,[1]SGP!$A$4:$G$1137,7,0)</f>
        <v>0</v>
      </c>
      <c r="H721" s="23"/>
      <c r="I721" s="23">
        <v>0</v>
      </c>
      <c r="J721" s="23">
        <v>0</v>
      </c>
      <c r="K721" s="24">
        <v>0</v>
      </c>
      <c r="L721" s="23">
        <v>0</v>
      </c>
      <c r="M721" s="23">
        <v>0</v>
      </c>
      <c r="N721" s="25">
        <f t="shared" si="104"/>
        <v>0</v>
      </c>
      <c r="O721" s="25">
        <v>0</v>
      </c>
      <c r="P721" s="22">
        <v>0</v>
      </c>
      <c r="Q721" s="23">
        <v>0</v>
      </c>
      <c r="R721" s="23">
        <v>0</v>
      </c>
      <c r="S721" s="29">
        <v>0</v>
      </c>
      <c r="T721" s="23">
        <v>0</v>
      </c>
      <c r="U721" s="24">
        <v>0</v>
      </c>
      <c r="V721" s="23">
        <v>0</v>
      </c>
      <c r="W721" s="23">
        <v>0</v>
      </c>
      <c r="X721" s="25">
        <f t="shared" si="105"/>
        <v>0</v>
      </c>
      <c r="Y721" s="25">
        <v>0</v>
      </c>
      <c r="Z721" s="22">
        <v>0</v>
      </c>
      <c r="AA721" s="23">
        <v>0</v>
      </c>
      <c r="AB721" s="22">
        <v>0</v>
      </c>
      <c r="AC721" s="23">
        <v>0</v>
      </c>
      <c r="AD721" s="23">
        <v>0</v>
      </c>
      <c r="AE721" s="23">
        <v>0</v>
      </c>
      <c r="AF721" s="24">
        <v>0</v>
      </c>
      <c r="AG721" s="23">
        <v>0</v>
      </c>
      <c r="AH721" s="23">
        <v>0</v>
      </c>
      <c r="AI721" s="25">
        <f t="shared" si="106"/>
        <v>0</v>
      </c>
      <c r="AJ721" s="25">
        <v>0</v>
      </c>
      <c r="AK721" s="24">
        <v>0</v>
      </c>
      <c r="AL721" s="23">
        <v>0</v>
      </c>
      <c r="AM721" s="23">
        <v>0</v>
      </c>
      <c r="AN721" s="24">
        <v>0</v>
      </c>
      <c r="AO721" s="24">
        <v>0</v>
      </c>
      <c r="AP721" s="23">
        <v>0</v>
      </c>
      <c r="AQ721" s="23">
        <v>0</v>
      </c>
      <c r="AR721" s="23">
        <v>0</v>
      </c>
      <c r="AS721" s="41" t="s">
        <v>2304</v>
      </c>
      <c r="AT721" s="23">
        <v>0</v>
      </c>
      <c r="AU721" s="23">
        <v>0</v>
      </c>
      <c r="AV721" s="25">
        <v>0</v>
      </c>
      <c r="AW721" s="22">
        <v>0</v>
      </c>
      <c r="AX721" s="23">
        <v>0</v>
      </c>
      <c r="AY721" s="41">
        <v>0</v>
      </c>
      <c r="AZ721" s="23">
        <v>0</v>
      </c>
      <c r="BA721" s="24">
        <v>0</v>
      </c>
      <c r="BB721" s="23">
        <v>0</v>
      </c>
      <c r="BC721" s="23"/>
      <c r="BD721" s="23">
        <v>0</v>
      </c>
      <c r="BE721" s="41">
        <v>0</v>
      </c>
      <c r="BF721" s="23">
        <v>112110280</v>
      </c>
      <c r="BG721" s="23">
        <v>0</v>
      </c>
      <c r="BH721" s="25">
        <v>112110280</v>
      </c>
      <c r="BI721" s="23">
        <v>0</v>
      </c>
      <c r="BJ721" s="23">
        <v>30851544</v>
      </c>
      <c r="BK721" s="23">
        <v>0</v>
      </c>
      <c r="BL721" s="23">
        <v>0</v>
      </c>
      <c r="BM721" s="23">
        <v>0</v>
      </c>
      <c r="BN721" s="24">
        <v>0</v>
      </c>
      <c r="BO721" s="23">
        <v>0</v>
      </c>
      <c r="BP721" s="23">
        <v>0</v>
      </c>
      <c r="BQ721" s="23">
        <v>0</v>
      </c>
      <c r="BR721" s="25">
        <v>142961824</v>
      </c>
      <c r="BS721" s="22">
        <v>0</v>
      </c>
      <c r="BT721" s="23">
        <v>0</v>
      </c>
      <c r="BU721" s="23">
        <v>0</v>
      </c>
      <c r="BV721" s="23">
        <v>0</v>
      </c>
      <c r="BW721" s="24">
        <v>0</v>
      </c>
      <c r="BX721" s="23">
        <v>0</v>
      </c>
      <c r="BY721" s="23">
        <v>0</v>
      </c>
      <c r="BZ721" s="23">
        <v>0</v>
      </c>
      <c r="CA721" s="25">
        <f t="shared" si="107"/>
        <v>142961824</v>
      </c>
      <c r="CB721" s="22">
        <v>0</v>
      </c>
      <c r="CC721" s="23">
        <v>0</v>
      </c>
      <c r="CD721" s="23">
        <v>0</v>
      </c>
      <c r="CE721" s="23">
        <v>0</v>
      </c>
      <c r="CF721" s="24">
        <v>0</v>
      </c>
      <c r="CG721" s="23">
        <v>0</v>
      </c>
      <c r="CH721" s="23">
        <v>0</v>
      </c>
      <c r="CI721" s="23">
        <v>0</v>
      </c>
      <c r="CJ721" s="25">
        <f t="shared" si="108"/>
        <v>142961824</v>
      </c>
      <c r="CK721" s="22">
        <v>0</v>
      </c>
      <c r="CL721" s="23">
        <v>0</v>
      </c>
      <c r="CM721" s="23">
        <v>0</v>
      </c>
      <c r="CN721" s="23">
        <v>0</v>
      </c>
      <c r="CO721" s="23">
        <v>0</v>
      </c>
      <c r="CP721" s="24">
        <v>0</v>
      </c>
      <c r="CQ721" s="23">
        <v>0</v>
      </c>
      <c r="CR721" s="23">
        <v>0</v>
      </c>
      <c r="CS721" s="25">
        <f t="shared" si="109"/>
        <v>142961824</v>
      </c>
      <c r="CT721" s="22">
        <v>0</v>
      </c>
      <c r="CU721" s="23">
        <v>0</v>
      </c>
      <c r="CV721" s="23">
        <v>0</v>
      </c>
      <c r="CW721" s="23"/>
      <c r="CX721" s="23">
        <v>0</v>
      </c>
      <c r="CY721" s="24">
        <v>0</v>
      </c>
      <c r="CZ721" s="23">
        <v>0</v>
      </c>
      <c r="DA721" s="23">
        <v>0</v>
      </c>
      <c r="DB721" s="25">
        <f t="shared" si="102"/>
        <v>142961824</v>
      </c>
      <c r="DC721" s="22">
        <v>0</v>
      </c>
      <c r="DD721" s="23">
        <v>0</v>
      </c>
      <c r="DE721" s="23">
        <v>0</v>
      </c>
      <c r="DF721" s="23">
        <v>0</v>
      </c>
      <c r="DG721" s="23">
        <v>0</v>
      </c>
      <c r="DH721" s="24">
        <v>0</v>
      </c>
      <c r="DI721" s="23">
        <v>0</v>
      </c>
      <c r="DJ721" s="23">
        <v>0</v>
      </c>
      <c r="DK721" s="25">
        <f t="shared" si="103"/>
        <v>142961824</v>
      </c>
      <c r="DL721" s="28">
        <v>0</v>
      </c>
      <c r="DM721" s="23">
        <v>0</v>
      </c>
      <c r="DN721" s="23">
        <v>0</v>
      </c>
      <c r="DO721" s="23">
        <v>0</v>
      </c>
      <c r="DP721" s="23"/>
      <c r="DQ721" s="23"/>
      <c r="DR721" s="23">
        <v>0</v>
      </c>
      <c r="DS721" s="23">
        <v>0</v>
      </c>
      <c r="DT721" s="24">
        <v>0</v>
      </c>
      <c r="DU721" s="23">
        <v>0</v>
      </c>
      <c r="DV721" s="23">
        <v>0</v>
      </c>
      <c r="DW721" s="26">
        <f t="shared" si="110"/>
        <v>142961824</v>
      </c>
      <c r="DX721" s="26">
        <f>VLOOKUP(B721,[2]RPTNCT049_ConsultaSaldosContabl!$I$4:$K$7914,3,0)</f>
        <v>142961824</v>
      </c>
      <c r="DY721" s="13" t="e">
        <f>+S721+AD721+AU721+#REF!+BG721+#REF!+BQ721+#REF!</f>
        <v>#REF!</v>
      </c>
    </row>
    <row r="722" spans="1:129" ht="15" customHeight="1" x14ac:dyDescent="0.2">
      <c r="A722" s="9">
        <v>8002544811</v>
      </c>
      <c r="B722" s="9">
        <v>800254481</v>
      </c>
      <c r="C722" s="9"/>
      <c r="D722" s="27">
        <v>218813188</v>
      </c>
      <c r="E722" s="21" t="s">
        <v>244</v>
      </c>
      <c r="F722" s="20" t="s">
        <v>1391</v>
      </c>
      <c r="G722" s="22">
        <f>VLOOKUP(A722,[1]SGP!$A$4:$G$1137,7,0)</f>
        <v>0</v>
      </c>
      <c r="H722" s="23"/>
      <c r="I722" s="23">
        <v>0</v>
      </c>
      <c r="J722" s="23">
        <v>0</v>
      </c>
      <c r="K722" s="24">
        <v>0</v>
      </c>
      <c r="L722" s="23">
        <v>0</v>
      </c>
      <c r="M722" s="23">
        <v>0</v>
      </c>
      <c r="N722" s="25">
        <f t="shared" si="104"/>
        <v>0</v>
      </c>
      <c r="O722" s="25">
        <v>0</v>
      </c>
      <c r="P722" s="22">
        <v>0</v>
      </c>
      <c r="Q722" s="23">
        <v>0</v>
      </c>
      <c r="R722" s="23">
        <v>0</v>
      </c>
      <c r="S722" s="31">
        <v>147307141</v>
      </c>
      <c r="T722" s="23">
        <v>0</v>
      </c>
      <c r="U722" s="24">
        <v>0</v>
      </c>
      <c r="V722" s="23">
        <v>0</v>
      </c>
      <c r="W722" s="23">
        <v>0</v>
      </c>
      <c r="X722" s="25">
        <f t="shared" si="105"/>
        <v>147307141</v>
      </c>
      <c r="Y722" s="25">
        <v>0</v>
      </c>
      <c r="Z722" s="22">
        <v>0</v>
      </c>
      <c r="AA722" s="23">
        <v>0</v>
      </c>
      <c r="AB722" s="22">
        <v>0</v>
      </c>
      <c r="AC722" s="23">
        <v>0</v>
      </c>
      <c r="AD722" s="23"/>
      <c r="AE722" s="23">
        <v>0</v>
      </c>
      <c r="AF722" s="24">
        <v>0</v>
      </c>
      <c r="AG722" s="23">
        <v>0</v>
      </c>
      <c r="AH722" s="23">
        <v>0</v>
      </c>
      <c r="AI722" s="25">
        <f t="shared" si="106"/>
        <v>147307141</v>
      </c>
      <c r="AJ722" s="25">
        <v>0</v>
      </c>
      <c r="AK722" s="24">
        <v>0</v>
      </c>
      <c r="AL722" s="23">
        <v>0</v>
      </c>
      <c r="AM722" s="23">
        <v>0</v>
      </c>
      <c r="AN722" s="24">
        <v>0</v>
      </c>
      <c r="AO722" s="24">
        <v>0</v>
      </c>
      <c r="AP722" s="23">
        <v>0</v>
      </c>
      <c r="AQ722" s="23">
        <v>0</v>
      </c>
      <c r="AR722" s="23">
        <v>0</v>
      </c>
      <c r="AS722" s="41" t="s">
        <v>2304</v>
      </c>
      <c r="AT722" s="23">
        <v>0</v>
      </c>
      <c r="AU722" s="23">
        <v>0</v>
      </c>
      <c r="AV722" s="25">
        <v>120108242</v>
      </c>
      <c r="AW722" s="22">
        <v>0</v>
      </c>
      <c r="AX722" s="23">
        <v>0</v>
      </c>
      <c r="AY722" s="41">
        <v>0</v>
      </c>
      <c r="AZ722" s="23">
        <v>0</v>
      </c>
      <c r="BA722" s="24">
        <v>0</v>
      </c>
      <c r="BB722" s="23">
        <v>0</v>
      </c>
      <c r="BC722" s="23"/>
      <c r="BD722" s="23">
        <v>0</v>
      </c>
      <c r="BE722" s="41">
        <v>0</v>
      </c>
      <c r="BF722" s="23">
        <v>127873495</v>
      </c>
      <c r="BG722" s="23">
        <v>101133406</v>
      </c>
      <c r="BH722" s="25">
        <v>349115143</v>
      </c>
      <c r="BI722" s="23">
        <v>0</v>
      </c>
      <c r="BJ722" s="23">
        <v>38252051</v>
      </c>
      <c r="BK722" s="23">
        <v>0</v>
      </c>
      <c r="BL722" s="23">
        <v>0</v>
      </c>
      <c r="BM722" s="23">
        <v>0</v>
      </c>
      <c r="BN722" s="24">
        <v>0</v>
      </c>
      <c r="BO722" s="23">
        <v>0</v>
      </c>
      <c r="BP722" s="23">
        <v>0</v>
      </c>
      <c r="BQ722" s="23">
        <v>0</v>
      </c>
      <c r="BR722" s="25">
        <v>387367194</v>
      </c>
      <c r="BS722" s="22">
        <v>0</v>
      </c>
      <c r="BT722" s="23">
        <v>0</v>
      </c>
      <c r="BU722" s="23">
        <v>0</v>
      </c>
      <c r="BV722" s="23">
        <v>0</v>
      </c>
      <c r="BW722" s="24">
        <v>0</v>
      </c>
      <c r="BX722" s="23">
        <v>0</v>
      </c>
      <c r="BY722" s="23">
        <v>0</v>
      </c>
      <c r="BZ722" s="23">
        <v>0</v>
      </c>
      <c r="CA722" s="25">
        <f t="shared" si="107"/>
        <v>387367194</v>
      </c>
      <c r="CB722" s="22">
        <v>0</v>
      </c>
      <c r="CC722" s="23">
        <v>0</v>
      </c>
      <c r="CD722" s="23">
        <v>0</v>
      </c>
      <c r="CE722" s="23">
        <v>0</v>
      </c>
      <c r="CF722" s="24">
        <v>0</v>
      </c>
      <c r="CG722" s="23">
        <v>0</v>
      </c>
      <c r="CH722" s="23">
        <v>0</v>
      </c>
      <c r="CI722" s="23">
        <v>0</v>
      </c>
      <c r="CJ722" s="25">
        <f t="shared" si="108"/>
        <v>387367194</v>
      </c>
      <c r="CK722" s="22">
        <v>0</v>
      </c>
      <c r="CL722" s="23">
        <v>0</v>
      </c>
      <c r="CM722" s="23">
        <v>0</v>
      </c>
      <c r="CN722" s="23">
        <v>0</v>
      </c>
      <c r="CO722" s="23">
        <v>0</v>
      </c>
      <c r="CP722" s="24">
        <v>0</v>
      </c>
      <c r="CQ722" s="23">
        <v>0</v>
      </c>
      <c r="CR722" s="23">
        <v>0</v>
      </c>
      <c r="CS722" s="25">
        <f t="shared" si="109"/>
        <v>387367194</v>
      </c>
      <c r="CT722" s="22">
        <v>0</v>
      </c>
      <c r="CU722" s="23">
        <v>0</v>
      </c>
      <c r="CV722" s="23">
        <v>0</v>
      </c>
      <c r="CW722" s="23"/>
      <c r="CX722" s="23">
        <v>0</v>
      </c>
      <c r="CY722" s="24">
        <v>0</v>
      </c>
      <c r="CZ722" s="23">
        <v>0</v>
      </c>
      <c r="DA722" s="23">
        <v>0</v>
      </c>
      <c r="DB722" s="25">
        <f t="shared" si="102"/>
        <v>387367194</v>
      </c>
      <c r="DC722" s="22">
        <v>0</v>
      </c>
      <c r="DD722" s="23">
        <v>0</v>
      </c>
      <c r="DE722" s="23">
        <v>0</v>
      </c>
      <c r="DF722" s="23">
        <v>0</v>
      </c>
      <c r="DG722" s="23">
        <v>0</v>
      </c>
      <c r="DH722" s="24">
        <v>0</v>
      </c>
      <c r="DI722" s="23">
        <v>0</v>
      </c>
      <c r="DJ722" s="23">
        <v>0</v>
      </c>
      <c r="DK722" s="25">
        <f t="shared" si="103"/>
        <v>387367194</v>
      </c>
      <c r="DL722" s="28">
        <v>0</v>
      </c>
      <c r="DM722" s="23">
        <v>0</v>
      </c>
      <c r="DN722" s="23">
        <v>0</v>
      </c>
      <c r="DO722" s="23">
        <v>0</v>
      </c>
      <c r="DP722" s="23"/>
      <c r="DQ722" s="23"/>
      <c r="DR722" s="23">
        <v>0</v>
      </c>
      <c r="DS722" s="23">
        <v>0</v>
      </c>
      <c r="DT722" s="24">
        <v>0</v>
      </c>
      <c r="DU722" s="23">
        <v>0</v>
      </c>
      <c r="DV722" s="23">
        <v>0</v>
      </c>
      <c r="DW722" s="26">
        <f t="shared" si="110"/>
        <v>387367194</v>
      </c>
      <c r="DX722" s="26">
        <f>VLOOKUP(B722,[2]RPTNCT049_ConsultaSaldosContabl!$I$4:$K$7914,3,0)</f>
        <v>166125546</v>
      </c>
      <c r="DY722" s="13" t="e">
        <f>+S722+AD722+AU722+#REF!+BG722+#REF!+BQ722+#REF!</f>
        <v>#REF!</v>
      </c>
    </row>
    <row r="723" spans="1:129" ht="15" customHeight="1" x14ac:dyDescent="0.2">
      <c r="A723" s="9">
        <v>8002535261</v>
      </c>
      <c r="B723" s="9">
        <v>800253526</v>
      </c>
      <c r="C723" s="9"/>
      <c r="D723" s="27">
        <v>216013160</v>
      </c>
      <c r="E723" s="21" t="s">
        <v>243</v>
      </c>
      <c r="F723" s="20" t="s">
        <v>1390</v>
      </c>
      <c r="G723" s="22">
        <f>VLOOKUP(A723,[1]SGP!$A$4:$G$1137,7,0)</f>
        <v>0</v>
      </c>
      <c r="H723" s="23"/>
      <c r="I723" s="23">
        <v>0</v>
      </c>
      <c r="J723" s="23">
        <v>0</v>
      </c>
      <c r="K723" s="24">
        <v>0</v>
      </c>
      <c r="L723" s="23">
        <v>0</v>
      </c>
      <c r="M723" s="23">
        <v>0</v>
      </c>
      <c r="N723" s="25">
        <f t="shared" si="104"/>
        <v>0</v>
      </c>
      <c r="O723" s="25">
        <v>0</v>
      </c>
      <c r="P723" s="22">
        <v>0</v>
      </c>
      <c r="Q723" s="23">
        <v>0</v>
      </c>
      <c r="R723" s="23">
        <v>0</v>
      </c>
      <c r="S723" s="31">
        <v>59883858</v>
      </c>
      <c r="T723" s="23">
        <v>0</v>
      </c>
      <c r="U723" s="24">
        <v>0</v>
      </c>
      <c r="V723" s="23">
        <v>0</v>
      </c>
      <c r="W723" s="23">
        <v>0</v>
      </c>
      <c r="X723" s="25">
        <f t="shared" si="105"/>
        <v>59883858</v>
      </c>
      <c r="Y723" s="25">
        <v>0</v>
      </c>
      <c r="Z723" s="22">
        <v>0</v>
      </c>
      <c r="AA723" s="23">
        <v>0</v>
      </c>
      <c r="AB723" s="22">
        <v>0</v>
      </c>
      <c r="AC723" s="23">
        <v>0</v>
      </c>
      <c r="AD723" s="23">
        <v>0</v>
      </c>
      <c r="AE723" s="23">
        <v>0</v>
      </c>
      <c r="AF723" s="24">
        <v>0</v>
      </c>
      <c r="AG723" s="23">
        <v>0</v>
      </c>
      <c r="AH723" s="23">
        <v>0</v>
      </c>
      <c r="AI723" s="25">
        <f t="shared" si="106"/>
        <v>59883858</v>
      </c>
      <c r="AJ723" s="25">
        <v>0</v>
      </c>
      <c r="AK723" s="24">
        <v>0</v>
      </c>
      <c r="AL723" s="23">
        <v>0</v>
      </c>
      <c r="AM723" s="23">
        <v>0</v>
      </c>
      <c r="AN723" s="24">
        <v>0</v>
      </c>
      <c r="AO723" s="24">
        <v>0</v>
      </c>
      <c r="AP723" s="23">
        <v>0</v>
      </c>
      <c r="AQ723" s="23">
        <v>0</v>
      </c>
      <c r="AR723" s="23">
        <v>0</v>
      </c>
      <c r="AS723" s="41" t="s">
        <v>2304</v>
      </c>
      <c r="AT723" s="23">
        <v>0</v>
      </c>
      <c r="AU723" s="23">
        <v>0</v>
      </c>
      <c r="AV723" s="25">
        <v>59883858</v>
      </c>
      <c r="AW723" s="22">
        <v>0</v>
      </c>
      <c r="AX723" s="23">
        <v>0</v>
      </c>
      <c r="AY723" s="41">
        <v>0</v>
      </c>
      <c r="AZ723" s="23">
        <v>0</v>
      </c>
      <c r="BA723" s="24">
        <v>0</v>
      </c>
      <c r="BB723" s="23">
        <v>0</v>
      </c>
      <c r="BC723" s="23"/>
      <c r="BD723" s="23">
        <v>0</v>
      </c>
      <c r="BE723" s="41">
        <v>0</v>
      </c>
      <c r="BF723" s="23">
        <v>0</v>
      </c>
      <c r="BG723" s="23">
        <v>54287995</v>
      </c>
      <c r="BH723" s="25">
        <v>114171853</v>
      </c>
      <c r="BI723" s="23">
        <v>0</v>
      </c>
      <c r="BJ723" s="23">
        <v>0</v>
      </c>
      <c r="BK723" s="23">
        <v>0</v>
      </c>
      <c r="BL723" s="23">
        <v>0</v>
      </c>
      <c r="BM723" s="23">
        <v>0</v>
      </c>
      <c r="BN723" s="24">
        <v>0</v>
      </c>
      <c r="BO723" s="23">
        <v>0</v>
      </c>
      <c r="BP723" s="23">
        <v>0</v>
      </c>
      <c r="BQ723" s="23">
        <v>0</v>
      </c>
      <c r="BR723" s="25">
        <v>114171853</v>
      </c>
      <c r="BS723" s="22">
        <v>0</v>
      </c>
      <c r="BT723" s="23">
        <v>0</v>
      </c>
      <c r="BU723" s="23">
        <v>0</v>
      </c>
      <c r="BV723" s="23">
        <v>0</v>
      </c>
      <c r="BW723" s="24">
        <v>0</v>
      </c>
      <c r="BX723" s="23">
        <v>0</v>
      </c>
      <c r="BY723" s="23">
        <v>0</v>
      </c>
      <c r="BZ723" s="23">
        <v>0</v>
      </c>
      <c r="CA723" s="25">
        <f t="shared" si="107"/>
        <v>114171853</v>
      </c>
      <c r="CB723" s="22">
        <v>0</v>
      </c>
      <c r="CC723" s="23">
        <v>0</v>
      </c>
      <c r="CD723" s="23">
        <v>0</v>
      </c>
      <c r="CE723" s="23">
        <v>0</v>
      </c>
      <c r="CF723" s="24">
        <v>0</v>
      </c>
      <c r="CG723" s="23">
        <v>0</v>
      </c>
      <c r="CH723" s="23">
        <v>0</v>
      </c>
      <c r="CI723" s="23">
        <v>0</v>
      </c>
      <c r="CJ723" s="25">
        <f t="shared" si="108"/>
        <v>114171853</v>
      </c>
      <c r="CK723" s="22">
        <v>0</v>
      </c>
      <c r="CL723" s="23">
        <v>0</v>
      </c>
      <c r="CM723" s="23">
        <v>0</v>
      </c>
      <c r="CN723" s="23">
        <v>0</v>
      </c>
      <c r="CO723" s="23">
        <v>0</v>
      </c>
      <c r="CP723" s="24">
        <v>0</v>
      </c>
      <c r="CQ723" s="23">
        <v>0</v>
      </c>
      <c r="CR723" s="23">
        <v>0</v>
      </c>
      <c r="CS723" s="25">
        <f t="shared" si="109"/>
        <v>114171853</v>
      </c>
      <c r="CT723" s="22">
        <v>0</v>
      </c>
      <c r="CU723" s="23">
        <v>0</v>
      </c>
      <c r="CV723" s="23">
        <v>0</v>
      </c>
      <c r="CW723" s="23"/>
      <c r="CX723" s="23">
        <v>0</v>
      </c>
      <c r="CY723" s="24">
        <v>0</v>
      </c>
      <c r="CZ723" s="23">
        <v>0</v>
      </c>
      <c r="DA723" s="23">
        <v>0</v>
      </c>
      <c r="DB723" s="25">
        <f t="shared" si="102"/>
        <v>114171853</v>
      </c>
      <c r="DC723" s="22">
        <v>0</v>
      </c>
      <c r="DD723" s="23">
        <v>0</v>
      </c>
      <c r="DE723" s="23">
        <v>0</v>
      </c>
      <c r="DF723" s="23">
        <v>0</v>
      </c>
      <c r="DG723" s="23">
        <v>0</v>
      </c>
      <c r="DH723" s="24">
        <v>0</v>
      </c>
      <c r="DI723" s="23">
        <v>0</v>
      </c>
      <c r="DJ723" s="23">
        <v>0</v>
      </c>
      <c r="DK723" s="25">
        <f t="shared" si="103"/>
        <v>114171853</v>
      </c>
      <c r="DL723" s="28">
        <v>0</v>
      </c>
      <c r="DM723" s="23">
        <v>0</v>
      </c>
      <c r="DN723" s="23">
        <v>0</v>
      </c>
      <c r="DO723" s="23">
        <v>0</v>
      </c>
      <c r="DP723" s="23">
        <v>0</v>
      </c>
      <c r="DQ723" s="23"/>
      <c r="DR723" s="23">
        <v>0</v>
      </c>
      <c r="DS723" s="23">
        <v>0</v>
      </c>
      <c r="DT723" s="24">
        <v>0</v>
      </c>
      <c r="DU723" s="23">
        <v>0</v>
      </c>
      <c r="DV723" s="23">
        <v>0</v>
      </c>
      <c r="DW723" s="26">
        <f t="shared" si="110"/>
        <v>114171853</v>
      </c>
      <c r="DX723" s="26">
        <v>0</v>
      </c>
      <c r="DY723" s="13" t="e">
        <f>+S723+AD723+AU723+#REF!+BG723+#REF!+BQ723+#REF!</f>
        <v>#REF!</v>
      </c>
    </row>
    <row r="724" spans="1:129" ht="15" customHeight="1" x14ac:dyDescent="0.2">
      <c r="A724" s="9">
        <v>8002529229</v>
      </c>
      <c r="B724" s="9">
        <v>800252922</v>
      </c>
      <c r="C724" s="9"/>
      <c r="D724" s="27">
        <v>215786757</v>
      </c>
      <c r="E724" s="21" t="s">
        <v>1121</v>
      </c>
      <c r="F724" s="20" t="s">
        <v>2244</v>
      </c>
      <c r="G724" s="22">
        <f>VLOOKUP(A724,[1]SGP!$A$4:$G$1137,7,0)</f>
        <v>0</v>
      </c>
      <c r="H724" s="23"/>
      <c r="I724" s="23">
        <v>0</v>
      </c>
      <c r="J724" s="23">
        <v>0</v>
      </c>
      <c r="K724" s="24">
        <v>0</v>
      </c>
      <c r="L724" s="23">
        <v>0</v>
      </c>
      <c r="M724" s="23">
        <v>0</v>
      </c>
      <c r="N724" s="25">
        <f t="shared" si="104"/>
        <v>0</v>
      </c>
      <c r="O724" s="25">
        <v>0</v>
      </c>
      <c r="P724" s="22">
        <v>0</v>
      </c>
      <c r="Q724" s="23"/>
      <c r="R724" s="23">
        <v>0</v>
      </c>
      <c r="S724" s="29">
        <v>0</v>
      </c>
      <c r="T724" s="23">
        <v>0</v>
      </c>
      <c r="U724" s="24">
        <v>0</v>
      </c>
      <c r="V724" s="23">
        <v>0</v>
      </c>
      <c r="W724" s="23">
        <v>0</v>
      </c>
      <c r="X724" s="25">
        <f t="shared" si="105"/>
        <v>0</v>
      </c>
      <c r="Y724" s="25">
        <v>0</v>
      </c>
      <c r="Z724" s="22">
        <v>0</v>
      </c>
      <c r="AA724" s="23"/>
      <c r="AB724" s="22">
        <v>0</v>
      </c>
      <c r="AC724" s="23">
        <v>0</v>
      </c>
      <c r="AD724" s="23">
        <v>0</v>
      </c>
      <c r="AE724" s="23">
        <v>0</v>
      </c>
      <c r="AF724" s="24">
        <v>0</v>
      </c>
      <c r="AG724" s="23">
        <v>0</v>
      </c>
      <c r="AH724" s="23">
        <v>0</v>
      </c>
      <c r="AI724" s="25">
        <f t="shared" si="106"/>
        <v>0</v>
      </c>
      <c r="AJ724" s="25">
        <v>0</v>
      </c>
      <c r="AK724" s="24">
        <v>0</v>
      </c>
      <c r="AL724" s="23">
        <v>0</v>
      </c>
      <c r="AM724" s="23">
        <v>0</v>
      </c>
      <c r="AN724" s="24">
        <v>0</v>
      </c>
      <c r="AO724" s="24">
        <v>0</v>
      </c>
      <c r="AP724" s="23">
        <v>0</v>
      </c>
      <c r="AQ724" s="23">
        <v>0</v>
      </c>
      <c r="AR724" s="23">
        <v>0</v>
      </c>
      <c r="AS724" s="41" t="s">
        <v>2304</v>
      </c>
      <c r="AT724" s="23">
        <v>0</v>
      </c>
      <c r="AU724" s="23">
        <v>0</v>
      </c>
      <c r="AV724" s="25">
        <v>0</v>
      </c>
      <c r="AW724" s="22">
        <v>0</v>
      </c>
      <c r="AX724" s="23">
        <v>0</v>
      </c>
      <c r="AY724" s="41">
        <v>0</v>
      </c>
      <c r="AZ724" s="23">
        <v>0</v>
      </c>
      <c r="BA724" s="24">
        <v>0</v>
      </c>
      <c r="BB724" s="23">
        <v>0</v>
      </c>
      <c r="BC724" s="23"/>
      <c r="BD724" s="23">
        <v>0</v>
      </c>
      <c r="BE724" s="41">
        <v>0</v>
      </c>
      <c r="BF724" s="23">
        <v>129296320</v>
      </c>
      <c r="BG724" s="23">
        <v>0</v>
      </c>
      <c r="BH724" s="25">
        <v>129296320</v>
      </c>
      <c r="BI724" s="23">
        <v>0</v>
      </c>
      <c r="BJ724" s="23">
        <v>38092512</v>
      </c>
      <c r="BK724" s="23">
        <v>0</v>
      </c>
      <c r="BL724" s="23">
        <v>0</v>
      </c>
      <c r="BM724" s="23">
        <v>0</v>
      </c>
      <c r="BN724" s="24">
        <v>0</v>
      </c>
      <c r="BO724" s="23">
        <v>0</v>
      </c>
      <c r="BP724" s="23">
        <v>0</v>
      </c>
      <c r="BQ724" s="23">
        <v>0</v>
      </c>
      <c r="BR724" s="25">
        <v>167388832</v>
      </c>
      <c r="BS724" s="22">
        <v>0</v>
      </c>
      <c r="BT724" s="23">
        <v>0</v>
      </c>
      <c r="BU724" s="23">
        <v>0</v>
      </c>
      <c r="BV724" s="23">
        <v>0</v>
      </c>
      <c r="BW724" s="24">
        <v>0</v>
      </c>
      <c r="BX724" s="23">
        <v>0</v>
      </c>
      <c r="BY724" s="23">
        <v>0</v>
      </c>
      <c r="BZ724" s="23">
        <v>0</v>
      </c>
      <c r="CA724" s="25">
        <f t="shared" si="107"/>
        <v>167388832</v>
      </c>
      <c r="CB724" s="22">
        <v>0</v>
      </c>
      <c r="CC724" s="23">
        <v>0</v>
      </c>
      <c r="CD724" s="23">
        <v>0</v>
      </c>
      <c r="CE724" s="23">
        <v>0</v>
      </c>
      <c r="CF724" s="24">
        <v>0</v>
      </c>
      <c r="CG724" s="23">
        <v>0</v>
      </c>
      <c r="CH724" s="23">
        <v>0</v>
      </c>
      <c r="CI724" s="23">
        <v>0</v>
      </c>
      <c r="CJ724" s="25">
        <f t="shared" si="108"/>
        <v>167388832</v>
      </c>
      <c r="CK724" s="22">
        <v>0</v>
      </c>
      <c r="CL724" s="23">
        <v>0</v>
      </c>
      <c r="CM724" s="23">
        <v>0</v>
      </c>
      <c r="CN724" s="23">
        <v>0</v>
      </c>
      <c r="CO724" s="23">
        <v>0</v>
      </c>
      <c r="CP724" s="24">
        <v>0</v>
      </c>
      <c r="CQ724" s="23">
        <v>0</v>
      </c>
      <c r="CR724" s="23">
        <v>0</v>
      </c>
      <c r="CS724" s="25">
        <f t="shared" si="109"/>
        <v>167388832</v>
      </c>
      <c r="CT724" s="22">
        <v>0</v>
      </c>
      <c r="CU724" s="23">
        <v>0</v>
      </c>
      <c r="CV724" s="23">
        <v>0</v>
      </c>
      <c r="CW724" s="23"/>
      <c r="CX724" s="23">
        <v>0</v>
      </c>
      <c r="CY724" s="24">
        <v>0</v>
      </c>
      <c r="CZ724" s="23">
        <v>0</v>
      </c>
      <c r="DA724" s="23">
        <v>0</v>
      </c>
      <c r="DB724" s="25">
        <f t="shared" si="102"/>
        <v>167388832</v>
      </c>
      <c r="DC724" s="22">
        <v>0</v>
      </c>
      <c r="DD724" s="23">
        <v>0</v>
      </c>
      <c r="DE724" s="23">
        <v>0</v>
      </c>
      <c r="DF724" s="23">
        <v>0</v>
      </c>
      <c r="DG724" s="23">
        <v>0</v>
      </c>
      <c r="DH724" s="24">
        <v>0</v>
      </c>
      <c r="DI724" s="23">
        <v>0</v>
      </c>
      <c r="DJ724" s="23">
        <v>0</v>
      </c>
      <c r="DK724" s="25">
        <f t="shared" si="103"/>
        <v>167388832</v>
      </c>
      <c r="DL724" s="28">
        <v>0</v>
      </c>
      <c r="DM724" s="23">
        <v>0</v>
      </c>
      <c r="DN724" s="23">
        <v>0</v>
      </c>
      <c r="DO724" s="23">
        <v>0</v>
      </c>
      <c r="DP724" s="23"/>
      <c r="DQ724" s="23"/>
      <c r="DR724" s="23">
        <v>0</v>
      </c>
      <c r="DS724" s="23">
        <v>0</v>
      </c>
      <c r="DT724" s="24">
        <v>0</v>
      </c>
      <c r="DU724" s="23">
        <v>0</v>
      </c>
      <c r="DV724" s="23">
        <v>0</v>
      </c>
      <c r="DW724" s="26">
        <f t="shared" si="110"/>
        <v>167388832</v>
      </c>
      <c r="DX724" s="26">
        <f>VLOOKUP(B724,[2]RPTNCT049_ConsultaSaldosContabl!$I$4:$K$7914,3,0)</f>
        <v>167388832</v>
      </c>
      <c r="DY724" s="13" t="e">
        <f>+S724+AD724+AU724+#REF!+BG724+#REF!+BQ724+#REF!</f>
        <v>#REF!</v>
      </c>
    </row>
    <row r="725" spans="1:129" ht="15" customHeight="1" x14ac:dyDescent="0.2">
      <c r="A725" s="9">
        <v>8002508531</v>
      </c>
      <c r="B725" s="9">
        <v>800250853</v>
      </c>
      <c r="C725" s="9"/>
      <c r="D725" s="27">
        <v>215354553</v>
      </c>
      <c r="E725" s="21" t="s">
        <v>861</v>
      </c>
      <c r="F725" s="20" t="s">
        <v>1993</v>
      </c>
      <c r="G725" s="22">
        <f>VLOOKUP(A725,[1]SGP!$A$4:$G$1137,7,0)</f>
        <v>0</v>
      </c>
      <c r="H725" s="23"/>
      <c r="I725" s="23">
        <v>0</v>
      </c>
      <c r="J725" s="23">
        <v>0</v>
      </c>
      <c r="K725" s="24">
        <v>0</v>
      </c>
      <c r="L725" s="23">
        <v>0</v>
      </c>
      <c r="M725" s="23">
        <v>0</v>
      </c>
      <c r="N725" s="25">
        <f t="shared" si="104"/>
        <v>0</v>
      </c>
      <c r="O725" s="25">
        <v>0</v>
      </c>
      <c r="P725" s="22">
        <v>0</v>
      </c>
      <c r="Q725" s="23">
        <v>0</v>
      </c>
      <c r="R725" s="23">
        <v>0</v>
      </c>
      <c r="S725" s="31">
        <v>70961713</v>
      </c>
      <c r="T725" s="23">
        <v>0</v>
      </c>
      <c r="U725" s="24">
        <v>0</v>
      </c>
      <c r="V725" s="23">
        <v>0</v>
      </c>
      <c r="W725" s="23">
        <v>0</v>
      </c>
      <c r="X725" s="25">
        <f t="shared" si="105"/>
        <v>70961713</v>
      </c>
      <c r="Y725" s="25">
        <v>0</v>
      </c>
      <c r="Z725" s="22">
        <v>0</v>
      </c>
      <c r="AA725" s="23">
        <v>0</v>
      </c>
      <c r="AB725" s="22">
        <v>0</v>
      </c>
      <c r="AC725" s="23">
        <v>0</v>
      </c>
      <c r="AD725" s="23">
        <v>0</v>
      </c>
      <c r="AE725" s="23">
        <v>0</v>
      </c>
      <c r="AF725" s="24">
        <v>0</v>
      </c>
      <c r="AG725" s="23">
        <v>0</v>
      </c>
      <c r="AH725" s="23">
        <v>0</v>
      </c>
      <c r="AI725" s="25">
        <f t="shared" si="106"/>
        <v>70961713</v>
      </c>
      <c r="AJ725" s="25">
        <v>0</v>
      </c>
      <c r="AK725" s="24">
        <v>0</v>
      </c>
      <c r="AL725" s="23">
        <v>0</v>
      </c>
      <c r="AM725" s="23">
        <v>0</v>
      </c>
      <c r="AN725" s="24">
        <v>0</v>
      </c>
      <c r="AO725" s="24">
        <v>0</v>
      </c>
      <c r="AP725" s="23">
        <v>0</v>
      </c>
      <c r="AQ725" s="23">
        <v>0</v>
      </c>
      <c r="AR725" s="23">
        <v>0</v>
      </c>
      <c r="AS725" s="41" t="s">
        <v>2304</v>
      </c>
      <c r="AT725" s="23">
        <v>0</v>
      </c>
      <c r="AU725" s="23">
        <v>0</v>
      </c>
      <c r="AV725" s="25">
        <v>70961713</v>
      </c>
      <c r="AW725" s="22">
        <v>0</v>
      </c>
      <c r="AX725" s="23">
        <v>0</v>
      </c>
      <c r="AY725" s="41">
        <v>0</v>
      </c>
      <c r="AZ725" s="23">
        <v>0</v>
      </c>
      <c r="BA725" s="24">
        <v>0</v>
      </c>
      <c r="BB725" s="23">
        <v>0</v>
      </c>
      <c r="BC725" s="23"/>
      <c r="BD725" s="23">
        <v>0</v>
      </c>
      <c r="BE725" s="41">
        <v>0</v>
      </c>
      <c r="BF725" s="23">
        <v>53524230</v>
      </c>
      <c r="BG725" s="23">
        <v>61424083</v>
      </c>
      <c r="BH725" s="25">
        <v>185910026</v>
      </c>
      <c r="BI725" s="23">
        <v>0</v>
      </c>
      <c r="BJ725" s="23">
        <v>15288043</v>
      </c>
      <c r="BK725" s="23">
        <v>0</v>
      </c>
      <c r="BL725" s="23">
        <v>0</v>
      </c>
      <c r="BM725" s="23">
        <v>0</v>
      </c>
      <c r="BN725" s="24">
        <v>0</v>
      </c>
      <c r="BO725" s="23">
        <v>0</v>
      </c>
      <c r="BP725" s="23">
        <v>0</v>
      </c>
      <c r="BQ725" s="23">
        <v>0</v>
      </c>
      <c r="BR725" s="25">
        <v>201198069</v>
      </c>
      <c r="BS725" s="22">
        <v>0</v>
      </c>
      <c r="BT725" s="23">
        <v>0</v>
      </c>
      <c r="BU725" s="23">
        <v>0</v>
      </c>
      <c r="BV725" s="23">
        <v>0</v>
      </c>
      <c r="BW725" s="24">
        <v>0</v>
      </c>
      <c r="BX725" s="23">
        <v>0</v>
      </c>
      <c r="BY725" s="23">
        <v>0</v>
      </c>
      <c r="BZ725" s="23">
        <v>0</v>
      </c>
      <c r="CA725" s="25">
        <f t="shared" si="107"/>
        <v>201198069</v>
      </c>
      <c r="CB725" s="22">
        <v>0</v>
      </c>
      <c r="CC725" s="23">
        <v>0</v>
      </c>
      <c r="CD725" s="23">
        <v>0</v>
      </c>
      <c r="CE725" s="23">
        <v>0</v>
      </c>
      <c r="CF725" s="24">
        <v>0</v>
      </c>
      <c r="CG725" s="23">
        <v>0</v>
      </c>
      <c r="CH725" s="23">
        <v>0</v>
      </c>
      <c r="CI725" s="23">
        <v>0</v>
      </c>
      <c r="CJ725" s="25">
        <f t="shared" si="108"/>
        <v>201198069</v>
      </c>
      <c r="CK725" s="22">
        <v>0</v>
      </c>
      <c r="CL725" s="23">
        <v>0</v>
      </c>
      <c r="CM725" s="23">
        <v>0</v>
      </c>
      <c r="CN725" s="23">
        <v>0</v>
      </c>
      <c r="CO725" s="23">
        <v>0</v>
      </c>
      <c r="CP725" s="24">
        <v>0</v>
      </c>
      <c r="CQ725" s="23">
        <v>0</v>
      </c>
      <c r="CR725" s="23">
        <v>0</v>
      </c>
      <c r="CS725" s="25">
        <f t="shared" si="109"/>
        <v>201198069</v>
      </c>
      <c r="CT725" s="22">
        <v>0</v>
      </c>
      <c r="CU725" s="23">
        <v>0</v>
      </c>
      <c r="CV725" s="23">
        <v>0</v>
      </c>
      <c r="CW725" s="23"/>
      <c r="CX725" s="23">
        <v>0</v>
      </c>
      <c r="CY725" s="24">
        <v>0</v>
      </c>
      <c r="CZ725" s="23">
        <v>0</v>
      </c>
      <c r="DA725" s="23">
        <v>0</v>
      </c>
      <c r="DB725" s="25">
        <f t="shared" si="102"/>
        <v>201198069</v>
      </c>
      <c r="DC725" s="22">
        <v>0</v>
      </c>
      <c r="DD725" s="23">
        <v>0</v>
      </c>
      <c r="DE725" s="23">
        <v>0</v>
      </c>
      <c r="DF725" s="23">
        <v>0</v>
      </c>
      <c r="DG725" s="23">
        <v>0</v>
      </c>
      <c r="DH725" s="24">
        <v>0</v>
      </c>
      <c r="DI725" s="23">
        <v>0</v>
      </c>
      <c r="DJ725" s="23">
        <v>0</v>
      </c>
      <c r="DK725" s="25">
        <f t="shared" si="103"/>
        <v>201198069</v>
      </c>
      <c r="DL725" s="28">
        <v>0</v>
      </c>
      <c r="DM725" s="23">
        <v>0</v>
      </c>
      <c r="DN725" s="23">
        <v>0</v>
      </c>
      <c r="DO725" s="23">
        <v>0</v>
      </c>
      <c r="DP725" s="23"/>
      <c r="DQ725" s="23"/>
      <c r="DR725" s="23">
        <v>0</v>
      </c>
      <c r="DS725" s="23">
        <v>0</v>
      </c>
      <c r="DT725" s="24">
        <v>0</v>
      </c>
      <c r="DU725" s="23">
        <v>0</v>
      </c>
      <c r="DV725" s="23">
        <v>0</v>
      </c>
      <c r="DW725" s="26">
        <f t="shared" si="110"/>
        <v>201198069</v>
      </c>
      <c r="DX725" s="26">
        <f>VLOOKUP(B725,[2]RPTNCT049_ConsultaSaldosContabl!$I$4:$K$7914,3,0)</f>
        <v>68812273</v>
      </c>
      <c r="DY725" s="13" t="e">
        <f>+S725+AD725+AU725+#REF!+BG725+#REF!+BQ725+#REF!</f>
        <v>#REF!</v>
      </c>
    </row>
    <row r="726" spans="1:129" ht="15" customHeight="1" x14ac:dyDescent="0.2">
      <c r="A726" s="9">
        <v>8002450219</v>
      </c>
      <c r="B726" s="9">
        <v>800245021</v>
      </c>
      <c r="C726" s="9"/>
      <c r="D726" s="27">
        <v>218554385</v>
      </c>
      <c r="E726" s="21" t="s">
        <v>853</v>
      </c>
      <c r="F726" s="20" t="s">
        <v>1985</v>
      </c>
      <c r="G726" s="22">
        <f>VLOOKUP(A726,[1]SGP!$A$4:$G$1137,7,0)</f>
        <v>0</v>
      </c>
      <c r="H726" s="23"/>
      <c r="I726" s="23">
        <v>0</v>
      </c>
      <c r="J726" s="23">
        <v>0</v>
      </c>
      <c r="K726" s="24">
        <v>0</v>
      </c>
      <c r="L726" s="23">
        <v>0</v>
      </c>
      <c r="M726" s="23">
        <v>0</v>
      </c>
      <c r="N726" s="25">
        <f t="shared" si="104"/>
        <v>0</v>
      </c>
      <c r="O726" s="25">
        <v>0</v>
      </c>
      <c r="P726" s="22">
        <v>0</v>
      </c>
      <c r="Q726" s="23">
        <v>0</v>
      </c>
      <c r="R726" s="23">
        <v>0</v>
      </c>
      <c r="S726" s="31">
        <v>80991227</v>
      </c>
      <c r="T726" s="23">
        <v>0</v>
      </c>
      <c r="U726" s="24">
        <v>0</v>
      </c>
      <c r="V726" s="23">
        <v>0</v>
      </c>
      <c r="W726" s="23">
        <v>0</v>
      </c>
      <c r="X726" s="25">
        <f t="shared" si="105"/>
        <v>80991227</v>
      </c>
      <c r="Y726" s="25">
        <v>0</v>
      </c>
      <c r="Z726" s="22">
        <v>0</v>
      </c>
      <c r="AA726" s="23">
        <v>0</v>
      </c>
      <c r="AB726" s="22">
        <v>0</v>
      </c>
      <c r="AC726" s="23">
        <v>0</v>
      </c>
      <c r="AD726" s="23">
        <v>0</v>
      </c>
      <c r="AE726" s="23">
        <v>0</v>
      </c>
      <c r="AF726" s="24">
        <v>0</v>
      </c>
      <c r="AG726" s="23">
        <v>0</v>
      </c>
      <c r="AH726" s="23">
        <v>0</v>
      </c>
      <c r="AI726" s="25">
        <f t="shared" si="106"/>
        <v>80991227</v>
      </c>
      <c r="AJ726" s="25">
        <v>0</v>
      </c>
      <c r="AK726" s="24">
        <v>0</v>
      </c>
      <c r="AL726" s="23">
        <v>0</v>
      </c>
      <c r="AM726" s="23">
        <v>0</v>
      </c>
      <c r="AN726" s="24">
        <v>0</v>
      </c>
      <c r="AO726" s="24">
        <v>0</v>
      </c>
      <c r="AP726" s="23">
        <v>0</v>
      </c>
      <c r="AQ726" s="23">
        <v>0</v>
      </c>
      <c r="AR726" s="23">
        <v>0</v>
      </c>
      <c r="AS726" s="41" t="s">
        <v>2304</v>
      </c>
      <c r="AT726" s="23">
        <v>0</v>
      </c>
      <c r="AU726" s="23">
        <v>0</v>
      </c>
      <c r="AV726" s="25">
        <v>80991227</v>
      </c>
      <c r="AW726" s="22">
        <v>0</v>
      </c>
      <c r="AX726" s="23">
        <v>0</v>
      </c>
      <c r="AY726" s="41">
        <v>0</v>
      </c>
      <c r="AZ726" s="23">
        <v>0</v>
      </c>
      <c r="BA726" s="24">
        <v>0</v>
      </c>
      <c r="BB726" s="23">
        <v>0</v>
      </c>
      <c r="BC726" s="23"/>
      <c r="BD726" s="23">
        <v>0</v>
      </c>
      <c r="BE726" s="41">
        <v>0</v>
      </c>
      <c r="BF726" s="23">
        <v>111301680</v>
      </c>
      <c r="BG726" s="23">
        <v>66773960</v>
      </c>
      <c r="BH726" s="25">
        <v>259066867</v>
      </c>
      <c r="BI726" s="23">
        <v>0</v>
      </c>
      <c r="BJ726" s="23">
        <v>32685813</v>
      </c>
      <c r="BK726" s="23">
        <v>0</v>
      </c>
      <c r="BL726" s="23">
        <v>0</v>
      </c>
      <c r="BM726" s="23">
        <v>0</v>
      </c>
      <c r="BN726" s="24">
        <v>0</v>
      </c>
      <c r="BO726" s="23">
        <v>0</v>
      </c>
      <c r="BP726" s="23">
        <v>0</v>
      </c>
      <c r="BQ726" s="23">
        <v>0</v>
      </c>
      <c r="BR726" s="25">
        <v>291752680</v>
      </c>
      <c r="BS726" s="22">
        <v>0</v>
      </c>
      <c r="BT726" s="23">
        <v>0</v>
      </c>
      <c r="BU726" s="23">
        <v>0</v>
      </c>
      <c r="BV726" s="23">
        <v>0</v>
      </c>
      <c r="BW726" s="24">
        <v>0</v>
      </c>
      <c r="BX726" s="23">
        <v>0</v>
      </c>
      <c r="BY726" s="23">
        <v>0</v>
      </c>
      <c r="BZ726" s="23">
        <v>0</v>
      </c>
      <c r="CA726" s="25">
        <f t="shared" si="107"/>
        <v>291752680</v>
      </c>
      <c r="CB726" s="22">
        <v>0</v>
      </c>
      <c r="CC726" s="23">
        <v>0</v>
      </c>
      <c r="CD726" s="23">
        <v>0</v>
      </c>
      <c r="CE726" s="23">
        <v>0</v>
      </c>
      <c r="CF726" s="24">
        <v>0</v>
      </c>
      <c r="CG726" s="23">
        <v>0</v>
      </c>
      <c r="CH726" s="23">
        <v>0</v>
      </c>
      <c r="CI726" s="23">
        <v>0</v>
      </c>
      <c r="CJ726" s="25">
        <f t="shared" si="108"/>
        <v>291752680</v>
      </c>
      <c r="CK726" s="22">
        <v>0</v>
      </c>
      <c r="CL726" s="23">
        <v>0</v>
      </c>
      <c r="CM726" s="23">
        <v>0</v>
      </c>
      <c r="CN726" s="23">
        <v>0</v>
      </c>
      <c r="CO726" s="23">
        <v>0</v>
      </c>
      <c r="CP726" s="24">
        <v>0</v>
      </c>
      <c r="CQ726" s="23">
        <v>0</v>
      </c>
      <c r="CR726" s="23">
        <v>0</v>
      </c>
      <c r="CS726" s="25">
        <f t="shared" si="109"/>
        <v>291752680</v>
      </c>
      <c r="CT726" s="22">
        <v>0</v>
      </c>
      <c r="CU726" s="23">
        <v>0</v>
      </c>
      <c r="CV726" s="23">
        <v>0</v>
      </c>
      <c r="CW726" s="23"/>
      <c r="CX726" s="23">
        <v>0</v>
      </c>
      <c r="CY726" s="24">
        <v>0</v>
      </c>
      <c r="CZ726" s="23">
        <v>0</v>
      </c>
      <c r="DA726" s="23">
        <v>0</v>
      </c>
      <c r="DB726" s="25">
        <f t="shared" si="102"/>
        <v>291752680</v>
      </c>
      <c r="DC726" s="22">
        <v>0</v>
      </c>
      <c r="DD726" s="23">
        <v>0</v>
      </c>
      <c r="DE726" s="23">
        <v>0</v>
      </c>
      <c r="DF726" s="23">
        <v>0</v>
      </c>
      <c r="DG726" s="23">
        <v>0</v>
      </c>
      <c r="DH726" s="24">
        <v>0</v>
      </c>
      <c r="DI726" s="23">
        <v>0</v>
      </c>
      <c r="DJ726" s="23">
        <v>0</v>
      </c>
      <c r="DK726" s="25">
        <f t="shared" si="103"/>
        <v>291752680</v>
      </c>
      <c r="DL726" s="28">
        <v>0</v>
      </c>
      <c r="DM726" s="23">
        <v>0</v>
      </c>
      <c r="DN726" s="23">
        <v>0</v>
      </c>
      <c r="DO726" s="23">
        <v>0</v>
      </c>
      <c r="DP726" s="23"/>
      <c r="DQ726" s="23"/>
      <c r="DR726" s="23">
        <v>0</v>
      </c>
      <c r="DS726" s="23">
        <v>0</v>
      </c>
      <c r="DT726" s="24">
        <v>0</v>
      </c>
      <c r="DU726" s="23">
        <v>0</v>
      </c>
      <c r="DV726" s="23">
        <v>0</v>
      </c>
      <c r="DW726" s="26">
        <f t="shared" si="110"/>
        <v>291752680</v>
      </c>
      <c r="DX726" s="26">
        <f>VLOOKUP(B726,[2]RPTNCT049_ConsultaSaldosContabl!$I$4:$K$7914,3,0)</f>
        <v>143987493</v>
      </c>
      <c r="DY726" s="13" t="e">
        <f>+S726+AD726+AU726+#REF!+BG726+#REF!+BQ726+#REF!</f>
        <v>#REF!</v>
      </c>
    </row>
    <row r="727" spans="1:129" ht="15" customHeight="1" x14ac:dyDescent="0.2">
      <c r="A727" s="9">
        <v>8002430227</v>
      </c>
      <c r="B727" s="9">
        <v>800243022</v>
      </c>
      <c r="C727" s="9"/>
      <c r="D727" s="27">
        <v>216976869</v>
      </c>
      <c r="E727" s="21" t="s">
        <v>1082</v>
      </c>
      <c r="F727" s="20" t="s">
        <v>2206</v>
      </c>
      <c r="G727" s="22">
        <f>VLOOKUP(A727,[1]SGP!$A$4:$G$1137,7,0)</f>
        <v>0</v>
      </c>
      <c r="H727" s="23"/>
      <c r="I727" s="23">
        <v>0</v>
      </c>
      <c r="J727" s="23">
        <v>0</v>
      </c>
      <c r="K727" s="24">
        <v>0</v>
      </c>
      <c r="L727" s="23">
        <v>0</v>
      </c>
      <c r="M727" s="23">
        <v>0</v>
      </c>
      <c r="N727" s="25">
        <f t="shared" si="104"/>
        <v>0</v>
      </c>
      <c r="O727" s="25">
        <v>0</v>
      </c>
      <c r="P727" s="22">
        <v>0</v>
      </c>
      <c r="Q727" s="23">
        <v>0</v>
      </c>
      <c r="R727" s="23">
        <v>0</v>
      </c>
      <c r="S727" s="31">
        <v>92208868</v>
      </c>
      <c r="T727" s="23">
        <v>0</v>
      </c>
      <c r="U727" s="24">
        <v>0</v>
      </c>
      <c r="V727" s="23">
        <v>0</v>
      </c>
      <c r="W727" s="23">
        <v>0</v>
      </c>
      <c r="X727" s="25">
        <f t="shared" si="105"/>
        <v>92208868</v>
      </c>
      <c r="Y727" s="25">
        <v>0</v>
      </c>
      <c r="Z727" s="22">
        <v>0</v>
      </c>
      <c r="AA727" s="23">
        <v>0</v>
      </c>
      <c r="AB727" s="22">
        <v>0</v>
      </c>
      <c r="AC727" s="23">
        <v>0</v>
      </c>
      <c r="AD727" s="23">
        <v>0</v>
      </c>
      <c r="AE727" s="23">
        <v>0</v>
      </c>
      <c r="AF727" s="24">
        <v>0</v>
      </c>
      <c r="AG727" s="23">
        <v>0</v>
      </c>
      <c r="AH727" s="23">
        <v>0</v>
      </c>
      <c r="AI727" s="25">
        <f t="shared" si="106"/>
        <v>92208868</v>
      </c>
      <c r="AJ727" s="25">
        <v>0</v>
      </c>
      <c r="AK727" s="24">
        <v>0</v>
      </c>
      <c r="AL727" s="23">
        <v>0</v>
      </c>
      <c r="AM727" s="23">
        <v>0</v>
      </c>
      <c r="AN727" s="24">
        <v>0</v>
      </c>
      <c r="AO727" s="24">
        <v>0</v>
      </c>
      <c r="AP727" s="23">
        <v>0</v>
      </c>
      <c r="AQ727" s="23">
        <v>0</v>
      </c>
      <c r="AR727" s="23">
        <v>0</v>
      </c>
      <c r="AS727" s="41" t="s">
        <v>2304</v>
      </c>
      <c r="AT727" s="23">
        <v>0</v>
      </c>
      <c r="AU727" s="23">
        <v>0</v>
      </c>
      <c r="AV727" s="25">
        <v>92208868</v>
      </c>
      <c r="AW727" s="22">
        <v>0</v>
      </c>
      <c r="AX727" s="23">
        <v>0</v>
      </c>
      <c r="AY727" s="41">
        <v>0</v>
      </c>
      <c r="AZ727" s="23">
        <v>0</v>
      </c>
      <c r="BA727" s="24">
        <v>0</v>
      </c>
      <c r="BB727" s="23">
        <v>0</v>
      </c>
      <c r="BC727" s="23"/>
      <c r="BD727" s="23">
        <v>0</v>
      </c>
      <c r="BE727" s="41">
        <v>0</v>
      </c>
      <c r="BF727" s="23">
        <v>50120140</v>
      </c>
      <c r="BG727" s="23">
        <v>86071986</v>
      </c>
      <c r="BH727" s="25">
        <v>228400994</v>
      </c>
      <c r="BI727" s="23">
        <v>0</v>
      </c>
      <c r="BJ727" s="23">
        <v>14315281</v>
      </c>
      <c r="BK727" s="23">
        <v>0</v>
      </c>
      <c r="BL727" s="23">
        <v>0</v>
      </c>
      <c r="BM727" s="23">
        <v>0</v>
      </c>
      <c r="BN727" s="24">
        <v>0</v>
      </c>
      <c r="BO727" s="23">
        <v>0</v>
      </c>
      <c r="BP727" s="23">
        <v>0</v>
      </c>
      <c r="BQ727" s="23">
        <v>0</v>
      </c>
      <c r="BR727" s="25">
        <v>242716275</v>
      </c>
      <c r="BS727" s="22">
        <v>0</v>
      </c>
      <c r="BT727" s="23">
        <v>0</v>
      </c>
      <c r="BU727" s="23">
        <v>0</v>
      </c>
      <c r="BV727" s="23">
        <v>0</v>
      </c>
      <c r="BW727" s="24">
        <v>0</v>
      </c>
      <c r="BX727" s="23">
        <v>0</v>
      </c>
      <c r="BY727" s="23">
        <v>0</v>
      </c>
      <c r="BZ727" s="23">
        <v>0</v>
      </c>
      <c r="CA727" s="25">
        <f t="shared" si="107"/>
        <v>242716275</v>
      </c>
      <c r="CB727" s="22">
        <v>0</v>
      </c>
      <c r="CC727" s="23">
        <v>0</v>
      </c>
      <c r="CD727" s="23">
        <v>0</v>
      </c>
      <c r="CE727" s="23">
        <v>0</v>
      </c>
      <c r="CF727" s="24">
        <v>0</v>
      </c>
      <c r="CG727" s="23">
        <v>0</v>
      </c>
      <c r="CH727" s="23">
        <v>0</v>
      </c>
      <c r="CI727" s="23">
        <v>0</v>
      </c>
      <c r="CJ727" s="25">
        <f t="shared" si="108"/>
        <v>242716275</v>
      </c>
      <c r="CK727" s="22">
        <v>0</v>
      </c>
      <c r="CL727" s="23">
        <v>0</v>
      </c>
      <c r="CM727" s="23">
        <v>0</v>
      </c>
      <c r="CN727" s="23">
        <v>0</v>
      </c>
      <c r="CO727" s="23">
        <v>0</v>
      </c>
      <c r="CP727" s="24">
        <v>0</v>
      </c>
      <c r="CQ727" s="23">
        <v>0</v>
      </c>
      <c r="CR727" s="23">
        <v>0</v>
      </c>
      <c r="CS727" s="25">
        <f t="shared" si="109"/>
        <v>242716275</v>
      </c>
      <c r="CT727" s="22">
        <v>0</v>
      </c>
      <c r="CU727" s="23">
        <v>0</v>
      </c>
      <c r="CV727" s="23">
        <v>0</v>
      </c>
      <c r="CW727" s="23"/>
      <c r="CX727" s="23">
        <v>0</v>
      </c>
      <c r="CY727" s="24">
        <v>0</v>
      </c>
      <c r="CZ727" s="23">
        <v>0</v>
      </c>
      <c r="DA727" s="23">
        <v>0</v>
      </c>
      <c r="DB727" s="25">
        <f t="shared" si="102"/>
        <v>242716275</v>
      </c>
      <c r="DC727" s="22">
        <v>0</v>
      </c>
      <c r="DD727" s="23">
        <v>0</v>
      </c>
      <c r="DE727" s="23">
        <v>0</v>
      </c>
      <c r="DF727" s="23">
        <v>0</v>
      </c>
      <c r="DG727" s="23">
        <v>0</v>
      </c>
      <c r="DH727" s="24">
        <v>0</v>
      </c>
      <c r="DI727" s="23">
        <v>0</v>
      </c>
      <c r="DJ727" s="23">
        <v>0</v>
      </c>
      <c r="DK727" s="25">
        <f t="shared" si="103"/>
        <v>242716275</v>
      </c>
      <c r="DL727" s="28">
        <v>0</v>
      </c>
      <c r="DM727" s="23">
        <v>0</v>
      </c>
      <c r="DN727" s="23">
        <v>0</v>
      </c>
      <c r="DO727" s="23">
        <v>0</v>
      </c>
      <c r="DP727" s="23">
        <v>0</v>
      </c>
      <c r="DQ727" s="23"/>
      <c r="DR727" s="23">
        <v>0</v>
      </c>
      <c r="DS727" s="23">
        <v>0</v>
      </c>
      <c r="DT727" s="24">
        <v>0</v>
      </c>
      <c r="DU727" s="23">
        <v>0</v>
      </c>
      <c r="DV727" s="23">
        <v>0</v>
      </c>
      <c r="DW727" s="26">
        <f t="shared" si="110"/>
        <v>242716275</v>
      </c>
      <c r="DX727" s="26">
        <f>VLOOKUP(B727,[2]RPTNCT049_ConsultaSaldosContabl!$I$4:$K$7914,3,0)</f>
        <v>64435421</v>
      </c>
      <c r="DY727" s="13" t="e">
        <f>+S727+AD727+AU727+#REF!+BG727+#REF!+BQ727+#REF!</f>
        <v>#REF!</v>
      </c>
    </row>
    <row r="728" spans="1:129" ht="15" customHeight="1" x14ac:dyDescent="0.2">
      <c r="A728" s="9">
        <v>8002394145</v>
      </c>
      <c r="B728" s="9">
        <v>800239414</v>
      </c>
      <c r="C728" s="9"/>
      <c r="D728" s="27">
        <v>213527135</v>
      </c>
      <c r="E728" s="21" t="s">
        <v>647</v>
      </c>
      <c r="F728" s="20" t="s">
        <v>1784</v>
      </c>
      <c r="G728" s="22">
        <f>VLOOKUP(A728,[1]SGP!$A$4:$G$1137,7,0)</f>
        <v>0</v>
      </c>
      <c r="H728" s="23"/>
      <c r="I728" s="23">
        <v>0</v>
      </c>
      <c r="J728" s="23">
        <v>0</v>
      </c>
      <c r="K728" s="24">
        <v>0</v>
      </c>
      <c r="L728" s="23">
        <v>0</v>
      </c>
      <c r="M728" s="23">
        <v>0</v>
      </c>
      <c r="N728" s="25">
        <f t="shared" si="104"/>
        <v>0</v>
      </c>
      <c r="O728" s="25">
        <v>0</v>
      </c>
      <c r="P728" s="22">
        <v>0</v>
      </c>
      <c r="Q728" s="23">
        <v>0</v>
      </c>
      <c r="R728" s="23">
        <v>0</v>
      </c>
      <c r="S728" s="31">
        <v>61529134</v>
      </c>
      <c r="T728" s="23">
        <v>0</v>
      </c>
      <c r="U728" s="24">
        <v>0</v>
      </c>
      <c r="V728" s="23">
        <v>0</v>
      </c>
      <c r="W728" s="23">
        <v>0</v>
      </c>
      <c r="X728" s="25">
        <f t="shared" si="105"/>
        <v>61529134</v>
      </c>
      <c r="Y728" s="25">
        <v>0</v>
      </c>
      <c r="Z728" s="22">
        <v>0</v>
      </c>
      <c r="AA728" s="23">
        <v>0</v>
      </c>
      <c r="AB728" s="22">
        <v>0</v>
      </c>
      <c r="AC728" s="23">
        <v>0</v>
      </c>
      <c r="AD728" s="23">
        <v>0</v>
      </c>
      <c r="AE728" s="23">
        <v>0</v>
      </c>
      <c r="AF728" s="24">
        <v>0</v>
      </c>
      <c r="AG728" s="23">
        <v>0</v>
      </c>
      <c r="AH728" s="23">
        <v>0</v>
      </c>
      <c r="AI728" s="25">
        <f t="shared" si="106"/>
        <v>61529134</v>
      </c>
      <c r="AJ728" s="25">
        <v>0</v>
      </c>
      <c r="AK728" s="24">
        <v>0</v>
      </c>
      <c r="AL728" s="23">
        <v>0</v>
      </c>
      <c r="AM728" s="23">
        <v>0</v>
      </c>
      <c r="AN728" s="24">
        <v>0</v>
      </c>
      <c r="AO728" s="24">
        <v>0</v>
      </c>
      <c r="AP728" s="23">
        <v>0</v>
      </c>
      <c r="AQ728" s="23">
        <v>0</v>
      </c>
      <c r="AR728" s="23">
        <v>0</v>
      </c>
      <c r="AS728" s="41" t="s">
        <v>2304</v>
      </c>
      <c r="AT728" s="23">
        <v>0</v>
      </c>
      <c r="AU728" s="23">
        <v>0</v>
      </c>
      <c r="AV728" s="25">
        <v>61529134</v>
      </c>
      <c r="AW728" s="22">
        <v>0</v>
      </c>
      <c r="AX728" s="23">
        <v>0</v>
      </c>
      <c r="AY728" s="41">
        <v>0</v>
      </c>
      <c r="AZ728" s="23">
        <v>0</v>
      </c>
      <c r="BA728" s="24">
        <v>0</v>
      </c>
      <c r="BB728" s="23">
        <v>0</v>
      </c>
      <c r="BC728" s="23"/>
      <c r="BD728" s="23">
        <v>0</v>
      </c>
      <c r="BE728" s="41">
        <v>0</v>
      </c>
      <c r="BF728" s="23">
        <v>54365720</v>
      </c>
      <c r="BG728" s="23">
        <v>57583947</v>
      </c>
      <c r="BH728" s="25">
        <v>173478801</v>
      </c>
      <c r="BI728" s="23">
        <v>0</v>
      </c>
      <c r="BJ728" s="23">
        <v>15526672</v>
      </c>
      <c r="BK728" s="23">
        <v>0</v>
      </c>
      <c r="BL728" s="23">
        <v>0</v>
      </c>
      <c r="BM728" s="23">
        <v>0</v>
      </c>
      <c r="BN728" s="24">
        <v>0</v>
      </c>
      <c r="BO728" s="23">
        <v>0</v>
      </c>
      <c r="BP728" s="23">
        <v>0</v>
      </c>
      <c r="BQ728" s="23">
        <v>0</v>
      </c>
      <c r="BR728" s="25">
        <v>189005473</v>
      </c>
      <c r="BS728" s="22">
        <v>0</v>
      </c>
      <c r="BT728" s="23">
        <v>0</v>
      </c>
      <c r="BU728" s="23">
        <v>0</v>
      </c>
      <c r="BV728" s="23">
        <v>0</v>
      </c>
      <c r="BW728" s="24">
        <v>0</v>
      </c>
      <c r="BX728" s="23">
        <v>0</v>
      </c>
      <c r="BY728" s="23">
        <v>0</v>
      </c>
      <c r="BZ728" s="23">
        <v>0</v>
      </c>
      <c r="CA728" s="25">
        <f t="shared" si="107"/>
        <v>189005473</v>
      </c>
      <c r="CB728" s="22">
        <v>0</v>
      </c>
      <c r="CC728" s="23">
        <v>0</v>
      </c>
      <c r="CD728" s="23">
        <v>0</v>
      </c>
      <c r="CE728" s="23">
        <v>0</v>
      </c>
      <c r="CF728" s="24">
        <v>0</v>
      </c>
      <c r="CG728" s="23">
        <v>0</v>
      </c>
      <c r="CH728" s="23">
        <v>0</v>
      </c>
      <c r="CI728" s="23">
        <v>0</v>
      </c>
      <c r="CJ728" s="25">
        <f t="shared" si="108"/>
        <v>189005473</v>
      </c>
      <c r="CK728" s="22">
        <v>0</v>
      </c>
      <c r="CL728" s="23">
        <v>0</v>
      </c>
      <c r="CM728" s="23">
        <v>0</v>
      </c>
      <c r="CN728" s="23">
        <v>0</v>
      </c>
      <c r="CO728" s="23">
        <v>0</v>
      </c>
      <c r="CP728" s="24">
        <v>0</v>
      </c>
      <c r="CQ728" s="23">
        <v>0</v>
      </c>
      <c r="CR728" s="23">
        <v>0</v>
      </c>
      <c r="CS728" s="25">
        <f t="shared" si="109"/>
        <v>189005473</v>
      </c>
      <c r="CT728" s="22">
        <v>0</v>
      </c>
      <c r="CU728" s="23">
        <v>0</v>
      </c>
      <c r="CV728" s="23">
        <v>0</v>
      </c>
      <c r="CW728" s="23"/>
      <c r="CX728" s="23">
        <v>0</v>
      </c>
      <c r="CY728" s="24">
        <v>0</v>
      </c>
      <c r="CZ728" s="23">
        <v>0</v>
      </c>
      <c r="DA728" s="23">
        <v>0</v>
      </c>
      <c r="DB728" s="25">
        <f t="shared" si="102"/>
        <v>189005473</v>
      </c>
      <c r="DC728" s="22">
        <v>0</v>
      </c>
      <c r="DD728" s="23">
        <v>0</v>
      </c>
      <c r="DE728" s="23">
        <v>0</v>
      </c>
      <c r="DF728" s="23">
        <v>0</v>
      </c>
      <c r="DG728" s="23">
        <v>0</v>
      </c>
      <c r="DH728" s="24">
        <v>0</v>
      </c>
      <c r="DI728" s="23">
        <v>0</v>
      </c>
      <c r="DJ728" s="23">
        <v>0</v>
      </c>
      <c r="DK728" s="25">
        <f t="shared" si="103"/>
        <v>189005473</v>
      </c>
      <c r="DL728" s="28">
        <v>0</v>
      </c>
      <c r="DM728" s="23">
        <v>0</v>
      </c>
      <c r="DN728" s="23">
        <v>0</v>
      </c>
      <c r="DO728" s="23">
        <v>0</v>
      </c>
      <c r="DP728" s="23"/>
      <c r="DQ728" s="23"/>
      <c r="DR728" s="23">
        <v>0</v>
      </c>
      <c r="DS728" s="23">
        <v>0</v>
      </c>
      <c r="DT728" s="24">
        <v>0</v>
      </c>
      <c r="DU728" s="23">
        <v>0</v>
      </c>
      <c r="DV728" s="23">
        <v>0</v>
      </c>
      <c r="DW728" s="26">
        <f t="shared" si="110"/>
        <v>189005473</v>
      </c>
      <c r="DX728" s="26">
        <f>VLOOKUP(B728,[2]RPTNCT049_ConsultaSaldosContabl!$I$4:$K$7914,3,0)</f>
        <v>69892392</v>
      </c>
      <c r="DY728" s="13" t="e">
        <f>+S728+AD728+AU728+#REF!+BG728+#REF!+BQ728+#REF!</f>
        <v>#REF!</v>
      </c>
    </row>
    <row r="729" spans="1:129" ht="15" customHeight="1" x14ac:dyDescent="0.2">
      <c r="A729" s="9">
        <v>8002298872</v>
      </c>
      <c r="B729" s="9">
        <v>800229887</v>
      </c>
      <c r="C729" s="9"/>
      <c r="D729" s="27">
        <v>216986569</v>
      </c>
      <c r="E729" s="21" t="s">
        <v>1116</v>
      </c>
      <c r="F729" s="20" t="s">
        <v>2239</v>
      </c>
      <c r="G729" s="22">
        <f>VLOOKUP(A729,[1]SGP!$A$4:$G$1137,7,0)</f>
        <v>0</v>
      </c>
      <c r="H729" s="23"/>
      <c r="I729" s="23">
        <v>0</v>
      </c>
      <c r="J729" s="23">
        <v>0</v>
      </c>
      <c r="K729" s="24">
        <v>0</v>
      </c>
      <c r="L729" s="23">
        <v>0</v>
      </c>
      <c r="M729" s="23">
        <v>0</v>
      </c>
      <c r="N729" s="25">
        <f t="shared" si="104"/>
        <v>0</v>
      </c>
      <c r="O729" s="25">
        <v>0</v>
      </c>
      <c r="P729" s="22">
        <v>0</v>
      </c>
      <c r="Q729" s="23"/>
      <c r="R729" s="23">
        <v>0</v>
      </c>
      <c r="S729" s="31">
        <v>33458651</v>
      </c>
      <c r="T729" s="23">
        <v>0</v>
      </c>
      <c r="U729" s="24">
        <v>0</v>
      </c>
      <c r="V729" s="23">
        <v>0</v>
      </c>
      <c r="W729" s="23">
        <v>0</v>
      </c>
      <c r="X729" s="25">
        <f t="shared" si="105"/>
        <v>33458651</v>
      </c>
      <c r="Y729" s="25">
        <v>0</v>
      </c>
      <c r="Z729" s="22">
        <v>0</v>
      </c>
      <c r="AA729" s="23"/>
      <c r="AB729" s="22">
        <v>0</v>
      </c>
      <c r="AC729" s="23">
        <v>0</v>
      </c>
      <c r="AD729" s="23">
        <v>69379164</v>
      </c>
      <c r="AE729" s="23">
        <v>0</v>
      </c>
      <c r="AF729" s="24">
        <v>0</v>
      </c>
      <c r="AG729" s="23">
        <v>0</v>
      </c>
      <c r="AH729" s="23">
        <v>0</v>
      </c>
      <c r="AI729" s="25">
        <f t="shared" si="106"/>
        <v>102837815</v>
      </c>
      <c r="AJ729" s="25">
        <v>0</v>
      </c>
      <c r="AK729" s="24">
        <v>0</v>
      </c>
      <c r="AL729" s="23">
        <v>0</v>
      </c>
      <c r="AM729" s="23">
        <v>0</v>
      </c>
      <c r="AN729" s="24">
        <v>0</v>
      </c>
      <c r="AO729" s="24">
        <v>0</v>
      </c>
      <c r="AP729" s="23">
        <v>0</v>
      </c>
      <c r="AQ729" s="23">
        <v>0</v>
      </c>
      <c r="AR729" s="23">
        <v>0</v>
      </c>
      <c r="AS729" s="41" t="s">
        <v>2304</v>
      </c>
      <c r="AT729" s="23">
        <v>0</v>
      </c>
      <c r="AU729" s="23">
        <v>0</v>
      </c>
      <c r="AV729" s="25">
        <v>102837815</v>
      </c>
      <c r="AW729" s="22">
        <v>0</v>
      </c>
      <c r="AX729" s="23">
        <v>0</v>
      </c>
      <c r="AY729" s="41">
        <v>0</v>
      </c>
      <c r="AZ729" s="23">
        <v>0</v>
      </c>
      <c r="BA729" s="24">
        <v>0</v>
      </c>
      <c r="BB729" s="23">
        <v>0</v>
      </c>
      <c r="BC729" s="23"/>
      <c r="BD729" s="23">
        <v>0</v>
      </c>
      <c r="BE729" s="41">
        <v>0</v>
      </c>
      <c r="BF729" s="23">
        <v>78176600</v>
      </c>
      <c r="BG729" s="23">
        <v>95219169</v>
      </c>
      <c r="BH729" s="25">
        <v>276233584</v>
      </c>
      <c r="BI729" s="23">
        <v>0</v>
      </c>
      <c r="BJ729" s="23">
        <v>22329463</v>
      </c>
      <c r="BK729" s="23">
        <v>0</v>
      </c>
      <c r="BL729" s="23">
        <v>0</v>
      </c>
      <c r="BM729" s="23">
        <v>0</v>
      </c>
      <c r="BN729" s="24">
        <v>0</v>
      </c>
      <c r="BO729" s="23">
        <v>0</v>
      </c>
      <c r="BP729" s="23">
        <v>0</v>
      </c>
      <c r="BQ729" s="23">
        <v>0</v>
      </c>
      <c r="BR729" s="25">
        <v>298563047</v>
      </c>
      <c r="BS729" s="22">
        <v>0</v>
      </c>
      <c r="BT729" s="23">
        <v>0</v>
      </c>
      <c r="BU729" s="23">
        <v>0</v>
      </c>
      <c r="BV729" s="23">
        <v>0</v>
      </c>
      <c r="BW729" s="24">
        <v>0</v>
      </c>
      <c r="BX729" s="23">
        <v>0</v>
      </c>
      <c r="BY729" s="23">
        <v>0</v>
      </c>
      <c r="BZ729" s="23">
        <v>0</v>
      </c>
      <c r="CA729" s="25">
        <f t="shared" si="107"/>
        <v>298563047</v>
      </c>
      <c r="CB729" s="22">
        <v>0</v>
      </c>
      <c r="CC729" s="23">
        <v>0</v>
      </c>
      <c r="CD729" s="23">
        <v>0</v>
      </c>
      <c r="CE729" s="23">
        <v>0</v>
      </c>
      <c r="CF729" s="24">
        <v>0</v>
      </c>
      <c r="CG729" s="23">
        <v>0</v>
      </c>
      <c r="CH729" s="23">
        <v>0</v>
      </c>
      <c r="CI729" s="23">
        <v>0</v>
      </c>
      <c r="CJ729" s="25">
        <f t="shared" si="108"/>
        <v>298563047</v>
      </c>
      <c r="CK729" s="22">
        <v>0</v>
      </c>
      <c r="CL729" s="23">
        <v>0</v>
      </c>
      <c r="CM729" s="23">
        <v>0</v>
      </c>
      <c r="CN729" s="23">
        <v>0</v>
      </c>
      <c r="CO729" s="23">
        <v>0</v>
      </c>
      <c r="CP729" s="24">
        <v>0</v>
      </c>
      <c r="CQ729" s="23">
        <v>0</v>
      </c>
      <c r="CR729" s="23">
        <v>0</v>
      </c>
      <c r="CS729" s="25">
        <f t="shared" si="109"/>
        <v>298563047</v>
      </c>
      <c r="CT729" s="22">
        <v>0</v>
      </c>
      <c r="CU729" s="23">
        <v>0</v>
      </c>
      <c r="CV729" s="23">
        <v>0</v>
      </c>
      <c r="CW729" s="23"/>
      <c r="CX729" s="23">
        <v>0</v>
      </c>
      <c r="CY729" s="24">
        <v>0</v>
      </c>
      <c r="CZ729" s="23">
        <v>0</v>
      </c>
      <c r="DA729" s="23">
        <v>0</v>
      </c>
      <c r="DB729" s="25">
        <f t="shared" si="102"/>
        <v>298563047</v>
      </c>
      <c r="DC729" s="22">
        <v>0</v>
      </c>
      <c r="DD729" s="23">
        <v>0</v>
      </c>
      <c r="DE729" s="23">
        <v>0</v>
      </c>
      <c r="DF729" s="23">
        <v>0</v>
      </c>
      <c r="DG729" s="23">
        <v>0</v>
      </c>
      <c r="DH729" s="24">
        <v>0</v>
      </c>
      <c r="DI729" s="23">
        <v>0</v>
      </c>
      <c r="DJ729" s="23">
        <v>0</v>
      </c>
      <c r="DK729" s="25">
        <f t="shared" si="103"/>
        <v>298563047</v>
      </c>
      <c r="DL729" s="28">
        <v>0</v>
      </c>
      <c r="DM729" s="23">
        <v>0</v>
      </c>
      <c r="DN729" s="23">
        <v>0</v>
      </c>
      <c r="DO729" s="23">
        <v>0</v>
      </c>
      <c r="DP729" s="23"/>
      <c r="DQ729" s="23"/>
      <c r="DR729" s="23">
        <v>0</v>
      </c>
      <c r="DS729" s="23">
        <v>0</v>
      </c>
      <c r="DT729" s="24">
        <v>0</v>
      </c>
      <c r="DU729" s="23">
        <v>0</v>
      </c>
      <c r="DV729" s="23">
        <v>0</v>
      </c>
      <c r="DW729" s="26">
        <f t="shared" si="110"/>
        <v>298563047</v>
      </c>
      <c r="DX729" s="26">
        <f>VLOOKUP(B729,[2]RPTNCT049_ConsultaSaldosContabl!$I$4:$K$7914,3,0)</f>
        <v>100506063</v>
      </c>
      <c r="DY729" s="13" t="e">
        <f>+S729+AD729+AU729+#REF!+BG729+#REF!+BQ729+#REF!</f>
        <v>#REF!</v>
      </c>
    </row>
    <row r="730" spans="1:129" ht="15" customHeight="1" x14ac:dyDescent="0.2">
      <c r="A730" s="9">
        <v>8002225020</v>
      </c>
      <c r="B730" s="9">
        <v>800222502</v>
      </c>
      <c r="C730" s="9"/>
      <c r="D730" s="27">
        <v>219052390</v>
      </c>
      <c r="E730" s="21" t="s">
        <v>803</v>
      </c>
      <c r="F730" s="20" t="s">
        <v>1938</v>
      </c>
      <c r="G730" s="22">
        <f>VLOOKUP(A730,[1]SGP!$A$4:$G$1137,7,0)</f>
        <v>0</v>
      </c>
      <c r="H730" s="23"/>
      <c r="I730" s="23">
        <v>0</v>
      </c>
      <c r="J730" s="23">
        <v>0</v>
      </c>
      <c r="K730" s="24">
        <v>0</v>
      </c>
      <c r="L730" s="23">
        <v>0</v>
      </c>
      <c r="M730" s="23">
        <v>0</v>
      </c>
      <c r="N730" s="25">
        <f t="shared" si="104"/>
        <v>0</v>
      </c>
      <c r="O730" s="25">
        <v>0</v>
      </c>
      <c r="P730" s="22">
        <v>0</v>
      </c>
      <c r="Q730" s="23">
        <v>0</v>
      </c>
      <c r="R730" s="23">
        <v>0</v>
      </c>
      <c r="S730" s="31">
        <v>95381960</v>
      </c>
      <c r="T730" s="23">
        <v>0</v>
      </c>
      <c r="U730" s="24">
        <v>0</v>
      </c>
      <c r="V730" s="23">
        <v>0</v>
      </c>
      <c r="W730" s="23">
        <v>0</v>
      </c>
      <c r="X730" s="25">
        <f t="shared" si="105"/>
        <v>95381960</v>
      </c>
      <c r="Y730" s="25">
        <v>0</v>
      </c>
      <c r="Z730" s="22">
        <v>0</v>
      </c>
      <c r="AA730" s="23">
        <v>0</v>
      </c>
      <c r="AB730" s="22">
        <v>0</v>
      </c>
      <c r="AC730" s="23">
        <v>0</v>
      </c>
      <c r="AD730" s="23">
        <v>0</v>
      </c>
      <c r="AE730" s="23">
        <v>0</v>
      </c>
      <c r="AF730" s="24">
        <v>0</v>
      </c>
      <c r="AG730" s="23">
        <v>0</v>
      </c>
      <c r="AH730" s="23">
        <v>0</v>
      </c>
      <c r="AI730" s="25">
        <f t="shared" si="106"/>
        <v>95381960</v>
      </c>
      <c r="AJ730" s="25">
        <v>0</v>
      </c>
      <c r="AK730" s="24">
        <v>0</v>
      </c>
      <c r="AL730" s="23">
        <v>0</v>
      </c>
      <c r="AM730" s="23">
        <v>0</v>
      </c>
      <c r="AN730" s="24">
        <v>0</v>
      </c>
      <c r="AO730" s="24">
        <v>0</v>
      </c>
      <c r="AP730" s="23">
        <v>0</v>
      </c>
      <c r="AQ730" s="23">
        <v>0</v>
      </c>
      <c r="AR730" s="23">
        <v>0</v>
      </c>
      <c r="AS730" s="41" t="s">
        <v>2304</v>
      </c>
      <c r="AT730" s="23">
        <v>0</v>
      </c>
      <c r="AU730" s="23">
        <v>0</v>
      </c>
      <c r="AV730" s="25">
        <v>95381960</v>
      </c>
      <c r="AW730" s="22">
        <v>0</v>
      </c>
      <c r="AX730" s="23">
        <v>0</v>
      </c>
      <c r="AY730" s="41">
        <v>0</v>
      </c>
      <c r="AZ730" s="23">
        <v>0</v>
      </c>
      <c r="BA730" s="24">
        <v>0</v>
      </c>
      <c r="BB730" s="23">
        <v>0</v>
      </c>
      <c r="BC730" s="23"/>
      <c r="BD730" s="23">
        <v>0</v>
      </c>
      <c r="BE730" s="41">
        <v>0</v>
      </c>
      <c r="BF730" s="23">
        <v>122889200</v>
      </c>
      <c r="BG730" s="23">
        <v>86321018</v>
      </c>
      <c r="BH730" s="25">
        <v>304592178</v>
      </c>
      <c r="BI730" s="23">
        <v>0</v>
      </c>
      <c r="BJ730" s="23">
        <v>35095512</v>
      </c>
      <c r="BK730" s="23">
        <v>0</v>
      </c>
      <c r="BL730" s="23">
        <v>0</v>
      </c>
      <c r="BM730" s="23">
        <v>0</v>
      </c>
      <c r="BN730" s="24">
        <v>0</v>
      </c>
      <c r="BO730" s="23">
        <v>0</v>
      </c>
      <c r="BP730" s="23">
        <v>0</v>
      </c>
      <c r="BQ730" s="23">
        <v>0</v>
      </c>
      <c r="BR730" s="25">
        <v>339687690</v>
      </c>
      <c r="BS730" s="22">
        <v>0</v>
      </c>
      <c r="BT730" s="23">
        <v>0</v>
      </c>
      <c r="BU730" s="23">
        <v>0</v>
      </c>
      <c r="BV730" s="23">
        <v>0</v>
      </c>
      <c r="BW730" s="24">
        <v>0</v>
      </c>
      <c r="BX730" s="23">
        <v>0</v>
      </c>
      <c r="BY730" s="23">
        <v>0</v>
      </c>
      <c r="BZ730" s="23">
        <v>0</v>
      </c>
      <c r="CA730" s="25">
        <f t="shared" si="107"/>
        <v>339687690</v>
      </c>
      <c r="CB730" s="22">
        <v>0</v>
      </c>
      <c r="CC730" s="23">
        <v>0</v>
      </c>
      <c r="CD730" s="23">
        <v>0</v>
      </c>
      <c r="CE730" s="23">
        <v>0</v>
      </c>
      <c r="CF730" s="24">
        <v>0</v>
      </c>
      <c r="CG730" s="23">
        <v>0</v>
      </c>
      <c r="CH730" s="23">
        <v>0</v>
      </c>
      <c r="CI730" s="23">
        <v>0</v>
      </c>
      <c r="CJ730" s="25">
        <f t="shared" si="108"/>
        <v>339687690</v>
      </c>
      <c r="CK730" s="22">
        <v>0</v>
      </c>
      <c r="CL730" s="23">
        <v>0</v>
      </c>
      <c r="CM730" s="23">
        <v>0</v>
      </c>
      <c r="CN730" s="23">
        <v>0</v>
      </c>
      <c r="CO730" s="23">
        <v>0</v>
      </c>
      <c r="CP730" s="24">
        <v>0</v>
      </c>
      <c r="CQ730" s="23">
        <v>0</v>
      </c>
      <c r="CR730" s="23">
        <v>0</v>
      </c>
      <c r="CS730" s="25">
        <f t="shared" si="109"/>
        <v>339687690</v>
      </c>
      <c r="CT730" s="22">
        <v>0</v>
      </c>
      <c r="CU730" s="23">
        <v>0</v>
      </c>
      <c r="CV730" s="23">
        <v>0</v>
      </c>
      <c r="CW730" s="23"/>
      <c r="CX730" s="23">
        <v>0</v>
      </c>
      <c r="CY730" s="24">
        <v>0</v>
      </c>
      <c r="CZ730" s="23">
        <v>0</v>
      </c>
      <c r="DA730" s="23">
        <v>0</v>
      </c>
      <c r="DB730" s="25">
        <f t="shared" si="102"/>
        <v>339687690</v>
      </c>
      <c r="DC730" s="22">
        <v>0</v>
      </c>
      <c r="DD730" s="23">
        <v>0</v>
      </c>
      <c r="DE730" s="23">
        <v>0</v>
      </c>
      <c r="DF730" s="23">
        <v>0</v>
      </c>
      <c r="DG730" s="23">
        <v>0</v>
      </c>
      <c r="DH730" s="24">
        <v>0</v>
      </c>
      <c r="DI730" s="23">
        <v>0</v>
      </c>
      <c r="DJ730" s="23">
        <v>0</v>
      </c>
      <c r="DK730" s="25">
        <f t="shared" si="103"/>
        <v>339687690</v>
      </c>
      <c r="DL730" s="28">
        <v>0</v>
      </c>
      <c r="DM730" s="23">
        <v>0</v>
      </c>
      <c r="DN730" s="23">
        <v>0</v>
      </c>
      <c r="DO730" s="23">
        <v>0</v>
      </c>
      <c r="DP730" s="23"/>
      <c r="DQ730" s="23"/>
      <c r="DR730" s="23">
        <v>0</v>
      </c>
      <c r="DS730" s="23">
        <v>0</v>
      </c>
      <c r="DT730" s="24">
        <v>0</v>
      </c>
      <c r="DU730" s="23">
        <v>0</v>
      </c>
      <c r="DV730" s="23">
        <v>0</v>
      </c>
      <c r="DW730" s="26">
        <f t="shared" si="110"/>
        <v>339687690</v>
      </c>
      <c r="DX730" s="26">
        <f>VLOOKUP(B730,[2]RPTNCT049_ConsultaSaldosContabl!$I$4:$K$7914,3,0)</f>
        <v>157984712</v>
      </c>
      <c r="DY730" s="13" t="e">
        <f>+S730+AD730+AU730+#REF!+BG730+#REF!+BQ730+#REF!</f>
        <v>#REF!</v>
      </c>
    </row>
    <row r="731" spans="1:129" ht="15" customHeight="1" x14ac:dyDescent="0.2">
      <c r="A731" s="9">
        <v>8002224989</v>
      </c>
      <c r="B731" s="9">
        <v>800222498</v>
      </c>
      <c r="C731" s="9"/>
      <c r="D731" s="27">
        <v>216552565</v>
      </c>
      <c r="E731" s="21" t="s">
        <v>817</v>
      </c>
      <c r="F731" s="20" t="s">
        <v>1952</v>
      </c>
      <c r="G731" s="22">
        <f>VLOOKUP(A731,[1]SGP!$A$4:$G$1137,7,0)</f>
        <v>0</v>
      </c>
      <c r="H731" s="23"/>
      <c r="I731" s="23">
        <v>0</v>
      </c>
      <c r="J731" s="23">
        <v>0</v>
      </c>
      <c r="K731" s="24">
        <v>0</v>
      </c>
      <c r="L731" s="23">
        <v>0</v>
      </c>
      <c r="M731" s="23">
        <v>0</v>
      </c>
      <c r="N731" s="25">
        <f t="shared" si="104"/>
        <v>0</v>
      </c>
      <c r="O731" s="25">
        <v>0</v>
      </c>
      <c r="P731" s="22">
        <v>0</v>
      </c>
      <c r="Q731" s="23">
        <v>0</v>
      </c>
      <c r="R731" s="23">
        <v>0</v>
      </c>
      <c r="S731" s="31">
        <v>42576690</v>
      </c>
      <c r="T731" s="23">
        <v>0</v>
      </c>
      <c r="U731" s="24">
        <v>0</v>
      </c>
      <c r="V731" s="23">
        <v>0</v>
      </c>
      <c r="W731" s="23">
        <v>0</v>
      </c>
      <c r="X731" s="25">
        <f t="shared" si="105"/>
        <v>42576690</v>
      </c>
      <c r="Y731" s="25">
        <v>0</v>
      </c>
      <c r="Z731" s="22">
        <v>0</v>
      </c>
      <c r="AA731" s="23">
        <v>0</v>
      </c>
      <c r="AB731" s="22">
        <v>0</v>
      </c>
      <c r="AC731" s="23">
        <v>0</v>
      </c>
      <c r="AD731" s="23">
        <v>0</v>
      </c>
      <c r="AE731" s="23">
        <v>0</v>
      </c>
      <c r="AF731" s="24">
        <v>0</v>
      </c>
      <c r="AG731" s="23">
        <v>0</v>
      </c>
      <c r="AH731" s="23">
        <v>0</v>
      </c>
      <c r="AI731" s="25">
        <f t="shared" si="106"/>
        <v>42576690</v>
      </c>
      <c r="AJ731" s="25">
        <v>0</v>
      </c>
      <c r="AK731" s="24">
        <v>0</v>
      </c>
      <c r="AL731" s="23">
        <v>0</v>
      </c>
      <c r="AM731" s="23">
        <v>0</v>
      </c>
      <c r="AN731" s="24">
        <v>0</v>
      </c>
      <c r="AO731" s="24">
        <v>0</v>
      </c>
      <c r="AP731" s="23">
        <v>0</v>
      </c>
      <c r="AQ731" s="23">
        <v>0</v>
      </c>
      <c r="AR731" s="23">
        <v>0</v>
      </c>
      <c r="AS731" s="41" t="s">
        <v>2304</v>
      </c>
      <c r="AT731" s="23">
        <v>0</v>
      </c>
      <c r="AU731" s="23">
        <v>0</v>
      </c>
      <c r="AV731" s="25">
        <v>42576690</v>
      </c>
      <c r="AW731" s="22">
        <v>0</v>
      </c>
      <c r="AX731" s="23">
        <v>0</v>
      </c>
      <c r="AY731" s="41">
        <v>0</v>
      </c>
      <c r="AZ731" s="23">
        <v>0</v>
      </c>
      <c r="BA731" s="24">
        <v>0</v>
      </c>
      <c r="BB731" s="23">
        <v>0</v>
      </c>
      <c r="BC731" s="23"/>
      <c r="BD731" s="23">
        <v>0</v>
      </c>
      <c r="BE731" s="41">
        <v>0</v>
      </c>
      <c r="BF731" s="23">
        <v>42014435</v>
      </c>
      <c r="BG731" s="23">
        <v>36744214</v>
      </c>
      <c r="BH731" s="25">
        <v>121335339</v>
      </c>
      <c r="BI731" s="23">
        <v>0</v>
      </c>
      <c r="BJ731" s="23">
        <v>11669227</v>
      </c>
      <c r="BK731" s="23">
        <v>0</v>
      </c>
      <c r="BL731" s="23">
        <v>0</v>
      </c>
      <c r="BM731" s="23">
        <v>0</v>
      </c>
      <c r="BN731" s="24">
        <v>0</v>
      </c>
      <c r="BO731" s="23">
        <v>0</v>
      </c>
      <c r="BP731" s="23">
        <v>0</v>
      </c>
      <c r="BQ731" s="23">
        <v>0</v>
      </c>
      <c r="BR731" s="25">
        <v>133004566</v>
      </c>
      <c r="BS731" s="22">
        <v>0</v>
      </c>
      <c r="BT731" s="23">
        <v>0</v>
      </c>
      <c r="BU731" s="23">
        <v>0</v>
      </c>
      <c r="BV731" s="23">
        <v>0</v>
      </c>
      <c r="BW731" s="24">
        <v>0</v>
      </c>
      <c r="BX731" s="23">
        <v>0</v>
      </c>
      <c r="BY731" s="23">
        <v>0</v>
      </c>
      <c r="BZ731" s="23">
        <v>0</v>
      </c>
      <c r="CA731" s="25">
        <f t="shared" si="107"/>
        <v>133004566</v>
      </c>
      <c r="CB731" s="22">
        <v>0</v>
      </c>
      <c r="CC731" s="23">
        <v>0</v>
      </c>
      <c r="CD731" s="23">
        <v>0</v>
      </c>
      <c r="CE731" s="23">
        <v>0</v>
      </c>
      <c r="CF731" s="24">
        <v>0</v>
      </c>
      <c r="CG731" s="23">
        <v>0</v>
      </c>
      <c r="CH731" s="23">
        <v>0</v>
      </c>
      <c r="CI731" s="23">
        <v>0</v>
      </c>
      <c r="CJ731" s="25">
        <f t="shared" si="108"/>
        <v>133004566</v>
      </c>
      <c r="CK731" s="22">
        <v>0</v>
      </c>
      <c r="CL731" s="23">
        <v>0</v>
      </c>
      <c r="CM731" s="23">
        <v>0</v>
      </c>
      <c r="CN731" s="23">
        <v>0</v>
      </c>
      <c r="CO731" s="23">
        <v>0</v>
      </c>
      <c r="CP731" s="24">
        <v>0</v>
      </c>
      <c r="CQ731" s="23">
        <v>0</v>
      </c>
      <c r="CR731" s="23">
        <v>0</v>
      </c>
      <c r="CS731" s="25">
        <f t="shared" si="109"/>
        <v>133004566</v>
      </c>
      <c r="CT731" s="22">
        <v>0</v>
      </c>
      <c r="CU731" s="23">
        <v>0</v>
      </c>
      <c r="CV731" s="23">
        <v>0</v>
      </c>
      <c r="CW731" s="23"/>
      <c r="CX731" s="23">
        <v>0</v>
      </c>
      <c r="CY731" s="24">
        <v>0</v>
      </c>
      <c r="CZ731" s="23">
        <v>0</v>
      </c>
      <c r="DA731" s="23">
        <v>0</v>
      </c>
      <c r="DB731" s="25">
        <f t="shared" si="102"/>
        <v>133004566</v>
      </c>
      <c r="DC731" s="22">
        <v>0</v>
      </c>
      <c r="DD731" s="23">
        <v>0</v>
      </c>
      <c r="DE731" s="23">
        <v>0</v>
      </c>
      <c r="DF731" s="23">
        <v>0</v>
      </c>
      <c r="DG731" s="23">
        <v>0</v>
      </c>
      <c r="DH731" s="24">
        <v>0</v>
      </c>
      <c r="DI731" s="23">
        <v>0</v>
      </c>
      <c r="DJ731" s="23">
        <v>0</v>
      </c>
      <c r="DK731" s="25">
        <f t="shared" si="103"/>
        <v>133004566</v>
      </c>
      <c r="DL731" s="28">
        <v>0</v>
      </c>
      <c r="DM731" s="23">
        <v>0</v>
      </c>
      <c r="DN731" s="23">
        <v>0</v>
      </c>
      <c r="DO731" s="23">
        <v>0</v>
      </c>
      <c r="DP731" s="23"/>
      <c r="DQ731" s="23"/>
      <c r="DR731" s="23">
        <v>0</v>
      </c>
      <c r="DS731" s="23">
        <v>0</v>
      </c>
      <c r="DT731" s="24">
        <v>0</v>
      </c>
      <c r="DU731" s="23">
        <v>0</v>
      </c>
      <c r="DV731" s="23">
        <v>0</v>
      </c>
      <c r="DW731" s="26">
        <f t="shared" si="110"/>
        <v>133004566</v>
      </c>
      <c r="DX731" s="26">
        <f>VLOOKUP(B731,[2]RPTNCT049_ConsultaSaldosContabl!$I$4:$K$7914,3,0)</f>
        <v>53683662</v>
      </c>
      <c r="DY731" s="13" t="e">
        <f>+S731+AD731+AU731+#REF!+BG731+#REF!+BQ731+#REF!</f>
        <v>#REF!</v>
      </c>
    </row>
    <row r="732" spans="1:129" ht="15" customHeight="1" x14ac:dyDescent="0.2">
      <c r="A732" s="9">
        <v>8002224892</v>
      </c>
      <c r="B732" s="9">
        <v>800222489</v>
      </c>
      <c r="C732" s="9"/>
      <c r="D732" s="27">
        <v>217186571</v>
      </c>
      <c r="E732" s="21" t="s">
        <v>1117</v>
      </c>
      <c r="F732" s="20" t="s">
        <v>2240</v>
      </c>
      <c r="G732" s="22">
        <f>VLOOKUP(A732,[1]SGP!$A$4:$G$1137,7,0)</f>
        <v>0</v>
      </c>
      <c r="H732" s="23"/>
      <c r="I732" s="23">
        <v>0</v>
      </c>
      <c r="J732" s="23">
        <v>0</v>
      </c>
      <c r="K732" s="24">
        <v>0</v>
      </c>
      <c r="L732" s="23">
        <v>0</v>
      </c>
      <c r="M732" s="23">
        <v>0</v>
      </c>
      <c r="N732" s="25">
        <f t="shared" si="104"/>
        <v>0</v>
      </c>
      <c r="O732" s="25">
        <v>0</v>
      </c>
      <c r="P732" s="22">
        <v>0</v>
      </c>
      <c r="Q732" s="23"/>
      <c r="R732" s="23">
        <v>0</v>
      </c>
      <c r="S732" s="31">
        <v>84129080</v>
      </c>
      <c r="T732" s="23">
        <v>0</v>
      </c>
      <c r="U732" s="24">
        <v>0</v>
      </c>
      <c r="V732" s="23">
        <v>0</v>
      </c>
      <c r="W732" s="23">
        <v>0</v>
      </c>
      <c r="X732" s="25">
        <f t="shared" si="105"/>
        <v>84129080</v>
      </c>
      <c r="Y732" s="25">
        <v>0</v>
      </c>
      <c r="Z732" s="22">
        <v>0</v>
      </c>
      <c r="AA732" s="23"/>
      <c r="AB732" s="22">
        <v>0</v>
      </c>
      <c r="AC732" s="23">
        <v>0</v>
      </c>
      <c r="AD732" s="23">
        <v>141602549</v>
      </c>
      <c r="AE732" s="23">
        <v>0</v>
      </c>
      <c r="AF732" s="24">
        <v>0</v>
      </c>
      <c r="AG732" s="23">
        <v>0</v>
      </c>
      <c r="AH732" s="23">
        <v>0</v>
      </c>
      <c r="AI732" s="25">
        <f t="shared" si="106"/>
        <v>225731629</v>
      </c>
      <c r="AJ732" s="25">
        <v>0</v>
      </c>
      <c r="AK732" s="24">
        <v>0</v>
      </c>
      <c r="AL732" s="23">
        <v>0</v>
      </c>
      <c r="AM732" s="23">
        <v>0</v>
      </c>
      <c r="AN732" s="24">
        <v>0</v>
      </c>
      <c r="AO732" s="24">
        <v>0</v>
      </c>
      <c r="AP732" s="23">
        <v>0</v>
      </c>
      <c r="AQ732" s="23">
        <v>0</v>
      </c>
      <c r="AR732" s="23">
        <v>0</v>
      </c>
      <c r="AS732" s="41" t="s">
        <v>2304</v>
      </c>
      <c r="AT732" s="23">
        <v>0</v>
      </c>
      <c r="AU732" s="23">
        <v>0</v>
      </c>
      <c r="AV732" s="25">
        <v>225731629</v>
      </c>
      <c r="AW732" s="22">
        <v>0</v>
      </c>
      <c r="AX732" s="23">
        <v>0</v>
      </c>
      <c r="AY732" s="41">
        <v>0</v>
      </c>
      <c r="AZ732" s="23">
        <v>0</v>
      </c>
      <c r="BA732" s="24">
        <v>0</v>
      </c>
      <c r="BB732" s="23">
        <v>0</v>
      </c>
      <c r="BC732" s="23"/>
      <c r="BD732" s="23">
        <v>0</v>
      </c>
      <c r="BE732" s="41">
        <v>0</v>
      </c>
      <c r="BF732" s="23">
        <v>307328400</v>
      </c>
      <c r="BG732" s="23">
        <v>209946792</v>
      </c>
      <c r="BH732" s="25">
        <v>743006821</v>
      </c>
      <c r="BI732" s="23">
        <v>0</v>
      </c>
      <c r="BJ732" s="23">
        <v>87777269</v>
      </c>
      <c r="BK732" s="23">
        <v>0</v>
      </c>
      <c r="BL732" s="23">
        <v>0</v>
      </c>
      <c r="BM732" s="23">
        <v>0</v>
      </c>
      <c r="BN732" s="24">
        <v>0</v>
      </c>
      <c r="BO732" s="23">
        <v>0</v>
      </c>
      <c r="BP732" s="23">
        <v>0</v>
      </c>
      <c r="BQ732" s="23">
        <v>0</v>
      </c>
      <c r="BR732" s="25">
        <v>830784090</v>
      </c>
      <c r="BS732" s="22">
        <v>0</v>
      </c>
      <c r="BT732" s="23">
        <v>0</v>
      </c>
      <c r="BU732" s="23">
        <v>0</v>
      </c>
      <c r="BV732" s="23">
        <v>0</v>
      </c>
      <c r="BW732" s="24">
        <v>0</v>
      </c>
      <c r="BX732" s="23">
        <v>0</v>
      </c>
      <c r="BY732" s="23">
        <v>0</v>
      </c>
      <c r="BZ732" s="23">
        <v>0</v>
      </c>
      <c r="CA732" s="25">
        <f t="shared" si="107"/>
        <v>830784090</v>
      </c>
      <c r="CB732" s="22">
        <v>0</v>
      </c>
      <c r="CC732" s="23">
        <v>0</v>
      </c>
      <c r="CD732" s="23">
        <v>0</v>
      </c>
      <c r="CE732" s="23">
        <v>0</v>
      </c>
      <c r="CF732" s="24">
        <v>0</v>
      </c>
      <c r="CG732" s="23">
        <v>0</v>
      </c>
      <c r="CH732" s="23">
        <v>0</v>
      </c>
      <c r="CI732" s="23">
        <v>0</v>
      </c>
      <c r="CJ732" s="25">
        <f t="shared" si="108"/>
        <v>830784090</v>
      </c>
      <c r="CK732" s="22">
        <v>0</v>
      </c>
      <c r="CL732" s="23">
        <v>0</v>
      </c>
      <c r="CM732" s="23">
        <v>0</v>
      </c>
      <c r="CN732" s="23">
        <v>0</v>
      </c>
      <c r="CO732" s="23">
        <v>0</v>
      </c>
      <c r="CP732" s="24">
        <v>0</v>
      </c>
      <c r="CQ732" s="23">
        <v>0</v>
      </c>
      <c r="CR732" s="23">
        <v>0</v>
      </c>
      <c r="CS732" s="25">
        <f t="shared" si="109"/>
        <v>830784090</v>
      </c>
      <c r="CT732" s="22">
        <v>0</v>
      </c>
      <c r="CU732" s="23">
        <v>0</v>
      </c>
      <c r="CV732" s="23">
        <v>0</v>
      </c>
      <c r="CW732" s="23"/>
      <c r="CX732" s="23">
        <v>0</v>
      </c>
      <c r="CY732" s="24">
        <v>0</v>
      </c>
      <c r="CZ732" s="23">
        <v>0</v>
      </c>
      <c r="DA732" s="23">
        <v>0</v>
      </c>
      <c r="DB732" s="25">
        <f t="shared" si="102"/>
        <v>830784090</v>
      </c>
      <c r="DC732" s="22">
        <v>0</v>
      </c>
      <c r="DD732" s="23">
        <v>0</v>
      </c>
      <c r="DE732" s="23">
        <v>0</v>
      </c>
      <c r="DF732" s="23">
        <v>0</v>
      </c>
      <c r="DG732" s="23">
        <v>0</v>
      </c>
      <c r="DH732" s="24">
        <v>0</v>
      </c>
      <c r="DI732" s="23">
        <v>0</v>
      </c>
      <c r="DJ732" s="23">
        <v>0</v>
      </c>
      <c r="DK732" s="25">
        <f t="shared" si="103"/>
        <v>830784090</v>
      </c>
      <c r="DL732" s="28">
        <v>0</v>
      </c>
      <c r="DM732" s="23">
        <v>0</v>
      </c>
      <c r="DN732" s="23">
        <v>0</v>
      </c>
      <c r="DO732" s="23">
        <v>0</v>
      </c>
      <c r="DP732" s="23"/>
      <c r="DQ732" s="23"/>
      <c r="DR732" s="23">
        <v>0</v>
      </c>
      <c r="DS732" s="23">
        <v>0</v>
      </c>
      <c r="DT732" s="24">
        <v>0</v>
      </c>
      <c r="DU732" s="23">
        <v>0</v>
      </c>
      <c r="DV732" s="23">
        <v>0</v>
      </c>
      <c r="DW732" s="26">
        <f t="shared" si="110"/>
        <v>830784090</v>
      </c>
      <c r="DX732" s="26">
        <f>VLOOKUP(B732,[2]RPTNCT049_ConsultaSaldosContabl!$I$4:$K$7914,3,0)</f>
        <v>395105669</v>
      </c>
      <c r="DY732" s="13" t="e">
        <f>+S732+AD732+AU732+#REF!+BG732+#REF!+BQ732+#REF!</f>
        <v>#REF!</v>
      </c>
    </row>
    <row r="733" spans="1:129" ht="15" customHeight="1" x14ac:dyDescent="0.2">
      <c r="A733" s="9">
        <v>8002139673</v>
      </c>
      <c r="B733" s="9">
        <v>800213967</v>
      </c>
      <c r="C733" s="9"/>
      <c r="D733" s="27">
        <v>215068250</v>
      </c>
      <c r="E733" s="21" t="s">
        <v>1148</v>
      </c>
      <c r="F733" s="20" t="s">
        <v>2050</v>
      </c>
      <c r="G733" s="22">
        <f>VLOOKUP(A733,[1]SGP!$A$4:$G$1137,7,0)</f>
        <v>0</v>
      </c>
      <c r="H733" s="23"/>
      <c r="I733" s="23">
        <v>0</v>
      </c>
      <c r="J733" s="23">
        <v>0</v>
      </c>
      <c r="K733" s="24">
        <v>0</v>
      </c>
      <c r="L733" s="23">
        <v>0</v>
      </c>
      <c r="M733" s="23">
        <v>0</v>
      </c>
      <c r="N733" s="25">
        <f t="shared" si="104"/>
        <v>0</v>
      </c>
      <c r="O733" s="25">
        <v>0</v>
      </c>
      <c r="P733" s="22">
        <v>0</v>
      </c>
      <c r="Q733" s="23">
        <v>0</v>
      </c>
      <c r="R733" s="23">
        <v>0</v>
      </c>
      <c r="S733" s="31">
        <v>47019989</v>
      </c>
      <c r="T733" s="23">
        <v>0</v>
      </c>
      <c r="U733" s="24">
        <v>0</v>
      </c>
      <c r="V733" s="23">
        <v>0</v>
      </c>
      <c r="W733" s="23">
        <v>0</v>
      </c>
      <c r="X733" s="25">
        <f t="shared" si="105"/>
        <v>47019989</v>
      </c>
      <c r="Y733" s="25">
        <v>0</v>
      </c>
      <c r="Z733" s="22">
        <v>0</v>
      </c>
      <c r="AA733" s="23">
        <v>0</v>
      </c>
      <c r="AB733" s="22">
        <v>0</v>
      </c>
      <c r="AC733" s="23">
        <v>0</v>
      </c>
      <c r="AD733" s="23">
        <v>0</v>
      </c>
      <c r="AE733" s="23">
        <v>0</v>
      </c>
      <c r="AF733" s="24">
        <v>0</v>
      </c>
      <c r="AG733" s="23">
        <v>0</v>
      </c>
      <c r="AH733" s="23">
        <v>0</v>
      </c>
      <c r="AI733" s="25">
        <f t="shared" si="106"/>
        <v>47019989</v>
      </c>
      <c r="AJ733" s="25">
        <v>0</v>
      </c>
      <c r="AK733" s="24">
        <v>0</v>
      </c>
      <c r="AL733" s="23">
        <v>0</v>
      </c>
      <c r="AM733" s="23">
        <v>0</v>
      </c>
      <c r="AN733" s="24">
        <v>0</v>
      </c>
      <c r="AO733" s="24">
        <v>0</v>
      </c>
      <c r="AP733" s="23">
        <v>0</v>
      </c>
      <c r="AQ733" s="23">
        <v>0</v>
      </c>
      <c r="AR733" s="23">
        <v>0</v>
      </c>
      <c r="AS733" s="41" t="s">
        <v>2304</v>
      </c>
      <c r="AT733" s="23">
        <v>0</v>
      </c>
      <c r="AU733" s="23">
        <v>0</v>
      </c>
      <c r="AV733" s="25">
        <v>47019989</v>
      </c>
      <c r="AW733" s="22">
        <v>0</v>
      </c>
      <c r="AX733" s="23">
        <v>0</v>
      </c>
      <c r="AY733" s="41">
        <v>0</v>
      </c>
      <c r="AZ733" s="23">
        <v>0</v>
      </c>
      <c r="BA733" s="24">
        <v>0</v>
      </c>
      <c r="BB733" s="23">
        <v>0</v>
      </c>
      <c r="BC733" s="23"/>
      <c r="BD733" s="23">
        <v>0</v>
      </c>
      <c r="BE733" s="41">
        <v>0</v>
      </c>
      <c r="BF733" s="23">
        <v>42688145</v>
      </c>
      <c r="BG733" s="23">
        <v>44913958</v>
      </c>
      <c r="BH733" s="25">
        <v>134622092</v>
      </c>
      <c r="BI733" s="23">
        <v>0</v>
      </c>
      <c r="BJ733" s="23">
        <v>12549867</v>
      </c>
      <c r="BK733" s="23">
        <v>0</v>
      </c>
      <c r="BL733" s="23">
        <v>0</v>
      </c>
      <c r="BM733" s="23">
        <v>0</v>
      </c>
      <c r="BN733" s="24">
        <v>0</v>
      </c>
      <c r="BO733" s="23">
        <v>0</v>
      </c>
      <c r="BP733" s="23">
        <v>0</v>
      </c>
      <c r="BQ733" s="23">
        <v>0</v>
      </c>
      <c r="BR733" s="25">
        <v>147171959</v>
      </c>
      <c r="BS733" s="22">
        <v>0</v>
      </c>
      <c r="BT733" s="23">
        <v>0</v>
      </c>
      <c r="BU733" s="23">
        <v>0</v>
      </c>
      <c r="BV733" s="23">
        <v>0</v>
      </c>
      <c r="BW733" s="24">
        <v>0</v>
      </c>
      <c r="BX733" s="23">
        <v>0</v>
      </c>
      <c r="BY733" s="23">
        <v>0</v>
      </c>
      <c r="BZ733" s="23">
        <v>0</v>
      </c>
      <c r="CA733" s="25">
        <f t="shared" si="107"/>
        <v>147171959</v>
      </c>
      <c r="CB733" s="22">
        <v>0</v>
      </c>
      <c r="CC733" s="23">
        <v>0</v>
      </c>
      <c r="CD733" s="23">
        <v>0</v>
      </c>
      <c r="CE733" s="23">
        <v>0</v>
      </c>
      <c r="CF733" s="24">
        <v>0</v>
      </c>
      <c r="CG733" s="23">
        <v>0</v>
      </c>
      <c r="CH733" s="23">
        <v>0</v>
      </c>
      <c r="CI733" s="23">
        <v>0</v>
      </c>
      <c r="CJ733" s="25">
        <f t="shared" si="108"/>
        <v>147171959</v>
      </c>
      <c r="CK733" s="22">
        <v>0</v>
      </c>
      <c r="CL733" s="23">
        <v>0</v>
      </c>
      <c r="CM733" s="23">
        <v>0</v>
      </c>
      <c r="CN733" s="23">
        <v>0</v>
      </c>
      <c r="CO733" s="23">
        <v>0</v>
      </c>
      <c r="CP733" s="24">
        <v>0</v>
      </c>
      <c r="CQ733" s="23">
        <v>0</v>
      </c>
      <c r="CR733" s="23">
        <v>0</v>
      </c>
      <c r="CS733" s="25">
        <f t="shared" si="109"/>
        <v>147171959</v>
      </c>
      <c r="CT733" s="22">
        <v>0</v>
      </c>
      <c r="CU733" s="23">
        <v>0</v>
      </c>
      <c r="CV733" s="23">
        <v>0</v>
      </c>
      <c r="CW733" s="23"/>
      <c r="CX733" s="23">
        <v>0</v>
      </c>
      <c r="CY733" s="24">
        <v>0</v>
      </c>
      <c r="CZ733" s="23">
        <v>0</v>
      </c>
      <c r="DA733" s="23">
        <v>0</v>
      </c>
      <c r="DB733" s="25">
        <f t="shared" si="102"/>
        <v>147171959</v>
      </c>
      <c r="DC733" s="22">
        <v>0</v>
      </c>
      <c r="DD733" s="23">
        <v>0</v>
      </c>
      <c r="DE733" s="23">
        <v>0</v>
      </c>
      <c r="DF733" s="23">
        <v>0</v>
      </c>
      <c r="DG733" s="23">
        <v>0</v>
      </c>
      <c r="DH733" s="24">
        <v>0</v>
      </c>
      <c r="DI733" s="23">
        <v>0</v>
      </c>
      <c r="DJ733" s="23">
        <v>0</v>
      </c>
      <c r="DK733" s="25">
        <f t="shared" si="103"/>
        <v>147171959</v>
      </c>
      <c r="DL733" s="28">
        <v>0</v>
      </c>
      <c r="DM733" s="23">
        <v>0</v>
      </c>
      <c r="DN733" s="23">
        <v>0</v>
      </c>
      <c r="DO733" s="23">
        <v>0</v>
      </c>
      <c r="DP733" s="23"/>
      <c r="DQ733" s="23"/>
      <c r="DR733" s="23">
        <v>0</v>
      </c>
      <c r="DS733" s="23">
        <v>0</v>
      </c>
      <c r="DT733" s="24">
        <v>0</v>
      </c>
      <c r="DU733" s="23">
        <v>0</v>
      </c>
      <c r="DV733" s="23">
        <v>0</v>
      </c>
      <c r="DW733" s="26">
        <f t="shared" si="110"/>
        <v>147171959</v>
      </c>
      <c r="DX733" s="26">
        <f>VLOOKUP(B733,[2]RPTNCT049_ConsultaSaldosContabl!$I$4:$K$7914,3,0)</f>
        <v>55238012</v>
      </c>
      <c r="DY733" s="13" t="e">
        <f>+S733+AD733+AU733+#REF!+BG733+#REF!+BQ733+#REF!</f>
        <v>#REF!</v>
      </c>
    </row>
    <row r="734" spans="1:129" ht="15" customHeight="1" x14ac:dyDescent="0.2">
      <c r="A734" s="9">
        <v>8001999594</v>
      </c>
      <c r="B734" s="9">
        <v>800199959</v>
      </c>
      <c r="C734" s="9"/>
      <c r="D734" s="27">
        <v>214052240</v>
      </c>
      <c r="E734" s="21" t="s">
        <v>788</v>
      </c>
      <c r="F734" s="20" t="s">
        <v>1923</v>
      </c>
      <c r="G734" s="22">
        <f>VLOOKUP(A734,[1]SGP!$A$4:$G$1137,7,0)</f>
        <v>0</v>
      </c>
      <c r="H734" s="23"/>
      <c r="I734" s="23">
        <v>0</v>
      </c>
      <c r="J734" s="23">
        <v>0</v>
      </c>
      <c r="K734" s="24">
        <v>0</v>
      </c>
      <c r="L734" s="23">
        <v>0</v>
      </c>
      <c r="M734" s="23">
        <v>0</v>
      </c>
      <c r="N734" s="25">
        <f t="shared" si="104"/>
        <v>0</v>
      </c>
      <c r="O734" s="25">
        <v>0</v>
      </c>
      <c r="P734" s="22">
        <v>0</v>
      </c>
      <c r="Q734" s="23">
        <v>0</v>
      </c>
      <c r="R734" s="23">
        <v>0</v>
      </c>
      <c r="S734" s="31">
        <v>110764126</v>
      </c>
      <c r="T734" s="23">
        <v>0</v>
      </c>
      <c r="U734" s="24">
        <v>0</v>
      </c>
      <c r="V734" s="23">
        <v>0</v>
      </c>
      <c r="W734" s="23">
        <v>0</v>
      </c>
      <c r="X734" s="25">
        <f t="shared" si="105"/>
        <v>110764126</v>
      </c>
      <c r="Y734" s="25">
        <v>0</v>
      </c>
      <c r="Z734" s="22">
        <v>0</v>
      </c>
      <c r="AA734" s="23">
        <v>0</v>
      </c>
      <c r="AB734" s="22">
        <v>0</v>
      </c>
      <c r="AC734" s="23">
        <v>0</v>
      </c>
      <c r="AD734" s="23">
        <v>0</v>
      </c>
      <c r="AE734" s="23">
        <v>0</v>
      </c>
      <c r="AF734" s="24">
        <v>0</v>
      </c>
      <c r="AG734" s="23">
        <v>0</v>
      </c>
      <c r="AH734" s="23">
        <v>0</v>
      </c>
      <c r="AI734" s="25">
        <f t="shared" si="106"/>
        <v>110764126</v>
      </c>
      <c r="AJ734" s="25">
        <v>0</v>
      </c>
      <c r="AK734" s="24">
        <v>0</v>
      </c>
      <c r="AL734" s="23">
        <v>0</v>
      </c>
      <c r="AM734" s="23">
        <v>0</v>
      </c>
      <c r="AN734" s="24">
        <v>0</v>
      </c>
      <c r="AO734" s="24">
        <v>0</v>
      </c>
      <c r="AP734" s="23">
        <v>0</v>
      </c>
      <c r="AQ734" s="23">
        <v>0</v>
      </c>
      <c r="AR734" s="23">
        <v>0</v>
      </c>
      <c r="AS734" s="41" t="s">
        <v>2304</v>
      </c>
      <c r="AT734" s="23">
        <v>0</v>
      </c>
      <c r="AU734" s="23">
        <v>0</v>
      </c>
      <c r="AV734" s="25">
        <v>110764126</v>
      </c>
      <c r="AW734" s="22">
        <v>0</v>
      </c>
      <c r="AX734" s="23">
        <v>0</v>
      </c>
      <c r="AY734" s="41">
        <v>0</v>
      </c>
      <c r="AZ734" s="23">
        <v>0</v>
      </c>
      <c r="BA734" s="24">
        <v>0</v>
      </c>
      <c r="BB734" s="23">
        <v>0</v>
      </c>
      <c r="BC734" s="23"/>
      <c r="BD734" s="23">
        <v>0</v>
      </c>
      <c r="BE734" s="41">
        <v>0</v>
      </c>
      <c r="BF734" s="23">
        <v>84532160</v>
      </c>
      <c r="BG734" s="23">
        <v>102204352</v>
      </c>
      <c r="BH734" s="25">
        <v>297500638</v>
      </c>
      <c r="BI734" s="23">
        <v>0</v>
      </c>
      <c r="BJ734" s="23">
        <v>23453907</v>
      </c>
      <c r="BK734" s="23">
        <v>0</v>
      </c>
      <c r="BL734" s="23">
        <v>0</v>
      </c>
      <c r="BM734" s="23">
        <v>0</v>
      </c>
      <c r="BN734" s="24">
        <v>0</v>
      </c>
      <c r="BO734" s="23">
        <v>0</v>
      </c>
      <c r="BP734" s="23">
        <v>0</v>
      </c>
      <c r="BQ734" s="23">
        <v>0</v>
      </c>
      <c r="BR734" s="25">
        <v>320954545</v>
      </c>
      <c r="BS734" s="22">
        <v>0</v>
      </c>
      <c r="BT734" s="23">
        <v>0</v>
      </c>
      <c r="BU734" s="23">
        <v>0</v>
      </c>
      <c r="BV734" s="23">
        <v>0</v>
      </c>
      <c r="BW734" s="24">
        <v>0</v>
      </c>
      <c r="BX734" s="23">
        <v>0</v>
      </c>
      <c r="BY734" s="23">
        <v>0</v>
      </c>
      <c r="BZ734" s="23">
        <v>0</v>
      </c>
      <c r="CA734" s="25">
        <f t="shared" si="107"/>
        <v>320954545</v>
      </c>
      <c r="CB734" s="22">
        <v>0</v>
      </c>
      <c r="CC734" s="23">
        <v>0</v>
      </c>
      <c r="CD734" s="23">
        <v>0</v>
      </c>
      <c r="CE734" s="23">
        <v>0</v>
      </c>
      <c r="CF734" s="24">
        <v>0</v>
      </c>
      <c r="CG734" s="23">
        <v>0</v>
      </c>
      <c r="CH734" s="23">
        <v>0</v>
      </c>
      <c r="CI734" s="23">
        <v>0</v>
      </c>
      <c r="CJ734" s="25">
        <f t="shared" si="108"/>
        <v>320954545</v>
      </c>
      <c r="CK734" s="22">
        <v>0</v>
      </c>
      <c r="CL734" s="23">
        <v>0</v>
      </c>
      <c r="CM734" s="23">
        <v>0</v>
      </c>
      <c r="CN734" s="23">
        <v>0</v>
      </c>
      <c r="CO734" s="23">
        <v>0</v>
      </c>
      <c r="CP734" s="24">
        <v>0</v>
      </c>
      <c r="CQ734" s="23">
        <v>0</v>
      </c>
      <c r="CR734" s="23">
        <v>0</v>
      </c>
      <c r="CS734" s="25">
        <f t="shared" si="109"/>
        <v>320954545</v>
      </c>
      <c r="CT734" s="22">
        <v>0</v>
      </c>
      <c r="CU734" s="23">
        <v>0</v>
      </c>
      <c r="CV734" s="23">
        <v>0</v>
      </c>
      <c r="CW734" s="23"/>
      <c r="CX734" s="23">
        <v>0</v>
      </c>
      <c r="CY734" s="24">
        <v>0</v>
      </c>
      <c r="CZ734" s="23">
        <v>0</v>
      </c>
      <c r="DA734" s="23">
        <v>0</v>
      </c>
      <c r="DB734" s="25">
        <f t="shared" si="102"/>
        <v>320954545</v>
      </c>
      <c r="DC734" s="22">
        <v>0</v>
      </c>
      <c r="DD734" s="23">
        <v>0</v>
      </c>
      <c r="DE734" s="23">
        <v>0</v>
      </c>
      <c r="DF734" s="23">
        <v>0</v>
      </c>
      <c r="DG734" s="23">
        <v>0</v>
      </c>
      <c r="DH734" s="24">
        <v>0</v>
      </c>
      <c r="DI734" s="23">
        <v>0</v>
      </c>
      <c r="DJ734" s="23">
        <v>0</v>
      </c>
      <c r="DK734" s="25">
        <f t="shared" si="103"/>
        <v>320954545</v>
      </c>
      <c r="DL734" s="28">
        <v>0</v>
      </c>
      <c r="DM734" s="23">
        <v>0</v>
      </c>
      <c r="DN734" s="23">
        <v>0</v>
      </c>
      <c r="DO734" s="23">
        <v>0</v>
      </c>
      <c r="DP734" s="23"/>
      <c r="DQ734" s="23"/>
      <c r="DR734" s="23">
        <v>0</v>
      </c>
      <c r="DS734" s="23">
        <v>0</v>
      </c>
      <c r="DT734" s="24">
        <v>0</v>
      </c>
      <c r="DU734" s="23">
        <v>0</v>
      </c>
      <c r="DV734" s="23">
        <v>0</v>
      </c>
      <c r="DW734" s="26">
        <f t="shared" si="110"/>
        <v>320954545</v>
      </c>
      <c r="DX734" s="26">
        <f>VLOOKUP(B734,[2]RPTNCT049_ConsultaSaldosContabl!$I$4:$K$7914,3,0)</f>
        <v>107986067</v>
      </c>
      <c r="DY734" s="13" t="e">
        <f>+S734+AD734+AU734+#REF!+BG734+#REF!+BQ734+#REF!</f>
        <v>#REF!</v>
      </c>
    </row>
    <row r="735" spans="1:129" ht="15" customHeight="1" x14ac:dyDescent="0.2">
      <c r="A735" s="9">
        <v>8001930318</v>
      </c>
      <c r="B735" s="9">
        <v>800193031</v>
      </c>
      <c r="C735" s="9"/>
      <c r="D735" s="27">
        <v>218552685</v>
      </c>
      <c r="E735" s="21" t="s">
        <v>824</v>
      </c>
      <c r="F735" s="20" t="s">
        <v>1931</v>
      </c>
      <c r="G735" s="22">
        <f>VLOOKUP(A735,[1]SGP!$A$4:$G$1137,7,0)</f>
        <v>0</v>
      </c>
      <c r="H735" s="23"/>
      <c r="I735" s="23">
        <v>0</v>
      </c>
      <c r="J735" s="23">
        <v>0</v>
      </c>
      <c r="K735" s="24">
        <v>0</v>
      </c>
      <c r="L735" s="23">
        <v>0</v>
      </c>
      <c r="M735" s="23">
        <v>0</v>
      </c>
      <c r="N735" s="25">
        <f t="shared" si="104"/>
        <v>0</v>
      </c>
      <c r="O735" s="25">
        <v>0</v>
      </c>
      <c r="P735" s="22">
        <v>0</v>
      </c>
      <c r="Q735" s="23">
        <v>0</v>
      </c>
      <c r="R735" s="23">
        <v>0</v>
      </c>
      <c r="S735" s="31">
        <v>64576203</v>
      </c>
      <c r="T735" s="23">
        <v>0</v>
      </c>
      <c r="U735" s="24">
        <v>0</v>
      </c>
      <c r="V735" s="23">
        <v>0</v>
      </c>
      <c r="W735" s="23">
        <v>0</v>
      </c>
      <c r="X735" s="25">
        <f t="shared" si="105"/>
        <v>64576203</v>
      </c>
      <c r="Y735" s="25">
        <v>0</v>
      </c>
      <c r="Z735" s="22">
        <v>0</v>
      </c>
      <c r="AA735" s="23">
        <v>0</v>
      </c>
      <c r="AB735" s="22">
        <v>0</v>
      </c>
      <c r="AC735" s="23">
        <v>0</v>
      </c>
      <c r="AD735" s="23">
        <v>0</v>
      </c>
      <c r="AE735" s="23">
        <v>0</v>
      </c>
      <c r="AF735" s="24">
        <v>0</v>
      </c>
      <c r="AG735" s="23">
        <v>0</v>
      </c>
      <c r="AH735" s="23">
        <v>0</v>
      </c>
      <c r="AI735" s="25">
        <f t="shared" si="106"/>
        <v>64576203</v>
      </c>
      <c r="AJ735" s="25">
        <v>0</v>
      </c>
      <c r="AK735" s="24">
        <v>0</v>
      </c>
      <c r="AL735" s="23">
        <v>0</v>
      </c>
      <c r="AM735" s="23">
        <v>0</v>
      </c>
      <c r="AN735" s="24">
        <v>0</v>
      </c>
      <c r="AO735" s="24">
        <v>0</v>
      </c>
      <c r="AP735" s="23">
        <v>0</v>
      </c>
      <c r="AQ735" s="23">
        <v>0</v>
      </c>
      <c r="AR735" s="23">
        <v>0</v>
      </c>
      <c r="AS735" s="41" t="s">
        <v>2304</v>
      </c>
      <c r="AT735" s="23">
        <v>0</v>
      </c>
      <c r="AU735" s="23">
        <v>0</v>
      </c>
      <c r="AV735" s="25">
        <v>64576203</v>
      </c>
      <c r="AW735" s="22">
        <v>0</v>
      </c>
      <c r="AX735" s="23">
        <v>0</v>
      </c>
      <c r="AY735" s="41">
        <v>0</v>
      </c>
      <c r="AZ735" s="23">
        <v>0</v>
      </c>
      <c r="BA735" s="24">
        <v>0</v>
      </c>
      <c r="BB735" s="23">
        <v>0</v>
      </c>
      <c r="BC735" s="23"/>
      <c r="BD735" s="23">
        <v>0</v>
      </c>
      <c r="BE735" s="41">
        <v>0</v>
      </c>
      <c r="BF735" s="23">
        <v>59121085</v>
      </c>
      <c r="BG735" s="23">
        <v>55951016</v>
      </c>
      <c r="BH735" s="25">
        <v>179648304</v>
      </c>
      <c r="BI735" s="23">
        <v>0</v>
      </c>
      <c r="BJ735" s="23">
        <v>15139360</v>
      </c>
      <c r="BK735" s="23">
        <v>0</v>
      </c>
      <c r="BL735" s="23">
        <v>0</v>
      </c>
      <c r="BM735" s="23">
        <v>0</v>
      </c>
      <c r="BN735" s="24">
        <v>0</v>
      </c>
      <c r="BO735" s="23">
        <v>0</v>
      </c>
      <c r="BP735" s="23">
        <v>0</v>
      </c>
      <c r="BQ735" s="23">
        <v>0</v>
      </c>
      <c r="BR735" s="25">
        <v>194787664</v>
      </c>
      <c r="BS735" s="22">
        <v>0</v>
      </c>
      <c r="BT735" s="23">
        <v>0</v>
      </c>
      <c r="BU735" s="23">
        <v>0</v>
      </c>
      <c r="BV735" s="23">
        <v>0</v>
      </c>
      <c r="BW735" s="24">
        <v>0</v>
      </c>
      <c r="BX735" s="23">
        <v>0</v>
      </c>
      <c r="BY735" s="23">
        <v>0</v>
      </c>
      <c r="BZ735" s="23">
        <v>0</v>
      </c>
      <c r="CA735" s="25">
        <f t="shared" si="107"/>
        <v>194787664</v>
      </c>
      <c r="CB735" s="22">
        <v>0</v>
      </c>
      <c r="CC735" s="23">
        <v>0</v>
      </c>
      <c r="CD735" s="23">
        <v>0</v>
      </c>
      <c r="CE735" s="23">
        <v>0</v>
      </c>
      <c r="CF735" s="24">
        <v>0</v>
      </c>
      <c r="CG735" s="23">
        <v>0</v>
      </c>
      <c r="CH735" s="23">
        <v>0</v>
      </c>
      <c r="CI735" s="23">
        <v>0</v>
      </c>
      <c r="CJ735" s="25">
        <f t="shared" si="108"/>
        <v>194787664</v>
      </c>
      <c r="CK735" s="22">
        <v>0</v>
      </c>
      <c r="CL735" s="23">
        <v>0</v>
      </c>
      <c r="CM735" s="23">
        <v>0</v>
      </c>
      <c r="CN735" s="23">
        <v>0</v>
      </c>
      <c r="CO735" s="23">
        <v>0</v>
      </c>
      <c r="CP735" s="24">
        <v>0</v>
      </c>
      <c r="CQ735" s="23">
        <v>0</v>
      </c>
      <c r="CR735" s="23">
        <v>0</v>
      </c>
      <c r="CS735" s="25">
        <f t="shared" si="109"/>
        <v>194787664</v>
      </c>
      <c r="CT735" s="22">
        <v>0</v>
      </c>
      <c r="CU735" s="23">
        <v>0</v>
      </c>
      <c r="CV735" s="23">
        <v>0</v>
      </c>
      <c r="CW735" s="23"/>
      <c r="CX735" s="23">
        <v>0</v>
      </c>
      <c r="CY735" s="24">
        <v>0</v>
      </c>
      <c r="CZ735" s="23">
        <v>0</v>
      </c>
      <c r="DA735" s="23">
        <v>0</v>
      </c>
      <c r="DB735" s="25">
        <f t="shared" si="102"/>
        <v>194787664</v>
      </c>
      <c r="DC735" s="22">
        <v>0</v>
      </c>
      <c r="DD735" s="23">
        <v>0</v>
      </c>
      <c r="DE735" s="23">
        <v>0</v>
      </c>
      <c r="DF735" s="23">
        <v>0</v>
      </c>
      <c r="DG735" s="23">
        <v>0</v>
      </c>
      <c r="DH735" s="24">
        <v>0</v>
      </c>
      <c r="DI735" s="23">
        <v>0</v>
      </c>
      <c r="DJ735" s="23">
        <v>0</v>
      </c>
      <c r="DK735" s="25">
        <f t="shared" si="103"/>
        <v>194787664</v>
      </c>
      <c r="DL735" s="28">
        <v>0</v>
      </c>
      <c r="DM735" s="23">
        <v>0</v>
      </c>
      <c r="DN735" s="23">
        <v>0</v>
      </c>
      <c r="DO735" s="23">
        <v>0</v>
      </c>
      <c r="DP735" s="23"/>
      <c r="DQ735" s="23"/>
      <c r="DR735" s="23">
        <v>0</v>
      </c>
      <c r="DS735" s="23">
        <v>0</v>
      </c>
      <c r="DT735" s="24">
        <v>0</v>
      </c>
      <c r="DU735" s="23">
        <v>0</v>
      </c>
      <c r="DV735" s="23">
        <v>0</v>
      </c>
      <c r="DW735" s="26">
        <f t="shared" si="110"/>
        <v>194787664</v>
      </c>
      <c r="DX735" s="26">
        <f>VLOOKUP(B735,[2]RPTNCT049_ConsultaSaldosContabl!$I$4:$K$7914,3,0)</f>
        <v>74260445</v>
      </c>
      <c r="DY735" s="13" t="e">
        <f>+S735+AD735+AU735+#REF!+BG735+#REF!+BQ735+#REF!</f>
        <v>#REF!</v>
      </c>
    </row>
    <row r="736" spans="1:129" ht="15" customHeight="1" x14ac:dyDescent="0.2">
      <c r="A736" s="9">
        <v>8001914311</v>
      </c>
      <c r="B736" s="9">
        <v>800191431</v>
      </c>
      <c r="C736" s="9"/>
      <c r="D736" s="27">
        <v>211595015</v>
      </c>
      <c r="E736" s="21" t="s">
        <v>1130</v>
      </c>
      <c r="F736" s="20" t="s">
        <v>2253</v>
      </c>
      <c r="G736" s="22">
        <f>VLOOKUP(A736,[1]SGP!$A$4:$G$1137,7,0)</f>
        <v>0</v>
      </c>
      <c r="H736" s="23"/>
      <c r="I736" s="23">
        <v>0</v>
      </c>
      <c r="J736" s="23">
        <v>0</v>
      </c>
      <c r="K736" s="24">
        <v>0</v>
      </c>
      <c r="L736" s="23">
        <v>0</v>
      </c>
      <c r="M736" s="23">
        <v>0</v>
      </c>
      <c r="N736" s="25">
        <f t="shared" si="104"/>
        <v>0</v>
      </c>
      <c r="O736" s="25">
        <v>0</v>
      </c>
      <c r="P736" s="22">
        <v>0</v>
      </c>
      <c r="Q736" s="23"/>
      <c r="R736" s="23">
        <v>0</v>
      </c>
      <c r="S736" s="31">
        <v>56565009</v>
      </c>
      <c r="T736" s="23">
        <v>0</v>
      </c>
      <c r="U736" s="24">
        <v>0</v>
      </c>
      <c r="V736" s="23">
        <v>0</v>
      </c>
      <c r="W736" s="23">
        <v>0</v>
      </c>
      <c r="X736" s="25">
        <f t="shared" si="105"/>
        <v>56565009</v>
      </c>
      <c r="Y736" s="25">
        <v>0</v>
      </c>
      <c r="Z736" s="22">
        <v>0</v>
      </c>
      <c r="AA736" s="23"/>
      <c r="AB736" s="22">
        <v>0</v>
      </c>
      <c r="AC736" s="23">
        <v>0</v>
      </c>
      <c r="AD736" s="23">
        <v>0</v>
      </c>
      <c r="AE736" s="23">
        <v>0</v>
      </c>
      <c r="AF736" s="24">
        <v>0</v>
      </c>
      <c r="AG736" s="23">
        <v>0</v>
      </c>
      <c r="AH736" s="23">
        <v>0</v>
      </c>
      <c r="AI736" s="25">
        <f t="shared" si="106"/>
        <v>56565009</v>
      </c>
      <c r="AJ736" s="25">
        <v>0</v>
      </c>
      <c r="AK736" s="24">
        <v>0</v>
      </c>
      <c r="AL736" s="23">
        <v>0</v>
      </c>
      <c r="AM736" s="23">
        <v>0</v>
      </c>
      <c r="AN736" s="24">
        <v>0</v>
      </c>
      <c r="AO736" s="24">
        <v>0</v>
      </c>
      <c r="AP736" s="23">
        <v>0</v>
      </c>
      <c r="AQ736" s="23">
        <v>0</v>
      </c>
      <c r="AR736" s="23">
        <v>0</v>
      </c>
      <c r="AS736" s="41" t="s">
        <v>2304</v>
      </c>
      <c r="AT736" s="23">
        <v>0</v>
      </c>
      <c r="AU736" s="23">
        <v>0</v>
      </c>
      <c r="AV736" s="25">
        <v>56565009</v>
      </c>
      <c r="AW736" s="22">
        <v>0</v>
      </c>
      <c r="AX736" s="23">
        <v>0</v>
      </c>
      <c r="AY736" s="41">
        <v>0</v>
      </c>
      <c r="AZ736" s="23">
        <v>0</v>
      </c>
      <c r="BA736" s="24">
        <v>0</v>
      </c>
      <c r="BB736" s="23">
        <v>0</v>
      </c>
      <c r="BC736" s="23"/>
      <c r="BD736" s="23">
        <v>0</v>
      </c>
      <c r="BE736" s="41">
        <v>0</v>
      </c>
      <c r="BF736" s="23">
        <v>34822835</v>
      </c>
      <c r="BG736" s="23">
        <v>53105080</v>
      </c>
      <c r="BH736" s="25">
        <v>144492924</v>
      </c>
      <c r="BI736" s="23">
        <v>0</v>
      </c>
      <c r="BJ736" s="23">
        <v>13086875</v>
      </c>
      <c r="BK736" s="23">
        <v>0</v>
      </c>
      <c r="BL736" s="23">
        <v>0</v>
      </c>
      <c r="BM736" s="23">
        <v>0</v>
      </c>
      <c r="BN736" s="24">
        <v>0</v>
      </c>
      <c r="BO736" s="23">
        <v>0</v>
      </c>
      <c r="BP736" s="23">
        <v>0</v>
      </c>
      <c r="BQ736" s="23">
        <v>0</v>
      </c>
      <c r="BR736" s="25">
        <v>157579799</v>
      </c>
      <c r="BS736" s="22">
        <v>0</v>
      </c>
      <c r="BT736" s="23">
        <v>0</v>
      </c>
      <c r="BU736" s="23">
        <v>0</v>
      </c>
      <c r="BV736" s="23">
        <v>0</v>
      </c>
      <c r="BW736" s="24">
        <v>0</v>
      </c>
      <c r="BX736" s="23">
        <v>0</v>
      </c>
      <c r="BY736" s="23">
        <v>0</v>
      </c>
      <c r="BZ736" s="23">
        <v>0</v>
      </c>
      <c r="CA736" s="25">
        <f t="shared" si="107"/>
        <v>157579799</v>
      </c>
      <c r="CB736" s="22">
        <v>0</v>
      </c>
      <c r="CC736" s="23">
        <v>0</v>
      </c>
      <c r="CD736" s="23">
        <v>0</v>
      </c>
      <c r="CE736" s="23">
        <v>0</v>
      </c>
      <c r="CF736" s="24">
        <v>0</v>
      </c>
      <c r="CG736" s="23">
        <v>0</v>
      </c>
      <c r="CH736" s="23">
        <v>0</v>
      </c>
      <c r="CI736" s="23">
        <v>0</v>
      </c>
      <c r="CJ736" s="25">
        <f t="shared" si="108"/>
        <v>157579799</v>
      </c>
      <c r="CK736" s="22">
        <v>0</v>
      </c>
      <c r="CL736" s="23">
        <v>0</v>
      </c>
      <c r="CM736" s="23">
        <v>0</v>
      </c>
      <c r="CN736" s="23">
        <v>0</v>
      </c>
      <c r="CO736" s="23">
        <v>0</v>
      </c>
      <c r="CP736" s="24">
        <v>0</v>
      </c>
      <c r="CQ736" s="23">
        <v>0</v>
      </c>
      <c r="CR736" s="23">
        <v>0</v>
      </c>
      <c r="CS736" s="25">
        <f t="shared" si="109"/>
        <v>157579799</v>
      </c>
      <c r="CT736" s="22">
        <v>0</v>
      </c>
      <c r="CU736" s="23">
        <v>0</v>
      </c>
      <c r="CV736" s="23">
        <v>0</v>
      </c>
      <c r="CW736" s="23"/>
      <c r="CX736" s="23">
        <v>0</v>
      </c>
      <c r="CY736" s="24">
        <v>0</v>
      </c>
      <c r="CZ736" s="23">
        <v>0</v>
      </c>
      <c r="DA736" s="23">
        <v>0</v>
      </c>
      <c r="DB736" s="25">
        <f t="shared" si="102"/>
        <v>157579799</v>
      </c>
      <c r="DC736" s="22">
        <v>0</v>
      </c>
      <c r="DD736" s="23">
        <v>0</v>
      </c>
      <c r="DE736" s="23">
        <v>0</v>
      </c>
      <c r="DF736" s="23">
        <v>0</v>
      </c>
      <c r="DG736" s="23">
        <v>0</v>
      </c>
      <c r="DH736" s="24">
        <v>0</v>
      </c>
      <c r="DI736" s="23">
        <v>0</v>
      </c>
      <c r="DJ736" s="23">
        <v>0</v>
      </c>
      <c r="DK736" s="25">
        <f t="shared" si="103"/>
        <v>157579799</v>
      </c>
      <c r="DL736" s="28">
        <v>0</v>
      </c>
      <c r="DM736" s="23">
        <v>0</v>
      </c>
      <c r="DN736" s="23">
        <v>0</v>
      </c>
      <c r="DO736" s="23">
        <v>0</v>
      </c>
      <c r="DP736" s="23"/>
      <c r="DQ736" s="23"/>
      <c r="DR736" s="23">
        <v>0</v>
      </c>
      <c r="DS736" s="23">
        <v>0</v>
      </c>
      <c r="DT736" s="24">
        <v>0</v>
      </c>
      <c r="DU736" s="23">
        <v>0</v>
      </c>
      <c r="DV736" s="23">
        <v>0</v>
      </c>
      <c r="DW736" s="26">
        <f t="shared" si="110"/>
        <v>157579799</v>
      </c>
      <c r="DX736" s="26">
        <f>VLOOKUP(B736,[2]RPTNCT049_ConsultaSaldosContabl!$I$4:$K$7914,3,0)</f>
        <v>47909710</v>
      </c>
      <c r="DY736" s="13" t="e">
        <f>+S736+AD736+AU736+#REF!+BG736+#REF!+BQ736+#REF!</f>
        <v>#REF!</v>
      </c>
    </row>
    <row r="737" spans="1:129" ht="15" customHeight="1" x14ac:dyDescent="0.2">
      <c r="A737" s="9">
        <v>8001914271</v>
      </c>
      <c r="B737" s="9">
        <v>800191427</v>
      </c>
      <c r="C737" s="9"/>
      <c r="D737" s="27">
        <v>212595025</v>
      </c>
      <c r="E737" s="21" t="s">
        <v>1131</v>
      </c>
      <c r="F737" s="20" t="s">
        <v>2254</v>
      </c>
      <c r="G737" s="22">
        <f>VLOOKUP(A737,[1]SGP!$A$4:$G$1137,7,0)</f>
        <v>0</v>
      </c>
      <c r="H737" s="23"/>
      <c r="I737" s="23">
        <v>0</v>
      </c>
      <c r="J737" s="23">
        <v>0</v>
      </c>
      <c r="K737" s="24">
        <v>0</v>
      </c>
      <c r="L737" s="23">
        <v>0</v>
      </c>
      <c r="M737" s="23">
        <v>0</v>
      </c>
      <c r="N737" s="25">
        <f t="shared" si="104"/>
        <v>0</v>
      </c>
      <c r="O737" s="25">
        <v>0</v>
      </c>
      <c r="P737" s="22">
        <v>0</v>
      </c>
      <c r="Q737" s="23"/>
      <c r="R737" s="23">
        <v>0</v>
      </c>
      <c r="S737" s="31">
        <v>113513258</v>
      </c>
      <c r="T737" s="23">
        <v>0</v>
      </c>
      <c r="U737" s="24">
        <v>0</v>
      </c>
      <c r="V737" s="23">
        <v>0</v>
      </c>
      <c r="W737" s="23">
        <v>0</v>
      </c>
      <c r="X737" s="25">
        <f t="shared" si="105"/>
        <v>113513258</v>
      </c>
      <c r="Y737" s="25">
        <v>0</v>
      </c>
      <c r="Z737" s="22">
        <v>0</v>
      </c>
      <c r="AA737" s="23"/>
      <c r="AB737" s="22">
        <v>0</v>
      </c>
      <c r="AC737" s="23">
        <v>0</v>
      </c>
      <c r="AD737" s="23">
        <v>0</v>
      </c>
      <c r="AE737" s="23">
        <v>0</v>
      </c>
      <c r="AF737" s="24">
        <v>0</v>
      </c>
      <c r="AG737" s="23">
        <v>0</v>
      </c>
      <c r="AH737" s="23">
        <v>0</v>
      </c>
      <c r="AI737" s="25">
        <f t="shared" si="106"/>
        <v>113513258</v>
      </c>
      <c r="AJ737" s="25">
        <v>0</v>
      </c>
      <c r="AK737" s="24">
        <v>0</v>
      </c>
      <c r="AL737" s="23">
        <v>0</v>
      </c>
      <c r="AM737" s="23">
        <v>0</v>
      </c>
      <c r="AN737" s="24">
        <v>0</v>
      </c>
      <c r="AO737" s="24">
        <v>0</v>
      </c>
      <c r="AP737" s="23">
        <v>0</v>
      </c>
      <c r="AQ737" s="23">
        <v>0</v>
      </c>
      <c r="AR737" s="23">
        <v>0</v>
      </c>
      <c r="AS737" s="41" t="s">
        <v>2304</v>
      </c>
      <c r="AT737" s="23">
        <v>0</v>
      </c>
      <c r="AU737" s="23">
        <v>0</v>
      </c>
      <c r="AV737" s="25">
        <v>113513258</v>
      </c>
      <c r="AW737" s="22">
        <v>0</v>
      </c>
      <c r="AX737" s="23">
        <v>0</v>
      </c>
      <c r="AY737" s="41">
        <v>0</v>
      </c>
      <c r="AZ737" s="23">
        <v>0</v>
      </c>
      <c r="BA737" s="24">
        <v>0</v>
      </c>
      <c r="BB737" s="23">
        <v>0</v>
      </c>
      <c r="BC737" s="23"/>
      <c r="BD737" s="23">
        <v>0</v>
      </c>
      <c r="BE737" s="41">
        <v>0</v>
      </c>
      <c r="BF737" s="23">
        <v>169134615</v>
      </c>
      <c r="BG737" s="23">
        <v>108799008</v>
      </c>
      <c r="BH737" s="25">
        <v>391446881</v>
      </c>
      <c r="BI737" s="23">
        <v>0</v>
      </c>
      <c r="BJ737" s="23">
        <v>46122789</v>
      </c>
      <c r="BK737" s="23">
        <v>0</v>
      </c>
      <c r="BL737" s="23">
        <v>0</v>
      </c>
      <c r="BM737" s="23">
        <v>0</v>
      </c>
      <c r="BN737" s="24">
        <v>0</v>
      </c>
      <c r="BO737" s="23">
        <v>0</v>
      </c>
      <c r="BP737" s="23">
        <v>0</v>
      </c>
      <c r="BQ737" s="23">
        <v>0</v>
      </c>
      <c r="BR737" s="25">
        <v>437569670</v>
      </c>
      <c r="BS737" s="22">
        <v>0</v>
      </c>
      <c r="BT737" s="23">
        <v>0</v>
      </c>
      <c r="BU737" s="23">
        <v>0</v>
      </c>
      <c r="BV737" s="23">
        <v>0</v>
      </c>
      <c r="BW737" s="24">
        <v>0</v>
      </c>
      <c r="BX737" s="23">
        <v>0</v>
      </c>
      <c r="BY737" s="23">
        <v>0</v>
      </c>
      <c r="BZ737" s="23">
        <v>0</v>
      </c>
      <c r="CA737" s="25">
        <f t="shared" si="107"/>
        <v>437569670</v>
      </c>
      <c r="CB737" s="22">
        <v>0</v>
      </c>
      <c r="CC737" s="23">
        <v>0</v>
      </c>
      <c r="CD737" s="23">
        <v>0</v>
      </c>
      <c r="CE737" s="23">
        <v>0</v>
      </c>
      <c r="CF737" s="24">
        <v>0</v>
      </c>
      <c r="CG737" s="23">
        <v>0</v>
      </c>
      <c r="CH737" s="23">
        <v>0</v>
      </c>
      <c r="CI737" s="23">
        <v>0</v>
      </c>
      <c r="CJ737" s="25">
        <f t="shared" si="108"/>
        <v>437569670</v>
      </c>
      <c r="CK737" s="22">
        <v>0</v>
      </c>
      <c r="CL737" s="23">
        <v>0</v>
      </c>
      <c r="CM737" s="23">
        <v>0</v>
      </c>
      <c r="CN737" s="23">
        <v>0</v>
      </c>
      <c r="CO737" s="23">
        <v>0</v>
      </c>
      <c r="CP737" s="24">
        <v>0</v>
      </c>
      <c r="CQ737" s="23">
        <v>0</v>
      </c>
      <c r="CR737" s="23">
        <v>0</v>
      </c>
      <c r="CS737" s="25">
        <f t="shared" si="109"/>
        <v>437569670</v>
      </c>
      <c r="CT737" s="22">
        <v>0</v>
      </c>
      <c r="CU737" s="23">
        <v>0</v>
      </c>
      <c r="CV737" s="23">
        <v>0</v>
      </c>
      <c r="CW737" s="23"/>
      <c r="CX737" s="23">
        <v>0</v>
      </c>
      <c r="CY737" s="24">
        <v>0</v>
      </c>
      <c r="CZ737" s="23">
        <v>0</v>
      </c>
      <c r="DA737" s="23">
        <v>0</v>
      </c>
      <c r="DB737" s="25">
        <f t="shared" si="102"/>
        <v>437569670</v>
      </c>
      <c r="DC737" s="22">
        <v>0</v>
      </c>
      <c r="DD737" s="23">
        <v>0</v>
      </c>
      <c r="DE737" s="23">
        <v>0</v>
      </c>
      <c r="DF737" s="23">
        <v>0</v>
      </c>
      <c r="DG737" s="23">
        <v>0</v>
      </c>
      <c r="DH737" s="24">
        <v>0</v>
      </c>
      <c r="DI737" s="23">
        <v>0</v>
      </c>
      <c r="DJ737" s="23">
        <v>0</v>
      </c>
      <c r="DK737" s="25">
        <f t="shared" si="103"/>
        <v>437569670</v>
      </c>
      <c r="DL737" s="28">
        <v>0</v>
      </c>
      <c r="DM737" s="23">
        <v>0</v>
      </c>
      <c r="DN737" s="23">
        <v>0</v>
      </c>
      <c r="DO737" s="23">
        <v>0</v>
      </c>
      <c r="DP737" s="23"/>
      <c r="DQ737" s="23"/>
      <c r="DR737" s="23">
        <v>0</v>
      </c>
      <c r="DS737" s="23">
        <v>0</v>
      </c>
      <c r="DT737" s="24">
        <v>0</v>
      </c>
      <c r="DU737" s="23">
        <v>0</v>
      </c>
      <c r="DV737" s="23">
        <v>0</v>
      </c>
      <c r="DW737" s="26">
        <f t="shared" si="110"/>
        <v>437569670</v>
      </c>
      <c r="DX737" s="26">
        <f>VLOOKUP(B737,[2]RPTNCT049_ConsultaSaldosContabl!$I$4:$K$7914,3,0)</f>
        <v>215257404</v>
      </c>
      <c r="DY737" s="13" t="e">
        <f>+S737+AD737+AU737+#REF!+BG737+#REF!+BQ737+#REF!</f>
        <v>#REF!</v>
      </c>
    </row>
    <row r="738" spans="1:129" ht="15" customHeight="1" x14ac:dyDescent="0.2">
      <c r="A738" s="9">
        <v>8001884921</v>
      </c>
      <c r="B738" s="9">
        <v>800188492</v>
      </c>
      <c r="C738" s="9"/>
      <c r="D738" s="27">
        <v>219019290</v>
      </c>
      <c r="E738" s="21" t="s">
        <v>448</v>
      </c>
      <c r="F738" s="20" t="s">
        <v>1591</v>
      </c>
      <c r="G738" s="22">
        <f>VLOOKUP(A738,[1]SGP!$A$4:$G$1137,7,0)</f>
        <v>0</v>
      </c>
      <c r="H738" s="23"/>
      <c r="I738" s="23">
        <v>0</v>
      </c>
      <c r="J738" s="23">
        <v>0</v>
      </c>
      <c r="K738" s="24">
        <v>0</v>
      </c>
      <c r="L738" s="23">
        <v>0</v>
      </c>
      <c r="M738" s="23">
        <v>0</v>
      </c>
      <c r="N738" s="25">
        <f t="shared" si="104"/>
        <v>0</v>
      </c>
      <c r="O738" s="25">
        <v>0</v>
      </c>
      <c r="P738" s="22">
        <v>0</v>
      </c>
      <c r="Q738" s="23">
        <v>0</v>
      </c>
      <c r="R738" s="23">
        <v>0</v>
      </c>
      <c r="S738" s="31">
        <v>55596755</v>
      </c>
      <c r="T738" s="23">
        <v>0</v>
      </c>
      <c r="U738" s="24">
        <v>0</v>
      </c>
      <c r="V738" s="23">
        <v>0</v>
      </c>
      <c r="W738" s="23">
        <v>0</v>
      </c>
      <c r="X738" s="25">
        <f t="shared" si="105"/>
        <v>55596755</v>
      </c>
      <c r="Y738" s="25">
        <v>0</v>
      </c>
      <c r="Z738" s="22">
        <v>0</v>
      </c>
      <c r="AA738" s="23">
        <v>0</v>
      </c>
      <c r="AB738" s="22">
        <v>0</v>
      </c>
      <c r="AC738" s="23">
        <v>0</v>
      </c>
      <c r="AD738" s="23">
        <v>0</v>
      </c>
      <c r="AE738" s="23">
        <v>0</v>
      </c>
      <c r="AF738" s="24">
        <v>0</v>
      </c>
      <c r="AG738" s="23">
        <v>0</v>
      </c>
      <c r="AH738" s="23">
        <v>0</v>
      </c>
      <c r="AI738" s="25">
        <f t="shared" si="106"/>
        <v>55596755</v>
      </c>
      <c r="AJ738" s="25">
        <v>0</v>
      </c>
      <c r="AK738" s="24">
        <v>0</v>
      </c>
      <c r="AL738" s="23">
        <v>0</v>
      </c>
      <c r="AM738" s="23">
        <v>0</v>
      </c>
      <c r="AN738" s="24">
        <v>0</v>
      </c>
      <c r="AO738" s="24">
        <v>0</v>
      </c>
      <c r="AP738" s="23">
        <v>0</v>
      </c>
      <c r="AQ738" s="23">
        <v>0</v>
      </c>
      <c r="AR738" s="23">
        <v>0</v>
      </c>
      <c r="AS738" s="41" t="s">
        <v>2304</v>
      </c>
      <c r="AT738" s="23">
        <v>0</v>
      </c>
      <c r="AU738" s="23">
        <v>0</v>
      </c>
      <c r="AV738" s="25">
        <v>55596755</v>
      </c>
      <c r="AW738" s="22">
        <v>0</v>
      </c>
      <c r="AX738" s="23">
        <v>0</v>
      </c>
      <c r="AY738" s="41">
        <v>0</v>
      </c>
      <c r="AZ738" s="23">
        <v>0</v>
      </c>
      <c r="BA738" s="24">
        <v>0</v>
      </c>
      <c r="BB738" s="23">
        <v>0</v>
      </c>
      <c r="BC738" s="23"/>
      <c r="BD738" s="23">
        <v>0</v>
      </c>
      <c r="BE738" s="41">
        <v>0</v>
      </c>
      <c r="BF738" s="23">
        <v>38742905</v>
      </c>
      <c r="BG738" s="23">
        <v>43642878</v>
      </c>
      <c r="BH738" s="25">
        <v>137982538</v>
      </c>
      <c r="BI738" s="23">
        <v>0</v>
      </c>
      <c r="BJ738" s="23">
        <v>10513763</v>
      </c>
      <c r="BK738" s="23">
        <v>0</v>
      </c>
      <c r="BL738" s="23">
        <v>0</v>
      </c>
      <c r="BM738" s="23">
        <v>0</v>
      </c>
      <c r="BN738" s="24">
        <v>0</v>
      </c>
      <c r="BO738" s="23">
        <v>0</v>
      </c>
      <c r="BP738" s="23">
        <v>0</v>
      </c>
      <c r="BQ738" s="23">
        <v>0</v>
      </c>
      <c r="BR738" s="25">
        <v>148496301</v>
      </c>
      <c r="BS738" s="22">
        <v>0</v>
      </c>
      <c r="BT738" s="23">
        <v>0</v>
      </c>
      <c r="BU738" s="23">
        <v>0</v>
      </c>
      <c r="BV738" s="23">
        <v>0</v>
      </c>
      <c r="BW738" s="24">
        <v>0</v>
      </c>
      <c r="BX738" s="23">
        <v>0</v>
      </c>
      <c r="BY738" s="23">
        <v>0</v>
      </c>
      <c r="BZ738" s="23">
        <v>0</v>
      </c>
      <c r="CA738" s="25">
        <f t="shared" si="107"/>
        <v>148496301</v>
      </c>
      <c r="CB738" s="22">
        <v>0</v>
      </c>
      <c r="CC738" s="23">
        <v>0</v>
      </c>
      <c r="CD738" s="23">
        <v>0</v>
      </c>
      <c r="CE738" s="23">
        <v>0</v>
      </c>
      <c r="CF738" s="24">
        <v>0</v>
      </c>
      <c r="CG738" s="23">
        <v>0</v>
      </c>
      <c r="CH738" s="23">
        <v>0</v>
      </c>
      <c r="CI738" s="23">
        <v>0</v>
      </c>
      <c r="CJ738" s="25">
        <f t="shared" si="108"/>
        <v>148496301</v>
      </c>
      <c r="CK738" s="22">
        <v>0</v>
      </c>
      <c r="CL738" s="23">
        <v>0</v>
      </c>
      <c r="CM738" s="23">
        <v>0</v>
      </c>
      <c r="CN738" s="23">
        <v>0</v>
      </c>
      <c r="CO738" s="23">
        <v>0</v>
      </c>
      <c r="CP738" s="24">
        <v>0</v>
      </c>
      <c r="CQ738" s="23">
        <v>0</v>
      </c>
      <c r="CR738" s="23">
        <v>0</v>
      </c>
      <c r="CS738" s="25">
        <f t="shared" si="109"/>
        <v>148496301</v>
      </c>
      <c r="CT738" s="22">
        <v>0</v>
      </c>
      <c r="CU738" s="23">
        <v>0</v>
      </c>
      <c r="CV738" s="23">
        <v>0</v>
      </c>
      <c r="CW738" s="23"/>
      <c r="CX738" s="23">
        <v>0</v>
      </c>
      <c r="CY738" s="24">
        <v>0</v>
      </c>
      <c r="CZ738" s="23">
        <v>0</v>
      </c>
      <c r="DA738" s="23">
        <v>0</v>
      </c>
      <c r="DB738" s="25">
        <f t="shared" si="102"/>
        <v>148496301</v>
      </c>
      <c r="DC738" s="22">
        <v>0</v>
      </c>
      <c r="DD738" s="23">
        <v>0</v>
      </c>
      <c r="DE738" s="23">
        <v>0</v>
      </c>
      <c r="DF738" s="23">
        <v>0</v>
      </c>
      <c r="DG738" s="23">
        <v>0</v>
      </c>
      <c r="DH738" s="24">
        <v>0</v>
      </c>
      <c r="DI738" s="23">
        <v>0</v>
      </c>
      <c r="DJ738" s="23">
        <v>0</v>
      </c>
      <c r="DK738" s="25">
        <f t="shared" si="103"/>
        <v>148496301</v>
      </c>
      <c r="DL738" s="28">
        <v>0</v>
      </c>
      <c r="DM738" s="23">
        <v>0</v>
      </c>
      <c r="DN738" s="23">
        <v>0</v>
      </c>
      <c r="DO738" s="23">
        <v>0</v>
      </c>
      <c r="DP738" s="23"/>
      <c r="DQ738" s="23"/>
      <c r="DR738" s="23">
        <v>0</v>
      </c>
      <c r="DS738" s="23">
        <v>0</v>
      </c>
      <c r="DT738" s="24">
        <v>0</v>
      </c>
      <c r="DU738" s="23">
        <v>0</v>
      </c>
      <c r="DV738" s="23">
        <v>0</v>
      </c>
      <c r="DW738" s="26">
        <f t="shared" si="110"/>
        <v>148496301</v>
      </c>
      <c r="DX738" s="26">
        <f>VLOOKUP(B738,[2]RPTNCT049_ConsultaSaldosContabl!$I$4:$K$7914,3,0)</f>
        <v>49256668</v>
      </c>
      <c r="DY738" s="13" t="e">
        <f>+S738+AD738+AU738+#REF!+BG738+#REF!+BQ738+#REF!</f>
        <v>#REF!</v>
      </c>
    </row>
    <row r="739" spans="1:129" ht="15" customHeight="1" x14ac:dyDescent="0.2">
      <c r="A739" s="9">
        <v>8001722061</v>
      </c>
      <c r="B739" s="9">
        <v>800172206</v>
      </c>
      <c r="C739" s="9"/>
      <c r="D739" s="27">
        <v>215050450</v>
      </c>
      <c r="E739" s="21" t="s">
        <v>763</v>
      </c>
      <c r="F739" s="20" t="s">
        <v>1898</v>
      </c>
      <c r="G739" s="22">
        <f>VLOOKUP(A739,[1]SGP!$A$4:$G$1137,7,0)</f>
        <v>0</v>
      </c>
      <c r="H739" s="23"/>
      <c r="I739" s="23">
        <v>0</v>
      </c>
      <c r="J739" s="23">
        <v>0</v>
      </c>
      <c r="K739" s="24">
        <v>0</v>
      </c>
      <c r="L739" s="23">
        <v>0</v>
      </c>
      <c r="M739" s="23">
        <v>0</v>
      </c>
      <c r="N739" s="25">
        <f t="shared" si="104"/>
        <v>0</v>
      </c>
      <c r="O739" s="25">
        <v>0</v>
      </c>
      <c r="P739" s="22">
        <v>0</v>
      </c>
      <c r="Q739" s="23">
        <v>0</v>
      </c>
      <c r="R739" s="23">
        <v>0</v>
      </c>
      <c r="S739" s="31">
        <v>73203600</v>
      </c>
      <c r="T739" s="23">
        <v>0</v>
      </c>
      <c r="U739" s="24">
        <v>0</v>
      </c>
      <c r="V739" s="23">
        <v>0</v>
      </c>
      <c r="W739" s="23">
        <v>0</v>
      </c>
      <c r="X739" s="25">
        <f t="shared" si="105"/>
        <v>73203600</v>
      </c>
      <c r="Y739" s="25">
        <v>0</v>
      </c>
      <c r="Z739" s="22">
        <v>0</v>
      </c>
      <c r="AA739" s="23">
        <v>0</v>
      </c>
      <c r="AB739" s="22">
        <v>0</v>
      </c>
      <c r="AC739" s="23">
        <v>0</v>
      </c>
      <c r="AD739" s="23">
        <v>0</v>
      </c>
      <c r="AE739" s="23">
        <v>0</v>
      </c>
      <c r="AF739" s="24">
        <v>0</v>
      </c>
      <c r="AG739" s="23">
        <v>0</v>
      </c>
      <c r="AH739" s="23">
        <v>0</v>
      </c>
      <c r="AI739" s="25">
        <f t="shared" si="106"/>
        <v>73203600</v>
      </c>
      <c r="AJ739" s="25">
        <v>0</v>
      </c>
      <c r="AK739" s="24">
        <v>0</v>
      </c>
      <c r="AL739" s="23">
        <v>0</v>
      </c>
      <c r="AM739" s="23">
        <v>0</v>
      </c>
      <c r="AN739" s="24">
        <v>0</v>
      </c>
      <c r="AO739" s="24">
        <v>0</v>
      </c>
      <c r="AP739" s="23">
        <v>0</v>
      </c>
      <c r="AQ739" s="23">
        <v>0</v>
      </c>
      <c r="AR739" s="23">
        <v>0</v>
      </c>
      <c r="AS739" s="41" t="s">
        <v>2304</v>
      </c>
      <c r="AT739" s="23">
        <v>0</v>
      </c>
      <c r="AU739" s="23">
        <v>0</v>
      </c>
      <c r="AV739" s="25">
        <v>73203600</v>
      </c>
      <c r="AW739" s="22">
        <v>0</v>
      </c>
      <c r="AX739" s="23">
        <v>0</v>
      </c>
      <c r="AY739" s="41">
        <v>0</v>
      </c>
      <c r="AZ739" s="23">
        <v>0</v>
      </c>
      <c r="BA739" s="24">
        <v>0</v>
      </c>
      <c r="BB739" s="23">
        <v>0</v>
      </c>
      <c r="BC739" s="23"/>
      <c r="BD739" s="23">
        <v>0</v>
      </c>
      <c r="BE739" s="41">
        <v>0</v>
      </c>
      <c r="BF739" s="23">
        <v>110496105</v>
      </c>
      <c r="BG739" s="23">
        <v>66333127</v>
      </c>
      <c r="BH739" s="25">
        <v>250032832</v>
      </c>
      <c r="BI739" s="23">
        <v>0</v>
      </c>
      <c r="BJ739" s="23">
        <v>31559227</v>
      </c>
      <c r="BK739" s="23">
        <v>0</v>
      </c>
      <c r="BL739" s="23">
        <v>0</v>
      </c>
      <c r="BM739" s="23">
        <v>0</v>
      </c>
      <c r="BN739" s="24">
        <v>0</v>
      </c>
      <c r="BO739" s="23">
        <v>0</v>
      </c>
      <c r="BP739" s="23">
        <v>0</v>
      </c>
      <c r="BQ739" s="23">
        <v>0</v>
      </c>
      <c r="BR739" s="25">
        <v>281592059</v>
      </c>
      <c r="BS739" s="22">
        <v>0</v>
      </c>
      <c r="BT739" s="23">
        <v>0</v>
      </c>
      <c r="BU739" s="23">
        <v>0</v>
      </c>
      <c r="BV739" s="23">
        <v>0</v>
      </c>
      <c r="BW739" s="24">
        <v>0</v>
      </c>
      <c r="BX739" s="23">
        <v>0</v>
      </c>
      <c r="BY739" s="23">
        <v>0</v>
      </c>
      <c r="BZ739" s="23">
        <v>0</v>
      </c>
      <c r="CA739" s="25">
        <f t="shared" si="107"/>
        <v>281592059</v>
      </c>
      <c r="CB739" s="22">
        <v>0</v>
      </c>
      <c r="CC739" s="23">
        <v>0</v>
      </c>
      <c r="CD739" s="23">
        <v>0</v>
      </c>
      <c r="CE739" s="23">
        <v>0</v>
      </c>
      <c r="CF739" s="24">
        <v>0</v>
      </c>
      <c r="CG739" s="23">
        <v>0</v>
      </c>
      <c r="CH739" s="23">
        <v>0</v>
      </c>
      <c r="CI739" s="23">
        <v>0</v>
      </c>
      <c r="CJ739" s="25">
        <f t="shared" si="108"/>
        <v>281592059</v>
      </c>
      <c r="CK739" s="22">
        <v>0</v>
      </c>
      <c r="CL739" s="23">
        <v>0</v>
      </c>
      <c r="CM739" s="23">
        <v>0</v>
      </c>
      <c r="CN739" s="23">
        <v>0</v>
      </c>
      <c r="CO739" s="23">
        <v>0</v>
      </c>
      <c r="CP739" s="24">
        <v>0</v>
      </c>
      <c r="CQ739" s="23">
        <v>0</v>
      </c>
      <c r="CR739" s="23">
        <v>0</v>
      </c>
      <c r="CS739" s="25">
        <f t="shared" si="109"/>
        <v>281592059</v>
      </c>
      <c r="CT739" s="22">
        <v>0</v>
      </c>
      <c r="CU739" s="23">
        <v>0</v>
      </c>
      <c r="CV739" s="23">
        <v>0</v>
      </c>
      <c r="CW739" s="23">
        <v>0</v>
      </c>
      <c r="CX739" s="23">
        <v>0</v>
      </c>
      <c r="CY739" s="24">
        <v>0</v>
      </c>
      <c r="CZ739" s="23">
        <v>0</v>
      </c>
      <c r="DA739" s="23">
        <v>0</v>
      </c>
      <c r="DB739" s="25">
        <f t="shared" si="102"/>
        <v>281592059</v>
      </c>
      <c r="DC739" s="22">
        <v>0</v>
      </c>
      <c r="DD739" s="23">
        <v>0</v>
      </c>
      <c r="DE739" s="23">
        <v>0</v>
      </c>
      <c r="DF739" s="23">
        <v>0</v>
      </c>
      <c r="DG739" s="23">
        <v>0</v>
      </c>
      <c r="DH739" s="24">
        <v>0</v>
      </c>
      <c r="DI739" s="23">
        <v>0</v>
      </c>
      <c r="DJ739" s="23">
        <v>0</v>
      </c>
      <c r="DK739" s="25">
        <f t="shared" si="103"/>
        <v>281592059</v>
      </c>
      <c r="DL739" s="28">
        <v>0</v>
      </c>
      <c r="DM739" s="23">
        <v>0</v>
      </c>
      <c r="DN739" s="23">
        <v>0</v>
      </c>
      <c r="DO739" s="23">
        <v>0</v>
      </c>
      <c r="DP739" s="23">
        <v>0</v>
      </c>
      <c r="DQ739" s="23"/>
      <c r="DR739" s="23">
        <v>0</v>
      </c>
      <c r="DS739" s="23">
        <v>0</v>
      </c>
      <c r="DT739" s="24">
        <v>0</v>
      </c>
      <c r="DU739" s="23">
        <v>0</v>
      </c>
      <c r="DV739" s="23">
        <v>0</v>
      </c>
      <c r="DW739" s="26">
        <f t="shared" si="110"/>
        <v>281592059</v>
      </c>
      <c r="DX739" s="26">
        <f>VLOOKUP(B739,[2]RPTNCT049_ConsultaSaldosContabl!$I$4:$K$7914,3,0)</f>
        <v>142055332</v>
      </c>
      <c r="DY739" s="13" t="e">
        <f>+S739+AD739+AU739+#REF!+BG739+#REF!+BQ739+#REF!</f>
        <v>#REF!</v>
      </c>
    </row>
    <row r="740" spans="1:129" ht="15" customHeight="1" x14ac:dyDescent="0.2">
      <c r="A740" s="9">
        <v>8001525771</v>
      </c>
      <c r="B740" s="9">
        <v>800152577</v>
      </c>
      <c r="C740" s="9"/>
      <c r="D740" s="27">
        <v>211050110</v>
      </c>
      <c r="E740" s="21" t="s">
        <v>747</v>
      </c>
      <c r="F740" s="20" t="s">
        <v>1882</v>
      </c>
      <c r="G740" s="22">
        <f>VLOOKUP(A740,[1]SGP!$A$4:$G$1137,7,0)</f>
        <v>0</v>
      </c>
      <c r="H740" s="23"/>
      <c r="I740" s="23">
        <v>0</v>
      </c>
      <c r="J740" s="23">
        <v>0</v>
      </c>
      <c r="K740" s="24">
        <v>0</v>
      </c>
      <c r="L740" s="23">
        <v>0</v>
      </c>
      <c r="M740" s="23">
        <v>0</v>
      </c>
      <c r="N740" s="25">
        <f t="shared" si="104"/>
        <v>0</v>
      </c>
      <c r="O740" s="25">
        <v>0</v>
      </c>
      <c r="P740" s="22">
        <v>0</v>
      </c>
      <c r="Q740" s="23">
        <v>0</v>
      </c>
      <c r="R740" s="23">
        <v>0</v>
      </c>
      <c r="S740" s="31">
        <v>70220188</v>
      </c>
      <c r="T740" s="23">
        <v>0</v>
      </c>
      <c r="U740" s="24">
        <v>0</v>
      </c>
      <c r="V740" s="23">
        <v>0</v>
      </c>
      <c r="W740" s="23">
        <v>0</v>
      </c>
      <c r="X740" s="25">
        <f t="shared" si="105"/>
        <v>70220188</v>
      </c>
      <c r="Y740" s="25">
        <v>0</v>
      </c>
      <c r="Z740" s="22">
        <v>0</v>
      </c>
      <c r="AA740" s="23">
        <v>0</v>
      </c>
      <c r="AB740" s="22">
        <v>0</v>
      </c>
      <c r="AC740" s="23">
        <v>0</v>
      </c>
      <c r="AD740" s="23">
        <v>0</v>
      </c>
      <c r="AE740" s="23">
        <v>0</v>
      </c>
      <c r="AF740" s="24">
        <v>0</v>
      </c>
      <c r="AG740" s="23">
        <v>0</v>
      </c>
      <c r="AH740" s="23">
        <v>0</v>
      </c>
      <c r="AI740" s="25">
        <f t="shared" si="106"/>
        <v>70220188</v>
      </c>
      <c r="AJ740" s="25">
        <v>0</v>
      </c>
      <c r="AK740" s="24">
        <v>0</v>
      </c>
      <c r="AL740" s="23">
        <v>0</v>
      </c>
      <c r="AM740" s="23">
        <v>0</v>
      </c>
      <c r="AN740" s="24">
        <v>0</v>
      </c>
      <c r="AO740" s="24">
        <v>0</v>
      </c>
      <c r="AP740" s="23">
        <v>0</v>
      </c>
      <c r="AQ740" s="23">
        <v>0</v>
      </c>
      <c r="AR740" s="23">
        <v>0</v>
      </c>
      <c r="AS740" s="41" t="s">
        <v>2304</v>
      </c>
      <c r="AT740" s="23">
        <v>0</v>
      </c>
      <c r="AU740" s="23">
        <v>0</v>
      </c>
      <c r="AV740" s="25">
        <v>70220188</v>
      </c>
      <c r="AW740" s="22">
        <v>0</v>
      </c>
      <c r="AX740" s="23">
        <v>0</v>
      </c>
      <c r="AY740" s="41">
        <v>0</v>
      </c>
      <c r="AZ740" s="23">
        <v>0</v>
      </c>
      <c r="BA740" s="24">
        <v>0</v>
      </c>
      <c r="BB740" s="23">
        <v>0</v>
      </c>
      <c r="BC740" s="23"/>
      <c r="BD740" s="23">
        <v>0</v>
      </c>
      <c r="BE740" s="41">
        <v>0</v>
      </c>
      <c r="BF740" s="23">
        <v>49206565</v>
      </c>
      <c r="BG740" s="23">
        <v>65415662</v>
      </c>
      <c r="BH740" s="25">
        <v>184842415</v>
      </c>
      <c r="BI740" s="23">
        <v>0</v>
      </c>
      <c r="BJ740" s="23">
        <v>14053249</v>
      </c>
      <c r="BK740" s="23">
        <v>0</v>
      </c>
      <c r="BL740" s="23">
        <v>0</v>
      </c>
      <c r="BM740" s="23">
        <v>0</v>
      </c>
      <c r="BN740" s="24">
        <v>0</v>
      </c>
      <c r="BO740" s="23">
        <v>0</v>
      </c>
      <c r="BP740" s="23">
        <v>0</v>
      </c>
      <c r="BQ740" s="23">
        <v>0</v>
      </c>
      <c r="BR740" s="25">
        <v>198895664</v>
      </c>
      <c r="BS740" s="22">
        <v>0</v>
      </c>
      <c r="BT740" s="23">
        <v>0</v>
      </c>
      <c r="BU740" s="23">
        <v>0</v>
      </c>
      <c r="BV740" s="23">
        <v>0</v>
      </c>
      <c r="BW740" s="24">
        <v>0</v>
      </c>
      <c r="BX740" s="23">
        <v>0</v>
      </c>
      <c r="BY740" s="23">
        <v>0</v>
      </c>
      <c r="BZ740" s="23">
        <v>0</v>
      </c>
      <c r="CA740" s="25">
        <f t="shared" si="107"/>
        <v>198895664</v>
      </c>
      <c r="CB740" s="22">
        <v>0</v>
      </c>
      <c r="CC740" s="23">
        <v>0</v>
      </c>
      <c r="CD740" s="23">
        <v>0</v>
      </c>
      <c r="CE740" s="23">
        <v>0</v>
      </c>
      <c r="CF740" s="24">
        <v>0</v>
      </c>
      <c r="CG740" s="23">
        <v>0</v>
      </c>
      <c r="CH740" s="23">
        <v>0</v>
      </c>
      <c r="CI740" s="23">
        <v>0</v>
      </c>
      <c r="CJ740" s="25">
        <f t="shared" si="108"/>
        <v>198895664</v>
      </c>
      <c r="CK740" s="22">
        <v>0</v>
      </c>
      <c r="CL740" s="23">
        <v>0</v>
      </c>
      <c r="CM740" s="23">
        <v>0</v>
      </c>
      <c r="CN740" s="23">
        <v>0</v>
      </c>
      <c r="CO740" s="23">
        <v>0</v>
      </c>
      <c r="CP740" s="24">
        <v>0</v>
      </c>
      <c r="CQ740" s="23">
        <v>0</v>
      </c>
      <c r="CR740" s="23">
        <v>0</v>
      </c>
      <c r="CS740" s="25">
        <f t="shared" si="109"/>
        <v>198895664</v>
      </c>
      <c r="CT740" s="22">
        <v>0</v>
      </c>
      <c r="CU740" s="23">
        <v>0</v>
      </c>
      <c r="CV740" s="23">
        <v>0</v>
      </c>
      <c r="CW740" s="23"/>
      <c r="CX740" s="23">
        <v>0</v>
      </c>
      <c r="CY740" s="24">
        <v>0</v>
      </c>
      <c r="CZ740" s="23">
        <v>0</v>
      </c>
      <c r="DA740" s="23">
        <v>0</v>
      </c>
      <c r="DB740" s="25">
        <f t="shared" si="102"/>
        <v>198895664</v>
      </c>
      <c r="DC740" s="22">
        <v>0</v>
      </c>
      <c r="DD740" s="23">
        <v>0</v>
      </c>
      <c r="DE740" s="23">
        <v>0</v>
      </c>
      <c r="DF740" s="23">
        <v>0</v>
      </c>
      <c r="DG740" s="23">
        <v>0</v>
      </c>
      <c r="DH740" s="24">
        <v>0</v>
      </c>
      <c r="DI740" s="23">
        <v>0</v>
      </c>
      <c r="DJ740" s="23">
        <v>0</v>
      </c>
      <c r="DK740" s="25">
        <f t="shared" si="103"/>
        <v>198895664</v>
      </c>
      <c r="DL740" s="28">
        <v>0</v>
      </c>
      <c r="DM740" s="23">
        <v>0</v>
      </c>
      <c r="DN740" s="23">
        <v>0</v>
      </c>
      <c r="DO740" s="23">
        <v>0</v>
      </c>
      <c r="DP740" s="23"/>
      <c r="DQ740" s="23"/>
      <c r="DR740" s="23">
        <v>0</v>
      </c>
      <c r="DS740" s="23">
        <v>0</v>
      </c>
      <c r="DT740" s="24">
        <v>0</v>
      </c>
      <c r="DU740" s="23">
        <v>0</v>
      </c>
      <c r="DV740" s="23">
        <v>0</v>
      </c>
      <c r="DW740" s="26">
        <f t="shared" si="110"/>
        <v>198895664</v>
      </c>
      <c r="DX740" s="26">
        <f>VLOOKUP(B740,[2]RPTNCT049_ConsultaSaldosContabl!$I$4:$K$7914,3,0)</f>
        <v>63259814</v>
      </c>
      <c r="DY740" s="13" t="e">
        <f>+S740+AD740+AU740+#REF!+BG740+#REF!+BQ740+#REF!</f>
        <v>#REF!</v>
      </c>
    </row>
    <row r="741" spans="1:129" ht="15" customHeight="1" x14ac:dyDescent="0.2">
      <c r="A741" s="9">
        <v>8001498940</v>
      </c>
      <c r="B741" s="9">
        <v>800149894</v>
      </c>
      <c r="C741" s="9"/>
      <c r="D741" s="27">
        <v>218552385</v>
      </c>
      <c r="E741" s="21" t="s">
        <v>802</v>
      </c>
      <c r="F741" s="20" t="s">
        <v>1937</v>
      </c>
      <c r="G741" s="22">
        <f>VLOOKUP(A741,[1]SGP!$A$4:$G$1137,7,0)</f>
        <v>0</v>
      </c>
      <c r="H741" s="23"/>
      <c r="I741" s="23">
        <v>0</v>
      </c>
      <c r="J741" s="23">
        <v>0</v>
      </c>
      <c r="K741" s="24">
        <v>0</v>
      </c>
      <c r="L741" s="23">
        <v>0</v>
      </c>
      <c r="M741" s="23">
        <v>0</v>
      </c>
      <c r="N741" s="25">
        <f t="shared" si="104"/>
        <v>0</v>
      </c>
      <c r="O741" s="25">
        <v>0</v>
      </c>
      <c r="P741" s="22">
        <v>0</v>
      </c>
      <c r="Q741" s="23">
        <v>0</v>
      </c>
      <c r="R741" s="23">
        <v>0</v>
      </c>
      <c r="S741" s="31">
        <v>43388530</v>
      </c>
      <c r="T741" s="23">
        <v>0</v>
      </c>
      <c r="U741" s="24">
        <v>0</v>
      </c>
      <c r="V741" s="23">
        <v>0</v>
      </c>
      <c r="W741" s="23">
        <v>0</v>
      </c>
      <c r="X741" s="25">
        <f t="shared" si="105"/>
        <v>43388530</v>
      </c>
      <c r="Y741" s="25">
        <v>0</v>
      </c>
      <c r="Z741" s="22">
        <v>0</v>
      </c>
      <c r="AA741" s="23">
        <v>0</v>
      </c>
      <c r="AB741" s="22">
        <v>0</v>
      </c>
      <c r="AC741" s="23">
        <v>0</v>
      </c>
      <c r="AD741" s="23">
        <v>0</v>
      </c>
      <c r="AE741" s="23">
        <v>0</v>
      </c>
      <c r="AF741" s="24">
        <v>0</v>
      </c>
      <c r="AG741" s="23">
        <v>0</v>
      </c>
      <c r="AH741" s="23">
        <v>0</v>
      </c>
      <c r="AI741" s="25">
        <f t="shared" si="106"/>
        <v>43388530</v>
      </c>
      <c r="AJ741" s="25">
        <v>0</v>
      </c>
      <c r="AK741" s="24">
        <v>0</v>
      </c>
      <c r="AL741" s="23">
        <v>0</v>
      </c>
      <c r="AM741" s="23">
        <v>0</v>
      </c>
      <c r="AN741" s="24">
        <v>0</v>
      </c>
      <c r="AO741" s="24">
        <v>0</v>
      </c>
      <c r="AP741" s="23">
        <v>0</v>
      </c>
      <c r="AQ741" s="23">
        <v>0</v>
      </c>
      <c r="AR741" s="23">
        <v>0</v>
      </c>
      <c r="AS741" s="41" t="s">
        <v>2304</v>
      </c>
      <c r="AT741" s="23">
        <v>0</v>
      </c>
      <c r="AU741" s="23">
        <v>0</v>
      </c>
      <c r="AV741" s="25">
        <v>43388530</v>
      </c>
      <c r="AW741" s="22">
        <v>0</v>
      </c>
      <c r="AX741" s="23">
        <v>0</v>
      </c>
      <c r="AY741" s="41">
        <v>0</v>
      </c>
      <c r="AZ741" s="23">
        <v>0</v>
      </c>
      <c r="BA741" s="24">
        <v>0</v>
      </c>
      <c r="BB741" s="23">
        <v>0</v>
      </c>
      <c r="BC741" s="23"/>
      <c r="BD741" s="23">
        <v>0</v>
      </c>
      <c r="BE741" s="41">
        <v>0</v>
      </c>
      <c r="BF741" s="23">
        <v>31128395</v>
      </c>
      <c r="BG741" s="23">
        <v>39889437</v>
      </c>
      <c r="BH741" s="25">
        <v>114406362</v>
      </c>
      <c r="BI741" s="23">
        <v>0</v>
      </c>
      <c r="BJ741" s="23">
        <v>8890547</v>
      </c>
      <c r="BK741" s="23">
        <v>0</v>
      </c>
      <c r="BL741" s="23">
        <v>0</v>
      </c>
      <c r="BM741" s="23">
        <v>0</v>
      </c>
      <c r="BN741" s="24">
        <v>0</v>
      </c>
      <c r="BO741" s="23">
        <v>0</v>
      </c>
      <c r="BP741" s="23">
        <v>0</v>
      </c>
      <c r="BQ741" s="23">
        <v>0</v>
      </c>
      <c r="BR741" s="25">
        <v>123296909</v>
      </c>
      <c r="BS741" s="22">
        <v>0</v>
      </c>
      <c r="BT741" s="23">
        <v>0</v>
      </c>
      <c r="BU741" s="23">
        <v>0</v>
      </c>
      <c r="BV741" s="23">
        <v>0</v>
      </c>
      <c r="BW741" s="24">
        <v>0</v>
      </c>
      <c r="BX741" s="23">
        <v>0</v>
      </c>
      <c r="BY741" s="23">
        <v>0</v>
      </c>
      <c r="BZ741" s="23">
        <v>0</v>
      </c>
      <c r="CA741" s="25">
        <f t="shared" si="107"/>
        <v>123296909</v>
      </c>
      <c r="CB741" s="22">
        <v>0</v>
      </c>
      <c r="CC741" s="23">
        <v>0</v>
      </c>
      <c r="CD741" s="23">
        <v>0</v>
      </c>
      <c r="CE741" s="23">
        <v>0</v>
      </c>
      <c r="CF741" s="24">
        <v>0</v>
      </c>
      <c r="CG741" s="23">
        <v>0</v>
      </c>
      <c r="CH741" s="23">
        <v>0</v>
      </c>
      <c r="CI741" s="23">
        <v>0</v>
      </c>
      <c r="CJ741" s="25">
        <f t="shared" si="108"/>
        <v>123296909</v>
      </c>
      <c r="CK741" s="22">
        <v>0</v>
      </c>
      <c r="CL741" s="23">
        <v>0</v>
      </c>
      <c r="CM741" s="23">
        <v>0</v>
      </c>
      <c r="CN741" s="23">
        <v>0</v>
      </c>
      <c r="CO741" s="23">
        <v>0</v>
      </c>
      <c r="CP741" s="24">
        <v>0</v>
      </c>
      <c r="CQ741" s="23">
        <v>0</v>
      </c>
      <c r="CR741" s="23">
        <v>0</v>
      </c>
      <c r="CS741" s="25">
        <f t="shared" si="109"/>
        <v>123296909</v>
      </c>
      <c r="CT741" s="22">
        <v>0</v>
      </c>
      <c r="CU741" s="23">
        <v>0</v>
      </c>
      <c r="CV741" s="23">
        <v>0</v>
      </c>
      <c r="CW741" s="23"/>
      <c r="CX741" s="23">
        <v>0</v>
      </c>
      <c r="CY741" s="24">
        <v>0</v>
      </c>
      <c r="CZ741" s="23">
        <v>0</v>
      </c>
      <c r="DA741" s="23">
        <v>0</v>
      </c>
      <c r="DB741" s="25">
        <f t="shared" si="102"/>
        <v>123296909</v>
      </c>
      <c r="DC741" s="22">
        <v>0</v>
      </c>
      <c r="DD741" s="23">
        <v>0</v>
      </c>
      <c r="DE741" s="23">
        <v>0</v>
      </c>
      <c r="DF741" s="23">
        <v>0</v>
      </c>
      <c r="DG741" s="23">
        <v>0</v>
      </c>
      <c r="DH741" s="24">
        <v>0</v>
      </c>
      <c r="DI741" s="23">
        <v>0</v>
      </c>
      <c r="DJ741" s="23">
        <v>0</v>
      </c>
      <c r="DK741" s="25">
        <f t="shared" si="103"/>
        <v>123296909</v>
      </c>
      <c r="DL741" s="28">
        <v>0</v>
      </c>
      <c r="DM741" s="23">
        <v>0</v>
      </c>
      <c r="DN741" s="23">
        <v>0</v>
      </c>
      <c r="DO741" s="23">
        <v>0</v>
      </c>
      <c r="DP741" s="23"/>
      <c r="DQ741" s="23"/>
      <c r="DR741" s="23">
        <v>0</v>
      </c>
      <c r="DS741" s="23">
        <v>0</v>
      </c>
      <c r="DT741" s="24">
        <v>0</v>
      </c>
      <c r="DU741" s="23">
        <v>0</v>
      </c>
      <c r="DV741" s="23">
        <v>0</v>
      </c>
      <c r="DW741" s="26">
        <f t="shared" si="110"/>
        <v>123296909</v>
      </c>
      <c r="DX741" s="26">
        <f>VLOOKUP(B741,[2]RPTNCT049_ConsultaSaldosContabl!$I$4:$K$7914,3,0)</f>
        <v>40018942</v>
      </c>
      <c r="DY741" s="13" t="e">
        <f>+S741+AD741+AU741+#REF!+BG741+#REF!+BQ741+#REF!</f>
        <v>#REF!</v>
      </c>
    </row>
    <row r="742" spans="1:129" ht="15" customHeight="1" x14ac:dyDescent="0.2">
      <c r="A742" s="60">
        <v>8001487203</v>
      </c>
      <c r="B742" s="60">
        <v>800148720</v>
      </c>
      <c r="C742" s="60"/>
      <c r="D742" s="61">
        <v>219452694</v>
      </c>
      <c r="E742" s="62" t="s">
        <v>827</v>
      </c>
      <c r="F742" s="20" t="s">
        <v>1960</v>
      </c>
      <c r="G742" s="22">
        <f>VLOOKUP(A742,[1]SGP!$A$4:$G$1137,7,0)</f>
        <v>0</v>
      </c>
      <c r="H742" s="23"/>
      <c r="I742" s="23">
        <v>0</v>
      </c>
      <c r="J742" s="23">
        <v>0</v>
      </c>
      <c r="K742" s="24">
        <v>0</v>
      </c>
      <c r="L742" s="23">
        <v>0</v>
      </c>
      <c r="M742" s="23">
        <v>0</v>
      </c>
      <c r="N742" s="25">
        <f t="shared" si="104"/>
        <v>0</v>
      </c>
      <c r="O742" s="25">
        <v>0</v>
      </c>
      <c r="P742" s="22">
        <v>0</v>
      </c>
      <c r="Q742" s="23">
        <v>0</v>
      </c>
      <c r="R742" s="23">
        <v>0</v>
      </c>
      <c r="S742" s="31">
        <v>58887080</v>
      </c>
      <c r="T742" s="23">
        <v>0</v>
      </c>
      <c r="U742" s="24">
        <v>0</v>
      </c>
      <c r="V742" s="23">
        <v>0</v>
      </c>
      <c r="W742" s="23">
        <v>0</v>
      </c>
      <c r="X742" s="25">
        <f t="shared" si="105"/>
        <v>58887080</v>
      </c>
      <c r="Y742" s="25">
        <v>0</v>
      </c>
      <c r="Z742" s="22">
        <v>0</v>
      </c>
      <c r="AA742" s="23">
        <v>0</v>
      </c>
      <c r="AB742" s="22">
        <v>0</v>
      </c>
      <c r="AC742" s="23">
        <v>0</v>
      </c>
      <c r="AD742" s="23">
        <v>0</v>
      </c>
      <c r="AE742" s="23">
        <v>0</v>
      </c>
      <c r="AF742" s="24">
        <v>0</v>
      </c>
      <c r="AG742" s="23">
        <v>0</v>
      </c>
      <c r="AH742" s="23">
        <v>0</v>
      </c>
      <c r="AI742" s="25">
        <f t="shared" si="106"/>
        <v>58887080</v>
      </c>
      <c r="AJ742" s="25">
        <v>0</v>
      </c>
      <c r="AK742" s="24">
        <v>0</v>
      </c>
      <c r="AL742" s="23">
        <v>0</v>
      </c>
      <c r="AM742" s="23">
        <v>0</v>
      </c>
      <c r="AN742" s="24">
        <v>0</v>
      </c>
      <c r="AO742" s="24">
        <v>0</v>
      </c>
      <c r="AP742" s="23">
        <v>0</v>
      </c>
      <c r="AQ742" s="23">
        <v>0</v>
      </c>
      <c r="AR742" s="23">
        <v>0</v>
      </c>
      <c r="AS742" s="41" t="s">
        <v>2304</v>
      </c>
      <c r="AT742" s="23">
        <v>0</v>
      </c>
      <c r="AU742" s="23">
        <v>0</v>
      </c>
      <c r="AV742" s="25">
        <v>58887080</v>
      </c>
      <c r="AW742" s="22">
        <v>0</v>
      </c>
      <c r="AX742" s="23">
        <v>0</v>
      </c>
      <c r="AY742" s="41">
        <v>0</v>
      </c>
      <c r="AZ742" s="23">
        <v>0</v>
      </c>
      <c r="BA742" s="24">
        <v>0</v>
      </c>
      <c r="BB742" s="23">
        <v>0</v>
      </c>
      <c r="BC742" s="23"/>
      <c r="BD742" s="23">
        <v>0</v>
      </c>
      <c r="BE742" s="41">
        <v>0</v>
      </c>
      <c r="BF742" s="23">
        <v>48805875</v>
      </c>
      <c r="BG742" s="23">
        <v>52539458</v>
      </c>
      <c r="BH742" s="25">
        <v>160232413</v>
      </c>
      <c r="BI742" s="23">
        <v>0</v>
      </c>
      <c r="BJ742" s="23">
        <v>14606783</v>
      </c>
      <c r="BK742" s="23">
        <v>0</v>
      </c>
      <c r="BL742" s="23">
        <v>0</v>
      </c>
      <c r="BM742" s="23">
        <v>0</v>
      </c>
      <c r="BN742" s="24">
        <v>0</v>
      </c>
      <c r="BO742" s="23">
        <v>0</v>
      </c>
      <c r="BP742" s="23">
        <v>0</v>
      </c>
      <c r="BQ742" s="23">
        <v>0</v>
      </c>
      <c r="BR742" s="25">
        <v>174839196</v>
      </c>
      <c r="BS742" s="22">
        <v>0</v>
      </c>
      <c r="BT742" s="23">
        <v>0</v>
      </c>
      <c r="BU742" s="23">
        <v>0</v>
      </c>
      <c r="BV742" s="23">
        <v>0</v>
      </c>
      <c r="BW742" s="24">
        <v>0</v>
      </c>
      <c r="BX742" s="23">
        <v>0</v>
      </c>
      <c r="BY742" s="23">
        <v>0</v>
      </c>
      <c r="BZ742" s="23">
        <v>0</v>
      </c>
      <c r="CA742" s="25">
        <f t="shared" si="107"/>
        <v>174839196</v>
      </c>
      <c r="CB742" s="22">
        <v>0</v>
      </c>
      <c r="CC742" s="23">
        <v>0</v>
      </c>
      <c r="CD742" s="23">
        <v>0</v>
      </c>
      <c r="CE742" s="23">
        <v>0</v>
      </c>
      <c r="CF742" s="24">
        <v>0</v>
      </c>
      <c r="CG742" s="23">
        <v>0</v>
      </c>
      <c r="CH742" s="23">
        <v>0</v>
      </c>
      <c r="CI742" s="23">
        <v>0</v>
      </c>
      <c r="CJ742" s="25">
        <f t="shared" si="108"/>
        <v>174839196</v>
      </c>
      <c r="CK742" s="22">
        <v>0</v>
      </c>
      <c r="CL742" s="23">
        <v>0</v>
      </c>
      <c r="CM742" s="23">
        <v>0</v>
      </c>
      <c r="CN742" s="23">
        <v>0</v>
      </c>
      <c r="CO742" s="23">
        <v>0</v>
      </c>
      <c r="CP742" s="24">
        <v>0</v>
      </c>
      <c r="CQ742" s="23">
        <v>0</v>
      </c>
      <c r="CR742" s="23">
        <v>0</v>
      </c>
      <c r="CS742" s="25">
        <f t="shared" si="109"/>
        <v>174839196</v>
      </c>
      <c r="CT742" s="22">
        <v>0</v>
      </c>
      <c r="CU742" s="23">
        <v>0</v>
      </c>
      <c r="CV742" s="23">
        <v>0</v>
      </c>
      <c r="CW742" s="23"/>
      <c r="CX742" s="23">
        <v>0</v>
      </c>
      <c r="CY742" s="24">
        <v>0</v>
      </c>
      <c r="CZ742" s="23">
        <v>0</v>
      </c>
      <c r="DA742" s="23">
        <v>0</v>
      </c>
      <c r="DB742" s="25">
        <f t="shared" si="102"/>
        <v>174839196</v>
      </c>
      <c r="DC742" s="22">
        <v>0</v>
      </c>
      <c r="DD742" s="23">
        <v>0</v>
      </c>
      <c r="DE742" s="23">
        <v>0</v>
      </c>
      <c r="DF742" s="23">
        <v>0</v>
      </c>
      <c r="DG742" s="23">
        <v>0</v>
      </c>
      <c r="DH742" s="24">
        <v>0</v>
      </c>
      <c r="DI742" s="23">
        <v>0</v>
      </c>
      <c r="DJ742" s="23">
        <v>0</v>
      </c>
      <c r="DK742" s="25">
        <f t="shared" si="103"/>
        <v>174839196</v>
      </c>
      <c r="DL742" s="28">
        <v>0</v>
      </c>
      <c r="DM742" s="23">
        <v>0</v>
      </c>
      <c r="DN742" s="23">
        <v>0</v>
      </c>
      <c r="DO742" s="23">
        <v>0</v>
      </c>
      <c r="DP742" s="23"/>
      <c r="DQ742" s="23"/>
      <c r="DR742" s="23">
        <v>0</v>
      </c>
      <c r="DS742" s="23">
        <v>0</v>
      </c>
      <c r="DT742" s="24">
        <v>0</v>
      </c>
      <c r="DU742" s="23">
        <v>0</v>
      </c>
      <c r="DV742" s="23">
        <v>0</v>
      </c>
      <c r="DW742" s="26">
        <f t="shared" si="110"/>
        <v>174839196</v>
      </c>
      <c r="DX742" s="26">
        <f>VLOOKUP(B742,[2]RPTNCT049_ConsultaSaldosContabl!$I$4:$K$7914,3,0)</f>
        <v>63412658</v>
      </c>
      <c r="DY742" s="13" t="e">
        <f>+S742+AD742+AU742+#REF!+BG742+#REF!+BQ742+#REF!</f>
        <v>#REF!</v>
      </c>
    </row>
    <row r="743" spans="1:129" ht="15" customHeight="1" x14ac:dyDescent="0.2">
      <c r="A743" s="60">
        <v>8001389593</v>
      </c>
      <c r="B743" s="60">
        <v>800138959</v>
      </c>
      <c r="C743" s="60"/>
      <c r="D743" s="61">
        <v>215054250</v>
      </c>
      <c r="E743" s="62" t="s">
        <v>847</v>
      </c>
      <c r="F743" s="20" t="s">
        <v>1979</v>
      </c>
      <c r="G743" s="22">
        <f>VLOOKUP(A743,[1]SGP!$A$4:$G$1137,7,0)</f>
        <v>0</v>
      </c>
      <c r="H743" s="23"/>
      <c r="I743" s="23">
        <v>0</v>
      </c>
      <c r="J743" s="23">
        <v>0</v>
      </c>
      <c r="K743" s="24">
        <v>0</v>
      </c>
      <c r="L743" s="23">
        <v>0</v>
      </c>
      <c r="M743" s="23">
        <v>0</v>
      </c>
      <c r="N743" s="25">
        <f t="shared" si="104"/>
        <v>0</v>
      </c>
      <c r="O743" s="25">
        <v>0</v>
      </c>
      <c r="P743" s="22">
        <v>0</v>
      </c>
      <c r="Q743" s="23">
        <v>0</v>
      </c>
      <c r="R743" s="23">
        <v>0</v>
      </c>
      <c r="S743" s="31">
        <v>87201646</v>
      </c>
      <c r="T743" s="23">
        <v>0</v>
      </c>
      <c r="U743" s="24">
        <v>0</v>
      </c>
      <c r="V743" s="23">
        <v>0</v>
      </c>
      <c r="W743" s="23">
        <v>0</v>
      </c>
      <c r="X743" s="25">
        <f t="shared" si="105"/>
        <v>87201646</v>
      </c>
      <c r="Y743" s="25">
        <v>0</v>
      </c>
      <c r="Z743" s="22">
        <v>0</v>
      </c>
      <c r="AA743" s="23">
        <v>0</v>
      </c>
      <c r="AB743" s="22">
        <v>0</v>
      </c>
      <c r="AC743" s="23">
        <v>0</v>
      </c>
      <c r="AD743" s="23">
        <v>0</v>
      </c>
      <c r="AE743" s="23">
        <v>0</v>
      </c>
      <c r="AF743" s="24">
        <v>0</v>
      </c>
      <c r="AG743" s="23">
        <v>0</v>
      </c>
      <c r="AH743" s="23">
        <v>0</v>
      </c>
      <c r="AI743" s="25">
        <f t="shared" si="106"/>
        <v>87201646</v>
      </c>
      <c r="AJ743" s="25">
        <v>0</v>
      </c>
      <c r="AK743" s="24">
        <v>0</v>
      </c>
      <c r="AL743" s="23">
        <v>0</v>
      </c>
      <c r="AM743" s="23">
        <v>0</v>
      </c>
      <c r="AN743" s="24">
        <v>0</v>
      </c>
      <c r="AO743" s="24">
        <v>0</v>
      </c>
      <c r="AP743" s="23">
        <v>0</v>
      </c>
      <c r="AQ743" s="23">
        <v>0</v>
      </c>
      <c r="AR743" s="23">
        <v>0</v>
      </c>
      <c r="AS743" s="41" t="s">
        <v>2304</v>
      </c>
      <c r="AT743" s="23">
        <v>0</v>
      </c>
      <c r="AU743" s="23">
        <v>0</v>
      </c>
      <c r="AV743" s="25">
        <v>87201646</v>
      </c>
      <c r="AW743" s="22">
        <v>0</v>
      </c>
      <c r="AX743" s="23">
        <v>0</v>
      </c>
      <c r="AY743" s="41">
        <v>0</v>
      </c>
      <c r="AZ743" s="23">
        <v>0</v>
      </c>
      <c r="BA743" s="24">
        <v>0</v>
      </c>
      <c r="BB743" s="23">
        <v>0</v>
      </c>
      <c r="BC743" s="23"/>
      <c r="BD743" s="23">
        <v>0</v>
      </c>
      <c r="BE743" s="41">
        <v>0</v>
      </c>
      <c r="BF743" s="23">
        <v>196166320</v>
      </c>
      <c r="BG743" s="23">
        <v>61839926</v>
      </c>
      <c r="BH743" s="25">
        <v>345207892</v>
      </c>
      <c r="BI743" s="23">
        <v>0</v>
      </c>
      <c r="BJ743" s="23">
        <v>56037387</v>
      </c>
      <c r="BK743" s="23">
        <v>0</v>
      </c>
      <c r="BL743" s="23">
        <v>0</v>
      </c>
      <c r="BM743" s="23">
        <v>0</v>
      </c>
      <c r="BN743" s="24">
        <v>0</v>
      </c>
      <c r="BO743" s="23">
        <v>0</v>
      </c>
      <c r="BP743" s="23">
        <v>0</v>
      </c>
      <c r="BQ743" s="23">
        <v>0</v>
      </c>
      <c r="BR743" s="25">
        <v>401245279</v>
      </c>
      <c r="BS743" s="22">
        <v>0</v>
      </c>
      <c r="BT743" s="23">
        <v>0</v>
      </c>
      <c r="BU743" s="23">
        <v>0</v>
      </c>
      <c r="BV743" s="23">
        <v>0</v>
      </c>
      <c r="BW743" s="24">
        <v>0</v>
      </c>
      <c r="BX743" s="23">
        <v>0</v>
      </c>
      <c r="BY743" s="23">
        <v>0</v>
      </c>
      <c r="BZ743" s="23">
        <v>0</v>
      </c>
      <c r="CA743" s="25">
        <f t="shared" si="107"/>
        <v>401245279</v>
      </c>
      <c r="CB743" s="22">
        <v>0</v>
      </c>
      <c r="CC743" s="23">
        <v>0</v>
      </c>
      <c r="CD743" s="23">
        <v>0</v>
      </c>
      <c r="CE743" s="23">
        <v>0</v>
      </c>
      <c r="CF743" s="24">
        <v>0</v>
      </c>
      <c r="CG743" s="23">
        <v>0</v>
      </c>
      <c r="CH743" s="23">
        <v>0</v>
      </c>
      <c r="CI743" s="23">
        <v>0</v>
      </c>
      <c r="CJ743" s="25">
        <f t="shared" si="108"/>
        <v>401245279</v>
      </c>
      <c r="CK743" s="22">
        <v>0</v>
      </c>
      <c r="CL743" s="23">
        <v>0</v>
      </c>
      <c r="CM743" s="23">
        <v>0</v>
      </c>
      <c r="CN743" s="23">
        <v>0</v>
      </c>
      <c r="CO743" s="23">
        <v>0</v>
      </c>
      <c r="CP743" s="24">
        <v>0</v>
      </c>
      <c r="CQ743" s="23">
        <v>0</v>
      </c>
      <c r="CR743" s="23">
        <v>0</v>
      </c>
      <c r="CS743" s="25">
        <f t="shared" si="109"/>
        <v>401245279</v>
      </c>
      <c r="CT743" s="22">
        <v>0</v>
      </c>
      <c r="CU743" s="23">
        <v>0</v>
      </c>
      <c r="CV743" s="23">
        <v>0</v>
      </c>
      <c r="CW743" s="23"/>
      <c r="CX743" s="23">
        <v>0</v>
      </c>
      <c r="CY743" s="24">
        <v>0</v>
      </c>
      <c r="CZ743" s="23">
        <v>0</v>
      </c>
      <c r="DA743" s="23">
        <v>0</v>
      </c>
      <c r="DB743" s="25">
        <f t="shared" ref="DB743:DB806" si="111">SUM(CS743:DA743)</f>
        <v>401245279</v>
      </c>
      <c r="DC743" s="22">
        <v>0</v>
      </c>
      <c r="DD743" s="23">
        <v>0</v>
      </c>
      <c r="DE743" s="23">
        <v>0</v>
      </c>
      <c r="DF743" s="23">
        <v>0</v>
      </c>
      <c r="DG743" s="23">
        <v>0</v>
      </c>
      <c r="DH743" s="24">
        <v>0</v>
      </c>
      <c r="DI743" s="23">
        <v>0</v>
      </c>
      <c r="DJ743" s="23">
        <v>0</v>
      </c>
      <c r="DK743" s="25">
        <f t="shared" ref="DK743:DK806" si="112">+DB743+DC743+DD743+DE743+DF743+DG743+DH743+DI743+DJ743</f>
        <v>401245279</v>
      </c>
      <c r="DL743" s="28">
        <v>0</v>
      </c>
      <c r="DM743" s="23">
        <v>0</v>
      </c>
      <c r="DN743" s="23">
        <v>0</v>
      </c>
      <c r="DO743" s="23">
        <v>0</v>
      </c>
      <c r="DP743" s="23"/>
      <c r="DQ743" s="23"/>
      <c r="DR743" s="23">
        <v>0</v>
      </c>
      <c r="DS743" s="23">
        <v>0</v>
      </c>
      <c r="DT743" s="24">
        <v>0</v>
      </c>
      <c r="DU743" s="23">
        <v>0</v>
      </c>
      <c r="DV743" s="23">
        <v>0</v>
      </c>
      <c r="DW743" s="26">
        <f t="shared" si="110"/>
        <v>401245279</v>
      </c>
      <c r="DX743" s="26">
        <f>VLOOKUP(B743,[2]RPTNCT049_ConsultaSaldosContabl!$I$4:$K$7914,3,0)</f>
        <v>252203707</v>
      </c>
      <c r="DY743" s="13" t="e">
        <f>+S743+AD743+AU743+#REF!+BG743+#REF!+BQ743+#REF!</f>
        <v>#REF!</v>
      </c>
    </row>
    <row r="744" spans="1:129" ht="15" customHeight="1" x14ac:dyDescent="0.2">
      <c r="A744" s="60">
        <v>8001364586</v>
      </c>
      <c r="B744" s="60">
        <v>800136458</v>
      </c>
      <c r="C744" s="60"/>
      <c r="D744" s="61">
        <v>212550325</v>
      </c>
      <c r="E744" s="62" t="s">
        <v>758</v>
      </c>
      <c r="F744" s="20" t="s">
        <v>1893</v>
      </c>
      <c r="G744" s="22">
        <f>VLOOKUP(A744,[1]SGP!$A$4:$G$1137,7,0)</f>
        <v>0</v>
      </c>
      <c r="H744" s="23"/>
      <c r="I744" s="23">
        <v>0</v>
      </c>
      <c r="J744" s="23">
        <v>0</v>
      </c>
      <c r="K744" s="24">
        <v>0</v>
      </c>
      <c r="L744" s="23">
        <v>0</v>
      </c>
      <c r="M744" s="23">
        <v>0</v>
      </c>
      <c r="N744" s="25">
        <f t="shared" si="104"/>
        <v>0</v>
      </c>
      <c r="O744" s="25">
        <v>0</v>
      </c>
      <c r="P744" s="22">
        <v>0</v>
      </c>
      <c r="Q744" s="23">
        <v>0</v>
      </c>
      <c r="R744" s="23">
        <v>0</v>
      </c>
      <c r="S744" s="31">
        <v>41126101</v>
      </c>
      <c r="T744" s="23">
        <v>0</v>
      </c>
      <c r="U744" s="24">
        <v>0</v>
      </c>
      <c r="V744" s="23">
        <v>0</v>
      </c>
      <c r="W744" s="23">
        <v>0</v>
      </c>
      <c r="X744" s="25">
        <f t="shared" si="105"/>
        <v>41126101</v>
      </c>
      <c r="Y744" s="25">
        <v>0</v>
      </c>
      <c r="Z744" s="22">
        <v>0</v>
      </c>
      <c r="AA744" s="23">
        <v>0</v>
      </c>
      <c r="AB744" s="22">
        <v>0</v>
      </c>
      <c r="AC744" s="23">
        <v>0</v>
      </c>
      <c r="AD744" s="23">
        <v>0</v>
      </c>
      <c r="AE744" s="23">
        <v>0</v>
      </c>
      <c r="AF744" s="24">
        <v>0</v>
      </c>
      <c r="AG744" s="23">
        <v>0</v>
      </c>
      <c r="AH744" s="23">
        <v>0</v>
      </c>
      <c r="AI744" s="25">
        <f t="shared" si="106"/>
        <v>41126101</v>
      </c>
      <c r="AJ744" s="25">
        <v>0</v>
      </c>
      <c r="AK744" s="24">
        <v>0</v>
      </c>
      <c r="AL744" s="23">
        <v>0</v>
      </c>
      <c r="AM744" s="23">
        <v>0</v>
      </c>
      <c r="AN744" s="24">
        <v>0</v>
      </c>
      <c r="AO744" s="24">
        <v>0</v>
      </c>
      <c r="AP744" s="23">
        <v>0</v>
      </c>
      <c r="AQ744" s="23">
        <v>0</v>
      </c>
      <c r="AR744" s="23">
        <v>0</v>
      </c>
      <c r="AS744" s="41" t="s">
        <v>2304</v>
      </c>
      <c r="AT744" s="23">
        <v>0</v>
      </c>
      <c r="AU744" s="23">
        <v>0</v>
      </c>
      <c r="AV744" s="25">
        <v>41126101</v>
      </c>
      <c r="AW744" s="22">
        <v>0</v>
      </c>
      <c r="AX744" s="23">
        <v>0</v>
      </c>
      <c r="AY744" s="41">
        <v>0</v>
      </c>
      <c r="AZ744" s="23">
        <v>0</v>
      </c>
      <c r="BA744" s="24">
        <v>0</v>
      </c>
      <c r="BB744" s="23">
        <v>0</v>
      </c>
      <c r="BC744" s="23"/>
      <c r="BD744" s="23">
        <v>0</v>
      </c>
      <c r="BE744" s="41">
        <v>0</v>
      </c>
      <c r="BF744" s="23">
        <v>83548185</v>
      </c>
      <c r="BG744" s="23">
        <v>36778801</v>
      </c>
      <c r="BH744" s="25">
        <v>161453087</v>
      </c>
      <c r="BI744" s="23">
        <v>0</v>
      </c>
      <c r="BJ744" s="23">
        <v>23862619</v>
      </c>
      <c r="BK744" s="23">
        <v>0</v>
      </c>
      <c r="BL744" s="23">
        <v>0</v>
      </c>
      <c r="BM744" s="23">
        <v>0</v>
      </c>
      <c r="BN744" s="24">
        <v>0</v>
      </c>
      <c r="BO744" s="23">
        <v>0</v>
      </c>
      <c r="BP744" s="23">
        <v>0</v>
      </c>
      <c r="BQ744" s="23">
        <v>0</v>
      </c>
      <c r="BR744" s="25">
        <v>185315706</v>
      </c>
      <c r="BS744" s="22">
        <v>0</v>
      </c>
      <c r="BT744" s="23">
        <v>0</v>
      </c>
      <c r="BU744" s="23">
        <v>0</v>
      </c>
      <c r="BV744" s="23">
        <v>0</v>
      </c>
      <c r="BW744" s="24">
        <v>0</v>
      </c>
      <c r="BX744" s="23">
        <v>0</v>
      </c>
      <c r="BY744" s="23">
        <v>0</v>
      </c>
      <c r="BZ744" s="23">
        <v>0</v>
      </c>
      <c r="CA744" s="25">
        <f t="shared" si="107"/>
        <v>185315706</v>
      </c>
      <c r="CB744" s="22">
        <v>0</v>
      </c>
      <c r="CC744" s="23">
        <v>0</v>
      </c>
      <c r="CD744" s="23">
        <v>0</v>
      </c>
      <c r="CE744" s="23">
        <v>0</v>
      </c>
      <c r="CF744" s="24">
        <v>0</v>
      </c>
      <c r="CG744" s="23">
        <v>0</v>
      </c>
      <c r="CH744" s="23">
        <v>0</v>
      </c>
      <c r="CI744" s="23">
        <v>0</v>
      </c>
      <c r="CJ744" s="25">
        <f t="shared" si="108"/>
        <v>185315706</v>
      </c>
      <c r="CK744" s="22">
        <v>0</v>
      </c>
      <c r="CL744" s="23">
        <v>0</v>
      </c>
      <c r="CM744" s="23">
        <v>0</v>
      </c>
      <c r="CN744" s="23">
        <v>0</v>
      </c>
      <c r="CO744" s="23">
        <v>0</v>
      </c>
      <c r="CP744" s="24">
        <v>0</v>
      </c>
      <c r="CQ744" s="23">
        <v>0</v>
      </c>
      <c r="CR744" s="23">
        <v>0</v>
      </c>
      <c r="CS744" s="25">
        <f t="shared" si="109"/>
        <v>185315706</v>
      </c>
      <c r="CT744" s="22">
        <v>0</v>
      </c>
      <c r="CU744" s="23">
        <v>0</v>
      </c>
      <c r="CV744" s="23">
        <v>0</v>
      </c>
      <c r="CW744" s="23"/>
      <c r="CX744" s="23">
        <v>0</v>
      </c>
      <c r="CY744" s="24">
        <v>0</v>
      </c>
      <c r="CZ744" s="23">
        <v>0</v>
      </c>
      <c r="DA744" s="23">
        <v>0</v>
      </c>
      <c r="DB744" s="25">
        <f t="shared" si="111"/>
        <v>185315706</v>
      </c>
      <c r="DC744" s="22">
        <v>0</v>
      </c>
      <c r="DD744" s="23">
        <v>0</v>
      </c>
      <c r="DE744" s="23">
        <v>0</v>
      </c>
      <c r="DF744" s="23">
        <v>0</v>
      </c>
      <c r="DG744" s="23">
        <v>0</v>
      </c>
      <c r="DH744" s="24">
        <v>0</v>
      </c>
      <c r="DI744" s="23">
        <v>0</v>
      </c>
      <c r="DJ744" s="23">
        <v>0</v>
      </c>
      <c r="DK744" s="25">
        <f t="shared" si="112"/>
        <v>185315706</v>
      </c>
      <c r="DL744" s="28">
        <v>0</v>
      </c>
      <c r="DM744" s="23">
        <v>0</v>
      </c>
      <c r="DN744" s="23">
        <v>0</v>
      </c>
      <c r="DO744" s="23">
        <v>0</v>
      </c>
      <c r="DP744" s="23"/>
      <c r="DQ744" s="23"/>
      <c r="DR744" s="23">
        <v>0</v>
      </c>
      <c r="DS744" s="23">
        <v>0</v>
      </c>
      <c r="DT744" s="24">
        <v>0</v>
      </c>
      <c r="DU744" s="23">
        <v>0</v>
      </c>
      <c r="DV744" s="23">
        <v>0</v>
      </c>
      <c r="DW744" s="26">
        <f t="shared" si="110"/>
        <v>185315706</v>
      </c>
      <c r="DX744" s="26">
        <f>VLOOKUP(B744,[2]RPTNCT049_ConsultaSaldosContabl!$I$4:$K$7914,3,0)</f>
        <v>107410804</v>
      </c>
      <c r="DY744" s="13" t="e">
        <f>+S744+AD744+AU744+#REF!+BG744+#REF!+BQ744+#REF!</f>
        <v>#REF!</v>
      </c>
    </row>
    <row r="745" spans="1:129" ht="15" customHeight="1" x14ac:dyDescent="0.2">
      <c r="A745" s="60">
        <v>8001360694</v>
      </c>
      <c r="B745" s="60">
        <v>800136069</v>
      </c>
      <c r="C745" s="60"/>
      <c r="D745" s="61">
        <v>210081300</v>
      </c>
      <c r="E745" s="62" t="s">
        <v>1089</v>
      </c>
      <c r="F745" s="36" t="s">
        <v>2213</v>
      </c>
      <c r="G745" s="22">
        <f>VLOOKUP(A745,[1]SGP!$A$4:$G$1137,7,0)</f>
        <v>0</v>
      </c>
      <c r="H745" s="23"/>
      <c r="I745" s="23">
        <v>0</v>
      </c>
      <c r="J745" s="23">
        <v>0</v>
      </c>
      <c r="K745" s="24">
        <v>0</v>
      </c>
      <c r="L745" s="23">
        <v>0</v>
      </c>
      <c r="M745" s="23">
        <v>0</v>
      </c>
      <c r="N745" s="25">
        <f t="shared" si="104"/>
        <v>0</v>
      </c>
      <c r="O745" s="25">
        <v>0</v>
      </c>
      <c r="P745" s="22">
        <v>0</v>
      </c>
      <c r="Q745" s="23">
        <v>0</v>
      </c>
      <c r="R745" s="23">
        <v>0</v>
      </c>
      <c r="S745" s="31">
        <f>192065870+21436106</f>
        <v>213501976</v>
      </c>
      <c r="T745" s="23">
        <v>0</v>
      </c>
      <c r="U745" s="24">
        <v>0</v>
      </c>
      <c r="V745" s="23">
        <v>0</v>
      </c>
      <c r="W745" s="23">
        <v>0</v>
      </c>
      <c r="X745" s="25">
        <f t="shared" si="105"/>
        <v>213501976</v>
      </c>
      <c r="Y745" s="25">
        <v>0</v>
      </c>
      <c r="Z745" s="22">
        <v>0</v>
      </c>
      <c r="AA745" s="23">
        <v>0</v>
      </c>
      <c r="AB745" s="22">
        <v>0</v>
      </c>
      <c r="AC745" s="23">
        <v>0</v>
      </c>
      <c r="AD745" s="23">
        <v>0</v>
      </c>
      <c r="AE745" s="23">
        <v>0</v>
      </c>
      <c r="AF745" s="24">
        <v>0</v>
      </c>
      <c r="AG745" s="23">
        <v>0</v>
      </c>
      <c r="AH745" s="23">
        <v>0</v>
      </c>
      <c r="AI745" s="25">
        <f t="shared" si="106"/>
        <v>213501976</v>
      </c>
      <c r="AJ745" s="25">
        <v>0</v>
      </c>
      <c r="AK745" s="24">
        <v>0</v>
      </c>
      <c r="AL745" s="23">
        <v>0</v>
      </c>
      <c r="AM745" s="23">
        <v>0</v>
      </c>
      <c r="AN745" s="24">
        <v>0</v>
      </c>
      <c r="AO745" s="24">
        <v>0</v>
      </c>
      <c r="AP745" s="23">
        <v>0</v>
      </c>
      <c r="AQ745" s="23">
        <v>0</v>
      </c>
      <c r="AR745" s="23">
        <v>0</v>
      </c>
      <c r="AS745" s="41" t="s">
        <v>2304</v>
      </c>
      <c r="AT745" s="23">
        <v>0</v>
      </c>
      <c r="AU745" s="23">
        <v>0</v>
      </c>
      <c r="AV745" s="25">
        <v>192065870</v>
      </c>
      <c r="AW745" s="22">
        <v>0</v>
      </c>
      <c r="AX745" s="23">
        <v>0</v>
      </c>
      <c r="AY745" s="41">
        <v>0</v>
      </c>
      <c r="AZ745" s="23">
        <v>0</v>
      </c>
      <c r="BA745" s="24">
        <v>0</v>
      </c>
      <c r="BB745" s="23">
        <v>0</v>
      </c>
      <c r="BC745" s="23"/>
      <c r="BD745" s="23">
        <v>0</v>
      </c>
      <c r="BE745" s="41">
        <v>0</v>
      </c>
      <c r="BF745" s="23">
        <v>258944960</v>
      </c>
      <c r="BG745" s="23">
        <v>175187351</v>
      </c>
      <c r="BH745" s="25">
        <v>626198181</v>
      </c>
      <c r="BI745" s="23">
        <v>0</v>
      </c>
      <c r="BJ745" s="23">
        <v>76041712</v>
      </c>
      <c r="BK745" s="23">
        <v>0</v>
      </c>
      <c r="BL745" s="23">
        <v>0</v>
      </c>
      <c r="BM745" s="23">
        <v>0</v>
      </c>
      <c r="BN745" s="24">
        <v>0</v>
      </c>
      <c r="BO745" s="23">
        <v>0</v>
      </c>
      <c r="BP745" s="23">
        <v>0</v>
      </c>
      <c r="BQ745" s="23">
        <v>0</v>
      </c>
      <c r="BR745" s="25">
        <v>702239893</v>
      </c>
      <c r="BS745" s="22">
        <v>0</v>
      </c>
      <c r="BT745" s="23">
        <v>0</v>
      </c>
      <c r="BU745" s="23">
        <v>0</v>
      </c>
      <c r="BV745" s="23">
        <v>0</v>
      </c>
      <c r="BW745" s="24">
        <v>0</v>
      </c>
      <c r="BX745" s="23">
        <v>0</v>
      </c>
      <c r="BY745" s="23">
        <v>0</v>
      </c>
      <c r="BZ745" s="23">
        <v>0</v>
      </c>
      <c r="CA745" s="25">
        <f t="shared" si="107"/>
        <v>702239893</v>
      </c>
      <c r="CB745" s="22">
        <v>0</v>
      </c>
      <c r="CC745" s="23">
        <v>0</v>
      </c>
      <c r="CD745" s="23">
        <v>0</v>
      </c>
      <c r="CE745" s="23">
        <v>0</v>
      </c>
      <c r="CF745" s="24">
        <v>0</v>
      </c>
      <c r="CG745" s="23">
        <v>0</v>
      </c>
      <c r="CH745" s="23">
        <v>0</v>
      </c>
      <c r="CI745" s="23">
        <v>0</v>
      </c>
      <c r="CJ745" s="25">
        <f t="shared" si="108"/>
        <v>702239893</v>
      </c>
      <c r="CK745" s="22">
        <v>0</v>
      </c>
      <c r="CL745" s="23">
        <v>0</v>
      </c>
      <c r="CM745" s="23">
        <v>0</v>
      </c>
      <c r="CN745" s="23">
        <v>0</v>
      </c>
      <c r="CO745" s="23">
        <v>0</v>
      </c>
      <c r="CP745" s="24">
        <v>0</v>
      </c>
      <c r="CQ745" s="23">
        <v>0</v>
      </c>
      <c r="CR745" s="23">
        <v>0</v>
      </c>
      <c r="CS745" s="25">
        <f t="shared" si="109"/>
        <v>702239893</v>
      </c>
      <c r="CT745" s="22">
        <v>0</v>
      </c>
      <c r="CU745" s="23">
        <v>0</v>
      </c>
      <c r="CV745" s="23">
        <v>0</v>
      </c>
      <c r="CW745" s="23"/>
      <c r="CX745" s="23">
        <v>0</v>
      </c>
      <c r="CY745" s="24">
        <v>0</v>
      </c>
      <c r="CZ745" s="23">
        <v>0</v>
      </c>
      <c r="DA745" s="23">
        <v>0</v>
      </c>
      <c r="DB745" s="25">
        <f t="shared" si="111"/>
        <v>702239893</v>
      </c>
      <c r="DC745" s="22">
        <v>0</v>
      </c>
      <c r="DD745" s="23">
        <v>0</v>
      </c>
      <c r="DE745" s="23">
        <v>0</v>
      </c>
      <c r="DF745" s="23">
        <v>0</v>
      </c>
      <c r="DG745" s="23">
        <v>0</v>
      </c>
      <c r="DH745" s="24">
        <v>0</v>
      </c>
      <c r="DI745" s="23">
        <v>0</v>
      </c>
      <c r="DJ745" s="23">
        <v>0</v>
      </c>
      <c r="DK745" s="25">
        <f t="shared" si="112"/>
        <v>702239893</v>
      </c>
      <c r="DL745" s="28">
        <v>0</v>
      </c>
      <c r="DM745" s="23">
        <v>0</v>
      </c>
      <c r="DN745" s="23">
        <v>0</v>
      </c>
      <c r="DO745" s="23">
        <v>0</v>
      </c>
      <c r="DP745" s="23"/>
      <c r="DQ745" s="23"/>
      <c r="DR745" s="23">
        <v>0</v>
      </c>
      <c r="DS745" s="23">
        <v>0</v>
      </c>
      <c r="DT745" s="24">
        <v>0</v>
      </c>
      <c r="DU745" s="23">
        <v>0</v>
      </c>
      <c r="DV745" s="23">
        <v>0</v>
      </c>
      <c r="DW745" s="26">
        <f t="shared" si="110"/>
        <v>702239893</v>
      </c>
      <c r="DX745" s="26">
        <f>VLOOKUP(B745,[2]RPTNCT049_ConsultaSaldosContabl!$I$4:$K$7914,3,0)</f>
        <v>334986672</v>
      </c>
      <c r="DY745" s="13" t="e">
        <f>+S745+AD745+AU745+#REF!+BG745+#REF!+BQ745+#REF!</f>
        <v>#REF!</v>
      </c>
    </row>
    <row r="746" spans="1:129" ht="15" customHeight="1" x14ac:dyDescent="0.2">
      <c r="A746" s="60">
        <v>8001311779</v>
      </c>
      <c r="B746" s="60">
        <v>800131177</v>
      </c>
      <c r="C746" s="60"/>
      <c r="D746" s="61">
        <v>213615236</v>
      </c>
      <c r="E746" s="62" t="s">
        <v>306</v>
      </c>
      <c r="F746" s="20" t="s">
        <v>1454</v>
      </c>
      <c r="G746" s="22">
        <f>VLOOKUP(A746,[1]SGP!$A$4:$G$1137,7,0)</f>
        <v>0</v>
      </c>
      <c r="H746" s="23"/>
      <c r="I746" s="23">
        <v>0</v>
      </c>
      <c r="J746" s="23">
        <v>0</v>
      </c>
      <c r="K746" s="24">
        <v>0</v>
      </c>
      <c r="L746" s="23">
        <v>0</v>
      </c>
      <c r="M746" s="23">
        <v>0</v>
      </c>
      <c r="N746" s="25">
        <f t="shared" si="104"/>
        <v>0</v>
      </c>
      <c r="O746" s="25">
        <v>0</v>
      </c>
      <c r="P746" s="22">
        <v>0</v>
      </c>
      <c r="Q746" s="23">
        <v>0</v>
      </c>
      <c r="R746" s="23">
        <v>0</v>
      </c>
      <c r="S746" s="31">
        <v>19096552</v>
      </c>
      <c r="T746" s="23">
        <v>0</v>
      </c>
      <c r="U746" s="24">
        <v>0</v>
      </c>
      <c r="V746" s="23">
        <v>0</v>
      </c>
      <c r="W746" s="23">
        <v>0</v>
      </c>
      <c r="X746" s="25">
        <f t="shared" si="105"/>
        <v>19096552</v>
      </c>
      <c r="Y746" s="25">
        <v>0</v>
      </c>
      <c r="Z746" s="22">
        <v>0</v>
      </c>
      <c r="AA746" s="23">
        <v>0</v>
      </c>
      <c r="AB746" s="22">
        <v>0</v>
      </c>
      <c r="AC746" s="23">
        <v>0</v>
      </c>
      <c r="AD746" s="23">
        <v>0</v>
      </c>
      <c r="AE746" s="23">
        <v>0</v>
      </c>
      <c r="AF746" s="24">
        <v>0</v>
      </c>
      <c r="AG746" s="23">
        <v>0</v>
      </c>
      <c r="AH746" s="23">
        <v>0</v>
      </c>
      <c r="AI746" s="25">
        <f t="shared" si="106"/>
        <v>19096552</v>
      </c>
      <c r="AJ746" s="25">
        <v>0</v>
      </c>
      <c r="AK746" s="24">
        <v>0</v>
      </c>
      <c r="AL746" s="23">
        <v>0</v>
      </c>
      <c r="AM746" s="23">
        <v>0</v>
      </c>
      <c r="AN746" s="24">
        <v>0</v>
      </c>
      <c r="AO746" s="24">
        <v>0</v>
      </c>
      <c r="AP746" s="23">
        <v>0</v>
      </c>
      <c r="AQ746" s="23">
        <v>0</v>
      </c>
      <c r="AR746" s="23">
        <v>0</v>
      </c>
      <c r="AS746" s="41" t="s">
        <v>2304</v>
      </c>
      <c r="AT746" s="23">
        <v>0</v>
      </c>
      <c r="AU746" s="23">
        <v>0</v>
      </c>
      <c r="AV746" s="25">
        <v>19096552</v>
      </c>
      <c r="AW746" s="22">
        <v>0</v>
      </c>
      <c r="AX746" s="23">
        <v>0</v>
      </c>
      <c r="AY746" s="41">
        <v>0</v>
      </c>
      <c r="AZ746" s="23">
        <v>0</v>
      </c>
      <c r="BA746" s="24">
        <v>0</v>
      </c>
      <c r="BB746" s="23">
        <v>0</v>
      </c>
      <c r="BC746" s="23"/>
      <c r="BD746" s="23">
        <v>0</v>
      </c>
      <c r="BE746" s="41">
        <v>0</v>
      </c>
      <c r="BF746" s="23">
        <v>11991080</v>
      </c>
      <c r="BG746" s="23">
        <v>19395298</v>
      </c>
      <c r="BH746" s="25">
        <v>50482930</v>
      </c>
      <c r="BI746" s="23">
        <v>0</v>
      </c>
      <c r="BJ746" s="23">
        <v>3425072</v>
      </c>
      <c r="BK746" s="23">
        <v>0</v>
      </c>
      <c r="BL746" s="23">
        <v>0</v>
      </c>
      <c r="BM746" s="23">
        <v>0</v>
      </c>
      <c r="BN746" s="24">
        <v>0</v>
      </c>
      <c r="BO746" s="23">
        <v>0</v>
      </c>
      <c r="BP746" s="23">
        <v>0</v>
      </c>
      <c r="BQ746" s="23">
        <v>0</v>
      </c>
      <c r="BR746" s="25">
        <v>53908002</v>
      </c>
      <c r="BS746" s="22">
        <v>0</v>
      </c>
      <c r="BT746" s="23">
        <v>0</v>
      </c>
      <c r="BU746" s="23">
        <v>0</v>
      </c>
      <c r="BV746" s="23">
        <v>0</v>
      </c>
      <c r="BW746" s="24">
        <v>0</v>
      </c>
      <c r="BX746" s="23">
        <v>0</v>
      </c>
      <c r="BY746" s="23">
        <v>0</v>
      </c>
      <c r="BZ746" s="23">
        <v>0</v>
      </c>
      <c r="CA746" s="25">
        <f t="shared" si="107"/>
        <v>53908002</v>
      </c>
      <c r="CB746" s="22">
        <v>0</v>
      </c>
      <c r="CC746" s="23">
        <v>0</v>
      </c>
      <c r="CD746" s="23">
        <v>0</v>
      </c>
      <c r="CE746" s="23">
        <v>0</v>
      </c>
      <c r="CF746" s="24">
        <v>0</v>
      </c>
      <c r="CG746" s="23">
        <v>0</v>
      </c>
      <c r="CH746" s="23">
        <v>0</v>
      </c>
      <c r="CI746" s="23">
        <v>0</v>
      </c>
      <c r="CJ746" s="25">
        <f t="shared" si="108"/>
        <v>53908002</v>
      </c>
      <c r="CK746" s="22">
        <v>0</v>
      </c>
      <c r="CL746" s="23">
        <v>0</v>
      </c>
      <c r="CM746" s="23">
        <v>0</v>
      </c>
      <c r="CN746" s="23">
        <v>0</v>
      </c>
      <c r="CO746" s="23">
        <v>0</v>
      </c>
      <c r="CP746" s="24">
        <v>0</v>
      </c>
      <c r="CQ746" s="23">
        <v>0</v>
      </c>
      <c r="CR746" s="23">
        <v>0</v>
      </c>
      <c r="CS746" s="25">
        <f t="shared" si="109"/>
        <v>53908002</v>
      </c>
      <c r="CT746" s="22">
        <v>0</v>
      </c>
      <c r="CU746" s="23">
        <v>0</v>
      </c>
      <c r="CV746" s="23">
        <v>0</v>
      </c>
      <c r="CW746" s="23"/>
      <c r="CX746" s="23">
        <v>0</v>
      </c>
      <c r="CY746" s="24">
        <v>0</v>
      </c>
      <c r="CZ746" s="23">
        <v>0</v>
      </c>
      <c r="DA746" s="23">
        <v>0</v>
      </c>
      <c r="DB746" s="25">
        <f t="shared" si="111"/>
        <v>53908002</v>
      </c>
      <c r="DC746" s="22">
        <v>0</v>
      </c>
      <c r="DD746" s="23">
        <v>0</v>
      </c>
      <c r="DE746" s="23">
        <v>0</v>
      </c>
      <c r="DF746" s="23">
        <v>0</v>
      </c>
      <c r="DG746" s="23">
        <v>0</v>
      </c>
      <c r="DH746" s="24">
        <v>0</v>
      </c>
      <c r="DI746" s="23">
        <v>0</v>
      </c>
      <c r="DJ746" s="23">
        <v>0</v>
      </c>
      <c r="DK746" s="25">
        <f t="shared" si="112"/>
        <v>53908002</v>
      </c>
      <c r="DL746" s="28">
        <v>0</v>
      </c>
      <c r="DM746" s="23">
        <v>0</v>
      </c>
      <c r="DN746" s="23">
        <v>0</v>
      </c>
      <c r="DO746" s="23">
        <v>0</v>
      </c>
      <c r="DP746" s="23"/>
      <c r="DQ746" s="23"/>
      <c r="DR746" s="23">
        <v>0</v>
      </c>
      <c r="DS746" s="23">
        <v>0</v>
      </c>
      <c r="DT746" s="24">
        <v>0</v>
      </c>
      <c r="DU746" s="23">
        <v>0</v>
      </c>
      <c r="DV746" s="23">
        <v>0</v>
      </c>
      <c r="DW746" s="26">
        <f t="shared" si="110"/>
        <v>53908002</v>
      </c>
      <c r="DX746" s="26">
        <f>VLOOKUP(B746,[2]RPTNCT049_ConsultaSaldosContabl!$I$4:$K$7914,3,0)</f>
        <v>15416152</v>
      </c>
      <c r="DY746" s="13" t="e">
        <f>+S746+AD746+AU746+#REF!+BG746+#REF!+BQ746+#REF!</f>
        <v>#REF!</v>
      </c>
    </row>
    <row r="747" spans="1:129" ht="15" customHeight="1" x14ac:dyDescent="0.2">
      <c r="A747" s="60">
        <v>8001284281</v>
      </c>
      <c r="B747" s="60">
        <v>800128428</v>
      </c>
      <c r="C747" s="60"/>
      <c r="D747" s="61">
        <v>217050370</v>
      </c>
      <c r="E747" s="62" t="s">
        <v>761</v>
      </c>
      <c r="F747" s="20" t="s">
        <v>1896</v>
      </c>
      <c r="G747" s="22">
        <f>VLOOKUP(A747,[1]SGP!$A$4:$G$1137,7,0)</f>
        <v>0</v>
      </c>
      <c r="H747" s="23"/>
      <c r="I747" s="23">
        <v>0</v>
      </c>
      <c r="J747" s="23">
        <v>0</v>
      </c>
      <c r="K747" s="24">
        <v>0</v>
      </c>
      <c r="L747" s="23">
        <v>0</v>
      </c>
      <c r="M747" s="23">
        <v>0</v>
      </c>
      <c r="N747" s="25">
        <f t="shared" si="104"/>
        <v>0</v>
      </c>
      <c r="O747" s="25">
        <v>0</v>
      </c>
      <c r="P747" s="22">
        <v>0</v>
      </c>
      <c r="Q747" s="23">
        <v>0</v>
      </c>
      <c r="R747" s="23">
        <v>0</v>
      </c>
      <c r="S747" s="31">
        <v>33179568</v>
      </c>
      <c r="T747" s="23">
        <v>0</v>
      </c>
      <c r="U747" s="24">
        <v>0</v>
      </c>
      <c r="V747" s="23">
        <v>0</v>
      </c>
      <c r="W747" s="23">
        <v>0</v>
      </c>
      <c r="X747" s="25">
        <f t="shared" si="105"/>
        <v>33179568</v>
      </c>
      <c r="Y747" s="25">
        <v>0</v>
      </c>
      <c r="Z747" s="22">
        <v>0</v>
      </c>
      <c r="AA747" s="23">
        <v>0</v>
      </c>
      <c r="AB747" s="22">
        <v>0</v>
      </c>
      <c r="AC747" s="23">
        <v>0</v>
      </c>
      <c r="AD747" s="23">
        <v>0</v>
      </c>
      <c r="AE747" s="23">
        <v>0</v>
      </c>
      <c r="AF747" s="24">
        <v>0</v>
      </c>
      <c r="AG747" s="23">
        <v>0</v>
      </c>
      <c r="AH747" s="23">
        <v>0</v>
      </c>
      <c r="AI747" s="25">
        <f t="shared" si="106"/>
        <v>33179568</v>
      </c>
      <c r="AJ747" s="25">
        <v>0</v>
      </c>
      <c r="AK747" s="24">
        <v>0</v>
      </c>
      <c r="AL747" s="23">
        <v>0</v>
      </c>
      <c r="AM747" s="23">
        <v>0</v>
      </c>
      <c r="AN747" s="24">
        <v>0</v>
      </c>
      <c r="AO747" s="24">
        <v>0</v>
      </c>
      <c r="AP747" s="23">
        <v>0</v>
      </c>
      <c r="AQ747" s="23">
        <v>0</v>
      </c>
      <c r="AR747" s="23">
        <v>0</v>
      </c>
      <c r="AS747" s="41" t="s">
        <v>2304</v>
      </c>
      <c r="AT747" s="23">
        <v>0</v>
      </c>
      <c r="AU747" s="23">
        <v>0</v>
      </c>
      <c r="AV747" s="25">
        <v>33179568</v>
      </c>
      <c r="AW747" s="22">
        <v>0</v>
      </c>
      <c r="AX747" s="23">
        <v>0</v>
      </c>
      <c r="AY747" s="41">
        <v>0</v>
      </c>
      <c r="AZ747" s="23">
        <v>0</v>
      </c>
      <c r="BA747" s="24">
        <v>0</v>
      </c>
      <c r="BB747" s="23">
        <v>0</v>
      </c>
      <c r="BC747" s="23"/>
      <c r="BD747" s="23">
        <v>0</v>
      </c>
      <c r="BE747" s="41">
        <v>0</v>
      </c>
      <c r="BF747" s="23">
        <v>73708785</v>
      </c>
      <c r="BG747" s="23">
        <v>30210603</v>
      </c>
      <c r="BH747" s="25">
        <v>137098956</v>
      </c>
      <c r="BI747" s="23">
        <v>0</v>
      </c>
      <c r="BJ747" s="23">
        <v>20074309</v>
      </c>
      <c r="BK747" s="23">
        <v>0</v>
      </c>
      <c r="BL747" s="23">
        <v>0</v>
      </c>
      <c r="BM747" s="23">
        <v>0</v>
      </c>
      <c r="BN747" s="24">
        <v>0</v>
      </c>
      <c r="BO747" s="23">
        <v>0</v>
      </c>
      <c r="BP747" s="23">
        <v>0</v>
      </c>
      <c r="BQ747" s="23">
        <v>0</v>
      </c>
      <c r="BR747" s="25">
        <v>157173265</v>
      </c>
      <c r="BS747" s="22">
        <v>0</v>
      </c>
      <c r="BT747" s="23">
        <v>0</v>
      </c>
      <c r="BU747" s="23">
        <v>0</v>
      </c>
      <c r="BV747" s="23">
        <v>0</v>
      </c>
      <c r="BW747" s="24">
        <v>0</v>
      </c>
      <c r="BX747" s="23">
        <v>0</v>
      </c>
      <c r="BY747" s="23">
        <v>0</v>
      </c>
      <c r="BZ747" s="23">
        <v>0</v>
      </c>
      <c r="CA747" s="25">
        <f t="shared" si="107"/>
        <v>157173265</v>
      </c>
      <c r="CB747" s="22">
        <v>0</v>
      </c>
      <c r="CC747" s="23">
        <v>0</v>
      </c>
      <c r="CD747" s="23">
        <v>0</v>
      </c>
      <c r="CE747" s="23">
        <v>0</v>
      </c>
      <c r="CF747" s="24">
        <v>0</v>
      </c>
      <c r="CG747" s="23">
        <v>0</v>
      </c>
      <c r="CH747" s="23">
        <v>0</v>
      </c>
      <c r="CI747" s="23">
        <v>0</v>
      </c>
      <c r="CJ747" s="25">
        <f t="shared" si="108"/>
        <v>157173265</v>
      </c>
      <c r="CK747" s="22">
        <v>0</v>
      </c>
      <c r="CL747" s="23">
        <v>0</v>
      </c>
      <c r="CM747" s="23">
        <v>0</v>
      </c>
      <c r="CN747" s="23">
        <v>0</v>
      </c>
      <c r="CO747" s="23">
        <v>0</v>
      </c>
      <c r="CP747" s="24">
        <v>0</v>
      </c>
      <c r="CQ747" s="23">
        <v>0</v>
      </c>
      <c r="CR747" s="23">
        <v>0</v>
      </c>
      <c r="CS747" s="25">
        <f t="shared" si="109"/>
        <v>157173265</v>
      </c>
      <c r="CT747" s="22">
        <v>0</v>
      </c>
      <c r="CU747" s="23">
        <v>0</v>
      </c>
      <c r="CV747" s="23">
        <v>0</v>
      </c>
      <c r="CW747" s="23"/>
      <c r="CX747" s="23">
        <v>0</v>
      </c>
      <c r="CY747" s="24">
        <v>0</v>
      </c>
      <c r="CZ747" s="23">
        <v>0</v>
      </c>
      <c r="DA747" s="23">
        <v>0</v>
      </c>
      <c r="DB747" s="25">
        <f t="shared" si="111"/>
        <v>157173265</v>
      </c>
      <c r="DC747" s="22">
        <v>0</v>
      </c>
      <c r="DD747" s="23">
        <v>0</v>
      </c>
      <c r="DE747" s="23">
        <v>0</v>
      </c>
      <c r="DF747" s="23">
        <v>0</v>
      </c>
      <c r="DG747" s="23">
        <v>0</v>
      </c>
      <c r="DH747" s="24">
        <v>0</v>
      </c>
      <c r="DI747" s="23">
        <v>0</v>
      </c>
      <c r="DJ747" s="23">
        <v>0</v>
      </c>
      <c r="DK747" s="25">
        <f t="shared" si="112"/>
        <v>157173265</v>
      </c>
      <c r="DL747" s="28">
        <v>0</v>
      </c>
      <c r="DM747" s="23">
        <v>0</v>
      </c>
      <c r="DN747" s="23">
        <v>0</v>
      </c>
      <c r="DO747" s="23">
        <v>0</v>
      </c>
      <c r="DP747" s="23"/>
      <c r="DQ747" s="23"/>
      <c r="DR747" s="23">
        <v>0</v>
      </c>
      <c r="DS747" s="23">
        <v>0</v>
      </c>
      <c r="DT747" s="24">
        <v>0</v>
      </c>
      <c r="DU747" s="23">
        <v>0</v>
      </c>
      <c r="DV747" s="23">
        <v>0</v>
      </c>
      <c r="DW747" s="26">
        <f t="shared" si="110"/>
        <v>157173265</v>
      </c>
      <c r="DX747" s="26">
        <f>VLOOKUP(B747,[2]RPTNCT049_ConsultaSaldosContabl!$I$4:$K$7914,3,0)</f>
        <v>93783094</v>
      </c>
      <c r="DY747" s="13" t="e">
        <f>+S747+AD747+AU747+#REF!+BG747+#REF!+BQ747+#REF!</f>
        <v>#REF!</v>
      </c>
    </row>
    <row r="748" spans="1:129" ht="15" customHeight="1" x14ac:dyDescent="0.2">
      <c r="A748" s="60">
        <v>8001241669</v>
      </c>
      <c r="B748" s="60">
        <v>800124166</v>
      </c>
      <c r="C748" s="60"/>
      <c r="D748" s="61">
        <v>217068370</v>
      </c>
      <c r="E748" s="62" t="s">
        <v>935</v>
      </c>
      <c r="F748" s="20" t="s">
        <v>2064</v>
      </c>
      <c r="G748" s="22">
        <f>VLOOKUP(A748,[1]SGP!$A$4:$G$1137,7,0)</f>
        <v>0</v>
      </c>
      <c r="H748" s="23"/>
      <c r="I748" s="23">
        <v>0</v>
      </c>
      <c r="J748" s="23">
        <v>0</v>
      </c>
      <c r="K748" s="24">
        <v>0</v>
      </c>
      <c r="L748" s="23">
        <v>0</v>
      </c>
      <c r="M748" s="23">
        <v>0</v>
      </c>
      <c r="N748" s="25">
        <f t="shared" si="104"/>
        <v>0</v>
      </c>
      <c r="O748" s="25">
        <v>0</v>
      </c>
      <c r="P748" s="22">
        <v>0</v>
      </c>
      <c r="Q748" s="23">
        <v>0</v>
      </c>
      <c r="R748" s="23">
        <v>0</v>
      </c>
      <c r="S748" s="31">
        <v>14273624</v>
      </c>
      <c r="T748" s="23">
        <v>0</v>
      </c>
      <c r="U748" s="24">
        <v>0</v>
      </c>
      <c r="V748" s="23">
        <v>0</v>
      </c>
      <c r="W748" s="23">
        <v>0</v>
      </c>
      <c r="X748" s="25">
        <f t="shared" si="105"/>
        <v>14273624</v>
      </c>
      <c r="Y748" s="25">
        <v>0</v>
      </c>
      <c r="Z748" s="22">
        <v>0</v>
      </c>
      <c r="AA748" s="23">
        <v>0</v>
      </c>
      <c r="AB748" s="22">
        <v>0</v>
      </c>
      <c r="AC748" s="23">
        <v>0</v>
      </c>
      <c r="AD748" s="23">
        <v>0</v>
      </c>
      <c r="AE748" s="23">
        <v>0</v>
      </c>
      <c r="AF748" s="24">
        <v>0</v>
      </c>
      <c r="AG748" s="23">
        <v>0</v>
      </c>
      <c r="AH748" s="23">
        <v>0</v>
      </c>
      <c r="AI748" s="25">
        <f t="shared" si="106"/>
        <v>14273624</v>
      </c>
      <c r="AJ748" s="25">
        <v>0</v>
      </c>
      <c r="AK748" s="24">
        <v>0</v>
      </c>
      <c r="AL748" s="23">
        <v>0</v>
      </c>
      <c r="AM748" s="23">
        <v>0</v>
      </c>
      <c r="AN748" s="24">
        <v>0</v>
      </c>
      <c r="AO748" s="24">
        <v>0</v>
      </c>
      <c r="AP748" s="23">
        <v>0</v>
      </c>
      <c r="AQ748" s="23">
        <v>0</v>
      </c>
      <c r="AR748" s="23">
        <v>0</v>
      </c>
      <c r="AS748" s="41" t="s">
        <v>2304</v>
      </c>
      <c r="AT748" s="23">
        <v>0</v>
      </c>
      <c r="AU748" s="23">
        <v>0</v>
      </c>
      <c r="AV748" s="25">
        <v>14273624</v>
      </c>
      <c r="AW748" s="22">
        <v>0</v>
      </c>
      <c r="AX748" s="23">
        <v>0</v>
      </c>
      <c r="AY748" s="41">
        <v>0</v>
      </c>
      <c r="AZ748" s="23">
        <v>0</v>
      </c>
      <c r="BA748" s="24">
        <v>0</v>
      </c>
      <c r="BB748" s="23">
        <v>0</v>
      </c>
      <c r="BC748" s="23"/>
      <c r="BD748" s="23">
        <v>0</v>
      </c>
      <c r="BE748" s="41">
        <v>0</v>
      </c>
      <c r="BF748" s="23">
        <v>11844650</v>
      </c>
      <c r="BG748" s="23">
        <v>13811541</v>
      </c>
      <c r="BH748" s="25">
        <v>39929815</v>
      </c>
      <c r="BI748" s="23">
        <v>0</v>
      </c>
      <c r="BJ748" s="23">
        <v>3014113</v>
      </c>
      <c r="BK748" s="23">
        <v>0</v>
      </c>
      <c r="BL748" s="23">
        <v>0</v>
      </c>
      <c r="BM748" s="23">
        <v>0</v>
      </c>
      <c r="BN748" s="24">
        <v>0</v>
      </c>
      <c r="BO748" s="23">
        <v>0</v>
      </c>
      <c r="BP748" s="23">
        <v>0</v>
      </c>
      <c r="BQ748" s="23">
        <v>0</v>
      </c>
      <c r="BR748" s="25">
        <v>42943928</v>
      </c>
      <c r="BS748" s="22">
        <v>0</v>
      </c>
      <c r="BT748" s="23">
        <v>0</v>
      </c>
      <c r="BU748" s="23">
        <v>0</v>
      </c>
      <c r="BV748" s="23">
        <v>0</v>
      </c>
      <c r="BW748" s="24">
        <v>0</v>
      </c>
      <c r="BX748" s="23">
        <v>0</v>
      </c>
      <c r="BY748" s="23">
        <v>0</v>
      </c>
      <c r="BZ748" s="23">
        <v>0</v>
      </c>
      <c r="CA748" s="25">
        <f t="shared" si="107"/>
        <v>42943928</v>
      </c>
      <c r="CB748" s="22">
        <v>0</v>
      </c>
      <c r="CC748" s="23">
        <v>0</v>
      </c>
      <c r="CD748" s="23">
        <v>0</v>
      </c>
      <c r="CE748" s="23">
        <v>0</v>
      </c>
      <c r="CF748" s="24">
        <v>0</v>
      </c>
      <c r="CG748" s="23">
        <v>0</v>
      </c>
      <c r="CH748" s="23">
        <v>0</v>
      </c>
      <c r="CI748" s="23">
        <v>0</v>
      </c>
      <c r="CJ748" s="25">
        <f t="shared" si="108"/>
        <v>42943928</v>
      </c>
      <c r="CK748" s="22">
        <v>0</v>
      </c>
      <c r="CL748" s="23">
        <v>0</v>
      </c>
      <c r="CM748" s="23">
        <v>0</v>
      </c>
      <c r="CN748" s="23">
        <v>0</v>
      </c>
      <c r="CO748" s="23">
        <v>0</v>
      </c>
      <c r="CP748" s="24">
        <v>0</v>
      </c>
      <c r="CQ748" s="23">
        <v>0</v>
      </c>
      <c r="CR748" s="23">
        <v>0</v>
      </c>
      <c r="CS748" s="25">
        <f t="shared" si="109"/>
        <v>42943928</v>
      </c>
      <c r="CT748" s="22">
        <v>0</v>
      </c>
      <c r="CU748" s="23">
        <v>0</v>
      </c>
      <c r="CV748" s="23">
        <v>0</v>
      </c>
      <c r="CW748" s="23"/>
      <c r="CX748" s="23">
        <v>0</v>
      </c>
      <c r="CY748" s="24">
        <v>0</v>
      </c>
      <c r="CZ748" s="23">
        <v>0</v>
      </c>
      <c r="DA748" s="23">
        <v>0</v>
      </c>
      <c r="DB748" s="25">
        <f t="shared" si="111"/>
        <v>42943928</v>
      </c>
      <c r="DC748" s="22">
        <v>0</v>
      </c>
      <c r="DD748" s="23">
        <v>0</v>
      </c>
      <c r="DE748" s="23">
        <v>0</v>
      </c>
      <c r="DF748" s="23">
        <v>0</v>
      </c>
      <c r="DG748" s="23">
        <v>0</v>
      </c>
      <c r="DH748" s="24">
        <v>0</v>
      </c>
      <c r="DI748" s="23">
        <v>0</v>
      </c>
      <c r="DJ748" s="23">
        <v>0</v>
      </c>
      <c r="DK748" s="25">
        <f t="shared" si="112"/>
        <v>42943928</v>
      </c>
      <c r="DL748" s="28">
        <v>0</v>
      </c>
      <c r="DM748" s="23">
        <v>0</v>
      </c>
      <c r="DN748" s="23">
        <v>0</v>
      </c>
      <c r="DO748" s="23">
        <v>0</v>
      </c>
      <c r="DP748" s="23"/>
      <c r="DQ748" s="23"/>
      <c r="DR748" s="23">
        <v>0</v>
      </c>
      <c r="DS748" s="23">
        <v>0</v>
      </c>
      <c r="DT748" s="24">
        <v>0</v>
      </c>
      <c r="DU748" s="23">
        <v>0</v>
      </c>
      <c r="DV748" s="23">
        <v>0</v>
      </c>
      <c r="DW748" s="26">
        <f t="shared" si="110"/>
        <v>42943928</v>
      </c>
      <c r="DX748" s="26">
        <f>VLOOKUP(B748,[2]RPTNCT049_ConsultaSaldosContabl!$I$4:$K$7914,3,0)</f>
        <v>14858763</v>
      </c>
      <c r="DY748" s="13" t="e">
        <f>+S748+AD748+AU748+#REF!+BG748+#REF!+BQ748+#REF!</f>
        <v>#REF!</v>
      </c>
    </row>
    <row r="749" spans="1:129" ht="15" customHeight="1" x14ac:dyDescent="0.2">
      <c r="A749" s="60">
        <v>8001176875</v>
      </c>
      <c r="B749" s="60">
        <v>800117687</v>
      </c>
      <c r="C749" s="60"/>
      <c r="D749" s="61">
        <v>218019780</v>
      </c>
      <c r="E749" s="62" t="s">
        <v>472</v>
      </c>
      <c r="F749" s="20" t="s">
        <v>1615</v>
      </c>
      <c r="G749" s="22">
        <f>VLOOKUP(A749,[1]SGP!$A$4:$G$1137,7,0)</f>
        <v>0</v>
      </c>
      <c r="H749" s="23"/>
      <c r="I749" s="23">
        <v>0</v>
      </c>
      <c r="J749" s="23">
        <v>0</v>
      </c>
      <c r="K749" s="24">
        <v>0</v>
      </c>
      <c r="L749" s="23">
        <v>0</v>
      </c>
      <c r="M749" s="23">
        <v>0</v>
      </c>
      <c r="N749" s="25">
        <f t="shared" si="104"/>
        <v>0</v>
      </c>
      <c r="O749" s="25">
        <v>0</v>
      </c>
      <c r="P749" s="22">
        <v>0</v>
      </c>
      <c r="Q749" s="23">
        <v>0</v>
      </c>
      <c r="R749" s="23">
        <v>0</v>
      </c>
      <c r="S749" s="31">
        <v>155968938</v>
      </c>
      <c r="T749" s="23">
        <v>0</v>
      </c>
      <c r="U749" s="24">
        <v>0</v>
      </c>
      <c r="V749" s="23">
        <v>0</v>
      </c>
      <c r="W749" s="23">
        <v>0</v>
      </c>
      <c r="X749" s="25">
        <f t="shared" si="105"/>
        <v>155968938</v>
      </c>
      <c r="Y749" s="25">
        <v>0</v>
      </c>
      <c r="Z749" s="22">
        <v>0</v>
      </c>
      <c r="AA749" s="23">
        <v>0</v>
      </c>
      <c r="AB749" s="22">
        <v>0</v>
      </c>
      <c r="AC749" s="23">
        <v>0</v>
      </c>
      <c r="AD749" s="23">
        <v>0</v>
      </c>
      <c r="AE749" s="23">
        <v>0</v>
      </c>
      <c r="AF749" s="24">
        <v>0</v>
      </c>
      <c r="AG749" s="23">
        <v>0</v>
      </c>
      <c r="AH749" s="23">
        <v>0</v>
      </c>
      <c r="AI749" s="25">
        <f t="shared" si="106"/>
        <v>155968938</v>
      </c>
      <c r="AJ749" s="25">
        <v>0</v>
      </c>
      <c r="AK749" s="24">
        <v>0</v>
      </c>
      <c r="AL749" s="23">
        <v>0</v>
      </c>
      <c r="AM749" s="23">
        <v>0</v>
      </c>
      <c r="AN749" s="24">
        <v>0</v>
      </c>
      <c r="AO749" s="24">
        <v>0</v>
      </c>
      <c r="AP749" s="23">
        <v>0</v>
      </c>
      <c r="AQ749" s="23">
        <v>0</v>
      </c>
      <c r="AR749" s="23">
        <v>0</v>
      </c>
      <c r="AS749" s="41" t="s">
        <v>2304</v>
      </c>
      <c r="AT749" s="23">
        <v>0</v>
      </c>
      <c r="AU749" s="23">
        <v>0</v>
      </c>
      <c r="AV749" s="25">
        <v>155968938</v>
      </c>
      <c r="AW749" s="22">
        <v>0</v>
      </c>
      <c r="AX749" s="23">
        <v>0</v>
      </c>
      <c r="AY749" s="41">
        <v>0</v>
      </c>
      <c r="AZ749" s="23">
        <v>0</v>
      </c>
      <c r="BA749" s="24">
        <v>0</v>
      </c>
      <c r="BB749" s="23">
        <v>0</v>
      </c>
      <c r="BC749" s="23"/>
      <c r="BD749" s="23">
        <v>0</v>
      </c>
      <c r="BE749" s="41">
        <v>0</v>
      </c>
      <c r="BF749" s="23">
        <v>177810960</v>
      </c>
      <c r="BG749" s="23">
        <v>142817195</v>
      </c>
      <c r="BH749" s="25">
        <v>476597093</v>
      </c>
      <c r="BI749" s="23">
        <v>0</v>
      </c>
      <c r="BJ749" s="23">
        <v>50783440</v>
      </c>
      <c r="BK749" s="23">
        <v>0</v>
      </c>
      <c r="BL749" s="23">
        <v>0</v>
      </c>
      <c r="BM749" s="23">
        <v>0</v>
      </c>
      <c r="BN749" s="24">
        <v>0</v>
      </c>
      <c r="BO749" s="23">
        <v>0</v>
      </c>
      <c r="BP749" s="23">
        <v>0</v>
      </c>
      <c r="BQ749" s="23">
        <v>0</v>
      </c>
      <c r="BR749" s="25">
        <v>527380533</v>
      </c>
      <c r="BS749" s="22">
        <v>0</v>
      </c>
      <c r="BT749" s="23">
        <v>0</v>
      </c>
      <c r="BU749" s="23">
        <v>0</v>
      </c>
      <c r="BV749" s="23">
        <v>0</v>
      </c>
      <c r="BW749" s="24">
        <v>0</v>
      </c>
      <c r="BX749" s="23">
        <v>0</v>
      </c>
      <c r="BY749" s="23">
        <v>0</v>
      </c>
      <c r="BZ749" s="23">
        <v>0</v>
      </c>
      <c r="CA749" s="25">
        <f t="shared" si="107"/>
        <v>527380533</v>
      </c>
      <c r="CB749" s="22">
        <v>0</v>
      </c>
      <c r="CC749" s="23">
        <v>0</v>
      </c>
      <c r="CD749" s="23">
        <v>0</v>
      </c>
      <c r="CE749" s="23">
        <v>0</v>
      </c>
      <c r="CF749" s="24">
        <v>0</v>
      </c>
      <c r="CG749" s="23">
        <v>0</v>
      </c>
      <c r="CH749" s="23">
        <v>0</v>
      </c>
      <c r="CI749" s="23">
        <v>0</v>
      </c>
      <c r="CJ749" s="25">
        <f t="shared" si="108"/>
        <v>527380533</v>
      </c>
      <c r="CK749" s="22">
        <v>0</v>
      </c>
      <c r="CL749" s="23">
        <v>0</v>
      </c>
      <c r="CM749" s="23">
        <v>0</v>
      </c>
      <c r="CN749" s="23">
        <v>0</v>
      </c>
      <c r="CO749" s="23">
        <v>0</v>
      </c>
      <c r="CP749" s="24">
        <v>0</v>
      </c>
      <c r="CQ749" s="23">
        <v>0</v>
      </c>
      <c r="CR749" s="23">
        <v>0</v>
      </c>
      <c r="CS749" s="25">
        <f t="shared" si="109"/>
        <v>527380533</v>
      </c>
      <c r="CT749" s="22">
        <v>0</v>
      </c>
      <c r="CU749" s="23">
        <v>0</v>
      </c>
      <c r="CV749" s="23">
        <v>0</v>
      </c>
      <c r="CW749" s="23"/>
      <c r="CX749" s="23">
        <v>0</v>
      </c>
      <c r="CY749" s="24">
        <v>0</v>
      </c>
      <c r="CZ749" s="23">
        <v>0</v>
      </c>
      <c r="DA749" s="23">
        <v>0</v>
      </c>
      <c r="DB749" s="25">
        <f t="shared" si="111"/>
        <v>527380533</v>
      </c>
      <c r="DC749" s="22">
        <v>0</v>
      </c>
      <c r="DD749" s="23">
        <v>0</v>
      </c>
      <c r="DE749" s="23">
        <v>0</v>
      </c>
      <c r="DF749" s="23">
        <v>0</v>
      </c>
      <c r="DG749" s="23">
        <v>0</v>
      </c>
      <c r="DH749" s="24">
        <v>0</v>
      </c>
      <c r="DI749" s="23">
        <v>0</v>
      </c>
      <c r="DJ749" s="23">
        <v>0</v>
      </c>
      <c r="DK749" s="25">
        <f t="shared" si="112"/>
        <v>527380533</v>
      </c>
      <c r="DL749" s="28">
        <v>0</v>
      </c>
      <c r="DM749" s="23">
        <v>0</v>
      </c>
      <c r="DN749" s="23">
        <v>0</v>
      </c>
      <c r="DO749" s="23">
        <v>0</v>
      </c>
      <c r="DP749" s="23"/>
      <c r="DQ749" s="23"/>
      <c r="DR749" s="23">
        <v>0</v>
      </c>
      <c r="DS749" s="23">
        <v>0</v>
      </c>
      <c r="DT749" s="24">
        <v>0</v>
      </c>
      <c r="DU749" s="23">
        <v>0</v>
      </c>
      <c r="DV749" s="23">
        <v>0</v>
      </c>
      <c r="DW749" s="26">
        <f t="shared" si="110"/>
        <v>527380533</v>
      </c>
      <c r="DX749" s="26">
        <f>VLOOKUP(B749,[2]RPTNCT049_ConsultaSaldosContabl!$I$4:$K$7914,3,0)</f>
        <v>228594400</v>
      </c>
      <c r="DY749" s="13" t="e">
        <f>+S749+AD749+AU749+#REF!+BG749+#REF!+BQ749+#REF!</f>
        <v>#REF!</v>
      </c>
    </row>
    <row r="750" spans="1:129" ht="15" customHeight="1" x14ac:dyDescent="0.2">
      <c r="A750" s="60">
        <v>8001162846</v>
      </c>
      <c r="B750" s="60">
        <v>800116284</v>
      </c>
      <c r="C750" s="60"/>
      <c r="D750" s="61">
        <v>218508685</v>
      </c>
      <c r="E750" s="62" t="s">
        <v>232</v>
      </c>
      <c r="F750" s="20" t="s">
        <v>1379</v>
      </c>
      <c r="G750" s="22">
        <f>VLOOKUP(A750,[1]SGP!$A$4:$G$1137,7,0)</f>
        <v>0</v>
      </c>
      <c r="H750" s="23"/>
      <c r="I750" s="23">
        <v>0</v>
      </c>
      <c r="J750" s="23">
        <v>0</v>
      </c>
      <c r="K750" s="24">
        <v>0</v>
      </c>
      <c r="L750" s="23">
        <v>0</v>
      </c>
      <c r="M750" s="23">
        <v>0</v>
      </c>
      <c r="N750" s="25">
        <f t="shared" si="104"/>
        <v>0</v>
      </c>
      <c r="O750" s="25">
        <v>0</v>
      </c>
      <c r="P750" s="22">
        <v>0</v>
      </c>
      <c r="Q750" s="23">
        <v>0</v>
      </c>
      <c r="R750" s="23">
        <v>0</v>
      </c>
      <c r="S750" s="31">
        <v>171463379</v>
      </c>
      <c r="T750" s="23">
        <v>0</v>
      </c>
      <c r="U750" s="24">
        <v>0</v>
      </c>
      <c r="V750" s="23">
        <v>0</v>
      </c>
      <c r="W750" s="23">
        <v>0</v>
      </c>
      <c r="X750" s="25">
        <f t="shared" si="105"/>
        <v>171463379</v>
      </c>
      <c r="Y750" s="25">
        <v>0</v>
      </c>
      <c r="Z750" s="22">
        <v>0</v>
      </c>
      <c r="AA750" s="23">
        <v>0</v>
      </c>
      <c r="AB750" s="22">
        <v>0</v>
      </c>
      <c r="AC750" s="23">
        <v>0</v>
      </c>
      <c r="AD750" s="23">
        <v>0</v>
      </c>
      <c r="AE750" s="23">
        <v>0</v>
      </c>
      <c r="AF750" s="24">
        <v>0</v>
      </c>
      <c r="AG750" s="23">
        <v>0</v>
      </c>
      <c r="AH750" s="23">
        <v>0</v>
      </c>
      <c r="AI750" s="25">
        <f t="shared" si="106"/>
        <v>171463379</v>
      </c>
      <c r="AJ750" s="25">
        <v>0</v>
      </c>
      <c r="AK750" s="24">
        <v>0</v>
      </c>
      <c r="AL750" s="23">
        <v>0</v>
      </c>
      <c r="AM750" s="23">
        <v>0</v>
      </c>
      <c r="AN750" s="24">
        <v>0</v>
      </c>
      <c r="AO750" s="24">
        <v>0</v>
      </c>
      <c r="AP750" s="23">
        <v>0</v>
      </c>
      <c r="AQ750" s="23">
        <v>0</v>
      </c>
      <c r="AR750" s="23">
        <v>0</v>
      </c>
      <c r="AS750" s="41" t="s">
        <v>2304</v>
      </c>
      <c r="AT750" s="23">
        <v>0</v>
      </c>
      <c r="AU750" s="23">
        <v>0</v>
      </c>
      <c r="AV750" s="25">
        <v>171463379</v>
      </c>
      <c r="AW750" s="22">
        <v>0</v>
      </c>
      <c r="AX750" s="23">
        <v>0</v>
      </c>
      <c r="AY750" s="41">
        <v>0</v>
      </c>
      <c r="AZ750" s="23">
        <v>0</v>
      </c>
      <c r="BA750" s="24">
        <v>0</v>
      </c>
      <c r="BB750" s="23">
        <v>0</v>
      </c>
      <c r="BC750" s="23"/>
      <c r="BD750" s="23">
        <v>0</v>
      </c>
      <c r="BE750" s="41">
        <v>0</v>
      </c>
      <c r="BF750" s="23">
        <v>103963005</v>
      </c>
      <c r="BG750" s="23">
        <v>143370330</v>
      </c>
      <c r="BH750" s="25">
        <v>418796714</v>
      </c>
      <c r="BI750" s="23">
        <v>0</v>
      </c>
      <c r="BJ750" s="23">
        <v>29692184</v>
      </c>
      <c r="BK750" s="23">
        <v>0</v>
      </c>
      <c r="BL750" s="23">
        <v>0</v>
      </c>
      <c r="BM750" s="23">
        <v>0</v>
      </c>
      <c r="BN750" s="24">
        <v>0</v>
      </c>
      <c r="BO750" s="23">
        <v>0</v>
      </c>
      <c r="BP750" s="23">
        <v>0</v>
      </c>
      <c r="BQ750" s="23">
        <v>0</v>
      </c>
      <c r="BR750" s="25">
        <v>448488898</v>
      </c>
      <c r="BS750" s="22">
        <v>0</v>
      </c>
      <c r="BT750" s="23">
        <v>0</v>
      </c>
      <c r="BU750" s="23">
        <v>0</v>
      </c>
      <c r="BV750" s="23">
        <v>0</v>
      </c>
      <c r="BW750" s="24">
        <v>0</v>
      </c>
      <c r="BX750" s="23">
        <v>0</v>
      </c>
      <c r="BY750" s="23">
        <v>0</v>
      </c>
      <c r="BZ750" s="23">
        <v>0</v>
      </c>
      <c r="CA750" s="25">
        <f t="shared" si="107"/>
        <v>448488898</v>
      </c>
      <c r="CB750" s="22">
        <v>0</v>
      </c>
      <c r="CC750" s="23">
        <v>0</v>
      </c>
      <c r="CD750" s="23">
        <v>0</v>
      </c>
      <c r="CE750" s="23">
        <v>0</v>
      </c>
      <c r="CF750" s="24">
        <v>0</v>
      </c>
      <c r="CG750" s="23">
        <v>0</v>
      </c>
      <c r="CH750" s="23">
        <v>0</v>
      </c>
      <c r="CI750" s="23">
        <v>0</v>
      </c>
      <c r="CJ750" s="25">
        <f t="shared" si="108"/>
        <v>448488898</v>
      </c>
      <c r="CK750" s="22">
        <v>0</v>
      </c>
      <c r="CL750" s="23">
        <v>0</v>
      </c>
      <c r="CM750" s="23">
        <v>0</v>
      </c>
      <c r="CN750" s="23">
        <v>0</v>
      </c>
      <c r="CO750" s="23">
        <v>0</v>
      </c>
      <c r="CP750" s="24">
        <v>0</v>
      </c>
      <c r="CQ750" s="23">
        <v>0</v>
      </c>
      <c r="CR750" s="23">
        <v>0</v>
      </c>
      <c r="CS750" s="25">
        <f t="shared" si="109"/>
        <v>448488898</v>
      </c>
      <c r="CT750" s="22">
        <v>0</v>
      </c>
      <c r="CU750" s="23">
        <v>0</v>
      </c>
      <c r="CV750" s="23">
        <v>0</v>
      </c>
      <c r="CW750" s="23"/>
      <c r="CX750" s="23">
        <v>0</v>
      </c>
      <c r="CY750" s="24">
        <v>0</v>
      </c>
      <c r="CZ750" s="23">
        <v>0</v>
      </c>
      <c r="DA750" s="23">
        <v>0</v>
      </c>
      <c r="DB750" s="25">
        <f t="shared" si="111"/>
        <v>448488898</v>
      </c>
      <c r="DC750" s="22">
        <v>0</v>
      </c>
      <c r="DD750" s="23">
        <v>0</v>
      </c>
      <c r="DE750" s="23">
        <v>0</v>
      </c>
      <c r="DF750" s="23">
        <v>0</v>
      </c>
      <c r="DG750" s="23">
        <v>0</v>
      </c>
      <c r="DH750" s="24">
        <v>0</v>
      </c>
      <c r="DI750" s="23">
        <v>0</v>
      </c>
      <c r="DJ750" s="23">
        <v>0</v>
      </c>
      <c r="DK750" s="25">
        <f t="shared" si="112"/>
        <v>448488898</v>
      </c>
      <c r="DL750" s="28">
        <v>0</v>
      </c>
      <c r="DM750" s="23">
        <v>0</v>
      </c>
      <c r="DN750" s="23">
        <v>0</v>
      </c>
      <c r="DO750" s="23">
        <v>0</v>
      </c>
      <c r="DP750" s="23"/>
      <c r="DQ750" s="23"/>
      <c r="DR750" s="23">
        <v>0</v>
      </c>
      <c r="DS750" s="23">
        <v>0</v>
      </c>
      <c r="DT750" s="24">
        <v>0</v>
      </c>
      <c r="DU750" s="23">
        <v>0</v>
      </c>
      <c r="DV750" s="23">
        <v>0</v>
      </c>
      <c r="DW750" s="26">
        <f t="shared" si="110"/>
        <v>448488898</v>
      </c>
      <c r="DX750" s="26">
        <f>VLOOKUP(B750,[2]RPTNCT049_ConsultaSaldosContabl!$I$4:$K$7914,3,0)</f>
        <v>133655189</v>
      </c>
      <c r="DY750" s="13" t="e">
        <f>+S750+AD750+AU750+#REF!+BG750+#REF!+BQ750+#REF!</f>
        <v>#REF!</v>
      </c>
    </row>
    <row r="751" spans="1:129" ht="15" customHeight="1" x14ac:dyDescent="0.2">
      <c r="A751" s="60">
        <v>8001136727</v>
      </c>
      <c r="B751" s="60">
        <v>800113672</v>
      </c>
      <c r="C751" s="60"/>
      <c r="D751" s="61">
        <v>117373000</v>
      </c>
      <c r="E751" s="62" t="s">
        <v>35</v>
      </c>
      <c r="F751" s="20" t="s">
        <v>1190</v>
      </c>
      <c r="G751" s="22">
        <f>VLOOKUP(A751,[1]SGP!$A$4:$G$1137,7,0)</f>
        <v>24829077823</v>
      </c>
      <c r="H751" s="23"/>
      <c r="I751" s="23">
        <v>2511728192</v>
      </c>
      <c r="J751" s="23">
        <v>0</v>
      </c>
      <c r="K751" s="24">
        <v>1572364387</v>
      </c>
      <c r="L751" s="23">
        <v>3101733804</v>
      </c>
      <c r="M751" s="23">
        <v>0</v>
      </c>
      <c r="N751" s="25">
        <f t="shared" si="104"/>
        <v>32014904206</v>
      </c>
      <c r="O751" s="25">
        <v>0</v>
      </c>
      <c r="P751" s="22">
        <v>23471061098</v>
      </c>
      <c r="Q751" s="23">
        <v>0</v>
      </c>
      <c r="R751" s="23">
        <v>2511728192</v>
      </c>
      <c r="S751" s="29">
        <v>0</v>
      </c>
      <c r="T751" s="23">
        <v>0</v>
      </c>
      <c r="U751" s="24">
        <v>1572364387</v>
      </c>
      <c r="V751" s="23">
        <v>3579058708</v>
      </c>
      <c r="W751" s="23">
        <v>0</v>
      </c>
      <c r="X751" s="25">
        <f t="shared" si="105"/>
        <v>63149116591</v>
      </c>
      <c r="Y751" s="25">
        <v>0</v>
      </c>
      <c r="Z751" s="22">
        <v>25770542412</v>
      </c>
      <c r="AA751" s="23">
        <v>0</v>
      </c>
      <c r="AB751" s="22">
        <v>2511728192</v>
      </c>
      <c r="AC751" s="31">
        <v>3635744094</v>
      </c>
      <c r="AD751" s="23">
        <v>0</v>
      </c>
      <c r="AE751" s="23">
        <v>0</v>
      </c>
      <c r="AF751" s="24">
        <v>1572364387</v>
      </c>
      <c r="AG751" s="23">
        <v>3340396256</v>
      </c>
      <c r="AH751" s="23">
        <v>0</v>
      </c>
      <c r="AI751" s="25">
        <f t="shared" si="106"/>
        <v>99979891932</v>
      </c>
      <c r="AJ751" s="25">
        <v>0</v>
      </c>
      <c r="AK751" s="50">
        <v>27166202415</v>
      </c>
      <c r="AL751" s="23">
        <v>0</v>
      </c>
      <c r="AM751" s="23">
        <v>2511728192</v>
      </c>
      <c r="AN751" s="23">
        <v>12224791087</v>
      </c>
      <c r="AO751" s="23">
        <v>0</v>
      </c>
      <c r="AP751" s="23">
        <v>1578462668</v>
      </c>
      <c r="AQ751" s="23">
        <v>3343109608</v>
      </c>
      <c r="AR751" s="23">
        <v>0</v>
      </c>
      <c r="AS751" s="41" t="s">
        <v>2304</v>
      </c>
      <c r="AT751" s="23">
        <v>0</v>
      </c>
      <c r="AU751" s="23">
        <v>0</v>
      </c>
      <c r="AV751" s="25">
        <v>146804185902</v>
      </c>
      <c r="AW751" s="22">
        <v>14209768257</v>
      </c>
      <c r="AX751" s="23">
        <v>0</v>
      </c>
      <c r="AY751" s="41">
        <v>2511728192</v>
      </c>
      <c r="AZ751" s="23">
        <v>0</v>
      </c>
      <c r="BA751" s="24">
        <v>1578462668</v>
      </c>
      <c r="BB751" s="23">
        <v>3343109608</v>
      </c>
      <c r="BC751" s="23"/>
      <c r="BD751" s="23">
        <v>0</v>
      </c>
      <c r="BE751" s="41">
        <v>0</v>
      </c>
      <c r="BF751" s="23">
        <v>0</v>
      </c>
      <c r="BG751" s="23">
        <v>0</v>
      </c>
      <c r="BH751" s="25">
        <v>168447254627</v>
      </c>
      <c r="BI751" s="23">
        <v>30782060406</v>
      </c>
      <c r="BJ751" s="23">
        <v>0</v>
      </c>
      <c r="BK751" s="23">
        <v>5023456384</v>
      </c>
      <c r="BL751" s="23">
        <v>0</v>
      </c>
      <c r="BM751" s="23">
        <v>0</v>
      </c>
      <c r="BN751" s="24">
        <v>1578462668</v>
      </c>
      <c r="BO751" s="23">
        <v>3343109608</v>
      </c>
      <c r="BP751" s="23">
        <v>0</v>
      </c>
      <c r="BQ751" s="23">
        <v>0</v>
      </c>
      <c r="BR751" s="25">
        <v>209174343693</v>
      </c>
      <c r="BS751" s="22">
        <v>0</v>
      </c>
      <c r="BT751" s="23">
        <v>0</v>
      </c>
      <c r="BU751" s="23">
        <v>0</v>
      </c>
      <c r="BV751" s="23">
        <v>0</v>
      </c>
      <c r="BW751" s="24">
        <v>0</v>
      </c>
      <c r="BX751" s="23">
        <v>0</v>
      </c>
      <c r="BY751" s="23">
        <v>0</v>
      </c>
      <c r="BZ751" s="23">
        <v>0</v>
      </c>
      <c r="CA751" s="25">
        <f t="shared" si="107"/>
        <v>209174343693</v>
      </c>
      <c r="CB751" s="22">
        <v>0</v>
      </c>
      <c r="CC751" s="23">
        <v>0</v>
      </c>
      <c r="CD751" s="23">
        <v>0</v>
      </c>
      <c r="CE751" s="23">
        <v>0</v>
      </c>
      <c r="CF751" s="24">
        <v>0</v>
      </c>
      <c r="CG751" s="23">
        <v>0</v>
      </c>
      <c r="CH751" s="23">
        <v>0</v>
      </c>
      <c r="CI751" s="23">
        <v>0</v>
      </c>
      <c r="CJ751" s="25">
        <f t="shared" si="108"/>
        <v>209174343693</v>
      </c>
      <c r="CK751" s="22">
        <v>0</v>
      </c>
      <c r="CL751" s="23">
        <v>0</v>
      </c>
      <c r="CM751" s="23">
        <v>0</v>
      </c>
      <c r="CN751" s="23">
        <v>0</v>
      </c>
      <c r="CO751" s="23">
        <v>0</v>
      </c>
      <c r="CP751" s="24">
        <v>0</v>
      </c>
      <c r="CQ751" s="23">
        <v>0</v>
      </c>
      <c r="CR751" s="23">
        <v>0</v>
      </c>
      <c r="CS751" s="25">
        <f t="shared" si="109"/>
        <v>209174343693</v>
      </c>
      <c r="CT751" s="22">
        <v>0</v>
      </c>
      <c r="CU751" s="23">
        <v>0</v>
      </c>
      <c r="CV751" s="23">
        <v>0</v>
      </c>
      <c r="CW751" s="23">
        <v>0</v>
      </c>
      <c r="CX751" s="23">
        <v>0</v>
      </c>
      <c r="CY751" s="24">
        <v>0</v>
      </c>
      <c r="CZ751" s="23">
        <v>0</v>
      </c>
      <c r="DA751" s="23">
        <v>0</v>
      </c>
      <c r="DB751" s="25">
        <f t="shared" si="111"/>
        <v>209174343693</v>
      </c>
      <c r="DC751" s="22">
        <v>0</v>
      </c>
      <c r="DD751" s="23">
        <v>0</v>
      </c>
      <c r="DE751" s="23">
        <v>0</v>
      </c>
      <c r="DF751" s="23">
        <v>0</v>
      </c>
      <c r="DG751" s="23">
        <v>0</v>
      </c>
      <c r="DH751" s="24">
        <v>0</v>
      </c>
      <c r="DI751" s="23">
        <v>0</v>
      </c>
      <c r="DJ751" s="23">
        <v>0</v>
      </c>
      <c r="DK751" s="25">
        <f t="shared" si="112"/>
        <v>209174343693</v>
      </c>
      <c r="DL751" s="28">
        <v>0</v>
      </c>
      <c r="DM751" s="23">
        <v>0</v>
      </c>
      <c r="DN751" s="23">
        <v>0</v>
      </c>
      <c r="DO751" s="23">
        <v>0</v>
      </c>
      <c r="DP751" s="23">
        <v>0</v>
      </c>
      <c r="DQ751" s="23"/>
      <c r="DR751" s="23">
        <v>0</v>
      </c>
      <c r="DS751" s="23">
        <v>0</v>
      </c>
      <c r="DT751" s="24">
        <v>0</v>
      </c>
      <c r="DU751" s="23">
        <v>0</v>
      </c>
      <c r="DV751" s="23">
        <v>0</v>
      </c>
      <c r="DW751" s="26">
        <f t="shared" si="110"/>
        <v>209174343693</v>
      </c>
      <c r="DX751" s="26">
        <f>VLOOKUP(B751,[2]RPTNCT049_ConsultaSaldosContabl!$I$4:$K$7914,3,0)</f>
        <v>209174343693</v>
      </c>
      <c r="DY751" s="13" t="e">
        <f>+S751+AD751+AU751+#REF!+BG751+#REF!+BQ751+#REF!</f>
        <v>#REF!</v>
      </c>
    </row>
    <row r="752" spans="1:129" ht="15" customHeight="1" x14ac:dyDescent="0.2">
      <c r="A752" s="60">
        <v>8001133897</v>
      </c>
      <c r="B752" s="60">
        <v>800113389</v>
      </c>
      <c r="C752" s="60"/>
      <c r="D752" s="61">
        <v>210173001</v>
      </c>
      <c r="E752" s="62" t="s">
        <v>34</v>
      </c>
      <c r="F752" s="36" t="s">
        <v>1189</v>
      </c>
      <c r="G752" s="22">
        <f>VLOOKUP(A752,[1]SGP!$A$4:$G$1137,7,0)</f>
        <v>10206859986</v>
      </c>
      <c r="H752" s="23"/>
      <c r="I752" s="23">
        <v>0</v>
      </c>
      <c r="J752" s="23">
        <v>0</v>
      </c>
      <c r="K752" s="24">
        <v>676540531</v>
      </c>
      <c r="L752" s="23">
        <v>2329967784</v>
      </c>
      <c r="M752" s="23">
        <v>0</v>
      </c>
      <c r="N752" s="25">
        <f t="shared" si="104"/>
        <v>13213368301</v>
      </c>
      <c r="O752" s="25">
        <v>0</v>
      </c>
      <c r="P752" s="22">
        <v>11351792107</v>
      </c>
      <c r="Q752" s="23">
        <v>0</v>
      </c>
      <c r="R752" s="23">
        <v>0</v>
      </c>
      <c r="S752" s="31">
        <f>2714943589</f>
        <v>2714943589</v>
      </c>
      <c r="T752" s="23">
        <v>0</v>
      </c>
      <c r="U752" s="24">
        <v>759338103</v>
      </c>
      <c r="V752" s="23">
        <v>707809186</v>
      </c>
      <c r="W752" s="23">
        <v>0</v>
      </c>
      <c r="X752" s="25">
        <f t="shared" si="105"/>
        <v>28747251286</v>
      </c>
      <c r="Y752" s="25">
        <v>0</v>
      </c>
      <c r="Z752" s="22">
        <v>0</v>
      </c>
      <c r="AA752" s="23">
        <v>0</v>
      </c>
      <c r="AB752" s="22">
        <v>0</v>
      </c>
      <c r="AC752" s="31">
        <v>844665645</v>
      </c>
      <c r="AD752" s="46">
        <v>0</v>
      </c>
      <c r="AE752" s="23">
        <v>11505075231</v>
      </c>
      <c r="AF752" s="24">
        <v>717939317</v>
      </c>
      <c r="AG752" s="23">
        <v>1518888485</v>
      </c>
      <c r="AH752" s="23">
        <v>0</v>
      </c>
      <c r="AI752" s="66">
        <f t="shared" si="106"/>
        <v>43333819964</v>
      </c>
      <c r="AJ752" s="45" t="s">
        <v>2304</v>
      </c>
      <c r="AK752" s="24"/>
      <c r="AL752" s="23">
        <v>0</v>
      </c>
      <c r="AM752" s="23">
        <v>0</v>
      </c>
      <c r="AN752" s="24">
        <v>0</v>
      </c>
      <c r="AO752" s="23">
        <v>12178357420</v>
      </c>
      <c r="AP752" s="23">
        <v>723297178</v>
      </c>
      <c r="AQ752" s="23">
        <v>1527464579</v>
      </c>
      <c r="AR752" s="23">
        <v>0</v>
      </c>
      <c r="AS752" s="23">
        <v>5480260839</v>
      </c>
      <c r="AT752" s="23">
        <v>0</v>
      </c>
      <c r="AU752" s="23">
        <v>28900073</v>
      </c>
      <c r="AV752" s="25">
        <v>63205809380</v>
      </c>
      <c r="AW752" s="22">
        <v>6369093864</v>
      </c>
      <c r="AX752" s="23">
        <v>0</v>
      </c>
      <c r="AY752" s="41">
        <v>0</v>
      </c>
      <c r="AZ752" s="23">
        <v>0</v>
      </c>
      <c r="BA752" s="24">
        <v>723297178</v>
      </c>
      <c r="BB752" s="23">
        <v>1527464579</v>
      </c>
      <c r="BC752" s="23"/>
      <c r="BD752" s="23">
        <v>0</v>
      </c>
      <c r="BE752" s="41">
        <v>0</v>
      </c>
      <c r="BF752" s="23">
        <v>1533661225</v>
      </c>
      <c r="BG752" s="23">
        <v>2385682445</v>
      </c>
      <c r="BH752" s="25">
        <v>75745008671</v>
      </c>
      <c r="BI752" s="23">
        <v>12594397168</v>
      </c>
      <c r="BJ752" s="23">
        <v>1184153813</v>
      </c>
      <c r="BK752" s="23">
        <v>0</v>
      </c>
      <c r="BL752" s="23">
        <v>0</v>
      </c>
      <c r="BM752" s="23">
        <v>0</v>
      </c>
      <c r="BN752" s="24">
        <v>723297178</v>
      </c>
      <c r="BO752" s="23">
        <v>1527464579</v>
      </c>
      <c r="BP752" s="23">
        <v>0</v>
      </c>
      <c r="BQ752" s="23">
        <v>0</v>
      </c>
      <c r="BR752" s="25">
        <v>91774321409</v>
      </c>
      <c r="BS752" s="22">
        <v>0</v>
      </c>
      <c r="BT752" s="23">
        <v>0</v>
      </c>
      <c r="BU752" s="23">
        <v>0</v>
      </c>
      <c r="BV752" s="23">
        <v>0</v>
      </c>
      <c r="BW752" s="24">
        <v>0</v>
      </c>
      <c r="BX752" s="23">
        <v>0</v>
      </c>
      <c r="BY752" s="23">
        <v>0</v>
      </c>
      <c r="BZ752" s="23">
        <v>0</v>
      </c>
      <c r="CA752" s="25">
        <f t="shared" si="107"/>
        <v>91774321409</v>
      </c>
      <c r="CB752" s="22">
        <v>0</v>
      </c>
      <c r="CC752" s="23">
        <v>0</v>
      </c>
      <c r="CD752" s="23">
        <v>0</v>
      </c>
      <c r="CE752" s="23">
        <v>0</v>
      </c>
      <c r="CF752" s="24">
        <v>0</v>
      </c>
      <c r="CG752" s="23">
        <v>0</v>
      </c>
      <c r="CH752" s="23">
        <v>0</v>
      </c>
      <c r="CI752" s="23">
        <v>0</v>
      </c>
      <c r="CJ752" s="25">
        <f t="shared" si="108"/>
        <v>91774321409</v>
      </c>
      <c r="CK752" s="22">
        <v>0</v>
      </c>
      <c r="CL752" s="23">
        <v>0</v>
      </c>
      <c r="CM752" s="23">
        <v>0</v>
      </c>
      <c r="CN752" s="23">
        <v>0</v>
      </c>
      <c r="CO752" s="23">
        <v>0</v>
      </c>
      <c r="CP752" s="24">
        <v>0</v>
      </c>
      <c r="CQ752" s="23">
        <v>0</v>
      </c>
      <c r="CR752" s="23">
        <v>0</v>
      </c>
      <c r="CS752" s="25">
        <f t="shared" si="109"/>
        <v>91774321409</v>
      </c>
      <c r="CT752" s="22">
        <v>0</v>
      </c>
      <c r="CU752" s="23">
        <v>0</v>
      </c>
      <c r="CV752" s="23">
        <v>0</v>
      </c>
      <c r="CW752" s="23">
        <v>0</v>
      </c>
      <c r="CX752" s="23">
        <v>0</v>
      </c>
      <c r="CY752" s="24">
        <v>0</v>
      </c>
      <c r="CZ752" s="23">
        <v>0</v>
      </c>
      <c r="DA752" s="23">
        <v>0</v>
      </c>
      <c r="DB752" s="25">
        <f t="shared" si="111"/>
        <v>91774321409</v>
      </c>
      <c r="DC752" s="22">
        <v>0</v>
      </c>
      <c r="DD752" s="23">
        <v>0</v>
      </c>
      <c r="DE752" s="23">
        <v>0</v>
      </c>
      <c r="DF752" s="23">
        <v>0</v>
      </c>
      <c r="DG752" s="23">
        <v>0</v>
      </c>
      <c r="DH752" s="24">
        <v>0</v>
      </c>
      <c r="DI752" s="23">
        <v>0</v>
      </c>
      <c r="DJ752" s="23">
        <v>0</v>
      </c>
      <c r="DK752" s="25">
        <f t="shared" si="112"/>
        <v>91774321409</v>
      </c>
      <c r="DL752" s="28">
        <v>0</v>
      </c>
      <c r="DM752" s="23">
        <v>0</v>
      </c>
      <c r="DN752" s="23">
        <v>0</v>
      </c>
      <c r="DO752" s="23">
        <v>0</v>
      </c>
      <c r="DP752" s="23">
        <v>0</v>
      </c>
      <c r="DQ752" s="23"/>
      <c r="DR752" s="23">
        <v>0</v>
      </c>
      <c r="DS752" s="23">
        <v>0</v>
      </c>
      <c r="DT752" s="24">
        <v>0</v>
      </c>
      <c r="DU752" s="23">
        <v>0</v>
      </c>
      <c r="DV752" s="23">
        <v>0</v>
      </c>
      <c r="DW752" s="26">
        <f t="shared" si="110"/>
        <v>91774321409</v>
      </c>
      <c r="DX752" s="26">
        <f>VLOOKUP(B752,[2]RPTNCT049_ConsultaSaldosContabl!$I$4:$K$7914,3,0)</f>
        <v>86711085975</v>
      </c>
      <c r="DY752" s="13" t="e">
        <f>+S752+AD752+AU752+#REF!+BG752+#REF!+BQ752+#REF!</f>
        <v>#REF!</v>
      </c>
    </row>
    <row r="753" spans="1:129" ht="15" customHeight="1" x14ac:dyDescent="0.2">
      <c r="A753" s="60">
        <v>8001086838</v>
      </c>
      <c r="B753" s="60">
        <v>800108683</v>
      </c>
      <c r="C753" s="60"/>
      <c r="D753" s="61">
        <v>210020400</v>
      </c>
      <c r="E753" s="62" t="s">
        <v>492</v>
      </c>
      <c r="F753" s="20" t="s">
        <v>1634</v>
      </c>
      <c r="G753" s="22">
        <f>VLOOKUP(A753,[1]SGP!$A$4:$G$1137,7,0)</f>
        <v>0</v>
      </c>
      <c r="H753" s="23"/>
      <c r="I753" s="23">
        <v>0</v>
      </c>
      <c r="J753" s="23">
        <v>0</v>
      </c>
      <c r="K753" s="24">
        <v>0</v>
      </c>
      <c r="L753" s="23">
        <v>0</v>
      </c>
      <c r="M753" s="23">
        <v>0</v>
      </c>
      <c r="N753" s="25">
        <f t="shared" si="104"/>
        <v>0</v>
      </c>
      <c r="O753" s="25">
        <v>0</v>
      </c>
      <c r="P753" s="22">
        <v>0</v>
      </c>
      <c r="Q753" s="23">
        <v>0</v>
      </c>
      <c r="R753" s="23">
        <v>0</v>
      </c>
      <c r="S753" s="31">
        <v>348224595</v>
      </c>
      <c r="T753" s="23">
        <v>0</v>
      </c>
      <c r="U753" s="24">
        <v>0</v>
      </c>
      <c r="V753" s="23">
        <v>0</v>
      </c>
      <c r="W753" s="23">
        <v>0</v>
      </c>
      <c r="X753" s="25">
        <f t="shared" si="105"/>
        <v>348224595</v>
      </c>
      <c r="Y753" s="25">
        <v>0</v>
      </c>
      <c r="Z753" s="22">
        <v>0</v>
      </c>
      <c r="AA753" s="23">
        <v>0</v>
      </c>
      <c r="AB753" s="22">
        <v>0</v>
      </c>
      <c r="AC753" s="23">
        <v>0</v>
      </c>
      <c r="AD753" s="23">
        <v>0</v>
      </c>
      <c r="AE753" s="23">
        <v>0</v>
      </c>
      <c r="AF753" s="24">
        <v>0</v>
      </c>
      <c r="AG753" s="23">
        <v>0</v>
      </c>
      <c r="AH753" s="23">
        <v>0</v>
      </c>
      <c r="AI753" s="25">
        <f t="shared" si="106"/>
        <v>348224595</v>
      </c>
      <c r="AJ753" s="25">
        <v>0</v>
      </c>
      <c r="AK753" s="24">
        <v>0</v>
      </c>
      <c r="AL753" s="23">
        <v>0</v>
      </c>
      <c r="AM753" s="23">
        <v>0</v>
      </c>
      <c r="AN753" s="24">
        <v>0</v>
      </c>
      <c r="AO753" s="24">
        <v>0</v>
      </c>
      <c r="AP753" s="23">
        <v>0</v>
      </c>
      <c r="AQ753" s="23">
        <v>0</v>
      </c>
      <c r="AR753" s="23">
        <v>0</v>
      </c>
      <c r="AS753" s="41" t="s">
        <v>2304</v>
      </c>
      <c r="AT753" s="23">
        <v>0</v>
      </c>
      <c r="AU753" s="23">
        <v>0</v>
      </c>
      <c r="AV753" s="25">
        <v>348224595</v>
      </c>
      <c r="AW753" s="22">
        <v>0</v>
      </c>
      <c r="AX753" s="23">
        <v>0</v>
      </c>
      <c r="AY753" s="41">
        <v>0</v>
      </c>
      <c r="AZ753" s="23">
        <v>0</v>
      </c>
      <c r="BA753" s="24">
        <v>0</v>
      </c>
      <c r="BB753" s="23">
        <v>0</v>
      </c>
      <c r="BC753" s="23"/>
      <c r="BD753" s="23">
        <v>0</v>
      </c>
      <c r="BE753" s="41">
        <v>0</v>
      </c>
      <c r="BF753" s="23">
        <v>338468665</v>
      </c>
      <c r="BG753" s="23">
        <v>309255549</v>
      </c>
      <c r="BH753" s="25">
        <v>995948809</v>
      </c>
      <c r="BI753" s="23">
        <v>0</v>
      </c>
      <c r="BJ753" s="23">
        <v>98672715</v>
      </c>
      <c r="BK753" s="23">
        <v>0</v>
      </c>
      <c r="BL753" s="23">
        <v>0</v>
      </c>
      <c r="BM753" s="23">
        <v>0</v>
      </c>
      <c r="BN753" s="24">
        <v>0</v>
      </c>
      <c r="BO753" s="23">
        <v>0</v>
      </c>
      <c r="BP753" s="23">
        <v>0</v>
      </c>
      <c r="BQ753" s="23">
        <v>0</v>
      </c>
      <c r="BR753" s="25">
        <v>1094621524</v>
      </c>
      <c r="BS753" s="22">
        <v>0</v>
      </c>
      <c r="BT753" s="23">
        <v>0</v>
      </c>
      <c r="BU753" s="23">
        <v>0</v>
      </c>
      <c r="BV753" s="23">
        <v>0</v>
      </c>
      <c r="BW753" s="24">
        <v>0</v>
      </c>
      <c r="BX753" s="23">
        <v>0</v>
      </c>
      <c r="BY753" s="23">
        <v>0</v>
      </c>
      <c r="BZ753" s="23">
        <v>0</v>
      </c>
      <c r="CA753" s="25">
        <f t="shared" si="107"/>
        <v>1094621524</v>
      </c>
      <c r="CB753" s="22">
        <v>0</v>
      </c>
      <c r="CC753" s="23">
        <v>0</v>
      </c>
      <c r="CD753" s="23">
        <v>0</v>
      </c>
      <c r="CE753" s="23">
        <v>0</v>
      </c>
      <c r="CF753" s="24">
        <v>0</v>
      </c>
      <c r="CG753" s="23">
        <v>0</v>
      </c>
      <c r="CH753" s="23">
        <v>0</v>
      </c>
      <c r="CI753" s="23">
        <v>0</v>
      </c>
      <c r="CJ753" s="25">
        <f t="shared" si="108"/>
        <v>1094621524</v>
      </c>
      <c r="CK753" s="22">
        <v>0</v>
      </c>
      <c r="CL753" s="23">
        <v>0</v>
      </c>
      <c r="CM753" s="23">
        <v>0</v>
      </c>
      <c r="CN753" s="23">
        <v>0</v>
      </c>
      <c r="CO753" s="23">
        <v>0</v>
      </c>
      <c r="CP753" s="24">
        <v>0</v>
      </c>
      <c r="CQ753" s="23">
        <v>0</v>
      </c>
      <c r="CR753" s="23">
        <v>0</v>
      </c>
      <c r="CS753" s="25">
        <f t="shared" si="109"/>
        <v>1094621524</v>
      </c>
      <c r="CT753" s="22">
        <v>0</v>
      </c>
      <c r="CU753" s="23">
        <v>0</v>
      </c>
      <c r="CV753" s="23">
        <v>0</v>
      </c>
      <c r="CW753" s="23"/>
      <c r="CX753" s="23">
        <v>0</v>
      </c>
      <c r="CY753" s="24">
        <v>0</v>
      </c>
      <c r="CZ753" s="23">
        <v>0</v>
      </c>
      <c r="DA753" s="23">
        <v>0</v>
      </c>
      <c r="DB753" s="25">
        <f t="shared" si="111"/>
        <v>1094621524</v>
      </c>
      <c r="DC753" s="22">
        <v>0</v>
      </c>
      <c r="DD753" s="23">
        <v>0</v>
      </c>
      <c r="DE753" s="23">
        <v>0</v>
      </c>
      <c r="DF753" s="23">
        <v>0</v>
      </c>
      <c r="DG753" s="23">
        <v>0</v>
      </c>
      <c r="DH753" s="24">
        <v>0</v>
      </c>
      <c r="DI753" s="23">
        <v>0</v>
      </c>
      <c r="DJ753" s="23">
        <v>0</v>
      </c>
      <c r="DK753" s="25">
        <f t="shared" si="112"/>
        <v>1094621524</v>
      </c>
      <c r="DL753" s="28">
        <v>0</v>
      </c>
      <c r="DM753" s="23">
        <v>0</v>
      </c>
      <c r="DN753" s="23">
        <v>0</v>
      </c>
      <c r="DO753" s="23">
        <v>0</v>
      </c>
      <c r="DP753" s="23"/>
      <c r="DQ753" s="23"/>
      <c r="DR753" s="23">
        <v>0</v>
      </c>
      <c r="DS753" s="23">
        <v>0</v>
      </c>
      <c r="DT753" s="24">
        <v>0</v>
      </c>
      <c r="DU753" s="23">
        <v>0</v>
      </c>
      <c r="DV753" s="23">
        <v>0</v>
      </c>
      <c r="DW753" s="26">
        <f t="shared" si="110"/>
        <v>1094621524</v>
      </c>
      <c r="DX753" s="26">
        <f>VLOOKUP(B753,[2]RPTNCT049_ConsultaSaldosContabl!$I$4:$K$7914,3,0)</f>
        <v>437141380</v>
      </c>
      <c r="DY753" s="13" t="e">
        <f>+S753+AD753+AU753+#REF!+BG753+#REF!+BQ753+#REF!</f>
        <v>#REF!</v>
      </c>
    </row>
    <row r="754" spans="1:129" ht="15" customHeight="1" x14ac:dyDescent="0.2">
      <c r="A754" s="60">
        <v>8001040626</v>
      </c>
      <c r="B754" s="60">
        <v>800104062</v>
      </c>
      <c r="C754" s="60"/>
      <c r="D754" s="61">
        <v>210170001</v>
      </c>
      <c r="E754" s="62" t="s">
        <v>33</v>
      </c>
      <c r="F754" s="36" t="s">
        <v>1188</v>
      </c>
      <c r="G754" s="22">
        <f>VLOOKUP(A754,[1]SGP!$A$4:$G$1137,7,0)</f>
        <v>7076160107</v>
      </c>
      <c r="H754" s="23"/>
      <c r="I754" s="23">
        <v>0</v>
      </c>
      <c r="J754" s="23">
        <v>0</v>
      </c>
      <c r="K754" s="24">
        <v>488580646</v>
      </c>
      <c r="L754" s="23">
        <v>1108399174</v>
      </c>
      <c r="M754" s="23">
        <v>0</v>
      </c>
      <c r="N754" s="25">
        <f t="shared" si="104"/>
        <v>8673139927</v>
      </c>
      <c r="O754" s="25">
        <v>0</v>
      </c>
      <c r="P754" s="22">
        <v>7246743494</v>
      </c>
      <c r="Q754" s="23">
        <v>0</v>
      </c>
      <c r="R754" s="23">
        <v>0</v>
      </c>
      <c r="S754" s="31">
        <v>2072933723</v>
      </c>
      <c r="T754" s="23">
        <v>0</v>
      </c>
      <c r="U754" s="24">
        <v>399059414</v>
      </c>
      <c r="V754" s="23">
        <v>768437320</v>
      </c>
      <c r="W754" s="23">
        <v>0</v>
      </c>
      <c r="X754" s="25">
        <f t="shared" si="105"/>
        <v>19160313878</v>
      </c>
      <c r="Y754" s="25">
        <v>0</v>
      </c>
      <c r="Z754" s="22">
        <v>0</v>
      </c>
      <c r="AA754" s="23">
        <v>0</v>
      </c>
      <c r="AB754" s="22">
        <v>0</v>
      </c>
      <c r="AC754" s="31">
        <v>869185301</v>
      </c>
      <c r="AD754" s="23">
        <v>0</v>
      </c>
      <c r="AE754" s="23">
        <v>7637827247</v>
      </c>
      <c r="AF754" s="24">
        <v>443820030</v>
      </c>
      <c r="AG754" s="23">
        <v>938418247</v>
      </c>
      <c r="AH754" s="23">
        <v>0</v>
      </c>
      <c r="AI754" s="25">
        <f t="shared" si="106"/>
        <v>29049564703</v>
      </c>
      <c r="AJ754" s="25">
        <v>0</v>
      </c>
      <c r="AK754" s="24">
        <v>0</v>
      </c>
      <c r="AL754" s="23">
        <v>0</v>
      </c>
      <c r="AM754" s="23">
        <v>0</v>
      </c>
      <c r="AN754" s="24">
        <v>0</v>
      </c>
      <c r="AO754" s="23">
        <v>8075590074</v>
      </c>
      <c r="AP754" s="23">
        <v>428892538</v>
      </c>
      <c r="AQ754" s="23">
        <v>939396969</v>
      </c>
      <c r="AR754" s="23">
        <v>0</v>
      </c>
      <c r="AS754" s="23">
        <v>3634015533</v>
      </c>
      <c r="AT754" s="23">
        <v>0</v>
      </c>
      <c r="AU754" s="23">
        <v>0</v>
      </c>
      <c r="AV754" s="25">
        <v>42127459817</v>
      </c>
      <c r="AW754" s="22">
        <v>4226241782</v>
      </c>
      <c r="AX754" s="23">
        <v>0</v>
      </c>
      <c r="AY754" s="41">
        <v>0</v>
      </c>
      <c r="AZ754" s="23">
        <v>0</v>
      </c>
      <c r="BA754" s="24">
        <v>428892538</v>
      </c>
      <c r="BB754" s="23">
        <v>939396969</v>
      </c>
      <c r="BC754" s="23"/>
      <c r="BD754" s="23">
        <v>0</v>
      </c>
      <c r="BE754" s="41">
        <v>0</v>
      </c>
      <c r="BF754" s="23">
        <v>1798295255</v>
      </c>
      <c r="BG754" s="23">
        <v>2010388324</v>
      </c>
      <c r="BH754" s="25">
        <v>51530674685</v>
      </c>
      <c r="BI754" s="23">
        <v>8475655017</v>
      </c>
      <c r="BJ754" s="23">
        <v>1283301931</v>
      </c>
      <c r="BK754" s="23">
        <v>0</v>
      </c>
      <c r="BL754" s="23">
        <v>0</v>
      </c>
      <c r="BM754" s="23">
        <v>0</v>
      </c>
      <c r="BN754" s="24">
        <v>428892538</v>
      </c>
      <c r="BO754" s="23">
        <v>939396969</v>
      </c>
      <c r="BP754" s="23">
        <v>0</v>
      </c>
      <c r="BQ754" s="23">
        <v>0</v>
      </c>
      <c r="BR754" s="25">
        <v>62657921140</v>
      </c>
      <c r="BS754" s="22">
        <v>0</v>
      </c>
      <c r="BT754" s="23">
        <v>0</v>
      </c>
      <c r="BU754" s="23">
        <v>0</v>
      </c>
      <c r="BV754" s="23">
        <v>0</v>
      </c>
      <c r="BW754" s="24">
        <v>0</v>
      </c>
      <c r="BX754" s="23">
        <v>0</v>
      </c>
      <c r="BY754" s="23">
        <v>0</v>
      </c>
      <c r="BZ754" s="23">
        <v>0</v>
      </c>
      <c r="CA754" s="25">
        <f t="shared" si="107"/>
        <v>62657921140</v>
      </c>
      <c r="CB754" s="22">
        <v>0</v>
      </c>
      <c r="CC754" s="23">
        <v>0</v>
      </c>
      <c r="CD754" s="23">
        <v>0</v>
      </c>
      <c r="CE754" s="23">
        <v>0</v>
      </c>
      <c r="CF754" s="24">
        <v>0</v>
      </c>
      <c r="CG754" s="23">
        <v>0</v>
      </c>
      <c r="CH754" s="23">
        <v>0</v>
      </c>
      <c r="CI754" s="23">
        <v>0</v>
      </c>
      <c r="CJ754" s="25">
        <f t="shared" si="108"/>
        <v>62657921140</v>
      </c>
      <c r="CK754" s="22">
        <v>0</v>
      </c>
      <c r="CL754" s="23">
        <v>0</v>
      </c>
      <c r="CM754" s="23">
        <v>0</v>
      </c>
      <c r="CN754" s="23">
        <v>0</v>
      </c>
      <c r="CO754" s="23">
        <v>0</v>
      </c>
      <c r="CP754" s="24">
        <v>0</v>
      </c>
      <c r="CQ754" s="23">
        <v>0</v>
      </c>
      <c r="CR754" s="23">
        <v>0</v>
      </c>
      <c r="CS754" s="25">
        <f t="shared" si="109"/>
        <v>62657921140</v>
      </c>
      <c r="CT754" s="22">
        <v>0</v>
      </c>
      <c r="CU754" s="23">
        <v>0</v>
      </c>
      <c r="CV754" s="23">
        <v>0</v>
      </c>
      <c r="CW754" s="23">
        <v>0</v>
      </c>
      <c r="CX754" s="23">
        <v>0</v>
      </c>
      <c r="CY754" s="24">
        <v>0</v>
      </c>
      <c r="CZ754" s="23">
        <v>0</v>
      </c>
      <c r="DA754" s="23">
        <v>0</v>
      </c>
      <c r="DB754" s="25">
        <f t="shared" si="111"/>
        <v>62657921140</v>
      </c>
      <c r="DC754" s="22">
        <v>0</v>
      </c>
      <c r="DD754" s="23">
        <v>0</v>
      </c>
      <c r="DE754" s="23">
        <v>0</v>
      </c>
      <c r="DF754" s="23">
        <v>0</v>
      </c>
      <c r="DG754" s="23">
        <v>0</v>
      </c>
      <c r="DH754" s="24">
        <v>0</v>
      </c>
      <c r="DI754" s="23">
        <v>0</v>
      </c>
      <c r="DJ754" s="23">
        <v>0</v>
      </c>
      <c r="DK754" s="25">
        <f t="shared" si="112"/>
        <v>62657921140</v>
      </c>
      <c r="DL754" s="28">
        <v>0</v>
      </c>
      <c r="DM754" s="23">
        <v>0</v>
      </c>
      <c r="DN754" s="23">
        <v>0</v>
      </c>
      <c r="DO754" s="23">
        <v>0</v>
      </c>
      <c r="DP754" s="23">
        <v>0</v>
      </c>
      <c r="DQ754" s="23"/>
      <c r="DR754" s="23">
        <v>0</v>
      </c>
      <c r="DS754" s="23">
        <v>0</v>
      </c>
      <c r="DT754" s="24">
        <v>0</v>
      </c>
      <c r="DU754" s="23">
        <v>0</v>
      </c>
      <c r="DV754" s="23">
        <v>0</v>
      </c>
      <c r="DW754" s="26">
        <f t="shared" si="110"/>
        <v>62657921140</v>
      </c>
      <c r="DX754" s="26">
        <f>VLOOKUP(B754,[2]RPTNCT049_ConsultaSaldosContabl!$I$4:$K$7914,3,0)</f>
        <v>58574599093</v>
      </c>
      <c r="DY754" s="13" t="e">
        <f>+S754+AD754+AU754+#REF!+BG754+#REF!+BQ754+#REF!</f>
        <v>#REF!</v>
      </c>
    </row>
    <row r="755" spans="1:129" ht="15" customHeight="1" x14ac:dyDescent="0.2">
      <c r="A755" s="60">
        <v>8001040601</v>
      </c>
      <c r="B755" s="60">
        <v>800104060</v>
      </c>
      <c r="C755" s="60"/>
      <c r="D755" s="61">
        <v>210768207</v>
      </c>
      <c r="E755" s="62" t="s">
        <v>915</v>
      </c>
      <c r="F755" s="20" t="s">
        <v>2044</v>
      </c>
      <c r="G755" s="22">
        <f>VLOOKUP(A755,[1]SGP!$A$4:$G$1137,7,0)</f>
        <v>0</v>
      </c>
      <c r="H755" s="23"/>
      <c r="I755" s="23">
        <v>0</v>
      </c>
      <c r="J755" s="23">
        <v>0</v>
      </c>
      <c r="K755" s="24">
        <v>0</v>
      </c>
      <c r="L755" s="23">
        <v>0</v>
      </c>
      <c r="M755" s="23">
        <v>0</v>
      </c>
      <c r="N755" s="25">
        <f t="shared" si="104"/>
        <v>0</v>
      </c>
      <c r="O755" s="25">
        <v>0</v>
      </c>
      <c r="P755" s="22">
        <v>0</v>
      </c>
      <c r="Q755" s="23">
        <v>0</v>
      </c>
      <c r="R755" s="23">
        <v>0</v>
      </c>
      <c r="S755" s="29">
        <v>0</v>
      </c>
      <c r="T755" s="23">
        <v>0</v>
      </c>
      <c r="U755" s="24">
        <v>0</v>
      </c>
      <c r="V755" s="23">
        <v>0</v>
      </c>
      <c r="W755" s="23">
        <v>0</v>
      </c>
      <c r="X755" s="25">
        <f t="shared" si="105"/>
        <v>0</v>
      </c>
      <c r="Y755" s="25">
        <v>0</v>
      </c>
      <c r="Z755" s="22">
        <v>0</v>
      </c>
      <c r="AA755" s="23">
        <v>0</v>
      </c>
      <c r="AB755" s="22">
        <v>0</v>
      </c>
      <c r="AC755" s="23">
        <v>0</v>
      </c>
      <c r="AD755" s="23">
        <v>42845997</v>
      </c>
      <c r="AE755" s="23">
        <v>0</v>
      </c>
      <c r="AF755" s="24">
        <v>0</v>
      </c>
      <c r="AG755" s="23">
        <v>0</v>
      </c>
      <c r="AH755" s="23">
        <v>0</v>
      </c>
      <c r="AI755" s="25">
        <f t="shared" si="106"/>
        <v>42845997</v>
      </c>
      <c r="AJ755" s="25">
        <v>0</v>
      </c>
      <c r="AK755" s="24">
        <v>0</v>
      </c>
      <c r="AL755" s="23">
        <v>0</v>
      </c>
      <c r="AM755" s="23">
        <v>0</v>
      </c>
      <c r="AN755" s="24">
        <v>0</v>
      </c>
      <c r="AO755" s="24">
        <v>0</v>
      </c>
      <c r="AP755" s="23">
        <v>0</v>
      </c>
      <c r="AQ755" s="23">
        <v>0</v>
      </c>
      <c r="AR755" s="23">
        <v>0</v>
      </c>
      <c r="AS755" s="41" t="s">
        <v>2304</v>
      </c>
      <c r="AT755" s="23">
        <v>0</v>
      </c>
      <c r="AU755" s="23">
        <v>0</v>
      </c>
      <c r="AV755" s="25">
        <v>42845997</v>
      </c>
      <c r="AW755" s="22">
        <v>0</v>
      </c>
      <c r="AX755" s="23">
        <v>0</v>
      </c>
      <c r="AY755" s="41">
        <v>0</v>
      </c>
      <c r="AZ755" s="23">
        <v>0</v>
      </c>
      <c r="BA755" s="24">
        <v>0</v>
      </c>
      <c r="BB755" s="23">
        <v>0</v>
      </c>
      <c r="BC755" s="23"/>
      <c r="BD755" s="23">
        <v>0</v>
      </c>
      <c r="BE755" s="41">
        <v>0</v>
      </c>
      <c r="BF755" s="23">
        <v>27578420</v>
      </c>
      <c r="BG755" s="23">
        <v>40833618</v>
      </c>
      <c r="BH755" s="25">
        <v>111258035</v>
      </c>
      <c r="BI755" s="23">
        <v>0</v>
      </c>
      <c r="BJ755" s="23">
        <v>8501699</v>
      </c>
      <c r="BK755" s="23">
        <v>0</v>
      </c>
      <c r="BL755" s="23">
        <v>0</v>
      </c>
      <c r="BM755" s="23">
        <v>0</v>
      </c>
      <c r="BN755" s="24">
        <v>0</v>
      </c>
      <c r="BO755" s="23">
        <v>0</v>
      </c>
      <c r="BP755" s="23">
        <v>0</v>
      </c>
      <c r="BQ755" s="23">
        <v>0</v>
      </c>
      <c r="BR755" s="25">
        <v>119759734</v>
      </c>
      <c r="BS755" s="22">
        <v>0</v>
      </c>
      <c r="BT755" s="23">
        <v>0</v>
      </c>
      <c r="BU755" s="23">
        <v>0</v>
      </c>
      <c r="BV755" s="23">
        <v>0</v>
      </c>
      <c r="BW755" s="24">
        <v>0</v>
      </c>
      <c r="BX755" s="23">
        <v>0</v>
      </c>
      <c r="BY755" s="23">
        <v>0</v>
      </c>
      <c r="BZ755" s="23">
        <v>0</v>
      </c>
      <c r="CA755" s="25">
        <f t="shared" si="107"/>
        <v>119759734</v>
      </c>
      <c r="CB755" s="22">
        <v>0</v>
      </c>
      <c r="CC755" s="23">
        <v>0</v>
      </c>
      <c r="CD755" s="23">
        <v>0</v>
      </c>
      <c r="CE755" s="23">
        <v>0</v>
      </c>
      <c r="CF755" s="24">
        <v>0</v>
      </c>
      <c r="CG755" s="23">
        <v>0</v>
      </c>
      <c r="CH755" s="23">
        <v>0</v>
      </c>
      <c r="CI755" s="23">
        <v>0</v>
      </c>
      <c r="CJ755" s="25">
        <f t="shared" si="108"/>
        <v>119759734</v>
      </c>
      <c r="CK755" s="22">
        <v>0</v>
      </c>
      <c r="CL755" s="23">
        <v>0</v>
      </c>
      <c r="CM755" s="23">
        <v>0</v>
      </c>
      <c r="CN755" s="23">
        <v>0</v>
      </c>
      <c r="CO755" s="23">
        <v>0</v>
      </c>
      <c r="CP755" s="24">
        <v>0</v>
      </c>
      <c r="CQ755" s="23">
        <v>0</v>
      </c>
      <c r="CR755" s="23">
        <v>0</v>
      </c>
      <c r="CS755" s="25">
        <f t="shared" si="109"/>
        <v>119759734</v>
      </c>
      <c r="CT755" s="22">
        <v>0</v>
      </c>
      <c r="CU755" s="23">
        <v>0</v>
      </c>
      <c r="CV755" s="23">
        <v>0</v>
      </c>
      <c r="CW755" s="23"/>
      <c r="CX755" s="23">
        <v>0</v>
      </c>
      <c r="CY755" s="24">
        <v>0</v>
      </c>
      <c r="CZ755" s="23">
        <v>0</v>
      </c>
      <c r="DA755" s="23">
        <v>0</v>
      </c>
      <c r="DB755" s="25">
        <f t="shared" si="111"/>
        <v>119759734</v>
      </c>
      <c r="DC755" s="22">
        <v>0</v>
      </c>
      <c r="DD755" s="23">
        <v>0</v>
      </c>
      <c r="DE755" s="23">
        <v>0</v>
      </c>
      <c r="DF755" s="23">
        <v>0</v>
      </c>
      <c r="DG755" s="23">
        <v>0</v>
      </c>
      <c r="DH755" s="24">
        <v>0</v>
      </c>
      <c r="DI755" s="23">
        <v>0</v>
      </c>
      <c r="DJ755" s="23">
        <v>0</v>
      </c>
      <c r="DK755" s="25">
        <f t="shared" si="112"/>
        <v>119759734</v>
      </c>
      <c r="DL755" s="28">
        <v>0</v>
      </c>
      <c r="DM755" s="23">
        <v>0</v>
      </c>
      <c r="DN755" s="23">
        <v>0</v>
      </c>
      <c r="DO755" s="23">
        <v>0</v>
      </c>
      <c r="DP755" s="23"/>
      <c r="DQ755" s="23"/>
      <c r="DR755" s="23">
        <v>0</v>
      </c>
      <c r="DS755" s="23">
        <v>0</v>
      </c>
      <c r="DT755" s="24">
        <v>0</v>
      </c>
      <c r="DU755" s="23">
        <v>0</v>
      </c>
      <c r="DV755" s="23">
        <v>0</v>
      </c>
      <c r="DW755" s="26">
        <f t="shared" si="110"/>
        <v>119759734</v>
      </c>
      <c r="DX755" s="26">
        <f>VLOOKUP(B755,[2]RPTNCT049_ConsultaSaldosContabl!$I$4:$K$7914,3,0)</f>
        <v>36080119</v>
      </c>
      <c r="DY755" s="13" t="e">
        <f>+S755+AD755+AU755+#REF!+BG755+#REF!+BQ755+#REF!</f>
        <v>#REF!</v>
      </c>
    </row>
    <row r="756" spans="1:129" ht="15" customHeight="1" x14ac:dyDescent="0.2">
      <c r="A756" s="60">
        <v>8001039356</v>
      </c>
      <c r="B756" s="60">
        <v>800103935</v>
      </c>
      <c r="C756" s="60"/>
      <c r="D756" s="61">
        <v>112323000</v>
      </c>
      <c r="E756" s="62" t="s">
        <v>32</v>
      </c>
      <c r="F756" s="20" t="s">
        <v>1187</v>
      </c>
      <c r="G756" s="22">
        <f>VLOOKUP(A756,[1]SGP!$A$4:$G$1137,7,0)</f>
        <v>33056911804</v>
      </c>
      <c r="H756" s="23"/>
      <c r="I756" s="23">
        <v>454507886</v>
      </c>
      <c r="J756" s="23">
        <v>0</v>
      </c>
      <c r="K756" s="24">
        <v>1977412751</v>
      </c>
      <c r="L756" s="23">
        <v>3902487310</v>
      </c>
      <c r="M756" s="23">
        <v>0</v>
      </c>
      <c r="N756" s="25">
        <f>+G756+I756+K756+L756</f>
        <v>39391319751</v>
      </c>
      <c r="O756" s="25">
        <v>0</v>
      </c>
      <c r="P756" s="22">
        <v>31294332899</v>
      </c>
      <c r="Q756" s="23">
        <v>0</v>
      </c>
      <c r="R756" s="23">
        <v>454507886</v>
      </c>
      <c r="S756" s="29">
        <v>0</v>
      </c>
      <c r="T756" s="23">
        <v>0</v>
      </c>
      <c r="U756" s="24">
        <v>1977412751</v>
      </c>
      <c r="V756" s="23">
        <v>4502773324</v>
      </c>
      <c r="W756" s="23">
        <v>0</v>
      </c>
      <c r="X756" s="25">
        <f t="shared" si="105"/>
        <v>77620346611</v>
      </c>
      <c r="Y756" s="25">
        <v>0</v>
      </c>
      <c r="Z756" s="22">
        <v>34314241272</v>
      </c>
      <c r="AA756" s="23">
        <v>0</v>
      </c>
      <c r="AB756" s="22">
        <v>454507886</v>
      </c>
      <c r="AC756" s="31">
        <v>521623210</v>
      </c>
      <c r="AD756" s="23">
        <v>0</v>
      </c>
      <c r="AE756" s="23">
        <v>0</v>
      </c>
      <c r="AF756" s="24">
        <v>1977412751</v>
      </c>
      <c r="AG756" s="23">
        <v>4202630317</v>
      </c>
      <c r="AH756" s="23">
        <v>0</v>
      </c>
      <c r="AI756" s="25">
        <f t="shared" si="106"/>
        <v>119090762047</v>
      </c>
      <c r="AJ756" s="25">
        <v>0</v>
      </c>
      <c r="AK756" s="50">
        <v>36010081737</v>
      </c>
      <c r="AL756" s="23">
        <v>0</v>
      </c>
      <c r="AM756" s="23">
        <v>454507886</v>
      </c>
      <c r="AN756" s="23">
        <v>16204536782</v>
      </c>
      <c r="AO756" s="23">
        <v>0</v>
      </c>
      <c r="AP756" s="23">
        <v>2015313307</v>
      </c>
      <c r="AQ756" s="23">
        <v>4275217098</v>
      </c>
      <c r="AR756" s="23">
        <v>0</v>
      </c>
      <c r="AS756" s="41" t="s">
        <v>2304</v>
      </c>
      <c r="AT756" s="23">
        <v>0</v>
      </c>
      <c r="AU756" s="23">
        <v>0</v>
      </c>
      <c r="AV756" s="25">
        <v>178050418857</v>
      </c>
      <c r="AW756" s="22">
        <v>18841035883</v>
      </c>
      <c r="AX756" s="23">
        <v>0</v>
      </c>
      <c r="AY756" s="41">
        <v>454507886</v>
      </c>
      <c r="AZ756" s="23">
        <v>0</v>
      </c>
      <c r="BA756" s="24">
        <v>2015313307</v>
      </c>
      <c r="BB756" s="23">
        <v>4275217098</v>
      </c>
      <c r="BC756" s="23"/>
      <c r="BD756" s="23">
        <v>0</v>
      </c>
      <c r="BE756" s="41">
        <v>0</v>
      </c>
      <c r="BF756" s="23">
        <v>0</v>
      </c>
      <c r="BG756" s="23">
        <v>0</v>
      </c>
      <c r="BH756" s="25">
        <v>203636493031</v>
      </c>
      <c r="BI756" s="23">
        <v>38584857601</v>
      </c>
      <c r="BJ756" s="23">
        <v>0</v>
      </c>
      <c r="BK756" s="23">
        <v>909015772</v>
      </c>
      <c r="BL756" s="23">
        <v>0</v>
      </c>
      <c r="BM756" s="23">
        <v>0</v>
      </c>
      <c r="BN756" s="24">
        <v>2015313307</v>
      </c>
      <c r="BO756" s="23">
        <v>4275217098</v>
      </c>
      <c r="BP756" s="23">
        <v>0</v>
      </c>
      <c r="BQ756" s="23">
        <v>0</v>
      </c>
      <c r="BR756" s="25">
        <v>249420896809</v>
      </c>
      <c r="BS756" s="22">
        <v>0</v>
      </c>
      <c r="BT756" s="23">
        <v>0</v>
      </c>
      <c r="BU756" s="23">
        <v>0</v>
      </c>
      <c r="BV756" s="23">
        <v>0</v>
      </c>
      <c r="BW756" s="24">
        <v>0</v>
      </c>
      <c r="BX756" s="23">
        <v>0</v>
      </c>
      <c r="BY756" s="23">
        <v>0</v>
      </c>
      <c r="BZ756" s="23">
        <v>0</v>
      </c>
      <c r="CA756" s="25">
        <f t="shared" si="107"/>
        <v>249420896809</v>
      </c>
      <c r="CB756" s="22">
        <v>0</v>
      </c>
      <c r="CC756" s="23">
        <v>0</v>
      </c>
      <c r="CD756" s="23">
        <v>0</v>
      </c>
      <c r="CE756" s="23">
        <v>0</v>
      </c>
      <c r="CF756" s="24">
        <v>0</v>
      </c>
      <c r="CG756" s="23">
        <v>0</v>
      </c>
      <c r="CH756" s="23">
        <v>0</v>
      </c>
      <c r="CI756" s="23">
        <v>0</v>
      </c>
      <c r="CJ756" s="25">
        <f t="shared" si="108"/>
        <v>249420896809</v>
      </c>
      <c r="CK756" s="22">
        <v>0</v>
      </c>
      <c r="CL756" s="23">
        <v>0</v>
      </c>
      <c r="CM756" s="23">
        <v>0</v>
      </c>
      <c r="CN756" s="23">
        <v>0</v>
      </c>
      <c r="CO756" s="23">
        <v>0</v>
      </c>
      <c r="CP756" s="24">
        <v>0</v>
      </c>
      <c r="CQ756" s="23">
        <v>0</v>
      </c>
      <c r="CR756" s="23">
        <v>0</v>
      </c>
      <c r="CS756" s="25">
        <f t="shared" si="109"/>
        <v>249420896809</v>
      </c>
      <c r="CT756" s="22">
        <v>0</v>
      </c>
      <c r="CU756" s="23">
        <v>0</v>
      </c>
      <c r="CV756" s="23">
        <v>0</v>
      </c>
      <c r="CW756" s="23">
        <v>0</v>
      </c>
      <c r="CX756" s="23">
        <v>0</v>
      </c>
      <c r="CY756" s="24">
        <v>0</v>
      </c>
      <c r="CZ756" s="23">
        <v>0</v>
      </c>
      <c r="DA756" s="23">
        <v>0</v>
      </c>
      <c r="DB756" s="25">
        <f t="shared" si="111"/>
        <v>249420896809</v>
      </c>
      <c r="DC756" s="22">
        <v>0</v>
      </c>
      <c r="DD756" s="23">
        <v>0</v>
      </c>
      <c r="DE756" s="23">
        <v>0</v>
      </c>
      <c r="DF756" s="23">
        <v>0</v>
      </c>
      <c r="DG756" s="23">
        <v>0</v>
      </c>
      <c r="DH756" s="24">
        <v>0</v>
      </c>
      <c r="DI756" s="23">
        <v>0</v>
      </c>
      <c r="DJ756" s="23">
        <v>0</v>
      </c>
      <c r="DK756" s="25">
        <f t="shared" si="112"/>
        <v>249420896809</v>
      </c>
      <c r="DL756" s="28">
        <v>0</v>
      </c>
      <c r="DM756" s="23">
        <v>0</v>
      </c>
      <c r="DN756" s="23">
        <v>0</v>
      </c>
      <c r="DO756" s="23">
        <v>0</v>
      </c>
      <c r="DP756" s="23">
        <v>0</v>
      </c>
      <c r="DQ756" s="23"/>
      <c r="DR756" s="23">
        <v>0</v>
      </c>
      <c r="DS756" s="23">
        <v>0</v>
      </c>
      <c r="DT756" s="24">
        <v>0</v>
      </c>
      <c r="DU756" s="23">
        <v>0</v>
      </c>
      <c r="DV756" s="23">
        <v>0</v>
      </c>
      <c r="DW756" s="26">
        <f t="shared" si="110"/>
        <v>249420896809</v>
      </c>
      <c r="DX756" s="26">
        <f>VLOOKUP(B756,[2]RPTNCT049_ConsultaSaldosContabl!$I$4:$K$7914,3,0)</f>
        <v>249420896809</v>
      </c>
      <c r="DY756" s="13" t="e">
        <f>+S756+AD756+AU756+#REF!+BG756+#REF!+BQ756+#REF!</f>
        <v>#REF!</v>
      </c>
    </row>
    <row r="757" spans="1:129" ht="15" customHeight="1" x14ac:dyDescent="0.2">
      <c r="A757" s="60">
        <v>8001039277</v>
      </c>
      <c r="B757" s="60">
        <v>800103927</v>
      </c>
      <c r="C757" s="60"/>
      <c r="D757" s="61">
        <v>115454000</v>
      </c>
      <c r="E757" s="62" t="s">
        <v>31</v>
      </c>
      <c r="F757" s="20" t="s">
        <v>1186</v>
      </c>
      <c r="G757" s="22">
        <f>VLOOKUP(A757,[1]SGP!$A$4:$G$1137,7,0)</f>
        <v>19273853948</v>
      </c>
      <c r="H757" s="23"/>
      <c r="I757" s="23">
        <v>1145461936</v>
      </c>
      <c r="J757" s="23">
        <v>0</v>
      </c>
      <c r="K757" s="24">
        <v>1246173895</v>
      </c>
      <c r="L757" s="23">
        <v>2455852263</v>
      </c>
      <c r="M757" s="23">
        <v>0</v>
      </c>
      <c r="N757" s="25">
        <f t="shared" ref="N757:N820" si="113">SUM(G757:M757)</f>
        <v>24121342042</v>
      </c>
      <c r="O757" s="25">
        <v>0</v>
      </c>
      <c r="P757" s="22">
        <v>31209703989</v>
      </c>
      <c r="Q757" s="23">
        <v>0</v>
      </c>
      <c r="R757" s="23">
        <v>0</v>
      </c>
      <c r="S757" s="29">
        <v>0</v>
      </c>
      <c r="T757" s="23">
        <v>0</v>
      </c>
      <c r="U757" s="24">
        <v>1246173895</v>
      </c>
      <c r="V757" s="23">
        <v>2834155055</v>
      </c>
      <c r="W757" s="23">
        <v>0</v>
      </c>
      <c r="X757" s="25">
        <f t="shared" si="105"/>
        <v>59411374981</v>
      </c>
      <c r="Y757" s="25">
        <v>0</v>
      </c>
      <c r="Z757" s="22">
        <v>22120308142</v>
      </c>
      <c r="AA757" s="23">
        <v>0</v>
      </c>
      <c r="AB757" s="22">
        <v>0</v>
      </c>
      <c r="AC757" s="31">
        <v>1761827517</v>
      </c>
      <c r="AD757" s="23">
        <v>0</v>
      </c>
      <c r="AE757" s="23">
        <v>0</v>
      </c>
      <c r="AF757" s="24">
        <v>1246173895</v>
      </c>
      <c r="AG757" s="23">
        <v>2645003659</v>
      </c>
      <c r="AH757" s="23">
        <v>0</v>
      </c>
      <c r="AI757" s="25">
        <f t="shared" si="106"/>
        <v>87184688194</v>
      </c>
      <c r="AJ757" s="25">
        <v>0</v>
      </c>
      <c r="AK757" s="50">
        <v>21354064534</v>
      </c>
      <c r="AL757" s="23">
        <v>0</v>
      </c>
      <c r="AM757" s="23">
        <v>0</v>
      </c>
      <c r="AN757" s="23">
        <v>9609329040</v>
      </c>
      <c r="AO757" s="23">
        <v>0</v>
      </c>
      <c r="AP757" s="23">
        <v>1257662202</v>
      </c>
      <c r="AQ757" s="23">
        <v>2658768915</v>
      </c>
      <c r="AR757" s="23">
        <v>0</v>
      </c>
      <c r="AS757" s="41" t="s">
        <v>2304</v>
      </c>
      <c r="AT757" s="23">
        <v>0</v>
      </c>
      <c r="AU757" s="23">
        <v>0</v>
      </c>
      <c r="AV757" s="25">
        <v>122064512885</v>
      </c>
      <c r="AW757" s="22">
        <v>12785317568</v>
      </c>
      <c r="AX757" s="23">
        <v>0</v>
      </c>
      <c r="AY757" s="41">
        <v>0</v>
      </c>
      <c r="AZ757" s="23">
        <v>0</v>
      </c>
      <c r="BA757" s="24">
        <v>1257662202</v>
      </c>
      <c r="BB757" s="23">
        <v>2658768915</v>
      </c>
      <c r="BC757" s="23"/>
      <c r="BD757" s="23">
        <v>0</v>
      </c>
      <c r="BE757" s="41">
        <v>0</v>
      </c>
      <c r="BF757" s="23">
        <v>0</v>
      </c>
      <c r="BG757" s="23">
        <v>0</v>
      </c>
      <c r="BH757" s="25">
        <v>138766261570</v>
      </c>
      <c r="BI757" s="23">
        <v>22960391341</v>
      </c>
      <c r="BJ757" s="23">
        <v>0</v>
      </c>
      <c r="BK757" s="23">
        <v>0</v>
      </c>
      <c r="BL757" s="23">
        <v>0</v>
      </c>
      <c r="BM757" s="23">
        <v>0</v>
      </c>
      <c r="BN757" s="24">
        <v>1257662202</v>
      </c>
      <c r="BO757" s="23">
        <v>2658768915</v>
      </c>
      <c r="BP757" s="23">
        <v>0</v>
      </c>
      <c r="BQ757" s="23">
        <v>0</v>
      </c>
      <c r="BR757" s="25">
        <v>165643084028</v>
      </c>
      <c r="BS757" s="22">
        <v>0</v>
      </c>
      <c r="BT757" s="23">
        <v>0</v>
      </c>
      <c r="BU757" s="23">
        <v>0</v>
      </c>
      <c r="BV757" s="23">
        <v>0</v>
      </c>
      <c r="BW757" s="24">
        <v>0</v>
      </c>
      <c r="BX757" s="23">
        <v>0</v>
      </c>
      <c r="BY757" s="23">
        <v>0</v>
      </c>
      <c r="BZ757" s="23">
        <v>0</v>
      </c>
      <c r="CA757" s="25">
        <f t="shared" si="107"/>
        <v>165643084028</v>
      </c>
      <c r="CB757" s="22">
        <v>0</v>
      </c>
      <c r="CC757" s="23">
        <v>0</v>
      </c>
      <c r="CD757" s="23">
        <v>0</v>
      </c>
      <c r="CE757" s="23">
        <v>0</v>
      </c>
      <c r="CF757" s="24">
        <v>0</v>
      </c>
      <c r="CG757" s="23">
        <v>0</v>
      </c>
      <c r="CH757" s="23">
        <v>0</v>
      </c>
      <c r="CI757" s="23">
        <v>0</v>
      </c>
      <c r="CJ757" s="25">
        <f t="shared" si="108"/>
        <v>165643084028</v>
      </c>
      <c r="CK757" s="22">
        <v>0</v>
      </c>
      <c r="CL757" s="23">
        <v>0</v>
      </c>
      <c r="CM757" s="23">
        <v>0</v>
      </c>
      <c r="CN757" s="23">
        <v>0</v>
      </c>
      <c r="CO757" s="23">
        <v>0</v>
      </c>
      <c r="CP757" s="24">
        <v>0</v>
      </c>
      <c r="CQ757" s="23">
        <v>0</v>
      </c>
      <c r="CR757" s="23">
        <v>0</v>
      </c>
      <c r="CS757" s="25">
        <f t="shared" si="109"/>
        <v>165643084028</v>
      </c>
      <c r="CT757" s="22">
        <v>0</v>
      </c>
      <c r="CU757" s="23">
        <v>0</v>
      </c>
      <c r="CV757" s="23">
        <v>0</v>
      </c>
      <c r="CW757" s="23">
        <v>0</v>
      </c>
      <c r="CX757" s="23">
        <v>0</v>
      </c>
      <c r="CY757" s="24">
        <v>0</v>
      </c>
      <c r="CZ757" s="23">
        <v>0</v>
      </c>
      <c r="DA757" s="23">
        <v>0</v>
      </c>
      <c r="DB757" s="25">
        <f t="shared" si="111"/>
        <v>165643084028</v>
      </c>
      <c r="DC757" s="22">
        <v>0</v>
      </c>
      <c r="DD757" s="23">
        <v>0</v>
      </c>
      <c r="DE757" s="23">
        <v>0</v>
      </c>
      <c r="DF757" s="23">
        <v>0</v>
      </c>
      <c r="DG757" s="23">
        <v>0</v>
      </c>
      <c r="DH757" s="24">
        <v>0</v>
      </c>
      <c r="DI757" s="23">
        <v>0</v>
      </c>
      <c r="DJ757" s="23">
        <v>0</v>
      </c>
      <c r="DK757" s="25">
        <f t="shared" si="112"/>
        <v>165643084028</v>
      </c>
      <c r="DL757" s="28">
        <v>0</v>
      </c>
      <c r="DM757" s="23">
        <v>0</v>
      </c>
      <c r="DN757" s="23">
        <v>0</v>
      </c>
      <c r="DO757" s="23">
        <v>0</v>
      </c>
      <c r="DP757" s="23">
        <v>0</v>
      </c>
      <c r="DQ757" s="23"/>
      <c r="DR757" s="23">
        <v>0</v>
      </c>
      <c r="DS757" s="23">
        <v>0</v>
      </c>
      <c r="DT757" s="24">
        <v>0</v>
      </c>
      <c r="DU757" s="23">
        <v>0</v>
      </c>
      <c r="DV757" s="23">
        <v>0</v>
      </c>
      <c r="DW757" s="26">
        <f t="shared" si="110"/>
        <v>165643084028</v>
      </c>
      <c r="DX757" s="26">
        <f>VLOOKUP(B757,[2]RPTNCT049_ConsultaSaldosContabl!$I$4:$K$7914,3,0)</f>
        <v>165643084028</v>
      </c>
      <c r="DY757" s="13" t="e">
        <f>+S757+AD757+AU757+#REF!+BG757+#REF!+BQ757+#REF!</f>
        <v>#REF!</v>
      </c>
    </row>
    <row r="758" spans="1:129" ht="15" customHeight="1" x14ac:dyDescent="0.2">
      <c r="A758" s="60">
        <v>8001039238</v>
      </c>
      <c r="B758" s="60">
        <v>800103923</v>
      </c>
      <c r="C758" s="60"/>
      <c r="D758" s="61">
        <v>115252000</v>
      </c>
      <c r="E758" s="62" t="s">
        <v>30</v>
      </c>
      <c r="F758" s="20" t="s">
        <v>1185</v>
      </c>
      <c r="G758" s="22">
        <f>VLOOKUP(A758,[1]SGP!$A$4:$G$1137,7,0)</f>
        <v>28578978866</v>
      </c>
      <c r="H758" s="23"/>
      <c r="I758" s="23">
        <v>916827562</v>
      </c>
      <c r="J758" s="23">
        <v>0</v>
      </c>
      <c r="K758" s="24">
        <v>1733494504</v>
      </c>
      <c r="L758" s="23">
        <v>3422697388</v>
      </c>
      <c r="M758" s="23">
        <v>0</v>
      </c>
      <c r="N758" s="25">
        <f t="shared" si="113"/>
        <v>34651998320</v>
      </c>
      <c r="O758" s="25">
        <v>0</v>
      </c>
      <c r="P758" s="22">
        <v>27045719442</v>
      </c>
      <c r="Q758" s="23">
        <v>0</v>
      </c>
      <c r="R758" s="23">
        <v>0</v>
      </c>
      <c r="S758" s="29">
        <v>0</v>
      </c>
      <c r="T758" s="23">
        <v>0</v>
      </c>
      <c r="U758" s="24">
        <v>1733494504</v>
      </c>
      <c r="V758" s="23">
        <v>3948936790</v>
      </c>
      <c r="W758" s="23">
        <v>0</v>
      </c>
      <c r="X758" s="25">
        <f t="shared" si="105"/>
        <v>67380149056</v>
      </c>
      <c r="Y758" s="25">
        <v>0</v>
      </c>
      <c r="Z758" s="22">
        <v>29665265996</v>
      </c>
      <c r="AA758" s="23">
        <v>0</v>
      </c>
      <c r="AB758" s="22">
        <v>0</v>
      </c>
      <c r="AC758" s="31">
        <v>2082309291</v>
      </c>
      <c r="AD758" s="23">
        <v>0</v>
      </c>
      <c r="AE758" s="23">
        <v>0</v>
      </c>
      <c r="AF758" s="24">
        <v>1733494504</v>
      </c>
      <c r="AG758" s="23">
        <v>3685817089</v>
      </c>
      <c r="AH758" s="23">
        <v>0</v>
      </c>
      <c r="AI758" s="25">
        <f t="shared" si="106"/>
        <v>104547035936</v>
      </c>
      <c r="AJ758" s="25">
        <v>0</v>
      </c>
      <c r="AK758" s="50">
        <v>31240008756</v>
      </c>
      <c r="AL758" s="23">
        <v>0</v>
      </c>
      <c r="AM758" s="23">
        <v>0</v>
      </c>
      <c r="AN758" s="23">
        <v>14058003940</v>
      </c>
      <c r="AO758" s="23">
        <v>0</v>
      </c>
      <c r="AP758" s="23">
        <v>1734688414</v>
      </c>
      <c r="AQ758" s="23">
        <v>3679095698</v>
      </c>
      <c r="AR758" s="23">
        <v>0</v>
      </c>
      <c r="AS758" s="41" t="s">
        <v>2304</v>
      </c>
      <c r="AT758" s="23">
        <v>0</v>
      </c>
      <c r="AU758" s="23">
        <v>0</v>
      </c>
      <c r="AV758" s="25">
        <v>155258832744</v>
      </c>
      <c r="AW758" s="22">
        <v>16346250582</v>
      </c>
      <c r="AX758" s="23">
        <v>0</v>
      </c>
      <c r="AY758" s="41">
        <v>0</v>
      </c>
      <c r="AZ758" s="23">
        <v>0</v>
      </c>
      <c r="BA758" s="24">
        <v>1734688414</v>
      </c>
      <c r="BB758" s="23">
        <v>3679095698</v>
      </c>
      <c r="BC758" s="23"/>
      <c r="BD758" s="23">
        <v>0</v>
      </c>
      <c r="BE758" s="41">
        <v>0</v>
      </c>
      <c r="BF758" s="23">
        <v>0</v>
      </c>
      <c r="BG758" s="23">
        <v>0</v>
      </c>
      <c r="BH758" s="25">
        <v>177018867438</v>
      </c>
      <c r="BI758" s="23">
        <v>31436183415</v>
      </c>
      <c r="BJ758" s="23">
        <v>0</v>
      </c>
      <c r="BK758" s="23">
        <v>0</v>
      </c>
      <c r="BL758" s="23">
        <v>0</v>
      </c>
      <c r="BM758" s="23">
        <v>0</v>
      </c>
      <c r="BN758" s="24">
        <v>1734688414</v>
      </c>
      <c r="BO758" s="23">
        <v>3679095698</v>
      </c>
      <c r="BP758" s="23">
        <v>0</v>
      </c>
      <c r="BQ758" s="23">
        <v>0</v>
      </c>
      <c r="BR758" s="25">
        <v>213868834965</v>
      </c>
      <c r="BS758" s="22">
        <v>0</v>
      </c>
      <c r="BT758" s="23">
        <v>0</v>
      </c>
      <c r="BU758" s="23">
        <v>0</v>
      </c>
      <c r="BV758" s="23">
        <v>0</v>
      </c>
      <c r="BW758" s="24">
        <v>0</v>
      </c>
      <c r="BX758" s="23">
        <v>0</v>
      </c>
      <c r="BY758" s="23">
        <v>0</v>
      </c>
      <c r="BZ758" s="23">
        <v>0</v>
      </c>
      <c r="CA758" s="25">
        <f t="shared" si="107"/>
        <v>213868834965</v>
      </c>
      <c r="CB758" s="22">
        <v>0</v>
      </c>
      <c r="CC758" s="23">
        <v>0</v>
      </c>
      <c r="CD758" s="23">
        <v>0</v>
      </c>
      <c r="CE758" s="23">
        <v>0</v>
      </c>
      <c r="CF758" s="24">
        <v>0</v>
      </c>
      <c r="CG758" s="23">
        <v>0</v>
      </c>
      <c r="CH758" s="23">
        <v>0</v>
      </c>
      <c r="CI758" s="23">
        <v>0</v>
      </c>
      <c r="CJ758" s="25">
        <f t="shared" si="108"/>
        <v>213868834965</v>
      </c>
      <c r="CK758" s="22">
        <v>0</v>
      </c>
      <c r="CL758" s="23">
        <v>0</v>
      </c>
      <c r="CM758" s="23">
        <v>0</v>
      </c>
      <c r="CN758" s="23">
        <v>0</v>
      </c>
      <c r="CO758" s="23">
        <v>0</v>
      </c>
      <c r="CP758" s="24">
        <v>0</v>
      </c>
      <c r="CQ758" s="23">
        <v>0</v>
      </c>
      <c r="CR758" s="23">
        <v>0</v>
      </c>
      <c r="CS758" s="25">
        <f t="shared" si="109"/>
        <v>213868834965</v>
      </c>
      <c r="CT758" s="22">
        <v>0</v>
      </c>
      <c r="CU758" s="23">
        <v>0</v>
      </c>
      <c r="CV758" s="23">
        <v>0</v>
      </c>
      <c r="CW758" s="23">
        <v>0</v>
      </c>
      <c r="CX758" s="23">
        <v>0</v>
      </c>
      <c r="CY758" s="24">
        <v>0</v>
      </c>
      <c r="CZ758" s="23">
        <v>0</v>
      </c>
      <c r="DA758" s="23">
        <v>0</v>
      </c>
      <c r="DB758" s="25">
        <f t="shared" si="111"/>
        <v>213868834965</v>
      </c>
      <c r="DC758" s="22">
        <v>0</v>
      </c>
      <c r="DD758" s="23">
        <v>0</v>
      </c>
      <c r="DE758" s="23">
        <v>0</v>
      </c>
      <c r="DF758" s="23">
        <v>0</v>
      </c>
      <c r="DG758" s="23">
        <v>0</v>
      </c>
      <c r="DH758" s="24">
        <v>0</v>
      </c>
      <c r="DI758" s="23">
        <v>0</v>
      </c>
      <c r="DJ758" s="23">
        <v>0</v>
      </c>
      <c r="DK758" s="25">
        <f t="shared" si="112"/>
        <v>213868834965</v>
      </c>
      <c r="DL758" s="28">
        <v>0</v>
      </c>
      <c r="DM758" s="23">
        <v>0</v>
      </c>
      <c r="DN758" s="23">
        <v>0</v>
      </c>
      <c r="DO758" s="23">
        <v>0</v>
      </c>
      <c r="DP758" s="23">
        <v>0</v>
      </c>
      <c r="DQ758" s="23"/>
      <c r="DR758" s="23">
        <v>0</v>
      </c>
      <c r="DS758" s="23">
        <v>0</v>
      </c>
      <c r="DT758" s="24">
        <v>0</v>
      </c>
      <c r="DU758" s="23">
        <v>0</v>
      </c>
      <c r="DV758" s="23">
        <v>0</v>
      </c>
      <c r="DW758" s="26">
        <f t="shared" si="110"/>
        <v>213868834965</v>
      </c>
      <c r="DX758" s="26">
        <f>VLOOKUP(B758,[2]RPTNCT049_ConsultaSaldosContabl!$I$4:$K$7914,3,0)</f>
        <v>213868834965</v>
      </c>
      <c r="DY758" s="13" t="e">
        <f>+S758+AD758+AU758+#REF!+BG758+#REF!+BQ758+#REF!</f>
        <v>#REF!</v>
      </c>
    </row>
    <row r="759" spans="1:129" ht="15" customHeight="1" x14ac:dyDescent="0.2">
      <c r="A759" s="60">
        <v>8001039206</v>
      </c>
      <c r="B759" s="60">
        <v>800103920</v>
      </c>
      <c r="C759" s="60"/>
      <c r="D759" s="61">
        <v>114747000</v>
      </c>
      <c r="E759" s="62" t="s">
        <v>29</v>
      </c>
      <c r="F759" s="20" t="s">
        <v>1184</v>
      </c>
      <c r="G759" s="22">
        <f>VLOOKUP(A759,[1]SGP!$A$4:$G$1137,7,0)</f>
        <v>23827723497</v>
      </c>
      <c r="H759" s="23"/>
      <c r="I759" s="23">
        <v>541221857</v>
      </c>
      <c r="J759" s="23">
        <v>0</v>
      </c>
      <c r="K759" s="24">
        <v>1508043635</v>
      </c>
      <c r="L759" s="23">
        <v>2973306780</v>
      </c>
      <c r="M759" s="23">
        <v>0</v>
      </c>
      <c r="N759" s="25">
        <f t="shared" si="113"/>
        <v>28850295769</v>
      </c>
      <c r="O759" s="25">
        <v>0</v>
      </c>
      <c r="P759" s="22">
        <v>22281496814</v>
      </c>
      <c r="Q759" s="23">
        <v>0</v>
      </c>
      <c r="R759" s="23">
        <v>541221857</v>
      </c>
      <c r="S759" s="29">
        <v>0</v>
      </c>
      <c r="T759" s="23">
        <v>0</v>
      </c>
      <c r="U759" s="24">
        <v>1508043635</v>
      </c>
      <c r="V759" s="23">
        <v>3431105740</v>
      </c>
      <c r="W759" s="23">
        <v>0</v>
      </c>
      <c r="X759" s="25">
        <f t="shared" si="105"/>
        <v>56612163815</v>
      </c>
      <c r="Y759" s="25">
        <v>0</v>
      </c>
      <c r="Z759" s="22">
        <v>24470282820</v>
      </c>
      <c r="AA759" s="23">
        <v>0</v>
      </c>
      <c r="AB759" s="22">
        <v>541221857</v>
      </c>
      <c r="AC759" s="31">
        <v>1807493392</v>
      </c>
      <c r="AD759" s="23">
        <v>0</v>
      </c>
      <c r="AE759" s="23">
        <v>0</v>
      </c>
      <c r="AF759" s="24">
        <v>1508043635</v>
      </c>
      <c r="AG759" s="23">
        <v>3202206260</v>
      </c>
      <c r="AH759" s="23">
        <v>0</v>
      </c>
      <c r="AI759" s="25">
        <f t="shared" si="106"/>
        <v>88141411779</v>
      </c>
      <c r="AJ759" s="25">
        <v>0</v>
      </c>
      <c r="AK759" s="53">
        <v>25879515333</v>
      </c>
      <c r="AL759" s="23">
        <v>0</v>
      </c>
      <c r="AM759" s="23">
        <v>544835676</v>
      </c>
      <c r="AN759" s="23">
        <v>11645781900</v>
      </c>
      <c r="AO759" s="23">
        <v>0</v>
      </c>
      <c r="AP759" s="23">
        <v>1488358366</v>
      </c>
      <c r="AQ759" s="23">
        <v>3152451711</v>
      </c>
      <c r="AR759" s="23">
        <v>0</v>
      </c>
      <c r="AS759" s="41" t="s">
        <v>2304</v>
      </c>
      <c r="AT759" s="23">
        <v>0</v>
      </c>
      <c r="AU759" s="23">
        <v>0</v>
      </c>
      <c r="AV759" s="25">
        <v>130852354765</v>
      </c>
      <c r="AW759" s="22">
        <v>13537830248</v>
      </c>
      <c r="AX759" s="23">
        <v>0</v>
      </c>
      <c r="AY759" s="41">
        <v>541221857</v>
      </c>
      <c r="AZ759" s="23">
        <v>0</v>
      </c>
      <c r="BA759" s="24">
        <v>1488358366</v>
      </c>
      <c r="BB759" s="23">
        <v>3152451711</v>
      </c>
      <c r="BC759" s="23"/>
      <c r="BD759" s="23">
        <v>0</v>
      </c>
      <c r="BE759" s="41">
        <v>0</v>
      </c>
      <c r="BF759" s="23">
        <v>0</v>
      </c>
      <c r="BG759" s="23">
        <v>0</v>
      </c>
      <c r="BH759" s="25">
        <v>149572216947</v>
      </c>
      <c r="BI759" s="23">
        <v>27720470245</v>
      </c>
      <c r="BJ759" s="23">
        <v>0</v>
      </c>
      <c r="BK759" s="23">
        <v>1082443714</v>
      </c>
      <c r="BL759" s="23">
        <v>0</v>
      </c>
      <c r="BM759" s="23">
        <v>0</v>
      </c>
      <c r="BN759" s="24">
        <v>1488358366</v>
      </c>
      <c r="BO759" s="23">
        <v>3152451711</v>
      </c>
      <c r="BP759" s="23">
        <v>0</v>
      </c>
      <c r="BQ759" s="23">
        <v>0</v>
      </c>
      <c r="BR759" s="25">
        <v>183015940983</v>
      </c>
      <c r="BS759" s="22">
        <v>0</v>
      </c>
      <c r="BT759" s="23">
        <v>0</v>
      </c>
      <c r="BU759" s="23">
        <v>0</v>
      </c>
      <c r="BV759" s="23">
        <v>0</v>
      </c>
      <c r="BW759" s="24">
        <v>0</v>
      </c>
      <c r="BX759" s="23">
        <v>0</v>
      </c>
      <c r="BY759" s="23">
        <v>0</v>
      </c>
      <c r="BZ759" s="23">
        <v>0</v>
      </c>
      <c r="CA759" s="25">
        <f t="shared" si="107"/>
        <v>183015940983</v>
      </c>
      <c r="CB759" s="22">
        <v>0</v>
      </c>
      <c r="CC759" s="23">
        <v>0</v>
      </c>
      <c r="CD759" s="23">
        <v>0</v>
      </c>
      <c r="CE759" s="23">
        <v>0</v>
      </c>
      <c r="CF759" s="24">
        <v>0</v>
      </c>
      <c r="CG759" s="23">
        <v>0</v>
      </c>
      <c r="CH759" s="23">
        <v>0</v>
      </c>
      <c r="CI759" s="23">
        <v>0</v>
      </c>
      <c r="CJ759" s="25">
        <f t="shared" si="108"/>
        <v>183015940983</v>
      </c>
      <c r="CK759" s="22">
        <v>0</v>
      </c>
      <c r="CL759" s="23">
        <v>0</v>
      </c>
      <c r="CM759" s="23">
        <v>0</v>
      </c>
      <c r="CN759" s="23">
        <v>0</v>
      </c>
      <c r="CO759" s="23">
        <v>0</v>
      </c>
      <c r="CP759" s="24">
        <v>0</v>
      </c>
      <c r="CQ759" s="23">
        <v>0</v>
      </c>
      <c r="CR759" s="23">
        <v>0</v>
      </c>
      <c r="CS759" s="25">
        <f t="shared" si="109"/>
        <v>183015940983</v>
      </c>
      <c r="CT759" s="22">
        <v>0</v>
      </c>
      <c r="CU759" s="23">
        <v>0</v>
      </c>
      <c r="CV759" s="23">
        <v>0</v>
      </c>
      <c r="CW759" s="23">
        <v>0</v>
      </c>
      <c r="CX759" s="23">
        <v>0</v>
      </c>
      <c r="CY759" s="24">
        <v>0</v>
      </c>
      <c r="CZ759" s="23">
        <v>0</v>
      </c>
      <c r="DA759" s="23">
        <v>0</v>
      </c>
      <c r="DB759" s="25">
        <f t="shared" si="111"/>
        <v>183015940983</v>
      </c>
      <c r="DC759" s="22">
        <v>0</v>
      </c>
      <c r="DD759" s="23">
        <v>0</v>
      </c>
      <c r="DE759" s="23">
        <v>0</v>
      </c>
      <c r="DF759" s="23">
        <v>0</v>
      </c>
      <c r="DG759" s="23">
        <v>0</v>
      </c>
      <c r="DH759" s="24">
        <v>0</v>
      </c>
      <c r="DI759" s="23">
        <v>0</v>
      </c>
      <c r="DJ759" s="23">
        <v>0</v>
      </c>
      <c r="DK759" s="25">
        <f t="shared" si="112"/>
        <v>183015940983</v>
      </c>
      <c r="DL759" s="28">
        <v>0</v>
      </c>
      <c r="DM759" s="23">
        <v>0</v>
      </c>
      <c r="DN759" s="23">
        <v>0</v>
      </c>
      <c r="DO759" s="23">
        <v>0</v>
      </c>
      <c r="DP759" s="23">
        <v>0</v>
      </c>
      <c r="DQ759" s="23"/>
      <c r="DR759" s="23">
        <v>0</v>
      </c>
      <c r="DS759" s="23">
        <v>0</v>
      </c>
      <c r="DT759" s="24">
        <v>0</v>
      </c>
      <c r="DU759" s="23">
        <v>0</v>
      </c>
      <c r="DV759" s="23">
        <v>0</v>
      </c>
      <c r="DW759" s="26">
        <f t="shared" si="110"/>
        <v>183015940983</v>
      </c>
      <c r="DX759" s="26">
        <f>VLOOKUP(B759,[2]RPTNCT049_ConsultaSaldosContabl!$I$4:$K$7914,3,0)</f>
        <v>183015940983</v>
      </c>
      <c r="DY759" s="13" t="e">
        <f>+S759+AD759+AU759+#REF!+BG759+#REF!+BQ759+#REF!</f>
        <v>#REF!</v>
      </c>
    </row>
    <row r="760" spans="1:129" ht="15" customHeight="1" x14ac:dyDescent="0.2">
      <c r="A760" s="60">
        <v>8001039134</v>
      </c>
      <c r="B760" s="60">
        <v>800103913</v>
      </c>
      <c r="C760" s="60"/>
      <c r="D760" s="61">
        <v>114141000</v>
      </c>
      <c r="E760" s="62" t="s">
        <v>28</v>
      </c>
      <c r="F760" s="20" t="s">
        <v>1183</v>
      </c>
      <c r="G760" s="22">
        <f>VLOOKUP(A760,[1]SGP!$A$4:$G$1137,7,0)</f>
        <v>18433970664</v>
      </c>
      <c r="H760" s="23"/>
      <c r="I760" s="23">
        <v>543912297</v>
      </c>
      <c r="J760" s="23">
        <v>0</v>
      </c>
      <c r="K760" s="24">
        <v>1166034966</v>
      </c>
      <c r="L760" s="23">
        <v>2300999430</v>
      </c>
      <c r="M760" s="23">
        <v>0</v>
      </c>
      <c r="N760" s="25">
        <f t="shared" si="113"/>
        <v>22444917357</v>
      </c>
      <c r="O760" s="25">
        <v>0</v>
      </c>
      <c r="P760" s="22">
        <v>17426234418</v>
      </c>
      <c r="Q760" s="23">
        <v>0</v>
      </c>
      <c r="R760" s="23">
        <v>0</v>
      </c>
      <c r="S760" s="29">
        <v>0</v>
      </c>
      <c r="T760" s="23">
        <v>0</v>
      </c>
      <c r="U760" s="24">
        <v>1166034966</v>
      </c>
      <c r="V760" s="23">
        <v>2654974330</v>
      </c>
      <c r="W760" s="23">
        <v>0</v>
      </c>
      <c r="X760" s="25">
        <f t="shared" si="105"/>
        <v>43692161071</v>
      </c>
      <c r="Y760" s="25">
        <v>0</v>
      </c>
      <c r="Z760" s="22">
        <v>19133023416</v>
      </c>
      <c r="AA760" s="23">
        <v>0</v>
      </c>
      <c r="AB760" s="22">
        <v>0</v>
      </c>
      <c r="AC760" s="31">
        <v>2261676428</v>
      </c>
      <c r="AD760" s="23">
        <v>0</v>
      </c>
      <c r="AE760" s="23">
        <v>0</v>
      </c>
      <c r="AF760" s="24">
        <v>1166034966</v>
      </c>
      <c r="AG760" s="23">
        <v>2477986880</v>
      </c>
      <c r="AH760" s="23">
        <v>0</v>
      </c>
      <c r="AI760" s="25">
        <f t="shared" si="106"/>
        <v>68730882761</v>
      </c>
      <c r="AJ760" s="25">
        <v>0</v>
      </c>
      <c r="AK760" s="50">
        <v>20201647776</v>
      </c>
      <c r="AL760" s="23">
        <v>0</v>
      </c>
      <c r="AM760" s="23">
        <v>0</v>
      </c>
      <c r="AN760" s="23">
        <v>9090741499</v>
      </c>
      <c r="AO760" s="23">
        <v>0</v>
      </c>
      <c r="AP760" s="23">
        <v>1179204864</v>
      </c>
      <c r="AQ760" s="23">
        <v>2500900441</v>
      </c>
      <c r="AR760" s="23">
        <v>0</v>
      </c>
      <c r="AS760" s="41" t="s">
        <v>2304</v>
      </c>
      <c r="AT760" s="23">
        <v>0</v>
      </c>
      <c r="AU760" s="23">
        <v>0</v>
      </c>
      <c r="AV760" s="25">
        <v>101703377341</v>
      </c>
      <c r="AW760" s="22">
        <v>10566371191</v>
      </c>
      <c r="AX760" s="23">
        <v>0</v>
      </c>
      <c r="AY760" s="41">
        <v>0</v>
      </c>
      <c r="AZ760" s="23">
        <v>0</v>
      </c>
      <c r="BA760" s="24">
        <v>1179204864</v>
      </c>
      <c r="BB760" s="23">
        <v>2500900441</v>
      </c>
      <c r="BC760" s="23"/>
      <c r="BD760" s="23">
        <v>0</v>
      </c>
      <c r="BE760" s="41">
        <v>0</v>
      </c>
      <c r="BF760" s="23">
        <v>0</v>
      </c>
      <c r="BG760" s="23">
        <v>0</v>
      </c>
      <c r="BH760" s="25">
        <v>115949853837</v>
      </c>
      <c r="BI760" s="23">
        <v>20983894744</v>
      </c>
      <c r="BJ760" s="23">
        <v>0</v>
      </c>
      <c r="BK760" s="23">
        <v>543912297</v>
      </c>
      <c r="BL760" s="23">
        <v>0</v>
      </c>
      <c r="BM760" s="23">
        <v>0</v>
      </c>
      <c r="BN760" s="24">
        <v>1179204864</v>
      </c>
      <c r="BO760" s="23">
        <v>2500900441</v>
      </c>
      <c r="BP760" s="23">
        <v>0</v>
      </c>
      <c r="BQ760" s="23">
        <v>0</v>
      </c>
      <c r="BR760" s="25">
        <v>141157766183</v>
      </c>
      <c r="BS760" s="22">
        <v>0</v>
      </c>
      <c r="BT760" s="23">
        <v>0</v>
      </c>
      <c r="BU760" s="23">
        <v>0</v>
      </c>
      <c r="BV760" s="23">
        <v>0</v>
      </c>
      <c r="BW760" s="24">
        <v>0</v>
      </c>
      <c r="BX760" s="23">
        <v>0</v>
      </c>
      <c r="BY760" s="23">
        <v>0</v>
      </c>
      <c r="BZ760" s="23">
        <v>0</v>
      </c>
      <c r="CA760" s="25">
        <f t="shared" si="107"/>
        <v>141157766183</v>
      </c>
      <c r="CB760" s="22">
        <v>0</v>
      </c>
      <c r="CC760" s="23">
        <v>0</v>
      </c>
      <c r="CD760" s="23">
        <v>0</v>
      </c>
      <c r="CE760" s="23">
        <v>0</v>
      </c>
      <c r="CF760" s="24">
        <v>0</v>
      </c>
      <c r="CG760" s="23">
        <v>0</v>
      </c>
      <c r="CH760" s="23">
        <v>0</v>
      </c>
      <c r="CI760" s="23">
        <v>0</v>
      </c>
      <c r="CJ760" s="25">
        <f t="shared" si="108"/>
        <v>141157766183</v>
      </c>
      <c r="CK760" s="22">
        <v>0</v>
      </c>
      <c r="CL760" s="23">
        <v>0</v>
      </c>
      <c r="CM760" s="23">
        <v>0</v>
      </c>
      <c r="CN760" s="23">
        <v>0</v>
      </c>
      <c r="CO760" s="23">
        <v>0</v>
      </c>
      <c r="CP760" s="24">
        <v>0</v>
      </c>
      <c r="CQ760" s="23">
        <v>0</v>
      </c>
      <c r="CR760" s="23">
        <v>0</v>
      </c>
      <c r="CS760" s="25">
        <f t="shared" si="109"/>
        <v>141157766183</v>
      </c>
      <c r="CT760" s="22">
        <v>0</v>
      </c>
      <c r="CU760" s="23">
        <v>0</v>
      </c>
      <c r="CV760" s="23">
        <v>0</v>
      </c>
      <c r="CW760" s="23">
        <v>0</v>
      </c>
      <c r="CX760" s="23">
        <v>0</v>
      </c>
      <c r="CY760" s="24">
        <v>0</v>
      </c>
      <c r="CZ760" s="23">
        <v>0</v>
      </c>
      <c r="DA760" s="23">
        <v>0</v>
      </c>
      <c r="DB760" s="25">
        <f t="shared" si="111"/>
        <v>141157766183</v>
      </c>
      <c r="DC760" s="22">
        <v>0</v>
      </c>
      <c r="DD760" s="23">
        <v>0</v>
      </c>
      <c r="DE760" s="23">
        <v>0</v>
      </c>
      <c r="DF760" s="23">
        <v>0</v>
      </c>
      <c r="DG760" s="23">
        <v>0</v>
      </c>
      <c r="DH760" s="24">
        <v>0</v>
      </c>
      <c r="DI760" s="23">
        <v>0</v>
      </c>
      <c r="DJ760" s="23">
        <v>0</v>
      </c>
      <c r="DK760" s="25">
        <f t="shared" si="112"/>
        <v>141157766183</v>
      </c>
      <c r="DL760" s="28">
        <v>0</v>
      </c>
      <c r="DM760" s="23">
        <v>0</v>
      </c>
      <c r="DN760" s="23">
        <v>0</v>
      </c>
      <c r="DO760" s="23">
        <v>0</v>
      </c>
      <c r="DP760" s="23">
        <v>0</v>
      </c>
      <c r="DQ760" s="23"/>
      <c r="DR760" s="23">
        <v>0</v>
      </c>
      <c r="DS760" s="23">
        <v>0</v>
      </c>
      <c r="DT760" s="24">
        <v>0</v>
      </c>
      <c r="DU760" s="23">
        <v>0</v>
      </c>
      <c r="DV760" s="23">
        <v>0</v>
      </c>
      <c r="DW760" s="26">
        <f t="shared" si="110"/>
        <v>141157766183</v>
      </c>
      <c r="DX760" s="26">
        <f>VLOOKUP(B760,[2]RPTNCT049_ConsultaSaldosContabl!$I$4:$K$7914,3,0)</f>
        <v>141157766183</v>
      </c>
      <c r="DY760" s="13" t="e">
        <f>+S760+AD760+AU760+#REF!+BG760+#REF!+BQ760+#REF!</f>
        <v>#REF!</v>
      </c>
    </row>
    <row r="761" spans="1:129" ht="15" customHeight="1" x14ac:dyDescent="0.2">
      <c r="A761" s="60">
        <v>8001037201</v>
      </c>
      <c r="B761" s="60">
        <v>800103720</v>
      </c>
      <c r="C761" s="60"/>
      <c r="D761" s="61">
        <v>212585325</v>
      </c>
      <c r="E761" s="62" t="s">
        <v>1107</v>
      </c>
      <c r="F761" s="20" t="s">
        <v>2231</v>
      </c>
      <c r="G761" s="22">
        <f>VLOOKUP(A761,[1]SGP!$A$4:$G$1137,7,0)</f>
        <v>0</v>
      </c>
      <c r="H761" s="23"/>
      <c r="I761" s="23">
        <v>0</v>
      </c>
      <c r="J761" s="23">
        <v>0</v>
      </c>
      <c r="K761" s="24">
        <v>0</v>
      </c>
      <c r="L761" s="23">
        <v>0</v>
      </c>
      <c r="M761" s="23">
        <v>0</v>
      </c>
      <c r="N761" s="25">
        <f t="shared" si="113"/>
        <v>0</v>
      </c>
      <c r="O761" s="25">
        <v>0</v>
      </c>
      <c r="P761" s="22">
        <v>0</v>
      </c>
      <c r="Q761" s="23"/>
      <c r="R761" s="23">
        <v>0</v>
      </c>
      <c r="S761" s="31">
        <v>71828339</v>
      </c>
      <c r="T761" s="23">
        <v>0</v>
      </c>
      <c r="U761" s="24">
        <v>0</v>
      </c>
      <c r="V761" s="23">
        <v>0</v>
      </c>
      <c r="W761" s="23">
        <v>0</v>
      </c>
      <c r="X761" s="25">
        <f t="shared" si="105"/>
        <v>71828339</v>
      </c>
      <c r="Y761" s="25">
        <v>0</v>
      </c>
      <c r="Z761" s="22">
        <v>0</v>
      </c>
      <c r="AA761" s="23"/>
      <c r="AB761" s="22">
        <v>0</v>
      </c>
      <c r="AC761" s="23">
        <v>0</v>
      </c>
      <c r="AD761" s="23">
        <v>0</v>
      </c>
      <c r="AE761" s="23">
        <v>0</v>
      </c>
      <c r="AF761" s="24">
        <v>0</v>
      </c>
      <c r="AG761" s="23">
        <v>0</v>
      </c>
      <c r="AH761" s="23">
        <v>0</v>
      </c>
      <c r="AI761" s="25">
        <f t="shared" si="106"/>
        <v>71828339</v>
      </c>
      <c r="AJ761" s="25">
        <v>0</v>
      </c>
      <c r="AK761" s="24">
        <v>0</v>
      </c>
      <c r="AL761" s="23">
        <v>0</v>
      </c>
      <c r="AM761" s="23">
        <v>0</v>
      </c>
      <c r="AN761" s="24">
        <v>0</v>
      </c>
      <c r="AO761" s="24">
        <v>0</v>
      </c>
      <c r="AP761" s="23">
        <v>0</v>
      </c>
      <c r="AQ761" s="23">
        <v>0</v>
      </c>
      <c r="AR761" s="23">
        <v>0</v>
      </c>
      <c r="AS761" s="41" t="s">
        <v>2304</v>
      </c>
      <c r="AT761" s="23">
        <v>0</v>
      </c>
      <c r="AU761" s="23">
        <v>0</v>
      </c>
      <c r="AV761" s="25">
        <v>71828339</v>
      </c>
      <c r="AW761" s="22">
        <v>0</v>
      </c>
      <c r="AX761" s="23">
        <v>0</v>
      </c>
      <c r="AY761" s="41">
        <v>0</v>
      </c>
      <c r="AZ761" s="23">
        <v>0</v>
      </c>
      <c r="BA761" s="24">
        <v>0</v>
      </c>
      <c r="BB761" s="23">
        <v>0</v>
      </c>
      <c r="BC761" s="23"/>
      <c r="BD761" s="23">
        <v>0</v>
      </c>
      <c r="BE761" s="41">
        <v>0</v>
      </c>
      <c r="BF761" s="23">
        <v>0</v>
      </c>
      <c r="BG761" s="23">
        <v>64634853</v>
      </c>
      <c r="BH761" s="25">
        <v>136463192</v>
      </c>
      <c r="BI761" s="23">
        <v>0</v>
      </c>
      <c r="BJ761" s="23">
        <v>0</v>
      </c>
      <c r="BK761" s="23">
        <v>0</v>
      </c>
      <c r="BL761" s="23">
        <v>0</v>
      </c>
      <c r="BM761" s="23">
        <v>0</v>
      </c>
      <c r="BN761" s="24">
        <v>0</v>
      </c>
      <c r="BO761" s="23">
        <v>0</v>
      </c>
      <c r="BP761" s="23">
        <v>0</v>
      </c>
      <c r="BQ761" s="23">
        <v>0</v>
      </c>
      <c r="BR761" s="25">
        <v>136463192</v>
      </c>
      <c r="BS761" s="22">
        <v>0</v>
      </c>
      <c r="BT761" s="23">
        <v>0</v>
      </c>
      <c r="BU761" s="23">
        <v>0</v>
      </c>
      <c r="BV761" s="23">
        <v>0</v>
      </c>
      <c r="BW761" s="24">
        <v>0</v>
      </c>
      <c r="BX761" s="23">
        <v>0</v>
      </c>
      <c r="BY761" s="23">
        <v>0</v>
      </c>
      <c r="BZ761" s="23">
        <v>0</v>
      </c>
      <c r="CA761" s="25">
        <f t="shared" si="107"/>
        <v>136463192</v>
      </c>
      <c r="CB761" s="22">
        <v>0</v>
      </c>
      <c r="CC761" s="23">
        <v>0</v>
      </c>
      <c r="CD761" s="23">
        <v>0</v>
      </c>
      <c r="CE761" s="23">
        <v>0</v>
      </c>
      <c r="CF761" s="24">
        <v>0</v>
      </c>
      <c r="CG761" s="23">
        <v>0</v>
      </c>
      <c r="CH761" s="23">
        <v>0</v>
      </c>
      <c r="CI761" s="23">
        <v>0</v>
      </c>
      <c r="CJ761" s="25">
        <f t="shared" si="108"/>
        <v>136463192</v>
      </c>
      <c r="CK761" s="22">
        <v>0</v>
      </c>
      <c r="CL761" s="23">
        <v>0</v>
      </c>
      <c r="CM761" s="23">
        <v>0</v>
      </c>
      <c r="CN761" s="23">
        <v>0</v>
      </c>
      <c r="CO761" s="23">
        <v>0</v>
      </c>
      <c r="CP761" s="24">
        <v>0</v>
      </c>
      <c r="CQ761" s="23">
        <v>0</v>
      </c>
      <c r="CR761" s="23">
        <v>0</v>
      </c>
      <c r="CS761" s="25">
        <f t="shared" si="109"/>
        <v>136463192</v>
      </c>
      <c r="CT761" s="22">
        <v>0</v>
      </c>
      <c r="CU761" s="23">
        <v>0</v>
      </c>
      <c r="CV761" s="23">
        <v>0</v>
      </c>
      <c r="CW761" s="23"/>
      <c r="CX761" s="23">
        <v>0</v>
      </c>
      <c r="CY761" s="24">
        <v>0</v>
      </c>
      <c r="CZ761" s="23">
        <v>0</v>
      </c>
      <c r="DA761" s="23">
        <v>0</v>
      </c>
      <c r="DB761" s="25">
        <f t="shared" si="111"/>
        <v>136463192</v>
      </c>
      <c r="DC761" s="22">
        <v>0</v>
      </c>
      <c r="DD761" s="23">
        <v>0</v>
      </c>
      <c r="DE761" s="23">
        <v>0</v>
      </c>
      <c r="DF761" s="23">
        <v>0</v>
      </c>
      <c r="DG761" s="23">
        <v>0</v>
      </c>
      <c r="DH761" s="24">
        <v>0</v>
      </c>
      <c r="DI761" s="23">
        <v>0</v>
      </c>
      <c r="DJ761" s="23">
        <v>0</v>
      </c>
      <c r="DK761" s="25">
        <f t="shared" si="112"/>
        <v>136463192</v>
      </c>
      <c r="DL761" s="28">
        <v>0</v>
      </c>
      <c r="DM761" s="23">
        <v>0</v>
      </c>
      <c r="DN761" s="23">
        <v>0</v>
      </c>
      <c r="DO761" s="23">
        <v>0</v>
      </c>
      <c r="DP761" s="23">
        <v>0</v>
      </c>
      <c r="DQ761" s="23"/>
      <c r="DR761" s="23">
        <v>0</v>
      </c>
      <c r="DS761" s="23">
        <v>0</v>
      </c>
      <c r="DT761" s="24">
        <v>0</v>
      </c>
      <c r="DU761" s="23">
        <v>0</v>
      </c>
      <c r="DV761" s="23">
        <v>0</v>
      </c>
      <c r="DW761" s="26">
        <f t="shared" si="110"/>
        <v>136463192</v>
      </c>
      <c r="DX761" s="26">
        <v>0</v>
      </c>
      <c r="DY761" s="13" t="e">
        <f>+S761+AD761+AU761+#REF!+BG761+#REF!+BQ761+#REF!</f>
        <v>#REF!</v>
      </c>
    </row>
    <row r="762" spans="1:129" ht="15" customHeight="1" x14ac:dyDescent="0.2">
      <c r="A762" s="60">
        <v>8001036638</v>
      </c>
      <c r="B762" s="60">
        <v>800103663</v>
      </c>
      <c r="C762" s="60"/>
      <c r="D762" s="61">
        <v>211585315</v>
      </c>
      <c r="E762" s="62" t="s">
        <v>1106</v>
      </c>
      <c r="F762" s="20" t="s">
        <v>2230</v>
      </c>
      <c r="G762" s="22">
        <f>VLOOKUP(A762,[1]SGP!$A$4:$G$1137,7,0)</f>
        <v>0</v>
      </c>
      <c r="H762" s="23"/>
      <c r="I762" s="23">
        <v>0</v>
      </c>
      <c r="J762" s="23">
        <v>0</v>
      </c>
      <c r="K762" s="24">
        <v>0</v>
      </c>
      <c r="L762" s="23">
        <v>0</v>
      </c>
      <c r="M762" s="23">
        <v>0</v>
      </c>
      <c r="N762" s="25">
        <f t="shared" si="113"/>
        <v>0</v>
      </c>
      <c r="O762" s="25">
        <v>0</v>
      </c>
      <c r="P762" s="22">
        <v>0</v>
      </c>
      <c r="Q762" s="23"/>
      <c r="R762" s="23">
        <v>0</v>
      </c>
      <c r="S762" s="31">
        <v>13923019</v>
      </c>
      <c r="T762" s="23">
        <v>0</v>
      </c>
      <c r="U762" s="24">
        <v>0</v>
      </c>
      <c r="V762" s="23">
        <v>0</v>
      </c>
      <c r="W762" s="23">
        <v>0</v>
      </c>
      <c r="X762" s="25">
        <f t="shared" si="105"/>
        <v>13923019</v>
      </c>
      <c r="Y762" s="25">
        <v>0</v>
      </c>
      <c r="Z762" s="22">
        <v>0</v>
      </c>
      <c r="AA762" s="23"/>
      <c r="AB762" s="22">
        <v>0</v>
      </c>
      <c r="AC762" s="23">
        <v>0</v>
      </c>
      <c r="AD762" s="23">
        <v>0</v>
      </c>
      <c r="AE762" s="23">
        <v>0</v>
      </c>
      <c r="AF762" s="24">
        <v>0</v>
      </c>
      <c r="AG762" s="23">
        <v>0</v>
      </c>
      <c r="AH762" s="23">
        <v>0</v>
      </c>
      <c r="AI762" s="25">
        <f t="shared" si="106"/>
        <v>13923019</v>
      </c>
      <c r="AJ762" s="25">
        <v>0</v>
      </c>
      <c r="AK762" s="24">
        <v>0</v>
      </c>
      <c r="AL762" s="23">
        <v>0</v>
      </c>
      <c r="AM762" s="23">
        <v>0</v>
      </c>
      <c r="AN762" s="24">
        <v>0</v>
      </c>
      <c r="AO762" s="24">
        <v>0</v>
      </c>
      <c r="AP762" s="23">
        <v>0</v>
      </c>
      <c r="AQ762" s="23">
        <v>0</v>
      </c>
      <c r="AR762" s="23">
        <v>0</v>
      </c>
      <c r="AS762" s="41" t="s">
        <v>2304</v>
      </c>
      <c r="AT762" s="23">
        <v>0</v>
      </c>
      <c r="AU762" s="23">
        <v>0</v>
      </c>
      <c r="AV762" s="25">
        <v>13923019</v>
      </c>
      <c r="AW762" s="22">
        <v>0</v>
      </c>
      <c r="AX762" s="23">
        <v>0</v>
      </c>
      <c r="AY762" s="41">
        <v>0</v>
      </c>
      <c r="AZ762" s="23">
        <v>0</v>
      </c>
      <c r="BA762" s="24">
        <v>0</v>
      </c>
      <c r="BB762" s="23">
        <v>0</v>
      </c>
      <c r="BC762" s="23"/>
      <c r="BD762" s="23">
        <v>0</v>
      </c>
      <c r="BE762" s="41">
        <v>0</v>
      </c>
      <c r="BF762" s="23">
        <v>9412565</v>
      </c>
      <c r="BG762" s="23">
        <v>13030552</v>
      </c>
      <c r="BH762" s="25">
        <v>36366136</v>
      </c>
      <c r="BI762" s="23">
        <v>0</v>
      </c>
      <c r="BJ762" s="23">
        <v>2846509</v>
      </c>
      <c r="BK762" s="23">
        <v>0</v>
      </c>
      <c r="BL762" s="23">
        <v>0</v>
      </c>
      <c r="BM762" s="23">
        <v>0</v>
      </c>
      <c r="BN762" s="24">
        <v>0</v>
      </c>
      <c r="BO762" s="23">
        <v>0</v>
      </c>
      <c r="BP762" s="23">
        <v>0</v>
      </c>
      <c r="BQ762" s="23">
        <v>0</v>
      </c>
      <c r="BR762" s="25">
        <v>39212645</v>
      </c>
      <c r="BS762" s="22">
        <v>0</v>
      </c>
      <c r="BT762" s="23">
        <v>0</v>
      </c>
      <c r="BU762" s="23">
        <v>0</v>
      </c>
      <c r="BV762" s="23">
        <v>0</v>
      </c>
      <c r="BW762" s="24">
        <v>0</v>
      </c>
      <c r="BX762" s="23">
        <v>0</v>
      </c>
      <c r="BY762" s="23">
        <v>0</v>
      </c>
      <c r="BZ762" s="23">
        <v>0</v>
      </c>
      <c r="CA762" s="25">
        <f t="shared" si="107"/>
        <v>39212645</v>
      </c>
      <c r="CB762" s="22">
        <v>0</v>
      </c>
      <c r="CC762" s="23">
        <v>0</v>
      </c>
      <c r="CD762" s="23">
        <v>0</v>
      </c>
      <c r="CE762" s="23">
        <v>0</v>
      </c>
      <c r="CF762" s="24">
        <v>0</v>
      </c>
      <c r="CG762" s="23">
        <v>0</v>
      </c>
      <c r="CH762" s="23">
        <v>0</v>
      </c>
      <c r="CI762" s="23">
        <v>0</v>
      </c>
      <c r="CJ762" s="25">
        <f t="shared" si="108"/>
        <v>39212645</v>
      </c>
      <c r="CK762" s="22">
        <v>0</v>
      </c>
      <c r="CL762" s="23">
        <v>0</v>
      </c>
      <c r="CM762" s="23">
        <v>0</v>
      </c>
      <c r="CN762" s="23">
        <v>0</v>
      </c>
      <c r="CO762" s="23">
        <v>0</v>
      </c>
      <c r="CP762" s="24">
        <v>0</v>
      </c>
      <c r="CQ762" s="23">
        <v>0</v>
      </c>
      <c r="CR762" s="23">
        <v>0</v>
      </c>
      <c r="CS762" s="25">
        <f t="shared" si="109"/>
        <v>39212645</v>
      </c>
      <c r="CT762" s="22">
        <v>0</v>
      </c>
      <c r="CU762" s="23">
        <v>0</v>
      </c>
      <c r="CV762" s="23">
        <v>0</v>
      </c>
      <c r="CW762" s="23"/>
      <c r="CX762" s="23">
        <v>0</v>
      </c>
      <c r="CY762" s="24">
        <v>0</v>
      </c>
      <c r="CZ762" s="23">
        <v>0</v>
      </c>
      <c r="DA762" s="23">
        <v>0</v>
      </c>
      <c r="DB762" s="25">
        <f t="shared" si="111"/>
        <v>39212645</v>
      </c>
      <c r="DC762" s="22">
        <v>0</v>
      </c>
      <c r="DD762" s="23">
        <v>0</v>
      </c>
      <c r="DE762" s="23">
        <v>0</v>
      </c>
      <c r="DF762" s="23">
        <v>0</v>
      </c>
      <c r="DG762" s="23">
        <v>0</v>
      </c>
      <c r="DH762" s="24">
        <v>0</v>
      </c>
      <c r="DI762" s="23">
        <v>0</v>
      </c>
      <c r="DJ762" s="23">
        <v>0</v>
      </c>
      <c r="DK762" s="25">
        <f t="shared" si="112"/>
        <v>39212645</v>
      </c>
      <c r="DL762" s="28">
        <v>0</v>
      </c>
      <c r="DM762" s="23">
        <v>0</v>
      </c>
      <c r="DN762" s="23">
        <v>0</v>
      </c>
      <c r="DO762" s="23">
        <v>0</v>
      </c>
      <c r="DP762" s="23"/>
      <c r="DQ762" s="23"/>
      <c r="DR762" s="23">
        <v>0</v>
      </c>
      <c r="DS762" s="23">
        <v>0</v>
      </c>
      <c r="DT762" s="24">
        <v>0</v>
      </c>
      <c r="DU762" s="23">
        <v>0</v>
      </c>
      <c r="DV762" s="23">
        <v>0</v>
      </c>
      <c r="DW762" s="26">
        <f t="shared" si="110"/>
        <v>39212645</v>
      </c>
      <c r="DX762" s="26">
        <f>VLOOKUP(B762,[2]RPTNCT049_ConsultaSaldosContabl!$I$4:$K$7914,3,0)</f>
        <v>12259074</v>
      </c>
      <c r="DY762" s="13" t="e">
        <f>+S762+AD762+AU762+#REF!+BG762+#REF!+BQ762+#REF!</f>
        <v>#REF!</v>
      </c>
    </row>
    <row r="763" spans="1:129" ht="15" customHeight="1" x14ac:dyDescent="0.2">
      <c r="A763" s="60">
        <v>8001036613</v>
      </c>
      <c r="B763" s="60">
        <v>800103661</v>
      </c>
      <c r="C763" s="60"/>
      <c r="D763" s="61">
        <v>217985279</v>
      </c>
      <c r="E763" s="62" t="s">
        <v>1104</v>
      </c>
      <c r="F763" s="20" t="s">
        <v>2228</v>
      </c>
      <c r="G763" s="22">
        <f>VLOOKUP(A763,[1]SGP!$A$4:$G$1137,7,0)</f>
        <v>0</v>
      </c>
      <c r="H763" s="23"/>
      <c r="I763" s="23">
        <v>0</v>
      </c>
      <c r="J763" s="23">
        <v>0</v>
      </c>
      <c r="K763" s="24">
        <v>0</v>
      </c>
      <c r="L763" s="23">
        <v>0</v>
      </c>
      <c r="M763" s="23">
        <v>0</v>
      </c>
      <c r="N763" s="25">
        <f t="shared" si="113"/>
        <v>0</v>
      </c>
      <c r="O763" s="25">
        <v>0</v>
      </c>
      <c r="P763" s="22">
        <v>0</v>
      </c>
      <c r="Q763" s="23"/>
      <c r="R763" s="23">
        <v>0</v>
      </c>
      <c r="S763" s="31">
        <v>10473475</v>
      </c>
      <c r="T763" s="23">
        <v>0</v>
      </c>
      <c r="U763" s="24">
        <v>0</v>
      </c>
      <c r="V763" s="23">
        <v>0</v>
      </c>
      <c r="W763" s="23">
        <v>0</v>
      </c>
      <c r="X763" s="25">
        <f t="shared" si="105"/>
        <v>10473475</v>
      </c>
      <c r="Y763" s="25">
        <v>0</v>
      </c>
      <c r="Z763" s="22">
        <v>0</v>
      </c>
      <c r="AA763" s="23"/>
      <c r="AB763" s="22">
        <v>0</v>
      </c>
      <c r="AC763" s="23">
        <v>0</v>
      </c>
      <c r="AD763" s="23">
        <v>0</v>
      </c>
      <c r="AE763" s="23">
        <v>0</v>
      </c>
      <c r="AF763" s="24">
        <v>0</v>
      </c>
      <c r="AG763" s="23">
        <v>0</v>
      </c>
      <c r="AH763" s="23">
        <v>0</v>
      </c>
      <c r="AI763" s="25">
        <f t="shared" si="106"/>
        <v>10473475</v>
      </c>
      <c r="AJ763" s="25">
        <v>0</v>
      </c>
      <c r="AK763" s="24">
        <v>0</v>
      </c>
      <c r="AL763" s="23">
        <v>0</v>
      </c>
      <c r="AM763" s="23">
        <v>0</v>
      </c>
      <c r="AN763" s="24">
        <v>0</v>
      </c>
      <c r="AO763" s="24">
        <v>0</v>
      </c>
      <c r="AP763" s="23">
        <v>0</v>
      </c>
      <c r="AQ763" s="23">
        <v>0</v>
      </c>
      <c r="AR763" s="23">
        <v>0</v>
      </c>
      <c r="AS763" s="41" t="s">
        <v>2304</v>
      </c>
      <c r="AT763" s="23">
        <v>0</v>
      </c>
      <c r="AU763" s="23">
        <v>0</v>
      </c>
      <c r="AV763" s="25">
        <v>10473475</v>
      </c>
      <c r="AW763" s="22">
        <v>0</v>
      </c>
      <c r="AX763" s="23">
        <v>0</v>
      </c>
      <c r="AY763" s="41">
        <v>0</v>
      </c>
      <c r="AZ763" s="23">
        <v>0</v>
      </c>
      <c r="BA763" s="24">
        <v>0</v>
      </c>
      <c r="BB763" s="23">
        <v>0</v>
      </c>
      <c r="BC763" s="23"/>
      <c r="BD763" s="23">
        <v>0</v>
      </c>
      <c r="BE763" s="41">
        <v>0</v>
      </c>
      <c r="BF763" s="23">
        <v>7524180</v>
      </c>
      <c r="BG763" s="23">
        <v>10039673</v>
      </c>
      <c r="BH763" s="25">
        <v>28037328</v>
      </c>
      <c r="BI763" s="23">
        <v>0</v>
      </c>
      <c r="BJ763" s="23">
        <v>2172554</v>
      </c>
      <c r="BK763" s="23">
        <v>0</v>
      </c>
      <c r="BL763" s="23">
        <v>0</v>
      </c>
      <c r="BM763" s="23">
        <v>0</v>
      </c>
      <c r="BN763" s="24">
        <v>0</v>
      </c>
      <c r="BO763" s="23">
        <v>0</v>
      </c>
      <c r="BP763" s="23">
        <v>0</v>
      </c>
      <c r="BQ763" s="23">
        <v>0</v>
      </c>
      <c r="BR763" s="25">
        <v>30209882</v>
      </c>
      <c r="BS763" s="22">
        <v>0</v>
      </c>
      <c r="BT763" s="23">
        <v>0</v>
      </c>
      <c r="BU763" s="23">
        <v>0</v>
      </c>
      <c r="BV763" s="23">
        <v>0</v>
      </c>
      <c r="BW763" s="24">
        <v>0</v>
      </c>
      <c r="BX763" s="23">
        <v>0</v>
      </c>
      <c r="BY763" s="23">
        <v>0</v>
      </c>
      <c r="BZ763" s="23">
        <v>0</v>
      </c>
      <c r="CA763" s="25">
        <f t="shared" si="107"/>
        <v>30209882</v>
      </c>
      <c r="CB763" s="22">
        <v>0</v>
      </c>
      <c r="CC763" s="23">
        <v>0</v>
      </c>
      <c r="CD763" s="23">
        <v>0</v>
      </c>
      <c r="CE763" s="23">
        <v>0</v>
      </c>
      <c r="CF763" s="24">
        <v>0</v>
      </c>
      <c r="CG763" s="23">
        <v>0</v>
      </c>
      <c r="CH763" s="23">
        <v>0</v>
      </c>
      <c r="CI763" s="23">
        <v>0</v>
      </c>
      <c r="CJ763" s="25">
        <f t="shared" si="108"/>
        <v>30209882</v>
      </c>
      <c r="CK763" s="22">
        <v>0</v>
      </c>
      <c r="CL763" s="23">
        <v>0</v>
      </c>
      <c r="CM763" s="23">
        <v>0</v>
      </c>
      <c r="CN763" s="23">
        <v>0</v>
      </c>
      <c r="CO763" s="23">
        <v>0</v>
      </c>
      <c r="CP763" s="24">
        <v>0</v>
      </c>
      <c r="CQ763" s="23">
        <v>0</v>
      </c>
      <c r="CR763" s="23">
        <v>0</v>
      </c>
      <c r="CS763" s="25">
        <f t="shared" si="109"/>
        <v>30209882</v>
      </c>
      <c r="CT763" s="22">
        <v>0</v>
      </c>
      <c r="CU763" s="23">
        <v>0</v>
      </c>
      <c r="CV763" s="23">
        <v>0</v>
      </c>
      <c r="CW763" s="23"/>
      <c r="CX763" s="23">
        <v>0</v>
      </c>
      <c r="CY763" s="24">
        <v>0</v>
      </c>
      <c r="CZ763" s="23">
        <v>0</v>
      </c>
      <c r="DA763" s="23">
        <v>0</v>
      </c>
      <c r="DB763" s="25">
        <f t="shared" si="111"/>
        <v>30209882</v>
      </c>
      <c r="DC763" s="22">
        <v>0</v>
      </c>
      <c r="DD763" s="23">
        <v>0</v>
      </c>
      <c r="DE763" s="23">
        <v>0</v>
      </c>
      <c r="DF763" s="23">
        <v>0</v>
      </c>
      <c r="DG763" s="23">
        <v>0</v>
      </c>
      <c r="DH763" s="24">
        <v>0</v>
      </c>
      <c r="DI763" s="23">
        <v>0</v>
      </c>
      <c r="DJ763" s="23">
        <v>0</v>
      </c>
      <c r="DK763" s="25">
        <f t="shared" si="112"/>
        <v>30209882</v>
      </c>
      <c r="DL763" s="28">
        <v>0</v>
      </c>
      <c r="DM763" s="23">
        <v>0</v>
      </c>
      <c r="DN763" s="23">
        <v>0</v>
      </c>
      <c r="DO763" s="23">
        <v>0</v>
      </c>
      <c r="DP763" s="23"/>
      <c r="DQ763" s="23"/>
      <c r="DR763" s="23">
        <v>0</v>
      </c>
      <c r="DS763" s="23">
        <v>0</v>
      </c>
      <c r="DT763" s="24">
        <v>0</v>
      </c>
      <c r="DU763" s="23">
        <v>0</v>
      </c>
      <c r="DV763" s="23">
        <v>0</v>
      </c>
      <c r="DW763" s="26">
        <f t="shared" si="110"/>
        <v>30209882</v>
      </c>
      <c r="DX763" s="26">
        <f>VLOOKUP(B763,[2]RPTNCT049_ConsultaSaldosContabl!$I$4:$K$7914,3,0)</f>
        <v>9696734</v>
      </c>
      <c r="DY763" s="13" t="e">
        <f>+S763+AD763+AU763+#REF!+BG763+#REF!+BQ763+#REF!</f>
        <v>#REF!</v>
      </c>
    </row>
    <row r="764" spans="1:129" ht="15" customHeight="1" x14ac:dyDescent="0.2">
      <c r="A764" s="60">
        <v>8001036598</v>
      </c>
      <c r="B764" s="60">
        <v>800103659</v>
      </c>
      <c r="C764" s="60"/>
      <c r="D764" s="61">
        <v>215085250</v>
      </c>
      <c r="E764" s="62" t="s">
        <v>1102</v>
      </c>
      <c r="F764" s="20" t="s">
        <v>2226</v>
      </c>
      <c r="G764" s="22">
        <f>VLOOKUP(A764,[1]SGP!$A$4:$G$1137,7,0)</f>
        <v>0</v>
      </c>
      <c r="H764" s="23"/>
      <c r="I764" s="23">
        <v>0</v>
      </c>
      <c r="J764" s="23">
        <v>0</v>
      </c>
      <c r="K764" s="24">
        <v>0</v>
      </c>
      <c r="L764" s="23">
        <v>0</v>
      </c>
      <c r="M764" s="23">
        <v>0</v>
      </c>
      <c r="N764" s="25">
        <f t="shared" si="113"/>
        <v>0</v>
      </c>
      <c r="O764" s="25">
        <v>0</v>
      </c>
      <c r="P764" s="22">
        <v>0</v>
      </c>
      <c r="Q764" s="23"/>
      <c r="R764" s="23">
        <v>0</v>
      </c>
      <c r="S764" s="31">
        <v>332008352</v>
      </c>
      <c r="T764" s="23">
        <v>0</v>
      </c>
      <c r="U764" s="24">
        <v>0</v>
      </c>
      <c r="V764" s="23">
        <v>0</v>
      </c>
      <c r="W764" s="23">
        <v>0</v>
      </c>
      <c r="X764" s="25">
        <f t="shared" si="105"/>
        <v>332008352</v>
      </c>
      <c r="Y764" s="25">
        <v>0</v>
      </c>
      <c r="Z764" s="22">
        <v>0</v>
      </c>
      <c r="AA764" s="23"/>
      <c r="AB764" s="22">
        <v>0</v>
      </c>
      <c r="AC764" s="23">
        <v>0</v>
      </c>
      <c r="AD764" s="23">
        <v>0</v>
      </c>
      <c r="AE764" s="23">
        <v>0</v>
      </c>
      <c r="AF764" s="24">
        <v>0</v>
      </c>
      <c r="AG764" s="23">
        <v>0</v>
      </c>
      <c r="AH764" s="23">
        <v>0</v>
      </c>
      <c r="AI764" s="25">
        <f t="shared" si="106"/>
        <v>332008352</v>
      </c>
      <c r="AJ764" s="25">
        <v>0</v>
      </c>
      <c r="AK764" s="24">
        <v>0</v>
      </c>
      <c r="AL764" s="23">
        <v>0</v>
      </c>
      <c r="AM764" s="23">
        <v>0</v>
      </c>
      <c r="AN764" s="24">
        <v>0</v>
      </c>
      <c r="AO764" s="24">
        <v>0</v>
      </c>
      <c r="AP764" s="23">
        <v>0</v>
      </c>
      <c r="AQ764" s="23">
        <v>0</v>
      </c>
      <c r="AR764" s="23">
        <v>0</v>
      </c>
      <c r="AS764" s="41" t="s">
        <v>2304</v>
      </c>
      <c r="AT764" s="23">
        <v>0</v>
      </c>
      <c r="AU764" s="23">
        <v>0</v>
      </c>
      <c r="AV764" s="25">
        <v>332008352</v>
      </c>
      <c r="AW764" s="22">
        <v>0</v>
      </c>
      <c r="AX764" s="23">
        <v>0</v>
      </c>
      <c r="AY764" s="41">
        <v>0</v>
      </c>
      <c r="AZ764" s="23">
        <v>0</v>
      </c>
      <c r="BA764" s="24">
        <v>0</v>
      </c>
      <c r="BB764" s="23">
        <v>0</v>
      </c>
      <c r="BC764" s="23"/>
      <c r="BD764" s="23">
        <v>0</v>
      </c>
      <c r="BE764" s="41">
        <v>0</v>
      </c>
      <c r="BF764" s="23">
        <v>270939415</v>
      </c>
      <c r="BG764" s="23">
        <v>298556797</v>
      </c>
      <c r="BH764" s="25">
        <v>901504564</v>
      </c>
      <c r="BI764" s="23">
        <v>0</v>
      </c>
      <c r="BJ764" s="23">
        <v>77386155</v>
      </c>
      <c r="BK764" s="23">
        <v>0</v>
      </c>
      <c r="BL764" s="23">
        <v>0</v>
      </c>
      <c r="BM764" s="23">
        <v>0</v>
      </c>
      <c r="BN764" s="24">
        <v>0</v>
      </c>
      <c r="BO764" s="23">
        <v>0</v>
      </c>
      <c r="BP764" s="23">
        <v>0</v>
      </c>
      <c r="BQ764" s="23">
        <v>0</v>
      </c>
      <c r="BR764" s="25">
        <v>978890719</v>
      </c>
      <c r="BS764" s="22">
        <v>0</v>
      </c>
      <c r="BT764" s="23">
        <v>0</v>
      </c>
      <c r="BU764" s="23">
        <v>0</v>
      </c>
      <c r="BV764" s="23">
        <v>0</v>
      </c>
      <c r="BW764" s="24">
        <v>0</v>
      </c>
      <c r="BX764" s="23">
        <v>0</v>
      </c>
      <c r="BY764" s="23">
        <v>0</v>
      </c>
      <c r="BZ764" s="23">
        <v>0</v>
      </c>
      <c r="CA764" s="25">
        <f t="shared" si="107"/>
        <v>978890719</v>
      </c>
      <c r="CB764" s="22">
        <v>0</v>
      </c>
      <c r="CC764" s="23">
        <v>0</v>
      </c>
      <c r="CD764" s="23">
        <v>0</v>
      </c>
      <c r="CE764" s="23">
        <v>0</v>
      </c>
      <c r="CF764" s="24">
        <v>0</v>
      </c>
      <c r="CG764" s="23">
        <v>0</v>
      </c>
      <c r="CH764" s="23">
        <v>0</v>
      </c>
      <c r="CI764" s="23">
        <v>0</v>
      </c>
      <c r="CJ764" s="25">
        <f t="shared" si="108"/>
        <v>978890719</v>
      </c>
      <c r="CK764" s="22">
        <v>0</v>
      </c>
      <c r="CL764" s="23">
        <v>0</v>
      </c>
      <c r="CM764" s="23">
        <v>0</v>
      </c>
      <c r="CN764" s="23">
        <v>0</v>
      </c>
      <c r="CO764" s="23">
        <v>0</v>
      </c>
      <c r="CP764" s="24">
        <v>0</v>
      </c>
      <c r="CQ764" s="23">
        <v>0</v>
      </c>
      <c r="CR764" s="23">
        <v>0</v>
      </c>
      <c r="CS764" s="25">
        <f t="shared" si="109"/>
        <v>978890719</v>
      </c>
      <c r="CT764" s="22">
        <v>0</v>
      </c>
      <c r="CU764" s="23">
        <v>0</v>
      </c>
      <c r="CV764" s="23">
        <v>0</v>
      </c>
      <c r="CW764" s="23"/>
      <c r="CX764" s="23">
        <v>0</v>
      </c>
      <c r="CY764" s="24">
        <v>0</v>
      </c>
      <c r="CZ764" s="23">
        <v>0</v>
      </c>
      <c r="DA764" s="23">
        <v>0</v>
      </c>
      <c r="DB764" s="25">
        <f t="shared" si="111"/>
        <v>978890719</v>
      </c>
      <c r="DC764" s="22">
        <v>0</v>
      </c>
      <c r="DD764" s="23">
        <v>0</v>
      </c>
      <c r="DE764" s="23">
        <v>0</v>
      </c>
      <c r="DF764" s="23">
        <v>0</v>
      </c>
      <c r="DG764" s="23">
        <v>0</v>
      </c>
      <c r="DH764" s="24">
        <v>0</v>
      </c>
      <c r="DI764" s="23">
        <v>0</v>
      </c>
      <c r="DJ764" s="23">
        <v>0</v>
      </c>
      <c r="DK764" s="25">
        <f t="shared" si="112"/>
        <v>978890719</v>
      </c>
      <c r="DL764" s="28">
        <v>0</v>
      </c>
      <c r="DM764" s="23">
        <v>0</v>
      </c>
      <c r="DN764" s="23">
        <v>0</v>
      </c>
      <c r="DO764" s="23">
        <v>0</v>
      </c>
      <c r="DP764" s="23"/>
      <c r="DQ764" s="23"/>
      <c r="DR764" s="23">
        <v>0</v>
      </c>
      <c r="DS764" s="23">
        <v>0</v>
      </c>
      <c r="DT764" s="24">
        <v>0</v>
      </c>
      <c r="DU764" s="23">
        <v>0</v>
      </c>
      <c r="DV764" s="23">
        <v>0</v>
      </c>
      <c r="DW764" s="26">
        <f t="shared" si="110"/>
        <v>978890719</v>
      </c>
      <c r="DX764" s="26">
        <f>VLOOKUP(B764,[2]RPTNCT049_ConsultaSaldosContabl!$I$4:$K$7914,3,0)</f>
        <v>348325570</v>
      </c>
      <c r="DY764" s="13" t="e">
        <f>+S764+AD764+AU764+#REF!+BG764+#REF!+BQ764+#REF!</f>
        <v>#REF!</v>
      </c>
    </row>
    <row r="765" spans="1:129" ht="15" customHeight="1" x14ac:dyDescent="0.2">
      <c r="A765" s="60">
        <v>8001036573</v>
      </c>
      <c r="B765" s="60">
        <v>800103657</v>
      </c>
      <c r="C765" s="60"/>
      <c r="D765" s="61">
        <v>213685136</v>
      </c>
      <c r="E765" s="62" t="s">
        <v>1097</v>
      </c>
      <c r="F765" s="20" t="s">
        <v>2221</v>
      </c>
      <c r="G765" s="22">
        <f>VLOOKUP(A765,[1]SGP!$A$4:$G$1137,7,0)</f>
        <v>0</v>
      </c>
      <c r="H765" s="23"/>
      <c r="I765" s="23">
        <v>0</v>
      </c>
      <c r="J765" s="23">
        <v>0</v>
      </c>
      <c r="K765" s="24">
        <v>0</v>
      </c>
      <c r="L765" s="23">
        <v>0</v>
      </c>
      <c r="M765" s="23">
        <v>0</v>
      </c>
      <c r="N765" s="25">
        <f t="shared" si="113"/>
        <v>0</v>
      </c>
      <c r="O765" s="25">
        <v>0</v>
      </c>
      <c r="P765" s="22">
        <v>0</v>
      </c>
      <c r="Q765" s="23"/>
      <c r="R765" s="23">
        <v>0</v>
      </c>
      <c r="S765" s="31">
        <v>13605188</v>
      </c>
      <c r="T765" s="23">
        <v>0</v>
      </c>
      <c r="U765" s="24">
        <v>0</v>
      </c>
      <c r="V765" s="23">
        <v>0</v>
      </c>
      <c r="W765" s="23">
        <v>0</v>
      </c>
      <c r="X765" s="25">
        <f t="shared" si="105"/>
        <v>13605188</v>
      </c>
      <c r="Y765" s="25">
        <v>0</v>
      </c>
      <c r="Z765" s="22">
        <v>0</v>
      </c>
      <c r="AA765" s="23"/>
      <c r="AB765" s="22">
        <v>0</v>
      </c>
      <c r="AC765" s="23">
        <v>0</v>
      </c>
      <c r="AD765" s="23">
        <v>0</v>
      </c>
      <c r="AE765" s="23">
        <v>0</v>
      </c>
      <c r="AF765" s="24">
        <v>0</v>
      </c>
      <c r="AG765" s="23">
        <v>0</v>
      </c>
      <c r="AH765" s="23">
        <v>0</v>
      </c>
      <c r="AI765" s="25">
        <f t="shared" si="106"/>
        <v>13605188</v>
      </c>
      <c r="AJ765" s="25">
        <v>0</v>
      </c>
      <c r="AK765" s="24">
        <v>0</v>
      </c>
      <c r="AL765" s="23">
        <v>0</v>
      </c>
      <c r="AM765" s="23">
        <v>0</v>
      </c>
      <c r="AN765" s="24">
        <v>0</v>
      </c>
      <c r="AO765" s="24">
        <v>0</v>
      </c>
      <c r="AP765" s="23">
        <v>0</v>
      </c>
      <c r="AQ765" s="23">
        <v>0</v>
      </c>
      <c r="AR765" s="23">
        <v>0</v>
      </c>
      <c r="AS765" s="41" t="s">
        <v>2304</v>
      </c>
      <c r="AT765" s="23">
        <v>0</v>
      </c>
      <c r="AU765" s="23">
        <v>0</v>
      </c>
      <c r="AV765" s="25">
        <v>13605188</v>
      </c>
      <c r="AW765" s="22">
        <v>0</v>
      </c>
      <c r="AX765" s="23">
        <v>0</v>
      </c>
      <c r="AY765" s="41">
        <v>0</v>
      </c>
      <c r="AZ765" s="23">
        <v>0</v>
      </c>
      <c r="BA765" s="24">
        <v>0</v>
      </c>
      <c r="BB765" s="23">
        <v>0</v>
      </c>
      <c r="BC765" s="23"/>
      <c r="BD765" s="23">
        <v>0</v>
      </c>
      <c r="BE765" s="41">
        <v>0</v>
      </c>
      <c r="BF765" s="23">
        <v>11074745</v>
      </c>
      <c r="BG765" s="23">
        <v>13248633</v>
      </c>
      <c r="BH765" s="25">
        <v>37928566</v>
      </c>
      <c r="BI765" s="23">
        <v>0</v>
      </c>
      <c r="BJ765" s="23">
        <v>2966092</v>
      </c>
      <c r="BK765" s="23">
        <v>0</v>
      </c>
      <c r="BL765" s="23">
        <v>0</v>
      </c>
      <c r="BM765" s="23">
        <v>0</v>
      </c>
      <c r="BN765" s="24">
        <v>0</v>
      </c>
      <c r="BO765" s="23">
        <v>0</v>
      </c>
      <c r="BP765" s="23">
        <v>0</v>
      </c>
      <c r="BQ765" s="23">
        <v>0</v>
      </c>
      <c r="BR765" s="25">
        <v>40894658</v>
      </c>
      <c r="BS765" s="22">
        <v>0</v>
      </c>
      <c r="BT765" s="23">
        <v>0</v>
      </c>
      <c r="BU765" s="23">
        <v>0</v>
      </c>
      <c r="BV765" s="23">
        <v>0</v>
      </c>
      <c r="BW765" s="24">
        <v>0</v>
      </c>
      <c r="BX765" s="23">
        <v>0</v>
      </c>
      <c r="BY765" s="23">
        <v>0</v>
      </c>
      <c r="BZ765" s="23">
        <v>0</v>
      </c>
      <c r="CA765" s="25">
        <f t="shared" si="107"/>
        <v>40894658</v>
      </c>
      <c r="CB765" s="22">
        <v>0</v>
      </c>
      <c r="CC765" s="23">
        <v>0</v>
      </c>
      <c r="CD765" s="23">
        <v>0</v>
      </c>
      <c r="CE765" s="23">
        <v>0</v>
      </c>
      <c r="CF765" s="24">
        <v>0</v>
      </c>
      <c r="CG765" s="23">
        <v>0</v>
      </c>
      <c r="CH765" s="23">
        <v>0</v>
      </c>
      <c r="CI765" s="23">
        <v>0</v>
      </c>
      <c r="CJ765" s="25">
        <f t="shared" si="108"/>
        <v>40894658</v>
      </c>
      <c r="CK765" s="22">
        <v>0</v>
      </c>
      <c r="CL765" s="23">
        <v>0</v>
      </c>
      <c r="CM765" s="23">
        <v>0</v>
      </c>
      <c r="CN765" s="23">
        <v>0</v>
      </c>
      <c r="CO765" s="23">
        <v>0</v>
      </c>
      <c r="CP765" s="24">
        <v>0</v>
      </c>
      <c r="CQ765" s="23">
        <v>0</v>
      </c>
      <c r="CR765" s="23">
        <v>0</v>
      </c>
      <c r="CS765" s="25">
        <f t="shared" si="109"/>
        <v>40894658</v>
      </c>
      <c r="CT765" s="22">
        <v>0</v>
      </c>
      <c r="CU765" s="23">
        <v>0</v>
      </c>
      <c r="CV765" s="23">
        <v>0</v>
      </c>
      <c r="CW765" s="23"/>
      <c r="CX765" s="23">
        <v>0</v>
      </c>
      <c r="CY765" s="24">
        <v>0</v>
      </c>
      <c r="CZ765" s="23">
        <v>0</v>
      </c>
      <c r="DA765" s="23">
        <v>0</v>
      </c>
      <c r="DB765" s="25">
        <f t="shared" si="111"/>
        <v>40894658</v>
      </c>
      <c r="DC765" s="22">
        <v>0</v>
      </c>
      <c r="DD765" s="23">
        <v>0</v>
      </c>
      <c r="DE765" s="23">
        <v>0</v>
      </c>
      <c r="DF765" s="23">
        <v>0</v>
      </c>
      <c r="DG765" s="23">
        <v>0</v>
      </c>
      <c r="DH765" s="24">
        <v>0</v>
      </c>
      <c r="DI765" s="23">
        <v>0</v>
      </c>
      <c r="DJ765" s="23">
        <v>0</v>
      </c>
      <c r="DK765" s="25">
        <f t="shared" si="112"/>
        <v>40894658</v>
      </c>
      <c r="DL765" s="28">
        <v>0</v>
      </c>
      <c r="DM765" s="23">
        <v>0</v>
      </c>
      <c r="DN765" s="23">
        <v>0</v>
      </c>
      <c r="DO765" s="23">
        <v>0</v>
      </c>
      <c r="DP765" s="23"/>
      <c r="DQ765" s="23"/>
      <c r="DR765" s="23">
        <v>0</v>
      </c>
      <c r="DS765" s="23">
        <v>0</v>
      </c>
      <c r="DT765" s="24">
        <v>0</v>
      </c>
      <c r="DU765" s="23">
        <v>0</v>
      </c>
      <c r="DV765" s="23">
        <v>0</v>
      </c>
      <c r="DW765" s="26">
        <f t="shared" si="110"/>
        <v>40894658</v>
      </c>
      <c r="DX765" s="26">
        <f>VLOOKUP(B765,[2]RPTNCT049_ConsultaSaldosContabl!$I$4:$K$7914,3,0)</f>
        <v>14040837</v>
      </c>
      <c r="DY765" s="13" t="e">
        <f>+S765+AD765+AU765+#REF!+BG765+#REF!+BQ765+#REF!</f>
        <v>#REF!</v>
      </c>
    </row>
    <row r="766" spans="1:129" ht="15" customHeight="1" x14ac:dyDescent="0.2">
      <c r="A766" s="60">
        <v>8001033181</v>
      </c>
      <c r="B766" s="60">
        <v>800103318</v>
      </c>
      <c r="C766" s="60"/>
      <c r="D766" s="61">
        <v>212499624</v>
      </c>
      <c r="E766" s="62" t="s">
        <v>1138</v>
      </c>
      <c r="F766" s="20" t="s">
        <v>2261</v>
      </c>
      <c r="G766" s="22">
        <f>VLOOKUP(A766,[1]SGP!$A$4:$G$1137,7,0)</f>
        <v>0</v>
      </c>
      <c r="H766" s="23"/>
      <c r="I766" s="23">
        <v>0</v>
      </c>
      <c r="J766" s="23">
        <v>0</v>
      </c>
      <c r="K766" s="24">
        <v>0</v>
      </c>
      <c r="L766" s="23">
        <v>0</v>
      </c>
      <c r="M766" s="23">
        <v>0</v>
      </c>
      <c r="N766" s="25">
        <f t="shared" si="113"/>
        <v>0</v>
      </c>
      <c r="O766" s="25">
        <v>0</v>
      </c>
      <c r="P766" s="22">
        <v>0</v>
      </c>
      <c r="Q766" s="23"/>
      <c r="R766" s="23">
        <v>0</v>
      </c>
      <c r="S766" s="31">
        <v>47946552</v>
      </c>
      <c r="T766" s="23">
        <v>0</v>
      </c>
      <c r="U766" s="24">
        <v>0</v>
      </c>
      <c r="V766" s="23">
        <v>0</v>
      </c>
      <c r="W766" s="23">
        <v>0</v>
      </c>
      <c r="X766" s="25">
        <f t="shared" si="105"/>
        <v>47946552</v>
      </c>
      <c r="Y766" s="25">
        <v>0</v>
      </c>
      <c r="Z766" s="22">
        <v>0</v>
      </c>
      <c r="AA766" s="23"/>
      <c r="AB766" s="22">
        <v>0</v>
      </c>
      <c r="AC766" s="23">
        <v>0</v>
      </c>
      <c r="AD766" s="23">
        <v>0</v>
      </c>
      <c r="AE766" s="23">
        <v>0</v>
      </c>
      <c r="AF766" s="24">
        <v>0</v>
      </c>
      <c r="AG766" s="23">
        <v>0</v>
      </c>
      <c r="AH766" s="23">
        <v>0</v>
      </c>
      <c r="AI766" s="25">
        <f t="shared" si="106"/>
        <v>47946552</v>
      </c>
      <c r="AJ766" s="25">
        <v>0</v>
      </c>
      <c r="AK766" s="24">
        <v>0</v>
      </c>
      <c r="AL766" s="23">
        <v>0</v>
      </c>
      <c r="AM766" s="23">
        <v>0</v>
      </c>
      <c r="AN766" s="24">
        <v>0</v>
      </c>
      <c r="AO766" s="24">
        <v>0</v>
      </c>
      <c r="AP766" s="23">
        <v>0</v>
      </c>
      <c r="AQ766" s="23">
        <v>0</v>
      </c>
      <c r="AR766" s="23">
        <v>0</v>
      </c>
      <c r="AS766" s="41" t="s">
        <v>2304</v>
      </c>
      <c r="AT766" s="23">
        <v>0</v>
      </c>
      <c r="AU766" s="23">
        <v>0</v>
      </c>
      <c r="AV766" s="25">
        <v>47946552</v>
      </c>
      <c r="AW766" s="22">
        <v>0</v>
      </c>
      <c r="AX766" s="23">
        <v>0</v>
      </c>
      <c r="AY766" s="41">
        <v>0</v>
      </c>
      <c r="AZ766" s="23">
        <v>0</v>
      </c>
      <c r="BA766" s="24">
        <v>0</v>
      </c>
      <c r="BB766" s="23">
        <v>0</v>
      </c>
      <c r="BC766" s="23"/>
      <c r="BD766" s="23">
        <v>0</v>
      </c>
      <c r="BE766" s="41">
        <v>0</v>
      </c>
      <c r="BF766" s="23">
        <v>38244775</v>
      </c>
      <c r="BG766" s="23">
        <v>45031761</v>
      </c>
      <c r="BH766" s="25">
        <v>131223088</v>
      </c>
      <c r="BI766" s="23">
        <v>0</v>
      </c>
      <c r="BJ766" s="23">
        <v>10923796</v>
      </c>
      <c r="BK766" s="23">
        <v>0</v>
      </c>
      <c r="BL766" s="23">
        <v>0</v>
      </c>
      <c r="BM766" s="23">
        <v>0</v>
      </c>
      <c r="BN766" s="24">
        <v>0</v>
      </c>
      <c r="BO766" s="23">
        <v>0</v>
      </c>
      <c r="BP766" s="23">
        <v>0</v>
      </c>
      <c r="BQ766" s="23">
        <v>0</v>
      </c>
      <c r="BR766" s="25">
        <v>142146884</v>
      </c>
      <c r="BS766" s="22">
        <v>0</v>
      </c>
      <c r="BT766" s="23">
        <v>0</v>
      </c>
      <c r="BU766" s="23">
        <v>0</v>
      </c>
      <c r="BV766" s="23">
        <v>0</v>
      </c>
      <c r="BW766" s="24">
        <v>0</v>
      </c>
      <c r="BX766" s="23">
        <v>0</v>
      </c>
      <c r="BY766" s="23">
        <v>0</v>
      </c>
      <c r="BZ766" s="23">
        <v>0</v>
      </c>
      <c r="CA766" s="25">
        <f t="shared" si="107"/>
        <v>142146884</v>
      </c>
      <c r="CB766" s="22">
        <v>0</v>
      </c>
      <c r="CC766" s="23">
        <v>0</v>
      </c>
      <c r="CD766" s="23">
        <v>0</v>
      </c>
      <c r="CE766" s="23">
        <v>0</v>
      </c>
      <c r="CF766" s="24">
        <v>0</v>
      </c>
      <c r="CG766" s="23">
        <v>0</v>
      </c>
      <c r="CH766" s="23">
        <v>0</v>
      </c>
      <c r="CI766" s="23">
        <v>0</v>
      </c>
      <c r="CJ766" s="25">
        <f t="shared" si="108"/>
        <v>142146884</v>
      </c>
      <c r="CK766" s="22">
        <v>0</v>
      </c>
      <c r="CL766" s="23">
        <v>0</v>
      </c>
      <c r="CM766" s="23">
        <v>0</v>
      </c>
      <c r="CN766" s="23">
        <v>0</v>
      </c>
      <c r="CO766" s="23">
        <v>0</v>
      </c>
      <c r="CP766" s="24">
        <v>0</v>
      </c>
      <c r="CQ766" s="23">
        <v>0</v>
      </c>
      <c r="CR766" s="23">
        <v>0</v>
      </c>
      <c r="CS766" s="25">
        <f t="shared" si="109"/>
        <v>142146884</v>
      </c>
      <c r="CT766" s="22">
        <v>0</v>
      </c>
      <c r="CU766" s="23">
        <v>0</v>
      </c>
      <c r="CV766" s="23">
        <v>0</v>
      </c>
      <c r="CW766" s="23"/>
      <c r="CX766" s="23">
        <v>0</v>
      </c>
      <c r="CY766" s="24">
        <v>0</v>
      </c>
      <c r="CZ766" s="23">
        <v>0</v>
      </c>
      <c r="DA766" s="23">
        <v>0</v>
      </c>
      <c r="DB766" s="25">
        <f t="shared" si="111"/>
        <v>142146884</v>
      </c>
      <c r="DC766" s="22">
        <v>0</v>
      </c>
      <c r="DD766" s="23">
        <v>0</v>
      </c>
      <c r="DE766" s="23">
        <v>0</v>
      </c>
      <c r="DF766" s="23">
        <v>0</v>
      </c>
      <c r="DG766" s="23">
        <v>0</v>
      </c>
      <c r="DH766" s="24">
        <v>0</v>
      </c>
      <c r="DI766" s="23">
        <v>0</v>
      </c>
      <c r="DJ766" s="23">
        <v>0</v>
      </c>
      <c r="DK766" s="25">
        <f t="shared" si="112"/>
        <v>142146884</v>
      </c>
      <c r="DL766" s="28">
        <v>0</v>
      </c>
      <c r="DM766" s="23">
        <v>0</v>
      </c>
      <c r="DN766" s="23">
        <v>0</v>
      </c>
      <c r="DO766" s="23">
        <v>0</v>
      </c>
      <c r="DP766" s="23"/>
      <c r="DQ766" s="23"/>
      <c r="DR766" s="23">
        <v>0</v>
      </c>
      <c r="DS766" s="23">
        <v>0</v>
      </c>
      <c r="DT766" s="24">
        <v>0</v>
      </c>
      <c r="DU766" s="23">
        <v>0</v>
      </c>
      <c r="DV766" s="23">
        <v>0</v>
      </c>
      <c r="DW766" s="26">
        <f t="shared" si="110"/>
        <v>142146884</v>
      </c>
      <c r="DX766" s="26">
        <f>VLOOKUP(B766,[2]RPTNCT049_ConsultaSaldosContabl!$I$4:$K$7914,3,0)</f>
        <v>49168571</v>
      </c>
      <c r="DY766" s="13" t="e">
        <f>+S766+AD766+AU766+#REF!+BG766+#REF!+BQ766+#REF!</f>
        <v>#REF!</v>
      </c>
    </row>
    <row r="767" spans="1:129" ht="15" customHeight="1" x14ac:dyDescent="0.2">
      <c r="A767" s="60">
        <v>8001033088</v>
      </c>
      <c r="B767" s="60">
        <v>800103308</v>
      </c>
      <c r="C767" s="60"/>
      <c r="D767" s="61">
        <v>212499524</v>
      </c>
      <c r="E767" s="62" t="s">
        <v>1137</v>
      </c>
      <c r="F767" s="20" t="s">
        <v>2260</v>
      </c>
      <c r="G767" s="22">
        <f>VLOOKUP(A767,[1]SGP!$A$4:$G$1137,7,0)</f>
        <v>0</v>
      </c>
      <c r="H767" s="23"/>
      <c r="I767" s="23">
        <v>0</v>
      </c>
      <c r="J767" s="23">
        <v>0</v>
      </c>
      <c r="K767" s="24">
        <v>0</v>
      </c>
      <c r="L767" s="23">
        <v>0</v>
      </c>
      <c r="M767" s="23">
        <v>0</v>
      </c>
      <c r="N767" s="25">
        <f t="shared" si="113"/>
        <v>0</v>
      </c>
      <c r="O767" s="25">
        <v>0</v>
      </c>
      <c r="P767" s="22">
        <v>0</v>
      </c>
      <c r="Q767" s="23"/>
      <c r="R767" s="23">
        <v>0</v>
      </c>
      <c r="S767" s="31">
        <v>123919641</v>
      </c>
      <c r="T767" s="23">
        <v>0</v>
      </c>
      <c r="U767" s="24">
        <v>0</v>
      </c>
      <c r="V767" s="23">
        <v>0</v>
      </c>
      <c r="W767" s="23">
        <v>0</v>
      </c>
      <c r="X767" s="25">
        <f t="shared" si="105"/>
        <v>123919641</v>
      </c>
      <c r="Y767" s="25">
        <v>0</v>
      </c>
      <c r="Z767" s="22">
        <v>0</v>
      </c>
      <c r="AA767" s="23"/>
      <c r="AB767" s="22">
        <v>0</v>
      </c>
      <c r="AC767" s="23">
        <v>0</v>
      </c>
      <c r="AD767" s="23">
        <v>0</v>
      </c>
      <c r="AE767" s="23">
        <v>0</v>
      </c>
      <c r="AF767" s="24">
        <v>0</v>
      </c>
      <c r="AG767" s="23">
        <v>0</v>
      </c>
      <c r="AH767" s="23">
        <v>0</v>
      </c>
      <c r="AI767" s="25">
        <f t="shared" si="106"/>
        <v>123919641</v>
      </c>
      <c r="AJ767" s="25">
        <v>0</v>
      </c>
      <c r="AK767" s="24">
        <v>0</v>
      </c>
      <c r="AL767" s="23">
        <v>0</v>
      </c>
      <c r="AM767" s="23">
        <v>0</v>
      </c>
      <c r="AN767" s="24">
        <v>0</v>
      </c>
      <c r="AO767" s="24">
        <v>0</v>
      </c>
      <c r="AP767" s="23">
        <v>0</v>
      </c>
      <c r="AQ767" s="23">
        <v>0</v>
      </c>
      <c r="AR767" s="23">
        <v>0</v>
      </c>
      <c r="AS767" s="41" t="s">
        <v>2304</v>
      </c>
      <c r="AT767" s="23">
        <v>0</v>
      </c>
      <c r="AU767" s="23">
        <v>0</v>
      </c>
      <c r="AV767" s="25">
        <v>123919641</v>
      </c>
      <c r="AW767" s="22">
        <v>0</v>
      </c>
      <c r="AX767" s="23">
        <v>0</v>
      </c>
      <c r="AY767" s="41">
        <v>0</v>
      </c>
      <c r="AZ767" s="23">
        <v>0</v>
      </c>
      <c r="BA767" s="24">
        <v>0</v>
      </c>
      <c r="BB767" s="23">
        <v>0</v>
      </c>
      <c r="BC767" s="23"/>
      <c r="BD767" s="23">
        <v>0</v>
      </c>
      <c r="BE767" s="41">
        <v>0</v>
      </c>
      <c r="BF767" s="23">
        <v>157454000</v>
      </c>
      <c r="BG767" s="23">
        <v>115306778</v>
      </c>
      <c r="BH767" s="25">
        <v>396680419</v>
      </c>
      <c r="BI767" s="23">
        <v>0</v>
      </c>
      <c r="BJ767" s="23">
        <v>42959176</v>
      </c>
      <c r="BK767" s="23">
        <v>0</v>
      </c>
      <c r="BL767" s="23">
        <v>0</v>
      </c>
      <c r="BM767" s="23">
        <v>0</v>
      </c>
      <c r="BN767" s="24">
        <v>0</v>
      </c>
      <c r="BO767" s="23">
        <v>0</v>
      </c>
      <c r="BP767" s="23">
        <v>0</v>
      </c>
      <c r="BQ767" s="23">
        <v>0</v>
      </c>
      <c r="BR767" s="25">
        <v>439639595</v>
      </c>
      <c r="BS767" s="22">
        <v>0</v>
      </c>
      <c r="BT767" s="23">
        <v>0</v>
      </c>
      <c r="BU767" s="23">
        <v>0</v>
      </c>
      <c r="BV767" s="23">
        <v>0</v>
      </c>
      <c r="BW767" s="24">
        <v>0</v>
      </c>
      <c r="BX767" s="23">
        <v>0</v>
      </c>
      <c r="BY767" s="23">
        <v>0</v>
      </c>
      <c r="BZ767" s="23">
        <v>0</v>
      </c>
      <c r="CA767" s="25">
        <f t="shared" si="107"/>
        <v>439639595</v>
      </c>
      <c r="CB767" s="22">
        <v>0</v>
      </c>
      <c r="CC767" s="23">
        <v>0</v>
      </c>
      <c r="CD767" s="23">
        <v>0</v>
      </c>
      <c r="CE767" s="23">
        <v>0</v>
      </c>
      <c r="CF767" s="24">
        <v>0</v>
      </c>
      <c r="CG767" s="23">
        <v>0</v>
      </c>
      <c r="CH767" s="23">
        <v>0</v>
      </c>
      <c r="CI767" s="23">
        <v>0</v>
      </c>
      <c r="CJ767" s="25">
        <f t="shared" si="108"/>
        <v>439639595</v>
      </c>
      <c r="CK767" s="22">
        <v>0</v>
      </c>
      <c r="CL767" s="23">
        <v>0</v>
      </c>
      <c r="CM767" s="23">
        <v>0</v>
      </c>
      <c r="CN767" s="23">
        <v>0</v>
      </c>
      <c r="CO767" s="23">
        <v>0</v>
      </c>
      <c r="CP767" s="24">
        <v>0</v>
      </c>
      <c r="CQ767" s="23">
        <v>0</v>
      </c>
      <c r="CR767" s="23">
        <v>0</v>
      </c>
      <c r="CS767" s="25">
        <f t="shared" si="109"/>
        <v>439639595</v>
      </c>
      <c r="CT767" s="22">
        <v>0</v>
      </c>
      <c r="CU767" s="23">
        <v>0</v>
      </c>
      <c r="CV767" s="23">
        <v>0</v>
      </c>
      <c r="CW767" s="23"/>
      <c r="CX767" s="23">
        <v>0</v>
      </c>
      <c r="CY767" s="24">
        <v>0</v>
      </c>
      <c r="CZ767" s="23">
        <v>0</v>
      </c>
      <c r="DA767" s="23">
        <v>0</v>
      </c>
      <c r="DB767" s="25">
        <f t="shared" si="111"/>
        <v>439639595</v>
      </c>
      <c r="DC767" s="22">
        <v>0</v>
      </c>
      <c r="DD767" s="23">
        <v>0</v>
      </c>
      <c r="DE767" s="23">
        <v>0</v>
      </c>
      <c r="DF767" s="23">
        <v>0</v>
      </c>
      <c r="DG767" s="23">
        <v>0</v>
      </c>
      <c r="DH767" s="24">
        <v>0</v>
      </c>
      <c r="DI767" s="23">
        <v>0</v>
      </c>
      <c r="DJ767" s="23">
        <v>0</v>
      </c>
      <c r="DK767" s="25">
        <f t="shared" si="112"/>
        <v>439639595</v>
      </c>
      <c r="DL767" s="28">
        <v>0</v>
      </c>
      <c r="DM767" s="23">
        <v>0</v>
      </c>
      <c r="DN767" s="23">
        <v>0</v>
      </c>
      <c r="DO767" s="23">
        <v>0</v>
      </c>
      <c r="DP767" s="23"/>
      <c r="DQ767" s="23"/>
      <c r="DR767" s="23">
        <v>0</v>
      </c>
      <c r="DS767" s="23">
        <v>0</v>
      </c>
      <c r="DT767" s="24">
        <v>0</v>
      </c>
      <c r="DU767" s="23">
        <v>0</v>
      </c>
      <c r="DV767" s="23">
        <v>0</v>
      </c>
      <c r="DW767" s="26">
        <f t="shared" si="110"/>
        <v>439639595</v>
      </c>
      <c r="DX767" s="26">
        <f>VLOOKUP(B767,[2]RPTNCT049_ConsultaSaldosContabl!$I$4:$K$7914,3,0)</f>
        <v>200413176</v>
      </c>
      <c r="DY767" s="13" t="e">
        <f>+S767+AD767+AU767+#REF!+BG767+#REF!+BQ767+#REF!</f>
        <v>#REF!</v>
      </c>
    </row>
    <row r="768" spans="1:129" ht="15" customHeight="1" x14ac:dyDescent="0.2">
      <c r="A768" s="60">
        <v>8001031984</v>
      </c>
      <c r="B768" s="60">
        <v>800103198</v>
      </c>
      <c r="C768" s="60"/>
      <c r="D768" s="61">
        <v>210095200</v>
      </c>
      <c r="E768" s="62" t="s">
        <v>1132</v>
      </c>
      <c r="F768" s="20" t="s">
        <v>2255</v>
      </c>
      <c r="G768" s="22">
        <f>VLOOKUP(A768,[1]SGP!$A$4:$G$1137,7,0)</f>
        <v>0</v>
      </c>
      <c r="H768" s="23"/>
      <c r="I768" s="23">
        <v>0</v>
      </c>
      <c r="J768" s="23">
        <v>0</v>
      </c>
      <c r="K768" s="24">
        <v>0</v>
      </c>
      <c r="L768" s="23">
        <v>0</v>
      </c>
      <c r="M768" s="23">
        <v>0</v>
      </c>
      <c r="N768" s="25">
        <f t="shared" si="113"/>
        <v>0</v>
      </c>
      <c r="O768" s="25">
        <v>0</v>
      </c>
      <c r="P768" s="22">
        <v>0</v>
      </c>
      <c r="Q768" s="23"/>
      <c r="R768" s="23">
        <v>0</v>
      </c>
      <c r="S768" s="31">
        <v>31043569</v>
      </c>
      <c r="T768" s="23">
        <v>0</v>
      </c>
      <c r="U768" s="24">
        <v>0</v>
      </c>
      <c r="V768" s="23">
        <v>0</v>
      </c>
      <c r="W768" s="23">
        <v>0</v>
      </c>
      <c r="X768" s="25">
        <f t="shared" si="105"/>
        <v>31043569</v>
      </c>
      <c r="Y768" s="25">
        <v>0</v>
      </c>
      <c r="Z768" s="22">
        <v>0</v>
      </c>
      <c r="AA768" s="23"/>
      <c r="AB768" s="22">
        <v>0</v>
      </c>
      <c r="AC768" s="23">
        <v>0</v>
      </c>
      <c r="AD768" s="23">
        <v>0</v>
      </c>
      <c r="AE768" s="23">
        <v>0</v>
      </c>
      <c r="AF768" s="24">
        <v>0</v>
      </c>
      <c r="AG768" s="23">
        <v>0</v>
      </c>
      <c r="AH768" s="23">
        <v>0</v>
      </c>
      <c r="AI768" s="25">
        <f t="shared" si="106"/>
        <v>31043569</v>
      </c>
      <c r="AJ768" s="25">
        <v>0</v>
      </c>
      <c r="AK768" s="24">
        <v>0</v>
      </c>
      <c r="AL768" s="23">
        <v>0</v>
      </c>
      <c r="AM768" s="23">
        <v>0</v>
      </c>
      <c r="AN768" s="24">
        <v>0</v>
      </c>
      <c r="AO768" s="24">
        <v>0</v>
      </c>
      <c r="AP768" s="23">
        <v>0</v>
      </c>
      <c r="AQ768" s="23">
        <v>0</v>
      </c>
      <c r="AR768" s="23">
        <v>0</v>
      </c>
      <c r="AS768" s="41" t="s">
        <v>2304</v>
      </c>
      <c r="AT768" s="23">
        <v>0</v>
      </c>
      <c r="AU768" s="23">
        <v>0</v>
      </c>
      <c r="AV768" s="25">
        <v>31043569</v>
      </c>
      <c r="AW768" s="22">
        <v>0</v>
      </c>
      <c r="AX768" s="23">
        <v>0</v>
      </c>
      <c r="AY768" s="41">
        <v>0</v>
      </c>
      <c r="AZ768" s="23">
        <v>0</v>
      </c>
      <c r="BA768" s="24">
        <v>0</v>
      </c>
      <c r="BB768" s="23">
        <v>0</v>
      </c>
      <c r="BC768" s="23"/>
      <c r="BD768" s="23">
        <v>0</v>
      </c>
      <c r="BE768" s="41">
        <v>0</v>
      </c>
      <c r="BF768" s="23">
        <v>41498305</v>
      </c>
      <c r="BG768" s="23">
        <v>29628475</v>
      </c>
      <c r="BH768" s="25">
        <v>102170349</v>
      </c>
      <c r="BI768" s="23">
        <v>0</v>
      </c>
      <c r="BJ768" s="23">
        <v>12167268</v>
      </c>
      <c r="BK768" s="23">
        <v>0</v>
      </c>
      <c r="BL768" s="23">
        <v>0</v>
      </c>
      <c r="BM768" s="23">
        <v>0</v>
      </c>
      <c r="BN768" s="24">
        <v>0</v>
      </c>
      <c r="BO768" s="23">
        <v>0</v>
      </c>
      <c r="BP768" s="23">
        <v>0</v>
      </c>
      <c r="BQ768" s="23">
        <v>0</v>
      </c>
      <c r="BR768" s="25">
        <v>114337617</v>
      </c>
      <c r="BS768" s="22">
        <v>0</v>
      </c>
      <c r="BT768" s="23">
        <v>0</v>
      </c>
      <c r="BU768" s="23">
        <v>0</v>
      </c>
      <c r="BV768" s="23">
        <v>0</v>
      </c>
      <c r="BW768" s="24">
        <v>0</v>
      </c>
      <c r="BX768" s="23">
        <v>0</v>
      </c>
      <c r="BY768" s="23">
        <v>0</v>
      </c>
      <c r="BZ768" s="23">
        <v>0</v>
      </c>
      <c r="CA768" s="25">
        <f t="shared" si="107"/>
        <v>114337617</v>
      </c>
      <c r="CB768" s="22">
        <v>0</v>
      </c>
      <c r="CC768" s="23">
        <v>0</v>
      </c>
      <c r="CD768" s="23">
        <v>0</v>
      </c>
      <c r="CE768" s="23">
        <v>0</v>
      </c>
      <c r="CF768" s="24">
        <v>0</v>
      </c>
      <c r="CG768" s="23">
        <v>0</v>
      </c>
      <c r="CH768" s="23">
        <v>0</v>
      </c>
      <c r="CI768" s="23">
        <v>0</v>
      </c>
      <c r="CJ768" s="25">
        <f t="shared" si="108"/>
        <v>114337617</v>
      </c>
      <c r="CK768" s="22">
        <v>0</v>
      </c>
      <c r="CL768" s="23">
        <v>0</v>
      </c>
      <c r="CM768" s="23">
        <v>0</v>
      </c>
      <c r="CN768" s="23">
        <v>0</v>
      </c>
      <c r="CO768" s="23">
        <v>0</v>
      </c>
      <c r="CP768" s="24">
        <v>0</v>
      </c>
      <c r="CQ768" s="23">
        <v>0</v>
      </c>
      <c r="CR768" s="23">
        <v>0</v>
      </c>
      <c r="CS768" s="25">
        <f t="shared" si="109"/>
        <v>114337617</v>
      </c>
      <c r="CT768" s="22">
        <v>0</v>
      </c>
      <c r="CU768" s="23">
        <v>0</v>
      </c>
      <c r="CV768" s="23">
        <v>0</v>
      </c>
      <c r="CW768" s="23"/>
      <c r="CX768" s="23">
        <v>0</v>
      </c>
      <c r="CY768" s="24">
        <v>0</v>
      </c>
      <c r="CZ768" s="23">
        <v>0</v>
      </c>
      <c r="DA768" s="23">
        <v>0</v>
      </c>
      <c r="DB768" s="25">
        <f t="shared" si="111"/>
        <v>114337617</v>
      </c>
      <c r="DC768" s="22">
        <v>0</v>
      </c>
      <c r="DD768" s="23">
        <v>0</v>
      </c>
      <c r="DE768" s="23">
        <v>0</v>
      </c>
      <c r="DF768" s="23">
        <v>0</v>
      </c>
      <c r="DG768" s="23">
        <v>0</v>
      </c>
      <c r="DH768" s="24">
        <v>0</v>
      </c>
      <c r="DI768" s="23">
        <v>0</v>
      </c>
      <c r="DJ768" s="23">
        <v>0</v>
      </c>
      <c r="DK768" s="25">
        <f t="shared" si="112"/>
        <v>114337617</v>
      </c>
      <c r="DL768" s="28">
        <v>0</v>
      </c>
      <c r="DM768" s="23">
        <v>0</v>
      </c>
      <c r="DN768" s="23">
        <v>0</v>
      </c>
      <c r="DO768" s="23">
        <v>0</v>
      </c>
      <c r="DP768" s="23"/>
      <c r="DQ768" s="23"/>
      <c r="DR768" s="23">
        <v>0</v>
      </c>
      <c r="DS768" s="23">
        <v>0</v>
      </c>
      <c r="DT768" s="24">
        <v>0</v>
      </c>
      <c r="DU768" s="23">
        <v>0</v>
      </c>
      <c r="DV768" s="23">
        <v>0</v>
      </c>
      <c r="DW768" s="26">
        <f t="shared" si="110"/>
        <v>114337617</v>
      </c>
      <c r="DX768" s="26">
        <f>VLOOKUP(B768,[2]RPTNCT049_ConsultaSaldosContabl!$I$4:$K$7914,3,0)</f>
        <v>53665573</v>
      </c>
      <c r="DY768" s="13" t="e">
        <f>+S768+AD768+AU768+#REF!+BG768+#REF!+BQ768+#REF!</f>
        <v>#REF!</v>
      </c>
    </row>
    <row r="769" spans="1:129" ht="15" customHeight="1" x14ac:dyDescent="0.2">
      <c r="A769" s="60">
        <v>8001031961</v>
      </c>
      <c r="B769" s="60">
        <v>800103196</v>
      </c>
      <c r="C769" s="60"/>
      <c r="D769" s="61">
        <v>119595000</v>
      </c>
      <c r="E769" s="62" t="s">
        <v>27</v>
      </c>
      <c r="F769" s="20" t="s">
        <v>1182</v>
      </c>
      <c r="G769" s="22">
        <f>VLOOKUP(A769,[1]SGP!$A$4:$G$1137,7,0)</f>
        <v>3533841253</v>
      </c>
      <c r="H769" s="23"/>
      <c r="I769" s="23">
        <v>7384959</v>
      </c>
      <c r="J769" s="23">
        <v>0</v>
      </c>
      <c r="K769" s="24">
        <v>164415155</v>
      </c>
      <c r="L769" s="23">
        <v>325649152</v>
      </c>
      <c r="M769" s="23">
        <v>0</v>
      </c>
      <c r="N769" s="25">
        <f t="shared" si="113"/>
        <v>4031290519</v>
      </c>
      <c r="O769" s="25">
        <v>0</v>
      </c>
      <c r="P769" s="22">
        <v>3363812927</v>
      </c>
      <c r="Q769" s="23">
        <v>0</v>
      </c>
      <c r="R769" s="23">
        <v>7384959</v>
      </c>
      <c r="S769" s="29">
        <v>0</v>
      </c>
      <c r="T769" s="23">
        <v>0</v>
      </c>
      <c r="U769" s="24">
        <v>164415155</v>
      </c>
      <c r="V769" s="23">
        <v>375560894</v>
      </c>
      <c r="W769" s="23">
        <v>0</v>
      </c>
      <c r="X769" s="25">
        <f t="shared" si="105"/>
        <v>7942464454</v>
      </c>
      <c r="Y769" s="25">
        <v>0</v>
      </c>
      <c r="Z769" s="32">
        <v>3669841604</v>
      </c>
      <c r="AA769" s="23">
        <v>0</v>
      </c>
      <c r="AB769" s="22">
        <v>0</v>
      </c>
      <c r="AC769" s="31">
        <v>210315559</v>
      </c>
      <c r="AD769" s="23">
        <v>0</v>
      </c>
      <c r="AE769" s="23"/>
      <c r="AF769" s="24">
        <v>164415155</v>
      </c>
      <c r="AG769" s="23">
        <v>350605023</v>
      </c>
      <c r="AH769" s="23">
        <v>0</v>
      </c>
      <c r="AI769" s="25">
        <f t="shared" si="106"/>
        <v>12337641795</v>
      </c>
      <c r="AJ769" s="25">
        <v>0</v>
      </c>
      <c r="AK769" s="50">
        <v>3864244932</v>
      </c>
      <c r="AL769" s="23">
        <v>0</v>
      </c>
      <c r="AM769" s="23">
        <v>0</v>
      </c>
      <c r="AN769" s="23">
        <v>1738910219</v>
      </c>
      <c r="AO769" s="23">
        <v>0</v>
      </c>
      <c r="AP769" s="23">
        <v>164534323</v>
      </c>
      <c r="AQ769" s="23">
        <v>351308195</v>
      </c>
      <c r="AR769" s="23">
        <v>0</v>
      </c>
      <c r="AS769" s="41" t="s">
        <v>2304</v>
      </c>
      <c r="AT769" s="23">
        <v>0</v>
      </c>
      <c r="AU769" s="23">
        <v>0</v>
      </c>
      <c r="AV769" s="25">
        <v>18456639464</v>
      </c>
      <c r="AW769" s="22">
        <v>2025463012</v>
      </c>
      <c r="AX769" s="23">
        <v>0</v>
      </c>
      <c r="AY769" s="41">
        <v>0</v>
      </c>
      <c r="AZ769" s="23">
        <v>0</v>
      </c>
      <c r="BA769" s="24">
        <v>164534323</v>
      </c>
      <c r="BB769" s="23">
        <v>351308195</v>
      </c>
      <c r="BC769" s="23"/>
      <c r="BD769" s="23">
        <v>0</v>
      </c>
      <c r="BE769" s="41">
        <v>0</v>
      </c>
      <c r="BF769" s="23">
        <v>0</v>
      </c>
      <c r="BG769" s="23">
        <v>0</v>
      </c>
      <c r="BH769" s="25">
        <v>20997944994</v>
      </c>
      <c r="BI769" s="23">
        <v>3850317422</v>
      </c>
      <c r="BJ769" s="23">
        <v>0</v>
      </c>
      <c r="BK769" s="23">
        <v>0</v>
      </c>
      <c r="BL769" s="23">
        <v>0</v>
      </c>
      <c r="BM769" s="23">
        <v>0</v>
      </c>
      <c r="BN769" s="24">
        <v>164534323</v>
      </c>
      <c r="BO769" s="23">
        <v>351308195</v>
      </c>
      <c r="BP769" s="23">
        <v>0</v>
      </c>
      <c r="BQ769" s="23">
        <v>0</v>
      </c>
      <c r="BR769" s="25">
        <v>25364104934</v>
      </c>
      <c r="BS769" s="22">
        <v>0</v>
      </c>
      <c r="BT769" s="23">
        <v>0</v>
      </c>
      <c r="BU769" s="23">
        <v>0</v>
      </c>
      <c r="BV769" s="23">
        <v>0</v>
      </c>
      <c r="BW769" s="24">
        <v>0</v>
      </c>
      <c r="BX769" s="23">
        <v>0</v>
      </c>
      <c r="BY769" s="23">
        <v>0</v>
      </c>
      <c r="BZ769" s="23">
        <v>0</v>
      </c>
      <c r="CA769" s="25">
        <f t="shared" si="107"/>
        <v>25364104934</v>
      </c>
      <c r="CB769" s="22">
        <v>0</v>
      </c>
      <c r="CC769" s="23">
        <v>0</v>
      </c>
      <c r="CD769" s="23">
        <v>0</v>
      </c>
      <c r="CE769" s="23">
        <v>0</v>
      </c>
      <c r="CF769" s="24">
        <v>0</v>
      </c>
      <c r="CG769" s="23">
        <v>0</v>
      </c>
      <c r="CH769" s="23">
        <v>0</v>
      </c>
      <c r="CI769" s="23">
        <v>0</v>
      </c>
      <c r="CJ769" s="25">
        <f t="shared" si="108"/>
        <v>25364104934</v>
      </c>
      <c r="CK769" s="22">
        <v>0</v>
      </c>
      <c r="CL769" s="23">
        <v>0</v>
      </c>
      <c r="CM769" s="23">
        <v>0</v>
      </c>
      <c r="CN769" s="23">
        <v>0</v>
      </c>
      <c r="CO769" s="23">
        <v>0</v>
      </c>
      <c r="CP769" s="24">
        <v>0</v>
      </c>
      <c r="CQ769" s="23">
        <v>0</v>
      </c>
      <c r="CR769" s="23">
        <v>0</v>
      </c>
      <c r="CS769" s="25">
        <f t="shared" si="109"/>
        <v>25364104934</v>
      </c>
      <c r="CT769" s="22">
        <v>0</v>
      </c>
      <c r="CU769" s="23">
        <v>0</v>
      </c>
      <c r="CV769" s="23">
        <v>0</v>
      </c>
      <c r="CW769" s="23">
        <v>0</v>
      </c>
      <c r="CX769" s="23">
        <v>0</v>
      </c>
      <c r="CY769" s="24">
        <v>0</v>
      </c>
      <c r="CZ769" s="23">
        <v>0</v>
      </c>
      <c r="DA769" s="23">
        <v>0</v>
      </c>
      <c r="DB769" s="25">
        <f t="shared" si="111"/>
        <v>25364104934</v>
      </c>
      <c r="DC769" s="22">
        <v>0</v>
      </c>
      <c r="DD769" s="23">
        <v>0</v>
      </c>
      <c r="DE769" s="23">
        <v>0</v>
      </c>
      <c r="DF769" s="23">
        <v>0</v>
      </c>
      <c r="DG769" s="23">
        <v>0</v>
      </c>
      <c r="DH769" s="24">
        <v>0</v>
      </c>
      <c r="DI769" s="23">
        <v>0</v>
      </c>
      <c r="DJ769" s="23">
        <v>0</v>
      </c>
      <c r="DK769" s="25">
        <f t="shared" si="112"/>
        <v>25364104934</v>
      </c>
      <c r="DL769" s="28">
        <v>0</v>
      </c>
      <c r="DM769" s="23">
        <v>0</v>
      </c>
      <c r="DN769" s="23">
        <v>0</v>
      </c>
      <c r="DO769" s="23">
        <v>0</v>
      </c>
      <c r="DP769" s="23">
        <v>0</v>
      </c>
      <c r="DQ769" s="23"/>
      <c r="DR769" s="23">
        <v>0</v>
      </c>
      <c r="DS769" s="23">
        <v>0</v>
      </c>
      <c r="DT769" s="24">
        <v>0</v>
      </c>
      <c r="DU769" s="23">
        <v>0</v>
      </c>
      <c r="DV769" s="23">
        <v>0</v>
      </c>
      <c r="DW769" s="26">
        <f t="shared" si="110"/>
        <v>25364104934</v>
      </c>
      <c r="DX769" s="26">
        <f>VLOOKUP(B769,[2]RPTNCT049_ConsultaSaldosContabl!$I$4:$K$7914,3,0)</f>
        <v>25364104934</v>
      </c>
      <c r="DY769" s="13" t="e">
        <f>+S769+AD769+AU769+#REF!+BG769+#REF!+BQ769+#REF!</f>
        <v>#REF!</v>
      </c>
    </row>
    <row r="770" spans="1:129" ht="15" customHeight="1" x14ac:dyDescent="0.2">
      <c r="A770" s="60">
        <v>8001031802</v>
      </c>
      <c r="B770" s="60">
        <v>800103180</v>
      </c>
      <c r="C770" s="60"/>
      <c r="D770" s="61">
        <v>210195001</v>
      </c>
      <c r="E770" s="62" t="s">
        <v>1129</v>
      </c>
      <c r="F770" s="20" t="s">
        <v>2252</v>
      </c>
      <c r="G770" s="22">
        <f>VLOOKUP(A770,[1]SGP!$A$4:$G$1137,7,0)</f>
        <v>0</v>
      </c>
      <c r="H770" s="23"/>
      <c r="I770" s="23">
        <v>0</v>
      </c>
      <c r="J770" s="23">
        <v>0</v>
      </c>
      <c r="K770" s="24">
        <v>0</v>
      </c>
      <c r="L770" s="23">
        <v>0</v>
      </c>
      <c r="M770" s="23">
        <v>0</v>
      </c>
      <c r="N770" s="25">
        <f t="shared" si="113"/>
        <v>0</v>
      </c>
      <c r="O770" s="25">
        <v>0</v>
      </c>
      <c r="P770" s="22">
        <v>0</v>
      </c>
      <c r="Q770" s="23"/>
      <c r="R770" s="23">
        <v>0</v>
      </c>
      <c r="S770" s="31">
        <v>436371631</v>
      </c>
      <c r="T770" s="23">
        <v>0</v>
      </c>
      <c r="U770" s="24">
        <v>0</v>
      </c>
      <c r="V770" s="23">
        <v>0</v>
      </c>
      <c r="W770" s="23">
        <v>0</v>
      </c>
      <c r="X770" s="25">
        <f t="shared" si="105"/>
        <v>436371631</v>
      </c>
      <c r="Y770" s="25">
        <v>0</v>
      </c>
      <c r="Z770" s="22">
        <v>0</v>
      </c>
      <c r="AA770" s="23"/>
      <c r="AB770" s="22">
        <v>0</v>
      </c>
      <c r="AC770" s="23">
        <v>0</v>
      </c>
      <c r="AD770" s="23">
        <v>12531219</v>
      </c>
      <c r="AE770" s="23">
        <v>0</v>
      </c>
      <c r="AF770" s="24">
        <v>0</v>
      </c>
      <c r="AG770" s="23">
        <v>0</v>
      </c>
      <c r="AH770" s="23">
        <v>0</v>
      </c>
      <c r="AI770" s="25">
        <f t="shared" si="106"/>
        <v>448902850</v>
      </c>
      <c r="AJ770" s="25">
        <v>0</v>
      </c>
      <c r="AK770" s="24">
        <v>0</v>
      </c>
      <c r="AL770" s="23">
        <v>0</v>
      </c>
      <c r="AM770" s="23">
        <v>0</v>
      </c>
      <c r="AN770" s="24">
        <v>0</v>
      </c>
      <c r="AO770" s="24">
        <v>0</v>
      </c>
      <c r="AP770" s="23">
        <v>0</v>
      </c>
      <c r="AQ770" s="23">
        <v>0</v>
      </c>
      <c r="AR770" s="23">
        <v>0</v>
      </c>
      <c r="AS770" s="41" t="s">
        <v>2304</v>
      </c>
      <c r="AT770" s="23">
        <v>0</v>
      </c>
      <c r="AU770" s="23">
        <v>0</v>
      </c>
      <c r="AV770" s="25">
        <v>448902850</v>
      </c>
      <c r="AW770" s="22">
        <v>0</v>
      </c>
      <c r="AX770" s="23">
        <v>0</v>
      </c>
      <c r="AY770" s="41">
        <v>0</v>
      </c>
      <c r="AZ770" s="23">
        <v>0</v>
      </c>
      <c r="BA770" s="24">
        <v>0</v>
      </c>
      <c r="BB770" s="23">
        <v>0</v>
      </c>
      <c r="BC770" s="23"/>
      <c r="BD770" s="23">
        <v>0</v>
      </c>
      <c r="BE770" s="41">
        <v>0</v>
      </c>
      <c r="BF770" s="23">
        <v>393900985</v>
      </c>
      <c r="BG770" s="23">
        <v>477090877</v>
      </c>
      <c r="BH770" s="25">
        <v>1319894712</v>
      </c>
      <c r="BI770" s="23">
        <v>0</v>
      </c>
      <c r="BJ770" s="23">
        <v>115943275</v>
      </c>
      <c r="BK770" s="23">
        <v>0</v>
      </c>
      <c r="BL770" s="23">
        <v>0</v>
      </c>
      <c r="BM770" s="23">
        <v>0</v>
      </c>
      <c r="BN770" s="24">
        <v>0</v>
      </c>
      <c r="BO770" s="23">
        <v>0</v>
      </c>
      <c r="BP770" s="23">
        <v>0</v>
      </c>
      <c r="BQ770" s="23">
        <v>0</v>
      </c>
      <c r="BR770" s="25">
        <v>1435837987</v>
      </c>
      <c r="BS770" s="22">
        <v>0</v>
      </c>
      <c r="BT770" s="23">
        <v>0</v>
      </c>
      <c r="BU770" s="23">
        <v>0</v>
      </c>
      <c r="BV770" s="23">
        <v>0</v>
      </c>
      <c r="BW770" s="24">
        <v>0</v>
      </c>
      <c r="BX770" s="23">
        <v>0</v>
      </c>
      <c r="BY770" s="23">
        <v>0</v>
      </c>
      <c r="BZ770" s="23">
        <v>0</v>
      </c>
      <c r="CA770" s="25">
        <f t="shared" si="107"/>
        <v>1435837987</v>
      </c>
      <c r="CB770" s="22">
        <v>0</v>
      </c>
      <c r="CC770" s="23">
        <v>0</v>
      </c>
      <c r="CD770" s="23">
        <v>0</v>
      </c>
      <c r="CE770" s="23">
        <v>0</v>
      </c>
      <c r="CF770" s="24">
        <v>0</v>
      </c>
      <c r="CG770" s="23">
        <v>0</v>
      </c>
      <c r="CH770" s="23">
        <v>0</v>
      </c>
      <c r="CI770" s="23">
        <v>0</v>
      </c>
      <c r="CJ770" s="25">
        <f t="shared" si="108"/>
        <v>1435837987</v>
      </c>
      <c r="CK770" s="22">
        <v>0</v>
      </c>
      <c r="CL770" s="23">
        <v>0</v>
      </c>
      <c r="CM770" s="23">
        <v>0</v>
      </c>
      <c r="CN770" s="23">
        <v>0</v>
      </c>
      <c r="CO770" s="23">
        <v>0</v>
      </c>
      <c r="CP770" s="24">
        <v>0</v>
      </c>
      <c r="CQ770" s="23">
        <v>0</v>
      </c>
      <c r="CR770" s="23">
        <v>0</v>
      </c>
      <c r="CS770" s="25">
        <f t="shared" si="109"/>
        <v>1435837987</v>
      </c>
      <c r="CT770" s="22">
        <v>0</v>
      </c>
      <c r="CU770" s="23">
        <v>0</v>
      </c>
      <c r="CV770" s="23">
        <v>0</v>
      </c>
      <c r="CW770" s="23"/>
      <c r="CX770" s="23">
        <v>0</v>
      </c>
      <c r="CY770" s="24">
        <v>0</v>
      </c>
      <c r="CZ770" s="23">
        <v>0</v>
      </c>
      <c r="DA770" s="23">
        <v>0</v>
      </c>
      <c r="DB770" s="25">
        <f t="shared" si="111"/>
        <v>1435837987</v>
      </c>
      <c r="DC770" s="22">
        <v>0</v>
      </c>
      <c r="DD770" s="23">
        <v>0</v>
      </c>
      <c r="DE770" s="23">
        <v>0</v>
      </c>
      <c r="DF770" s="23">
        <v>0</v>
      </c>
      <c r="DG770" s="23">
        <v>0</v>
      </c>
      <c r="DH770" s="24">
        <v>0</v>
      </c>
      <c r="DI770" s="23">
        <v>0</v>
      </c>
      <c r="DJ770" s="23">
        <v>0</v>
      </c>
      <c r="DK770" s="25">
        <f t="shared" si="112"/>
        <v>1435837987</v>
      </c>
      <c r="DL770" s="28">
        <v>0</v>
      </c>
      <c r="DM770" s="23">
        <v>0</v>
      </c>
      <c r="DN770" s="23">
        <v>0</v>
      </c>
      <c r="DO770" s="23">
        <v>0</v>
      </c>
      <c r="DP770" s="23"/>
      <c r="DQ770" s="23"/>
      <c r="DR770" s="23">
        <v>0</v>
      </c>
      <c r="DS770" s="23">
        <v>0</v>
      </c>
      <c r="DT770" s="24">
        <v>0</v>
      </c>
      <c r="DU770" s="23">
        <v>0</v>
      </c>
      <c r="DV770" s="23">
        <v>0</v>
      </c>
      <c r="DW770" s="26">
        <f t="shared" si="110"/>
        <v>1435837987</v>
      </c>
      <c r="DX770" s="26">
        <f>VLOOKUP(B770,[2]RPTNCT049_ConsultaSaldosContabl!$I$4:$K$7914,3,0)</f>
        <v>509844260</v>
      </c>
      <c r="DY770" s="13" t="e">
        <f>+S770+AD770+AU770+#REF!+BG770+#REF!+BQ770+#REF!</f>
        <v>#REF!</v>
      </c>
    </row>
    <row r="771" spans="1:129" ht="15" customHeight="1" x14ac:dyDescent="0.2">
      <c r="A771" s="60">
        <v>8001031612</v>
      </c>
      <c r="B771" s="60">
        <v>800103161</v>
      </c>
      <c r="C771" s="60"/>
      <c r="D771" s="61">
        <v>214091540</v>
      </c>
      <c r="E771" s="62" t="s">
        <v>1127</v>
      </c>
      <c r="F771" s="20" t="s">
        <v>2250</v>
      </c>
      <c r="G771" s="22">
        <f>VLOOKUP(A771,[1]SGP!$A$4:$G$1137,7,0)</f>
        <v>0</v>
      </c>
      <c r="H771" s="23"/>
      <c r="I771" s="23">
        <v>0</v>
      </c>
      <c r="J771" s="23">
        <v>0</v>
      </c>
      <c r="K771" s="24">
        <v>0</v>
      </c>
      <c r="L771" s="23">
        <v>0</v>
      </c>
      <c r="M771" s="23">
        <v>0</v>
      </c>
      <c r="N771" s="25">
        <f t="shared" si="113"/>
        <v>0</v>
      </c>
      <c r="O771" s="25">
        <v>0</v>
      </c>
      <c r="P771" s="22">
        <v>0</v>
      </c>
      <c r="Q771" s="23"/>
      <c r="R771" s="23">
        <v>0</v>
      </c>
      <c r="S771" s="31">
        <v>89447648</v>
      </c>
      <c r="T771" s="23">
        <v>0</v>
      </c>
      <c r="U771" s="24">
        <v>0</v>
      </c>
      <c r="V771" s="23">
        <v>0</v>
      </c>
      <c r="W771" s="23">
        <v>0</v>
      </c>
      <c r="X771" s="25">
        <f t="shared" si="105"/>
        <v>89447648</v>
      </c>
      <c r="Y771" s="25">
        <v>0</v>
      </c>
      <c r="Z771" s="22">
        <v>0</v>
      </c>
      <c r="AA771" s="23"/>
      <c r="AB771" s="22">
        <v>0</v>
      </c>
      <c r="AC771" s="23">
        <v>0</v>
      </c>
      <c r="AD771" s="23">
        <v>0</v>
      </c>
      <c r="AE771" s="23">
        <v>0</v>
      </c>
      <c r="AF771" s="24">
        <v>0</v>
      </c>
      <c r="AG771" s="23">
        <v>0</v>
      </c>
      <c r="AH771" s="23">
        <v>0</v>
      </c>
      <c r="AI771" s="25">
        <f t="shared" si="106"/>
        <v>89447648</v>
      </c>
      <c r="AJ771" s="25">
        <v>0</v>
      </c>
      <c r="AK771" s="24">
        <v>0</v>
      </c>
      <c r="AL771" s="23">
        <v>0</v>
      </c>
      <c r="AM771" s="23">
        <v>0</v>
      </c>
      <c r="AN771" s="24">
        <v>0</v>
      </c>
      <c r="AO771" s="24">
        <v>0</v>
      </c>
      <c r="AP771" s="23">
        <v>0</v>
      </c>
      <c r="AQ771" s="23">
        <v>0</v>
      </c>
      <c r="AR771" s="23">
        <v>0</v>
      </c>
      <c r="AS771" s="41" t="s">
        <v>2304</v>
      </c>
      <c r="AT771" s="23">
        <v>0</v>
      </c>
      <c r="AU771" s="23">
        <v>0</v>
      </c>
      <c r="AV771" s="25">
        <v>89447648</v>
      </c>
      <c r="AW771" s="22">
        <v>0</v>
      </c>
      <c r="AX771" s="23">
        <v>0</v>
      </c>
      <c r="AY771" s="41">
        <v>0</v>
      </c>
      <c r="AZ771" s="23">
        <v>0</v>
      </c>
      <c r="BA771" s="24">
        <v>0</v>
      </c>
      <c r="BB771" s="23">
        <v>0</v>
      </c>
      <c r="BC771" s="23"/>
      <c r="BD771" s="23">
        <v>0</v>
      </c>
      <c r="BE771" s="41">
        <v>0</v>
      </c>
      <c r="BF771" s="23">
        <v>72096575</v>
      </c>
      <c r="BG771" s="23">
        <v>84670761</v>
      </c>
      <c r="BH771" s="25">
        <v>246214984</v>
      </c>
      <c r="BI771" s="23">
        <v>0</v>
      </c>
      <c r="BJ771" s="23">
        <v>20592833</v>
      </c>
      <c r="BK771" s="23">
        <v>0</v>
      </c>
      <c r="BL771" s="23">
        <v>0</v>
      </c>
      <c r="BM771" s="23">
        <v>0</v>
      </c>
      <c r="BN771" s="24">
        <v>0</v>
      </c>
      <c r="BO771" s="23">
        <v>0</v>
      </c>
      <c r="BP771" s="23">
        <v>0</v>
      </c>
      <c r="BQ771" s="23">
        <v>0</v>
      </c>
      <c r="BR771" s="25">
        <v>266807817</v>
      </c>
      <c r="BS771" s="22">
        <v>0</v>
      </c>
      <c r="BT771" s="23">
        <v>0</v>
      </c>
      <c r="BU771" s="23">
        <v>0</v>
      </c>
      <c r="BV771" s="23">
        <v>0</v>
      </c>
      <c r="BW771" s="24">
        <v>0</v>
      </c>
      <c r="BX771" s="23">
        <v>0</v>
      </c>
      <c r="BY771" s="23">
        <v>0</v>
      </c>
      <c r="BZ771" s="23">
        <v>0</v>
      </c>
      <c r="CA771" s="25">
        <f t="shared" si="107"/>
        <v>266807817</v>
      </c>
      <c r="CB771" s="22">
        <v>0</v>
      </c>
      <c r="CC771" s="23">
        <v>0</v>
      </c>
      <c r="CD771" s="23">
        <v>0</v>
      </c>
      <c r="CE771" s="23">
        <v>0</v>
      </c>
      <c r="CF771" s="24">
        <v>0</v>
      </c>
      <c r="CG771" s="23">
        <v>0</v>
      </c>
      <c r="CH771" s="23">
        <v>0</v>
      </c>
      <c r="CI771" s="23">
        <v>0</v>
      </c>
      <c r="CJ771" s="25">
        <f t="shared" si="108"/>
        <v>266807817</v>
      </c>
      <c r="CK771" s="22">
        <v>0</v>
      </c>
      <c r="CL771" s="23">
        <v>0</v>
      </c>
      <c r="CM771" s="23">
        <v>0</v>
      </c>
      <c r="CN771" s="23">
        <v>0</v>
      </c>
      <c r="CO771" s="23">
        <v>0</v>
      </c>
      <c r="CP771" s="24">
        <v>0</v>
      </c>
      <c r="CQ771" s="23">
        <v>0</v>
      </c>
      <c r="CR771" s="23">
        <v>0</v>
      </c>
      <c r="CS771" s="25">
        <f t="shared" si="109"/>
        <v>266807817</v>
      </c>
      <c r="CT771" s="22">
        <v>0</v>
      </c>
      <c r="CU771" s="23">
        <v>0</v>
      </c>
      <c r="CV771" s="23">
        <v>0</v>
      </c>
      <c r="CW771" s="23"/>
      <c r="CX771" s="23">
        <v>0</v>
      </c>
      <c r="CY771" s="24">
        <v>0</v>
      </c>
      <c r="CZ771" s="23">
        <v>0</v>
      </c>
      <c r="DA771" s="23">
        <v>0</v>
      </c>
      <c r="DB771" s="25">
        <f t="shared" si="111"/>
        <v>266807817</v>
      </c>
      <c r="DC771" s="22">
        <v>0</v>
      </c>
      <c r="DD771" s="23">
        <v>0</v>
      </c>
      <c r="DE771" s="23">
        <v>0</v>
      </c>
      <c r="DF771" s="23">
        <v>0</v>
      </c>
      <c r="DG771" s="23">
        <v>0</v>
      </c>
      <c r="DH771" s="24">
        <v>0</v>
      </c>
      <c r="DI771" s="23">
        <v>0</v>
      </c>
      <c r="DJ771" s="23">
        <v>0</v>
      </c>
      <c r="DK771" s="25">
        <f t="shared" si="112"/>
        <v>266807817</v>
      </c>
      <c r="DL771" s="28">
        <v>0</v>
      </c>
      <c r="DM771" s="23">
        <v>0</v>
      </c>
      <c r="DN771" s="23">
        <v>0</v>
      </c>
      <c r="DO771" s="23">
        <v>0</v>
      </c>
      <c r="DP771" s="23"/>
      <c r="DQ771" s="23"/>
      <c r="DR771" s="23">
        <v>0</v>
      </c>
      <c r="DS771" s="23">
        <v>0</v>
      </c>
      <c r="DT771" s="24">
        <v>0</v>
      </c>
      <c r="DU771" s="23">
        <v>0</v>
      </c>
      <c r="DV771" s="23">
        <v>0</v>
      </c>
      <c r="DW771" s="26">
        <f t="shared" si="110"/>
        <v>266807817</v>
      </c>
      <c r="DX771" s="26">
        <f>VLOOKUP(B771,[2]RPTNCT049_ConsultaSaldosContabl!$I$4:$K$7914,3,0)</f>
        <v>92689408</v>
      </c>
      <c r="DY771" s="13" t="e">
        <f>+S771+AD771+AU771+#REF!+BG771+#REF!+BQ771+#REF!</f>
        <v>#REF!</v>
      </c>
    </row>
    <row r="772" spans="1:129" ht="15" customHeight="1" x14ac:dyDescent="0.2">
      <c r="A772" s="60">
        <v>8001030211</v>
      </c>
      <c r="B772" s="60">
        <v>800103021</v>
      </c>
      <c r="C772" s="60"/>
      <c r="D772" s="61">
        <v>216488564</v>
      </c>
      <c r="E772" s="62" t="s">
        <v>1125</v>
      </c>
      <c r="F772" s="20" t="s">
        <v>2248</v>
      </c>
      <c r="G772" s="22">
        <f>VLOOKUP(A772,[1]SGP!$A$4:$G$1137,7,0)</f>
        <v>0</v>
      </c>
      <c r="H772" s="23">
        <v>0</v>
      </c>
      <c r="I772" s="23">
        <v>0</v>
      </c>
      <c r="J772" s="23">
        <v>0</v>
      </c>
      <c r="K772" s="24">
        <v>0</v>
      </c>
      <c r="L772" s="23">
        <v>0</v>
      </c>
      <c r="M772" s="23">
        <v>0</v>
      </c>
      <c r="N772" s="25">
        <f t="shared" si="113"/>
        <v>0</v>
      </c>
      <c r="O772" s="25">
        <v>0</v>
      </c>
      <c r="P772" s="22">
        <v>0</v>
      </c>
      <c r="Q772" s="23"/>
      <c r="R772" s="23">
        <v>0</v>
      </c>
      <c r="S772" s="29">
        <v>0</v>
      </c>
      <c r="T772" s="23">
        <v>0</v>
      </c>
      <c r="U772" s="24">
        <v>0</v>
      </c>
      <c r="V772" s="23">
        <v>0</v>
      </c>
      <c r="W772" s="23">
        <v>0</v>
      </c>
      <c r="X772" s="25">
        <f t="shared" ref="X772:X835" si="114">SUM(N772:W772)</f>
        <v>0</v>
      </c>
      <c r="Y772" s="25">
        <v>0</v>
      </c>
      <c r="Z772" s="22">
        <v>0</v>
      </c>
      <c r="AA772" s="23"/>
      <c r="AB772" s="22">
        <v>0</v>
      </c>
      <c r="AC772" s="23">
        <v>0</v>
      </c>
      <c r="AD772" s="23">
        <v>0</v>
      </c>
      <c r="AE772" s="23">
        <v>0</v>
      </c>
      <c r="AF772" s="24">
        <v>0</v>
      </c>
      <c r="AG772" s="23">
        <v>0</v>
      </c>
      <c r="AH772" s="23">
        <v>0</v>
      </c>
      <c r="AI772" s="25">
        <f t="shared" ref="AI772:AI835" si="115">SUM(X772:AH772)</f>
        <v>0</v>
      </c>
      <c r="AJ772" s="25">
        <v>0</v>
      </c>
      <c r="AK772" s="24">
        <v>0</v>
      </c>
      <c r="AL772" s="23">
        <v>0</v>
      </c>
      <c r="AM772" s="23">
        <v>0</v>
      </c>
      <c r="AN772" s="24">
        <v>0</v>
      </c>
      <c r="AO772" s="24">
        <v>0</v>
      </c>
      <c r="AP772" s="23">
        <v>0</v>
      </c>
      <c r="AQ772" s="23">
        <v>0</v>
      </c>
      <c r="AR772" s="23">
        <v>0</v>
      </c>
      <c r="AS772" s="41" t="s">
        <v>2304</v>
      </c>
      <c r="AT772" s="23">
        <v>0</v>
      </c>
      <c r="AU772" s="23">
        <v>0</v>
      </c>
      <c r="AV772" s="25"/>
      <c r="AW772" s="22">
        <v>0</v>
      </c>
      <c r="AX772" s="23">
        <v>0</v>
      </c>
      <c r="AY772" s="41">
        <v>0</v>
      </c>
      <c r="AZ772" s="23">
        <v>0</v>
      </c>
      <c r="BA772" s="24">
        <v>0</v>
      </c>
      <c r="BB772" s="23">
        <v>0</v>
      </c>
      <c r="BC772" s="23"/>
      <c r="BD772" s="23">
        <v>0</v>
      </c>
      <c r="BE772" s="41">
        <v>0</v>
      </c>
      <c r="BF772" s="23"/>
      <c r="BG772" s="23"/>
      <c r="BH772" s="25">
        <v>0</v>
      </c>
      <c r="BI772" s="23">
        <v>0</v>
      </c>
      <c r="BJ772" s="23">
        <v>0</v>
      </c>
      <c r="BK772" s="23">
        <v>0</v>
      </c>
      <c r="BL772" s="23">
        <v>0</v>
      </c>
      <c r="BM772" s="23">
        <v>0</v>
      </c>
      <c r="BN772" s="24">
        <v>0</v>
      </c>
      <c r="BO772" s="23">
        <v>0</v>
      </c>
      <c r="BP772" s="23">
        <v>0</v>
      </c>
      <c r="BQ772" s="23">
        <v>0</v>
      </c>
      <c r="BR772" s="25">
        <v>0</v>
      </c>
      <c r="BS772" s="22">
        <v>0</v>
      </c>
      <c r="BT772" s="23">
        <v>0</v>
      </c>
      <c r="BU772" s="23">
        <v>0</v>
      </c>
      <c r="BV772" s="23">
        <v>0</v>
      </c>
      <c r="BW772" s="24">
        <v>0</v>
      </c>
      <c r="BX772" s="23">
        <v>0</v>
      </c>
      <c r="BY772" s="23">
        <v>0</v>
      </c>
      <c r="BZ772" s="23">
        <v>0</v>
      </c>
      <c r="CA772" s="25">
        <f t="shared" ref="CA772:CA835" si="116">SUM(BR772:BZ772)</f>
        <v>0</v>
      </c>
      <c r="CB772" s="22">
        <v>0</v>
      </c>
      <c r="CC772" s="23">
        <v>0</v>
      </c>
      <c r="CD772" s="23">
        <v>0</v>
      </c>
      <c r="CE772" s="23">
        <v>0</v>
      </c>
      <c r="CF772" s="24">
        <v>0</v>
      </c>
      <c r="CG772" s="23">
        <v>0</v>
      </c>
      <c r="CH772" s="23">
        <v>0</v>
      </c>
      <c r="CI772" s="23">
        <v>0</v>
      </c>
      <c r="CJ772" s="25">
        <f t="shared" ref="CJ772:CJ835" si="117">SUM(CA772:CI772)</f>
        <v>0</v>
      </c>
      <c r="CK772" s="22">
        <v>0</v>
      </c>
      <c r="CL772" s="23">
        <v>0</v>
      </c>
      <c r="CM772" s="23">
        <v>0</v>
      </c>
      <c r="CN772" s="23">
        <v>0</v>
      </c>
      <c r="CO772" s="23">
        <v>0</v>
      </c>
      <c r="CP772" s="24">
        <v>0</v>
      </c>
      <c r="CQ772" s="23">
        <v>0</v>
      </c>
      <c r="CR772" s="23">
        <v>0</v>
      </c>
      <c r="CS772" s="25">
        <f t="shared" ref="CS772:CS835" si="118">SUM(CJ772:CR772)</f>
        <v>0</v>
      </c>
      <c r="CT772" s="22">
        <v>0</v>
      </c>
      <c r="CU772" s="23">
        <v>0</v>
      </c>
      <c r="CV772" s="23">
        <v>0</v>
      </c>
      <c r="CW772" s="23"/>
      <c r="CX772" s="23">
        <v>0</v>
      </c>
      <c r="CY772" s="24">
        <v>0</v>
      </c>
      <c r="CZ772" s="23">
        <v>0</v>
      </c>
      <c r="DA772" s="23">
        <v>0</v>
      </c>
      <c r="DB772" s="25">
        <f t="shared" si="111"/>
        <v>0</v>
      </c>
      <c r="DC772" s="22">
        <v>0</v>
      </c>
      <c r="DD772" s="23">
        <v>0</v>
      </c>
      <c r="DE772" s="23">
        <v>0</v>
      </c>
      <c r="DF772" s="23">
        <v>0</v>
      </c>
      <c r="DG772" s="23">
        <v>0</v>
      </c>
      <c r="DH772" s="24">
        <v>0</v>
      </c>
      <c r="DI772" s="23">
        <v>0</v>
      </c>
      <c r="DJ772" s="23">
        <v>0</v>
      </c>
      <c r="DK772" s="25">
        <f t="shared" si="112"/>
        <v>0</v>
      </c>
      <c r="DL772" s="28">
        <v>0</v>
      </c>
      <c r="DM772" s="23">
        <v>0</v>
      </c>
      <c r="DN772" s="23">
        <v>0</v>
      </c>
      <c r="DO772" s="23">
        <v>0</v>
      </c>
      <c r="DP772" s="23"/>
      <c r="DQ772" s="23"/>
      <c r="DR772" s="23">
        <v>0</v>
      </c>
      <c r="DS772" s="23">
        <v>0</v>
      </c>
      <c r="DT772" s="24">
        <v>0</v>
      </c>
      <c r="DU772" s="23">
        <v>0</v>
      </c>
      <c r="DV772" s="23">
        <v>0</v>
      </c>
      <c r="DW772" s="26">
        <f t="shared" si="110"/>
        <v>0</v>
      </c>
      <c r="DX772" s="26">
        <v>0</v>
      </c>
      <c r="DY772" s="13" t="e">
        <f>+S772+AD772+AU772+#REF!+BG772+#REF!+BQ772+#REF!</f>
        <v>#REF!</v>
      </c>
    </row>
    <row r="773" spans="1:129" ht="15" customHeight="1" x14ac:dyDescent="0.2">
      <c r="A773" s="60">
        <v>8001029122</v>
      </c>
      <c r="B773" s="60">
        <v>800102912</v>
      </c>
      <c r="C773" s="60"/>
      <c r="D773" s="61">
        <v>216586865</v>
      </c>
      <c r="E773" s="62" t="s">
        <v>1123</v>
      </c>
      <c r="F773" s="20" t="s">
        <v>2246</v>
      </c>
      <c r="G773" s="22">
        <f>VLOOKUP(A773,[1]SGP!$A$4:$G$1137,7,0)</f>
        <v>0</v>
      </c>
      <c r="H773" s="23"/>
      <c r="I773" s="23">
        <v>0</v>
      </c>
      <c r="J773" s="23">
        <v>0</v>
      </c>
      <c r="K773" s="24">
        <v>0</v>
      </c>
      <c r="L773" s="23">
        <v>0</v>
      </c>
      <c r="M773" s="23">
        <v>0</v>
      </c>
      <c r="N773" s="25">
        <f t="shared" si="113"/>
        <v>0</v>
      </c>
      <c r="O773" s="25">
        <v>0</v>
      </c>
      <c r="P773" s="22">
        <v>0</v>
      </c>
      <c r="Q773" s="23"/>
      <c r="R773" s="23">
        <v>0</v>
      </c>
      <c r="S773" s="31">
        <v>182717330</v>
      </c>
      <c r="T773" s="23">
        <v>0</v>
      </c>
      <c r="U773" s="24">
        <v>0</v>
      </c>
      <c r="V773" s="23">
        <v>0</v>
      </c>
      <c r="W773" s="23">
        <v>0</v>
      </c>
      <c r="X773" s="25">
        <f t="shared" si="114"/>
        <v>182717330</v>
      </c>
      <c r="Y773" s="25">
        <v>0</v>
      </c>
      <c r="Z773" s="22">
        <v>0</v>
      </c>
      <c r="AA773" s="23"/>
      <c r="AB773" s="22">
        <v>0</v>
      </c>
      <c r="AC773" s="23">
        <v>0</v>
      </c>
      <c r="AD773" s="23">
        <v>125949398</v>
      </c>
      <c r="AE773" s="23">
        <v>0</v>
      </c>
      <c r="AF773" s="24">
        <v>0</v>
      </c>
      <c r="AG773" s="23">
        <v>0</v>
      </c>
      <c r="AH773" s="23">
        <v>0</v>
      </c>
      <c r="AI773" s="25">
        <f t="shared" si="115"/>
        <v>308666728</v>
      </c>
      <c r="AJ773" s="25">
        <v>0</v>
      </c>
      <c r="AK773" s="24">
        <v>0</v>
      </c>
      <c r="AL773" s="23">
        <v>0</v>
      </c>
      <c r="AM773" s="23">
        <v>0</v>
      </c>
      <c r="AN773" s="24">
        <v>0</v>
      </c>
      <c r="AO773" s="24">
        <v>0</v>
      </c>
      <c r="AP773" s="23">
        <v>0</v>
      </c>
      <c r="AQ773" s="23">
        <v>0</v>
      </c>
      <c r="AR773" s="23">
        <v>0</v>
      </c>
      <c r="AS773" s="41" t="s">
        <v>2304</v>
      </c>
      <c r="AT773" s="23">
        <v>0</v>
      </c>
      <c r="AU773" s="23">
        <v>17186820</v>
      </c>
      <c r="AV773" s="25">
        <v>325853548</v>
      </c>
      <c r="AW773" s="22">
        <v>0</v>
      </c>
      <c r="AX773" s="23">
        <v>0</v>
      </c>
      <c r="AY773" s="41">
        <v>0</v>
      </c>
      <c r="AZ773" s="23">
        <v>0</v>
      </c>
      <c r="BA773" s="24">
        <v>0</v>
      </c>
      <c r="BB773" s="23">
        <v>0</v>
      </c>
      <c r="BC773" s="23"/>
      <c r="BD773" s="23">
        <v>0</v>
      </c>
      <c r="BE773" s="41">
        <v>0</v>
      </c>
      <c r="BF773" s="23">
        <v>225448665</v>
      </c>
      <c r="BG773" s="23">
        <v>302951966</v>
      </c>
      <c r="BH773" s="25">
        <v>854254179</v>
      </c>
      <c r="BI773" s="23">
        <v>0</v>
      </c>
      <c r="BJ773" s="23">
        <v>67177595</v>
      </c>
      <c r="BK773" s="23">
        <v>0</v>
      </c>
      <c r="BL773" s="23">
        <v>0</v>
      </c>
      <c r="BM773" s="23">
        <v>0</v>
      </c>
      <c r="BN773" s="24">
        <v>0</v>
      </c>
      <c r="BO773" s="23">
        <v>0</v>
      </c>
      <c r="BP773" s="23">
        <v>0</v>
      </c>
      <c r="BQ773" s="23">
        <v>0</v>
      </c>
      <c r="BR773" s="25">
        <v>921431774</v>
      </c>
      <c r="BS773" s="22">
        <v>0</v>
      </c>
      <c r="BT773" s="23">
        <v>0</v>
      </c>
      <c r="BU773" s="23">
        <v>0</v>
      </c>
      <c r="BV773" s="23">
        <v>0</v>
      </c>
      <c r="BW773" s="24">
        <v>0</v>
      </c>
      <c r="BX773" s="23">
        <v>0</v>
      </c>
      <c r="BY773" s="23">
        <v>0</v>
      </c>
      <c r="BZ773" s="23">
        <v>0</v>
      </c>
      <c r="CA773" s="25">
        <f t="shared" si="116"/>
        <v>921431774</v>
      </c>
      <c r="CB773" s="22">
        <v>0</v>
      </c>
      <c r="CC773" s="23">
        <v>0</v>
      </c>
      <c r="CD773" s="23">
        <v>0</v>
      </c>
      <c r="CE773" s="23">
        <v>0</v>
      </c>
      <c r="CF773" s="24">
        <v>0</v>
      </c>
      <c r="CG773" s="23">
        <v>0</v>
      </c>
      <c r="CH773" s="23">
        <v>0</v>
      </c>
      <c r="CI773" s="23">
        <v>0</v>
      </c>
      <c r="CJ773" s="25">
        <f t="shared" si="117"/>
        <v>921431774</v>
      </c>
      <c r="CK773" s="22">
        <v>0</v>
      </c>
      <c r="CL773" s="23">
        <v>0</v>
      </c>
      <c r="CM773" s="23">
        <v>0</v>
      </c>
      <c r="CN773" s="23">
        <v>0</v>
      </c>
      <c r="CO773" s="23">
        <v>0</v>
      </c>
      <c r="CP773" s="24">
        <v>0</v>
      </c>
      <c r="CQ773" s="23">
        <v>0</v>
      </c>
      <c r="CR773" s="23">
        <v>0</v>
      </c>
      <c r="CS773" s="25">
        <f t="shared" si="118"/>
        <v>921431774</v>
      </c>
      <c r="CT773" s="22">
        <v>0</v>
      </c>
      <c r="CU773" s="23">
        <v>0</v>
      </c>
      <c r="CV773" s="23">
        <v>0</v>
      </c>
      <c r="CW773" s="23"/>
      <c r="CX773" s="23">
        <v>0</v>
      </c>
      <c r="CY773" s="24">
        <v>0</v>
      </c>
      <c r="CZ773" s="23">
        <v>0</v>
      </c>
      <c r="DA773" s="23">
        <v>0</v>
      </c>
      <c r="DB773" s="25">
        <f t="shared" si="111"/>
        <v>921431774</v>
      </c>
      <c r="DC773" s="22">
        <v>0</v>
      </c>
      <c r="DD773" s="23">
        <v>0</v>
      </c>
      <c r="DE773" s="23">
        <v>0</v>
      </c>
      <c r="DF773" s="23">
        <v>0</v>
      </c>
      <c r="DG773" s="23">
        <v>0</v>
      </c>
      <c r="DH773" s="24">
        <v>0</v>
      </c>
      <c r="DI773" s="23">
        <v>0</v>
      </c>
      <c r="DJ773" s="23">
        <v>0</v>
      </c>
      <c r="DK773" s="25">
        <f t="shared" si="112"/>
        <v>921431774</v>
      </c>
      <c r="DL773" s="28">
        <v>0</v>
      </c>
      <c r="DM773" s="23">
        <v>0</v>
      </c>
      <c r="DN773" s="23">
        <v>0</v>
      </c>
      <c r="DO773" s="23">
        <v>0</v>
      </c>
      <c r="DP773" s="23"/>
      <c r="DQ773" s="23"/>
      <c r="DR773" s="23">
        <v>0</v>
      </c>
      <c r="DS773" s="23">
        <v>0</v>
      </c>
      <c r="DT773" s="24">
        <v>0</v>
      </c>
      <c r="DU773" s="23">
        <v>0</v>
      </c>
      <c r="DV773" s="23">
        <v>0</v>
      </c>
      <c r="DW773" s="26">
        <f t="shared" ref="DW773:DW836" si="119">SUM(DK773:DV773)</f>
        <v>921431774</v>
      </c>
      <c r="DX773" s="26">
        <f>VLOOKUP(B773,[2]RPTNCT049_ConsultaSaldosContabl!$I$4:$K$7914,3,0)</f>
        <v>292626260</v>
      </c>
      <c r="DY773" s="13" t="e">
        <f>+S773+AD773+AU773+#REF!+BG773+#REF!+BQ773+#REF!</f>
        <v>#REF!</v>
      </c>
    </row>
    <row r="774" spans="1:129" ht="15" customHeight="1" x14ac:dyDescent="0.2">
      <c r="A774" s="60">
        <v>8001029068</v>
      </c>
      <c r="B774" s="60">
        <v>800102906</v>
      </c>
      <c r="C774" s="60"/>
      <c r="D774" s="61">
        <v>216086760</v>
      </c>
      <c r="E774" s="62" t="s">
        <v>1122</v>
      </c>
      <c r="F774" s="20" t="s">
        <v>2245</v>
      </c>
      <c r="G774" s="22">
        <f>VLOOKUP(A774,[1]SGP!$A$4:$G$1137,7,0)</f>
        <v>0</v>
      </c>
      <c r="H774" s="23"/>
      <c r="I774" s="23">
        <v>0</v>
      </c>
      <c r="J774" s="23">
        <v>0</v>
      </c>
      <c r="K774" s="24">
        <v>0</v>
      </c>
      <c r="L774" s="23">
        <v>0</v>
      </c>
      <c r="M774" s="23">
        <v>0</v>
      </c>
      <c r="N774" s="25">
        <f t="shared" si="113"/>
        <v>0</v>
      </c>
      <c r="O774" s="25">
        <v>0</v>
      </c>
      <c r="P774" s="22">
        <v>0</v>
      </c>
      <c r="Q774" s="23"/>
      <c r="R774" s="23">
        <v>0</v>
      </c>
      <c r="S774" s="31">
        <v>16943070</v>
      </c>
      <c r="T774" s="23">
        <v>0</v>
      </c>
      <c r="U774" s="24">
        <v>0</v>
      </c>
      <c r="V774" s="23">
        <v>0</v>
      </c>
      <c r="W774" s="23">
        <v>0</v>
      </c>
      <c r="X774" s="25">
        <f t="shared" si="114"/>
        <v>16943070</v>
      </c>
      <c r="Y774" s="25">
        <v>0</v>
      </c>
      <c r="Z774" s="22">
        <v>0</v>
      </c>
      <c r="AA774" s="23"/>
      <c r="AB774" s="22">
        <v>0</v>
      </c>
      <c r="AC774" s="23">
        <v>0</v>
      </c>
      <c r="AD774" s="23">
        <v>35652435</v>
      </c>
      <c r="AE774" s="23">
        <v>0</v>
      </c>
      <c r="AF774" s="24">
        <v>0</v>
      </c>
      <c r="AG774" s="23">
        <v>0</v>
      </c>
      <c r="AH774" s="23">
        <v>0</v>
      </c>
      <c r="AI774" s="25">
        <f t="shared" si="115"/>
        <v>52595505</v>
      </c>
      <c r="AJ774" s="25">
        <v>0</v>
      </c>
      <c r="AK774" s="24">
        <v>0</v>
      </c>
      <c r="AL774" s="23">
        <v>0</v>
      </c>
      <c r="AM774" s="23">
        <v>0</v>
      </c>
      <c r="AN774" s="24">
        <v>0</v>
      </c>
      <c r="AO774" s="24">
        <v>0</v>
      </c>
      <c r="AP774" s="23">
        <v>0</v>
      </c>
      <c r="AQ774" s="23">
        <v>0</v>
      </c>
      <c r="AR774" s="23">
        <v>0</v>
      </c>
      <c r="AS774" s="41" t="s">
        <v>2304</v>
      </c>
      <c r="AT774" s="23">
        <v>0</v>
      </c>
      <c r="AU774" s="23">
        <v>0</v>
      </c>
      <c r="AV774" s="25">
        <v>52595505</v>
      </c>
      <c r="AW774" s="22">
        <v>0</v>
      </c>
      <c r="AX774" s="23">
        <v>0</v>
      </c>
      <c r="AY774" s="41">
        <v>0</v>
      </c>
      <c r="AZ774" s="23">
        <v>0</v>
      </c>
      <c r="BA774" s="24">
        <v>0</v>
      </c>
      <c r="BB774" s="23">
        <v>0</v>
      </c>
      <c r="BC774" s="23"/>
      <c r="BD774" s="23">
        <v>0</v>
      </c>
      <c r="BE774" s="41">
        <v>0</v>
      </c>
      <c r="BF774" s="23">
        <v>43573300</v>
      </c>
      <c r="BG774" s="23">
        <v>49951458</v>
      </c>
      <c r="BH774" s="25">
        <v>146120263</v>
      </c>
      <c r="BI774" s="23">
        <v>0</v>
      </c>
      <c r="BJ774" s="23">
        <v>12791168</v>
      </c>
      <c r="BK774" s="23">
        <v>0</v>
      </c>
      <c r="BL774" s="23">
        <v>0</v>
      </c>
      <c r="BM774" s="23">
        <v>0</v>
      </c>
      <c r="BN774" s="24">
        <v>0</v>
      </c>
      <c r="BO774" s="23">
        <v>0</v>
      </c>
      <c r="BP774" s="23">
        <v>0</v>
      </c>
      <c r="BQ774" s="23">
        <v>0</v>
      </c>
      <c r="BR774" s="25">
        <v>158911431</v>
      </c>
      <c r="BS774" s="22">
        <v>0</v>
      </c>
      <c r="BT774" s="23">
        <v>0</v>
      </c>
      <c r="BU774" s="23">
        <v>0</v>
      </c>
      <c r="BV774" s="23">
        <v>0</v>
      </c>
      <c r="BW774" s="24">
        <v>0</v>
      </c>
      <c r="BX774" s="23">
        <v>0</v>
      </c>
      <c r="BY774" s="23">
        <v>0</v>
      </c>
      <c r="BZ774" s="23">
        <v>0</v>
      </c>
      <c r="CA774" s="25">
        <f t="shared" si="116"/>
        <v>158911431</v>
      </c>
      <c r="CB774" s="22">
        <v>0</v>
      </c>
      <c r="CC774" s="23">
        <v>0</v>
      </c>
      <c r="CD774" s="23">
        <v>0</v>
      </c>
      <c r="CE774" s="23">
        <v>0</v>
      </c>
      <c r="CF774" s="24">
        <v>0</v>
      </c>
      <c r="CG774" s="23">
        <v>0</v>
      </c>
      <c r="CH774" s="23">
        <v>0</v>
      </c>
      <c r="CI774" s="23">
        <v>0</v>
      </c>
      <c r="CJ774" s="25">
        <f t="shared" si="117"/>
        <v>158911431</v>
      </c>
      <c r="CK774" s="22">
        <v>0</v>
      </c>
      <c r="CL774" s="23">
        <v>0</v>
      </c>
      <c r="CM774" s="23">
        <v>0</v>
      </c>
      <c r="CN774" s="23">
        <v>0</v>
      </c>
      <c r="CO774" s="23">
        <v>0</v>
      </c>
      <c r="CP774" s="24">
        <v>0</v>
      </c>
      <c r="CQ774" s="23">
        <v>0</v>
      </c>
      <c r="CR774" s="23">
        <v>0</v>
      </c>
      <c r="CS774" s="25">
        <f t="shared" si="118"/>
        <v>158911431</v>
      </c>
      <c r="CT774" s="22">
        <v>0</v>
      </c>
      <c r="CU774" s="23">
        <v>0</v>
      </c>
      <c r="CV774" s="23">
        <v>0</v>
      </c>
      <c r="CW774" s="23"/>
      <c r="CX774" s="23">
        <v>0</v>
      </c>
      <c r="CY774" s="24">
        <v>0</v>
      </c>
      <c r="CZ774" s="23">
        <v>0</v>
      </c>
      <c r="DA774" s="23">
        <v>0</v>
      </c>
      <c r="DB774" s="25">
        <f t="shared" si="111"/>
        <v>158911431</v>
      </c>
      <c r="DC774" s="22">
        <v>0</v>
      </c>
      <c r="DD774" s="23">
        <v>0</v>
      </c>
      <c r="DE774" s="23">
        <v>0</v>
      </c>
      <c r="DF774" s="23">
        <v>0</v>
      </c>
      <c r="DG774" s="23">
        <v>0</v>
      </c>
      <c r="DH774" s="24">
        <v>0</v>
      </c>
      <c r="DI774" s="23">
        <v>0</v>
      </c>
      <c r="DJ774" s="23">
        <v>0</v>
      </c>
      <c r="DK774" s="25">
        <f t="shared" si="112"/>
        <v>158911431</v>
      </c>
      <c r="DL774" s="28">
        <v>0</v>
      </c>
      <c r="DM774" s="23">
        <v>0</v>
      </c>
      <c r="DN774" s="23">
        <v>0</v>
      </c>
      <c r="DO774" s="23">
        <v>0</v>
      </c>
      <c r="DP774" s="23"/>
      <c r="DQ774" s="23"/>
      <c r="DR774" s="23">
        <v>0</v>
      </c>
      <c r="DS774" s="23">
        <v>0</v>
      </c>
      <c r="DT774" s="24">
        <v>0</v>
      </c>
      <c r="DU774" s="23">
        <v>0</v>
      </c>
      <c r="DV774" s="23">
        <v>0</v>
      </c>
      <c r="DW774" s="26">
        <f t="shared" si="119"/>
        <v>158911431</v>
      </c>
      <c r="DX774" s="26">
        <f>VLOOKUP(B774,[2]RPTNCT049_ConsultaSaldosContabl!$I$4:$K$7914,3,0)</f>
        <v>56364468</v>
      </c>
      <c r="DY774" s="13" t="e">
        <f>+S774+AD774+AU774+#REF!+BG774+#REF!+BQ774+#REF!</f>
        <v>#REF!</v>
      </c>
    </row>
    <row r="775" spans="1:129" ht="15" customHeight="1" x14ac:dyDescent="0.2">
      <c r="A775" s="60">
        <v>8001029036</v>
      </c>
      <c r="B775" s="60">
        <v>800102903</v>
      </c>
      <c r="C775" s="60"/>
      <c r="D775" s="61">
        <v>215586755</v>
      </c>
      <c r="E775" s="62" t="s">
        <v>1120</v>
      </c>
      <c r="F775" s="20" t="s">
        <v>2243</v>
      </c>
      <c r="G775" s="22">
        <f>VLOOKUP(A775,[1]SGP!$A$4:$G$1137,7,0)</f>
        <v>0</v>
      </c>
      <c r="H775" s="23"/>
      <c r="I775" s="23">
        <v>0</v>
      </c>
      <c r="J775" s="23">
        <v>0</v>
      </c>
      <c r="K775" s="24">
        <v>0</v>
      </c>
      <c r="L775" s="23">
        <v>0</v>
      </c>
      <c r="M775" s="23">
        <v>0</v>
      </c>
      <c r="N775" s="25">
        <f t="shared" si="113"/>
        <v>0</v>
      </c>
      <c r="O775" s="25">
        <v>0</v>
      </c>
      <c r="P775" s="22">
        <v>0</v>
      </c>
      <c r="Q775" s="23"/>
      <c r="R775" s="23">
        <v>0</v>
      </c>
      <c r="S775" s="29">
        <v>0</v>
      </c>
      <c r="T775" s="23">
        <v>0</v>
      </c>
      <c r="U775" s="24">
        <v>0</v>
      </c>
      <c r="V775" s="23">
        <v>0</v>
      </c>
      <c r="W775" s="23">
        <v>0</v>
      </c>
      <c r="X775" s="25">
        <f t="shared" si="114"/>
        <v>0</v>
      </c>
      <c r="Y775" s="25">
        <v>0</v>
      </c>
      <c r="Z775" s="22">
        <v>0</v>
      </c>
      <c r="AA775" s="23"/>
      <c r="AB775" s="22">
        <v>0</v>
      </c>
      <c r="AC775" s="23">
        <v>0</v>
      </c>
      <c r="AD775" s="23">
        <v>45458588</v>
      </c>
      <c r="AE775" s="23">
        <v>0</v>
      </c>
      <c r="AF775" s="24">
        <v>0</v>
      </c>
      <c r="AG775" s="23">
        <v>0</v>
      </c>
      <c r="AH775" s="23">
        <v>0</v>
      </c>
      <c r="AI775" s="25">
        <f t="shared" si="115"/>
        <v>45458588</v>
      </c>
      <c r="AJ775" s="25">
        <v>0</v>
      </c>
      <c r="AK775" s="24">
        <v>0</v>
      </c>
      <c r="AL775" s="23">
        <v>0</v>
      </c>
      <c r="AM775" s="23">
        <v>0</v>
      </c>
      <c r="AN775" s="24">
        <v>0</v>
      </c>
      <c r="AO775" s="24">
        <v>0</v>
      </c>
      <c r="AP775" s="23">
        <v>0</v>
      </c>
      <c r="AQ775" s="23">
        <v>0</v>
      </c>
      <c r="AR775" s="23">
        <v>0</v>
      </c>
      <c r="AS775" s="41" t="s">
        <v>2304</v>
      </c>
      <c r="AT775" s="23">
        <v>0</v>
      </c>
      <c r="AU775" s="23">
        <v>0</v>
      </c>
      <c r="AV775" s="25">
        <v>45458588</v>
      </c>
      <c r="AW775" s="22">
        <v>0</v>
      </c>
      <c r="AX775" s="23">
        <v>0</v>
      </c>
      <c r="AY775" s="41">
        <v>0</v>
      </c>
      <c r="AZ775" s="23">
        <v>0</v>
      </c>
      <c r="BA775" s="24">
        <v>0</v>
      </c>
      <c r="BB775" s="23">
        <v>0</v>
      </c>
      <c r="BC775" s="23"/>
      <c r="BD775" s="23">
        <v>0</v>
      </c>
      <c r="BE775" s="41">
        <v>0</v>
      </c>
      <c r="BF775" s="23">
        <v>27127005</v>
      </c>
      <c r="BG775" s="23">
        <v>40705096</v>
      </c>
      <c r="BH775" s="25">
        <v>113290689</v>
      </c>
      <c r="BI775" s="23">
        <v>0</v>
      </c>
      <c r="BJ775" s="23">
        <v>7720183</v>
      </c>
      <c r="BK775" s="23">
        <v>0</v>
      </c>
      <c r="BL775" s="23">
        <v>0</v>
      </c>
      <c r="BM775" s="23">
        <v>0</v>
      </c>
      <c r="BN775" s="24">
        <v>0</v>
      </c>
      <c r="BO775" s="23">
        <v>0</v>
      </c>
      <c r="BP775" s="23">
        <v>0</v>
      </c>
      <c r="BQ775" s="23">
        <v>0</v>
      </c>
      <c r="BR775" s="25">
        <v>121010872</v>
      </c>
      <c r="BS775" s="22">
        <v>0</v>
      </c>
      <c r="BT775" s="23">
        <v>0</v>
      </c>
      <c r="BU775" s="23">
        <v>0</v>
      </c>
      <c r="BV775" s="23">
        <v>0</v>
      </c>
      <c r="BW775" s="24">
        <v>0</v>
      </c>
      <c r="BX775" s="23">
        <v>0</v>
      </c>
      <c r="BY775" s="23">
        <v>0</v>
      </c>
      <c r="BZ775" s="23">
        <v>0</v>
      </c>
      <c r="CA775" s="25">
        <f t="shared" si="116"/>
        <v>121010872</v>
      </c>
      <c r="CB775" s="22">
        <v>0</v>
      </c>
      <c r="CC775" s="23">
        <v>0</v>
      </c>
      <c r="CD775" s="23">
        <v>0</v>
      </c>
      <c r="CE775" s="23">
        <v>0</v>
      </c>
      <c r="CF775" s="24">
        <v>0</v>
      </c>
      <c r="CG775" s="23">
        <v>0</v>
      </c>
      <c r="CH775" s="23">
        <v>0</v>
      </c>
      <c r="CI775" s="23">
        <v>0</v>
      </c>
      <c r="CJ775" s="25">
        <f t="shared" si="117"/>
        <v>121010872</v>
      </c>
      <c r="CK775" s="22">
        <v>0</v>
      </c>
      <c r="CL775" s="23">
        <v>0</v>
      </c>
      <c r="CM775" s="23">
        <v>0</v>
      </c>
      <c r="CN775" s="23">
        <v>0</v>
      </c>
      <c r="CO775" s="23">
        <v>0</v>
      </c>
      <c r="CP775" s="24">
        <v>0</v>
      </c>
      <c r="CQ775" s="23">
        <v>0</v>
      </c>
      <c r="CR775" s="23">
        <v>0</v>
      </c>
      <c r="CS775" s="25">
        <f t="shared" si="118"/>
        <v>121010872</v>
      </c>
      <c r="CT775" s="22">
        <v>0</v>
      </c>
      <c r="CU775" s="23">
        <v>0</v>
      </c>
      <c r="CV775" s="23">
        <v>0</v>
      </c>
      <c r="CW775" s="23"/>
      <c r="CX775" s="23">
        <v>0</v>
      </c>
      <c r="CY775" s="24">
        <v>0</v>
      </c>
      <c r="CZ775" s="23">
        <v>0</v>
      </c>
      <c r="DA775" s="23">
        <v>0</v>
      </c>
      <c r="DB775" s="25">
        <f t="shared" si="111"/>
        <v>121010872</v>
      </c>
      <c r="DC775" s="22">
        <v>0</v>
      </c>
      <c r="DD775" s="23">
        <v>0</v>
      </c>
      <c r="DE775" s="23">
        <v>0</v>
      </c>
      <c r="DF775" s="23">
        <v>0</v>
      </c>
      <c r="DG775" s="23">
        <v>0</v>
      </c>
      <c r="DH775" s="24">
        <v>0</v>
      </c>
      <c r="DI775" s="23">
        <v>0</v>
      </c>
      <c r="DJ775" s="23">
        <v>0</v>
      </c>
      <c r="DK775" s="25">
        <f t="shared" si="112"/>
        <v>121010872</v>
      </c>
      <c r="DL775" s="28">
        <v>0</v>
      </c>
      <c r="DM775" s="23">
        <v>0</v>
      </c>
      <c r="DN775" s="23">
        <v>0</v>
      </c>
      <c r="DO775" s="23">
        <v>0</v>
      </c>
      <c r="DP775" s="23"/>
      <c r="DQ775" s="23"/>
      <c r="DR775" s="23">
        <v>0</v>
      </c>
      <c r="DS775" s="23">
        <v>0</v>
      </c>
      <c r="DT775" s="24">
        <v>0</v>
      </c>
      <c r="DU775" s="23">
        <v>0</v>
      </c>
      <c r="DV775" s="23">
        <v>0</v>
      </c>
      <c r="DW775" s="26">
        <f t="shared" si="119"/>
        <v>121010872</v>
      </c>
      <c r="DX775" s="26">
        <f>VLOOKUP(B775,[2]RPTNCT049_ConsultaSaldosContabl!$I$4:$K$7914,3,0)</f>
        <v>34847188</v>
      </c>
      <c r="DY775" s="13" t="e">
        <f>+S775+AD775+AU775+#REF!+BG775+#REF!+BQ775+#REF!</f>
        <v>#REF!</v>
      </c>
    </row>
    <row r="776" spans="1:129" ht="15" customHeight="1" x14ac:dyDescent="0.2">
      <c r="A776" s="60">
        <v>8001028962</v>
      </c>
      <c r="B776" s="60">
        <v>800102896</v>
      </c>
      <c r="C776" s="60"/>
      <c r="D776" s="61">
        <v>212086320</v>
      </c>
      <c r="E776" s="62" t="s">
        <v>1114</v>
      </c>
      <c r="F776" s="20" t="s">
        <v>2296</v>
      </c>
      <c r="G776" s="22">
        <f>VLOOKUP(A776,[1]SGP!$A$4:$G$1137,7,0)</f>
        <v>0</v>
      </c>
      <c r="H776" s="23"/>
      <c r="I776" s="23">
        <v>0</v>
      </c>
      <c r="J776" s="23">
        <v>0</v>
      </c>
      <c r="K776" s="24">
        <v>0</v>
      </c>
      <c r="L776" s="23">
        <v>0</v>
      </c>
      <c r="M776" s="23">
        <v>0</v>
      </c>
      <c r="N776" s="25">
        <f t="shared" si="113"/>
        <v>0</v>
      </c>
      <c r="O776" s="25">
        <v>0</v>
      </c>
      <c r="P776" s="22">
        <v>0</v>
      </c>
      <c r="Q776" s="23"/>
      <c r="R776" s="23">
        <v>0</v>
      </c>
      <c r="S776" s="31">
        <v>353197667</v>
      </c>
      <c r="T776" s="23">
        <v>0</v>
      </c>
      <c r="U776" s="24">
        <v>0</v>
      </c>
      <c r="V776" s="23">
        <v>0</v>
      </c>
      <c r="W776" s="23">
        <v>0</v>
      </c>
      <c r="X776" s="25">
        <f t="shared" si="114"/>
        <v>353197667</v>
      </c>
      <c r="Y776" s="25">
        <v>0</v>
      </c>
      <c r="Z776" s="22">
        <v>0</v>
      </c>
      <c r="AA776" s="23"/>
      <c r="AB776" s="22">
        <v>0</v>
      </c>
      <c r="AC776" s="23">
        <v>0</v>
      </c>
      <c r="AD776" s="23">
        <v>86240176</v>
      </c>
      <c r="AE776" s="23">
        <v>0</v>
      </c>
      <c r="AF776" s="24">
        <v>0</v>
      </c>
      <c r="AG776" s="23">
        <v>0</v>
      </c>
      <c r="AH776" s="23">
        <v>0</v>
      </c>
      <c r="AI776" s="25">
        <f t="shared" si="115"/>
        <v>439437843</v>
      </c>
      <c r="AJ776" s="25">
        <v>0</v>
      </c>
      <c r="AK776" s="24">
        <v>0</v>
      </c>
      <c r="AL776" s="23">
        <v>0</v>
      </c>
      <c r="AM776" s="23">
        <v>0</v>
      </c>
      <c r="AN776" s="24">
        <v>0</v>
      </c>
      <c r="AO776" s="24">
        <v>0</v>
      </c>
      <c r="AP776" s="23">
        <v>0</v>
      </c>
      <c r="AQ776" s="23">
        <v>0</v>
      </c>
      <c r="AR776" s="23">
        <v>0</v>
      </c>
      <c r="AS776" s="41" t="s">
        <v>2304</v>
      </c>
      <c r="AT776" s="23">
        <v>0</v>
      </c>
      <c r="AU776" s="23">
        <v>0</v>
      </c>
      <c r="AV776" s="25">
        <v>439437843</v>
      </c>
      <c r="AW776" s="22">
        <v>0</v>
      </c>
      <c r="AX776" s="23">
        <v>0</v>
      </c>
      <c r="AY776" s="41">
        <v>0</v>
      </c>
      <c r="AZ776" s="23">
        <v>0</v>
      </c>
      <c r="BA776" s="24">
        <v>0</v>
      </c>
      <c r="BB776" s="23">
        <v>0</v>
      </c>
      <c r="BC776" s="23"/>
      <c r="BD776" s="23">
        <v>0</v>
      </c>
      <c r="BE776" s="41">
        <v>0</v>
      </c>
      <c r="BF776" s="23">
        <v>366719040</v>
      </c>
      <c r="BG776" s="23">
        <v>401288364</v>
      </c>
      <c r="BH776" s="25">
        <v>1207445247</v>
      </c>
      <c r="BI776" s="23">
        <v>0</v>
      </c>
      <c r="BJ776" s="23">
        <v>107942368</v>
      </c>
      <c r="BK776" s="23">
        <v>0</v>
      </c>
      <c r="BL776" s="23">
        <v>0</v>
      </c>
      <c r="BM776" s="23">
        <v>0</v>
      </c>
      <c r="BN776" s="24">
        <v>0</v>
      </c>
      <c r="BO776" s="23">
        <v>0</v>
      </c>
      <c r="BP776" s="23">
        <v>0</v>
      </c>
      <c r="BQ776" s="23">
        <v>0</v>
      </c>
      <c r="BR776" s="25">
        <v>1315387615</v>
      </c>
      <c r="BS776" s="22">
        <v>0</v>
      </c>
      <c r="BT776" s="23">
        <v>0</v>
      </c>
      <c r="BU776" s="23">
        <v>0</v>
      </c>
      <c r="BV776" s="23">
        <v>0</v>
      </c>
      <c r="BW776" s="24">
        <v>0</v>
      </c>
      <c r="BX776" s="23">
        <v>0</v>
      </c>
      <c r="BY776" s="23">
        <v>0</v>
      </c>
      <c r="BZ776" s="23">
        <v>0</v>
      </c>
      <c r="CA776" s="25">
        <f t="shared" si="116"/>
        <v>1315387615</v>
      </c>
      <c r="CB776" s="22">
        <v>0</v>
      </c>
      <c r="CC776" s="23">
        <v>0</v>
      </c>
      <c r="CD776" s="23">
        <v>0</v>
      </c>
      <c r="CE776" s="23">
        <v>0</v>
      </c>
      <c r="CF776" s="24">
        <v>0</v>
      </c>
      <c r="CG776" s="23">
        <v>0</v>
      </c>
      <c r="CH776" s="23">
        <v>0</v>
      </c>
      <c r="CI776" s="23">
        <v>0</v>
      </c>
      <c r="CJ776" s="25">
        <f t="shared" si="117"/>
        <v>1315387615</v>
      </c>
      <c r="CK776" s="22">
        <v>0</v>
      </c>
      <c r="CL776" s="23">
        <v>0</v>
      </c>
      <c r="CM776" s="23">
        <v>0</v>
      </c>
      <c r="CN776" s="23">
        <v>0</v>
      </c>
      <c r="CO776" s="23">
        <v>0</v>
      </c>
      <c r="CP776" s="24">
        <v>0</v>
      </c>
      <c r="CQ776" s="23">
        <v>0</v>
      </c>
      <c r="CR776" s="23">
        <v>0</v>
      </c>
      <c r="CS776" s="25">
        <f t="shared" si="118"/>
        <v>1315387615</v>
      </c>
      <c r="CT776" s="22">
        <v>0</v>
      </c>
      <c r="CU776" s="23">
        <v>0</v>
      </c>
      <c r="CV776" s="23">
        <v>0</v>
      </c>
      <c r="CW776" s="23"/>
      <c r="CX776" s="23">
        <v>0</v>
      </c>
      <c r="CY776" s="24">
        <v>0</v>
      </c>
      <c r="CZ776" s="23">
        <v>0</v>
      </c>
      <c r="DA776" s="23">
        <v>0</v>
      </c>
      <c r="DB776" s="25">
        <f t="shared" si="111"/>
        <v>1315387615</v>
      </c>
      <c r="DC776" s="22">
        <v>0</v>
      </c>
      <c r="DD776" s="23">
        <v>0</v>
      </c>
      <c r="DE776" s="23">
        <v>0</v>
      </c>
      <c r="DF776" s="23">
        <v>0</v>
      </c>
      <c r="DG776" s="23">
        <v>0</v>
      </c>
      <c r="DH776" s="24">
        <v>0</v>
      </c>
      <c r="DI776" s="23">
        <v>0</v>
      </c>
      <c r="DJ776" s="23">
        <v>0</v>
      </c>
      <c r="DK776" s="25">
        <f t="shared" si="112"/>
        <v>1315387615</v>
      </c>
      <c r="DL776" s="28">
        <v>0</v>
      </c>
      <c r="DM776" s="23">
        <v>0</v>
      </c>
      <c r="DN776" s="23">
        <v>0</v>
      </c>
      <c r="DO776" s="23">
        <v>0</v>
      </c>
      <c r="DP776" s="23"/>
      <c r="DQ776" s="23"/>
      <c r="DR776" s="23">
        <v>0</v>
      </c>
      <c r="DS776" s="23">
        <v>0</v>
      </c>
      <c r="DT776" s="24">
        <v>0</v>
      </c>
      <c r="DU776" s="23">
        <v>0</v>
      </c>
      <c r="DV776" s="23">
        <v>0</v>
      </c>
      <c r="DW776" s="26">
        <f t="shared" si="119"/>
        <v>1315387615</v>
      </c>
      <c r="DX776" s="26">
        <f>VLOOKUP(B776,[2]RPTNCT049_ConsultaSaldosContabl!$I$4:$K$7914,3,0)</f>
        <v>474661408</v>
      </c>
      <c r="DY776" s="13" t="e">
        <f>+S776+AD776+AU776+#REF!+BG776+#REF!+BQ776+#REF!</f>
        <v>#REF!</v>
      </c>
    </row>
    <row r="777" spans="1:129" ht="15" customHeight="1" x14ac:dyDescent="0.2">
      <c r="A777" s="60">
        <v>8001028916</v>
      </c>
      <c r="B777" s="60">
        <v>800102891</v>
      </c>
      <c r="C777" s="60"/>
      <c r="D777" s="61">
        <v>210186001</v>
      </c>
      <c r="E777" s="62" t="s">
        <v>1112</v>
      </c>
      <c r="F777" s="20" t="s">
        <v>2236</v>
      </c>
      <c r="G777" s="22">
        <f>VLOOKUP(A777,[1]SGP!$A$4:$G$1137,7,0)</f>
        <v>0</v>
      </c>
      <c r="H777" s="23"/>
      <c r="I777" s="23">
        <v>0</v>
      </c>
      <c r="J777" s="23">
        <v>0</v>
      </c>
      <c r="K777" s="24">
        <v>0</v>
      </c>
      <c r="L777" s="23">
        <v>0</v>
      </c>
      <c r="M777" s="23">
        <v>0</v>
      </c>
      <c r="N777" s="25">
        <f t="shared" si="113"/>
        <v>0</v>
      </c>
      <c r="O777" s="25">
        <v>0</v>
      </c>
      <c r="P777" s="22">
        <v>0</v>
      </c>
      <c r="Q777" s="23"/>
      <c r="R777" s="23">
        <v>0</v>
      </c>
      <c r="S777" s="31">
        <v>340907330</v>
      </c>
      <c r="T777" s="23">
        <v>0</v>
      </c>
      <c r="U777" s="24">
        <v>0</v>
      </c>
      <c r="V777" s="23">
        <v>0</v>
      </c>
      <c r="W777" s="23">
        <v>0</v>
      </c>
      <c r="X777" s="25">
        <f t="shared" si="114"/>
        <v>340907330</v>
      </c>
      <c r="Y777" s="25">
        <v>0</v>
      </c>
      <c r="Z777" s="22">
        <v>0</v>
      </c>
      <c r="AA777" s="23"/>
      <c r="AB777" s="22">
        <v>0</v>
      </c>
      <c r="AC777" s="23">
        <v>0</v>
      </c>
      <c r="AD777" s="23">
        <v>158404815</v>
      </c>
      <c r="AE777" s="23">
        <v>0</v>
      </c>
      <c r="AF777" s="24">
        <v>0</v>
      </c>
      <c r="AG777" s="23">
        <v>0</v>
      </c>
      <c r="AH777" s="23">
        <v>0</v>
      </c>
      <c r="AI777" s="25">
        <f t="shared" si="115"/>
        <v>499312145</v>
      </c>
      <c r="AJ777" s="25">
        <v>0</v>
      </c>
      <c r="AK777" s="24">
        <v>0</v>
      </c>
      <c r="AL777" s="23">
        <v>0</v>
      </c>
      <c r="AM777" s="23">
        <v>0</v>
      </c>
      <c r="AN777" s="24">
        <v>0</v>
      </c>
      <c r="AO777" s="24">
        <v>0</v>
      </c>
      <c r="AP777" s="23">
        <v>0</v>
      </c>
      <c r="AQ777" s="23">
        <v>0</v>
      </c>
      <c r="AR777" s="23">
        <v>0</v>
      </c>
      <c r="AS777" s="41" t="s">
        <v>2304</v>
      </c>
      <c r="AT777" s="23">
        <v>0</v>
      </c>
      <c r="AU777" s="23">
        <v>0</v>
      </c>
      <c r="AV777" s="25">
        <v>499312145</v>
      </c>
      <c r="AW777" s="22">
        <v>0</v>
      </c>
      <c r="AX777" s="23">
        <v>0</v>
      </c>
      <c r="AY777" s="41">
        <v>0</v>
      </c>
      <c r="AZ777" s="23">
        <v>0</v>
      </c>
      <c r="BA777" s="24">
        <v>0</v>
      </c>
      <c r="BB777" s="23">
        <v>0</v>
      </c>
      <c r="BC777" s="23"/>
      <c r="BD777" s="23">
        <v>0</v>
      </c>
      <c r="BE777" s="41">
        <v>0</v>
      </c>
      <c r="BF777" s="23">
        <v>271212345</v>
      </c>
      <c r="BG777" s="23">
        <v>448165784</v>
      </c>
      <c r="BH777" s="25">
        <v>1218690274</v>
      </c>
      <c r="BI777" s="23">
        <v>0</v>
      </c>
      <c r="BJ777" s="23">
        <v>74917157</v>
      </c>
      <c r="BK777" s="23">
        <v>0</v>
      </c>
      <c r="BL777" s="23">
        <v>0</v>
      </c>
      <c r="BM777" s="23">
        <v>0</v>
      </c>
      <c r="BN777" s="24">
        <v>0</v>
      </c>
      <c r="BO777" s="23">
        <v>0</v>
      </c>
      <c r="BP777" s="23">
        <v>0</v>
      </c>
      <c r="BQ777" s="23">
        <v>0</v>
      </c>
      <c r="BR777" s="25">
        <v>1293607431</v>
      </c>
      <c r="BS777" s="22">
        <v>0</v>
      </c>
      <c r="BT777" s="23">
        <v>0</v>
      </c>
      <c r="BU777" s="23">
        <v>0</v>
      </c>
      <c r="BV777" s="23">
        <v>0</v>
      </c>
      <c r="BW777" s="24">
        <v>0</v>
      </c>
      <c r="BX777" s="23">
        <v>0</v>
      </c>
      <c r="BY777" s="23">
        <v>0</v>
      </c>
      <c r="BZ777" s="23">
        <v>0</v>
      </c>
      <c r="CA777" s="25">
        <f t="shared" si="116"/>
        <v>1293607431</v>
      </c>
      <c r="CB777" s="22">
        <v>0</v>
      </c>
      <c r="CC777" s="23">
        <v>0</v>
      </c>
      <c r="CD777" s="23">
        <v>0</v>
      </c>
      <c r="CE777" s="23">
        <v>0</v>
      </c>
      <c r="CF777" s="24">
        <v>0</v>
      </c>
      <c r="CG777" s="23">
        <v>0</v>
      </c>
      <c r="CH777" s="23">
        <v>0</v>
      </c>
      <c r="CI777" s="23">
        <v>0</v>
      </c>
      <c r="CJ777" s="25">
        <f t="shared" si="117"/>
        <v>1293607431</v>
      </c>
      <c r="CK777" s="22">
        <v>0</v>
      </c>
      <c r="CL777" s="23">
        <v>0</v>
      </c>
      <c r="CM777" s="23">
        <v>0</v>
      </c>
      <c r="CN777" s="23">
        <v>0</v>
      </c>
      <c r="CO777" s="23">
        <v>0</v>
      </c>
      <c r="CP777" s="24">
        <v>0</v>
      </c>
      <c r="CQ777" s="23">
        <v>0</v>
      </c>
      <c r="CR777" s="23">
        <v>0</v>
      </c>
      <c r="CS777" s="25">
        <f t="shared" si="118"/>
        <v>1293607431</v>
      </c>
      <c r="CT777" s="22">
        <v>0</v>
      </c>
      <c r="CU777" s="23">
        <v>0</v>
      </c>
      <c r="CV777" s="23">
        <v>0</v>
      </c>
      <c r="CW777" s="23"/>
      <c r="CX777" s="23">
        <v>0</v>
      </c>
      <c r="CY777" s="24">
        <v>0</v>
      </c>
      <c r="CZ777" s="23">
        <v>0</v>
      </c>
      <c r="DA777" s="23">
        <v>0</v>
      </c>
      <c r="DB777" s="25">
        <f t="shared" si="111"/>
        <v>1293607431</v>
      </c>
      <c r="DC777" s="22">
        <v>0</v>
      </c>
      <c r="DD777" s="23">
        <v>0</v>
      </c>
      <c r="DE777" s="23">
        <v>0</v>
      </c>
      <c r="DF777" s="23">
        <v>0</v>
      </c>
      <c r="DG777" s="23">
        <v>0</v>
      </c>
      <c r="DH777" s="24">
        <v>0</v>
      </c>
      <c r="DI777" s="23">
        <v>0</v>
      </c>
      <c r="DJ777" s="23">
        <v>0</v>
      </c>
      <c r="DK777" s="25">
        <f t="shared" si="112"/>
        <v>1293607431</v>
      </c>
      <c r="DL777" s="28">
        <v>0</v>
      </c>
      <c r="DM777" s="23">
        <v>0</v>
      </c>
      <c r="DN777" s="23">
        <v>0</v>
      </c>
      <c r="DO777" s="23">
        <v>0</v>
      </c>
      <c r="DP777" s="23"/>
      <c r="DQ777" s="23"/>
      <c r="DR777" s="23">
        <v>0</v>
      </c>
      <c r="DS777" s="23">
        <v>0</v>
      </c>
      <c r="DT777" s="24">
        <v>0</v>
      </c>
      <c r="DU777" s="23">
        <v>0</v>
      </c>
      <c r="DV777" s="23">
        <v>0</v>
      </c>
      <c r="DW777" s="26">
        <f t="shared" si="119"/>
        <v>1293607431</v>
      </c>
      <c r="DX777" s="26">
        <f>VLOOKUP(B777,[2]RPTNCT049_ConsultaSaldosContabl!$I$4:$K$7914,3,0)</f>
        <v>346129502</v>
      </c>
      <c r="DY777" s="13" t="e">
        <f>+S777+AD777+AU777+#REF!+BG777+#REF!+BQ777+#REF!</f>
        <v>#REF!</v>
      </c>
    </row>
    <row r="778" spans="1:129" ht="15" customHeight="1" x14ac:dyDescent="0.2">
      <c r="A778" s="60">
        <v>8001028385</v>
      </c>
      <c r="B778" s="60">
        <v>800102838</v>
      </c>
      <c r="C778" s="60"/>
      <c r="D778" s="61">
        <v>118181000</v>
      </c>
      <c r="E778" s="62" t="s">
        <v>26</v>
      </c>
      <c r="F778" s="20" t="s">
        <v>1181</v>
      </c>
      <c r="G778" s="22">
        <f>VLOOKUP(A778,[1]SGP!$A$4:$G$1137,7,0)</f>
        <v>8773487340</v>
      </c>
      <c r="H778" s="23"/>
      <c r="I778" s="23">
        <v>33953729</v>
      </c>
      <c r="J778" s="23">
        <v>0</v>
      </c>
      <c r="K778" s="24">
        <v>528253183</v>
      </c>
      <c r="L778" s="23">
        <v>1044558843</v>
      </c>
      <c r="M778" s="23">
        <v>0</v>
      </c>
      <c r="N778" s="25">
        <f t="shared" si="113"/>
        <v>10380253095</v>
      </c>
      <c r="O778" s="25">
        <v>0</v>
      </c>
      <c r="P778" s="22">
        <v>8304280009</v>
      </c>
      <c r="Q778" s="23">
        <v>0</v>
      </c>
      <c r="R778" s="23">
        <v>33953729</v>
      </c>
      <c r="S778" s="29">
        <v>0</v>
      </c>
      <c r="T778" s="23">
        <v>0</v>
      </c>
      <c r="U778" s="24">
        <v>528253183</v>
      </c>
      <c r="V778" s="23">
        <v>1204921417</v>
      </c>
      <c r="W778" s="23">
        <v>0</v>
      </c>
      <c r="X778" s="25">
        <f t="shared" si="114"/>
        <v>20451661433</v>
      </c>
      <c r="Y778" s="25">
        <v>0</v>
      </c>
      <c r="Z778" s="22">
        <v>9107158028</v>
      </c>
      <c r="AA778" s="23">
        <v>0</v>
      </c>
      <c r="AB778" s="22">
        <v>33953729</v>
      </c>
      <c r="AC778" s="31">
        <v>238330378</v>
      </c>
      <c r="AD778" s="23">
        <v>0</v>
      </c>
      <c r="AE778" s="23">
        <v>0</v>
      </c>
      <c r="AF778" s="24">
        <v>528253183</v>
      </c>
      <c r="AG778" s="23">
        <v>1124740130</v>
      </c>
      <c r="AH778" s="23">
        <v>0</v>
      </c>
      <c r="AI778" s="25">
        <f t="shared" si="115"/>
        <v>31484096881</v>
      </c>
      <c r="AJ778" s="25">
        <v>0</v>
      </c>
      <c r="AK778" s="50">
        <v>9653256824</v>
      </c>
      <c r="AL778" s="23">
        <v>0</v>
      </c>
      <c r="AM778" s="23">
        <v>7325851</v>
      </c>
      <c r="AN778" s="23">
        <v>4343965571</v>
      </c>
      <c r="AO778" s="23">
        <v>0</v>
      </c>
      <c r="AP778" s="23">
        <v>516429219</v>
      </c>
      <c r="AQ778" s="23">
        <v>1095397197</v>
      </c>
      <c r="AR778" s="23">
        <v>0</v>
      </c>
      <c r="AS778" s="41" t="s">
        <v>2304</v>
      </c>
      <c r="AT778" s="23">
        <v>0</v>
      </c>
      <c r="AU778" s="23">
        <v>0</v>
      </c>
      <c r="AV778" s="25">
        <v>47100471543</v>
      </c>
      <c r="AW778" s="22">
        <v>5052432678</v>
      </c>
      <c r="AX778" s="23">
        <v>0</v>
      </c>
      <c r="AY778" s="41">
        <v>33953729</v>
      </c>
      <c r="AZ778" s="23">
        <v>0</v>
      </c>
      <c r="BA778" s="24">
        <v>516429219</v>
      </c>
      <c r="BB778" s="23">
        <v>1095397197</v>
      </c>
      <c r="BC778" s="23"/>
      <c r="BD778" s="23">
        <v>0</v>
      </c>
      <c r="BE778" s="41">
        <v>33953729</v>
      </c>
      <c r="BF778" s="23">
        <v>0</v>
      </c>
      <c r="BG778" s="23">
        <v>0</v>
      </c>
      <c r="BH778" s="25">
        <v>53832638095</v>
      </c>
      <c r="BI778" s="23">
        <v>10713571574</v>
      </c>
      <c r="BJ778" s="23">
        <v>0</v>
      </c>
      <c r="BK778" s="23">
        <v>67907458</v>
      </c>
      <c r="BL778" s="23">
        <v>0</v>
      </c>
      <c r="BM778" s="23">
        <v>0</v>
      </c>
      <c r="BN778" s="24">
        <v>516429219</v>
      </c>
      <c r="BO778" s="23">
        <v>1095397197</v>
      </c>
      <c r="BP778" s="23">
        <v>0</v>
      </c>
      <c r="BQ778" s="23">
        <v>0</v>
      </c>
      <c r="BR778" s="25">
        <v>66225943543</v>
      </c>
      <c r="BS778" s="22">
        <v>0</v>
      </c>
      <c r="BT778" s="23">
        <v>0</v>
      </c>
      <c r="BU778" s="23">
        <v>0</v>
      </c>
      <c r="BV778" s="23">
        <v>0</v>
      </c>
      <c r="BW778" s="24">
        <v>0</v>
      </c>
      <c r="BX778" s="23">
        <v>0</v>
      </c>
      <c r="BY778" s="23">
        <v>0</v>
      </c>
      <c r="BZ778" s="23">
        <v>0</v>
      </c>
      <c r="CA778" s="25">
        <f t="shared" si="116"/>
        <v>66225943543</v>
      </c>
      <c r="CB778" s="22">
        <v>0</v>
      </c>
      <c r="CC778" s="23">
        <v>0</v>
      </c>
      <c r="CD778" s="23">
        <v>0</v>
      </c>
      <c r="CE778" s="23">
        <v>0</v>
      </c>
      <c r="CF778" s="24">
        <v>0</v>
      </c>
      <c r="CG778" s="23">
        <v>0</v>
      </c>
      <c r="CH778" s="23">
        <v>0</v>
      </c>
      <c r="CI778" s="23">
        <v>0</v>
      </c>
      <c r="CJ778" s="25">
        <f t="shared" si="117"/>
        <v>66225943543</v>
      </c>
      <c r="CK778" s="22">
        <v>0</v>
      </c>
      <c r="CL778" s="23">
        <v>0</v>
      </c>
      <c r="CM778" s="23">
        <v>0</v>
      </c>
      <c r="CN778" s="23">
        <v>0</v>
      </c>
      <c r="CO778" s="23">
        <v>0</v>
      </c>
      <c r="CP778" s="24">
        <v>0</v>
      </c>
      <c r="CQ778" s="23">
        <v>0</v>
      </c>
      <c r="CR778" s="23">
        <v>0</v>
      </c>
      <c r="CS778" s="25">
        <f t="shared" si="118"/>
        <v>66225943543</v>
      </c>
      <c r="CT778" s="22">
        <v>0</v>
      </c>
      <c r="CU778" s="23">
        <v>0</v>
      </c>
      <c r="CV778" s="23">
        <v>0</v>
      </c>
      <c r="CW778" s="23">
        <v>0</v>
      </c>
      <c r="CX778" s="23">
        <v>0</v>
      </c>
      <c r="CY778" s="24">
        <v>0</v>
      </c>
      <c r="CZ778" s="23">
        <v>0</v>
      </c>
      <c r="DA778" s="23">
        <v>0</v>
      </c>
      <c r="DB778" s="25">
        <f t="shared" si="111"/>
        <v>66225943543</v>
      </c>
      <c r="DC778" s="22">
        <v>0</v>
      </c>
      <c r="DD778" s="23">
        <v>0</v>
      </c>
      <c r="DE778" s="23">
        <v>0</v>
      </c>
      <c r="DF778" s="23">
        <v>0</v>
      </c>
      <c r="DG778" s="23">
        <v>0</v>
      </c>
      <c r="DH778" s="24">
        <v>0</v>
      </c>
      <c r="DI778" s="23">
        <v>0</v>
      </c>
      <c r="DJ778" s="23">
        <v>0</v>
      </c>
      <c r="DK778" s="25">
        <f t="shared" si="112"/>
        <v>66225943543</v>
      </c>
      <c r="DL778" s="28">
        <v>0</v>
      </c>
      <c r="DM778" s="23">
        <v>0</v>
      </c>
      <c r="DN778" s="23">
        <v>0</v>
      </c>
      <c r="DO778" s="23">
        <v>0</v>
      </c>
      <c r="DP778" s="23">
        <v>0</v>
      </c>
      <c r="DQ778" s="23"/>
      <c r="DR778" s="23">
        <v>0</v>
      </c>
      <c r="DS778" s="23">
        <v>0</v>
      </c>
      <c r="DT778" s="24">
        <v>0</v>
      </c>
      <c r="DU778" s="23">
        <v>0</v>
      </c>
      <c r="DV778" s="23">
        <v>0</v>
      </c>
      <c r="DW778" s="26">
        <f t="shared" si="119"/>
        <v>66225943543</v>
      </c>
      <c r="DX778" s="26">
        <f>VLOOKUP(B778,[2]RPTNCT049_ConsultaSaldosContabl!$I$4:$K$7914,3,0)</f>
        <v>66225943543</v>
      </c>
      <c r="DY778" s="13" t="e">
        <f>+S778+AD778+AU778+#REF!+BG778+#REF!+BQ778+#REF!</f>
        <v>#REF!</v>
      </c>
    </row>
    <row r="779" spans="1:129" ht="15" customHeight="1" x14ac:dyDescent="0.2">
      <c r="A779" s="60">
        <v>8001028013</v>
      </c>
      <c r="B779" s="60">
        <v>800102801</v>
      </c>
      <c r="C779" s="60"/>
      <c r="D779" s="61">
        <v>219481794</v>
      </c>
      <c r="E779" s="62" t="s">
        <v>1092</v>
      </c>
      <c r="F779" s="20" t="s">
        <v>2216</v>
      </c>
      <c r="G779" s="22">
        <f>VLOOKUP(A779,[1]SGP!$A$4:$G$1137,7,0)</f>
        <v>0</v>
      </c>
      <c r="H779" s="23"/>
      <c r="I779" s="23">
        <v>0</v>
      </c>
      <c r="J779" s="23">
        <v>0</v>
      </c>
      <c r="K779" s="24">
        <v>0</v>
      </c>
      <c r="L779" s="23">
        <v>0</v>
      </c>
      <c r="M779" s="23">
        <v>0</v>
      </c>
      <c r="N779" s="25">
        <f t="shared" si="113"/>
        <v>0</v>
      </c>
      <c r="O779" s="25">
        <v>0</v>
      </c>
      <c r="P779" s="22">
        <v>0</v>
      </c>
      <c r="Q779" s="23"/>
      <c r="R779" s="23">
        <v>0</v>
      </c>
      <c r="S779" s="31">
        <v>563586245</v>
      </c>
      <c r="T779" s="23">
        <v>0</v>
      </c>
      <c r="U779" s="24">
        <v>0</v>
      </c>
      <c r="V779" s="23">
        <v>0</v>
      </c>
      <c r="W779" s="23">
        <v>0</v>
      </c>
      <c r="X779" s="25">
        <f t="shared" si="114"/>
        <v>563586245</v>
      </c>
      <c r="Y779" s="25">
        <v>0</v>
      </c>
      <c r="Z779" s="22">
        <v>0</v>
      </c>
      <c r="AA779" s="23"/>
      <c r="AB779" s="22">
        <v>0</v>
      </c>
      <c r="AC779" s="23">
        <v>0</v>
      </c>
      <c r="AD779" s="23">
        <v>0</v>
      </c>
      <c r="AE779" s="23">
        <v>0</v>
      </c>
      <c r="AF779" s="24">
        <v>0</v>
      </c>
      <c r="AG779" s="23">
        <v>0</v>
      </c>
      <c r="AH779" s="23">
        <v>0</v>
      </c>
      <c r="AI779" s="25">
        <f t="shared" si="115"/>
        <v>563586245</v>
      </c>
      <c r="AJ779" s="25">
        <v>0</v>
      </c>
      <c r="AK779" s="24">
        <v>0</v>
      </c>
      <c r="AL779" s="23">
        <v>0</v>
      </c>
      <c r="AM779" s="23">
        <v>0</v>
      </c>
      <c r="AN779" s="24">
        <v>0</v>
      </c>
      <c r="AO779" s="24">
        <v>0</v>
      </c>
      <c r="AP779" s="23">
        <v>0</v>
      </c>
      <c r="AQ779" s="23">
        <v>0</v>
      </c>
      <c r="AR779" s="23">
        <v>0</v>
      </c>
      <c r="AS779" s="41" t="s">
        <v>2304</v>
      </c>
      <c r="AT779" s="23">
        <v>0</v>
      </c>
      <c r="AU779" s="23">
        <v>0</v>
      </c>
      <c r="AV779" s="25">
        <v>563586245</v>
      </c>
      <c r="AW779" s="22">
        <v>0</v>
      </c>
      <c r="AX779" s="23">
        <v>0</v>
      </c>
      <c r="AY779" s="41">
        <v>0</v>
      </c>
      <c r="AZ779" s="23">
        <v>0</v>
      </c>
      <c r="BA779" s="24">
        <v>0</v>
      </c>
      <c r="BB779" s="23">
        <v>0</v>
      </c>
      <c r="BC779" s="23"/>
      <c r="BD779" s="23">
        <v>0</v>
      </c>
      <c r="BE779" s="41">
        <v>0</v>
      </c>
      <c r="BF779" s="23">
        <v>719332000</v>
      </c>
      <c r="BG779" s="23">
        <v>518246112</v>
      </c>
      <c r="BH779" s="25">
        <v>1801164357</v>
      </c>
      <c r="BI779" s="23">
        <v>0</v>
      </c>
      <c r="BJ779" s="23">
        <v>210981163</v>
      </c>
      <c r="BK779" s="23">
        <v>0</v>
      </c>
      <c r="BL779" s="23">
        <v>0</v>
      </c>
      <c r="BM779" s="23">
        <v>0</v>
      </c>
      <c r="BN779" s="24">
        <v>0</v>
      </c>
      <c r="BO779" s="23">
        <v>0</v>
      </c>
      <c r="BP779" s="23">
        <v>0</v>
      </c>
      <c r="BQ779" s="23">
        <v>0</v>
      </c>
      <c r="BR779" s="25">
        <v>2012145520</v>
      </c>
      <c r="BS779" s="22">
        <v>0</v>
      </c>
      <c r="BT779" s="23">
        <v>0</v>
      </c>
      <c r="BU779" s="23">
        <v>0</v>
      </c>
      <c r="BV779" s="23">
        <v>0</v>
      </c>
      <c r="BW779" s="24">
        <v>0</v>
      </c>
      <c r="BX779" s="23">
        <v>0</v>
      </c>
      <c r="BY779" s="23">
        <v>0</v>
      </c>
      <c r="BZ779" s="23">
        <v>0</v>
      </c>
      <c r="CA779" s="25">
        <f t="shared" si="116"/>
        <v>2012145520</v>
      </c>
      <c r="CB779" s="22">
        <v>0</v>
      </c>
      <c r="CC779" s="23">
        <v>0</v>
      </c>
      <c r="CD779" s="23">
        <v>0</v>
      </c>
      <c r="CE779" s="23">
        <v>0</v>
      </c>
      <c r="CF779" s="24">
        <v>0</v>
      </c>
      <c r="CG779" s="23">
        <v>0</v>
      </c>
      <c r="CH779" s="23">
        <v>0</v>
      </c>
      <c r="CI779" s="23">
        <v>0</v>
      </c>
      <c r="CJ779" s="25">
        <f t="shared" si="117"/>
        <v>2012145520</v>
      </c>
      <c r="CK779" s="22">
        <v>0</v>
      </c>
      <c r="CL779" s="23">
        <v>0</v>
      </c>
      <c r="CM779" s="23">
        <v>0</v>
      </c>
      <c r="CN779" s="23">
        <v>0</v>
      </c>
      <c r="CO779" s="23">
        <v>0</v>
      </c>
      <c r="CP779" s="24">
        <v>0</v>
      </c>
      <c r="CQ779" s="23">
        <v>0</v>
      </c>
      <c r="CR779" s="23">
        <v>0</v>
      </c>
      <c r="CS779" s="25">
        <f t="shared" si="118"/>
        <v>2012145520</v>
      </c>
      <c r="CT779" s="22">
        <v>0</v>
      </c>
      <c r="CU779" s="23">
        <v>0</v>
      </c>
      <c r="CV779" s="23">
        <v>0</v>
      </c>
      <c r="CW779" s="23"/>
      <c r="CX779" s="23">
        <v>0</v>
      </c>
      <c r="CY779" s="24">
        <v>0</v>
      </c>
      <c r="CZ779" s="23">
        <v>0</v>
      </c>
      <c r="DA779" s="23">
        <v>0</v>
      </c>
      <c r="DB779" s="25">
        <f t="shared" si="111"/>
        <v>2012145520</v>
      </c>
      <c r="DC779" s="22">
        <v>0</v>
      </c>
      <c r="DD779" s="23">
        <v>0</v>
      </c>
      <c r="DE779" s="23">
        <v>0</v>
      </c>
      <c r="DF779" s="23">
        <v>0</v>
      </c>
      <c r="DG779" s="23">
        <v>0</v>
      </c>
      <c r="DH779" s="24">
        <v>0</v>
      </c>
      <c r="DI779" s="23">
        <v>0</v>
      </c>
      <c r="DJ779" s="23">
        <v>0</v>
      </c>
      <c r="DK779" s="25">
        <f t="shared" si="112"/>
        <v>2012145520</v>
      </c>
      <c r="DL779" s="28">
        <v>0</v>
      </c>
      <c r="DM779" s="23">
        <v>0</v>
      </c>
      <c r="DN779" s="23">
        <v>0</v>
      </c>
      <c r="DO779" s="23">
        <v>0</v>
      </c>
      <c r="DP779" s="23"/>
      <c r="DQ779" s="23"/>
      <c r="DR779" s="23">
        <v>0</v>
      </c>
      <c r="DS779" s="23">
        <v>0</v>
      </c>
      <c r="DT779" s="24">
        <v>0</v>
      </c>
      <c r="DU779" s="23">
        <v>0</v>
      </c>
      <c r="DV779" s="23">
        <v>0</v>
      </c>
      <c r="DW779" s="26">
        <f t="shared" si="119"/>
        <v>2012145520</v>
      </c>
      <c r="DX779" s="26">
        <f>VLOOKUP(B779,[2]RPTNCT049_ConsultaSaldosContabl!$I$4:$K$7914,3,0)</f>
        <v>930313163</v>
      </c>
      <c r="DY779" s="13" t="e">
        <f>+S779+AD779+AU779+#REF!+BG779+#REF!+BQ779+#REF!</f>
        <v>#REF!</v>
      </c>
    </row>
    <row r="780" spans="1:129" ht="15" customHeight="1" x14ac:dyDescent="0.2">
      <c r="A780" s="60">
        <v>8001027996</v>
      </c>
      <c r="B780" s="60">
        <v>800102799</v>
      </c>
      <c r="C780" s="60"/>
      <c r="D780" s="61">
        <v>213681736</v>
      </c>
      <c r="E780" s="62" t="s">
        <v>1091</v>
      </c>
      <c r="F780" s="20" t="s">
        <v>2215</v>
      </c>
      <c r="G780" s="22">
        <f>VLOOKUP(A780,[1]SGP!$A$4:$G$1137,7,0)</f>
        <v>0</v>
      </c>
      <c r="H780" s="23"/>
      <c r="I780" s="23">
        <v>0</v>
      </c>
      <c r="J780" s="23">
        <v>0</v>
      </c>
      <c r="K780" s="24">
        <v>0</v>
      </c>
      <c r="L780" s="23">
        <v>0</v>
      </c>
      <c r="M780" s="23">
        <v>0</v>
      </c>
      <c r="N780" s="25">
        <f t="shared" si="113"/>
        <v>0</v>
      </c>
      <c r="O780" s="25">
        <v>0</v>
      </c>
      <c r="P780" s="22">
        <v>0</v>
      </c>
      <c r="Q780" s="23"/>
      <c r="R780" s="23">
        <v>0</v>
      </c>
      <c r="S780" s="31">
        <v>502463279</v>
      </c>
      <c r="T780" s="23">
        <v>0</v>
      </c>
      <c r="U780" s="24">
        <v>0</v>
      </c>
      <c r="V780" s="23">
        <v>0</v>
      </c>
      <c r="W780" s="23">
        <v>0</v>
      </c>
      <c r="X780" s="25">
        <f t="shared" si="114"/>
        <v>502463279</v>
      </c>
      <c r="Y780" s="25">
        <v>0</v>
      </c>
      <c r="Z780" s="22">
        <v>0</v>
      </c>
      <c r="AA780" s="23"/>
      <c r="AB780" s="22">
        <v>0</v>
      </c>
      <c r="AC780" s="23">
        <v>0</v>
      </c>
      <c r="AD780" s="23">
        <v>0</v>
      </c>
      <c r="AE780" s="23">
        <v>0</v>
      </c>
      <c r="AF780" s="24">
        <v>0</v>
      </c>
      <c r="AG780" s="23">
        <v>0</v>
      </c>
      <c r="AH780" s="23">
        <v>0</v>
      </c>
      <c r="AI780" s="25">
        <f t="shared" si="115"/>
        <v>502463279</v>
      </c>
      <c r="AJ780" s="25">
        <v>0</v>
      </c>
      <c r="AK780" s="24">
        <v>0</v>
      </c>
      <c r="AL780" s="23">
        <v>0</v>
      </c>
      <c r="AM780" s="23">
        <v>0</v>
      </c>
      <c r="AN780" s="24">
        <v>0</v>
      </c>
      <c r="AO780" s="24">
        <v>0</v>
      </c>
      <c r="AP780" s="23">
        <v>0</v>
      </c>
      <c r="AQ780" s="23">
        <v>0</v>
      </c>
      <c r="AR780" s="23">
        <v>0</v>
      </c>
      <c r="AS780" s="41" t="s">
        <v>2304</v>
      </c>
      <c r="AT780" s="23">
        <v>0</v>
      </c>
      <c r="AU780" s="23">
        <v>0</v>
      </c>
      <c r="AV780" s="25">
        <v>502463279</v>
      </c>
      <c r="AW780" s="22">
        <v>0</v>
      </c>
      <c r="AX780" s="23">
        <v>0</v>
      </c>
      <c r="AY780" s="41">
        <v>0</v>
      </c>
      <c r="AZ780" s="23">
        <v>0</v>
      </c>
      <c r="BA780" s="24">
        <v>0</v>
      </c>
      <c r="BB780" s="23">
        <v>0</v>
      </c>
      <c r="BC780" s="23"/>
      <c r="BD780" s="23">
        <v>0</v>
      </c>
      <c r="BE780" s="41">
        <v>0</v>
      </c>
      <c r="BF780" s="23">
        <v>382294400</v>
      </c>
      <c r="BG780" s="23">
        <v>462629248</v>
      </c>
      <c r="BH780" s="25">
        <v>1347386927</v>
      </c>
      <c r="BI780" s="23">
        <v>0</v>
      </c>
      <c r="BJ780" s="23">
        <v>109191477</v>
      </c>
      <c r="BK780" s="23">
        <v>0</v>
      </c>
      <c r="BL780" s="23">
        <v>0</v>
      </c>
      <c r="BM780" s="23">
        <v>0</v>
      </c>
      <c r="BN780" s="24">
        <v>0</v>
      </c>
      <c r="BO780" s="23">
        <v>0</v>
      </c>
      <c r="BP780" s="23">
        <v>0</v>
      </c>
      <c r="BQ780" s="23">
        <v>9867386</v>
      </c>
      <c r="BR780" s="25">
        <v>1466445790</v>
      </c>
      <c r="BS780" s="22">
        <v>0</v>
      </c>
      <c r="BT780" s="23">
        <v>0</v>
      </c>
      <c r="BU780" s="23">
        <v>0</v>
      </c>
      <c r="BV780" s="23">
        <v>0</v>
      </c>
      <c r="BW780" s="24">
        <v>0</v>
      </c>
      <c r="BX780" s="23">
        <v>0</v>
      </c>
      <c r="BY780" s="23">
        <v>0</v>
      </c>
      <c r="BZ780" s="23">
        <v>0</v>
      </c>
      <c r="CA780" s="25">
        <f t="shared" si="116"/>
        <v>1466445790</v>
      </c>
      <c r="CB780" s="22">
        <v>0</v>
      </c>
      <c r="CC780" s="23">
        <v>0</v>
      </c>
      <c r="CD780" s="23">
        <v>0</v>
      </c>
      <c r="CE780" s="23">
        <v>0</v>
      </c>
      <c r="CF780" s="24">
        <v>0</v>
      </c>
      <c r="CG780" s="23">
        <v>0</v>
      </c>
      <c r="CH780" s="23">
        <v>0</v>
      </c>
      <c r="CI780" s="23">
        <v>0</v>
      </c>
      <c r="CJ780" s="25">
        <f t="shared" si="117"/>
        <v>1466445790</v>
      </c>
      <c r="CK780" s="22">
        <v>0</v>
      </c>
      <c r="CL780" s="23">
        <v>0</v>
      </c>
      <c r="CM780" s="23">
        <v>0</v>
      </c>
      <c r="CN780" s="23">
        <v>0</v>
      </c>
      <c r="CO780" s="23">
        <v>0</v>
      </c>
      <c r="CP780" s="24">
        <v>0</v>
      </c>
      <c r="CQ780" s="23">
        <v>0</v>
      </c>
      <c r="CR780" s="23">
        <v>0</v>
      </c>
      <c r="CS780" s="25">
        <f t="shared" si="118"/>
        <v>1466445790</v>
      </c>
      <c r="CT780" s="22">
        <v>0</v>
      </c>
      <c r="CU780" s="23">
        <v>0</v>
      </c>
      <c r="CV780" s="23">
        <v>0</v>
      </c>
      <c r="CW780" s="23"/>
      <c r="CX780" s="23">
        <v>0</v>
      </c>
      <c r="CY780" s="24">
        <v>0</v>
      </c>
      <c r="CZ780" s="23">
        <v>0</v>
      </c>
      <c r="DA780" s="23">
        <v>0</v>
      </c>
      <c r="DB780" s="25">
        <f t="shared" si="111"/>
        <v>1466445790</v>
      </c>
      <c r="DC780" s="22">
        <v>0</v>
      </c>
      <c r="DD780" s="23">
        <v>0</v>
      </c>
      <c r="DE780" s="23">
        <v>0</v>
      </c>
      <c r="DF780" s="23">
        <v>0</v>
      </c>
      <c r="DG780" s="23">
        <v>0</v>
      </c>
      <c r="DH780" s="24">
        <v>0</v>
      </c>
      <c r="DI780" s="23">
        <v>0</v>
      </c>
      <c r="DJ780" s="23">
        <v>0</v>
      </c>
      <c r="DK780" s="25">
        <f t="shared" si="112"/>
        <v>1466445790</v>
      </c>
      <c r="DL780" s="28">
        <v>0</v>
      </c>
      <c r="DM780" s="23">
        <v>0</v>
      </c>
      <c r="DN780" s="23">
        <v>0</v>
      </c>
      <c r="DO780" s="23">
        <v>0</v>
      </c>
      <c r="DP780" s="23"/>
      <c r="DQ780" s="23"/>
      <c r="DR780" s="23">
        <v>0</v>
      </c>
      <c r="DS780" s="23">
        <v>0</v>
      </c>
      <c r="DT780" s="24">
        <v>0</v>
      </c>
      <c r="DU780" s="23">
        <v>0</v>
      </c>
      <c r="DV780" s="23">
        <v>0</v>
      </c>
      <c r="DW780" s="26">
        <f t="shared" si="119"/>
        <v>1466445790</v>
      </c>
      <c r="DX780" s="26">
        <f>VLOOKUP(B780,[2]RPTNCT049_ConsultaSaldosContabl!$I$4:$K$7914,3,0)</f>
        <v>491485877</v>
      </c>
      <c r="DY780" s="13" t="e">
        <f>+S780+AD780+AU780+#REF!+BG780+#REF!+BQ780+#REF!</f>
        <v>#REF!</v>
      </c>
    </row>
    <row r="781" spans="1:129" ht="15" customHeight="1" x14ac:dyDescent="0.2">
      <c r="A781" s="60">
        <v>8001027989</v>
      </c>
      <c r="B781" s="60">
        <v>800102798</v>
      </c>
      <c r="C781" s="60"/>
      <c r="D781" s="61">
        <v>219181591</v>
      </c>
      <c r="E781" s="62" t="s">
        <v>1090</v>
      </c>
      <c r="F781" s="20" t="s">
        <v>2214</v>
      </c>
      <c r="G781" s="22">
        <f>VLOOKUP(A781,[1]SGP!$A$4:$G$1137,7,0)</f>
        <v>0</v>
      </c>
      <c r="H781" s="23"/>
      <c r="I781" s="23">
        <v>0</v>
      </c>
      <c r="J781" s="23">
        <v>0</v>
      </c>
      <c r="K781" s="24">
        <v>0</v>
      </c>
      <c r="L781" s="23">
        <v>0</v>
      </c>
      <c r="M781" s="23">
        <v>0</v>
      </c>
      <c r="N781" s="25">
        <f t="shared" si="113"/>
        <v>0</v>
      </c>
      <c r="O781" s="25">
        <v>0</v>
      </c>
      <c r="P781" s="22">
        <v>0</v>
      </c>
      <c r="Q781" s="23"/>
      <c r="R781" s="23">
        <v>0</v>
      </c>
      <c r="S781" s="31">
        <v>35316285</v>
      </c>
      <c r="T781" s="23">
        <v>0</v>
      </c>
      <c r="U781" s="24">
        <v>0</v>
      </c>
      <c r="V781" s="23">
        <v>0</v>
      </c>
      <c r="W781" s="23">
        <v>0</v>
      </c>
      <c r="X781" s="25">
        <f t="shared" si="114"/>
        <v>35316285</v>
      </c>
      <c r="Y781" s="25">
        <v>0</v>
      </c>
      <c r="Z781" s="22">
        <v>0</v>
      </c>
      <c r="AA781" s="23"/>
      <c r="AB781" s="22">
        <v>0</v>
      </c>
      <c r="AC781" s="23">
        <v>0</v>
      </c>
      <c r="AD781" s="23">
        <v>0</v>
      </c>
      <c r="AE781" s="23">
        <v>0</v>
      </c>
      <c r="AF781" s="24">
        <v>0</v>
      </c>
      <c r="AG781" s="23">
        <v>0</v>
      </c>
      <c r="AH781" s="23">
        <v>0</v>
      </c>
      <c r="AI781" s="25">
        <f t="shared" si="115"/>
        <v>35316285</v>
      </c>
      <c r="AJ781" s="25">
        <v>0</v>
      </c>
      <c r="AK781" s="24">
        <v>0</v>
      </c>
      <c r="AL781" s="23">
        <v>0</v>
      </c>
      <c r="AM781" s="23">
        <v>0</v>
      </c>
      <c r="AN781" s="24">
        <v>0</v>
      </c>
      <c r="AO781" s="24">
        <v>0</v>
      </c>
      <c r="AP781" s="23">
        <v>0</v>
      </c>
      <c r="AQ781" s="23">
        <v>0</v>
      </c>
      <c r="AR781" s="23">
        <v>0</v>
      </c>
      <c r="AS781" s="41" t="s">
        <v>2304</v>
      </c>
      <c r="AT781" s="23">
        <v>0</v>
      </c>
      <c r="AU781" s="23">
        <v>0</v>
      </c>
      <c r="AV781" s="25">
        <v>35316285</v>
      </c>
      <c r="AW781" s="22">
        <v>0</v>
      </c>
      <c r="AX781" s="23">
        <v>0</v>
      </c>
      <c r="AY781" s="41">
        <v>0</v>
      </c>
      <c r="AZ781" s="23">
        <v>0</v>
      </c>
      <c r="BA781" s="24">
        <v>0</v>
      </c>
      <c r="BB781" s="23">
        <v>0</v>
      </c>
      <c r="BC781" s="23"/>
      <c r="BD781" s="23">
        <v>0</v>
      </c>
      <c r="BE781" s="41">
        <v>0</v>
      </c>
      <c r="BF781" s="23">
        <v>26565740</v>
      </c>
      <c r="BG781" s="23">
        <v>31829081</v>
      </c>
      <c r="BH781" s="25">
        <v>93711106</v>
      </c>
      <c r="BI781" s="23">
        <v>0</v>
      </c>
      <c r="BJ781" s="23">
        <v>8155804</v>
      </c>
      <c r="BK781" s="23">
        <v>0</v>
      </c>
      <c r="BL781" s="23">
        <v>0</v>
      </c>
      <c r="BM781" s="23">
        <v>0</v>
      </c>
      <c r="BN781" s="24">
        <v>0</v>
      </c>
      <c r="BO781" s="23">
        <v>0</v>
      </c>
      <c r="BP781" s="23">
        <v>0</v>
      </c>
      <c r="BQ781" s="23">
        <v>0</v>
      </c>
      <c r="BR781" s="25">
        <v>101866910</v>
      </c>
      <c r="BS781" s="22">
        <v>0</v>
      </c>
      <c r="BT781" s="23">
        <v>0</v>
      </c>
      <c r="BU781" s="23">
        <v>0</v>
      </c>
      <c r="BV781" s="23">
        <v>0</v>
      </c>
      <c r="BW781" s="24">
        <v>0</v>
      </c>
      <c r="BX781" s="23">
        <v>0</v>
      </c>
      <c r="BY781" s="23">
        <v>0</v>
      </c>
      <c r="BZ781" s="23">
        <v>0</v>
      </c>
      <c r="CA781" s="25">
        <f t="shared" si="116"/>
        <v>101866910</v>
      </c>
      <c r="CB781" s="22">
        <v>0</v>
      </c>
      <c r="CC781" s="23">
        <v>0</v>
      </c>
      <c r="CD781" s="23">
        <v>0</v>
      </c>
      <c r="CE781" s="23">
        <v>0</v>
      </c>
      <c r="CF781" s="24">
        <v>0</v>
      </c>
      <c r="CG781" s="23">
        <v>0</v>
      </c>
      <c r="CH781" s="23">
        <v>0</v>
      </c>
      <c r="CI781" s="23">
        <v>0</v>
      </c>
      <c r="CJ781" s="25">
        <f t="shared" si="117"/>
        <v>101866910</v>
      </c>
      <c r="CK781" s="22">
        <v>0</v>
      </c>
      <c r="CL781" s="23">
        <v>0</v>
      </c>
      <c r="CM781" s="23">
        <v>0</v>
      </c>
      <c r="CN781" s="23">
        <v>0</v>
      </c>
      <c r="CO781" s="23">
        <v>0</v>
      </c>
      <c r="CP781" s="24">
        <v>0</v>
      </c>
      <c r="CQ781" s="23">
        <v>0</v>
      </c>
      <c r="CR781" s="23">
        <v>0</v>
      </c>
      <c r="CS781" s="25">
        <f t="shared" si="118"/>
        <v>101866910</v>
      </c>
      <c r="CT781" s="22">
        <v>0</v>
      </c>
      <c r="CU781" s="23">
        <v>0</v>
      </c>
      <c r="CV781" s="23">
        <v>0</v>
      </c>
      <c r="CW781" s="23"/>
      <c r="CX781" s="23">
        <v>0</v>
      </c>
      <c r="CY781" s="24">
        <v>0</v>
      </c>
      <c r="CZ781" s="23">
        <v>0</v>
      </c>
      <c r="DA781" s="23">
        <v>0</v>
      </c>
      <c r="DB781" s="25">
        <f t="shared" si="111"/>
        <v>101866910</v>
      </c>
      <c r="DC781" s="22">
        <v>0</v>
      </c>
      <c r="DD781" s="23">
        <v>0</v>
      </c>
      <c r="DE781" s="23">
        <v>0</v>
      </c>
      <c r="DF781" s="23">
        <v>0</v>
      </c>
      <c r="DG781" s="23">
        <v>0</v>
      </c>
      <c r="DH781" s="24">
        <v>0</v>
      </c>
      <c r="DI781" s="23">
        <v>0</v>
      </c>
      <c r="DJ781" s="23">
        <v>0</v>
      </c>
      <c r="DK781" s="25">
        <f t="shared" si="112"/>
        <v>101866910</v>
      </c>
      <c r="DL781" s="28">
        <v>0</v>
      </c>
      <c r="DM781" s="23">
        <v>0</v>
      </c>
      <c r="DN781" s="23">
        <v>0</v>
      </c>
      <c r="DO781" s="23">
        <v>0</v>
      </c>
      <c r="DP781" s="23"/>
      <c r="DQ781" s="23"/>
      <c r="DR781" s="23">
        <v>0</v>
      </c>
      <c r="DS781" s="23">
        <v>0</v>
      </c>
      <c r="DT781" s="24">
        <v>0</v>
      </c>
      <c r="DU781" s="23">
        <v>0</v>
      </c>
      <c r="DV781" s="23">
        <v>0</v>
      </c>
      <c r="DW781" s="26">
        <f t="shared" si="119"/>
        <v>101866910</v>
      </c>
      <c r="DX781" s="26">
        <f>VLOOKUP(B781,[2]RPTNCT049_ConsultaSaldosContabl!$I$4:$K$7914,3,0)</f>
        <v>34721544</v>
      </c>
      <c r="DY781" s="13" t="e">
        <f>+S781+AD781+AU781+#REF!+BG781+#REF!+BQ781+#REF!</f>
        <v>#REF!</v>
      </c>
    </row>
    <row r="782" spans="1:129" ht="15" customHeight="1" x14ac:dyDescent="0.2">
      <c r="A782" s="60">
        <v>8001025040</v>
      </c>
      <c r="B782" s="60">
        <v>800102504</v>
      </c>
      <c r="C782" s="60"/>
      <c r="D782" s="61">
        <v>210181001</v>
      </c>
      <c r="E782" s="62" t="s">
        <v>1086</v>
      </c>
      <c r="F782" s="20" t="s">
        <v>2210</v>
      </c>
      <c r="G782" s="22">
        <f>VLOOKUP(A782,[1]SGP!$A$4:$G$1137,7,0)</f>
        <v>0</v>
      </c>
      <c r="H782" s="23"/>
      <c r="I782" s="23">
        <v>0</v>
      </c>
      <c r="J782" s="23">
        <v>0</v>
      </c>
      <c r="K782" s="24">
        <v>0</v>
      </c>
      <c r="L782" s="23">
        <v>0</v>
      </c>
      <c r="M782" s="23">
        <v>0</v>
      </c>
      <c r="N782" s="25">
        <f t="shared" si="113"/>
        <v>0</v>
      </c>
      <c r="O782" s="25">
        <v>0</v>
      </c>
      <c r="P782" s="22">
        <v>0</v>
      </c>
      <c r="Q782" s="23">
        <v>0</v>
      </c>
      <c r="R782" s="23">
        <v>0</v>
      </c>
      <c r="S782" s="31">
        <v>697038471</v>
      </c>
      <c r="T782" s="23">
        <v>0</v>
      </c>
      <c r="U782" s="24">
        <v>0</v>
      </c>
      <c r="V782" s="23">
        <v>0</v>
      </c>
      <c r="W782" s="23">
        <v>0</v>
      </c>
      <c r="X782" s="25">
        <f t="shared" si="114"/>
        <v>697038471</v>
      </c>
      <c r="Y782" s="25">
        <v>0</v>
      </c>
      <c r="Z782" s="22">
        <v>0</v>
      </c>
      <c r="AA782" s="23">
        <v>0</v>
      </c>
      <c r="AB782" s="22">
        <v>0</v>
      </c>
      <c r="AC782" s="23">
        <v>0</v>
      </c>
      <c r="AD782" s="23">
        <v>0</v>
      </c>
      <c r="AE782" s="23">
        <v>0</v>
      </c>
      <c r="AF782" s="24">
        <v>0</v>
      </c>
      <c r="AG782" s="23">
        <v>0</v>
      </c>
      <c r="AH782" s="23">
        <v>0</v>
      </c>
      <c r="AI782" s="25">
        <f t="shared" si="115"/>
        <v>697038471</v>
      </c>
      <c r="AJ782" s="25">
        <v>0</v>
      </c>
      <c r="AK782" s="24">
        <v>0</v>
      </c>
      <c r="AL782" s="23">
        <v>0</v>
      </c>
      <c r="AM782" s="23">
        <v>0</v>
      </c>
      <c r="AN782" s="24">
        <v>0</v>
      </c>
      <c r="AO782" s="24">
        <v>0</v>
      </c>
      <c r="AP782" s="23">
        <v>0</v>
      </c>
      <c r="AQ782" s="23">
        <v>0</v>
      </c>
      <c r="AR782" s="23">
        <v>0</v>
      </c>
      <c r="AS782" s="41" t="s">
        <v>2304</v>
      </c>
      <c r="AT782" s="23">
        <v>0</v>
      </c>
      <c r="AU782" s="23">
        <v>0</v>
      </c>
      <c r="AV782" s="25">
        <v>697038471</v>
      </c>
      <c r="AW782" s="22">
        <v>0</v>
      </c>
      <c r="AX782" s="23">
        <v>0</v>
      </c>
      <c r="AY782" s="41">
        <v>0</v>
      </c>
      <c r="AZ782" s="23">
        <v>0</v>
      </c>
      <c r="BA782" s="24">
        <v>0</v>
      </c>
      <c r="BB782" s="23">
        <v>0</v>
      </c>
      <c r="BC782" s="23"/>
      <c r="BD782" s="23">
        <v>0</v>
      </c>
      <c r="BE782" s="41">
        <v>0</v>
      </c>
      <c r="BF782" s="23">
        <v>518773865</v>
      </c>
      <c r="BG782" s="23">
        <v>623337928</v>
      </c>
      <c r="BH782" s="25">
        <v>1839150264</v>
      </c>
      <c r="BI782" s="23">
        <v>0</v>
      </c>
      <c r="BJ782" s="23">
        <v>152288768</v>
      </c>
      <c r="BK782" s="23">
        <v>0</v>
      </c>
      <c r="BL782" s="23">
        <v>0</v>
      </c>
      <c r="BM782" s="23">
        <v>0</v>
      </c>
      <c r="BN782" s="24">
        <v>0</v>
      </c>
      <c r="BO782" s="23">
        <v>0</v>
      </c>
      <c r="BP782" s="23">
        <v>0</v>
      </c>
      <c r="BQ782" s="23">
        <v>0</v>
      </c>
      <c r="BR782" s="25">
        <v>1991439032</v>
      </c>
      <c r="BS782" s="22">
        <v>0</v>
      </c>
      <c r="BT782" s="23">
        <v>0</v>
      </c>
      <c r="BU782" s="23">
        <v>0</v>
      </c>
      <c r="BV782" s="23">
        <v>0</v>
      </c>
      <c r="BW782" s="24">
        <v>0</v>
      </c>
      <c r="BX782" s="23">
        <v>0</v>
      </c>
      <c r="BY782" s="23">
        <v>0</v>
      </c>
      <c r="BZ782" s="23">
        <v>0</v>
      </c>
      <c r="CA782" s="25">
        <f t="shared" si="116"/>
        <v>1991439032</v>
      </c>
      <c r="CB782" s="22">
        <v>0</v>
      </c>
      <c r="CC782" s="23">
        <v>0</v>
      </c>
      <c r="CD782" s="23">
        <v>0</v>
      </c>
      <c r="CE782" s="23">
        <v>0</v>
      </c>
      <c r="CF782" s="24">
        <v>0</v>
      </c>
      <c r="CG782" s="23">
        <v>0</v>
      </c>
      <c r="CH782" s="23">
        <v>0</v>
      </c>
      <c r="CI782" s="23">
        <v>0</v>
      </c>
      <c r="CJ782" s="25">
        <f t="shared" si="117"/>
        <v>1991439032</v>
      </c>
      <c r="CK782" s="22">
        <v>0</v>
      </c>
      <c r="CL782" s="23">
        <v>0</v>
      </c>
      <c r="CM782" s="23">
        <v>0</v>
      </c>
      <c r="CN782" s="23">
        <v>0</v>
      </c>
      <c r="CO782" s="23">
        <v>0</v>
      </c>
      <c r="CP782" s="24">
        <v>0</v>
      </c>
      <c r="CQ782" s="23">
        <v>0</v>
      </c>
      <c r="CR782" s="23">
        <v>0</v>
      </c>
      <c r="CS782" s="25">
        <f t="shared" si="118"/>
        <v>1991439032</v>
      </c>
      <c r="CT782" s="22">
        <v>0</v>
      </c>
      <c r="CU782" s="23">
        <v>0</v>
      </c>
      <c r="CV782" s="23">
        <v>0</v>
      </c>
      <c r="CW782" s="23"/>
      <c r="CX782" s="23">
        <v>0</v>
      </c>
      <c r="CY782" s="24">
        <v>0</v>
      </c>
      <c r="CZ782" s="23">
        <v>0</v>
      </c>
      <c r="DA782" s="23">
        <v>0</v>
      </c>
      <c r="DB782" s="25">
        <f t="shared" si="111"/>
        <v>1991439032</v>
      </c>
      <c r="DC782" s="22">
        <v>0</v>
      </c>
      <c r="DD782" s="23">
        <v>0</v>
      </c>
      <c r="DE782" s="23">
        <v>0</v>
      </c>
      <c r="DF782" s="23">
        <v>0</v>
      </c>
      <c r="DG782" s="23">
        <v>0</v>
      </c>
      <c r="DH782" s="24">
        <v>0</v>
      </c>
      <c r="DI782" s="23">
        <v>0</v>
      </c>
      <c r="DJ782" s="23">
        <v>0</v>
      </c>
      <c r="DK782" s="25">
        <f t="shared" si="112"/>
        <v>1991439032</v>
      </c>
      <c r="DL782" s="28">
        <v>0</v>
      </c>
      <c r="DM782" s="23">
        <v>0</v>
      </c>
      <c r="DN782" s="23">
        <v>0</v>
      </c>
      <c r="DO782" s="23">
        <v>0</v>
      </c>
      <c r="DP782" s="23"/>
      <c r="DQ782" s="23"/>
      <c r="DR782" s="23">
        <v>0</v>
      </c>
      <c r="DS782" s="23">
        <v>0</v>
      </c>
      <c r="DT782" s="24">
        <v>0</v>
      </c>
      <c r="DU782" s="23">
        <v>0</v>
      </c>
      <c r="DV782" s="23">
        <v>0</v>
      </c>
      <c r="DW782" s="26">
        <f t="shared" si="119"/>
        <v>1991439032</v>
      </c>
      <c r="DX782" s="26">
        <f>VLOOKUP(B782,[2]RPTNCT049_ConsultaSaldosContabl!$I$4:$K$7914,3,0)</f>
        <v>671062633</v>
      </c>
      <c r="DY782" s="13" t="e">
        <f>+S782+AD782+AU782+#REF!+BG782+#REF!+BQ782+#REF!</f>
        <v>#REF!</v>
      </c>
    </row>
    <row r="783" spans="1:129" ht="15" customHeight="1" x14ac:dyDescent="0.2">
      <c r="A783" s="60">
        <v>8001007514</v>
      </c>
      <c r="B783" s="60">
        <v>800100751</v>
      </c>
      <c r="C783" s="60"/>
      <c r="D783" s="61">
        <v>212370823</v>
      </c>
      <c r="E783" s="62" t="s">
        <v>1003</v>
      </c>
      <c r="F783" s="20" t="s">
        <v>2128</v>
      </c>
      <c r="G783" s="22">
        <f>VLOOKUP(A783,[1]SGP!$A$4:$G$1137,7,0)</f>
        <v>0</v>
      </c>
      <c r="H783" s="23"/>
      <c r="I783" s="23">
        <v>0</v>
      </c>
      <c r="J783" s="23">
        <v>0</v>
      </c>
      <c r="K783" s="24">
        <v>0</v>
      </c>
      <c r="L783" s="23">
        <v>0</v>
      </c>
      <c r="M783" s="23">
        <v>0</v>
      </c>
      <c r="N783" s="25">
        <f t="shared" si="113"/>
        <v>0</v>
      </c>
      <c r="O783" s="25">
        <v>0</v>
      </c>
      <c r="P783" s="22">
        <v>0</v>
      </c>
      <c r="Q783" s="23">
        <v>0</v>
      </c>
      <c r="R783" s="23">
        <v>0</v>
      </c>
      <c r="S783" s="31">
        <v>205315741</v>
      </c>
      <c r="T783" s="23">
        <v>0</v>
      </c>
      <c r="U783" s="24">
        <v>0</v>
      </c>
      <c r="V783" s="23">
        <v>0</v>
      </c>
      <c r="W783" s="23">
        <v>0</v>
      </c>
      <c r="X783" s="25">
        <f t="shared" si="114"/>
        <v>205315741</v>
      </c>
      <c r="Y783" s="25">
        <v>0</v>
      </c>
      <c r="Z783" s="22">
        <v>0</v>
      </c>
      <c r="AA783" s="23">
        <v>0</v>
      </c>
      <c r="AB783" s="22">
        <v>0</v>
      </c>
      <c r="AC783" s="23">
        <v>0</v>
      </c>
      <c r="AD783" s="23">
        <v>25512757</v>
      </c>
      <c r="AE783" s="23">
        <v>0</v>
      </c>
      <c r="AF783" s="24">
        <v>0</v>
      </c>
      <c r="AG783" s="23">
        <v>0</v>
      </c>
      <c r="AH783" s="23">
        <v>0</v>
      </c>
      <c r="AI783" s="25">
        <f t="shared" si="115"/>
        <v>230828498</v>
      </c>
      <c r="AJ783" s="25">
        <v>0</v>
      </c>
      <c r="AK783" s="24">
        <v>0</v>
      </c>
      <c r="AL783" s="23">
        <v>0</v>
      </c>
      <c r="AM783" s="23">
        <v>0</v>
      </c>
      <c r="AN783" s="24">
        <v>0</v>
      </c>
      <c r="AO783" s="24">
        <v>0</v>
      </c>
      <c r="AP783" s="23">
        <v>0</v>
      </c>
      <c r="AQ783" s="23">
        <v>0</v>
      </c>
      <c r="AR783" s="23">
        <v>0</v>
      </c>
      <c r="AS783" s="41" t="s">
        <v>2304</v>
      </c>
      <c r="AT783" s="23">
        <v>0</v>
      </c>
      <c r="AU783" s="23">
        <v>0</v>
      </c>
      <c r="AV783" s="25">
        <v>230828498</v>
      </c>
      <c r="AW783" s="22">
        <v>0</v>
      </c>
      <c r="AX783" s="23">
        <v>0</v>
      </c>
      <c r="AY783" s="41">
        <v>0</v>
      </c>
      <c r="AZ783" s="23">
        <v>0</v>
      </c>
      <c r="BA783" s="24">
        <v>0</v>
      </c>
      <c r="BB783" s="23">
        <v>0</v>
      </c>
      <c r="BC783" s="23"/>
      <c r="BD783" s="23">
        <v>0</v>
      </c>
      <c r="BE783" s="41">
        <v>0</v>
      </c>
      <c r="BF783" s="23">
        <v>199708985</v>
      </c>
      <c r="BG783" s="23">
        <v>212388834</v>
      </c>
      <c r="BH783" s="25">
        <v>642926317</v>
      </c>
      <c r="BI783" s="23">
        <v>0</v>
      </c>
      <c r="BJ783" s="23">
        <v>57713621</v>
      </c>
      <c r="BK783" s="23">
        <v>0</v>
      </c>
      <c r="BL783" s="23">
        <v>0</v>
      </c>
      <c r="BM783" s="23">
        <v>0</v>
      </c>
      <c r="BN783" s="24">
        <v>0</v>
      </c>
      <c r="BO783" s="23">
        <v>0</v>
      </c>
      <c r="BP783" s="23">
        <v>0</v>
      </c>
      <c r="BQ783" s="23">
        <v>0</v>
      </c>
      <c r="BR783" s="25">
        <v>700639938</v>
      </c>
      <c r="BS783" s="22">
        <v>0</v>
      </c>
      <c r="BT783" s="23">
        <v>0</v>
      </c>
      <c r="BU783" s="23">
        <v>0</v>
      </c>
      <c r="BV783" s="23">
        <v>0</v>
      </c>
      <c r="BW783" s="24">
        <v>0</v>
      </c>
      <c r="BX783" s="23">
        <v>0</v>
      </c>
      <c r="BY783" s="23">
        <v>0</v>
      </c>
      <c r="BZ783" s="23">
        <v>0</v>
      </c>
      <c r="CA783" s="25">
        <f t="shared" si="116"/>
        <v>700639938</v>
      </c>
      <c r="CB783" s="22">
        <v>0</v>
      </c>
      <c r="CC783" s="23">
        <v>0</v>
      </c>
      <c r="CD783" s="23">
        <v>0</v>
      </c>
      <c r="CE783" s="23">
        <v>0</v>
      </c>
      <c r="CF783" s="24">
        <v>0</v>
      </c>
      <c r="CG783" s="23">
        <v>0</v>
      </c>
      <c r="CH783" s="23">
        <v>0</v>
      </c>
      <c r="CI783" s="23">
        <v>0</v>
      </c>
      <c r="CJ783" s="25">
        <f t="shared" si="117"/>
        <v>700639938</v>
      </c>
      <c r="CK783" s="22">
        <v>0</v>
      </c>
      <c r="CL783" s="23">
        <v>0</v>
      </c>
      <c r="CM783" s="23">
        <v>0</v>
      </c>
      <c r="CN783" s="23">
        <v>0</v>
      </c>
      <c r="CO783" s="23">
        <v>0</v>
      </c>
      <c r="CP783" s="24">
        <v>0</v>
      </c>
      <c r="CQ783" s="23">
        <v>0</v>
      </c>
      <c r="CR783" s="23">
        <v>0</v>
      </c>
      <c r="CS783" s="25">
        <f t="shared" si="118"/>
        <v>700639938</v>
      </c>
      <c r="CT783" s="22">
        <v>0</v>
      </c>
      <c r="CU783" s="23">
        <v>0</v>
      </c>
      <c r="CV783" s="23">
        <v>0</v>
      </c>
      <c r="CW783" s="23"/>
      <c r="CX783" s="23">
        <v>0</v>
      </c>
      <c r="CY783" s="24">
        <v>0</v>
      </c>
      <c r="CZ783" s="23">
        <v>0</v>
      </c>
      <c r="DA783" s="23">
        <v>0</v>
      </c>
      <c r="DB783" s="25">
        <f t="shared" si="111"/>
        <v>700639938</v>
      </c>
      <c r="DC783" s="22">
        <v>0</v>
      </c>
      <c r="DD783" s="23">
        <v>0</v>
      </c>
      <c r="DE783" s="23">
        <v>0</v>
      </c>
      <c r="DF783" s="23">
        <v>0</v>
      </c>
      <c r="DG783" s="23">
        <v>0</v>
      </c>
      <c r="DH783" s="24">
        <v>0</v>
      </c>
      <c r="DI783" s="23">
        <v>0</v>
      </c>
      <c r="DJ783" s="23">
        <v>0</v>
      </c>
      <c r="DK783" s="25">
        <f t="shared" si="112"/>
        <v>700639938</v>
      </c>
      <c r="DL783" s="28">
        <v>0</v>
      </c>
      <c r="DM783" s="23">
        <v>0</v>
      </c>
      <c r="DN783" s="23">
        <v>0</v>
      </c>
      <c r="DO783" s="23">
        <v>0</v>
      </c>
      <c r="DP783" s="23"/>
      <c r="DQ783" s="23"/>
      <c r="DR783" s="23">
        <v>0</v>
      </c>
      <c r="DS783" s="23">
        <v>0</v>
      </c>
      <c r="DT783" s="24">
        <v>0</v>
      </c>
      <c r="DU783" s="23">
        <v>0</v>
      </c>
      <c r="DV783" s="23">
        <v>0</v>
      </c>
      <c r="DW783" s="26">
        <f t="shared" si="119"/>
        <v>700639938</v>
      </c>
      <c r="DX783" s="26">
        <f>VLOOKUP(B783,[2]RPTNCT049_ConsultaSaldosContabl!$I$4:$K$7914,3,0)</f>
        <v>257422606</v>
      </c>
      <c r="DY783" s="13" t="e">
        <f>+S783+AD783+AU783+#REF!+BG783+#REF!+BQ783+#REF!</f>
        <v>#REF!</v>
      </c>
    </row>
    <row r="784" spans="1:129" ht="15" customHeight="1" x14ac:dyDescent="0.2">
      <c r="A784" s="60">
        <v>8001007474</v>
      </c>
      <c r="B784" s="60">
        <v>800100747</v>
      </c>
      <c r="C784" s="60"/>
      <c r="D784" s="61">
        <v>214270742</v>
      </c>
      <c r="E784" s="62" t="s">
        <v>1000</v>
      </c>
      <c r="F784" s="20" t="s">
        <v>2125</v>
      </c>
      <c r="G784" s="22">
        <f>VLOOKUP(A784,[1]SGP!$A$4:$G$1137,7,0)</f>
        <v>0</v>
      </c>
      <c r="H784" s="23"/>
      <c r="I784" s="23">
        <v>0</v>
      </c>
      <c r="J784" s="23">
        <v>0</v>
      </c>
      <c r="K784" s="24">
        <v>0</v>
      </c>
      <c r="L784" s="23">
        <v>0</v>
      </c>
      <c r="M784" s="23">
        <v>0</v>
      </c>
      <c r="N784" s="25">
        <f t="shared" si="113"/>
        <v>0</v>
      </c>
      <c r="O784" s="25">
        <v>0</v>
      </c>
      <c r="P784" s="22">
        <v>0</v>
      </c>
      <c r="Q784" s="23">
        <v>0</v>
      </c>
      <c r="R784" s="23">
        <v>0</v>
      </c>
      <c r="S784" s="31">
        <v>248503266</v>
      </c>
      <c r="T784" s="23">
        <v>0</v>
      </c>
      <c r="U784" s="24">
        <v>0</v>
      </c>
      <c r="V784" s="23">
        <v>0</v>
      </c>
      <c r="W784" s="23">
        <v>0</v>
      </c>
      <c r="X784" s="25">
        <f t="shared" si="114"/>
        <v>248503266</v>
      </c>
      <c r="Y784" s="25">
        <v>0</v>
      </c>
      <c r="Z784" s="22">
        <v>0</v>
      </c>
      <c r="AA784" s="23">
        <v>0</v>
      </c>
      <c r="AB784" s="22">
        <v>0</v>
      </c>
      <c r="AC784" s="23">
        <v>0</v>
      </c>
      <c r="AD784" s="23">
        <v>14482809</v>
      </c>
      <c r="AE784" s="23">
        <v>0</v>
      </c>
      <c r="AF784" s="24">
        <v>0</v>
      </c>
      <c r="AG784" s="23">
        <v>0</v>
      </c>
      <c r="AH784" s="23">
        <v>0</v>
      </c>
      <c r="AI784" s="25">
        <f t="shared" si="115"/>
        <v>262986075</v>
      </c>
      <c r="AJ784" s="25">
        <v>0</v>
      </c>
      <c r="AK784" s="24">
        <v>0</v>
      </c>
      <c r="AL784" s="23">
        <v>0</v>
      </c>
      <c r="AM784" s="23">
        <v>0</v>
      </c>
      <c r="AN784" s="24">
        <v>0</v>
      </c>
      <c r="AO784" s="24">
        <v>0</v>
      </c>
      <c r="AP784" s="23">
        <v>0</v>
      </c>
      <c r="AQ784" s="23">
        <v>0</v>
      </c>
      <c r="AR784" s="23">
        <v>0</v>
      </c>
      <c r="AS784" s="41" t="s">
        <v>2304</v>
      </c>
      <c r="AT784" s="23">
        <v>0</v>
      </c>
      <c r="AU784" s="23">
        <v>0</v>
      </c>
      <c r="AV784" s="25">
        <v>262986075</v>
      </c>
      <c r="AW784" s="22">
        <v>0</v>
      </c>
      <c r="AX784" s="23">
        <v>0</v>
      </c>
      <c r="AY784" s="41">
        <v>0</v>
      </c>
      <c r="AZ784" s="23">
        <v>0</v>
      </c>
      <c r="BA784" s="24">
        <v>0</v>
      </c>
      <c r="BB784" s="23">
        <v>0</v>
      </c>
      <c r="BC784" s="23"/>
      <c r="BD784" s="23">
        <v>0</v>
      </c>
      <c r="BE784" s="41">
        <v>0</v>
      </c>
      <c r="BF784" s="23">
        <v>239335335</v>
      </c>
      <c r="BG784" s="23">
        <v>230926892</v>
      </c>
      <c r="BH784" s="25">
        <v>733248302</v>
      </c>
      <c r="BI784" s="23">
        <v>0</v>
      </c>
      <c r="BJ784" s="23">
        <v>68559552</v>
      </c>
      <c r="BK784" s="23">
        <v>0</v>
      </c>
      <c r="BL784" s="23">
        <v>0</v>
      </c>
      <c r="BM784" s="23">
        <v>0</v>
      </c>
      <c r="BN784" s="24">
        <v>0</v>
      </c>
      <c r="BO784" s="23">
        <v>0</v>
      </c>
      <c r="BP784" s="23">
        <v>0</v>
      </c>
      <c r="BQ784" s="23">
        <v>0</v>
      </c>
      <c r="BR784" s="25">
        <v>801807854</v>
      </c>
      <c r="BS784" s="22">
        <v>0</v>
      </c>
      <c r="BT784" s="23">
        <v>0</v>
      </c>
      <c r="BU784" s="23">
        <v>0</v>
      </c>
      <c r="BV784" s="23">
        <v>0</v>
      </c>
      <c r="BW784" s="24">
        <v>0</v>
      </c>
      <c r="BX784" s="23">
        <v>0</v>
      </c>
      <c r="BY784" s="23">
        <v>0</v>
      </c>
      <c r="BZ784" s="23">
        <v>0</v>
      </c>
      <c r="CA784" s="25">
        <f t="shared" si="116"/>
        <v>801807854</v>
      </c>
      <c r="CB784" s="22">
        <v>0</v>
      </c>
      <c r="CC784" s="23">
        <v>0</v>
      </c>
      <c r="CD784" s="23">
        <v>0</v>
      </c>
      <c r="CE784" s="23">
        <v>0</v>
      </c>
      <c r="CF784" s="24">
        <v>0</v>
      </c>
      <c r="CG784" s="23">
        <v>0</v>
      </c>
      <c r="CH784" s="23">
        <v>0</v>
      </c>
      <c r="CI784" s="23">
        <v>0</v>
      </c>
      <c r="CJ784" s="25">
        <f t="shared" si="117"/>
        <v>801807854</v>
      </c>
      <c r="CK784" s="22">
        <v>0</v>
      </c>
      <c r="CL784" s="23">
        <v>0</v>
      </c>
      <c r="CM784" s="23">
        <v>0</v>
      </c>
      <c r="CN784" s="23">
        <v>0</v>
      </c>
      <c r="CO784" s="23">
        <v>0</v>
      </c>
      <c r="CP784" s="24">
        <v>0</v>
      </c>
      <c r="CQ784" s="23">
        <v>0</v>
      </c>
      <c r="CR784" s="23">
        <v>0</v>
      </c>
      <c r="CS784" s="25">
        <f t="shared" si="118"/>
        <v>801807854</v>
      </c>
      <c r="CT784" s="22">
        <v>0</v>
      </c>
      <c r="CU784" s="23">
        <v>0</v>
      </c>
      <c r="CV784" s="23">
        <v>0</v>
      </c>
      <c r="CW784" s="23"/>
      <c r="CX784" s="23">
        <v>0</v>
      </c>
      <c r="CY784" s="24">
        <v>0</v>
      </c>
      <c r="CZ784" s="23">
        <v>0</v>
      </c>
      <c r="DA784" s="23">
        <v>0</v>
      </c>
      <c r="DB784" s="25">
        <f t="shared" si="111"/>
        <v>801807854</v>
      </c>
      <c r="DC784" s="22">
        <v>0</v>
      </c>
      <c r="DD784" s="23">
        <v>0</v>
      </c>
      <c r="DE784" s="23">
        <v>0</v>
      </c>
      <c r="DF784" s="23">
        <v>0</v>
      </c>
      <c r="DG784" s="23">
        <v>0</v>
      </c>
      <c r="DH784" s="24">
        <v>0</v>
      </c>
      <c r="DI784" s="23">
        <v>0</v>
      </c>
      <c r="DJ784" s="23">
        <v>0</v>
      </c>
      <c r="DK784" s="25">
        <f t="shared" si="112"/>
        <v>801807854</v>
      </c>
      <c r="DL784" s="28">
        <v>0</v>
      </c>
      <c r="DM784" s="23">
        <v>0</v>
      </c>
      <c r="DN784" s="23">
        <v>0</v>
      </c>
      <c r="DO784" s="23">
        <v>0</v>
      </c>
      <c r="DP784" s="23"/>
      <c r="DQ784" s="23"/>
      <c r="DR784" s="23">
        <v>0</v>
      </c>
      <c r="DS784" s="23">
        <v>0</v>
      </c>
      <c r="DT784" s="24">
        <v>0</v>
      </c>
      <c r="DU784" s="23">
        <v>0</v>
      </c>
      <c r="DV784" s="23">
        <v>0</v>
      </c>
      <c r="DW784" s="26">
        <f t="shared" si="119"/>
        <v>801807854</v>
      </c>
      <c r="DX784" s="26">
        <f>VLOOKUP(B784,[2]RPTNCT049_ConsultaSaldosContabl!$I$4:$K$7914,3,0)</f>
        <v>307894887</v>
      </c>
      <c r="DY784" s="13" t="e">
        <f>+S784+AD784+AU784+#REF!+BG784+#REF!+BQ784+#REF!</f>
        <v>#REF!</v>
      </c>
    </row>
    <row r="785" spans="1:129" ht="15" customHeight="1" x14ac:dyDescent="0.2">
      <c r="A785" s="60">
        <v>8001007291</v>
      </c>
      <c r="B785" s="60">
        <v>800100729</v>
      </c>
      <c r="C785" s="60"/>
      <c r="D785" s="61">
        <v>210870508</v>
      </c>
      <c r="E785" s="62" t="s">
        <v>992</v>
      </c>
      <c r="F785" s="20" t="s">
        <v>2117</v>
      </c>
      <c r="G785" s="22">
        <f>VLOOKUP(A785,[1]SGP!$A$4:$G$1137,7,0)</f>
        <v>0</v>
      </c>
      <c r="H785" s="23"/>
      <c r="I785" s="23">
        <v>0</v>
      </c>
      <c r="J785" s="23">
        <v>0</v>
      </c>
      <c r="K785" s="24">
        <v>0</v>
      </c>
      <c r="L785" s="23">
        <v>0</v>
      </c>
      <c r="M785" s="23">
        <v>0</v>
      </c>
      <c r="N785" s="25">
        <f t="shared" si="113"/>
        <v>0</v>
      </c>
      <c r="O785" s="25">
        <v>0</v>
      </c>
      <c r="P785" s="22">
        <v>0</v>
      </c>
      <c r="Q785" s="23">
        <v>0</v>
      </c>
      <c r="R785" s="23">
        <v>0</v>
      </c>
      <c r="S785" s="31">
        <v>231552101</v>
      </c>
      <c r="T785" s="23">
        <v>0</v>
      </c>
      <c r="U785" s="24">
        <v>0</v>
      </c>
      <c r="V785" s="23">
        <v>0</v>
      </c>
      <c r="W785" s="23">
        <v>0</v>
      </c>
      <c r="X785" s="25">
        <f t="shared" si="114"/>
        <v>231552101</v>
      </c>
      <c r="Y785" s="25">
        <v>0</v>
      </c>
      <c r="Z785" s="22">
        <v>0</v>
      </c>
      <c r="AA785" s="23">
        <v>0</v>
      </c>
      <c r="AB785" s="22">
        <v>0</v>
      </c>
      <c r="AC785" s="23">
        <v>0</v>
      </c>
      <c r="AD785" s="23">
        <v>15970714</v>
      </c>
      <c r="AE785" s="23">
        <v>0</v>
      </c>
      <c r="AF785" s="24">
        <v>0</v>
      </c>
      <c r="AG785" s="23">
        <v>0</v>
      </c>
      <c r="AH785" s="23">
        <v>0</v>
      </c>
      <c r="AI785" s="25">
        <f t="shared" si="115"/>
        <v>247522815</v>
      </c>
      <c r="AJ785" s="25">
        <v>0</v>
      </c>
      <c r="AK785" s="24">
        <v>0</v>
      </c>
      <c r="AL785" s="23">
        <v>0</v>
      </c>
      <c r="AM785" s="23">
        <v>0</v>
      </c>
      <c r="AN785" s="24">
        <v>0</v>
      </c>
      <c r="AO785" s="24">
        <v>0</v>
      </c>
      <c r="AP785" s="23">
        <v>0</v>
      </c>
      <c r="AQ785" s="23">
        <v>0</v>
      </c>
      <c r="AR785" s="23">
        <v>0</v>
      </c>
      <c r="AS785" s="41" t="s">
        <v>2304</v>
      </c>
      <c r="AT785" s="23">
        <v>0</v>
      </c>
      <c r="AU785" s="23">
        <v>0</v>
      </c>
      <c r="AV785" s="25">
        <v>247522815</v>
      </c>
      <c r="AW785" s="22">
        <v>0</v>
      </c>
      <c r="AX785" s="23">
        <v>0</v>
      </c>
      <c r="AY785" s="41">
        <v>0</v>
      </c>
      <c r="AZ785" s="23">
        <v>0</v>
      </c>
      <c r="BA785" s="24">
        <v>0</v>
      </c>
      <c r="BB785" s="23">
        <v>0</v>
      </c>
      <c r="BC785" s="23"/>
      <c r="BD785" s="23">
        <v>0</v>
      </c>
      <c r="BE785" s="41">
        <v>0</v>
      </c>
      <c r="BF785" s="23">
        <v>198102880</v>
      </c>
      <c r="BG785" s="23">
        <v>232695467</v>
      </c>
      <c r="BH785" s="25">
        <v>678321162</v>
      </c>
      <c r="BI785" s="23">
        <v>0</v>
      </c>
      <c r="BJ785" s="23">
        <v>61202661</v>
      </c>
      <c r="BK785" s="23">
        <v>0</v>
      </c>
      <c r="BL785" s="23">
        <v>0</v>
      </c>
      <c r="BM785" s="23">
        <v>0</v>
      </c>
      <c r="BN785" s="24">
        <v>0</v>
      </c>
      <c r="BO785" s="23">
        <v>0</v>
      </c>
      <c r="BP785" s="23">
        <v>0</v>
      </c>
      <c r="BQ785" s="23">
        <v>0</v>
      </c>
      <c r="BR785" s="25">
        <v>739523823</v>
      </c>
      <c r="BS785" s="22">
        <v>0</v>
      </c>
      <c r="BT785" s="23">
        <v>0</v>
      </c>
      <c r="BU785" s="23">
        <v>0</v>
      </c>
      <c r="BV785" s="23">
        <v>0</v>
      </c>
      <c r="BW785" s="24">
        <v>0</v>
      </c>
      <c r="BX785" s="23">
        <v>0</v>
      </c>
      <c r="BY785" s="23">
        <v>0</v>
      </c>
      <c r="BZ785" s="23">
        <v>0</v>
      </c>
      <c r="CA785" s="25">
        <f t="shared" si="116"/>
        <v>739523823</v>
      </c>
      <c r="CB785" s="22">
        <v>0</v>
      </c>
      <c r="CC785" s="23">
        <v>0</v>
      </c>
      <c r="CD785" s="23">
        <v>0</v>
      </c>
      <c r="CE785" s="23">
        <v>0</v>
      </c>
      <c r="CF785" s="24">
        <v>0</v>
      </c>
      <c r="CG785" s="23">
        <v>0</v>
      </c>
      <c r="CH785" s="23">
        <v>0</v>
      </c>
      <c r="CI785" s="23">
        <v>0</v>
      </c>
      <c r="CJ785" s="25">
        <f t="shared" si="117"/>
        <v>739523823</v>
      </c>
      <c r="CK785" s="22">
        <v>0</v>
      </c>
      <c r="CL785" s="23">
        <v>0</v>
      </c>
      <c r="CM785" s="23">
        <v>0</v>
      </c>
      <c r="CN785" s="23">
        <v>0</v>
      </c>
      <c r="CO785" s="23">
        <v>0</v>
      </c>
      <c r="CP785" s="24">
        <v>0</v>
      </c>
      <c r="CQ785" s="23">
        <v>0</v>
      </c>
      <c r="CR785" s="23">
        <v>0</v>
      </c>
      <c r="CS785" s="25">
        <f t="shared" si="118"/>
        <v>739523823</v>
      </c>
      <c r="CT785" s="22">
        <v>0</v>
      </c>
      <c r="CU785" s="23">
        <v>0</v>
      </c>
      <c r="CV785" s="23">
        <v>0</v>
      </c>
      <c r="CW785" s="23"/>
      <c r="CX785" s="23">
        <v>0</v>
      </c>
      <c r="CY785" s="24">
        <v>0</v>
      </c>
      <c r="CZ785" s="23">
        <v>0</v>
      </c>
      <c r="DA785" s="23">
        <v>0</v>
      </c>
      <c r="DB785" s="25">
        <f t="shared" si="111"/>
        <v>739523823</v>
      </c>
      <c r="DC785" s="22">
        <v>0</v>
      </c>
      <c r="DD785" s="23">
        <v>0</v>
      </c>
      <c r="DE785" s="23">
        <v>0</v>
      </c>
      <c r="DF785" s="23">
        <v>0</v>
      </c>
      <c r="DG785" s="23">
        <v>0</v>
      </c>
      <c r="DH785" s="24">
        <v>0</v>
      </c>
      <c r="DI785" s="23">
        <v>0</v>
      </c>
      <c r="DJ785" s="23">
        <v>0</v>
      </c>
      <c r="DK785" s="25">
        <f t="shared" si="112"/>
        <v>739523823</v>
      </c>
      <c r="DL785" s="28">
        <v>0</v>
      </c>
      <c r="DM785" s="23">
        <v>0</v>
      </c>
      <c r="DN785" s="23">
        <v>0</v>
      </c>
      <c r="DO785" s="23">
        <v>0</v>
      </c>
      <c r="DP785" s="23">
        <v>0</v>
      </c>
      <c r="DQ785" s="23"/>
      <c r="DR785" s="23">
        <v>0</v>
      </c>
      <c r="DS785" s="23">
        <v>0</v>
      </c>
      <c r="DT785" s="24">
        <v>0</v>
      </c>
      <c r="DU785" s="23">
        <v>0</v>
      </c>
      <c r="DV785" s="23">
        <v>0</v>
      </c>
      <c r="DW785" s="26">
        <f t="shared" si="119"/>
        <v>739523823</v>
      </c>
      <c r="DX785" s="26">
        <f>VLOOKUP(B785,[2]RPTNCT049_ConsultaSaldosContabl!$I$4:$K$7914,3,0)</f>
        <v>259305541</v>
      </c>
      <c r="DY785" s="13" t="e">
        <f>+S785+AD785+AU785+#REF!+BG785+#REF!+BQ785+#REF!</f>
        <v>#REF!</v>
      </c>
    </row>
    <row r="786" spans="1:129" ht="15" customHeight="1" x14ac:dyDescent="0.2">
      <c r="A786" s="60">
        <v>8001005335</v>
      </c>
      <c r="B786" s="60">
        <v>800100533</v>
      </c>
      <c r="C786" s="60"/>
      <c r="D786" s="61">
        <v>214876248</v>
      </c>
      <c r="E786" s="62" t="s">
        <v>1062</v>
      </c>
      <c r="F786" s="20" t="s">
        <v>2186</v>
      </c>
      <c r="G786" s="22">
        <f>VLOOKUP(A786,[1]SGP!$A$4:$G$1137,7,0)</f>
        <v>0</v>
      </c>
      <c r="H786" s="23"/>
      <c r="I786" s="23">
        <v>0</v>
      </c>
      <c r="J786" s="23">
        <v>0</v>
      </c>
      <c r="K786" s="24">
        <v>0</v>
      </c>
      <c r="L786" s="23">
        <v>0</v>
      </c>
      <c r="M786" s="23">
        <v>0</v>
      </c>
      <c r="N786" s="25">
        <f t="shared" si="113"/>
        <v>0</v>
      </c>
      <c r="O786" s="25">
        <v>0</v>
      </c>
      <c r="P786" s="22">
        <v>0</v>
      </c>
      <c r="Q786" s="23">
        <v>0</v>
      </c>
      <c r="R786" s="23">
        <v>0</v>
      </c>
      <c r="S786" s="31">
        <v>373920026</v>
      </c>
      <c r="T786" s="23">
        <v>0</v>
      </c>
      <c r="U786" s="24">
        <v>0</v>
      </c>
      <c r="V786" s="23">
        <v>0</v>
      </c>
      <c r="W786" s="23">
        <v>0</v>
      </c>
      <c r="X786" s="25">
        <f t="shared" si="114"/>
        <v>373920026</v>
      </c>
      <c r="Y786" s="25">
        <v>0</v>
      </c>
      <c r="Z786" s="22">
        <v>0</v>
      </c>
      <c r="AA786" s="23">
        <v>0</v>
      </c>
      <c r="AB786" s="22">
        <v>0</v>
      </c>
      <c r="AC786" s="23">
        <v>0</v>
      </c>
      <c r="AD786" s="23">
        <v>0</v>
      </c>
      <c r="AE786" s="23">
        <v>0</v>
      </c>
      <c r="AF786" s="24">
        <v>0</v>
      </c>
      <c r="AG786" s="23">
        <v>0</v>
      </c>
      <c r="AH786" s="23">
        <v>0</v>
      </c>
      <c r="AI786" s="25">
        <f t="shared" si="115"/>
        <v>373920026</v>
      </c>
      <c r="AJ786" s="25">
        <v>0</v>
      </c>
      <c r="AK786" s="24">
        <v>0</v>
      </c>
      <c r="AL786" s="23">
        <v>0</v>
      </c>
      <c r="AM786" s="23">
        <v>0</v>
      </c>
      <c r="AN786" s="24">
        <v>0</v>
      </c>
      <c r="AO786" s="24">
        <v>0</v>
      </c>
      <c r="AP786" s="23">
        <v>0</v>
      </c>
      <c r="AQ786" s="23">
        <v>0</v>
      </c>
      <c r="AR786" s="23">
        <v>0</v>
      </c>
      <c r="AS786" s="41" t="s">
        <v>2304</v>
      </c>
      <c r="AT786" s="23">
        <v>0</v>
      </c>
      <c r="AU786" s="23">
        <v>0</v>
      </c>
      <c r="AV786" s="25">
        <v>373920026</v>
      </c>
      <c r="AW786" s="22">
        <v>0</v>
      </c>
      <c r="AX786" s="23">
        <v>0</v>
      </c>
      <c r="AY786" s="41">
        <v>0</v>
      </c>
      <c r="AZ786" s="23">
        <v>0</v>
      </c>
      <c r="BA786" s="24">
        <v>0</v>
      </c>
      <c r="BB786" s="23">
        <v>0</v>
      </c>
      <c r="BC786" s="23"/>
      <c r="BD786" s="23">
        <v>0</v>
      </c>
      <c r="BE786" s="41">
        <v>0</v>
      </c>
      <c r="BF786" s="23">
        <v>170978945</v>
      </c>
      <c r="BG786" s="23">
        <v>342462356</v>
      </c>
      <c r="BH786" s="25">
        <v>887361327</v>
      </c>
      <c r="BI786" s="23">
        <v>0</v>
      </c>
      <c r="BJ786" s="23">
        <v>52929861</v>
      </c>
      <c r="BK786" s="23">
        <v>0</v>
      </c>
      <c r="BL786" s="23">
        <v>0</v>
      </c>
      <c r="BM786" s="23">
        <v>0</v>
      </c>
      <c r="BN786" s="24">
        <v>0</v>
      </c>
      <c r="BO786" s="23">
        <v>0</v>
      </c>
      <c r="BP786" s="23">
        <v>0</v>
      </c>
      <c r="BQ786" s="23">
        <v>0</v>
      </c>
      <c r="BR786" s="25">
        <v>940291188</v>
      </c>
      <c r="BS786" s="22">
        <v>0</v>
      </c>
      <c r="BT786" s="23">
        <v>0</v>
      </c>
      <c r="BU786" s="23">
        <v>0</v>
      </c>
      <c r="BV786" s="23">
        <v>0</v>
      </c>
      <c r="BW786" s="24">
        <v>0</v>
      </c>
      <c r="BX786" s="23">
        <v>0</v>
      </c>
      <c r="BY786" s="23">
        <v>0</v>
      </c>
      <c r="BZ786" s="23">
        <v>0</v>
      </c>
      <c r="CA786" s="25">
        <f t="shared" si="116"/>
        <v>940291188</v>
      </c>
      <c r="CB786" s="22">
        <v>0</v>
      </c>
      <c r="CC786" s="23">
        <v>0</v>
      </c>
      <c r="CD786" s="23">
        <v>0</v>
      </c>
      <c r="CE786" s="23">
        <v>0</v>
      </c>
      <c r="CF786" s="24">
        <v>0</v>
      </c>
      <c r="CG786" s="23">
        <v>0</v>
      </c>
      <c r="CH786" s="23">
        <v>0</v>
      </c>
      <c r="CI786" s="23">
        <v>0</v>
      </c>
      <c r="CJ786" s="25">
        <f t="shared" si="117"/>
        <v>940291188</v>
      </c>
      <c r="CK786" s="22">
        <v>0</v>
      </c>
      <c r="CL786" s="23">
        <v>0</v>
      </c>
      <c r="CM786" s="23">
        <v>0</v>
      </c>
      <c r="CN786" s="23">
        <v>0</v>
      </c>
      <c r="CO786" s="23">
        <v>0</v>
      </c>
      <c r="CP786" s="24">
        <v>0</v>
      </c>
      <c r="CQ786" s="23">
        <v>0</v>
      </c>
      <c r="CR786" s="23">
        <v>0</v>
      </c>
      <c r="CS786" s="25">
        <f t="shared" si="118"/>
        <v>940291188</v>
      </c>
      <c r="CT786" s="22">
        <v>0</v>
      </c>
      <c r="CU786" s="23">
        <v>0</v>
      </c>
      <c r="CV786" s="23">
        <v>0</v>
      </c>
      <c r="CW786" s="23"/>
      <c r="CX786" s="23">
        <v>0</v>
      </c>
      <c r="CY786" s="24">
        <v>0</v>
      </c>
      <c r="CZ786" s="23">
        <v>0</v>
      </c>
      <c r="DA786" s="23">
        <v>0</v>
      </c>
      <c r="DB786" s="25">
        <f t="shared" si="111"/>
        <v>940291188</v>
      </c>
      <c r="DC786" s="22">
        <v>0</v>
      </c>
      <c r="DD786" s="23">
        <v>0</v>
      </c>
      <c r="DE786" s="23">
        <v>0</v>
      </c>
      <c r="DF786" s="23">
        <v>0</v>
      </c>
      <c r="DG786" s="23">
        <v>0</v>
      </c>
      <c r="DH786" s="24">
        <v>0</v>
      </c>
      <c r="DI786" s="23">
        <v>0</v>
      </c>
      <c r="DJ786" s="23">
        <v>0</v>
      </c>
      <c r="DK786" s="25">
        <f t="shared" si="112"/>
        <v>940291188</v>
      </c>
      <c r="DL786" s="28">
        <v>0</v>
      </c>
      <c r="DM786" s="23">
        <v>0</v>
      </c>
      <c r="DN786" s="23">
        <v>0</v>
      </c>
      <c r="DO786" s="23">
        <v>0</v>
      </c>
      <c r="DP786" s="23"/>
      <c r="DQ786" s="23"/>
      <c r="DR786" s="23">
        <v>0</v>
      </c>
      <c r="DS786" s="23">
        <v>0</v>
      </c>
      <c r="DT786" s="24">
        <v>0</v>
      </c>
      <c r="DU786" s="23">
        <v>0</v>
      </c>
      <c r="DV786" s="23">
        <v>0</v>
      </c>
      <c r="DW786" s="26">
        <f t="shared" si="119"/>
        <v>940291188</v>
      </c>
      <c r="DX786" s="26">
        <f>VLOOKUP(B786,[2]RPTNCT049_ConsultaSaldosContabl!$I$4:$K$7914,3,0)</f>
        <v>223908806</v>
      </c>
      <c r="DY786" s="13" t="e">
        <f>+S786+AD786+AU786+#REF!+BG786+#REF!+BQ786+#REF!</f>
        <v>#REF!</v>
      </c>
    </row>
    <row r="787" spans="1:129" ht="15" customHeight="1" x14ac:dyDescent="0.2">
      <c r="A787" s="60">
        <v>8001005328</v>
      </c>
      <c r="B787" s="60">
        <v>800100532</v>
      </c>
      <c r="C787" s="60"/>
      <c r="D787" s="61">
        <v>214176041</v>
      </c>
      <c r="E787" s="62" t="s">
        <v>1052</v>
      </c>
      <c r="F787" s="20" t="s">
        <v>2176</v>
      </c>
      <c r="G787" s="22">
        <f>VLOOKUP(A787,[1]SGP!$A$4:$G$1137,7,0)</f>
        <v>0</v>
      </c>
      <c r="H787" s="23"/>
      <c r="I787" s="23">
        <v>0</v>
      </c>
      <c r="J787" s="23">
        <v>0</v>
      </c>
      <c r="K787" s="24">
        <v>0</v>
      </c>
      <c r="L787" s="23">
        <v>0</v>
      </c>
      <c r="M787" s="23">
        <v>0</v>
      </c>
      <c r="N787" s="25">
        <f t="shared" si="113"/>
        <v>0</v>
      </c>
      <c r="O787" s="25">
        <v>0</v>
      </c>
      <c r="P787" s="22">
        <v>0</v>
      </c>
      <c r="Q787" s="23">
        <v>0</v>
      </c>
      <c r="R787" s="23">
        <v>0</v>
      </c>
      <c r="S787" s="31">
        <v>129340243</v>
      </c>
      <c r="T787" s="23">
        <v>0</v>
      </c>
      <c r="U787" s="24">
        <v>0</v>
      </c>
      <c r="V787" s="23">
        <v>0</v>
      </c>
      <c r="W787" s="23">
        <v>0</v>
      </c>
      <c r="X787" s="25">
        <f t="shared" si="114"/>
        <v>129340243</v>
      </c>
      <c r="Y787" s="25">
        <v>0</v>
      </c>
      <c r="Z787" s="22">
        <v>0</v>
      </c>
      <c r="AA787" s="23">
        <v>0</v>
      </c>
      <c r="AB787" s="22">
        <v>0</v>
      </c>
      <c r="AC787" s="23">
        <v>0</v>
      </c>
      <c r="AD787" s="23">
        <v>0</v>
      </c>
      <c r="AE787" s="23">
        <v>0</v>
      </c>
      <c r="AF787" s="24">
        <v>0</v>
      </c>
      <c r="AG787" s="23">
        <v>0</v>
      </c>
      <c r="AH787" s="23">
        <v>0</v>
      </c>
      <c r="AI787" s="25">
        <f t="shared" si="115"/>
        <v>129340243</v>
      </c>
      <c r="AJ787" s="25">
        <v>0</v>
      </c>
      <c r="AK787" s="24">
        <v>0</v>
      </c>
      <c r="AL787" s="23">
        <v>0</v>
      </c>
      <c r="AM787" s="23">
        <v>0</v>
      </c>
      <c r="AN787" s="24">
        <v>0</v>
      </c>
      <c r="AO787" s="24">
        <v>0</v>
      </c>
      <c r="AP787" s="23">
        <v>0</v>
      </c>
      <c r="AQ787" s="23">
        <v>0</v>
      </c>
      <c r="AR787" s="23">
        <v>0</v>
      </c>
      <c r="AS787" s="41" t="s">
        <v>2304</v>
      </c>
      <c r="AT787" s="23">
        <v>0</v>
      </c>
      <c r="AU787" s="23">
        <v>0</v>
      </c>
      <c r="AV787" s="25">
        <v>129340243</v>
      </c>
      <c r="AW787" s="22">
        <v>0</v>
      </c>
      <c r="AX787" s="23">
        <v>0</v>
      </c>
      <c r="AY787" s="41">
        <v>0</v>
      </c>
      <c r="AZ787" s="23">
        <v>0</v>
      </c>
      <c r="BA787" s="24">
        <v>0</v>
      </c>
      <c r="BB787" s="23">
        <v>0</v>
      </c>
      <c r="BC787" s="23"/>
      <c r="BD787" s="23">
        <v>0</v>
      </c>
      <c r="BE787" s="41">
        <v>0</v>
      </c>
      <c r="BF787" s="23">
        <v>79054460</v>
      </c>
      <c r="BG787" s="23">
        <v>105851825</v>
      </c>
      <c r="BH787" s="25">
        <v>314246528</v>
      </c>
      <c r="BI787" s="23">
        <v>0</v>
      </c>
      <c r="BJ787" s="23">
        <v>22580717</v>
      </c>
      <c r="BK787" s="23">
        <v>0</v>
      </c>
      <c r="BL787" s="23">
        <v>0</v>
      </c>
      <c r="BM787" s="23">
        <v>0</v>
      </c>
      <c r="BN787" s="24">
        <v>0</v>
      </c>
      <c r="BO787" s="23">
        <v>0</v>
      </c>
      <c r="BP787" s="23">
        <v>0</v>
      </c>
      <c r="BQ787" s="23">
        <v>0</v>
      </c>
      <c r="BR787" s="25">
        <v>336827245</v>
      </c>
      <c r="BS787" s="22">
        <v>0</v>
      </c>
      <c r="BT787" s="23">
        <v>0</v>
      </c>
      <c r="BU787" s="23">
        <v>0</v>
      </c>
      <c r="BV787" s="23">
        <v>0</v>
      </c>
      <c r="BW787" s="24">
        <v>0</v>
      </c>
      <c r="BX787" s="23">
        <v>0</v>
      </c>
      <c r="BY787" s="23">
        <v>0</v>
      </c>
      <c r="BZ787" s="23">
        <v>0</v>
      </c>
      <c r="CA787" s="25">
        <f t="shared" si="116"/>
        <v>336827245</v>
      </c>
      <c r="CB787" s="22">
        <v>0</v>
      </c>
      <c r="CC787" s="23">
        <v>0</v>
      </c>
      <c r="CD787" s="23">
        <v>0</v>
      </c>
      <c r="CE787" s="23">
        <v>0</v>
      </c>
      <c r="CF787" s="24">
        <v>0</v>
      </c>
      <c r="CG787" s="23">
        <v>0</v>
      </c>
      <c r="CH787" s="23">
        <v>0</v>
      </c>
      <c r="CI787" s="23">
        <v>0</v>
      </c>
      <c r="CJ787" s="25">
        <f t="shared" si="117"/>
        <v>336827245</v>
      </c>
      <c r="CK787" s="22">
        <v>0</v>
      </c>
      <c r="CL787" s="23">
        <v>0</v>
      </c>
      <c r="CM787" s="23">
        <v>0</v>
      </c>
      <c r="CN787" s="23">
        <v>0</v>
      </c>
      <c r="CO787" s="23">
        <v>0</v>
      </c>
      <c r="CP787" s="24">
        <v>0</v>
      </c>
      <c r="CQ787" s="23">
        <v>0</v>
      </c>
      <c r="CR787" s="23">
        <v>0</v>
      </c>
      <c r="CS787" s="25">
        <f t="shared" si="118"/>
        <v>336827245</v>
      </c>
      <c r="CT787" s="22">
        <v>0</v>
      </c>
      <c r="CU787" s="23">
        <v>0</v>
      </c>
      <c r="CV787" s="23">
        <v>0</v>
      </c>
      <c r="CW787" s="23"/>
      <c r="CX787" s="23">
        <v>0</v>
      </c>
      <c r="CY787" s="24">
        <v>0</v>
      </c>
      <c r="CZ787" s="23">
        <v>0</v>
      </c>
      <c r="DA787" s="23">
        <v>0</v>
      </c>
      <c r="DB787" s="25">
        <f t="shared" si="111"/>
        <v>336827245</v>
      </c>
      <c r="DC787" s="22">
        <v>0</v>
      </c>
      <c r="DD787" s="23">
        <v>0</v>
      </c>
      <c r="DE787" s="23">
        <v>0</v>
      </c>
      <c r="DF787" s="23">
        <v>0</v>
      </c>
      <c r="DG787" s="23">
        <v>0</v>
      </c>
      <c r="DH787" s="24">
        <v>0</v>
      </c>
      <c r="DI787" s="23">
        <v>0</v>
      </c>
      <c r="DJ787" s="23">
        <v>0</v>
      </c>
      <c r="DK787" s="25">
        <f t="shared" si="112"/>
        <v>336827245</v>
      </c>
      <c r="DL787" s="28">
        <v>0</v>
      </c>
      <c r="DM787" s="23">
        <v>0</v>
      </c>
      <c r="DN787" s="23">
        <v>0</v>
      </c>
      <c r="DO787" s="23">
        <v>0</v>
      </c>
      <c r="DP787" s="23"/>
      <c r="DQ787" s="23"/>
      <c r="DR787" s="23">
        <v>0</v>
      </c>
      <c r="DS787" s="23">
        <v>0</v>
      </c>
      <c r="DT787" s="24">
        <v>0</v>
      </c>
      <c r="DU787" s="23">
        <v>0</v>
      </c>
      <c r="DV787" s="23">
        <v>0</v>
      </c>
      <c r="DW787" s="26">
        <f t="shared" si="119"/>
        <v>336827245</v>
      </c>
      <c r="DX787" s="26">
        <f>VLOOKUP(B787,[2]RPTNCT049_ConsultaSaldosContabl!$I$4:$K$7914,3,0)</f>
        <v>101635177</v>
      </c>
      <c r="DY787" s="13" t="e">
        <f>+S787+AD787+AU787+#REF!+BG787+#REF!+BQ787+#REF!</f>
        <v>#REF!</v>
      </c>
    </row>
    <row r="788" spans="1:129" ht="15" customHeight="1" x14ac:dyDescent="0.2">
      <c r="A788" s="60">
        <v>8001005310</v>
      </c>
      <c r="B788" s="60">
        <v>800100531</v>
      </c>
      <c r="C788" s="60"/>
      <c r="D788" s="61">
        <v>219076890</v>
      </c>
      <c r="E788" s="62" t="s">
        <v>1083</v>
      </c>
      <c r="F788" s="20" t="s">
        <v>2207</v>
      </c>
      <c r="G788" s="22">
        <f>VLOOKUP(A788,[1]SGP!$A$4:$G$1137,7,0)</f>
        <v>0</v>
      </c>
      <c r="H788" s="23"/>
      <c r="I788" s="23">
        <v>0</v>
      </c>
      <c r="J788" s="23">
        <v>0</v>
      </c>
      <c r="K788" s="24">
        <v>0</v>
      </c>
      <c r="L788" s="23">
        <v>0</v>
      </c>
      <c r="M788" s="23">
        <v>0</v>
      </c>
      <c r="N788" s="25">
        <f t="shared" si="113"/>
        <v>0</v>
      </c>
      <c r="O788" s="25">
        <v>0</v>
      </c>
      <c r="P788" s="22">
        <v>0</v>
      </c>
      <c r="Q788" s="23">
        <v>0</v>
      </c>
      <c r="R788" s="23">
        <v>0</v>
      </c>
      <c r="S788" s="31">
        <v>127658266</v>
      </c>
      <c r="T788" s="23">
        <v>0</v>
      </c>
      <c r="U788" s="24">
        <v>0</v>
      </c>
      <c r="V788" s="23">
        <v>0</v>
      </c>
      <c r="W788" s="23">
        <v>0</v>
      </c>
      <c r="X788" s="25">
        <f t="shared" si="114"/>
        <v>127658266</v>
      </c>
      <c r="Y788" s="25">
        <v>0</v>
      </c>
      <c r="Z788" s="22">
        <v>0</v>
      </c>
      <c r="AA788" s="23">
        <v>0</v>
      </c>
      <c r="AB788" s="22">
        <v>0</v>
      </c>
      <c r="AC788" s="23">
        <v>0</v>
      </c>
      <c r="AD788" s="23">
        <v>0</v>
      </c>
      <c r="AE788" s="23">
        <v>0</v>
      </c>
      <c r="AF788" s="24">
        <v>0</v>
      </c>
      <c r="AG788" s="23">
        <v>0</v>
      </c>
      <c r="AH788" s="23">
        <v>0</v>
      </c>
      <c r="AI788" s="25">
        <f t="shared" si="115"/>
        <v>127658266</v>
      </c>
      <c r="AJ788" s="25">
        <v>0</v>
      </c>
      <c r="AK788" s="24">
        <v>0</v>
      </c>
      <c r="AL788" s="23">
        <v>0</v>
      </c>
      <c r="AM788" s="23">
        <v>0</v>
      </c>
      <c r="AN788" s="24">
        <v>0</v>
      </c>
      <c r="AO788" s="24">
        <v>0</v>
      </c>
      <c r="AP788" s="23">
        <v>0</v>
      </c>
      <c r="AQ788" s="23">
        <v>0</v>
      </c>
      <c r="AR788" s="23">
        <v>0</v>
      </c>
      <c r="AS788" s="41" t="s">
        <v>2304</v>
      </c>
      <c r="AT788" s="23">
        <v>0</v>
      </c>
      <c r="AU788" s="23">
        <v>0</v>
      </c>
      <c r="AV788" s="25">
        <v>127658266</v>
      </c>
      <c r="AW788" s="22">
        <v>0</v>
      </c>
      <c r="AX788" s="23">
        <v>0</v>
      </c>
      <c r="AY788" s="41">
        <v>0</v>
      </c>
      <c r="AZ788" s="23">
        <v>0</v>
      </c>
      <c r="BA788" s="24">
        <v>0</v>
      </c>
      <c r="BB788" s="23">
        <v>0</v>
      </c>
      <c r="BC788" s="23"/>
      <c r="BD788" s="23">
        <v>0</v>
      </c>
      <c r="BE788" s="41">
        <v>0</v>
      </c>
      <c r="BF788" s="23">
        <v>63396020</v>
      </c>
      <c r="BG788" s="23">
        <v>115245641</v>
      </c>
      <c r="BH788" s="25">
        <v>306299927</v>
      </c>
      <c r="BI788" s="23">
        <v>0</v>
      </c>
      <c r="BJ788" s="23">
        <v>22118323</v>
      </c>
      <c r="BK788" s="23">
        <v>0</v>
      </c>
      <c r="BL788" s="23">
        <v>0</v>
      </c>
      <c r="BM788" s="23">
        <v>0</v>
      </c>
      <c r="BN788" s="24">
        <v>0</v>
      </c>
      <c r="BO788" s="23">
        <v>0</v>
      </c>
      <c r="BP788" s="23">
        <v>0</v>
      </c>
      <c r="BQ788" s="23">
        <v>0</v>
      </c>
      <c r="BR788" s="25">
        <v>328418250</v>
      </c>
      <c r="BS788" s="22">
        <v>0</v>
      </c>
      <c r="BT788" s="23">
        <v>0</v>
      </c>
      <c r="BU788" s="23">
        <v>0</v>
      </c>
      <c r="BV788" s="23">
        <v>0</v>
      </c>
      <c r="BW788" s="24">
        <v>0</v>
      </c>
      <c r="BX788" s="23">
        <v>0</v>
      </c>
      <c r="BY788" s="23">
        <v>0</v>
      </c>
      <c r="BZ788" s="23">
        <v>0</v>
      </c>
      <c r="CA788" s="25">
        <f t="shared" si="116"/>
        <v>328418250</v>
      </c>
      <c r="CB788" s="22">
        <v>0</v>
      </c>
      <c r="CC788" s="23">
        <v>0</v>
      </c>
      <c r="CD788" s="23">
        <v>0</v>
      </c>
      <c r="CE788" s="23">
        <v>0</v>
      </c>
      <c r="CF788" s="24">
        <v>0</v>
      </c>
      <c r="CG788" s="23">
        <v>0</v>
      </c>
      <c r="CH788" s="23">
        <v>0</v>
      </c>
      <c r="CI788" s="23">
        <v>0</v>
      </c>
      <c r="CJ788" s="25">
        <f t="shared" si="117"/>
        <v>328418250</v>
      </c>
      <c r="CK788" s="22">
        <v>0</v>
      </c>
      <c r="CL788" s="23">
        <v>0</v>
      </c>
      <c r="CM788" s="23">
        <v>0</v>
      </c>
      <c r="CN788" s="23">
        <v>0</v>
      </c>
      <c r="CO788" s="23">
        <v>0</v>
      </c>
      <c r="CP788" s="24">
        <v>0</v>
      </c>
      <c r="CQ788" s="23">
        <v>0</v>
      </c>
      <c r="CR788" s="23">
        <v>0</v>
      </c>
      <c r="CS788" s="25">
        <f t="shared" si="118"/>
        <v>328418250</v>
      </c>
      <c r="CT788" s="22">
        <v>0</v>
      </c>
      <c r="CU788" s="23">
        <v>0</v>
      </c>
      <c r="CV788" s="23">
        <v>0</v>
      </c>
      <c r="CW788" s="23"/>
      <c r="CX788" s="23">
        <v>0</v>
      </c>
      <c r="CY788" s="24">
        <v>0</v>
      </c>
      <c r="CZ788" s="23">
        <v>0</v>
      </c>
      <c r="DA788" s="23">
        <v>0</v>
      </c>
      <c r="DB788" s="25">
        <f t="shared" si="111"/>
        <v>328418250</v>
      </c>
      <c r="DC788" s="22">
        <v>0</v>
      </c>
      <c r="DD788" s="23">
        <v>0</v>
      </c>
      <c r="DE788" s="23">
        <v>0</v>
      </c>
      <c r="DF788" s="23">
        <v>0</v>
      </c>
      <c r="DG788" s="23">
        <v>0</v>
      </c>
      <c r="DH788" s="24">
        <v>0</v>
      </c>
      <c r="DI788" s="23">
        <v>0</v>
      </c>
      <c r="DJ788" s="23">
        <v>0</v>
      </c>
      <c r="DK788" s="25">
        <f t="shared" si="112"/>
        <v>328418250</v>
      </c>
      <c r="DL788" s="28">
        <v>0</v>
      </c>
      <c r="DM788" s="23">
        <v>0</v>
      </c>
      <c r="DN788" s="23">
        <v>0</v>
      </c>
      <c r="DO788" s="23">
        <v>0</v>
      </c>
      <c r="DP788" s="23"/>
      <c r="DQ788" s="23"/>
      <c r="DR788" s="23">
        <v>0</v>
      </c>
      <c r="DS788" s="23">
        <v>0</v>
      </c>
      <c r="DT788" s="24">
        <v>0</v>
      </c>
      <c r="DU788" s="23">
        <v>0</v>
      </c>
      <c r="DV788" s="23">
        <v>0</v>
      </c>
      <c r="DW788" s="26">
        <f t="shared" si="119"/>
        <v>328418250</v>
      </c>
      <c r="DX788" s="26">
        <f>VLOOKUP(B788,[2]RPTNCT049_ConsultaSaldosContabl!$I$4:$K$7914,3,0)</f>
        <v>85514343</v>
      </c>
      <c r="DY788" s="13" t="e">
        <f>+S788+AD788+AU788+#REF!+BG788+#REF!+BQ788+#REF!</f>
        <v>#REF!</v>
      </c>
    </row>
    <row r="789" spans="1:129" ht="15" customHeight="1" x14ac:dyDescent="0.2">
      <c r="A789" s="60">
        <v>8001005295</v>
      </c>
      <c r="B789" s="60">
        <v>800100529</v>
      </c>
      <c r="C789" s="60"/>
      <c r="D789" s="61">
        <v>214576845</v>
      </c>
      <c r="E789" s="62" t="s">
        <v>1080</v>
      </c>
      <c r="F789" s="20" t="s">
        <v>2204</v>
      </c>
      <c r="G789" s="22">
        <f>VLOOKUP(A789,[1]SGP!$A$4:$G$1137,7,0)</f>
        <v>0</v>
      </c>
      <c r="H789" s="23"/>
      <c r="I789" s="23">
        <v>0</v>
      </c>
      <c r="J789" s="23">
        <v>0</v>
      </c>
      <c r="K789" s="24">
        <v>0</v>
      </c>
      <c r="L789" s="23">
        <v>0</v>
      </c>
      <c r="M789" s="23">
        <v>0</v>
      </c>
      <c r="N789" s="25">
        <f t="shared" si="113"/>
        <v>0</v>
      </c>
      <c r="O789" s="25">
        <v>0</v>
      </c>
      <c r="P789" s="22">
        <v>0</v>
      </c>
      <c r="Q789" s="23">
        <v>0</v>
      </c>
      <c r="R789" s="23">
        <v>0</v>
      </c>
      <c r="S789" s="31">
        <v>39646695</v>
      </c>
      <c r="T789" s="23">
        <v>0</v>
      </c>
      <c r="U789" s="24">
        <v>0</v>
      </c>
      <c r="V789" s="23">
        <v>0</v>
      </c>
      <c r="W789" s="23">
        <v>0</v>
      </c>
      <c r="X789" s="25">
        <f t="shared" si="114"/>
        <v>39646695</v>
      </c>
      <c r="Y789" s="25">
        <v>0</v>
      </c>
      <c r="Z789" s="22">
        <v>0</v>
      </c>
      <c r="AA789" s="23">
        <v>0</v>
      </c>
      <c r="AB789" s="22">
        <v>0</v>
      </c>
      <c r="AC789" s="23">
        <v>0</v>
      </c>
      <c r="AD789" s="23">
        <v>0</v>
      </c>
      <c r="AE789" s="23">
        <v>0</v>
      </c>
      <c r="AF789" s="24">
        <v>0</v>
      </c>
      <c r="AG789" s="23">
        <v>0</v>
      </c>
      <c r="AH789" s="23">
        <v>0</v>
      </c>
      <c r="AI789" s="25">
        <f t="shared" si="115"/>
        <v>39646695</v>
      </c>
      <c r="AJ789" s="25">
        <v>0</v>
      </c>
      <c r="AK789" s="24">
        <v>0</v>
      </c>
      <c r="AL789" s="23">
        <v>0</v>
      </c>
      <c r="AM789" s="23">
        <v>0</v>
      </c>
      <c r="AN789" s="24">
        <v>0</v>
      </c>
      <c r="AO789" s="24">
        <v>0</v>
      </c>
      <c r="AP789" s="23">
        <v>0</v>
      </c>
      <c r="AQ789" s="23">
        <v>0</v>
      </c>
      <c r="AR789" s="23">
        <v>0</v>
      </c>
      <c r="AS789" s="41" t="s">
        <v>2304</v>
      </c>
      <c r="AT789" s="23">
        <v>0</v>
      </c>
      <c r="AU789" s="23">
        <v>0</v>
      </c>
      <c r="AV789" s="25">
        <v>39646695</v>
      </c>
      <c r="AW789" s="22">
        <v>0</v>
      </c>
      <c r="AX789" s="23">
        <v>0</v>
      </c>
      <c r="AY789" s="41">
        <v>0</v>
      </c>
      <c r="AZ789" s="23">
        <v>0</v>
      </c>
      <c r="BA789" s="24">
        <v>0</v>
      </c>
      <c r="BB789" s="23">
        <v>0</v>
      </c>
      <c r="BC789" s="23"/>
      <c r="BD789" s="23">
        <v>0</v>
      </c>
      <c r="BE789" s="41">
        <v>0</v>
      </c>
      <c r="BF789" s="23">
        <v>21434700</v>
      </c>
      <c r="BG789" s="23">
        <v>33124017</v>
      </c>
      <c r="BH789" s="25">
        <v>94205412</v>
      </c>
      <c r="BI789" s="23">
        <v>0</v>
      </c>
      <c r="BJ789" s="23">
        <v>6386487</v>
      </c>
      <c r="BK789" s="23">
        <v>0</v>
      </c>
      <c r="BL789" s="23">
        <v>0</v>
      </c>
      <c r="BM789" s="23">
        <v>0</v>
      </c>
      <c r="BN789" s="24">
        <v>0</v>
      </c>
      <c r="BO789" s="23">
        <v>0</v>
      </c>
      <c r="BP789" s="23">
        <v>0</v>
      </c>
      <c r="BQ789" s="23">
        <v>0</v>
      </c>
      <c r="BR789" s="25">
        <v>100591899</v>
      </c>
      <c r="BS789" s="22">
        <v>0</v>
      </c>
      <c r="BT789" s="23">
        <v>0</v>
      </c>
      <c r="BU789" s="23">
        <v>0</v>
      </c>
      <c r="BV789" s="23">
        <v>0</v>
      </c>
      <c r="BW789" s="24">
        <v>0</v>
      </c>
      <c r="BX789" s="23">
        <v>0</v>
      </c>
      <c r="BY789" s="23">
        <v>0</v>
      </c>
      <c r="BZ789" s="23">
        <v>0</v>
      </c>
      <c r="CA789" s="25">
        <f t="shared" si="116"/>
        <v>100591899</v>
      </c>
      <c r="CB789" s="22">
        <v>0</v>
      </c>
      <c r="CC789" s="23">
        <v>0</v>
      </c>
      <c r="CD789" s="23">
        <v>0</v>
      </c>
      <c r="CE789" s="23">
        <v>0</v>
      </c>
      <c r="CF789" s="24">
        <v>0</v>
      </c>
      <c r="CG789" s="23">
        <v>0</v>
      </c>
      <c r="CH789" s="23">
        <v>0</v>
      </c>
      <c r="CI789" s="23">
        <v>0</v>
      </c>
      <c r="CJ789" s="25">
        <f t="shared" si="117"/>
        <v>100591899</v>
      </c>
      <c r="CK789" s="22">
        <v>0</v>
      </c>
      <c r="CL789" s="23">
        <v>0</v>
      </c>
      <c r="CM789" s="23">
        <v>0</v>
      </c>
      <c r="CN789" s="23">
        <v>0</v>
      </c>
      <c r="CO789" s="23">
        <v>0</v>
      </c>
      <c r="CP789" s="24">
        <v>0</v>
      </c>
      <c r="CQ789" s="23">
        <v>0</v>
      </c>
      <c r="CR789" s="23">
        <v>0</v>
      </c>
      <c r="CS789" s="25">
        <f t="shared" si="118"/>
        <v>100591899</v>
      </c>
      <c r="CT789" s="22">
        <v>0</v>
      </c>
      <c r="CU789" s="23">
        <v>0</v>
      </c>
      <c r="CV789" s="23">
        <v>0</v>
      </c>
      <c r="CW789" s="23"/>
      <c r="CX789" s="23">
        <v>0</v>
      </c>
      <c r="CY789" s="24">
        <v>0</v>
      </c>
      <c r="CZ789" s="23">
        <v>0</v>
      </c>
      <c r="DA789" s="23">
        <v>0</v>
      </c>
      <c r="DB789" s="25">
        <f t="shared" si="111"/>
        <v>100591899</v>
      </c>
      <c r="DC789" s="22">
        <v>0</v>
      </c>
      <c r="DD789" s="23">
        <v>0</v>
      </c>
      <c r="DE789" s="23">
        <v>0</v>
      </c>
      <c r="DF789" s="23">
        <v>0</v>
      </c>
      <c r="DG789" s="23">
        <v>0</v>
      </c>
      <c r="DH789" s="24">
        <v>0</v>
      </c>
      <c r="DI789" s="23">
        <v>0</v>
      </c>
      <c r="DJ789" s="23">
        <v>0</v>
      </c>
      <c r="DK789" s="25">
        <f t="shared" si="112"/>
        <v>100591899</v>
      </c>
      <c r="DL789" s="28">
        <v>0</v>
      </c>
      <c r="DM789" s="23">
        <v>0</v>
      </c>
      <c r="DN789" s="23">
        <v>0</v>
      </c>
      <c r="DO789" s="23">
        <v>0</v>
      </c>
      <c r="DP789" s="23"/>
      <c r="DQ789" s="23"/>
      <c r="DR789" s="23">
        <v>0</v>
      </c>
      <c r="DS789" s="23">
        <v>0</v>
      </c>
      <c r="DT789" s="24">
        <v>0</v>
      </c>
      <c r="DU789" s="23">
        <v>0</v>
      </c>
      <c r="DV789" s="23">
        <v>0</v>
      </c>
      <c r="DW789" s="26">
        <f t="shared" si="119"/>
        <v>100591899</v>
      </c>
      <c r="DX789" s="26">
        <f>VLOOKUP(B789,[2]RPTNCT049_ConsultaSaldosContabl!$I$4:$K$7914,3,0)</f>
        <v>27821187</v>
      </c>
      <c r="DY789" s="13" t="e">
        <f>+S789+AD789+AU789+#REF!+BG789+#REF!+BQ789+#REF!</f>
        <v>#REF!</v>
      </c>
    </row>
    <row r="790" spans="1:129" ht="15" customHeight="1" x14ac:dyDescent="0.2">
      <c r="A790" s="60">
        <v>8001005270</v>
      </c>
      <c r="B790" s="60">
        <v>800100527</v>
      </c>
      <c r="C790" s="60"/>
      <c r="D790" s="61">
        <v>213676736</v>
      </c>
      <c r="E790" s="62" t="s">
        <v>1077</v>
      </c>
      <c r="F790" s="20" t="s">
        <v>2201</v>
      </c>
      <c r="G790" s="22">
        <f>VLOOKUP(A790,[1]SGP!$A$4:$G$1137,7,0)</f>
        <v>0</v>
      </c>
      <c r="H790" s="23"/>
      <c r="I790" s="23">
        <v>0</v>
      </c>
      <c r="J790" s="23">
        <v>0</v>
      </c>
      <c r="K790" s="24">
        <v>0</v>
      </c>
      <c r="L790" s="23">
        <v>0</v>
      </c>
      <c r="M790" s="23">
        <v>0</v>
      </c>
      <c r="N790" s="25">
        <f t="shared" si="113"/>
        <v>0</v>
      </c>
      <c r="O790" s="25">
        <v>0</v>
      </c>
      <c r="P790" s="22">
        <v>0</v>
      </c>
      <c r="Q790" s="23">
        <v>0</v>
      </c>
      <c r="R790" s="23">
        <v>0</v>
      </c>
      <c r="S790" s="31">
        <v>266354960</v>
      </c>
      <c r="T790" s="23">
        <v>0</v>
      </c>
      <c r="U790" s="24">
        <v>0</v>
      </c>
      <c r="V790" s="23">
        <v>0</v>
      </c>
      <c r="W790" s="23">
        <v>0</v>
      </c>
      <c r="X790" s="25">
        <f t="shared" si="114"/>
        <v>266354960</v>
      </c>
      <c r="Y790" s="25">
        <v>0</v>
      </c>
      <c r="Z790" s="22">
        <v>0</v>
      </c>
      <c r="AA790" s="23">
        <v>0</v>
      </c>
      <c r="AB790" s="22">
        <v>0</v>
      </c>
      <c r="AC790" s="23">
        <v>0</v>
      </c>
      <c r="AD790" s="23">
        <v>26141837</v>
      </c>
      <c r="AE790" s="23">
        <v>0</v>
      </c>
      <c r="AF790" s="24">
        <v>0</v>
      </c>
      <c r="AG790" s="23">
        <v>0</v>
      </c>
      <c r="AH790" s="23">
        <v>0</v>
      </c>
      <c r="AI790" s="25">
        <f t="shared" si="115"/>
        <v>292496797</v>
      </c>
      <c r="AJ790" s="25">
        <v>0</v>
      </c>
      <c r="AK790" s="24">
        <v>0</v>
      </c>
      <c r="AL790" s="23">
        <v>0</v>
      </c>
      <c r="AM790" s="23">
        <v>0</v>
      </c>
      <c r="AN790" s="24">
        <v>0</v>
      </c>
      <c r="AO790" s="24">
        <v>0</v>
      </c>
      <c r="AP790" s="23">
        <v>0</v>
      </c>
      <c r="AQ790" s="23">
        <v>0</v>
      </c>
      <c r="AR790" s="23">
        <v>0</v>
      </c>
      <c r="AS790" s="41" t="s">
        <v>2304</v>
      </c>
      <c r="AT790" s="23">
        <v>0</v>
      </c>
      <c r="AU790" s="23">
        <v>0</v>
      </c>
      <c r="AV790" s="25">
        <v>292496797</v>
      </c>
      <c r="AW790" s="22">
        <v>0</v>
      </c>
      <c r="AX790" s="23">
        <v>0</v>
      </c>
      <c r="AY790" s="41">
        <v>0</v>
      </c>
      <c r="AZ790" s="23">
        <v>0</v>
      </c>
      <c r="BA790" s="24">
        <v>0</v>
      </c>
      <c r="BB790" s="23">
        <v>0</v>
      </c>
      <c r="BC790" s="23"/>
      <c r="BD790" s="23">
        <v>0</v>
      </c>
      <c r="BE790" s="41">
        <v>0</v>
      </c>
      <c r="BF790" s="23">
        <v>122742320</v>
      </c>
      <c r="BG790" s="23">
        <v>235931676</v>
      </c>
      <c r="BH790" s="25">
        <v>651170793</v>
      </c>
      <c r="BI790" s="23">
        <v>0</v>
      </c>
      <c r="BJ790" s="23">
        <v>56418101</v>
      </c>
      <c r="BK790" s="23">
        <v>0</v>
      </c>
      <c r="BL790" s="23">
        <v>0</v>
      </c>
      <c r="BM790" s="23">
        <v>0</v>
      </c>
      <c r="BN790" s="24">
        <v>0</v>
      </c>
      <c r="BO790" s="23">
        <v>0</v>
      </c>
      <c r="BP790" s="23">
        <v>0</v>
      </c>
      <c r="BQ790" s="23">
        <v>0</v>
      </c>
      <c r="BR790" s="25">
        <v>707588894</v>
      </c>
      <c r="BS790" s="22">
        <v>0</v>
      </c>
      <c r="BT790" s="23">
        <v>0</v>
      </c>
      <c r="BU790" s="23">
        <v>0</v>
      </c>
      <c r="BV790" s="23">
        <v>0</v>
      </c>
      <c r="BW790" s="24">
        <v>0</v>
      </c>
      <c r="BX790" s="23">
        <v>0</v>
      </c>
      <c r="BY790" s="23">
        <v>0</v>
      </c>
      <c r="BZ790" s="23">
        <v>0</v>
      </c>
      <c r="CA790" s="25">
        <f t="shared" si="116"/>
        <v>707588894</v>
      </c>
      <c r="CB790" s="22">
        <v>0</v>
      </c>
      <c r="CC790" s="23">
        <v>0</v>
      </c>
      <c r="CD790" s="23">
        <v>0</v>
      </c>
      <c r="CE790" s="23">
        <v>0</v>
      </c>
      <c r="CF790" s="24">
        <v>0</v>
      </c>
      <c r="CG790" s="23">
        <v>0</v>
      </c>
      <c r="CH790" s="23">
        <v>0</v>
      </c>
      <c r="CI790" s="23">
        <v>0</v>
      </c>
      <c r="CJ790" s="25">
        <f t="shared" si="117"/>
        <v>707588894</v>
      </c>
      <c r="CK790" s="22">
        <v>0</v>
      </c>
      <c r="CL790" s="23">
        <v>0</v>
      </c>
      <c r="CM790" s="23">
        <v>0</v>
      </c>
      <c r="CN790" s="23">
        <v>0</v>
      </c>
      <c r="CO790" s="23">
        <v>0</v>
      </c>
      <c r="CP790" s="24">
        <v>0</v>
      </c>
      <c r="CQ790" s="23">
        <v>0</v>
      </c>
      <c r="CR790" s="23">
        <v>0</v>
      </c>
      <c r="CS790" s="25">
        <f t="shared" si="118"/>
        <v>707588894</v>
      </c>
      <c r="CT790" s="22">
        <v>0</v>
      </c>
      <c r="CU790" s="23">
        <v>0</v>
      </c>
      <c r="CV790" s="23">
        <v>0</v>
      </c>
      <c r="CW790" s="23"/>
      <c r="CX790" s="23">
        <v>0</v>
      </c>
      <c r="CY790" s="24">
        <v>0</v>
      </c>
      <c r="CZ790" s="23">
        <v>0</v>
      </c>
      <c r="DA790" s="23">
        <v>0</v>
      </c>
      <c r="DB790" s="25">
        <f t="shared" si="111"/>
        <v>707588894</v>
      </c>
      <c r="DC790" s="22">
        <v>0</v>
      </c>
      <c r="DD790" s="23">
        <v>0</v>
      </c>
      <c r="DE790" s="23">
        <v>0</v>
      </c>
      <c r="DF790" s="23">
        <v>0</v>
      </c>
      <c r="DG790" s="23">
        <v>0</v>
      </c>
      <c r="DH790" s="24">
        <v>0</v>
      </c>
      <c r="DI790" s="23">
        <v>0</v>
      </c>
      <c r="DJ790" s="23">
        <v>0</v>
      </c>
      <c r="DK790" s="25">
        <f t="shared" si="112"/>
        <v>707588894</v>
      </c>
      <c r="DL790" s="28">
        <v>0</v>
      </c>
      <c r="DM790" s="23">
        <v>0</v>
      </c>
      <c r="DN790" s="23">
        <v>0</v>
      </c>
      <c r="DO790" s="23">
        <v>0</v>
      </c>
      <c r="DP790" s="23"/>
      <c r="DQ790" s="23"/>
      <c r="DR790" s="23">
        <v>0</v>
      </c>
      <c r="DS790" s="23">
        <v>0</v>
      </c>
      <c r="DT790" s="24">
        <v>0</v>
      </c>
      <c r="DU790" s="23">
        <v>0</v>
      </c>
      <c r="DV790" s="23">
        <v>0</v>
      </c>
      <c r="DW790" s="26">
        <f t="shared" si="119"/>
        <v>707588894</v>
      </c>
      <c r="DX790" s="26">
        <f>VLOOKUP(B790,[2]RPTNCT049_ConsultaSaldosContabl!$I$4:$K$7914,3,0)</f>
        <v>179160421</v>
      </c>
      <c r="DY790" s="13" t="e">
        <f>+S790+AD790+AU790+#REF!+BG790+#REF!+BQ790+#REF!</f>
        <v>#REF!</v>
      </c>
    </row>
    <row r="791" spans="1:129" ht="15" customHeight="1" x14ac:dyDescent="0.2">
      <c r="A791" s="60">
        <v>8001005263</v>
      </c>
      <c r="B791" s="60">
        <v>800100526</v>
      </c>
      <c r="C791" s="60"/>
      <c r="D791" s="61">
        <v>217076670</v>
      </c>
      <c r="E791" s="62" t="s">
        <v>1076</v>
      </c>
      <c r="F791" s="20" t="s">
        <v>2200</v>
      </c>
      <c r="G791" s="22">
        <f>VLOOKUP(A791,[1]SGP!$A$4:$G$1137,7,0)</f>
        <v>0</v>
      </c>
      <c r="H791" s="23"/>
      <c r="I791" s="23">
        <v>0</v>
      </c>
      <c r="J791" s="23">
        <v>0</v>
      </c>
      <c r="K791" s="24">
        <v>0</v>
      </c>
      <c r="L791" s="23">
        <v>0</v>
      </c>
      <c r="M791" s="23">
        <v>0</v>
      </c>
      <c r="N791" s="25">
        <f t="shared" si="113"/>
        <v>0</v>
      </c>
      <c r="O791" s="25">
        <v>0</v>
      </c>
      <c r="P791" s="22">
        <v>0</v>
      </c>
      <c r="Q791" s="23">
        <v>0</v>
      </c>
      <c r="R791" s="23">
        <v>0</v>
      </c>
      <c r="S791" s="31">
        <v>82759519</v>
      </c>
      <c r="T791" s="23">
        <v>0</v>
      </c>
      <c r="U791" s="24">
        <v>0</v>
      </c>
      <c r="V791" s="23">
        <v>0</v>
      </c>
      <c r="W791" s="23">
        <v>0</v>
      </c>
      <c r="X791" s="25">
        <f t="shared" si="114"/>
        <v>82759519</v>
      </c>
      <c r="Y791" s="25">
        <v>0</v>
      </c>
      <c r="Z791" s="22">
        <v>0</v>
      </c>
      <c r="AA791" s="23">
        <v>0</v>
      </c>
      <c r="AB791" s="22">
        <v>0</v>
      </c>
      <c r="AC791" s="23">
        <v>0</v>
      </c>
      <c r="AD791" s="23">
        <v>0</v>
      </c>
      <c r="AE791" s="23">
        <v>0</v>
      </c>
      <c r="AF791" s="24">
        <v>0</v>
      </c>
      <c r="AG791" s="23">
        <v>0</v>
      </c>
      <c r="AH791" s="23">
        <v>0</v>
      </c>
      <c r="AI791" s="25">
        <f t="shared" si="115"/>
        <v>82759519</v>
      </c>
      <c r="AJ791" s="25">
        <v>0</v>
      </c>
      <c r="AK791" s="24">
        <v>0</v>
      </c>
      <c r="AL791" s="23">
        <v>0</v>
      </c>
      <c r="AM791" s="23">
        <v>0</v>
      </c>
      <c r="AN791" s="24">
        <v>0</v>
      </c>
      <c r="AO791" s="24">
        <v>0</v>
      </c>
      <c r="AP791" s="23">
        <v>0</v>
      </c>
      <c r="AQ791" s="23">
        <v>0</v>
      </c>
      <c r="AR791" s="23">
        <v>0</v>
      </c>
      <c r="AS791" s="41" t="s">
        <v>2304</v>
      </c>
      <c r="AT791" s="23">
        <v>0</v>
      </c>
      <c r="AU791" s="23">
        <v>0</v>
      </c>
      <c r="AV791" s="25">
        <v>82759519</v>
      </c>
      <c r="AW791" s="22">
        <v>0</v>
      </c>
      <c r="AX791" s="23">
        <v>0</v>
      </c>
      <c r="AY791" s="41">
        <v>0</v>
      </c>
      <c r="AZ791" s="23">
        <v>0</v>
      </c>
      <c r="BA791" s="24">
        <v>0</v>
      </c>
      <c r="BB791" s="23">
        <v>0</v>
      </c>
      <c r="BC791" s="23"/>
      <c r="BD791" s="23">
        <v>0</v>
      </c>
      <c r="BE791" s="41">
        <v>0</v>
      </c>
      <c r="BF791" s="23">
        <v>57843075</v>
      </c>
      <c r="BG791" s="23">
        <v>71027942</v>
      </c>
      <c r="BH791" s="25">
        <v>211630536</v>
      </c>
      <c r="BI791" s="23">
        <v>0</v>
      </c>
      <c r="BJ791" s="23">
        <v>20201237</v>
      </c>
      <c r="BK791" s="23">
        <v>0</v>
      </c>
      <c r="BL791" s="23">
        <v>0</v>
      </c>
      <c r="BM791" s="23">
        <v>0</v>
      </c>
      <c r="BN791" s="24">
        <v>0</v>
      </c>
      <c r="BO791" s="23">
        <v>0</v>
      </c>
      <c r="BP791" s="23">
        <v>0</v>
      </c>
      <c r="BQ791" s="23">
        <v>0</v>
      </c>
      <c r="BR791" s="25">
        <v>231831773</v>
      </c>
      <c r="BS791" s="22">
        <v>0</v>
      </c>
      <c r="BT791" s="23">
        <v>0</v>
      </c>
      <c r="BU791" s="23">
        <v>0</v>
      </c>
      <c r="BV791" s="23">
        <v>0</v>
      </c>
      <c r="BW791" s="24">
        <v>0</v>
      </c>
      <c r="BX791" s="23">
        <v>0</v>
      </c>
      <c r="BY791" s="23">
        <v>0</v>
      </c>
      <c r="BZ791" s="23">
        <v>0</v>
      </c>
      <c r="CA791" s="25">
        <f t="shared" si="116"/>
        <v>231831773</v>
      </c>
      <c r="CB791" s="22">
        <v>0</v>
      </c>
      <c r="CC791" s="23">
        <v>0</v>
      </c>
      <c r="CD791" s="23">
        <v>0</v>
      </c>
      <c r="CE791" s="23">
        <v>0</v>
      </c>
      <c r="CF791" s="24">
        <v>0</v>
      </c>
      <c r="CG791" s="23">
        <v>0</v>
      </c>
      <c r="CH791" s="23">
        <v>0</v>
      </c>
      <c r="CI791" s="23">
        <v>0</v>
      </c>
      <c r="CJ791" s="25">
        <f t="shared" si="117"/>
        <v>231831773</v>
      </c>
      <c r="CK791" s="22">
        <v>0</v>
      </c>
      <c r="CL791" s="23">
        <v>0</v>
      </c>
      <c r="CM791" s="23">
        <v>0</v>
      </c>
      <c r="CN791" s="23">
        <v>0</v>
      </c>
      <c r="CO791" s="23">
        <v>0</v>
      </c>
      <c r="CP791" s="24">
        <v>0</v>
      </c>
      <c r="CQ791" s="23">
        <v>0</v>
      </c>
      <c r="CR791" s="23">
        <v>0</v>
      </c>
      <c r="CS791" s="25">
        <f t="shared" si="118"/>
        <v>231831773</v>
      </c>
      <c r="CT791" s="22">
        <v>0</v>
      </c>
      <c r="CU791" s="23">
        <v>0</v>
      </c>
      <c r="CV791" s="23">
        <v>0</v>
      </c>
      <c r="CW791" s="23"/>
      <c r="CX791" s="23">
        <v>0</v>
      </c>
      <c r="CY791" s="24">
        <v>0</v>
      </c>
      <c r="CZ791" s="23">
        <v>0</v>
      </c>
      <c r="DA791" s="23">
        <v>0</v>
      </c>
      <c r="DB791" s="25">
        <f t="shared" si="111"/>
        <v>231831773</v>
      </c>
      <c r="DC791" s="22">
        <v>0</v>
      </c>
      <c r="DD791" s="23">
        <v>0</v>
      </c>
      <c r="DE791" s="23">
        <v>0</v>
      </c>
      <c r="DF791" s="23">
        <v>0</v>
      </c>
      <c r="DG791" s="23">
        <v>0</v>
      </c>
      <c r="DH791" s="24">
        <v>0</v>
      </c>
      <c r="DI791" s="23">
        <v>0</v>
      </c>
      <c r="DJ791" s="23">
        <v>0</v>
      </c>
      <c r="DK791" s="25">
        <f t="shared" si="112"/>
        <v>231831773</v>
      </c>
      <c r="DL791" s="28">
        <v>0</v>
      </c>
      <c r="DM791" s="23">
        <v>0</v>
      </c>
      <c r="DN791" s="23">
        <v>0</v>
      </c>
      <c r="DO791" s="23">
        <v>0</v>
      </c>
      <c r="DP791" s="23"/>
      <c r="DQ791" s="23"/>
      <c r="DR791" s="23">
        <v>0</v>
      </c>
      <c r="DS791" s="23">
        <v>0</v>
      </c>
      <c r="DT791" s="24">
        <v>0</v>
      </c>
      <c r="DU791" s="23">
        <v>0</v>
      </c>
      <c r="DV791" s="23">
        <v>0</v>
      </c>
      <c r="DW791" s="26">
        <f t="shared" si="119"/>
        <v>231831773</v>
      </c>
      <c r="DX791" s="26">
        <f>VLOOKUP(B791,[2]RPTNCT049_ConsultaSaldosContabl!$I$4:$K$7914,3,0)</f>
        <v>78044312</v>
      </c>
      <c r="DY791" s="13" t="e">
        <f>+S791+AD791+AU791+#REF!+BG791+#REF!+BQ791+#REF!</f>
        <v>#REF!</v>
      </c>
    </row>
    <row r="792" spans="1:129" ht="15" customHeight="1" x14ac:dyDescent="0.2">
      <c r="A792" s="60">
        <v>8001005249</v>
      </c>
      <c r="B792" s="60">
        <v>800100524</v>
      </c>
      <c r="C792" s="60"/>
      <c r="D792" s="61">
        <v>210376403</v>
      </c>
      <c r="E792" s="62" t="s">
        <v>1070</v>
      </c>
      <c r="F792" s="20" t="s">
        <v>2194</v>
      </c>
      <c r="G792" s="22">
        <f>VLOOKUP(A792,[1]SGP!$A$4:$G$1137,7,0)</f>
        <v>0</v>
      </c>
      <c r="H792" s="23"/>
      <c r="I792" s="23">
        <v>0</v>
      </c>
      <c r="J792" s="23">
        <v>0</v>
      </c>
      <c r="K792" s="24">
        <v>0</v>
      </c>
      <c r="L792" s="23">
        <v>0</v>
      </c>
      <c r="M792" s="23">
        <v>0</v>
      </c>
      <c r="N792" s="25">
        <f t="shared" si="113"/>
        <v>0</v>
      </c>
      <c r="O792" s="25">
        <v>0</v>
      </c>
      <c r="P792" s="22">
        <v>0</v>
      </c>
      <c r="Q792" s="23">
        <v>0</v>
      </c>
      <c r="R792" s="23">
        <v>0</v>
      </c>
      <c r="S792" s="31">
        <v>103359775</v>
      </c>
      <c r="T792" s="23">
        <v>0</v>
      </c>
      <c r="U792" s="24">
        <v>0</v>
      </c>
      <c r="V792" s="23">
        <v>0</v>
      </c>
      <c r="W792" s="23">
        <v>0</v>
      </c>
      <c r="X792" s="25">
        <f t="shared" si="114"/>
        <v>103359775</v>
      </c>
      <c r="Y792" s="25">
        <v>0</v>
      </c>
      <c r="Z792" s="22">
        <v>0</v>
      </c>
      <c r="AA792" s="23">
        <v>0</v>
      </c>
      <c r="AB792" s="22">
        <v>0</v>
      </c>
      <c r="AC792" s="23">
        <v>0</v>
      </c>
      <c r="AD792" s="23">
        <v>0</v>
      </c>
      <c r="AE792" s="23">
        <v>0</v>
      </c>
      <c r="AF792" s="24">
        <v>0</v>
      </c>
      <c r="AG792" s="23">
        <v>0</v>
      </c>
      <c r="AH792" s="23">
        <v>0</v>
      </c>
      <c r="AI792" s="25">
        <f t="shared" si="115"/>
        <v>103359775</v>
      </c>
      <c r="AJ792" s="25">
        <v>0</v>
      </c>
      <c r="AK792" s="24">
        <v>0</v>
      </c>
      <c r="AL792" s="23">
        <v>0</v>
      </c>
      <c r="AM792" s="23">
        <v>0</v>
      </c>
      <c r="AN792" s="24">
        <v>0</v>
      </c>
      <c r="AO792" s="24">
        <v>0</v>
      </c>
      <c r="AP792" s="23">
        <v>0</v>
      </c>
      <c r="AQ792" s="23">
        <v>0</v>
      </c>
      <c r="AR792" s="23">
        <v>0</v>
      </c>
      <c r="AS792" s="41" t="s">
        <v>2304</v>
      </c>
      <c r="AT792" s="23">
        <v>0</v>
      </c>
      <c r="AU792" s="23">
        <v>0</v>
      </c>
      <c r="AV792" s="25">
        <v>103359775</v>
      </c>
      <c r="AW792" s="22">
        <v>0</v>
      </c>
      <c r="AX792" s="23">
        <v>0</v>
      </c>
      <c r="AY792" s="41">
        <v>0</v>
      </c>
      <c r="AZ792" s="23">
        <v>0</v>
      </c>
      <c r="BA792" s="24">
        <v>0</v>
      </c>
      <c r="BB792" s="23">
        <v>0</v>
      </c>
      <c r="BC792" s="23"/>
      <c r="BD792" s="23">
        <v>0</v>
      </c>
      <c r="BE792" s="41">
        <v>0</v>
      </c>
      <c r="BF792" s="23">
        <v>45337635</v>
      </c>
      <c r="BG792" s="23">
        <v>87311257</v>
      </c>
      <c r="BH792" s="25">
        <v>236008667</v>
      </c>
      <c r="BI792" s="23">
        <v>0</v>
      </c>
      <c r="BJ792" s="23">
        <v>18607280</v>
      </c>
      <c r="BK792" s="23">
        <v>0</v>
      </c>
      <c r="BL792" s="23">
        <v>0</v>
      </c>
      <c r="BM792" s="23">
        <v>0</v>
      </c>
      <c r="BN792" s="24">
        <v>0</v>
      </c>
      <c r="BO792" s="23">
        <v>0</v>
      </c>
      <c r="BP792" s="23">
        <v>0</v>
      </c>
      <c r="BQ792" s="23">
        <v>0</v>
      </c>
      <c r="BR792" s="25">
        <v>254615947</v>
      </c>
      <c r="BS792" s="22">
        <v>0</v>
      </c>
      <c r="BT792" s="23">
        <v>0</v>
      </c>
      <c r="BU792" s="23">
        <v>0</v>
      </c>
      <c r="BV792" s="23">
        <v>0</v>
      </c>
      <c r="BW792" s="24">
        <v>0</v>
      </c>
      <c r="BX792" s="23">
        <v>0</v>
      </c>
      <c r="BY792" s="23">
        <v>0</v>
      </c>
      <c r="BZ792" s="23">
        <v>0</v>
      </c>
      <c r="CA792" s="25">
        <f t="shared" si="116"/>
        <v>254615947</v>
      </c>
      <c r="CB792" s="22">
        <v>0</v>
      </c>
      <c r="CC792" s="23">
        <v>0</v>
      </c>
      <c r="CD792" s="23">
        <v>0</v>
      </c>
      <c r="CE792" s="23">
        <v>0</v>
      </c>
      <c r="CF792" s="24">
        <v>0</v>
      </c>
      <c r="CG792" s="23">
        <v>0</v>
      </c>
      <c r="CH792" s="23">
        <v>0</v>
      </c>
      <c r="CI792" s="23">
        <v>0</v>
      </c>
      <c r="CJ792" s="25">
        <f t="shared" si="117"/>
        <v>254615947</v>
      </c>
      <c r="CK792" s="22">
        <v>0</v>
      </c>
      <c r="CL792" s="23">
        <v>0</v>
      </c>
      <c r="CM792" s="23">
        <v>0</v>
      </c>
      <c r="CN792" s="23">
        <v>0</v>
      </c>
      <c r="CO792" s="23">
        <v>0</v>
      </c>
      <c r="CP792" s="24">
        <v>0</v>
      </c>
      <c r="CQ792" s="23">
        <v>0</v>
      </c>
      <c r="CR792" s="23">
        <v>0</v>
      </c>
      <c r="CS792" s="25">
        <f t="shared" si="118"/>
        <v>254615947</v>
      </c>
      <c r="CT792" s="22">
        <v>0</v>
      </c>
      <c r="CU792" s="23">
        <v>0</v>
      </c>
      <c r="CV792" s="23">
        <v>0</v>
      </c>
      <c r="CW792" s="23"/>
      <c r="CX792" s="23">
        <v>0</v>
      </c>
      <c r="CY792" s="24">
        <v>0</v>
      </c>
      <c r="CZ792" s="23">
        <v>0</v>
      </c>
      <c r="DA792" s="23">
        <v>0</v>
      </c>
      <c r="DB792" s="25">
        <f t="shared" si="111"/>
        <v>254615947</v>
      </c>
      <c r="DC792" s="22">
        <v>0</v>
      </c>
      <c r="DD792" s="23">
        <v>0</v>
      </c>
      <c r="DE792" s="23">
        <v>0</v>
      </c>
      <c r="DF792" s="23">
        <v>0</v>
      </c>
      <c r="DG792" s="23">
        <v>0</v>
      </c>
      <c r="DH792" s="24">
        <v>0</v>
      </c>
      <c r="DI792" s="23">
        <v>0</v>
      </c>
      <c r="DJ792" s="23">
        <v>0</v>
      </c>
      <c r="DK792" s="25">
        <f t="shared" si="112"/>
        <v>254615947</v>
      </c>
      <c r="DL792" s="28">
        <v>0</v>
      </c>
      <c r="DM792" s="23">
        <v>0</v>
      </c>
      <c r="DN792" s="23">
        <v>0</v>
      </c>
      <c r="DO792" s="23">
        <v>0</v>
      </c>
      <c r="DP792" s="23"/>
      <c r="DQ792" s="23"/>
      <c r="DR792" s="23">
        <v>0</v>
      </c>
      <c r="DS792" s="23">
        <v>0</v>
      </c>
      <c r="DT792" s="24">
        <v>0</v>
      </c>
      <c r="DU792" s="23">
        <v>0</v>
      </c>
      <c r="DV792" s="23">
        <v>0</v>
      </c>
      <c r="DW792" s="26">
        <f t="shared" si="119"/>
        <v>254615947</v>
      </c>
      <c r="DX792" s="26">
        <f>VLOOKUP(B792,[2]RPTNCT049_ConsultaSaldosContabl!$I$4:$K$7914,3,0)</f>
        <v>63944915</v>
      </c>
      <c r="DY792" s="13" t="e">
        <f>+S792+AD792+AU792+#REF!+BG792+#REF!+BQ792+#REF!</f>
        <v>#REF!</v>
      </c>
    </row>
    <row r="793" spans="1:129" ht="15" customHeight="1" x14ac:dyDescent="0.2">
      <c r="A793" s="9">
        <v>8001005217</v>
      </c>
      <c r="B793" s="9">
        <v>800100521</v>
      </c>
      <c r="C793" s="9"/>
      <c r="D793" s="27">
        <v>217776377</v>
      </c>
      <c r="E793" s="21" t="s">
        <v>1068</v>
      </c>
      <c r="F793" s="20" t="s">
        <v>2192</v>
      </c>
      <c r="G793" s="22">
        <f>VLOOKUP(A793,[1]SGP!$A$4:$G$1137,7,0)</f>
        <v>0</v>
      </c>
      <c r="H793" s="23"/>
      <c r="I793" s="23">
        <v>0</v>
      </c>
      <c r="J793" s="23">
        <v>0</v>
      </c>
      <c r="K793" s="24">
        <v>0</v>
      </c>
      <c r="L793" s="23">
        <v>0</v>
      </c>
      <c r="M793" s="23">
        <v>0</v>
      </c>
      <c r="N793" s="25">
        <f t="shared" si="113"/>
        <v>0</v>
      </c>
      <c r="O793" s="25">
        <v>0</v>
      </c>
      <c r="P793" s="22">
        <v>0</v>
      </c>
      <c r="Q793" s="23">
        <v>0</v>
      </c>
      <c r="R793" s="23">
        <v>0</v>
      </c>
      <c r="S793" s="31">
        <v>114583195</v>
      </c>
      <c r="T793" s="23">
        <v>0</v>
      </c>
      <c r="U793" s="24">
        <v>0</v>
      </c>
      <c r="V793" s="23">
        <v>0</v>
      </c>
      <c r="W793" s="23">
        <v>0</v>
      </c>
      <c r="X793" s="25">
        <f t="shared" si="114"/>
        <v>114583195</v>
      </c>
      <c r="Y793" s="25">
        <v>0</v>
      </c>
      <c r="Z793" s="22">
        <v>0</v>
      </c>
      <c r="AA793" s="23">
        <v>0</v>
      </c>
      <c r="AB793" s="22">
        <v>0</v>
      </c>
      <c r="AC793" s="23">
        <v>0</v>
      </c>
      <c r="AD793" s="23">
        <v>0</v>
      </c>
      <c r="AE793" s="23">
        <v>0</v>
      </c>
      <c r="AF793" s="24">
        <v>0</v>
      </c>
      <c r="AG793" s="23">
        <v>0</v>
      </c>
      <c r="AH793" s="23">
        <v>0</v>
      </c>
      <c r="AI793" s="25">
        <f t="shared" si="115"/>
        <v>114583195</v>
      </c>
      <c r="AJ793" s="25">
        <v>0</v>
      </c>
      <c r="AK793" s="24">
        <v>0</v>
      </c>
      <c r="AL793" s="23">
        <v>0</v>
      </c>
      <c r="AM793" s="23">
        <v>0</v>
      </c>
      <c r="AN793" s="24">
        <v>0</v>
      </c>
      <c r="AO793" s="24">
        <v>0</v>
      </c>
      <c r="AP793" s="23">
        <v>0</v>
      </c>
      <c r="AQ793" s="23">
        <v>0</v>
      </c>
      <c r="AR793" s="23">
        <v>0</v>
      </c>
      <c r="AS793" s="41" t="s">
        <v>2304</v>
      </c>
      <c r="AT793" s="23">
        <v>0</v>
      </c>
      <c r="AU793" s="23">
        <v>0</v>
      </c>
      <c r="AV793" s="25">
        <v>114583195</v>
      </c>
      <c r="AW793" s="22">
        <v>0</v>
      </c>
      <c r="AX793" s="23">
        <v>0</v>
      </c>
      <c r="AY793" s="41">
        <v>0</v>
      </c>
      <c r="AZ793" s="23">
        <v>0</v>
      </c>
      <c r="BA793" s="24">
        <v>0</v>
      </c>
      <c r="BB793" s="23">
        <v>0</v>
      </c>
      <c r="BC793" s="23"/>
      <c r="BD793" s="23">
        <v>0</v>
      </c>
      <c r="BE793" s="41">
        <v>0</v>
      </c>
      <c r="BF793" s="23">
        <v>56837105</v>
      </c>
      <c r="BG793" s="23">
        <v>111698785</v>
      </c>
      <c r="BH793" s="25">
        <v>283119085</v>
      </c>
      <c r="BI793" s="23">
        <v>0</v>
      </c>
      <c r="BJ793" s="23">
        <v>16234280</v>
      </c>
      <c r="BK793" s="23">
        <v>0</v>
      </c>
      <c r="BL793" s="23">
        <v>0</v>
      </c>
      <c r="BM793" s="23">
        <v>0</v>
      </c>
      <c r="BN793" s="24">
        <v>0</v>
      </c>
      <c r="BO793" s="23">
        <v>0</v>
      </c>
      <c r="BP793" s="23">
        <v>0</v>
      </c>
      <c r="BQ793" s="23">
        <v>0</v>
      </c>
      <c r="BR793" s="25">
        <v>299353365</v>
      </c>
      <c r="BS793" s="22">
        <v>0</v>
      </c>
      <c r="BT793" s="23">
        <v>0</v>
      </c>
      <c r="BU793" s="23">
        <v>0</v>
      </c>
      <c r="BV793" s="23">
        <v>0</v>
      </c>
      <c r="BW793" s="24">
        <v>0</v>
      </c>
      <c r="BX793" s="23">
        <v>0</v>
      </c>
      <c r="BY793" s="23">
        <v>0</v>
      </c>
      <c r="BZ793" s="23">
        <v>0</v>
      </c>
      <c r="CA793" s="25">
        <f t="shared" si="116"/>
        <v>299353365</v>
      </c>
      <c r="CB793" s="22">
        <v>0</v>
      </c>
      <c r="CC793" s="23">
        <v>0</v>
      </c>
      <c r="CD793" s="23">
        <v>0</v>
      </c>
      <c r="CE793" s="23">
        <v>0</v>
      </c>
      <c r="CF793" s="24">
        <v>0</v>
      </c>
      <c r="CG793" s="23">
        <v>0</v>
      </c>
      <c r="CH793" s="23">
        <v>0</v>
      </c>
      <c r="CI793" s="23">
        <v>0</v>
      </c>
      <c r="CJ793" s="25">
        <f t="shared" si="117"/>
        <v>299353365</v>
      </c>
      <c r="CK793" s="22">
        <v>0</v>
      </c>
      <c r="CL793" s="23">
        <v>0</v>
      </c>
      <c r="CM793" s="23">
        <v>0</v>
      </c>
      <c r="CN793" s="23">
        <v>0</v>
      </c>
      <c r="CO793" s="23">
        <v>0</v>
      </c>
      <c r="CP793" s="24">
        <v>0</v>
      </c>
      <c r="CQ793" s="23">
        <v>0</v>
      </c>
      <c r="CR793" s="23">
        <v>0</v>
      </c>
      <c r="CS793" s="25">
        <f t="shared" si="118"/>
        <v>299353365</v>
      </c>
      <c r="CT793" s="22">
        <v>0</v>
      </c>
      <c r="CU793" s="23">
        <v>0</v>
      </c>
      <c r="CV793" s="23">
        <v>0</v>
      </c>
      <c r="CW793" s="23"/>
      <c r="CX793" s="23">
        <v>0</v>
      </c>
      <c r="CY793" s="24">
        <v>0</v>
      </c>
      <c r="CZ793" s="23">
        <v>0</v>
      </c>
      <c r="DA793" s="23">
        <v>0</v>
      </c>
      <c r="DB793" s="25">
        <f t="shared" si="111"/>
        <v>299353365</v>
      </c>
      <c r="DC793" s="22">
        <v>0</v>
      </c>
      <c r="DD793" s="23">
        <v>0</v>
      </c>
      <c r="DE793" s="23">
        <v>0</v>
      </c>
      <c r="DF793" s="23">
        <v>0</v>
      </c>
      <c r="DG793" s="23">
        <v>0</v>
      </c>
      <c r="DH793" s="24">
        <v>0</v>
      </c>
      <c r="DI793" s="23">
        <v>0</v>
      </c>
      <c r="DJ793" s="23">
        <v>0</v>
      </c>
      <c r="DK793" s="25">
        <f t="shared" si="112"/>
        <v>299353365</v>
      </c>
      <c r="DL793" s="28">
        <v>0</v>
      </c>
      <c r="DM793" s="23">
        <v>0</v>
      </c>
      <c r="DN793" s="23">
        <v>0</v>
      </c>
      <c r="DO793" s="23">
        <v>0</v>
      </c>
      <c r="DP793" s="23"/>
      <c r="DQ793" s="23"/>
      <c r="DR793" s="23">
        <v>0</v>
      </c>
      <c r="DS793" s="23">
        <v>0</v>
      </c>
      <c r="DT793" s="24">
        <v>0</v>
      </c>
      <c r="DU793" s="23">
        <v>0</v>
      </c>
      <c r="DV793" s="23">
        <v>0</v>
      </c>
      <c r="DW793" s="26">
        <f t="shared" si="119"/>
        <v>299353365</v>
      </c>
      <c r="DX793" s="26">
        <f>VLOOKUP(B793,[2]RPTNCT049_ConsultaSaldosContabl!$I$4:$K$7914,3,0)</f>
        <v>73071385</v>
      </c>
      <c r="DY793" s="13" t="e">
        <f>+S793+AD793+AU793+#REF!+BG793+#REF!+BQ793+#REF!</f>
        <v>#REF!</v>
      </c>
    </row>
    <row r="794" spans="1:129" ht="15" customHeight="1" x14ac:dyDescent="0.2">
      <c r="A794" s="9">
        <v>8001005201</v>
      </c>
      <c r="B794" s="9">
        <v>800100520</v>
      </c>
      <c r="C794" s="9"/>
      <c r="D794" s="27">
        <v>210676306</v>
      </c>
      <c r="E794" s="21" t="s">
        <v>1065</v>
      </c>
      <c r="F794" s="20" t="s">
        <v>2189</v>
      </c>
      <c r="G794" s="22">
        <f>VLOOKUP(A794,[1]SGP!$A$4:$G$1137,7,0)</f>
        <v>0</v>
      </c>
      <c r="H794" s="23"/>
      <c r="I794" s="23">
        <v>0</v>
      </c>
      <c r="J794" s="23">
        <v>0</v>
      </c>
      <c r="K794" s="24">
        <v>0</v>
      </c>
      <c r="L794" s="23">
        <v>0</v>
      </c>
      <c r="M794" s="23">
        <v>0</v>
      </c>
      <c r="N794" s="25">
        <f t="shared" si="113"/>
        <v>0</v>
      </c>
      <c r="O794" s="25">
        <v>0</v>
      </c>
      <c r="P794" s="22">
        <v>0</v>
      </c>
      <c r="Q794" s="23">
        <v>0</v>
      </c>
      <c r="R794" s="23">
        <v>0</v>
      </c>
      <c r="S794" s="31">
        <v>170968526</v>
      </c>
      <c r="T794" s="23">
        <v>0</v>
      </c>
      <c r="U794" s="24">
        <v>0</v>
      </c>
      <c r="V794" s="23">
        <v>0</v>
      </c>
      <c r="W794" s="23">
        <v>0</v>
      </c>
      <c r="X794" s="25">
        <f t="shared" si="114"/>
        <v>170968526</v>
      </c>
      <c r="Y794" s="25">
        <v>0</v>
      </c>
      <c r="Z794" s="22">
        <v>0</v>
      </c>
      <c r="AA794" s="23">
        <v>0</v>
      </c>
      <c r="AB794" s="22">
        <v>0</v>
      </c>
      <c r="AC794" s="23">
        <v>0</v>
      </c>
      <c r="AD794" s="23">
        <v>0</v>
      </c>
      <c r="AE794" s="23">
        <v>0</v>
      </c>
      <c r="AF794" s="24">
        <v>0</v>
      </c>
      <c r="AG794" s="23">
        <v>0</v>
      </c>
      <c r="AH794" s="23">
        <v>0</v>
      </c>
      <c r="AI794" s="25">
        <f t="shared" si="115"/>
        <v>170968526</v>
      </c>
      <c r="AJ794" s="25">
        <v>0</v>
      </c>
      <c r="AK794" s="24">
        <v>0</v>
      </c>
      <c r="AL794" s="23">
        <v>0</v>
      </c>
      <c r="AM794" s="23">
        <v>0</v>
      </c>
      <c r="AN794" s="24">
        <v>0</v>
      </c>
      <c r="AO794" s="24">
        <v>0</v>
      </c>
      <c r="AP794" s="23">
        <v>0</v>
      </c>
      <c r="AQ794" s="23">
        <v>0</v>
      </c>
      <c r="AR794" s="23">
        <v>0</v>
      </c>
      <c r="AS794" s="41" t="s">
        <v>2304</v>
      </c>
      <c r="AT794" s="23">
        <v>0</v>
      </c>
      <c r="AU794" s="23">
        <v>0</v>
      </c>
      <c r="AV794" s="25">
        <v>170968526</v>
      </c>
      <c r="AW794" s="22">
        <v>0</v>
      </c>
      <c r="AX794" s="23">
        <v>0</v>
      </c>
      <c r="AY794" s="41">
        <v>0</v>
      </c>
      <c r="AZ794" s="23">
        <v>0</v>
      </c>
      <c r="BA794" s="24">
        <v>0</v>
      </c>
      <c r="BB794" s="23">
        <v>0</v>
      </c>
      <c r="BC794" s="23"/>
      <c r="BD794" s="23">
        <v>0</v>
      </c>
      <c r="BE794" s="41">
        <v>0</v>
      </c>
      <c r="BF794" s="23">
        <v>80735205</v>
      </c>
      <c r="BG794" s="23">
        <v>157694877</v>
      </c>
      <c r="BH794" s="25">
        <v>409398608</v>
      </c>
      <c r="BI794" s="23">
        <v>0</v>
      </c>
      <c r="BJ794" s="23">
        <v>22348171</v>
      </c>
      <c r="BK794" s="23">
        <v>0</v>
      </c>
      <c r="BL794" s="23">
        <v>0</v>
      </c>
      <c r="BM794" s="23">
        <v>0</v>
      </c>
      <c r="BN794" s="24">
        <v>0</v>
      </c>
      <c r="BO794" s="23">
        <v>0</v>
      </c>
      <c r="BP794" s="23">
        <v>0</v>
      </c>
      <c r="BQ794" s="23">
        <v>0</v>
      </c>
      <c r="BR794" s="25">
        <v>431746779</v>
      </c>
      <c r="BS794" s="22">
        <v>0</v>
      </c>
      <c r="BT794" s="23">
        <v>0</v>
      </c>
      <c r="BU794" s="23">
        <v>0</v>
      </c>
      <c r="BV794" s="23">
        <v>0</v>
      </c>
      <c r="BW794" s="24">
        <v>0</v>
      </c>
      <c r="BX794" s="23">
        <v>0</v>
      </c>
      <c r="BY794" s="23">
        <v>0</v>
      </c>
      <c r="BZ794" s="23">
        <v>0</v>
      </c>
      <c r="CA794" s="25">
        <f t="shared" si="116"/>
        <v>431746779</v>
      </c>
      <c r="CB794" s="22">
        <v>0</v>
      </c>
      <c r="CC794" s="23">
        <v>0</v>
      </c>
      <c r="CD794" s="23">
        <v>0</v>
      </c>
      <c r="CE794" s="23">
        <v>0</v>
      </c>
      <c r="CF794" s="24">
        <v>0</v>
      </c>
      <c r="CG794" s="23">
        <v>0</v>
      </c>
      <c r="CH794" s="23">
        <v>0</v>
      </c>
      <c r="CI794" s="23">
        <v>0</v>
      </c>
      <c r="CJ794" s="25">
        <f t="shared" si="117"/>
        <v>431746779</v>
      </c>
      <c r="CK794" s="22">
        <v>0</v>
      </c>
      <c r="CL794" s="23">
        <v>0</v>
      </c>
      <c r="CM794" s="23">
        <v>0</v>
      </c>
      <c r="CN794" s="23">
        <v>0</v>
      </c>
      <c r="CO794" s="23">
        <v>0</v>
      </c>
      <c r="CP794" s="24">
        <v>0</v>
      </c>
      <c r="CQ794" s="23">
        <v>0</v>
      </c>
      <c r="CR794" s="23">
        <v>0</v>
      </c>
      <c r="CS794" s="25">
        <f t="shared" si="118"/>
        <v>431746779</v>
      </c>
      <c r="CT794" s="22">
        <v>0</v>
      </c>
      <c r="CU794" s="23">
        <v>0</v>
      </c>
      <c r="CV794" s="23">
        <v>0</v>
      </c>
      <c r="CW794" s="23"/>
      <c r="CX794" s="23">
        <v>0</v>
      </c>
      <c r="CY794" s="24">
        <v>0</v>
      </c>
      <c r="CZ794" s="23">
        <v>0</v>
      </c>
      <c r="DA794" s="23">
        <v>0</v>
      </c>
      <c r="DB794" s="25">
        <f t="shared" si="111"/>
        <v>431746779</v>
      </c>
      <c r="DC794" s="22">
        <v>0</v>
      </c>
      <c r="DD794" s="23">
        <v>0</v>
      </c>
      <c r="DE794" s="23">
        <v>0</v>
      </c>
      <c r="DF794" s="23">
        <v>0</v>
      </c>
      <c r="DG794" s="23">
        <v>0</v>
      </c>
      <c r="DH794" s="24">
        <v>0</v>
      </c>
      <c r="DI794" s="23">
        <v>0</v>
      </c>
      <c r="DJ794" s="23">
        <v>0</v>
      </c>
      <c r="DK794" s="25">
        <f t="shared" si="112"/>
        <v>431746779</v>
      </c>
      <c r="DL794" s="28">
        <v>0</v>
      </c>
      <c r="DM794" s="23">
        <v>0</v>
      </c>
      <c r="DN794" s="23">
        <v>0</v>
      </c>
      <c r="DO794" s="23">
        <v>0</v>
      </c>
      <c r="DP794" s="23"/>
      <c r="DQ794" s="23"/>
      <c r="DR794" s="23">
        <v>0</v>
      </c>
      <c r="DS794" s="23">
        <v>0</v>
      </c>
      <c r="DT794" s="24">
        <v>0</v>
      </c>
      <c r="DU794" s="23">
        <v>0</v>
      </c>
      <c r="DV794" s="23">
        <v>0</v>
      </c>
      <c r="DW794" s="26">
        <f t="shared" si="119"/>
        <v>431746779</v>
      </c>
      <c r="DX794" s="26">
        <f>VLOOKUP(B794,[2]RPTNCT049_ConsultaSaldosContabl!$I$4:$K$7914,3,0)</f>
        <v>103083376</v>
      </c>
      <c r="DY794" s="13" t="e">
        <f>+S794+AD794+AU794+#REF!+BG794+#REF!+BQ794+#REF!</f>
        <v>#REF!</v>
      </c>
    </row>
    <row r="795" spans="1:129" ht="15" customHeight="1" x14ac:dyDescent="0.2">
      <c r="A795" s="9">
        <v>8001005191</v>
      </c>
      <c r="B795" s="9">
        <v>800100519</v>
      </c>
      <c r="C795" s="9"/>
      <c r="D795" s="27">
        <v>217576275</v>
      </c>
      <c r="E795" s="21" t="s">
        <v>1064</v>
      </c>
      <c r="F795" s="20" t="s">
        <v>2188</v>
      </c>
      <c r="G795" s="22">
        <f>VLOOKUP(A795,[1]SGP!$A$4:$G$1137,7,0)</f>
        <v>0</v>
      </c>
      <c r="H795" s="23"/>
      <c r="I795" s="23">
        <v>0</v>
      </c>
      <c r="J795" s="23">
        <v>0</v>
      </c>
      <c r="K795" s="24">
        <v>0</v>
      </c>
      <c r="L795" s="23">
        <v>0</v>
      </c>
      <c r="M795" s="23">
        <v>0</v>
      </c>
      <c r="N795" s="25">
        <f t="shared" si="113"/>
        <v>0</v>
      </c>
      <c r="O795" s="25">
        <v>0</v>
      </c>
      <c r="P795" s="22">
        <v>0</v>
      </c>
      <c r="Q795" s="23">
        <v>0</v>
      </c>
      <c r="R795" s="23">
        <v>0</v>
      </c>
      <c r="S795" s="31">
        <v>486220396</v>
      </c>
      <c r="T795" s="23">
        <v>0</v>
      </c>
      <c r="U795" s="24">
        <v>0</v>
      </c>
      <c r="V795" s="23">
        <v>0</v>
      </c>
      <c r="W795" s="23">
        <v>0</v>
      </c>
      <c r="X795" s="25">
        <f t="shared" si="114"/>
        <v>486220396</v>
      </c>
      <c r="Y795" s="25">
        <v>0</v>
      </c>
      <c r="Z795" s="22">
        <v>0</v>
      </c>
      <c r="AA795" s="23">
        <v>0</v>
      </c>
      <c r="AB795" s="22">
        <v>0</v>
      </c>
      <c r="AC795" s="23">
        <v>0</v>
      </c>
      <c r="AD795" s="23">
        <v>0</v>
      </c>
      <c r="AE795" s="23">
        <v>0</v>
      </c>
      <c r="AF795" s="24">
        <v>0</v>
      </c>
      <c r="AG795" s="23">
        <v>0</v>
      </c>
      <c r="AH795" s="23">
        <v>0</v>
      </c>
      <c r="AI795" s="25">
        <f t="shared" si="115"/>
        <v>486220396</v>
      </c>
      <c r="AJ795" s="25">
        <v>0</v>
      </c>
      <c r="AK795" s="24">
        <v>0</v>
      </c>
      <c r="AL795" s="23">
        <v>0</v>
      </c>
      <c r="AM795" s="23">
        <v>0</v>
      </c>
      <c r="AN795" s="24">
        <v>0</v>
      </c>
      <c r="AO795" s="24">
        <v>0</v>
      </c>
      <c r="AP795" s="23">
        <v>0</v>
      </c>
      <c r="AQ795" s="23">
        <v>0</v>
      </c>
      <c r="AR795" s="23">
        <v>0</v>
      </c>
      <c r="AS795" s="41" t="s">
        <v>2304</v>
      </c>
      <c r="AT795" s="23">
        <v>0</v>
      </c>
      <c r="AU795" s="23">
        <v>0</v>
      </c>
      <c r="AV795" s="25">
        <v>486220396</v>
      </c>
      <c r="AW795" s="22">
        <v>0</v>
      </c>
      <c r="AX795" s="23">
        <v>0</v>
      </c>
      <c r="AY795" s="41">
        <v>0</v>
      </c>
      <c r="AZ795" s="23">
        <v>0</v>
      </c>
      <c r="BA795" s="24">
        <v>0</v>
      </c>
      <c r="BB795" s="23">
        <v>0</v>
      </c>
      <c r="BC795" s="23"/>
      <c r="BD795" s="23">
        <v>0</v>
      </c>
      <c r="BE795" s="41">
        <v>0</v>
      </c>
      <c r="BF795" s="23">
        <v>241960720</v>
      </c>
      <c r="BG795" s="23">
        <v>441083053</v>
      </c>
      <c r="BH795" s="25">
        <v>1169264169</v>
      </c>
      <c r="BI795" s="23">
        <v>0</v>
      </c>
      <c r="BJ795" s="23">
        <v>69149616</v>
      </c>
      <c r="BK795" s="23">
        <v>0</v>
      </c>
      <c r="BL795" s="23">
        <v>0</v>
      </c>
      <c r="BM795" s="23">
        <v>0</v>
      </c>
      <c r="BN795" s="24">
        <v>0</v>
      </c>
      <c r="BO795" s="23">
        <v>0</v>
      </c>
      <c r="BP795" s="23">
        <v>0</v>
      </c>
      <c r="BQ795" s="23">
        <v>0</v>
      </c>
      <c r="BR795" s="25">
        <v>1238413785</v>
      </c>
      <c r="BS795" s="22">
        <v>0</v>
      </c>
      <c r="BT795" s="23">
        <v>0</v>
      </c>
      <c r="BU795" s="23">
        <v>0</v>
      </c>
      <c r="BV795" s="23">
        <v>0</v>
      </c>
      <c r="BW795" s="24">
        <v>0</v>
      </c>
      <c r="BX795" s="23">
        <v>0</v>
      </c>
      <c r="BY795" s="23">
        <v>0</v>
      </c>
      <c r="BZ795" s="23">
        <v>0</v>
      </c>
      <c r="CA795" s="25">
        <f t="shared" si="116"/>
        <v>1238413785</v>
      </c>
      <c r="CB795" s="22">
        <v>0</v>
      </c>
      <c r="CC795" s="23">
        <v>0</v>
      </c>
      <c r="CD795" s="23">
        <v>0</v>
      </c>
      <c r="CE795" s="23">
        <v>0</v>
      </c>
      <c r="CF795" s="24">
        <v>0</v>
      </c>
      <c r="CG795" s="23">
        <v>0</v>
      </c>
      <c r="CH795" s="23">
        <v>0</v>
      </c>
      <c r="CI795" s="23">
        <v>0</v>
      </c>
      <c r="CJ795" s="25">
        <f t="shared" si="117"/>
        <v>1238413785</v>
      </c>
      <c r="CK795" s="22">
        <v>0</v>
      </c>
      <c r="CL795" s="23">
        <v>0</v>
      </c>
      <c r="CM795" s="23">
        <v>0</v>
      </c>
      <c r="CN795" s="23">
        <v>0</v>
      </c>
      <c r="CO795" s="23">
        <v>0</v>
      </c>
      <c r="CP795" s="24">
        <v>0</v>
      </c>
      <c r="CQ795" s="23">
        <v>0</v>
      </c>
      <c r="CR795" s="23">
        <v>0</v>
      </c>
      <c r="CS795" s="25">
        <f t="shared" si="118"/>
        <v>1238413785</v>
      </c>
      <c r="CT795" s="22">
        <v>0</v>
      </c>
      <c r="CU795" s="23">
        <v>0</v>
      </c>
      <c r="CV795" s="23">
        <v>0</v>
      </c>
      <c r="CW795" s="23"/>
      <c r="CX795" s="23">
        <v>0</v>
      </c>
      <c r="CY795" s="24">
        <v>0</v>
      </c>
      <c r="CZ795" s="23">
        <v>0</v>
      </c>
      <c r="DA795" s="23">
        <v>0</v>
      </c>
      <c r="DB795" s="25">
        <f t="shared" si="111"/>
        <v>1238413785</v>
      </c>
      <c r="DC795" s="22">
        <v>0</v>
      </c>
      <c r="DD795" s="23">
        <v>0</v>
      </c>
      <c r="DE795" s="23">
        <v>0</v>
      </c>
      <c r="DF795" s="23">
        <v>0</v>
      </c>
      <c r="DG795" s="23">
        <v>0</v>
      </c>
      <c r="DH795" s="24">
        <v>0</v>
      </c>
      <c r="DI795" s="23">
        <v>0</v>
      </c>
      <c r="DJ795" s="23">
        <v>0</v>
      </c>
      <c r="DK795" s="25">
        <f t="shared" si="112"/>
        <v>1238413785</v>
      </c>
      <c r="DL795" s="28">
        <v>0</v>
      </c>
      <c r="DM795" s="23">
        <v>0</v>
      </c>
      <c r="DN795" s="23">
        <v>0</v>
      </c>
      <c r="DO795" s="23">
        <v>0</v>
      </c>
      <c r="DP795" s="23"/>
      <c r="DQ795" s="23"/>
      <c r="DR795" s="23">
        <v>0</v>
      </c>
      <c r="DS795" s="23">
        <v>0</v>
      </c>
      <c r="DT795" s="24">
        <v>0</v>
      </c>
      <c r="DU795" s="23">
        <v>0</v>
      </c>
      <c r="DV795" s="23">
        <v>0</v>
      </c>
      <c r="DW795" s="26">
        <f t="shared" si="119"/>
        <v>1238413785</v>
      </c>
      <c r="DX795" s="26">
        <f>VLOOKUP(B795,[2]RPTNCT049_ConsultaSaldosContabl!$I$4:$K$7914,3,0)</f>
        <v>311110336</v>
      </c>
      <c r="DY795" s="13" t="e">
        <f>+S795+AD795+AU795+#REF!+BG795+#REF!+BQ795+#REF!</f>
        <v>#REF!</v>
      </c>
    </row>
    <row r="796" spans="1:129" ht="15" customHeight="1" x14ac:dyDescent="0.2">
      <c r="A796" s="9">
        <v>8001005184</v>
      </c>
      <c r="B796" s="9">
        <v>800100518</v>
      </c>
      <c r="C796" s="9"/>
      <c r="D796" s="27">
        <v>214376243</v>
      </c>
      <c r="E796" s="21" t="s">
        <v>1060</v>
      </c>
      <c r="F796" s="20" t="s">
        <v>2184</v>
      </c>
      <c r="G796" s="22">
        <f>VLOOKUP(A796,[1]SGP!$A$4:$G$1137,7,0)</f>
        <v>0</v>
      </c>
      <c r="H796" s="23"/>
      <c r="I796" s="23">
        <v>0</v>
      </c>
      <c r="J796" s="23">
        <v>0</v>
      </c>
      <c r="K796" s="24">
        <v>0</v>
      </c>
      <c r="L796" s="23">
        <v>0</v>
      </c>
      <c r="M796" s="23">
        <v>0</v>
      </c>
      <c r="N796" s="25">
        <f t="shared" si="113"/>
        <v>0</v>
      </c>
      <c r="O796" s="25">
        <v>0</v>
      </c>
      <c r="P796" s="22">
        <v>0</v>
      </c>
      <c r="Q796" s="23">
        <v>0</v>
      </c>
      <c r="R796" s="23">
        <v>0</v>
      </c>
      <c r="S796" s="31">
        <v>86485211</v>
      </c>
      <c r="T796" s="23">
        <v>0</v>
      </c>
      <c r="U796" s="24">
        <v>0</v>
      </c>
      <c r="V796" s="23">
        <v>0</v>
      </c>
      <c r="W796" s="23">
        <v>0</v>
      </c>
      <c r="X796" s="25">
        <f t="shared" si="114"/>
        <v>86485211</v>
      </c>
      <c r="Y796" s="25">
        <v>0</v>
      </c>
      <c r="Z796" s="22">
        <v>0</v>
      </c>
      <c r="AA796" s="23">
        <v>0</v>
      </c>
      <c r="AB796" s="22">
        <v>0</v>
      </c>
      <c r="AC796" s="23">
        <v>0</v>
      </c>
      <c r="AD796" s="23">
        <v>0</v>
      </c>
      <c r="AE796" s="23">
        <v>0</v>
      </c>
      <c r="AF796" s="24">
        <v>0</v>
      </c>
      <c r="AG796" s="23">
        <v>0</v>
      </c>
      <c r="AH796" s="23">
        <v>0</v>
      </c>
      <c r="AI796" s="25">
        <f t="shared" si="115"/>
        <v>86485211</v>
      </c>
      <c r="AJ796" s="25">
        <v>0</v>
      </c>
      <c r="AK796" s="24">
        <v>0</v>
      </c>
      <c r="AL796" s="23">
        <v>0</v>
      </c>
      <c r="AM796" s="23">
        <v>0</v>
      </c>
      <c r="AN796" s="24">
        <v>0</v>
      </c>
      <c r="AO796" s="24">
        <v>0</v>
      </c>
      <c r="AP796" s="23">
        <v>0</v>
      </c>
      <c r="AQ796" s="23">
        <v>0</v>
      </c>
      <c r="AR796" s="23">
        <v>0</v>
      </c>
      <c r="AS796" s="41" t="s">
        <v>2304</v>
      </c>
      <c r="AT796" s="23">
        <v>0</v>
      </c>
      <c r="AU796" s="23">
        <v>0</v>
      </c>
      <c r="AV796" s="25">
        <v>86485211</v>
      </c>
      <c r="AW796" s="22">
        <v>0</v>
      </c>
      <c r="AX796" s="23">
        <v>0</v>
      </c>
      <c r="AY796" s="41">
        <v>0</v>
      </c>
      <c r="AZ796" s="23">
        <v>0</v>
      </c>
      <c r="BA796" s="24">
        <v>0</v>
      </c>
      <c r="BB796" s="23">
        <v>0</v>
      </c>
      <c r="BC796" s="23"/>
      <c r="BD796" s="23">
        <v>0</v>
      </c>
      <c r="BE796" s="41">
        <v>0</v>
      </c>
      <c r="BF796" s="23">
        <v>44218925</v>
      </c>
      <c r="BG796" s="23">
        <v>80863041</v>
      </c>
      <c r="BH796" s="25">
        <v>211567177</v>
      </c>
      <c r="BI796" s="23">
        <v>0</v>
      </c>
      <c r="BJ796" s="23">
        <v>12630471</v>
      </c>
      <c r="BK796" s="23">
        <v>0</v>
      </c>
      <c r="BL796" s="23">
        <v>0</v>
      </c>
      <c r="BM796" s="23">
        <v>0</v>
      </c>
      <c r="BN796" s="24">
        <v>0</v>
      </c>
      <c r="BO796" s="23">
        <v>0</v>
      </c>
      <c r="BP796" s="23">
        <v>0</v>
      </c>
      <c r="BQ796" s="23">
        <v>0</v>
      </c>
      <c r="BR796" s="25">
        <v>224197648</v>
      </c>
      <c r="BS796" s="22">
        <v>0</v>
      </c>
      <c r="BT796" s="23">
        <v>0</v>
      </c>
      <c r="BU796" s="23">
        <v>0</v>
      </c>
      <c r="BV796" s="23">
        <v>0</v>
      </c>
      <c r="BW796" s="24">
        <v>0</v>
      </c>
      <c r="BX796" s="23">
        <v>0</v>
      </c>
      <c r="BY796" s="23">
        <v>0</v>
      </c>
      <c r="BZ796" s="23">
        <v>0</v>
      </c>
      <c r="CA796" s="25">
        <f t="shared" si="116"/>
        <v>224197648</v>
      </c>
      <c r="CB796" s="22">
        <v>0</v>
      </c>
      <c r="CC796" s="23">
        <v>0</v>
      </c>
      <c r="CD796" s="23">
        <v>0</v>
      </c>
      <c r="CE796" s="23">
        <v>0</v>
      </c>
      <c r="CF796" s="24">
        <v>0</v>
      </c>
      <c r="CG796" s="23">
        <v>0</v>
      </c>
      <c r="CH796" s="23">
        <v>0</v>
      </c>
      <c r="CI796" s="23">
        <v>0</v>
      </c>
      <c r="CJ796" s="25">
        <f t="shared" si="117"/>
        <v>224197648</v>
      </c>
      <c r="CK796" s="22">
        <v>0</v>
      </c>
      <c r="CL796" s="23">
        <v>0</v>
      </c>
      <c r="CM796" s="23">
        <v>0</v>
      </c>
      <c r="CN796" s="23">
        <v>0</v>
      </c>
      <c r="CO796" s="23">
        <v>0</v>
      </c>
      <c r="CP796" s="24">
        <v>0</v>
      </c>
      <c r="CQ796" s="23">
        <v>0</v>
      </c>
      <c r="CR796" s="23">
        <v>0</v>
      </c>
      <c r="CS796" s="25">
        <f t="shared" si="118"/>
        <v>224197648</v>
      </c>
      <c r="CT796" s="22">
        <v>0</v>
      </c>
      <c r="CU796" s="23">
        <v>0</v>
      </c>
      <c r="CV796" s="23">
        <v>0</v>
      </c>
      <c r="CW796" s="23"/>
      <c r="CX796" s="23">
        <v>0</v>
      </c>
      <c r="CY796" s="24">
        <v>0</v>
      </c>
      <c r="CZ796" s="23">
        <v>0</v>
      </c>
      <c r="DA796" s="23">
        <v>0</v>
      </c>
      <c r="DB796" s="25">
        <f t="shared" si="111"/>
        <v>224197648</v>
      </c>
      <c r="DC796" s="22">
        <v>0</v>
      </c>
      <c r="DD796" s="23">
        <v>0</v>
      </c>
      <c r="DE796" s="23">
        <v>0</v>
      </c>
      <c r="DF796" s="23">
        <v>0</v>
      </c>
      <c r="DG796" s="23">
        <v>0</v>
      </c>
      <c r="DH796" s="24">
        <v>0</v>
      </c>
      <c r="DI796" s="23">
        <v>0</v>
      </c>
      <c r="DJ796" s="23">
        <v>0</v>
      </c>
      <c r="DK796" s="25">
        <f t="shared" si="112"/>
        <v>224197648</v>
      </c>
      <c r="DL796" s="28">
        <v>0</v>
      </c>
      <c r="DM796" s="23">
        <v>0</v>
      </c>
      <c r="DN796" s="23">
        <v>0</v>
      </c>
      <c r="DO796" s="23">
        <v>0</v>
      </c>
      <c r="DP796" s="23"/>
      <c r="DQ796" s="23"/>
      <c r="DR796" s="23">
        <v>0</v>
      </c>
      <c r="DS796" s="23">
        <v>0</v>
      </c>
      <c r="DT796" s="24">
        <v>0</v>
      </c>
      <c r="DU796" s="23">
        <v>0</v>
      </c>
      <c r="DV796" s="23">
        <v>0</v>
      </c>
      <c r="DW796" s="26">
        <f t="shared" si="119"/>
        <v>224197648</v>
      </c>
      <c r="DX796" s="26">
        <f>VLOOKUP(B796,[2]RPTNCT049_ConsultaSaldosContabl!$I$4:$K$7914,3,0)</f>
        <v>56849396</v>
      </c>
      <c r="DY796" s="13" t="e">
        <f>+S796+AD796+AU796+#REF!+BG796+#REF!+BQ796+#REF!</f>
        <v>#REF!</v>
      </c>
    </row>
    <row r="797" spans="1:129" ht="15" customHeight="1" x14ac:dyDescent="0.2">
      <c r="A797" s="9">
        <v>8001005152</v>
      </c>
      <c r="B797" s="9">
        <v>800100515</v>
      </c>
      <c r="C797" s="9"/>
      <c r="D797" s="27">
        <v>214676246</v>
      </c>
      <c r="E797" s="21" t="s">
        <v>1061</v>
      </c>
      <c r="F797" s="20" t="s">
        <v>2185</v>
      </c>
      <c r="G797" s="22">
        <f>VLOOKUP(A797,[1]SGP!$A$4:$G$1137,7,0)</f>
        <v>0</v>
      </c>
      <c r="H797" s="23"/>
      <c r="I797" s="23">
        <v>0</v>
      </c>
      <c r="J797" s="23">
        <v>0</v>
      </c>
      <c r="K797" s="24">
        <v>0</v>
      </c>
      <c r="L797" s="23">
        <v>0</v>
      </c>
      <c r="M797" s="23">
        <v>0</v>
      </c>
      <c r="N797" s="25">
        <f t="shared" si="113"/>
        <v>0</v>
      </c>
      <c r="O797" s="25">
        <v>0</v>
      </c>
      <c r="P797" s="22">
        <v>0</v>
      </c>
      <c r="Q797" s="23">
        <v>0</v>
      </c>
      <c r="R797" s="23">
        <v>0</v>
      </c>
      <c r="S797" s="31">
        <v>59229672</v>
      </c>
      <c r="T797" s="23">
        <v>0</v>
      </c>
      <c r="U797" s="24">
        <v>0</v>
      </c>
      <c r="V797" s="23">
        <v>0</v>
      </c>
      <c r="W797" s="23">
        <v>0</v>
      </c>
      <c r="X797" s="25">
        <f t="shared" si="114"/>
        <v>59229672</v>
      </c>
      <c r="Y797" s="25">
        <v>0</v>
      </c>
      <c r="Z797" s="22">
        <v>0</v>
      </c>
      <c r="AA797" s="23">
        <v>0</v>
      </c>
      <c r="AB797" s="22">
        <v>0</v>
      </c>
      <c r="AC797" s="23">
        <v>0</v>
      </c>
      <c r="AD797" s="23">
        <v>0</v>
      </c>
      <c r="AE797" s="23">
        <v>0</v>
      </c>
      <c r="AF797" s="24">
        <v>0</v>
      </c>
      <c r="AG797" s="23">
        <v>0</v>
      </c>
      <c r="AH797" s="23">
        <v>0</v>
      </c>
      <c r="AI797" s="25">
        <f t="shared" si="115"/>
        <v>59229672</v>
      </c>
      <c r="AJ797" s="25">
        <v>0</v>
      </c>
      <c r="AK797" s="24">
        <v>0</v>
      </c>
      <c r="AL797" s="23">
        <v>0</v>
      </c>
      <c r="AM797" s="23">
        <v>0</v>
      </c>
      <c r="AN797" s="24">
        <v>0</v>
      </c>
      <c r="AO797" s="24">
        <v>0</v>
      </c>
      <c r="AP797" s="23">
        <v>0</v>
      </c>
      <c r="AQ797" s="23">
        <v>0</v>
      </c>
      <c r="AR797" s="23">
        <v>0</v>
      </c>
      <c r="AS797" s="41" t="s">
        <v>2304</v>
      </c>
      <c r="AT797" s="23">
        <v>0</v>
      </c>
      <c r="AU797" s="23">
        <v>0</v>
      </c>
      <c r="AV797" s="25">
        <v>59229672</v>
      </c>
      <c r="AW797" s="22">
        <v>0</v>
      </c>
      <c r="AX797" s="23">
        <v>0</v>
      </c>
      <c r="AY797" s="41">
        <v>0</v>
      </c>
      <c r="AZ797" s="23">
        <v>0</v>
      </c>
      <c r="BA797" s="24">
        <v>0</v>
      </c>
      <c r="BB797" s="23">
        <v>0</v>
      </c>
      <c r="BC797" s="23"/>
      <c r="BD797" s="23">
        <v>0</v>
      </c>
      <c r="BE797" s="41">
        <v>0</v>
      </c>
      <c r="BF797" s="23">
        <v>30254375</v>
      </c>
      <c r="BG797" s="23">
        <v>55609825</v>
      </c>
      <c r="BH797" s="25">
        <v>145093872</v>
      </c>
      <c r="BI797" s="23">
        <v>0</v>
      </c>
      <c r="BJ797" s="23">
        <v>10151409</v>
      </c>
      <c r="BK797" s="23">
        <v>0</v>
      </c>
      <c r="BL797" s="23">
        <v>0</v>
      </c>
      <c r="BM797" s="23">
        <v>0</v>
      </c>
      <c r="BN797" s="24">
        <v>0</v>
      </c>
      <c r="BO797" s="23">
        <v>0</v>
      </c>
      <c r="BP797" s="23">
        <v>0</v>
      </c>
      <c r="BQ797" s="23">
        <v>0</v>
      </c>
      <c r="BR797" s="25">
        <v>155245281</v>
      </c>
      <c r="BS797" s="22">
        <v>0</v>
      </c>
      <c r="BT797" s="23">
        <v>0</v>
      </c>
      <c r="BU797" s="23">
        <v>0</v>
      </c>
      <c r="BV797" s="23">
        <v>0</v>
      </c>
      <c r="BW797" s="24">
        <v>0</v>
      </c>
      <c r="BX797" s="23">
        <v>0</v>
      </c>
      <c r="BY797" s="23">
        <v>0</v>
      </c>
      <c r="BZ797" s="23">
        <v>0</v>
      </c>
      <c r="CA797" s="25">
        <f t="shared" si="116"/>
        <v>155245281</v>
      </c>
      <c r="CB797" s="22">
        <v>0</v>
      </c>
      <c r="CC797" s="23">
        <v>0</v>
      </c>
      <c r="CD797" s="23">
        <v>0</v>
      </c>
      <c r="CE797" s="23">
        <v>0</v>
      </c>
      <c r="CF797" s="24">
        <v>0</v>
      </c>
      <c r="CG797" s="23">
        <v>0</v>
      </c>
      <c r="CH797" s="23">
        <v>0</v>
      </c>
      <c r="CI797" s="23">
        <v>0</v>
      </c>
      <c r="CJ797" s="25">
        <f t="shared" si="117"/>
        <v>155245281</v>
      </c>
      <c r="CK797" s="22">
        <v>0</v>
      </c>
      <c r="CL797" s="23">
        <v>0</v>
      </c>
      <c r="CM797" s="23">
        <v>0</v>
      </c>
      <c r="CN797" s="23">
        <v>0</v>
      </c>
      <c r="CO797" s="23">
        <v>0</v>
      </c>
      <c r="CP797" s="24">
        <v>0</v>
      </c>
      <c r="CQ797" s="23">
        <v>0</v>
      </c>
      <c r="CR797" s="23">
        <v>0</v>
      </c>
      <c r="CS797" s="25">
        <f t="shared" si="118"/>
        <v>155245281</v>
      </c>
      <c r="CT797" s="22">
        <v>0</v>
      </c>
      <c r="CU797" s="23">
        <v>0</v>
      </c>
      <c r="CV797" s="23">
        <v>0</v>
      </c>
      <c r="CW797" s="23"/>
      <c r="CX797" s="23">
        <v>0</v>
      </c>
      <c r="CY797" s="24">
        <v>0</v>
      </c>
      <c r="CZ797" s="23">
        <v>0</v>
      </c>
      <c r="DA797" s="23">
        <v>0</v>
      </c>
      <c r="DB797" s="25">
        <f t="shared" si="111"/>
        <v>155245281</v>
      </c>
      <c r="DC797" s="22">
        <v>0</v>
      </c>
      <c r="DD797" s="23">
        <v>0</v>
      </c>
      <c r="DE797" s="23">
        <v>0</v>
      </c>
      <c r="DF797" s="23">
        <v>0</v>
      </c>
      <c r="DG797" s="23">
        <v>0</v>
      </c>
      <c r="DH797" s="24">
        <v>0</v>
      </c>
      <c r="DI797" s="23">
        <v>0</v>
      </c>
      <c r="DJ797" s="23">
        <v>0</v>
      </c>
      <c r="DK797" s="25">
        <f t="shared" si="112"/>
        <v>155245281</v>
      </c>
      <c r="DL797" s="28">
        <v>0</v>
      </c>
      <c r="DM797" s="23">
        <v>0</v>
      </c>
      <c r="DN797" s="23">
        <v>0</v>
      </c>
      <c r="DO797" s="23">
        <v>0</v>
      </c>
      <c r="DP797" s="23"/>
      <c r="DQ797" s="23"/>
      <c r="DR797" s="23">
        <v>0</v>
      </c>
      <c r="DS797" s="23">
        <v>0</v>
      </c>
      <c r="DT797" s="24">
        <v>0</v>
      </c>
      <c r="DU797" s="23">
        <v>0</v>
      </c>
      <c r="DV797" s="23">
        <v>0</v>
      </c>
      <c r="DW797" s="26">
        <f t="shared" si="119"/>
        <v>155245281</v>
      </c>
      <c r="DX797" s="26">
        <f>VLOOKUP(B797,[2]RPTNCT049_ConsultaSaldosContabl!$I$4:$K$7914,3,0)</f>
        <v>40405784</v>
      </c>
      <c r="DY797" s="13" t="e">
        <f>+S797+AD797+AU797+#REF!+BG797+#REF!+BQ797+#REF!</f>
        <v>#REF!</v>
      </c>
    </row>
    <row r="798" spans="1:129" ht="15" customHeight="1" x14ac:dyDescent="0.2">
      <c r="A798" s="9">
        <v>8001005145</v>
      </c>
      <c r="B798" s="9">
        <v>800100514</v>
      </c>
      <c r="C798" s="9"/>
      <c r="D798" s="27">
        <v>213376233</v>
      </c>
      <c r="E798" s="21" t="s">
        <v>1059</v>
      </c>
      <c r="F798" s="36" t="s">
        <v>2183</v>
      </c>
      <c r="G798" s="22">
        <f>VLOOKUP(A798,[1]SGP!$A$4:$G$1137,7,0)</f>
        <v>0</v>
      </c>
      <c r="H798" s="23"/>
      <c r="I798" s="23">
        <v>0</v>
      </c>
      <c r="J798" s="23">
        <v>0</v>
      </c>
      <c r="K798" s="24">
        <v>0</v>
      </c>
      <c r="L798" s="23">
        <v>0</v>
      </c>
      <c r="M798" s="23">
        <v>0</v>
      </c>
      <c r="N798" s="25">
        <f t="shared" si="113"/>
        <v>0</v>
      </c>
      <c r="O798" s="25">
        <v>0</v>
      </c>
      <c r="P798" s="22">
        <v>0</v>
      </c>
      <c r="Q798" s="23">
        <v>0</v>
      </c>
      <c r="R798" s="23">
        <v>0</v>
      </c>
      <c r="S798" s="31">
        <v>319876428</v>
      </c>
      <c r="T798" s="23">
        <v>0</v>
      </c>
      <c r="U798" s="24">
        <v>0</v>
      </c>
      <c r="V798" s="23">
        <v>0</v>
      </c>
      <c r="W798" s="23">
        <v>0</v>
      </c>
      <c r="X798" s="25">
        <f t="shared" si="114"/>
        <v>319876428</v>
      </c>
      <c r="Y798" s="25">
        <v>0</v>
      </c>
      <c r="Z798" s="22">
        <v>0</v>
      </c>
      <c r="AA798" s="23">
        <v>0</v>
      </c>
      <c r="AB798" s="22">
        <v>0</v>
      </c>
      <c r="AC798" s="23">
        <v>0</v>
      </c>
      <c r="AD798" s="23">
        <v>0</v>
      </c>
      <c r="AE798" s="23">
        <v>0</v>
      </c>
      <c r="AF798" s="24">
        <v>0</v>
      </c>
      <c r="AG798" s="23">
        <v>0</v>
      </c>
      <c r="AH798" s="23">
        <v>0</v>
      </c>
      <c r="AI798" s="25">
        <f t="shared" si="115"/>
        <v>319876428</v>
      </c>
      <c r="AJ798" s="25">
        <v>0</v>
      </c>
      <c r="AK798" s="24">
        <v>0</v>
      </c>
      <c r="AL798" s="23">
        <v>0</v>
      </c>
      <c r="AM798" s="23">
        <v>0</v>
      </c>
      <c r="AN798" s="24">
        <v>0</v>
      </c>
      <c r="AO798" s="24">
        <v>0</v>
      </c>
      <c r="AP798" s="23">
        <v>0</v>
      </c>
      <c r="AQ798" s="23">
        <v>0</v>
      </c>
      <c r="AR798" s="23">
        <v>0</v>
      </c>
      <c r="AS798" s="41" t="s">
        <v>2304</v>
      </c>
      <c r="AT798" s="23">
        <v>0</v>
      </c>
      <c r="AU798" s="23">
        <v>0</v>
      </c>
      <c r="AV798" s="25">
        <v>304458646</v>
      </c>
      <c r="AW798" s="22">
        <v>0</v>
      </c>
      <c r="AX798" s="23">
        <v>0</v>
      </c>
      <c r="AY798" s="41">
        <v>0</v>
      </c>
      <c r="AZ798" s="23">
        <v>0</v>
      </c>
      <c r="BA798" s="24">
        <v>0</v>
      </c>
      <c r="BB798" s="23">
        <v>0</v>
      </c>
      <c r="BC798" s="23"/>
      <c r="BD798" s="23">
        <v>0</v>
      </c>
      <c r="BE798" s="41">
        <v>0</v>
      </c>
      <c r="BF798" s="23">
        <v>161209360</v>
      </c>
      <c r="BG798" s="23">
        <v>293438382</v>
      </c>
      <c r="BH798" s="25">
        <v>759106388</v>
      </c>
      <c r="BI798" s="23">
        <v>0</v>
      </c>
      <c r="BJ798" s="23">
        <v>44561043</v>
      </c>
      <c r="BK798" s="23">
        <v>0</v>
      </c>
      <c r="BL798" s="23">
        <v>0</v>
      </c>
      <c r="BM798" s="23">
        <v>0</v>
      </c>
      <c r="BN798" s="24">
        <v>0</v>
      </c>
      <c r="BO798" s="23">
        <v>0</v>
      </c>
      <c r="BP798" s="23">
        <v>0</v>
      </c>
      <c r="BQ798" s="23">
        <v>0</v>
      </c>
      <c r="BR798" s="25">
        <v>803667431</v>
      </c>
      <c r="BS798" s="22">
        <v>0</v>
      </c>
      <c r="BT798" s="23">
        <v>0</v>
      </c>
      <c r="BU798" s="23">
        <v>0</v>
      </c>
      <c r="BV798" s="23">
        <v>0</v>
      </c>
      <c r="BW798" s="24">
        <v>0</v>
      </c>
      <c r="BX798" s="23">
        <v>0</v>
      </c>
      <c r="BY798" s="23">
        <v>0</v>
      </c>
      <c r="BZ798" s="23">
        <v>0</v>
      </c>
      <c r="CA798" s="25">
        <f t="shared" si="116"/>
        <v>803667431</v>
      </c>
      <c r="CB798" s="22">
        <v>0</v>
      </c>
      <c r="CC798" s="23">
        <v>0</v>
      </c>
      <c r="CD798" s="23">
        <v>0</v>
      </c>
      <c r="CE798" s="23">
        <v>0</v>
      </c>
      <c r="CF798" s="24">
        <v>0</v>
      </c>
      <c r="CG798" s="23">
        <v>0</v>
      </c>
      <c r="CH798" s="23">
        <v>0</v>
      </c>
      <c r="CI798" s="23">
        <v>0</v>
      </c>
      <c r="CJ798" s="25">
        <f t="shared" si="117"/>
        <v>803667431</v>
      </c>
      <c r="CK798" s="22">
        <v>0</v>
      </c>
      <c r="CL798" s="23">
        <v>0</v>
      </c>
      <c r="CM798" s="23">
        <v>0</v>
      </c>
      <c r="CN798" s="23">
        <v>0</v>
      </c>
      <c r="CO798" s="23">
        <v>0</v>
      </c>
      <c r="CP798" s="24">
        <v>0</v>
      </c>
      <c r="CQ798" s="23">
        <v>0</v>
      </c>
      <c r="CR798" s="23">
        <v>0</v>
      </c>
      <c r="CS798" s="25">
        <f t="shared" si="118"/>
        <v>803667431</v>
      </c>
      <c r="CT798" s="22">
        <v>0</v>
      </c>
      <c r="CU798" s="23">
        <v>0</v>
      </c>
      <c r="CV798" s="23">
        <v>0</v>
      </c>
      <c r="CW798" s="23"/>
      <c r="CX798" s="23">
        <v>0</v>
      </c>
      <c r="CY798" s="24">
        <v>0</v>
      </c>
      <c r="CZ798" s="23">
        <v>0</v>
      </c>
      <c r="DA798" s="23">
        <v>0</v>
      </c>
      <c r="DB798" s="25">
        <f t="shared" si="111"/>
        <v>803667431</v>
      </c>
      <c r="DC798" s="22">
        <v>0</v>
      </c>
      <c r="DD798" s="23">
        <v>0</v>
      </c>
      <c r="DE798" s="23">
        <v>0</v>
      </c>
      <c r="DF798" s="23">
        <v>0</v>
      </c>
      <c r="DG798" s="23">
        <v>0</v>
      </c>
      <c r="DH798" s="24">
        <v>0</v>
      </c>
      <c r="DI798" s="23">
        <v>0</v>
      </c>
      <c r="DJ798" s="23">
        <v>0</v>
      </c>
      <c r="DK798" s="25">
        <f t="shared" si="112"/>
        <v>803667431</v>
      </c>
      <c r="DL798" s="28">
        <v>0</v>
      </c>
      <c r="DM798" s="23">
        <v>0</v>
      </c>
      <c r="DN798" s="23">
        <v>0</v>
      </c>
      <c r="DO798" s="23">
        <v>0</v>
      </c>
      <c r="DP798" s="23"/>
      <c r="DQ798" s="23"/>
      <c r="DR798" s="23">
        <v>0</v>
      </c>
      <c r="DS798" s="23">
        <v>0</v>
      </c>
      <c r="DT798" s="24">
        <v>0</v>
      </c>
      <c r="DU798" s="23">
        <v>0</v>
      </c>
      <c r="DV798" s="23">
        <v>0</v>
      </c>
      <c r="DW798" s="26">
        <f t="shared" si="119"/>
        <v>803667431</v>
      </c>
      <c r="DX798" s="26">
        <f>VLOOKUP(B798,[2]RPTNCT049_ConsultaSaldosContabl!$I$4:$K$7914,3,0)</f>
        <v>205770403</v>
      </c>
      <c r="DY798" s="13" t="e">
        <f>+S798+AD798+AU798+#REF!+BG798+#REF!+BQ798+#REF!</f>
        <v>#REF!</v>
      </c>
    </row>
    <row r="799" spans="1:129" ht="15" customHeight="1" x14ac:dyDescent="0.2">
      <c r="A799" s="9">
        <v>8001001475</v>
      </c>
      <c r="B799" s="9">
        <v>800100147</v>
      </c>
      <c r="C799" s="9"/>
      <c r="D799" s="27">
        <v>217373873</v>
      </c>
      <c r="E799" s="21" t="s">
        <v>1049</v>
      </c>
      <c r="F799" s="20" t="s">
        <v>2173</v>
      </c>
      <c r="G799" s="22">
        <f>VLOOKUP(A799,[1]SGP!$A$4:$G$1137,7,0)</f>
        <v>0</v>
      </c>
      <c r="H799" s="23"/>
      <c r="I799" s="23">
        <v>0</v>
      </c>
      <c r="J799" s="23">
        <v>0</v>
      </c>
      <c r="K799" s="24">
        <v>0</v>
      </c>
      <c r="L799" s="23">
        <v>0</v>
      </c>
      <c r="M799" s="23">
        <v>0</v>
      </c>
      <c r="N799" s="25">
        <f t="shared" si="113"/>
        <v>0</v>
      </c>
      <c r="O799" s="25">
        <v>0</v>
      </c>
      <c r="P799" s="22">
        <v>0</v>
      </c>
      <c r="Q799" s="23">
        <v>0</v>
      </c>
      <c r="R799" s="23">
        <v>0</v>
      </c>
      <c r="S799" s="31">
        <v>51569466</v>
      </c>
      <c r="T799" s="23">
        <v>0</v>
      </c>
      <c r="U799" s="24">
        <v>0</v>
      </c>
      <c r="V799" s="23">
        <v>0</v>
      </c>
      <c r="W799" s="23">
        <v>0</v>
      </c>
      <c r="X799" s="25">
        <f t="shared" si="114"/>
        <v>51569466</v>
      </c>
      <c r="Y799" s="25">
        <v>0</v>
      </c>
      <c r="Z799" s="22">
        <v>0</v>
      </c>
      <c r="AA799" s="23">
        <v>0</v>
      </c>
      <c r="AB799" s="22">
        <v>0</v>
      </c>
      <c r="AC799" s="23">
        <v>0</v>
      </c>
      <c r="AD799" s="23">
        <v>0</v>
      </c>
      <c r="AE799" s="23">
        <v>0</v>
      </c>
      <c r="AF799" s="24">
        <v>0</v>
      </c>
      <c r="AG799" s="23">
        <v>0</v>
      </c>
      <c r="AH799" s="23">
        <v>0</v>
      </c>
      <c r="AI799" s="25">
        <f t="shared" si="115"/>
        <v>51569466</v>
      </c>
      <c r="AJ799" s="25">
        <v>0</v>
      </c>
      <c r="AK799" s="24">
        <v>0</v>
      </c>
      <c r="AL799" s="23">
        <v>0</v>
      </c>
      <c r="AM799" s="23">
        <v>0</v>
      </c>
      <c r="AN799" s="24">
        <v>0</v>
      </c>
      <c r="AO799" s="24">
        <v>0</v>
      </c>
      <c r="AP799" s="23">
        <v>0</v>
      </c>
      <c r="AQ799" s="23">
        <v>0</v>
      </c>
      <c r="AR799" s="23">
        <v>0</v>
      </c>
      <c r="AS799" s="41" t="s">
        <v>2304</v>
      </c>
      <c r="AT799" s="23">
        <v>0</v>
      </c>
      <c r="AU799" s="23">
        <v>0</v>
      </c>
      <c r="AV799" s="25">
        <v>51569466</v>
      </c>
      <c r="AW799" s="22">
        <v>0</v>
      </c>
      <c r="AX799" s="23">
        <v>0</v>
      </c>
      <c r="AY799" s="41">
        <v>0</v>
      </c>
      <c r="AZ799" s="23">
        <v>0</v>
      </c>
      <c r="BA799" s="24">
        <v>0</v>
      </c>
      <c r="BB799" s="23">
        <v>0</v>
      </c>
      <c r="BC799" s="23"/>
      <c r="BD799" s="23">
        <v>0</v>
      </c>
      <c r="BE799" s="41">
        <v>0</v>
      </c>
      <c r="BF799" s="23">
        <v>36990745</v>
      </c>
      <c r="BG799" s="23">
        <v>52232560</v>
      </c>
      <c r="BH799" s="25">
        <v>140792771</v>
      </c>
      <c r="BI799" s="23">
        <v>0</v>
      </c>
      <c r="BJ799" s="23">
        <v>10851113</v>
      </c>
      <c r="BK799" s="23">
        <v>0</v>
      </c>
      <c r="BL799" s="23">
        <v>0</v>
      </c>
      <c r="BM799" s="23">
        <v>0</v>
      </c>
      <c r="BN799" s="24">
        <v>0</v>
      </c>
      <c r="BO799" s="23">
        <v>0</v>
      </c>
      <c r="BP799" s="23">
        <v>0</v>
      </c>
      <c r="BQ799" s="23">
        <v>0</v>
      </c>
      <c r="BR799" s="25">
        <v>151643884</v>
      </c>
      <c r="BS799" s="22">
        <v>0</v>
      </c>
      <c r="BT799" s="23">
        <v>0</v>
      </c>
      <c r="BU799" s="23">
        <v>0</v>
      </c>
      <c r="BV799" s="23">
        <v>0</v>
      </c>
      <c r="BW799" s="24">
        <v>0</v>
      </c>
      <c r="BX799" s="23">
        <v>0</v>
      </c>
      <c r="BY799" s="23">
        <v>0</v>
      </c>
      <c r="BZ799" s="23">
        <v>0</v>
      </c>
      <c r="CA799" s="25">
        <f t="shared" si="116"/>
        <v>151643884</v>
      </c>
      <c r="CB799" s="22">
        <v>0</v>
      </c>
      <c r="CC799" s="23">
        <v>0</v>
      </c>
      <c r="CD799" s="23">
        <v>0</v>
      </c>
      <c r="CE799" s="23">
        <v>0</v>
      </c>
      <c r="CF799" s="24">
        <v>0</v>
      </c>
      <c r="CG799" s="23">
        <v>0</v>
      </c>
      <c r="CH799" s="23">
        <v>0</v>
      </c>
      <c r="CI799" s="23">
        <v>0</v>
      </c>
      <c r="CJ799" s="25">
        <f t="shared" si="117"/>
        <v>151643884</v>
      </c>
      <c r="CK799" s="22">
        <v>0</v>
      </c>
      <c r="CL799" s="23">
        <v>0</v>
      </c>
      <c r="CM799" s="23">
        <v>0</v>
      </c>
      <c r="CN799" s="23">
        <v>0</v>
      </c>
      <c r="CO799" s="23">
        <v>0</v>
      </c>
      <c r="CP799" s="24">
        <v>0</v>
      </c>
      <c r="CQ799" s="23">
        <v>0</v>
      </c>
      <c r="CR799" s="23">
        <v>0</v>
      </c>
      <c r="CS799" s="25">
        <f t="shared" si="118"/>
        <v>151643884</v>
      </c>
      <c r="CT799" s="22">
        <v>0</v>
      </c>
      <c r="CU799" s="23">
        <v>0</v>
      </c>
      <c r="CV799" s="23">
        <v>0</v>
      </c>
      <c r="CW799" s="23"/>
      <c r="CX799" s="23">
        <v>0</v>
      </c>
      <c r="CY799" s="24">
        <v>0</v>
      </c>
      <c r="CZ799" s="23">
        <v>0</v>
      </c>
      <c r="DA799" s="23">
        <v>0</v>
      </c>
      <c r="DB799" s="25">
        <f t="shared" si="111"/>
        <v>151643884</v>
      </c>
      <c r="DC799" s="22">
        <v>0</v>
      </c>
      <c r="DD799" s="23">
        <v>0</v>
      </c>
      <c r="DE799" s="23">
        <v>0</v>
      </c>
      <c r="DF799" s="23">
        <v>0</v>
      </c>
      <c r="DG799" s="23">
        <v>0</v>
      </c>
      <c r="DH799" s="24">
        <v>0</v>
      </c>
      <c r="DI799" s="23">
        <v>0</v>
      </c>
      <c r="DJ799" s="23">
        <v>0</v>
      </c>
      <c r="DK799" s="25">
        <f t="shared" si="112"/>
        <v>151643884</v>
      </c>
      <c r="DL799" s="28">
        <v>0</v>
      </c>
      <c r="DM799" s="23">
        <v>0</v>
      </c>
      <c r="DN799" s="23">
        <v>0</v>
      </c>
      <c r="DO799" s="23">
        <v>0</v>
      </c>
      <c r="DP799" s="23"/>
      <c r="DQ799" s="23"/>
      <c r="DR799" s="23">
        <v>0</v>
      </c>
      <c r="DS799" s="23">
        <v>0</v>
      </c>
      <c r="DT799" s="24">
        <v>0</v>
      </c>
      <c r="DU799" s="23">
        <v>0</v>
      </c>
      <c r="DV799" s="23">
        <v>0</v>
      </c>
      <c r="DW799" s="26">
        <f t="shared" si="119"/>
        <v>151643884</v>
      </c>
      <c r="DX799" s="26">
        <f>VLOOKUP(B799,[2]RPTNCT049_ConsultaSaldosContabl!$I$4:$K$7914,3,0)</f>
        <v>47841858</v>
      </c>
      <c r="DY799" s="13" t="e">
        <f>+S799+AD799+AU799+#REF!+BG799+#REF!+BQ799+#REF!</f>
        <v>#REF!</v>
      </c>
    </row>
    <row r="800" spans="1:129" ht="15" customHeight="1" x14ac:dyDescent="0.2">
      <c r="A800" s="9">
        <v>8001001450</v>
      </c>
      <c r="B800" s="9">
        <v>800100145</v>
      </c>
      <c r="C800" s="9"/>
      <c r="D800" s="27">
        <v>217073870</v>
      </c>
      <c r="E800" s="21" t="s">
        <v>1048</v>
      </c>
      <c r="F800" s="20" t="s">
        <v>2172</v>
      </c>
      <c r="G800" s="22">
        <f>VLOOKUP(A800,[1]SGP!$A$4:$G$1137,7,0)</f>
        <v>0</v>
      </c>
      <c r="H800" s="23"/>
      <c r="I800" s="23">
        <v>0</v>
      </c>
      <c r="J800" s="23">
        <v>0</v>
      </c>
      <c r="K800" s="24">
        <v>0</v>
      </c>
      <c r="L800" s="23">
        <v>0</v>
      </c>
      <c r="M800" s="23">
        <v>0</v>
      </c>
      <c r="N800" s="25">
        <f t="shared" si="113"/>
        <v>0</v>
      </c>
      <c r="O800" s="25">
        <v>0</v>
      </c>
      <c r="P800" s="22">
        <v>0</v>
      </c>
      <c r="Q800" s="23">
        <v>0</v>
      </c>
      <c r="R800" s="23">
        <v>0</v>
      </c>
      <c r="S800" s="31">
        <v>90904499</v>
      </c>
      <c r="T800" s="23">
        <v>0</v>
      </c>
      <c r="U800" s="24">
        <v>0</v>
      </c>
      <c r="V800" s="23">
        <v>0</v>
      </c>
      <c r="W800" s="23">
        <v>0</v>
      </c>
      <c r="X800" s="25">
        <f t="shared" si="114"/>
        <v>90904499</v>
      </c>
      <c r="Y800" s="25">
        <v>0</v>
      </c>
      <c r="Z800" s="22">
        <v>0</v>
      </c>
      <c r="AA800" s="23">
        <v>0</v>
      </c>
      <c r="AB800" s="22">
        <v>0</v>
      </c>
      <c r="AC800" s="23">
        <v>0</v>
      </c>
      <c r="AD800" s="23">
        <v>0</v>
      </c>
      <c r="AE800" s="23">
        <v>0</v>
      </c>
      <c r="AF800" s="24">
        <v>0</v>
      </c>
      <c r="AG800" s="23">
        <v>0</v>
      </c>
      <c r="AH800" s="23">
        <v>0</v>
      </c>
      <c r="AI800" s="25">
        <f t="shared" si="115"/>
        <v>90904499</v>
      </c>
      <c r="AJ800" s="25">
        <v>0</v>
      </c>
      <c r="AK800" s="24">
        <v>0</v>
      </c>
      <c r="AL800" s="23">
        <v>0</v>
      </c>
      <c r="AM800" s="23">
        <v>0</v>
      </c>
      <c r="AN800" s="24">
        <v>0</v>
      </c>
      <c r="AO800" s="24">
        <v>0</v>
      </c>
      <c r="AP800" s="23">
        <v>0</v>
      </c>
      <c r="AQ800" s="23">
        <v>0</v>
      </c>
      <c r="AR800" s="23">
        <v>0</v>
      </c>
      <c r="AS800" s="41" t="s">
        <v>2304</v>
      </c>
      <c r="AT800" s="23">
        <v>0</v>
      </c>
      <c r="AU800" s="23">
        <v>0</v>
      </c>
      <c r="AV800" s="25">
        <v>90904499</v>
      </c>
      <c r="AW800" s="22">
        <v>0</v>
      </c>
      <c r="AX800" s="23">
        <v>0</v>
      </c>
      <c r="AY800" s="41">
        <v>0</v>
      </c>
      <c r="AZ800" s="23">
        <v>0</v>
      </c>
      <c r="BA800" s="24">
        <v>0</v>
      </c>
      <c r="BB800" s="23">
        <v>0</v>
      </c>
      <c r="BC800" s="23"/>
      <c r="BD800" s="23">
        <v>0</v>
      </c>
      <c r="BE800" s="41">
        <v>0</v>
      </c>
      <c r="BF800" s="23">
        <v>54802105</v>
      </c>
      <c r="BG800" s="23">
        <v>83402414</v>
      </c>
      <c r="BH800" s="25">
        <v>229109018</v>
      </c>
      <c r="BI800" s="23">
        <v>0</v>
      </c>
      <c r="BJ800" s="23">
        <v>15653165</v>
      </c>
      <c r="BK800" s="23">
        <v>0</v>
      </c>
      <c r="BL800" s="23">
        <v>0</v>
      </c>
      <c r="BM800" s="23">
        <v>0</v>
      </c>
      <c r="BN800" s="24">
        <v>0</v>
      </c>
      <c r="BO800" s="23">
        <v>0</v>
      </c>
      <c r="BP800" s="23">
        <v>0</v>
      </c>
      <c r="BQ800" s="23">
        <v>0</v>
      </c>
      <c r="BR800" s="25">
        <v>244762183</v>
      </c>
      <c r="BS800" s="22">
        <v>0</v>
      </c>
      <c r="BT800" s="23">
        <v>0</v>
      </c>
      <c r="BU800" s="23">
        <v>0</v>
      </c>
      <c r="BV800" s="23">
        <v>0</v>
      </c>
      <c r="BW800" s="24">
        <v>0</v>
      </c>
      <c r="BX800" s="23">
        <v>0</v>
      </c>
      <c r="BY800" s="23">
        <v>0</v>
      </c>
      <c r="BZ800" s="23">
        <v>0</v>
      </c>
      <c r="CA800" s="25">
        <f t="shared" si="116"/>
        <v>244762183</v>
      </c>
      <c r="CB800" s="22">
        <v>0</v>
      </c>
      <c r="CC800" s="23">
        <v>0</v>
      </c>
      <c r="CD800" s="23">
        <v>0</v>
      </c>
      <c r="CE800" s="23">
        <v>0</v>
      </c>
      <c r="CF800" s="24">
        <v>0</v>
      </c>
      <c r="CG800" s="23">
        <v>0</v>
      </c>
      <c r="CH800" s="23">
        <v>0</v>
      </c>
      <c r="CI800" s="23">
        <v>0</v>
      </c>
      <c r="CJ800" s="25">
        <f t="shared" si="117"/>
        <v>244762183</v>
      </c>
      <c r="CK800" s="22">
        <v>0</v>
      </c>
      <c r="CL800" s="23">
        <v>0</v>
      </c>
      <c r="CM800" s="23">
        <v>0</v>
      </c>
      <c r="CN800" s="23">
        <v>0</v>
      </c>
      <c r="CO800" s="23">
        <v>0</v>
      </c>
      <c r="CP800" s="24">
        <v>0</v>
      </c>
      <c r="CQ800" s="23">
        <v>0</v>
      </c>
      <c r="CR800" s="23">
        <v>0</v>
      </c>
      <c r="CS800" s="25">
        <f t="shared" si="118"/>
        <v>244762183</v>
      </c>
      <c r="CT800" s="22">
        <v>0</v>
      </c>
      <c r="CU800" s="23">
        <v>0</v>
      </c>
      <c r="CV800" s="23">
        <v>0</v>
      </c>
      <c r="CW800" s="23"/>
      <c r="CX800" s="23">
        <v>0</v>
      </c>
      <c r="CY800" s="24">
        <v>0</v>
      </c>
      <c r="CZ800" s="23">
        <v>0</v>
      </c>
      <c r="DA800" s="23">
        <v>0</v>
      </c>
      <c r="DB800" s="25">
        <f t="shared" si="111"/>
        <v>244762183</v>
      </c>
      <c r="DC800" s="22">
        <v>0</v>
      </c>
      <c r="DD800" s="23">
        <v>0</v>
      </c>
      <c r="DE800" s="23">
        <v>0</v>
      </c>
      <c r="DF800" s="23">
        <v>0</v>
      </c>
      <c r="DG800" s="23">
        <v>0</v>
      </c>
      <c r="DH800" s="24">
        <v>0</v>
      </c>
      <c r="DI800" s="23">
        <v>0</v>
      </c>
      <c r="DJ800" s="23">
        <v>0</v>
      </c>
      <c r="DK800" s="25">
        <f t="shared" si="112"/>
        <v>244762183</v>
      </c>
      <c r="DL800" s="28">
        <v>0</v>
      </c>
      <c r="DM800" s="23">
        <v>0</v>
      </c>
      <c r="DN800" s="23">
        <v>0</v>
      </c>
      <c r="DO800" s="23">
        <v>0</v>
      </c>
      <c r="DP800" s="23"/>
      <c r="DQ800" s="23"/>
      <c r="DR800" s="23">
        <v>0</v>
      </c>
      <c r="DS800" s="23">
        <v>0</v>
      </c>
      <c r="DT800" s="24">
        <v>0</v>
      </c>
      <c r="DU800" s="23">
        <v>0</v>
      </c>
      <c r="DV800" s="23">
        <v>0</v>
      </c>
      <c r="DW800" s="26">
        <f t="shared" si="119"/>
        <v>244762183</v>
      </c>
      <c r="DX800" s="26">
        <f>VLOOKUP(B800,[2]RPTNCT049_ConsultaSaldosContabl!$I$4:$K$7914,3,0)</f>
        <v>70455270</v>
      </c>
      <c r="DY800" s="13" t="e">
        <f>+S800+AD800+AU800+#REF!+BG800+#REF!+BQ800+#REF!</f>
        <v>#REF!</v>
      </c>
    </row>
    <row r="801" spans="1:129" ht="15" customHeight="1" x14ac:dyDescent="0.2">
      <c r="A801" s="9">
        <v>8001001443</v>
      </c>
      <c r="B801" s="9">
        <v>800100144</v>
      </c>
      <c r="C801" s="9"/>
      <c r="D801" s="27">
        <v>216173861</v>
      </c>
      <c r="E801" s="21" t="s">
        <v>1047</v>
      </c>
      <c r="F801" s="20" t="s">
        <v>2171</v>
      </c>
      <c r="G801" s="22">
        <f>VLOOKUP(A801,[1]SGP!$A$4:$G$1137,7,0)</f>
        <v>0</v>
      </c>
      <c r="H801" s="23"/>
      <c r="I801" s="23">
        <v>0</v>
      </c>
      <c r="J801" s="23">
        <v>0</v>
      </c>
      <c r="K801" s="24">
        <v>0</v>
      </c>
      <c r="L801" s="23">
        <v>0</v>
      </c>
      <c r="M801" s="23">
        <v>0</v>
      </c>
      <c r="N801" s="25">
        <f t="shared" si="113"/>
        <v>0</v>
      </c>
      <c r="O801" s="25">
        <v>0</v>
      </c>
      <c r="P801" s="22">
        <v>0</v>
      </c>
      <c r="Q801" s="23">
        <v>0</v>
      </c>
      <c r="R801" s="23">
        <v>0</v>
      </c>
      <c r="S801" s="31">
        <v>117772961</v>
      </c>
      <c r="T801" s="23">
        <v>0</v>
      </c>
      <c r="U801" s="24">
        <v>0</v>
      </c>
      <c r="V801" s="23">
        <v>0</v>
      </c>
      <c r="W801" s="23">
        <v>0</v>
      </c>
      <c r="X801" s="25">
        <f t="shared" si="114"/>
        <v>117772961</v>
      </c>
      <c r="Y801" s="25">
        <v>0</v>
      </c>
      <c r="Z801" s="22">
        <v>0</v>
      </c>
      <c r="AA801" s="23">
        <v>0</v>
      </c>
      <c r="AB801" s="22">
        <v>0</v>
      </c>
      <c r="AC801" s="23">
        <v>0</v>
      </c>
      <c r="AD801" s="23">
        <v>0</v>
      </c>
      <c r="AE801" s="23">
        <v>0</v>
      </c>
      <c r="AF801" s="24">
        <v>0</v>
      </c>
      <c r="AG801" s="23">
        <v>0</v>
      </c>
      <c r="AH801" s="23">
        <v>0</v>
      </c>
      <c r="AI801" s="25">
        <f t="shared" si="115"/>
        <v>117772961</v>
      </c>
      <c r="AJ801" s="25">
        <v>0</v>
      </c>
      <c r="AK801" s="24">
        <v>0</v>
      </c>
      <c r="AL801" s="23">
        <v>0</v>
      </c>
      <c r="AM801" s="23">
        <v>0</v>
      </c>
      <c r="AN801" s="24">
        <v>0</v>
      </c>
      <c r="AO801" s="24">
        <v>0</v>
      </c>
      <c r="AP801" s="23">
        <v>0</v>
      </c>
      <c r="AQ801" s="23">
        <v>0</v>
      </c>
      <c r="AR801" s="23">
        <v>0</v>
      </c>
      <c r="AS801" s="41" t="s">
        <v>2304</v>
      </c>
      <c r="AT801" s="23">
        <v>0</v>
      </c>
      <c r="AU801" s="23">
        <v>0</v>
      </c>
      <c r="AV801" s="25">
        <v>117772961</v>
      </c>
      <c r="AW801" s="22">
        <v>0</v>
      </c>
      <c r="AX801" s="23">
        <v>0</v>
      </c>
      <c r="AY801" s="41">
        <v>0</v>
      </c>
      <c r="AZ801" s="23">
        <v>0</v>
      </c>
      <c r="BA801" s="24">
        <v>0</v>
      </c>
      <c r="BB801" s="23">
        <v>0</v>
      </c>
      <c r="BC801" s="23"/>
      <c r="BD801" s="23">
        <v>0</v>
      </c>
      <c r="BE801" s="41">
        <v>0</v>
      </c>
      <c r="BF801" s="23">
        <v>84412075</v>
      </c>
      <c r="BG801" s="23">
        <v>105397870</v>
      </c>
      <c r="BH801" s="25">
        <v>307582906</v>
      </c>
      <c r="BI801" s="23">
        <v>0</v>
      </c>
      <c r="BJ801" s="23">
        <v>23427552</v>
      </c>
      <c r="BK801" s="23">
        <v>0</v>
      </c>
      <c r="BL801" s="23">
        <v>0</v>
      </c>
      <c r="BM801" s="23">
        <v>0</v>
      </c>
      <c r="BN801" s="24">
        <v>0</v>
      </c>
      <c r="BO801" s="23">
        <v>0</v>
      </c>
      <c r="BP801" s="23">
        <v>0</v>
      </c>
      <c r="BQ801" s="23">
        <v>0</v>
      </c>
      <c r="BR801" s="25">
        <v>331010458</v>
      </c>
      <c r="BS801" s="22">
        <v>0</v>
      </c>
      <c r="BT801" s="23">
        <v>0</v>
      </c>
      <c r="BU801" s="23">
        <v>0</v>
      </c>
      <c r="BV801" s="23">
        <v>0</v>
      </c>
      <c r="BW801" s="24">
        <v>0</v>
      </c>
      <c r="BX801" s="23">
        <v>0</v>
      </c>
      <c r="BY801" s="23">
        <v>0</v>
      </c>
      <c r="BZ801" s="23">
        <v>0</v>
      </c>
      <c r="CA801" s="25">
        <f t="shared" si="116"/>
        <v>331010458</v>
      </c>
      <c r="CB801" s="22">
        <v>0</v>
      </c>
      <c r="CC801" s="23">
        <v>0</v>
      </c>
      <c r="CD801" s="23">
        <v>0</v>
      </c>
      <c r="CE801" s="23">
        <v>0</v>
      </c>
      <c r="CF801" s="24">
        <v>0</v>
      </c>
      <c r="CG801" s="23">
        <v>0</v>
      </c>
      <c r="CH801" s="23">
        <v>0</v>
      </c>
      <c r="CI801" s="23">
        <v>0</v>
      </c>
      <c r="CJ801" s="25">
        <f t="shared" si="117"/>
        <v>331010458</v>
      </c>
      <c r="CK801" s="22">
        <v>0</v>
      </c>
      <c r="CL801" s="23">
        <v>0</v>
      </c>
      <c r="CM801" s="23">
        <v>0</v>
      </c>
      <c r="CN801" s="23">
        <v>0</v>
      </c>
      <c r="CO801" s="23">
        <v>0</v>
      </c>
      <c r="CP801" s="24">
        <v>0</v>
      </c>
      <c r="CQ801" s="23">
        <v>0</v>
      </c>
      <c r="CR801" s="23">
        <v>0</v>
      </c>
      <c r="CS801" s="25">
        <f t="shared" si="118"/>
        <v>331010458</v>
      </c>
      <c r="CT801" s="22">
        <v>0</v>
      </c>
      <c r="CU801" s="23">
        <v>0</v>
      </c>
      <c r="CV801" s="23">
        <v>0</v>
      </c>
      <c r="CW801" s="23"/>
      <c r="CX801" s="23">
        <v>0</v>
      </c>
      <c r="CY801" s="24">
        <v>0</v>
      </c>
      <c r="CZ801" s="23">
        <v>0</v>
      </c>
      <c r="DA801" s="23">
        <v>0</v>
      </c>
      <c r="DB801" s="25">
        <f t="shared" si="111"/>
        <v>331010458</v>
      </c>
      <c r="DC801" s="22">
        <v>0</v>
      </c>
      <c r="DD801" s="23">
        <v>0</v>
      </c>
      <c r="DE801" s="23">
        <v>0</v>
      </c>
      <c r="DF801" s="23">
        <v>0</v>
      </c>
      <c r="DG801" s="23">
        <v>0</v>
      </c>
      <c r="DH801" s="24">
        <v>0</v>
      </c>
      <c r="DI801" s="23">
        <v>0</v>
      </c>
      <c r="DJ801" s="23">
        <v>0</v>
      </c>
      <c r="DK801" s="25">
        <f t="shared" si="112"/>
        <v>331010458</v>
      </c>
      <c r="DL801" s="28">
        <v>0</v>
      </c>
      <c r="DM801" s="23">
        <v>0</v>
      </c>
      <c r="DN801" s="23">
        <v>0</v>
      </c>
      <c r="DO801" s="23">
        <v>0</v>
      </c>
      <c r="DP801" s="23"/>
      <c r="DQ801" s="23"/>
      <c r="DR801" s="23">
        <v>0</v>
      </c>
      <c r="DS801" s="23">
        <v>0</v>
      </c>
      <c r="DT801" s="24">
        <v>0</v>
      </c>
      <c r="DU801" s="23">
        <v>0</v>
      </c>
      <c r="DV801" s="23">
        <v>0</v>
      </c>
      <c r="DW801" s="26">
        <f t="shared" si="119"/>
        <v>331010458</v>
      </c>
      <c r="DX801" s="26">
        <f>VLOOKUP(B801,[2]RPTNCT049_ConsultaSaldosContabl!$I$4:$K$7914,3,0)</f>
        <v>107839627</v>
      </c>
      <c r="DY801" s="13" t="e">
        <f>+S801+AD801+AU801+#REF!+BG801+#REF!+BQ801+#REF!</f>
        <v>#REF!</v>
      </c>
    </row>
    <row r="802" spans="1:129" ht="15" customHeight="1" x14ac:dyDescent="0.2">
      <c r="A802" s="9">
        <v>8001001436</v>
      </c>
      <c r="B802" s="9">
        <v>800100143</v>
      </c>
      <c r="C802" s="9"/>
      <c r="D802" s="27">
        <v>215473854</v>
      </c>
      <c r="E802" s="21" t="s">
        <v>1046</v>
      </c>
      <c r="F802" s="20" t="s">
        <v>2170</v>
      </c>
      <c r="G802" s="22">
        <f>VLOOKUP(A802,[1]SGP!$A$4:$G$1137,7,0)</f>
        <v>0</v>
      </c>
      <c r="H802" s="23"/>
      <c r="I802" s="23">
        <v>0</v>
      </c>
      <c r="J802" s="23">
        <v>0</v>
      </c>
      <c r="K802" s="24">
        <v>0</v>
      </c>
      <c r="L802" s="23">
        <v>0</v>
      </c>
      <c r="M802" s="23">
        <v>0</v>
      </c>
      <c r="N802" s="25">
        <f t="shared" si="113"/>
        <v>0</v>
      </c>
      <c r="O802" s="25">
        <v>0</v>
      </c>
      <c r="P802" s="22">
        <v>0</v>
      </c>
      <c r="Q802" s="23">
        <v>0</v>
      </c>
      <c r="R802" s="23">
        <v>0</v>
      </c>
      <c r="S802" s="31">
        <v>52561220</v>
      </c>
      <c r="T802" s="23">
        <v>0</v>
      </c>
      <c r="U802" s="24">
        <v>0</v>
      </c>
      <c r="V802" s="23">
        <v>0</v>
      </c>
      <c r="W802" s="23">
        <v>0</v>
      </c>
      <c r="X802" s="25">
        <f t="shared" si="114"/>
        <v>52561220</v>
      </c>
      <c r="Y802" s="25">
        <v>0</v>
      </c>
      <c r="Z802" s="22">
        <v>0</v>
      </c>
      <c r="AA802" s="23">
        <v>0</v>
      </c>
      <c r="AB802" s="22">
        <v>0</v>
      </c>
      <c r="AC802" s="23">
        <v>0</v>
      </c>
      <c r="AD802" s="23">
        <v>0</v>
      </c>
      <c r="AE802" s="23">
        <v>0</v>
      </c>
      <c r="AF802" s="24">
        <v>0</v>
      </c>
      <c r="AG802" s="23">
        <v>0</v>
      </c>
      <c r="AH802" s="23">
        <v>0</v>
      </c>
      <c r="AI802" s="25">
        <f t="shared" si="115"/>
        <v>52561220</v>
      </c>
      <c r="AJ802" s="25">
        <v>0</v>
      </c>
      <c r="AK802" s="24">
        <v>0</v>
      </c>
      <c r="AL802" s="23">
        <v>0</v>
      </c>
      <c r="AM802" s="23">
        <v>0</v>
      </c>
      <c r="AN802" s="24">
        <v>0</v>
      </c>
      <c r="AO802" s="24">
        <v>0</v>
      </c>
      <c r="AP802" s="23">
        <v>0</v>
      </c>
      <c r="AQ802" s="23">
        <v>0</v>
      </c>
      <c r="AR802" s="23">
        <v>0</v>
      </c>
      <c r="AS802" s="41" t="s">
        <v>2304</v>
      </c>
      <c r="AT802" s="23">
        <v>0</v>
      </c>
      <c r="AU802" s="23">
        <v>0</v>
      </c>
      <c r="AV802" s="25">
        <v>52561220</v>
      </c>
      <c r="AW802" s="22">
        <v>0</v>
      </c>
      <c r="AX802" s="23">
        <v>0</v>
      </c>
      <c r="AY802" s="41">
        <v>0</v>
      </c>
      <c r="AZ802" s="23">
        <v>0</v>
      </c>
      <c r="BA802" s="24">
        <v>0</v>
      </c>
      <c r="BB802" s="23">
        <v>0</v>
      </c>
      <c r="BC802" s="23"/>
      <c r="BD802" s="23">
        <v>0</v>
      </c>
      <c r="BE802" s="41">
        <v>0</v>
      </c>
      <c r="BF802" s="23">
        <v>41364745</v>
      </c>
      <c r="BG802" s="23">
        <v>49372597</v>
      </c>
      <c r="BH802" s="25">
        <v>143298562</v>
      </c>
      <c r="BI802" s="23">
        <v>0</v>
      </c>
      <c r="BJ802" s="23">
        <v>12476407</v>
      </c>
      <c r="BK802" s="23">
        <v>0</v>
      </c>
      <c r="BL802" s="23">
        <v>0</v>
      </c>
      <c r="BM802" s="23">
        <v>0</v>
      </c>
      <c r="BN802" s="24">
        <v>0</v>
      </c>
      <c r="BO802" s="23">
        <v>0</v>
      </c>
      <c r="BP802" s="23">
        <v>0</v>
      </c>
      <c r="BQ802" s="23">
        <v>0</v>
      </c>
      <c r="BR802" s="25">
        <v>155774969</v>
      </c>
      <c r="BS802" s="22">
        <v>0</v>
      </c>
      <c r="BT802" s="23">
        <v>0</v>
      </c>
      <c r="BU802" s="23">
        <v>0</v>
      </c>
      <c r="BV802" s="23">
        <v>0</v>
      </c>
      <c r="BW802" s="24">
        <v>0</v>
      </c>
      <c r="BX802" s="23">
        <v>0</v>
      </c>
      <c r="BY802" s="23">
        <v>0</v>
      </c>
      <c r="BZ802" s="23">
        <v>0</v>
      </c>
      <c r="CA802" s="25">
        <f t="shared" si="116"/>
        <v>155774969</v>
      </c>
      <c r="CB802" s="22">
        <v>0</v>
      </c>
      <c r="CC802" s="23">
        <v>0</v>
      </c>
      <c r="CD802" s="23">
        <v>0</v>
      </c>
      <c r="CE802" s="23">
        <v>0</v>
      </c>
      <c r="CF802" s="24">
        <v>0</v>
      </c>
      <c r="CG802" s="23">
        <v>0</v>
      </c>
      <c r="CH802" s="23">
        <v>0</v>
      </c>
      <c r="CI802" s="23">
        <v>0</v>
      </c>
      <c r="CJ802" s="25">
        <f t="shared" si="117"/>
        <v>155774969</v>
      </c>
      <c r="CK802" s="22">
        <v>0</v>
      </c>
      <c r="CL802" s="23">
        <v>0</v>
      </c>
      <c r="CM802" s="23">
        <v>0</v>
      </c>
      <c r="CN802" s="23">
        <v>0</v>
      </c>
      <c r="CO802" s="23">
        <v>0</v>
      </c>
      <c r="CP802" s="24">
        <v>0</v>
      </c>
      <c r="CQ802" s="23">
        <v>0</v>
      </c>
      <c r="CR802" s="23">
        <v>0</v>
      </c>
      <c r="CS802" s="25">
        <f t="shared" si="118"/>
        <v>155774969</v>
      </c>
      <c r="CT802" s="22">
        <v>0</v>
      </c>
      <c r="CU802" s="23">
        <v>0</v>
      </c>
      <c r="CV802" s="23">
        <v>0</v>
      </c>
      <c r="CW802" s="23"/>
      <c r="CX802" s="23">
        <v>0</v>
      </c>
      <c r="CY802" s="24">
        <v>0</v>
      </c>
      <c r="CZ802" s="23">
        <v>0</v>
      </c>
      <c r="DA802" s="23">
        <v>0</v>
      </c>
      <c r="DB802" s="25">
        <f t="shared" si="111"/>
        <v>155774969</v>
      </c>
      <c r="DC802" s="22">
        <v>0</v>
      </c>
      <c r="DD802" s="23">
        <v>0</v>
      </c>
      <c r="DE802" s="23">
        <v>0</v>
      </c>
      <c r="DF802" s="23">
        <v>0</v>
      </c>
      <c r="DG802" s="23">
        <v>0</v>
      </c>
      <c r="DH802" s="24">
        <v>0</v>
      </c>
      <c r="DI802" s="23">
        <v>0</v>
      </c>
      <c r="DJ802" s="23">
        <v>0</v>
      </c>
      <c r="DK802" s="25">
        <f t="shared" si="112"/>
        <v>155774969</v>
      </c>
      <c r="DL802" s="28">
        <v>0</v>
      </c>
      <c r="DM802" s="23">
        <v>0</v>
      </c>
      <c r="DN802" s="23">
        <v>0</v>
      </c>
      <c r="DO802" s="23">
        <v>0</v>
      </c>
      <c r="DP802" s="23"/>
      <c r="DQ802" s="23"/>
      <c r="DR802" s="23">
        <v>0</v>
      </c>
      <c r="DS802" s="23">
        <v>0</v>
      </c>
      <c r="DT802" s="24">
        <v>0</v>
      </c>
      <c r="DU802" s="23">
        <v>0</v>
      </c>
      <c r="DV802" s="23">
        <v>0</v>
      </c>
      <c r="DW802" s="26">
        <f t="shared" si="119"/>
        <v>155774969</v>
      </c>
      <c r="DX802" s="26">
        <f>VLOOKUP(B802,[2]RPTNCT049_ConsultaSaldosContabl!$I$4:$K$7914,3,0)</f>
        <v>53841152</v>
      </c>
      <c r="DY802" s="13" t="e">
        <f>+S802+AD802+AU802+#REF!+BG802+#REF!+BQ802+#REF!</f>
        <v>#REF!</v>
      </c>
    </row>
    <row r="803" spans="1:129" ht="15" customHeight="1" x14ac:dyDescent="0.2">
      <c r="A803" s="9">
        <v>8001001411</v>
      </c>
      <c r="B803" s="9">
        <v>800100141</v>
      </c>
      <c r="C803" s="9"/>
      <c r="D803" s="27">
        <v>217573675</v>
      </c>
      <c r="E803" s="21" t="s">
        <v>1042</v>
      </c>
      <c r="F803" s="20" t="s">
        <v>2166</v>
      </c>
      <c r="G803" s="22">
        <f>VLOOKUP(A803,[1]SGP!$A$4:$G$1137,7,0)</f>
        <v>0</v>
      </c>
      <c r="H803" s="23"/>
      <c r="I803" s="23">
        <v>0</v>
      </c>
      <c r="J803" s="23">
        <v>0</v>
      </c>
      <c r="K803" s="24">
        <v>0</v>
      </c>
      <c r="L803" s="23">
        <v>0</v>
      </c>
      <c r="M803" s="23">
        <v>0</v>
      </c>
      <c r="N803" s="25">
        <f t="shared" si="113"/>
        <v>0</v>
      </c>
      <c r="O803" s="25">
        <v>0</v>
      </c>
      <c r="P803" s="22">
        <v>0</v>
      </c>
      <c r="Q803" s="23">
        <v>0</v>
      </c>
      <c r="R803" s="23">
        <v>0</v>
      </c>
      <c r="S803" s="31">
        <v>157947887</v>
      </c>
      <c r="T803" s="23">
        <v>0</v>
      </c>
      <c r="U803" s="24">
        <v>0</v>
      </c>
      <c r="V803" s="23">
        <v>0</v>
      </c>
      <c r="W803" s="23">
        <v>0</v>
      </c>
      <c r="X803" s="25">
        <f t="shared" si="114"/>
        <v>157947887</v>
      </c>
      <c r="Y803" s="25">
        <v>0</v>
      </c>
      <c r="Z803" s="22">
        <v>0</v>
      </c>
      <c r="AA803" s="23">
        <v>0</v>
      </c>
      <c r="AB803" s="22">
        <v>0</v>
      </c>
      <c r="AC803" s="23">
        <v>0</v>
      </c>
      <c r="AD803" s="23">
        <v>0</v>
      </c>
      <c r="AE803" s="23">
        <v>0</v>
      </c>
      <c r="AF803" s="24">
        <v>0</v>
      </c>
      <c r="AG803" s="23">
        <v>0</v>
      </c>
      <c r="AH803" s="23">
        <v>0</v>
      </c>
      <c r="AI803" s="25">
        <f t="shared" si="115"/>
        <v>157947887</v>
      </c>
      <c r="AJ803" s="25">
        <v>0</v>
      </c>
      <c r="AK803" s="24">
        <v>0</v>
      </c>
      <c r="AL803" s="23">
        <v>0</v>
      </c>
      <c r="AM803" s="23">
        <v>0</v>
      </c>
      <c r="AN803" s="24">
        <v>0</v>
      </c>
      <c r="AO803" s="24">
        <v>0</v>
      </c>
      <c r="AP803" s="23">
        <v>0</v>
      </c>
      <c r="AQ803" s="23">
        <v>0</v>
      </c>
      <c r="AR803" s="23">
        <v>0</v>
      </c>
      <c r="AS803" s="41" t="s">
        <v>2304</v>
      </c>
      <c r="AT803" s="23">
        <v>0</v>
      </c>
      <c r="AU803" s="23">
        <v>0</v>
      </c>
      <c r="AV803" s="25">
        <v>157947887</v>
      </c>
      <c r="AW803" s="22">
        <v>0</v>
      </c>
      <c r="AX803" s="23">
        <v>0</v>
      </c>
      <c r="AY803" s="41">
        <v>0</v>
      </c>
      <c r="AZ803" s="23">
        <v>0</v>
      </c>
      <c r="BA803" s="24">
        <v>0</v>
      </c>
      <c r="BB803" s="23">
        <v>0</v>
      </c>
      <c r="BC803" s="23"/>
      <c r="BD803" s="23">
        <v>0</v>
      </c>
      <c r="BE803" s="41">
        <v>0</v>
      </c>
      <c r="BF803" s="23">
        <v>142791280</v>
      </c>
      <c r="BG803" s="23">
        <v>146460908</v>
      </c>
      <c r="BH803" s="25">
        <v>447200075</v>
      </c>
      <c r="BI803" s="23">
        <v>0</v>
      </c>
      <c r="BJ803" s="23">
        <v>41866280</v>
      </c>
      <c r="BK803" s="23">
        <v>0</v>
      </c>
      <c r="BL803" s="23">
        <v>0</v>
      </c>
      <c r="BM803" s="23">
        <v>0</v>
      </c>
      <c r="BN803" s="24">
        <v>0</v>
      </c>
      <c r="BO803" s="23">
        <v>0</v>
      </c>
      <c r="BP803" s="23">
        <v>0</v>
      </c>
      <c r="BQ803" s="23">
        <v>0</v>
      </c>
      <c r="BR803" s="25">
        <v>489066355</v>
      </c>
      <c r="BS803" s="22">
        <v>0</v>
      </c>
      <c r="BT803" s="23">
        <v>0</v>
      </c>
      <c r="BU803" s="23">
        <v>0</v>
      </c>
      <c r="BV803" s="23">
        <v>0</v>
      </c>
      <c r="BW803" s="24">
        <v>0</v>
      </c>
      <c r="BX803" s="23">
        <v>0</v>
      </c>
      <c r="BY803" s="23">
        <v>0</v>
      </c>
      <c r="BZ803" s="23">
        <v>0</v>
      </c>
      <c r="CA803" s="25">
        <f t="shared" si="116"/>
        <v>489066355</v>
      </c>
      <c r="CB803" s="22">
        <v>0</v>
      </c>
      <c r="CC803" s="23">
        <v>0</v>
      </c>
      <c r="CD803" s="23">
        <v>0</v>
      </c>
      <c r="CE803" s="23">
        <v>0</v>
      </c>
      <c r="CF803" s="24">
        <v>0</v>
      </c>
      <c r="CG803" s="23">
        <v>0</v>
      </c>
      <c r="CH803" s="23">
        <v>0</v>
      </c>
      <c r="CI803" s="23">
        <v>0</v>
      </c>
      <c r="CJ803" s="25">
        <f t="shared" si="117"/>
        <v>489066355</v>
      </c>
      <c r="CK803" s="22">
        <v>0</v>
      </c>
      <c r="CL803" s="23">
        <v>0</v>
      </c>
      <c r="CM803" s="23">
        <v>0</v>
      </c>
      <c r="CN803" s="23">
        <v>0</v>
      </c>
      <c r="CO803" s="23">
        <v>0</v>
      </c>
      <c r="CP803" s="24">
        <v>0</v>
      </c>
      <c r="CQ803" s="23">
        <v>0</v>
      </c>
      <c r="CR803" s="23">
        <v>0</v>
      </c>
      <c r="CS803" s="25">
        <f t="shared" si="118"/>
        <v>489066355</v>
      </c>
      <c r="CT803" s="22">
        <v>0</v>
      </c>
      <c r="CU803" s="23">
        <v>0</v>
      </c>
      <c r="CV803" s="23">
        <v>0</v>
      </c>
      <c r="CW803" s="23"/>
      <c r="CX803" s="23">
        <v>0</v>
      </c>
      <c r="CY803" s="24">
        <v>0</v>
      </c>
      <c r="CZ803" s="23">
        <v>0</v>
      </c>
      <c r="DA803" s="23">
        <v>0</v>
      </c>
      <c r="DB803" s="25">
        <f t="shared" si="111"/>
        <v>489066355</v>
      </c>
      <c r="DC803" s="22">
        <v>0</v>
      </c>
      <c r="DD803" s="23">
        <v>0</v>
      </c>
      <c r="DE803" s="23">
        <v>0</v>
      </c>
      <c r="DF803" s="23">
        <v>0</v>
      </c>
      <c r="DG803" s="23">
        <v>0</v>
      </c>
      <c r="DH803" s="24">
        <v>0</v>
      </c>
      <c r="DI803" s="23">
        <v>0</v>
      </c>
      <c r="DJ803" s="23">
        <v>0</v>
      </c>
      <c r="DK803" s="25">
        <f t="shared" si="112"/>
        <v>489066355</v>
      </c>
      <c r="DL803" s="28">
        <v>0</v>
      </c>
      <c r="DM803" s="23">
        <v>0</v>
      </c>
      <c r="DN803" s="23">
        <v>0</v>
      </c>
      <c r="DO803" s="23">
        <v>0</v>
      </c>
      <c r="DP803" s="23"/>
      <c r="DQ803" s="23"/>
      <c r="DR803" s="23">
        <v>0</v>
      </c>
      <c r="DS803" s="23">
        <v>0</v>
      </c>
      <c r="DT803" s="24">
        <v>0</v>
      </c>
      <c r="DU803" s="23">
        <v>0</v>
      </c>
      <c r="DV803" s="23">
        <v>0</v>
      </c>
      <c r="DW803" s="26">
        <f t="shared" si="119"/>
        <v>489066355</v>
      </c>
      <c r="DX803" s="26">
        <f>VLOOKUP(B803,[2]RPTNCT049_ConsultaSaldosContabl!$I$4:$K$7914,3,0)</f>
        <v>184657560</v>
      </c>
      <c r="DY803" s="13" t="e">
        <f>+S803+AD803+AU803+#REF!+BG803+#REF!+BQ803+#REF!</f>
        <v>#REF!</v>
      </c>
    </row>
    <row r="804" spans="1:129" ht="15" customHeight="1" x14ac:dyDescent="0.2">
      <c r="A804" s="9">
        <v>8001001404</v>
      </c>
      <c r="B804" s="9">
        <v>800100140</v>
      </c>
      <c r="C804" s="9"/>
      <c r="D804" s="27">
        <v>217173671</v>
      </c>
      <c r="E804" s="21" t="s">
        <v>1041</v>
      </c>
      <c r="F804" s="20" t="s">
        <v>2165</v>
      </c>
      <c r="G804" s="22">
        <f>VLOOKUP(A804,[1]SGP!$A$4:$G$1137,7,0)</f>
        <v>0</v>
      </c>
      <c r="H804" s="23"/>
      <c r="I804" s="23">
        <v>0</v>
      </c>
      <c r="J804" s="23">
        <v>0</v>
      </c>
      <c r="K804" s="24">
        <v>0</v>
      </c>
      <c r="L804" s="23">
        <v>0</v>
      </c>
      <c r="M804" s="23">
        <v>0</v>
      </c>
      <c r="N804" s="25">
        <f t="shared" si="113"/>
        <v>0</v>
      </c>
      <c r="O804" s="25">
        <v>0</v>
      </c>
      <c r="P804" s="22">
        <v>0</v>
      </c>
      <c r="Q804" s="23">
        <v>0</v>
      </c>
      <c r="R804" s="23">
        <v>0</v>
      </c>
      <c r="S804" s="31">
        <v>124054254</v>
      </c>
      <c r="T804" s="23">
        <v>0</v>
      </c>
      <c r="U804" s="24">
        <v>0</v>
      </c>
      <c r="V804" s="23">
        <v>0</v>
      </c>
      <c r="W804" s="23">
        <v>0</v>
      </c>
      <c r="X804" s="25">
        <f t="shared" si="114"/>
        <v>124054254</v>
      </c>
      <c r="Y804" s="25">
        <v>0</v>
      </c>
      <c r="Z804" s="22">
        <v>0</v>
      </c>
      <c r="AA804" s="23">
        <v>0</v>
      </c>
      <c r="AB804" s="22">
        <v>0</v>
      </c>
      <c r="AC804" s="23">
        <v>0</v>
      </c>
      <c r="AD804" s="23">
        <v>0</v>
      </c>
      <c r="AE804" s="23">
        <v>0</v>
      </c>
      <c r="AF804" s="24">
        <v>0</v>
      </c>
      <c r="AG804" s="23">
        <v>0</v>
      </c>
      <c r="AH804" s="23">
        <v>0</v>
      </c>
      <c r="AI804" s="25">
        <f t="shared" si="115"/>
        <v>124054254</v>
      </c>
      <c r="AJ804" s="25">
        <v>0</v>
      </c>
      <c r="AK804" s="24">
        <v>0</v>
      </c>
      <c r="AL804" s="23">
        <v>0</v>
      </c>
      <c r="AM804" s="23">
        <v>0</v>
      </c>
      <c r="AN804" s="24">
        <v>0</v>
      </c>
      <c r="AO804" s="24">
        <v>0</v>
      </c>
      <c r="AP804" s="23">
        <v>0</v>
      </c>
      <c r="AQ804" s="23">
        <v>0</v>
      </c>
      <c r="AR804" s="23">
        <v>0</v>
      </c>
      <c r="AS804" s="41" t="s">
        <v>2304</v>
      </c>
      <c r="AT804" s="23">
        <v>0</v>
      </c>
      <c r="AU804" s="23">
        <v>0</v>
      </c>
      <c r="AV804" s="25">
        <v>124054254</v>
      </c>
      <c r="AW804" s="22">
        <v>0</v>
      </c>
      <c r="AX804" s="23">
        <v>0</v>
      </c>
      <c r="AY804" s="41">
        <v>0</v>
      </c>
      <c r="AZ804" s="23">
        <v>0</v>
      </c>
      <c r="BA804" s="24">
        <v>0</v>
      </c>
      <c r="BB804" s="23">
        <v>0</v>
      </c>
      <c r="BC804" s="23"/>
      <c r="BD804" s="23">
        <v>0</v>
      </c>
      <c r="BE804" s="41">
        <v>0</v>
      </c>
      <c r="BF804" s="23">
        <v>83712400</v>
      </c>
      <c r="BG804" s="23">
        <v>115177701</v>
      </c>
      <c r="BH804" s="25">
        <v>322944355</v>
      </c>
      <c r="BI804" s="23">
        <v>0</v>
      </c>
      <c r="BJ804" s="23">
        <v>24612200</v>
      </c>
      <c r="BK804" s="23">
        <v>0</v>
      </c>
      <c r="BL804" s="23">
        <v>0</v>
      </c>
      <c r="BM804" s="23">
        <v>0</v>
      </c>
      <c r="BN804" s="24">
        <v>0</v>
      </c>
      <c r="BO804" s="23">
        <v>0</v>
      </c>
      <c r="BP804" s="23">
        <v>0</v>
      </c>
      <c r="BQ804" s="23">
        <v>0</v>
      </c>
      <c r="BR804" s="25">
        <v>347556555</v>
      </c>
      <c r="BS804" s="22">
        <v>0</v>
      </c>
      <c r="BT804" s="23">
        <v>0</v>
      </c>
      <c r="BU804" s="23">
        <v>0</v>
      </c>
      <c r="BV804" s="23">
        <v>0</v>
      </c>
      <c r="BW804" s="24">
        <v>0</v>
      </c>
      <c r="BX804" s="23">
        <v>0</v>
      </c>
      <c r="BY804" s="23">
        <v>0</v>
      </c>
      <c r="BZ804" s="23">
        <v>0</v>
      </c>
      <c r="CA804" s="25">
        <f t="shared" si="116"/>
        <v>347556555</v>
      </c>
      <c r="CB804" s="22">
        <v>0</v>
      </c>
      <c r="CC804" s="23">
        <v>0</v>
      </c>
      <c r="CD804" s="23">
        <v>0</v>
      </c>
      <c r="CE804" s="23">
        <v>0</v>
      </c>
      <c r="CF804" s="24">
        <v>0</v>
      </c>
      <c r="CG804" s="23">
        <v>0</v>
      </c>
      <c r="CH804" s="23">
        <v>0</v>
      </c>
      <c r="CI804" s="23">
        <v>0</v>
      </c>
      <c r="CJ804" s="25">
        <f t="shared" si="117"/>
        <v>347556555</v>
      </c>
      <c r="CK804" s="22">
        <v>0</v>
      </c>
      <c r="CL804" s="23">
        <v>0</v>
      </c>
      <c r="CM804" s="23">
        <v>0</v>
      </c>
      <c r="CN804" s="23">
        <v>0</v>
      </c>
      <c r="CO804" s="23">
        <v>0</v>
      </c>
      <c r="CP804" s="24">
        <v>0</v>
      </c>
      <c r="CQ804" s="23">
        <v>0</v>
      </c>
      <c r="CR804" s="23">
        <v>0</v>
      </c>
      <c r="CS804" s="25">
        <f t="shared" si="118"/>
        <v>347556555</v>
      </c>
      <c r="CT804" s="22">
        <v>0</v>
      </c>
      <c r="CU804" s="23">
        <v>0</v>
      </c>
      <c r="CV804" s="23">
        <v>0</v>
      </c>
      <c r="CW804" s="23"/>
      <c r="CX804" s="23">
        <v>0</v>
      </c>
      <c r="CY804" s="24">
        <v>0</v>
      </c>
      <c r="CZ804" s="23">
        <v>0</v>
      </c>
      <c r="DA804" s="23">
        <v>0</v>
      </c>
      <c r="DB804" s="25">
        <f t="shared" si="111"/>
        <v>347556555</v>
      </c>
      <c r="DC804" s="22">
        <v>0</v>
      </c>
      <c r="DD804" s="23">
        <v>0</v>
      </c>
      <c r="DE804" s="23">
        <v>0</v>
      </c>
      <c r="DF804" s="23">
        <v>0</v>
      </c>
      <c r="DG804" s="23">
        <v>0</v>
      </c>
      <c r="DH804" s="24">
        <v>0</v>
      </c>
      <c r="DI804" s="23">
        <v>0</v>
      </c>
      <c r="DJ804" s="23">
        <v>0</v>
      </c>
      <c r="DK804" s="25">
        <f t="shared" si="112"/>
        <v>347556555</v>
      </c>
      <c r="DL804" s="28">
        <v>0</v>
      </c>
      <c r="DM804" s="23">
        <v>0</v>
      </c>
      <c r="DN804" s="23">
        <v>0</v>
      </c>
      <c r="DO804" s="23">
        <v>0</v>
      </c>
      <c r="DP804" s="23"/>
      <c r="DQ804" s="23"/>
      <c r="DR804" s="23">
        <v>0</v>
      </c>
      <c r="DS804" s="23">
        <v>0</v>
      </c>
      <c r="DT804" s="24">
        <v>0</v>
      </c>
      <c r="DU804" s="23">
        <v>0</v>
      </c>
      <c r="DV804" s="23">
        <v>0</v>
      </c>
      <c r="DW804" s="26">
        <f t="shared" si="119"/>
        <v>347556555</v>
      </c>
      <c r="DX804" s="26">
        <f>VLOOKUP(B804,[2]RPTNCT049_ConsultaSaldosContabl!$I$4:$K$7914,3,0)</f>
        <v>108324600</v>
      </c>
      <c r="DY804" s="13" t="e">
        <f>+S804+AD804+AU804+#REF!+BG804+#REF!+BQ804+#REF!</f>
        <v>#REF!</v>
      </c>
    </row>
    <row r="805" spans="1:129" ht="15" customHeight="1" x14ac:dyDescent="0.2">
      <c r="A805" s="9">
        <v>8001001389</v>
      </c>
      <c r="B805" s="9">
        <v>800100138</v>
      </c>
      <c r="C805" s="9"/>
      <c r="D805" s="27">
        <v>212473624</v>
      </c>
      <c r="E805" s="21" t="s">
        <v>1040</v>
      </c>
      <c r="F805" s="20" t="s">
        <v>2164</v>
      </c>
      <c r="G805" s="22">
        <f>VLOOKUP(A805,[1]SGP!$A$4:$G$1137,7,0)</f>
        <v>0</v>
      </c>
      <c r="H805" s="23"/>
      <c r="I805" s="23">
        <v>0</v>
      </c>
      <c r="J805" s="23">
        <v>0</v>
      </c>
      <c r="K805" s="24">
        <v>0</v>
      </c>
      <c r="L805" s="23">
        <v>0</v>
      </c>
      <c r="M805" s="23">
        <v>0</v>
      </c>
      <c r="N805" s="25">
        <f t="shared" si="113"/>
        <v>0</v>
      </c>
      <c r="O805" s="25">
        <v>0</v>
      </c>
      <c r="P805" s="22">
        <v>0</v>
      </c>
      <c r="Q805" s="23">
        <v>0</v>
      </c>
      <c r="R805" s="23">
        <v>0</v>
      </c>
      <c r="S805" s="31">
        <v>278430495</v>
      </c>
      <c r="T805" s="23">
        <v>0</v>
      </c>
      <c r="U805" s="24">
        <v>0</v>
      </c>
      <c r="V805" s="23">
        <v>0</v>
      </c>
      <c r="W805" s="23">
        <v>0</v>
      </c>
      <c r="X805" s="25">
        <f t="shared" si="114"/>
        <v>278430495</v>
      </c>
      <c r="Y805" s="25">
        <v>0</v>
      </c>
      <c r="Z805" s="22">
        <v>0</v>
      </c>
      <c r="AA805" s="23">
        <v>0</v>
      </c>
      <c r="AB805" s="22">
        <v>0</v>
      </c>
      <c r="AC805" s="23">
        <v>0</v>
      </c>
      <c r="AD805" s="23">
        <v>0</v>
      </c>
      <c r="AE805" s="23">
        <v>0</v>
      </c>
      <c r="AF805" s="24">
        <v>0</v>
      </c>
      <c r="AG805" s="23">
        <v>0</v>
      </c>
      <c r="AH805" s="23">
        <v>0</v>
      </c>
      <c r="AI805" s="25">
        <f t="shared" si="115"/>
        <v>278430495</v>
      </c>
      <c r="AJ805" s="25">
        <v>0</v>
      </c>
      <c r="AK805" s="24">
        <v>0</v>
      </c>
      <c r="AL805" s="23">
        <v>0</v>
      </c>
      <c r="AM805" s="23">
        <v>0</v>
      </c>
      <c r="AN805" s="24">
        <v>0</v>
      </c>
      <c r="AO805" s="24">
        <v>0</v>
      </c>
      <c r="AP805" s="23">
        <v>0</v>
      </c>
      <c r="AQ805" s="23">
        <v>0</v>
      </c>
      <c r="AR805" s="23">
        <v>0</v>
      </c>
      <c r="AS805" s="41" t="s">
        <v>2304</v>
      </c>
      <c r="AT805" s="23">
        <v>0</v>
      </c>
      <c r="AU805" s="23">
        <v>0</v>
      </c>
      <c r="AV805" s="25">
        <v>278430495</v>
      </c>
      <c r="AW805" s="22">
        <v>0</v>
      </c>
      <c r="AX805" s="23">
        <v>0</v>
      </c>
      <c r="AY805" s="41">
        <v>0</v>
      </c>
      <c r="AZ805" s="23">
        <v>0</v>
      </c>
      <c r="BA805" s="24">
        <v>0</v>
      </c>
      <c r="BB805" s="23">
        <v>0</v>
      </c>
      <c r="BC805" s="23"/>
      <c r="BD805" s="23">
        <v>0</v>
      </c>
      <c r="BE805" s="41">
        <v>0</v>
      </c>
      <c r="BF805" s="23">
        <v>218609520</v>
      </c>
      <c r="BG805" s="23">
        <v>257208912</v>
      </c>
      <c r="BH805" s="25">
        <v>754248927</v>
      </c>
      <c r="BI805" s="23">
        <v>0</v>
      </c>
      <c r="BJ805" s="23">
        <v>64172080</v>
      </c>
      <c r="BK805" s="23">
        <v>0</v>
      </c>
      <c r="BL805" s="23">
        <v>0</v>
      </c>
      <c r="BM805" s="23">
        <v>0</v>
      </c>
      <c r="BN805" s="24">
        <v>0</v>
      </c>
      <c r="BO805" s="23">
        <v>0</v>
      </c>
      <c r="BP805" s="23">
        <v>0</v>
      </c>
      <c r="BQ805" s="23">
        <v>0</v>
      </c>
      <c r="BR805" s="25">
        <v>818421007</v>
      </c>
      <c r="BS805" s="22">
        <v>0</v>
      </c>
      <c r="BT805" s="23">
        <v>0</v>
      </c>
      <c r="BU805" s="23">
        <v>0</v>
      </c>
      <c r="BV805" s="23">
        <v>0</v>
      </c>
      <c r="BW805" s="24">
        <v>0</v>
      </c>
      <c r="BX805" s="23">
        <v>0</v>
      </c>
      <c r="BY805" s="23">
        <v>0</v>
      </c>
      <c r="BZ805" s="23">
        <v>0</v>
      </c>
      <c r="CA805" s="25">
        <f t="shared" si="116"/>
        <v>818421007</v>
      </c>
      <c r="CB805" s="22">
        <v>0</v>
      </c>
      <c r="CC805" s="23">
        <v>0</v>
      </c>
      <c r="CD805" s="23">
        <v>0</v>
      </c>
      <c r="CE805" s="23">
        <v>0</v>
      </c>
      <c r="CF805" s="24">
        <v>0</v>
      </c>
      <c r="CG805" s="23">
        <v>0</v>
      </c>
      <c r="CH805" s="23">
        <v>0</v>
      </c>
      <c r="CI805" s="23">
        <v>0</v>
      </c>
      <c r="CJ805" s="25">
        <f t="shared" si="117"/>
        <v>818421007</v>
      </c>
      <c r="CK805" s="22">
        <v>0</v>
      </c>
      <c r="CL805" s="23">
        <v>0</v>
      </c>
      <c r="CM805" s="23">
        <v>0</v>
      </c>
      <c r="CN805" s="23">
        <v>0</v>
      </c>
      <c r="CO805" s="23">
        <v>0</v>
      </c>
      <c r="CP805" s="24">
        <v>0</v>
      </c>
      <c r="CQ805" s="23">
        <v>0</v>
      </c>
      <c r="CR805" s="23">
        <v>0</v>
      </c>
      <c r="CS805" s="25">
        <f t="shared" si="118"/>
        <v>818421007</v>
      </c>
      <c r="CT805" s="22">
        <v>0</v>
      </c>
      <c r="CU805" s="23">
        <v>0</v>
      </c>
      <c r="CV805" s="23">
        <v>0</v>
      </c>
      <c r="CW805" s="23"/>
      <c r="CX805" s="23">
        <v>0</v>
      </c>
      <c r="CY805" s="24">
        <v>0</v>
      </c>
      <c r="CZ805" s="23">
        <v>0</v>
      </c>
      <c r="DA805" s="23">
        <v>0</v>
      </c>
      <c r="DB805" s="25">
        <f t="shared" si="111"/>
        <v>818421007</v>
      </c>
      <c r="DC805" s="22">
        <v>0</v>
      </c>
      <c r="DD805" s="23">
        <v>0</v>
      </c>
      <c r="DE805" s="23">
        <v>0</v>
      </c>
      <c r="DF805" s="23">
        <v>0</v>
      </c>
      <c r="DG805" s="23">
        <v>0</v>
      </c>
      <c r="DH805" s="24">
        <v>0</v>
      </c>
      <c r="DI805" s="23">
        <v>0</v>
      </c>
      <c r="DJ805" s="23">
        <v>0</v>
      </c>
      <c r="DK805" s="25">
        <f t="shared" si="112"/>
        <v>818421007</v>
      </c>
      <c r="DL805" s="28">
        <v>0</v>
      </c>
      <c r="DM805" s="23">
        <v>0</v>
      </c>
      <c r="DN805" s="23">
        <v>0</v>
      </c>
      <c r="DO805" s="23">
        <v>0</v>
      </c>
      <c r="DP805" s="23"/>
      <c r="DQ805" s="23"/>
      <c r="DR805" s="23">
        <v>0</v>
      </c>
      <c r="DS805" s="23">
        <v>0</v>
      </c>
      <c r="DT805" s="24">
        <v>0</v>
      </c>
      <c r="DU805" s="23">
        <v>0</v>
      </c>
      <c r="DV805" s="23">
        <v>0</v>
      </c>
      <c r="DW805" s="26">
        <f t="shared" si="119"/>
        <v>818421007</v>
      </c>
      <c r="DX805" s="26">
        <f>VLOOKUP(B805,[2]RPTNCT049_ConsultaSaldosContabl!$I$4:$K$7914,3,0)</f>
        <v>282781600</v>
      </c>
      <c r="DY805" s="13" t="e">
        <f>+S805+AD805+AU805+#REF!+BG805+#REF!+BQ805+#REF!</f>
        <v>#REF!</v>
      </c>
    </row>
    <row r="806" spans="1:129" ht="15" customHeight="1" x14ac:dyDescent="0.2">
      <c r="A806" s="9">
        <v>8001001371</v>
      </c>
      <c r="B806" s="9">
        <v>800100137</v>
      </c>
      <c r="C806" s="9"/>
      <c r="D806" s="27">
        <v>215573555</v>
      </c>
      <c r="E806" s="21" t="s">
        <v>1035</v>
      </c>
      <c r="F806" s="20" t="s">
        <v>2159</v>
      </c>
      <c r="G806" s="22">
        <f>VLOOKUP(A806,[1]SGP!$A$4:$G$1137,7,0)</f>
        <v>0</v>
      </c>
      <c r="H806" s="23"/>
      <c r="I806" s="23">
        <v>0</v>
      </c>
      <c r="J806" s="23">
        <v>0</v>
      </c>
      <c r="K806" s="24">
        <v>0</v>
      </c>
      <c r="L806" s="23">
        <v>0</v>
      </c>
      <c r="M806" s="23">
        <v>0</v>
      </c>
      <c r="N806" s="25">
        <f t="shared" si="113"/>
        <v>0</v>
      </c>
      <c r="O806" s="25">
        <v>0</v>
      </c>
      <c r="P806" s="22">
        <v>0</v>
      </c>
      <c r="Q806" s="23">
        <v>0</v>
      </c>
      <c r="R806" s="23">
        <v>0</v>
      </c>
      <c r="S806" s="31">
        <v>327160348</v>
      </c>
      <c r="T806" s="23">
        <v>0</v>
      </c>
      <c r="U806" s="24">
        <v>0</v>
      </c>
      <c r="V806" s="23">
        <v>0</v>
      </c>
      <c r="W806" s="23">
        <v>0</v>
      </c>
      <c r="X806" s="25">
        <f t="shared" si="114"/>
        <v>327160348</v>
      </c>
      <c r="Y806" s="25">
        <v>0</v>
      </c>
      <c r="Z806" s="22">
        <v>0</v>
      </c>
      <c r="AA806" s="23">
        <v>0</v>
      </c>
      <c r="AB806" s="22">
        <v>0</v>
      </c>
      <c r="AC806" s="23">
        <v>0</v>
      </c>
      <c r="AD806" s="23">
        <v>0</v>
      </c>
      <c r="AE806" s="23">
        <v>0</v>
      </c>
      <c r="AF806" s="24">
        <v>0</v>
      </c>
      <c r="AG806" s="23">
        <v>0</v>
      </c>
      <c r="AH806" s="23">
        <v>0</v>
      </c>
      <c r="AI806" s="25">
        <f t="shared" si="115"/>
        <v>327160348</v>
      </c>
      <c r="AJ806" s="25">
        <v>0</v>
      </c>
      <c r="AK806" s="24">
        <v>0</v>
      </c>
      <c r="AL806" s="23">
        <v>0</v>
      </c>
      <c r="AM806" s="23">
        <v>0</v>
      </c>
      <c r="AN806" s="24">
        <v>0</v>
      </c>
      <c r="AO806" s="24">
        <v>0</v>
      </c>
      <c r="AP806" s="23">
        <v>0</v>
      </c>
      <c r="AQ806" s="23">
        <v>0</v>
      </c>
      <c r="AR806" s="23">
        <v>0</v>
      </c>
      <c r="AS806" s="41" t="s">
        <v>2304</v>
      </c>
      <c r="AT806" s="23">
        <v>0</v>
      </c>
      <c r="AU806" s="23">
        <v>0</v>
      </c>
      <c r="AV806" s="25">
        <v>327160348</v>
      </c>
      <c r="AW806" s="22">
        <v>0</v>
      </c>
      <c r="AX806" s="23">
        <v>0</v>
      </c>
      <c r="AY806" s="41">
        <v>0</v>
      </c>
      <c r="AZ806" s="23">
        <v>0</v>
      </c>
      <c r="BA806" s="24">
        <v>0</v>
      </c>
      <c r="BB806" s="23">
        <v>0</v>
      </c>
      <c r="BC806" s="23"/>
      <c r="BD806" s="23">
        <v>0</v>
      </c>
      <c r="BE806" s="41">
        <v>0</v>
      </c>
      <c r="BF806" s="23">
        <v>314107360</v>
      </c>
      <c r="BG806" s="23">
        <v>311587806</v>
      </c>
      <c r="BH806" s="25">
        <v>952855514</v>
      </c>
      <c r="BI806" s="23">
        <v>0</v>
      </c>
      <c r="BJ806" s="23">
        <v>92156405</v>
      </c>
      <c r="BK806" s="23">
        <v>0</v>
      </c>
      <c r="BL806" s="23">
        <v>0</v>
      </c>
      <c r="BM806" s="23">
        <v>0</v>
      </c>
      <c r="BN806" s="24">
        <v>0</v>
      </c>
      <c r="BO806" s="23">
        <v>0</v>
      </c>
      <c r="BP806" s="23">
        <v>0</v>
      </c>
      <c r="BQ806" s="23">
        <v>0</v>
      </c>
      <c r="BR806" s="25">
        <v>1045011919</v>
      </c>
      <c r="BS806" s="22">
        <v>0</v>
      </c>
      <c r="BT806" s="23">
        <v>0</v>
      </c>
      <c r="BU806" s="23">
        <v>0</v>
      </c>
      <c r="BV806" s="23">
        <v>0</v>
      </c>
      <c r="BW806" s="24">
        <v>0</v>
      </c>
      <c r="BX806" s="23">
        <v>0</v>
      </c>
      <c r="BY806" s="23">
        <v>0</v>
      </c>
      <c r="BZ806" s="23">
        <v>0</v>
      </c>
      <c r="CA806" s="25">
        <f t="shared" si="116"/>
        <v>1045011919</v>
      </c>
      <c r="CB806" s="22">
        <v>0</v>
      </c>
      <c r="CC806" s="23">
        <v>0</v>
      </c>
      <c r="CD806" s="23">
        <v>0</v>
      </c>
      <c r="CE806" s="23">
        <v>0</v>
      </c>
      <c r="CF806" s="24">
        <v>0</v>
      </c>
      <c r="CG806" s="23">
        <v>0</v>
      </c>
      <c r="CH806" s="23">
        <v>0</v>
      </c>
      <c r="CI806" s="23">
        <v>0</v>
      </c>
      <c r="CJ806" s="25">
        <f t="shared" si="117"/>
        <v>1045011919</v>
      </c>
      <c r="CK806" s="22">
        <v>0</v>
      </c>
      <c r="CL806" s="23">
        <v>0</v>
      </c>
      <c r="CM806" s="23">
        <v>0</v>
      </c>
      <c r="CN806" s="23">
        <v>0</v>
      </c>
      <c r="CO806" s="23">
        <v>0</v>
      </c>
      <c r="CP806" s="24">
        <v>0</v>
      </c>
      <c r="CQ806" s="23">
        <v>0</v>
      </c>
      <c r="CR806" s="23">
        <v>0</v>
      </c>
      <c r="CS806" s="25">
        <f t="shared" si="118"/>
        <v>1045011919</v>
      </c>
      <c r="CT806" s="22">
        <v>0</v>
      </c>
      <c r="CU806" s="23">
        <v>0</v>
      </c>
      <c r="CV806" s="23">
        <v>0</v>
      </c>
      <c r="CW806" s="23"/>
      <c r="CX806" s="23">
        <v>0</v>
      </c>
      <c r="CY806" s="24">
        <v>0</v>
      </c>
      <c r="CZ806" s="23">
        <v>0</v>
      </c>
      <c r="DA806" s="23">
        <v>0</v>
      </c>
      <c r="DB806" s="25">
        <f t="shared" si="111"/>
        <v>1045011919</v>
      </c>
      <c r="DC806" s="22">
        <v>0</v>
      </c>
      <c r="DD806" s="23">
        <v>0</v>
      </c>
      <c r="DE806" s="23">
        <v>0</v>
      </c>
      <c r="DF806" s="23">
        <v>0</v>
      </c>
      <c r="DG806" s="23">
        <v>0</v>
      </c>
      <c r="DH806" s="24">
        <v>0</v>
      </c>
      <c r="DI806" s="23">
        <v>0</v>
      </c>
      <c r="DJ806" s="23">
        <v>0</v>
      </c>
      <c r="DK806" s="25">
        <f t="shared" si="112"/>
        <v>1045011919</v>
      </c>
      <c r="DL806" s="28">
        <v>0</v>
      </c>
      <c r="DM806" s="23">
        <v>0</v>
      </c>
      <c r="DN806" s="23">
        <v>0</v>
      </c>
      <c r="DO806" s="23">
        <v>0</v>
      </c>
      <c r="DP806" s="23"/>
      <c r="DQ806" s="23"/>
      <c r="DR806" s="23">
        <v>0</v>
      </c>
      <c r="DS806" s="23">
        <v>0</v>
      </c>
      <c r="DT806" s="24">
        <v>0</v>
      </c>
      <c r="DU806" s="23">
        <v>0</v>
      </c>
      <c r="DV806" s="23">
        <v>0</v>
      </c>
      <c r="DW806" s="26">
        <f t="shared" si="119"/>
        <v>1045011919</v>
      </c>
      <c r="DX806" s="26">
        <f>VLOOKUP(B806,[2]RPTNCT049_ConsultaSaldosContabl!$I$4:$K$7914,3,0)</f>
        <v>406263765</v>
      </c>
      <c r="DY806" s="13" t="e">
        <f>+S806+AD806+AU806+#REF!+BG806+#REF!+BQ806+#REF!</f>
        <v>#REF!</v>
      </c>
    </row>
    <row r="807" spans="1:129" ht="15" customHeight="1" x14ac:dyDescent="0.2">
      <c r="A807" s="9">
        <v>8001001364</v>
      </c>
      <c r="B807" s="9">
        <v>800100136</v>
      </c>
      <c r="C807" s="9"/>
      <c r="D807" s="27">
        <v>214773547</v>
      </c>
      <c r="E807" s="21" t="s">
        <v>1034</v>
      </c>
      <c r="F807" s="20" t="s">
        <v>2158</v>
      </c>
      <c r="G807" s="22">
        <f>VLOOKUP(A807,[1]SGP!$A$4:$G$1137,7,0)</f>
        <v>0</v>
      </c>
      <c r="H807" s="23"/>
      <c r="I807" s="23">
        <v>0</v>
      </c>
      <c r="J807" s="23">
        <v>0</v>
      </c>
      <c r="K807" s="24">
        <v>0</v>
      </c>
      <c r="L807" s="23">
        <v>0</v>
      </c>
      <c r="M807" s="23">
        <v>0</v>
      </c>
      <c r="N807" s="25">
        <f t="shared" si="113"/>
        <v>0</v>
      </c>
      <c r="O807" s="25">
        <v>0</v>
      </c>
      <c r="P807" s="22">
        <v>0</v>
      </c>
      <c r="Q807" s="23">
        <v>0</v>
      </c>
      <c r="R807" s="23">
        <v>0</v>
      </c>
      <c r="S807" s="31">
        <v>52198648</v>
      </c>
      <c r="T807" s="23">
        <v>0</v>
      </c>
      <c r="U807" s="24">
        <v>0</v>
      </c>
      <c r="V807" s="23">
        <v>0</v>
      </c>
      <c r="W807" s="23">
        <v>0</v>
      </c>
      <c r="X807" s="25">
        <f t="shared" si="114"/>
        <v>52198648</v>
      </c>
      <c r="Y807" s="25">
        <v>0</v>
      </c>
      <c r="Z807" s="22">
        <v>0</v>
      </c>
      <c r="AA807" s="23">
        <v>0</v>
      </c>
      <c r="AB807" s="22">
        <v>0</v>
      </c>
      <c r="AC807" s="23">
        <v>0</v>
      </c>
      <c r="AD807" s="23">
        <v>0</v>
      </c>
      <c r="AE807" s="23">
        <v>0</v>
      </c>
      <c r="AF807" s="24">
        <v>0</v>
      </c>
      <c r="AG807" s="23">
        <v>0</v>
      </c>
      <c r="AH807" s="23">
        <v>0</v>
      </c>
      <c r="AI807" s="25">
        <f t="shared" si="115"/>
        <v>52198648</v>
      </c>
      <c r="AJ807" s="25">
        <v>0</v>
      </c>
      <c r="AK807" s="24">
        <v>0</v>
      </c>
      <c r="AL807" s="23">
        <v>0</v>
      </c>
      <c r="AM807" s="23">
        <v>0</v>
      </c>
      <c r="AN807" s="24">
        <v>0</v>
      </c>
      <c r="AO807" s="24">
        <v>0</v>
      </c>
      <c r="AP807" s="23">
        <v>0</v>
      </c>
      <c r="AQ807" s="23">
        <v>0</v>
      </c>
      <c r="AR807" s="23">
        <v>0</v>
      </c>
      <c r="AS807" s="41" t="s">
        <v>2304</v>
      </c>
      <c r="AT807" s="23">
        <v>0</v>
      </c>
      <c r="AU807" s="23">
        <v>0</v>
      </c>
      <c r="AV807" s="25">
        <v>52198648</v>
      </c>
      <c r="AW807" s="22">
        <v>0</v>
      </c>
      <c r="AX807" s="23">
        <v>0</v>
      </c>
      <c r="AY807" s="41">
        <v>0</v>
      </c>
      <c r="AZ807" s="23">
        <v>0</v>
      </c>
      <c r="BA807" s="24">
        <v>0</v>
      </c>
      <c r="BB807" s="23">
        <v>0</v>
      </c>
      <c r="BC807" s="23"/>
      <c r="BD807" s="23">
        <v>0</v>
      </c>
      <c r="BE807" s="41">
        <v>0</v>
      </c>
      <c r="BF807" s="23">
        <v>33069565</v>
      </c>
      <c r="BG807" s="23">
        <v>50996469</v>
      </c>
      <c r="BH807" s="25">
        <v>136264682</v>
      </c>
      <c r="BI807" s="23">
        <v>0</v>
      </c>
      <c r="BJ807" s="23">
        <v>9444992</v>
      </c>
      <c r="BK807" s="23">
        <v>0</v>
      </c>
      <c r="BL807" s="23">
        <v>0</v>
      </c>
      <c r="BM807" s="23">
        <v>0</v>
      </c>
      <c r="BN807" s="24">
        <v>0</v>
      </c>
      <c r="BO807" s="23">
        <v>0</v>
      </c>
      <c r="BP807" s="23">
        <v>0</v>
      </c>
      <c r="BQ807" s="23">
        <v>0</v>
      </c>
      <c r="BR807" s="25">
        <v>145709674</v>
      </c>
      <c r="BS807" s="22">
        <v>0</v>
      </c>
      <c r="BT807" s="23">
        <v>0</v>
      </c>
      <c r="BU807" s="23">
        <v>0</v>
      </c>
      <c r="BV807" s="23">
        <v>0</v>
      </c>
      <c r="BW807" s="24">
        <v>0</v>
      </c>
      <c r="BX807" s="23">
        <v>0</v>
      </c>
      <c r="BY807" s="23">
        <v>0</v>
      </c>
      <c r="BZ807" s="23">
        <v>0</v>
      </c>
      <c r="CA807" s="25">
        <f t="shared" si="116"/>
        <v>145709674</v>
      </c>
      <c r="CB807" s="22">
        <v>0</v>
      </c>
      <c r="CC807" s="23">
        <v>0</v>
      </c>
      <c r="CD807" s="23">
        <v>0</v>
      </c>
      <c r="CE807" s="23">
        <v>0</v>
      </c>
      <c r="CF807" s="24">
        <v>0</v>
      </c>
      <c r="CG807" s="23">
        <v>0</v>
      </c>
      <c r="CH807" s="23">
        <v>0</v>
      </c>
      <c r="CI807" s="23">
        <v>0</v>
      </c>
      <c r="CJ807" s="25">
        <f t="shared" si="117"/>
        <v>145709674</v>
      </c>
      <c r="CK807" s="22">
        <v>0</v>
      </c>
      <c r="CL807" s="23">
        <v>0</v>
      </c>
      <c r="CM807" s="23">
        <v>0</v>
      </c>
      <c r="CN807" s="23">
        <v>0</v>
      </c>
      <c r="CO807" s="23">
        <v>0</v>
      </c>
      <c r="CP807" s="24">
        <v>0</v>
      </c>
      <c r="CQ807" s="23">
        <v>0</v>
      </c>
      <c r="CR807" s="23">
        <v>0</v>
      </c>
      <c r="CS807" s="25">
        <f t="shared" si="118"/>
        <v>145709674</v>
      </c>
      <c r="CT807" s="22">
        <v>0</v>
      </c>
      <c r="CU807" s="23">
        <v>0</v>
      </c>
      <c r="CV807" s="23">
        <v>0</v>
      </c>
      <c r="CW807" s="23"/>
      <c r="CX807" s="23">
        <v>0</v>
      </c>
      <c r="CY807" s="24">
        <v>0</v>
      </c>
      <c r="CZ807" s="23">
        <v>0</v>
      </c>
      <c r="DA807" s="23">
        <v>0</v>
      </c>
      <c r="DB807" s="25">
        <f t="shared" ref="DB807:DB870" si="120">SUM(CS807:DA807)</f>
        <v>145709674</v>
      </c>
      <c r="DC807" s="22">
        <v>0</v>
      </c>
      <c r="DD807" s="23">
        <v>0</v>
      </c>
      <c r="DE807" s="23">
        <v>0</v>
      </c>
      <c r="DF807" s="23">
        <v>0</v>
      </c>
      <c r="DG807" s="23">
        <v>0</v>
      </c>
      <c r="DH807" s="24">
        <v>0</v>
      </c>
      <c r="DI807" s="23">
        <v>0</v>
      </c>
      <c r="DJ807" s="23">
        <v>0</v>
      </c>
      <c r="DK807" s="25">
        <f t="shared" ref="DK807:DK870" si="121">+DB807+DC807+DD807+DE807+DF807+DG807+DH807+DI807+DJ807</f>
        <v>145709674</v>
      </c>
      <c r="DL807" s="28">
        <v>0</v>
      </c>
      <c r="DM807" s="23">
        <v>0</v>
      </c>
      <c r="DN807" s="23">
        <v>0</v>
      </c>
      <c r="DO807" s="23">
        <v>0</v>
      </c>
      <c r="DP807" s="23"/>
      <c r="DQ807" s="23"/>
      <c r="DR807" s="23">
        <v>0</v>
      </c>
      <c r="DS807" s="23">
        <v>0</v>
      </c>
      <c r="DT807" s="24">
        <v>0</v>
      </c>
      <c r="DU807" s="23">
        <v>0</v>
      </c>
      <c r="DV807" s="23">
        <v>0</v>
      </c>
      <c r="DW807" s="26">
        <f t="shared" si="119"/>
        <v>145709674</v>
      </c>
      <c r="DX807" s="26">
        <f>VLOOKUP(B807,[2]RPTNCT049_ConsultaSaldosContabl!$I$4:$K$7914,3,0)</f>
        <v>42514557</v>
      </c>
      <c r="DY807" s="13" t="e">
        <f>+S807+AD807+AU807+#REF!+BG807+#REF!+BQ807+#REF!</f>
        <v>#REF!</v>
      </c>
    </row>
    <row r="808" spans="1:129" ht="15" customHeight="1" x14ac:dyDescent="0.2">
      <c r="A808" s="9">
        <v>8001001341</v>
      </c>
      <c r="B808" s="9">
        <v>800100134</v>
      </c>
      <c r="C808" s="9"/>
      <c r="D808" s="27">
        <v>218373483</v>
      </c>
      <c r="E808" s="21" t="s">
        <v>1031</v>
      </c>
      <c r="F808" s="20" t="s">
        <v>2155</v>
      </c>
      <c r="G808" s="22">
        <f>VLOOKUP(A808,[1]SGP!$A$4:$G$1137,7,0)</f>
        <v>0</v>
      </c>
      <c r="H808" s="23"/>
      <c r="I808" s="23">
        <v>0</v>
      </c>
      <c r="J808" s="23">
        <v>0</v>
      </c>
      <c r="K808" s="24">
        <v>0</v>
      </c>
      <c r="L808" s="23">
        <v>0</v>
      </c>
      <c r="M808" s="23">
        <v>0</v>
      </c>
      <c r="N808" s="25">
        <f t="shared" si="113"/>
        <v>0</v>
      </c>
      <c r="O808" s="25">
        <v>0</v>
      </c>
      <c r="P808" s="22">
        <v>0</v>
      </c>
      <c r="Q808" s="23">
        <v>0</v>
      </c>
      <c r="R808" s="23">
        <v>0</v>
      </c>
      <c r="S808" s="31">
        <v>142333687</v>
      </c>
      <c r="T808" s="23">
        <v>0</v>
      </c>
      <c r="U808" s="24">
        <v>0</v>
      </c>
      <c r="V808" s="23">
        <v>0</v>
      </c>
      <c r="W808" s="23">
        <v>0</v>
      </c>
      <c r="X808" s="25">
        <f t="shared" si="114"/>
        <v>142333687</v>
      </c>
      <c r="Y808" s="25">
        <v>0</v>
      </c>
      <c r="Z808" s="22">
        <v>0</v>
      </c>
      <c r="AA808" s="23">
        <v>0</v>
      </c>
      <c r="AB808" s="22">
        <v>0</v>
      </c>
      <c r="AC808" s="23">
        <v>0</v>
      </c>
      <c r="AD808" s="23">
        <v>0</v>
      </c>
      <c r="AE808" s="23">
        <v>0</v>
      </c>
      <c r="AF808" s="24">
        <v>0</v>
      </c>
      <c r="AG808" s="23">
        <v>0</v>
      </c>
      <c r="AH808" s="23">
        <v>0</v>
      </c>
      <c r="AI808" s="25">
        <f t="shared" si="115"/>
        <v>142333687</v>
      </c>
      <c r="AJ808" s="25">
        <v>0</v>
      </c>
      <c r="AK808" s="24">
        <v>0</v>
      </c>
      <c r="AL808" s="23">
        <v>0</v>
      </c>
      <c r="AM808" s="23">
        <v>0</v>
      </c>
      <c r="AN808" s="24">
        <v>0</v>
      </c>
      <c r="AO808" s="24">
        <v>0</v>
      </c>
      <c r="AP808" s="23">
        <v>0</v>
      </c>
      <c r="AQ808" s="23">
        <v>0</v>
      </c>
      <c r="AR808" s="23">
        <v>0</v>
      </c>
      <c r="AS808" s="41" t="s">
        <v>2304</v>
      </c>
      <c r="AT808" s="23">
        <v>0</v>
      </c>
      <c r="AU808" s="23">
        <v>0</v>
      </c>
      <c r="AV808" s="25">
        <v>142333687</v>
      </c>
      <c r="AW808" s="22">
        <v>0</v>
      </c>
      <c r="AX808" s="23">
        <v>0</v>
      </c>
      <c r="AY808" s="41">
        <v>0</v>
      </c>
      <c r="AZ808" s="23">
        <v>0</v>
      </c>
      <c r="BA808" s="24">
        <v>0</v>
      </c>
      <c r="BB808" s="23">
        <v>0</v>
      </c>
      <c r="BC808" s="23"/>
      <c r="BD808" s="23">
        <v>0</v>
      </c>
      <c r="BE808" s="41">
        <v>0</v>
      </c>
      <c r="BF808" s="23">
        <v>113836585</v>
      </c>
      <c r="BG808" s="23">
        <v>134576681</v>
      </c>
      <c r="BH808" s="25">
        <v>390746953</v>
      </c>
      <c r="BI808" s="23">
        <v>0</v>
      </c>
      <c r="BJ808" s="23">
        <v>33416344</v>
      </c>
      <c r="BK808" s="23">
        <v>0</v>
      </c>
      <c r="BL808" s="23">
        <v>0</v>
      </c>
      <c r="BM808" s="23">
        <v>0</v>
      </c>
      <c r="BN808" s="24">
        <v>0</v>
      </c>
      <c r="BO808" s="23">
        <v>0</v>
      </c>
      <c r="BP808" s="23">
        <v>0</v>
      </c>
      <c r="BQ808" s="23">
        <v>0</v>
      </c>
      <c r="BR808" s="25">
        <v>424163297</v>
      </c>
      <c r="BS808" s="22">
        <v>0</v>
      </c>
      <c r="BT808" s="23">
        <v>0</v>
      </c>
      <c r="BU808" s="23">
        <v>0</v>
      </c>
      <c r="BV808" s="23">
        <v>0</v>
      </c>
      <c r="BW808" s="24">
        <v>0</v>
      </c>
      <c r="BX808" s="23">
        <v>0</v>
      </c>
      <c r="BY808" s="23">
        <v>0</v>
      </c>
      <c r="BZ808" s="23">
        <v>0</v>
      </c>
      <c r="CA808" s="25">
        <f t="shared" si="116"/>
        <v>424163297</v>
      </c>
      <c r="CB808" s="22">
        <v>0</v>
      </c>
      <c r="CC808" s="23">
        <v>0</v>
      </c>
      <c r="CD808" s="23">
        <v>0</v>
      </c>
      <c r="CE808" s="23">
        <v>0</v>
      </c>
      <c r="CF808" s="24">
        <v>0</v>
      </c>
      <c r="CG808" s="23">
        <v>0</v>
      </c>
      <c r="CH808" s="23">
        <v>0</v>
      </c>
      <c r="CI808" s="23">
        <v>0</v>
      </c>
      <c r="CJ808" s="25">
        <f t="shared" si="117"/>
        <v>424163297</v>
      </c>
      <c r="CK808" s="22">
        <v>0</v>
      </c>
      <c r="CL808" s="23">
        <v>0</v>
      </c>
      <c r="CM808" s="23">
        <v>0</v>
      </c>
      <c r="CN808" s="23">
        <v>0</v>
      </c>
      <c r="CO808" s="23">
        <v>0</v>
      </c>
      <c r="CP808" s="24">
        <v>0</v>
      </c>
      <c r="CQ808" s="23">
        <v>0</v>
      </c>
      <c r="CR808" s="23">
        <v>0</v>
      </c>
      <c r="CS808" s="25">
        <f t="shared" si="118"/>
        <v>424163297</v>
      </c>
      <c r="CT808" s="22">
        <v>0</v>
      </c>
      <c r="CU808" s="23">
        <v>0</v>
      </c>
      <c r="CV808" s="23">
        <v>0</v>
      </c>
      <c r="CW808" s="23"/>
      <c r="CX808" s="23">
        <v>0</v>
      </c>
      <c r="CY808" s="24">
        <v>0</v>
      </c>
      <c r="CZ808" s="23">
        <v>0</v>
      </c>
      <c r="DA808" s="23">
        <v>0</v>
      </c>
      <c r="DB808" s="25">
        <f t="shared" si="120"/>
        <v>424163297</v>
      </c>
      <c r="DC808" s="22">
        <v>0</v>
      </c>
      <c r="DD808" s="23">
        <v>0</v>
      </c>
      <c r="DE808" s="23">
        <v>0</v>
      </c>
      <c r="DF808" s="23">
        <v>0</v>
      </c>
      <c r="DG808" s="23">
        <v>0</v>
      </c>
      <c r="DH808" s="24">
        <v>0</v>
      </c>
      <c r="DI808" s="23">
        <v>0</v>
      </c>
      <c r="DJ808" s="23">
        <v>0</v>
      </c>
      <c r="DK808" s="25">
        <f t="shared" si="121"/>
        <v>424163297</v>
      </c>
      <c r="DL808" s="28">
        <v>0</v>
      </c>
      <c r="DM808" s="23">
        <v>0</v>
      </c>
      <c r="DN808" s="23">
        <v>0</v>
      </c>
      <c r="DO808" s="23">
        <v>0</v>
      </c>
      <c r="DP808" s="23"/>
      <c r="DQ808" s="23"/>
      <c r="DR808" s="23">
        <v>0</v>
      </c>
      <c r="DS808" s="23">
        <v>0</v>
      </c>
      <c r="DT808" s="24">
        <v>0</v>
      </c>
      <c r="DU808" s="23">
        <v>0</v>
      </c>
      <c r="DV808" s="23">
        <v>0</v>
      </c>
      <c r="DW808" s="26">
        <f t="shared" si="119"/>
        <v>424163297</v>
      </c>
      <c r="DX808" s="26">
        <f>VLOOKUP(B808,[2]RPTNCT049_ConsultaSaldosContabl!$I$4:$K$7914,3,0)</f>
        <v>147252929</v>
      </c>
      <c r="DY808" s="13" t="e">
        <f>+S808+AD808+AU808+#REF!+BG808+#REF!+BQ808+#REF!</f>
        <v>#REF!</v>
      </c>
    </row>
    <row r="809" spans="1:129" ht="15" customHeight="1" x14ac:dyDescent="0.2">
      <c r="A809" s="9">
        <v>8001000610</v>
      </c>
      <c r="B809" s="9">
        <v>800100061</v>
      </c>
      <c r="C809" s="9"/>
      <c r="D809" s="27">
        <v>211173411</v>
      </c>
      <c r="E809" s="21" t="s">
        <v>1027</v>
      </c>
      <c r="F809" s="20" t="s">
        <v>2151</v>
      </c>
      <c r="G809" s="22">
        <f>VLOOKUP(A809,[1]SGP!$A$4:$G$1137,7,0)</f>
        <v>0</v>
      </c>
      <c r="H809" s="23"/>
      <c r="I809" s="23">
        <v>0</v>
      </c>
      <c r="J809" s="23">
        <v>0</v>
      </c>
      <c r="K809" s="24">
        <v>0</v>
      </c>
      <c r="L809" s="23">
        <v>0</v>
      </c>
      <c r="M809" s="23">
        <v>0</v>
      </c>
      <c r="N809" s="25">
        <f t="shared" si="113"/>
        <v>0</v>
      </c>
      <c r="O809" s="25">
        <v>0</v>
      </c>
      <c r="P809" s="22">
        <v>0</v>
      </c>
      <c r="Q809" s="23">
        <v>0</v>
      </c>
      <c r="R809" s="23">
        <v>0</v>
      </c>
      <c r="S809" s="31">
        <v>346151261</v>
      </c>
      <c r="T809" s="23">
        <v>0</v>
      </c>
      <c r="U809" s="24">
        <v>0</v>
      </c>
      <c r="V809" s="23">
        <v>0</v>
      </c>
      <c r="W809" s="23">
        <v>0</v>
      </c>
      <c r="X809" s="25">
        <f t="shared" si="114"/>
        <v>346151261</v>
      </c>
      <c r="Y809" s="25">
        <v>0</v>
      </c>
      <c r="Z809" s="22">
        <v>0</v>
      </c>
      <c r="AA809" s="23">
        <v>0</v>
      </c>
      <c r="AB809" s="22">
        <v>0</v>
      </c>
      <c r="AC809" s="23">
        <v>0</v>
      </c>
      <c r="AD809" s="23">
        <v>0</v>
      </c>
      <c r="AE809" s="23">
        <v>0</v>
      </c>
      <c r="AF809" s="24">
        <v>0</v>
      </c>
      <c r="AG809" s="23">
        <v>0</v>
      </c>
      <c r="AH809" s="23">
        <v>0</v>
      </c>
      <c r="AI809" s="25">
        <f t="shared" si="115"/>
        <v>346151261</v>
      </c>
      <c r="AJ809" s="25">
        <v>0</v>
      </c>
      <c r="AK809" s="24">
        <v>0</v>
      </c>
      <c r="AL809" s="23">
        <v>0</v>
      </c>
      <c r="AM809" s="23">
        <v>0</v>
      </c>
      <c r="AN809" s="24">
        <v>0</v>
      </c>
      <c r="AO809" s="24">
        <v>0</v>
      </c>
      <c r="AP809" s="23">
        <v>0</v>
      </c>
      <c r="AQ809" s="23">
        <v>0</v>
      </c>
      <c r="AR809" s="23">
        <v>0</v>
      </c>
      <c r="AS809" s="41" t="s">
        <v>2304</v>
      </c>
      <c r="AT809" s="23">
        <v>0</v>
      </c>
      <c r="AU809" s="23">
        <v>0</v>
      </c>
      <c r="AV809" s="25">
        <v>346151261</v>
      </c>
      <c r="AW809" s="22">
        <v>0</v>
      </c>
      <c r="AX809" s="23">
        <v>0</v>
      </c>
      <c r="AY809" s="41">
        <v>0</v>
      </c>
      <c r="AZ809" s="23">
        <v>0</v>
      </c>
      <c r="BA809" s="24">
        <v>0</v>
      </c>
      <c r="BB809" s="23">
        <v>0</v>
      </c>
      <c r="BC809" s="23"/>
      <c r="BD809" s="23">
        <v>0</v>
      </c>
      <c r="BE809" s="41">
        <v>0</v>
      </c>
      <c r="BF809" s="23">
        <v>204103575</v>
      </c>
      <c r="BG809" s="23">
        <v>325598691</v>
      </c>
      <c r="BH809" s="25">
        <v>875853527</v>
      </c>
      <c r="BI809" s="23">
        <v>0</v>
      </c>
      <c r="BJ809" s="23">
        <v>58296981</v>
      </c>
      <c r="BK809" s="23">
        <v>0</v>
      </c>
      <c r="BL809" s="23">
        <v>0</v>
      </c>
      <c r="BM809" s="23">
        <v>0</v>
      </c>
      <c r="BN809" s="24">
        <v>0</v>
      </c>
      <c r="BO809" s="23">
        <v>0</v>
      </c>
      <c r="BP809" s="23">
        <v>0</v>
      </c>
      <c r="BQ809" s="23">
        <v>0</v>
      </c>
      <c r="BR809" s="25">
        <v>934150508</v>
      </c>
      <c r="BS809" s="22">
        <v>0</v>
      </c>
      <c r="BT809" s="23">
        <v>0</v>
      </c>
      <c r="BU809" s="23">
        <v>0</v>
      </c>
      <c r="BV809" s="23">
        <v>0</v>
      </c>
      <c r="BW809" s="24">
        <v>0</v>
      </c>
      <c r="BX809" s="23">
        <v>0</v>
      </c>
      <c r="BY809" s="23">
        <v>0</v>
      </c>
      <c r="BZ809" s="23">
        <v>0</v>
      </c>
      <c r="CA809" s="25">
        <f t="shared" si="116"/>
        <v>934150508</v>
      </c>
      <c r="CB809" s="22">
        <v>0</v>
      </c>
      <c r="CC809" s="23">
        <v>0</v>
      </c>
      <c r="CD809" s="23">
        <v>0</v>
      </c>
      <c r="CE809" s="23">
        <v>0</v>
      </c>
      <c r="CF809" s="24">
        <v>0</v>
      </c>
      <c r="CG809" s="23">
        <v>0</v>
      </c>
      <c r="CH809" s="23">
        <v>0</v>
      </c>
      <c r="CI809" s="23">
        <v>0</v>
      </c>
      <c r="CJ809" s="25">
        <f t="shared" si="117"/>
        <v>934150508</v>
      </c>
      <c r="CK809" s="22">
        <v>0</v>
      </c>
      <c r="CL809" s="23">
        <v>0</v>
      </c>
      <c r="CM809" s="23">
        <v>0</v>
      </c>
      <c r="CN809" s="23">
        <v>0</v>
      </c>
      <c r="CO809" s="23">
        <v>0</v>
      </c>
      <c r="CP809" s="24">
        <v>0</v>
      </c>
      <c r="CQ809" s="23">
        <v>0</v>
      </c>
      <c r="CR809" s="23">
        <v>0</v>
      </c>
      <c r="CS809" s="25">
        <f t="shared" si="118"/>
        <v>934150508</v>
      </c>
      <c r="CT809" s="22">
        <v>0</v>
      </c>
      <c r="CU809" s="23">
        <v>0</v>
      </c>
      <c r="CV809" s="23">
        <v>0</v>
      </c>
      <c r="CW809" s="23"/>
      <c r="CX809" s="23">
        <v>0</v>
      </c>
      <c r="CY809" s="24">
        <v>0</v>
      </c>
      <c r="CZ809" s="23">
        <v>0</v>
      </c>
      <c r="DA809" s="23">
        <v>0</v>
      </c>
      <c r="DB809" s="25">
        <f t="shared" si="120"/>
        <v>934150508</v>
      </c>
      <c r="DC809" s="22">
        <v>0</v>
      </c>
      <c r="DD809" s="23">
        <v>0</v>
      </c>
      <c r="DE809" s="23">
        <v>0</v>
      </c>
      <c r="DF809" s="23">
        <v>0</v>
      </c>
      <c r="DG809" s="23">
        <v>0</v>
      </c>
      <c r="DH809" s="24">
        <v>0</v>
      </c>
      <c r="DI809" s="23">
        <v>0</v>
      </c>
      <c r="DJ809" s="23">
        <v>0</v>
      </c>
      <c r="DK809" s="25">
        <f t="shared" si="121"/>
        <v>934150508</v>
      </c>
      <c r="DL809" s="28">
        <v>0</v>
      </c>
      <c r="DM809" s="23">
        <v>0</v>
      </c>
      <c r="DN809" s="23">
        <v>0</v>
      </c>
      <c r="DO809" s="23">
        <v>0</v>
      </c>
      <c r="DP809" s="23"/>
      <c r="DQ809" s="23"/>
      <c r="DR809" s="23">
        <v>0</v>
      </c>
      <c r="DS809" s="23">
        <v>0</v>
      </c>
      <c r="DT809" s="24">
        <v>0</v>
      </c>
      <c r="DU809" s="23">
        <v>0</v>
      </c>
      <c r="DV809" s="23">
        <v>0</v>
      </c>
      <c r="DW809" s="26">
        <f t="shared" si="119"/>
        <v>934150508</v>
      </c>
      <c r="DX809" s="26">
        <f>VLOOKUP(B809,[2]RPTNCT049_ConsultaSaldosContabl!$I$4:$K$7914,3,0)</f>
        <v>262400556</v>
      </c>
      <c r="DY809" s="13" t="e">
        <f>+S809+AD809+AU809+#REF!+BG809+#REF!+BQ809+#REF!</f>
        <v>#REF!</v>
      </c>
    </row>
    <row r="810" spans="1:129" ht="15" customHeight="1" x14ac:dyDescent="0.2">
      <c r="A810" s="9">
        <v>8001000595</v>
      </c>
      <c r="B810" s="9">
        <v>800100059</v>
      </c>
      <c r="C810" s="9"/>
      <c r="D810" s="27">
        <v>215273352</v>
      </c>
      <c r="E810" s="21" t="s">
        <v>1025</v>
      </c>
      <c r="F810" s="20" t="s">
        <v>2149</v>
      </c>
      <c r="G810" s="22">
        <f>VLOOKUP(A810,[1]SGP!$A$4:$G$1137,7,0)</f>
        <v>0</v>
      </c>
      <c r="H810" s="23"/>
      <c r="I810" s="23">
        <v>0</v>
      </c>
      <c r="J810" s="23">
        <v>0</v>
      </c>
      <c r="K810" s="24">
        <v>0</v>
      </c>
      <c r="L810" s="23">
        <v>0</v>
      </c>
      <c r="M810" s="23">
        <v>0</v>
      </c>
      <c r="N810" s="25">
        <f t="shared" si="113"/>
        <v>0</v>
      </c>
      <c r="O810" s="25">
        <v>0</v>
      </c>
      <c r="P810" s="22">
        <v>0</v>
      </c>
      <c r="Q810" s="23">
        <v>0</v>
      </c>
      <c r="R810" s="23">
        <v>0</v>
      </c>
      <c r="S810" s="31">
        <v>116206986</v>
      </c>
      <c r="T810" s="23">
        <v>0</v>
      </c>
      <c r="U810" s="24">
        <v>0</v>
      </c>
      <c r="V810" s="23">
        <v>0</v>
      </c>
      <c r="W810" s="23">
        <v>0</v>
      </c>
      <c r="X810" s="25">
        <f t="shared" si="114"/>
        <v>116206986</v>
      </c>
      <c r="Y810" s="25">
        <v>0</v>
      </c>
      <c r="Z810" s="22">
        <v>0</v>
      </c>
      <c r="AA810" s="23">
        <v>0</v>
      </c>
      <c r="AB810" s="22">
        <v>0</v>
      </c>
      <c r="AC810" s="23">
        <v>0</v>
      </c>
      <c r="AD810" s="23">
        <v>0</v>
      </c>
      <c r="AE810" s="23">
        <v>0</v>
      </c>
      <c r="AF810" s="24">
        <v>0</v>
      </c>
      <c r="AG810" s="23">
        <v>0</v>
      </c>
      <c r="AH810" s="23">
        <v>0</v>
      </c>
      <c r="AI810" s="25">
        <f t="shared" si="115"/>
        <v>116206986</v>
      </c>
      <c r="AJ810" s="25">
        <v>0</v>
      </c>
      <c r="AK810" s="24">
        <v>0</v>
      </c>
      <c r="AL810" s="23">
        <v>0</v>
      </c>
      <c r="AM810" s="23">
        <v>0</v>
      </c>
      <c r="AN810" s="24">
        <v>0</v>
      </c>
      <c r="AO810" s="24">
        <v>0</v>
      </c>
      <c r="AP810" s="23">
        <v>0</v>
      </c>
      <c r="AQ810" s="23">
        <v>0</v>
      </c>
      <c r="AR810" s="23">
        <v>0</v>
      </c>
      <c r="AS810" s="41" t="s">
        <v>2304</v>
      </c>
      <c r="AT810" s="23">
        <v>0</v>
      </c>
      <c r="AU810" s="23">
        <v>0</v>
      </c>
      <c r="AV810" s="25">
        <v>116206986</v>
      </c>
      <c r="AW810" s="22">
        <v>0</v>
      </c>
      <c r="AX810" s="23">
        <v>0</v>
      </c>
      <c r="AY810" s="41">
        <v>0</v>
      </c>
      <c r="AZ810" s="23">
        <v>0</v>
      </c>
      <c r="BA810" s="24">
        <v>0</v>
      </c>
      <c r="BB810" s="23">
        <v>0</v>
      </c>
      <c r="BC810" s="23"/>
      <c r="BD810" s="23">
        <v>0</v>
      </c>
      <c r="BE810" s="41">
        <v>0</v>
      </c>
      <c r="BF810" s="23">
        <v>78714815</v>
      </c>
      <c r="BG810" s="23">
        <v>110234662</v>
      </c>
      <c r="BH810" s="25">
        <v>305156463</v>
      </c>
      <c r="BI810" s="23">
        <v>0</v>
      </c>
      <c r="BJ810" s="23">
        <v>23150363</v>
      </c>
      <c r="BK810" s="23">
        <v>0</v>
      </c>
      <c r="BL810" s="23">
        <v>0</v>
      </c>
      <c r="BM810" s="23">
        <v>0</v>
      </c>
      <c r="BN810" s="24">
        <v>0</v>
      </c>
      <c r="BO810" s="23">
        <v>0</v>
      </c>
      <c r="BP810" s="23">
        <v>0</v>
      </c>
      <c r="BQ810" s="23">
        <v>0</v>
      </c>
      <c r="BR810" s="25">
        <v>328306826</v>
      </c>
      <c r="BS810" s="22">
        <v>0</v>
      </c>
      <c r="BT810" s="23">
        <v>0</v>
      </c>
      <c r="BU810" s="23">
        <v>0</v>
      </c>
      <c r="BV810" s="23">
        <v>0</v>
      </c>
      <c r="BW810" s="24">
        <v>0</v>
      </c>
      <c r="BX810" s="23">
        <v>0</v>
      </c>
      <c r="BY810" s="23">
        <v>0</v>
      </c>
      <c r="BZ810" s="23">
        <v>0</v>
      </c>
      <c r="CA810" s="25">
        <f t="shared" si="116"/>
        <v>328306826</v>
      </c>
      <c r="CB810" s="22">
        <v>0</v>
      </c>
      <c r="CC810" s="23">
        <v>0</v>
      </c>
      <c r="CD810" s="23">
        <v>0</v>
      </c>
      <c r="CE810" s="23">
        <v>0</v>
      </c>
      <c r="CF810" s="24">
        <v>0</v>
      </c>
      <c r="CG810" s="23">
        <v>0</v>
      </c>
      <c r="CH810" s="23">
        <v>0</v>
      </c>
      <c r="CI810" s="23">
        <v>0</v>
      </c>
      <c r="CJ810" s="25">
        <f t="shared" si="117"/>
        <v>328306826</v>
      </c>
      <c r="CK810" s="22">
        <v>0</v>
      </c>
      <c r="CL810" s="23">
        <v>0</v>
      </c>
      <c r="CM810" s="23">
        <v>0</v>
      </c>
      <c r="CN810" s="23">
        <v>0</v>
      </c>
      <c r="CO810" s="23">
        <v>0</v>
      </c>
      <c r="CP810" s="24">
        <v>0</v>
      </c>
      <c r="CQ810" s="23">
        <v>0</v>
      </c>
      <c r="CR810" s="23">
        <v>0</v>
      </c>
      <c r="CS810" s="25">
        <f t="shared" si="118"/>
        <v>328306826</v>
      </c>
      <c r="CT810" s="22">
        <v>0</v>
      </c>
      <c r="CU810" s="23">
        <v>0</v>
      </c>
      <c r="CV810" s="23">
        <v>0</v>
      </c>
      <c r="CW810" s="23"/>
      <c r="CX810" s="23">
        <v>0</v>
      </c>
      <c r="CY810" s="24">
        <v>0</v>
      </c>
      <c r="CZ810" s="23">
        <v>0</v>
      </c>
      <c r="DA810" s="23">
        <v>0</v>
      </c>
      <c r="DB810" s="25">
        <f t="shared" si="120"/>
        <v>328306826</v>
      </c>
      <c r="DC810" s="22">
        <v>0</v>
      </c>
      <c r="DD810" s="23">
        <v>0</v>
      </c>
      <c r="DE810" s="23">
        <v>0</v>
      </c>
      <c r="DF810" s="23">
        <v>0</v>
      </c>
      <c r="DG810" s="23">
        <v>0</v>
      </c>
      <c r="DH810" s="24">
        <v>0</v>
      </c>
      <c r="DI810" s="23">
        <v>0</v>
      </c>
      <c r="DJ810" s="23">
        <v>0</v>
      </c>
      <c r="DK810" s="25">
        <f t="shared" si="121"/>
        <v>328306826</v>
      </c>
      <c r="DL810" s="28">
        <v>0</v>
      </c>
      <c r="DM810" s="23">
        <v>0</v>
      </c>
      <c r="DN810" s="23">
        <v>0</v>
      </c>
      <c r="DO810" s="23">
        <v>0</v>
      </c>
      <c r="DP810" s="23"/>
      <c r="DQ810" s="23"/>
      <c r="DR810" s="23">
        <v>0</v>
      </c>
      <c r="DS810" s="23">
        <v>0</v>
      </c>
      <c r="DT810" s="24">
        <v>0</v>
      </c>
      <c r="DU810" s="23">
        <v>0</v>
      </c>
      <c r="DV810" s="23">
        <v>0</v>
      </c>
      <c r="DW810" s="26">
        <f t="shared" si="119"/>
        <v>328306826</v>
      </c>
      <c r="DX810" s="26">
        <f>VLOOKUP(B810,[2]RPTNCT049_ConsultaSaldosContabl!$I$4:$K$7914,3,0)</f>
        <v>101865178</v>
      </c>
      <c r="DY810" s="13" t="e">
        <f>+S810+AD810+AU810+#REF!+BG810+#REF!+BQ810+#REF!</f>
        <v>#REF!</v>
      </c>
    </row>
    <row r="811" spans="1:129" ht="15" customHeight="1" x14ac:dyDescent="0.2">
      <c r="A811" s="9">
        <v>8001000588</v>
      </c>
      <c r="B811" s="9">
        <v>800100058</v>
      </c>
      <c r="C811" s="9"/>
      <c r="D811" s="27">
        <v>214973349</v>
      </c>
      <c r="E811" s="21" t="s">
        <v>1024</v>
      </c>
      <c r="F811" s="20" t="s">
        <v>2148</v>
      </c>
      <c r="G811" s="22">
        <f>VLOOKUP(A811,[1]SGP!$A$4:$G$1137,7,0)</f>
        <v>0</v>
      </c>
      <c r="H811" s="23"/>
      <c r="I811" s="23">
        <v>0</v>
      </c>
      <c r="J811" s="23">
        <v>0</v>
      </c>
      <c r="K811" s="24">
        <v>0</v>
      </c>
      <c r="L811" s="23">
        <v>0</v>
      </c>
      <c r="M811" s="23">
        <v>0</v>
      </c>
      <c r="N811" s="25">
        <f t="shared" si="113"/>
        <v>0</v>
      </c>
      <c r="O811" s="25">
        <v>0</v>
      </c>
      <c r="P811" s="22">
        <v>0</v>
      </c>
      <c r="Q811" s="23">
        <v>0</v>
      </c>
      <c r="R811" s="23">
        <v>0</v>
      </c>
      <c r="S811" s="31">
        <v>165281328</v>
      </c>
      <c r="T811" s="23">
        <v>0</v>
      </c>
      <c r="U811" s="24">
        <v>0</v>
      </c>
      <c r="V811" s="23">
        <v>0</v>
      </c>
      <c r="W811" s="23">
        <v>0</v>
      </c>
      <c r="X811" s="25">
        <f t="shared" si="114"/>
        <v>165281328</v>
      </c>
      <c r="Y811" s="25">
        <v>0</v>
      </c>
      <c r="Z811" s="22">
        <v>0</v>
      </c>
      <c r="AA811" s="23">
        <v>0</v>
      </c>
      <c r="AB811" s="22">
        <v>0</v>
      </c>
      <c r="AC811" s="23">
        <v>0</v>
      </c>
      <c r="AD811" s="23">
        <v>0</v>
      </c>
      <c r="AE811" s="23">
        <v>0</v>
      </c>
      <c r="AF811" s="24">
        <v>0</v>
      </c>
      <c r="AG811" s="23">
        <v>0</v>
      </c>
      <c r="AH811" s="23">
        <v>0</v>
      </c>
      <c r="AI811" s="25">
        <f t="shared" si="115"/>
        <v>165281328</v>
      </c>
      <c r="AJ811" s="25">
        <v>0</v>
      </c>
      <c r="AK811" s="25">
        <v>0</v>
      </c>
      <c r="AL811" s="23">
        <v>0</v>
      </c>
      <c r="AM811" s="23">
        <v>0</v>
      </c>
      <c r="AN811" s="24">
        <v>0</v>
      </c>
      <c r="AO811" s="24">
        <v>0</v>
      </c>
      <c r="AP811" s="23">
        <v>0</v>
      </c>
      <c r="AQ811" s="23">
        <v>0</v>
      </c>
      <c r="AR811" s="23">
        <v>0</v>
      </c>
      <c r="AS811" s="41" t="s">
        <v>2304</v>
      </c>
      <c r="AT811" s="23">
        <v>0</v>
      </c>
      <c r="AU811" s="23">
        <v>0</v>
      </c>
      <c r="AV811" s="25">
        <v>165281328</v>
      </c>
      <c r="AW811" s="22">
        <v>0</v>
      </c>
      <c r="AX811" s="23">
        <v>0</v>
      </c>
      <c r="AY811" s="41">
        <v>0</v>
      </c>
      <c r="AZ811" s="23">
        <v>0</v>
      </c>
      <c r="BA811" s="24">
        <v>0</v>
      </c>
      <c r="BB811" s="23">
        <v>0</v>
      </c>
      <c r="BC811" s="23"/>
      <c r="BD811" s="23">
        <v>0</v>
      </c>
      <c r="BE811" s="41">
        <v>0</v>
      </c>
      <c r="BF811" s="23">
        <v>84669505</v>
      </c>
      <c r="BG811" s="23">
        <v>148184577</v>
      </c>
      <c r="BH811" s="25">
        <v>398135410</v>
      </c>
      <c r="BI811" s="23">
        <v>0</v>
      </c>
      <c r="BJ811" s="23">
        <v>32701992</v>
      </c>
      <c r="BK811" s="23">
        <v>0</v>
      </c>
      <c r="BL811" s="23">
        <v>0</v>
      </c>
      <c r="BM811" s="23">
        <v>0</v>
      </c>
      <c r="BN811" s="24">
        <v>0</v>
      </c>
      <c r="BO811" s="23">
        <v>0</v>
      </c>
      <c r="BP811" s="23">
        <v>0</v>
      </c>
      <c r="BQ811" s="23">
        <v>0</v>
      </c>
      <c r="BR811" s="25">
        <v>430837402</v>
      </c>
      <c r="BS811" s="22">
        <v>0</v>
      </c>
      <c r="BT811" s="23">
        <v>0</v>
      </c>
      <c r="BU811" s="23">
        <v>0</v>
      </c>
      <c r="BV811" s="23">
        <v>0</v>
      </c>
      <c r="BW811" s="24">
        <v>0</v>
      </c>
      <c r="BX811" s="23">
        <v>0</v>
      </c>
      <c r="BY811" s="23">
        <v>0</v>
      </c>
      <c r="BZ811" s="23">
        <v>0</v>
      </c>
      <c r="CA811" s="25">
        <f t="shared" si="116"/>
        <v>430837402</v>
      </c>
      <c r="CB811" s="22">
        <v>0</v>
      </c>
      <c r="CC811" s="23">
        <v>0</v>
      </c>
      <c r="CD811" s="23">
        <v>0</v>
      </c>
      <c r="CE811" s="23">
        <v>0</v>
      </c>
      <c r="CF811" s="24">
        <v>0</v>
      </c>
      <c r="CG811" s="23">
        <v>0</v>
      </c>
      <c r="CH811" s="23">
        <v>0</v>
      </c>
      <c r="CI811" s="23">
        <v>0</v>
      </c>
      <c r="CJ811" s="25">
        <f t="shared" si="117"/>
        <v>430837402</v>
      </c>
      <c r="CK811" s="22">
        <v>0</v>
      </c>
      <c r="CL811" s="23">
        <v>0</v>
      </c>
      <c r="CM811" s="23">
        <v>0</v>
      </c>
      <c r="CN811" s="23">
        <v>0</v>
      </c>
      <c r="CO811" s="23">
        <v>0</v>
      </c>
      <c r="CP811" s="24">
        <v>0</v>
      </c>
      <c r="CQ811" s="23">
        <v>0</v>
      </c>
      <c r="CR811" s="23">
        <v>0</v>
      </c>
      <c r="CS811" s="25">
        <f t="shared" si="118"/>
        <v>430837402</v>
      </c>
      <c r="CT811" s="22">
        <v>0</v>
      </c>
      <c r="CU811" s="23">
        <v>0</v>
      </c>
      <c r="CV811" s="23">
        <v>0</v>
      </c>
      <c r="CW811" s="23"/>
      <c r="CX811" s="23">
        <v>0</v>
      </c>
      <c r="CY811" s="24">
        <v>0</v>
      </c>
      <c r="CZ811" s="23">
        <v>0</v>
      </c>
      <c r="DA811" s="23">
        <v>0</v>
      </c>
      <c r="DB811" s="25">
        <f t="shared" si="120"/>
        <v>430837402</v>
      </c>
      <c r="DC811" s="22">
        <v>0</v>
      </c>
      <c r="DD811" s="23">
        <v>0</v>
      </c>
      <c r="DE811" s="23">
        <v>0</v>
      </c>
      <c r="DF811" s="23">
        <v>0</v>
      </c>
      <c r="DG811" s="23">
        <v>0</v>
      </c>
      <c r="DH811" s="24">
        <v>0</v>
      </c>
      <c r="DI811" s="23">
        <v>0</v>
      </c>
      <c r="DJ811" s="23">
        <v>0</v>
      </c>
      <c r="DK811" s="25">
        <f t="shared" si="121"/>
        <v>430837402</v>
      </c>
      <c r="DL811" s="28">
        <v>0</v>
      </c>
      <c r="DM811" s="23">
        <v>0</v>
      </c>
      <c r="DN811" s="23">
        <v>0</v>
      </c>
      <c r="DO811" s="23">
        <v>0</v>
      </c>
      <c r="DP811" s="23"/>
      <c r="DQ811" s="23"/>
      <c r="DR811" s="23">
        <v>0</v>
      </c>
      <c r="DS811" s="23">
        <v>0</v>
      </c>
      <c r="DT811" s="24">
        <v>0</v>
      </c>
      <c r="DU811" s="23">
        <v>0</v>
      </c>
      <c r="DV811" s="23">
        <v>0</v>
      </c>
      <c r="DW811" s="26">
        <f t="shared" si="119"/>
        <v>430837402</v>
      </c>
      <c r="DX811" s="26">
        <f>VLOOKUP(B811,[2]RPTNCT049_ConsultaSaldosContabl!$I$4:$K$7914,3,0)</f>
        <v>117371497</v>
      </c>
      <c r="DY811" s="13" t="e">
        <f>+S811+AD811+AU811+#REF!+BG811+#REF!+BQ811+#REF!</f>
        <v>#REF!</v>
      </c>
    </row>
    <row r="812" spans="1:129" ht="15" customHeight="1" x14ac:dyDescent="0.2">
      <c r="A812" s="9">
        <v>8001000570</v>
      </c>
      <c r="B812" s="9">
        <v>800100057</v>
      </c>
      <c r="C812" s="9"/>
      <c r="D812" s="27">
        <v>214773347</v>
      </c>
      <c r="E812" s="21" t="s">
        <v>1023</v>
      </c>
      <c r="F812" s="20" t="s">
        <v>2147</v>
      </c>
      <c r="G812" s="22">
        <f>VLOOKUP(A812,[1]SGP!$A$4:$G$1137,7,0)</f>
        <v>0</v>
      </c>
      <c r="H812" s="23"/>
      <c r="I812" s="23">
        <v>0</v>
      </c>
      <c r="J812" s="23">
        <v>0</v>
      </c>
      <c r="K812" s="24">
        <v>0</v>
      </c>
      <c r="L812" s="23">
        <v>0</v>
      </c>
      <c r="M812" s="23">
        <v>0</v>
      </c>
      <c r="N812" s="25">
        <f t="shared" si="113"/>
        <v>0</v>
      </c>
      <c r="O812" s="25">
        <v>0</v>
      </c>
      <c r="P812" s="22">
        <v>0</v>
      </c>
      <c r="Q812" s="23">
        <v>0</v>
      </c>
      <c r="R812" s="23">
        <v>0</v>
      </c>
      <c r="S812" s="31">
        <v>75258710</v>
      </c>
      <c r="T812" s="23">
        <v>0</v>
      </c>
      <c r="U812" s="24">
        <v>0</v>
      </c>
      <c r="V812" s="23">
        <v>0</v>
      </c>
      <c r="W812" s="23">
        <v>0</v>
      </c>
      <c r="X812" s="25">
        <f t="shared" si="114"/>
        <v>75258710</v>
      </c>
      <c r="Y812" s="25">
        <v>0</v>
      </c>
      <c r="Z812" s="22">
        <v>0</v>
      </c>
      <c r="AA812" s="23">
        <v>0</v>
      </c>
      <c r="AB812" s="22">
        <v>0</v>
      </c>
      <c r="AC812" s="23">
        <v>0</v>
      </c>
      <c r="AD812" s="23">
        <v>0</v>
      </c>
      <c r="AE812" s="23">
        <v>0</v>
      </c>
      <c r="AF812" s="24">
        <v>0</v>
      </c>
      <c r="AG812" s="23">
        <v>0</v>
      </c>
      <c r="AH812" s="23">
        <v>0</v>
      </c>
      <c r="AI812" s="25">
        <f t="shared" si="115"/>
        <v>75258710</v>
      </c>
      <c r="AJ812" s="25">
        <v>0</v>
      </c>
      <c r="AK812" s="24">
        <v>0</v>
      </c>
      <c r="AL812" s="23">
        <v>0</v>
      </c>
      <c r="AM812" s="23">
        <v>0</v>
      </c>
      <c r="AN812" s="24">
        <v>0</v>
      </c>
      <c r="AO812" s="24">
        <v>0</v>
      </c>
      <c r="AP812" s="23">
        <v>0</v>
      </c>
      <c r="AQ812" s="23">
        <v>0</v>
      </c>
      <c r="AR812" s="23">
        <v>0</v>
      </c>
      <c r="AS812" s="41" t="s">
        <v>2304</v>
      </c>
      <c r="AT812" s="23">
        <v>0</v>
      </c>
      <c r="AU812" s="23">
        <v>0</v>
      </c>
      <c r="AV812" s="25">
        <v>75258710</v>
      </c>
      <c r="AW812" s="22">
        <v>0</v>
      </c>
      <c r="AX812" s="23">
        <v>0</v>
      </c>
      <c r="AY812" s="41">
        <v>0</v>
      </c>
      <c r="AZ812" s="23">
        <v>0</v>
      </c>
      <c r="BA812" s="24">
        <v>0</v>
      </c>
      <c r="BB812" s="23">
        <v>0</v>
      </c>
      <c r="BC812" s="23"/>
      <c r="BD812" s="23">
        <v>0</v>
      </c>
      <c r="BE812" s="41">
        <v>0</v>
      </c>
      <c r="BF812" s="23">
        <v>44733085</v>
      </c>
      <c r="BG812" s="23">
        <v>70527451</v>
      </c>
      <c r="BH812" s="25">
        <v>190519246</v>
      </c>
      <c r="BI812" s="23">
        <v>0</v>
      </c>
      <c r="BJ812" s="23">
        <v>12425344</v>
      </c>
      <c r="BK812" s="23">
        <v>0</v>
      </c>
      <c r="BL812" s="23">
        <v>0</v>
      </c>
      <c r="BM812" s="23">
        <v>0</v>
      </c>
      <c r="BN812" s="24">
        <v>0</v>
      </c>
      <c r="BO812" s="23">
        <v>0</v>
      </c>
      <c r="BP812" s="23">
        <v>0</v>
      </c>
      <c r="BQ812" s="23">
        <v>0</v>
      </c>
      <c r="BR812" s="25">
        <v>202944590</v>
      </c>
      <c r="BS812" s="22">
        <v>0</v>
      </c>
      <c r="BT812" s="23">
        <v>0</v>
      </c>
      <c r="BU812" s="23">
        <v>0</v>
      </c>
      <c r="BV812" s="23">
        <v>0</v>
      </c>
      <c r="BW812" s="24">
        <v>0</v>
      </c>
      <c r="BX812" s="23">
        <v>0</v>
      </c>
      <c r="BY812" s="23">
        <v>0</v>
      </c>
      <c r="BZ812" s="23">
        <v>0</v>
      </c>
      <c r="CA812" s="25">
        <f t="shared" si="116"/>
        <v>202944590</v>
      </c>
      <c r="CB812" s="22">
        <v>0</v>
      </c>
      <c r="CC812" s="23">
        <v>0</v>
      </c>
      <c r="CD812" s="23">
        <v>0</v>
      </c>
      <c r="CE812" s="23">
        <v>0</v>
      </c>
      <c r="CF812" s="24">
        <v>0</v>
      </c>
      <c r="CG812" s="23">
        <v>0</v>
      </c>
      <c r="CH812" s="23">
        <v>0</v>
      </c>
      <c r="CI812" s="23">
        <v>0</v>
      </c>
      <c r="CJ812" s="25">
        <f t="shared" si="117"/>
        <v>202944590</v>
      </c>
      <c r="CK812" s="22">
        <v>0</v>
      </c>
      <c r="CL812" s="23">
        <v>0</v>
      </c>
      <c r="CM812" s="23">
        <v>0</v>
      </c>
      <c r="CN812" s="23">
        <v>0</v>
      </c>
      <c r="CO812" s="23">
        <v>0</v>
      </c>
      <c r="CP812" s="24">
        <v>0</v>
      </c>
      <c r="CQ812" s="23">
        <v>0</v>
      </c>
      <c r="CR812" s="23">
        <v>0</v>
      </c>
      <c r="CS812" s="25">
        <f t="shared" si="118"/>
        <v>202944590</v>
      </c>
      <c r="CT812" s="22">
        <v>0</v>
      </c>
      <c r="CU812" s="23">
        <v>0</v>
      </c>
      <c r="CV812" s="23">
        <v>0</v>
      </c>
      <c r="CW812" s="23"/>
      <c r="CX812" s="23">
        <v>0</v>
      </c>
      <c r="CY812" s="24">
        <v>0</v>
      </c>
      <c r="CZ812" s="23">
        <v>0</v>
      </c>
      <c r="DA812" s="23">
        <v>0</v>
      </c>
      <c r="DB812" s="25">
        <f t="shared" si="120"/>
        <v>202944590</v>
      </c>
      <c r="DC812" s="22">
        <v>0</v>
      </c>
      <c r="DD812" s="23">
        <v>0</v>
      </c>
      <c r="DE812" s="23">
        <v>0</v>
      </c>
      <c r="DF812" s="23">
        <v>0</v>
      </c>
      <c r="DG812" s="23">
        <v>0</v>
      </c>
      <c r="DH812" s="24">
        <v>0</v>
      </c>
      <c r="DI812" s="23">
        <v>0</v>
      </c>
      <c r="DJ812" s="23">
        <v>0</v>
      </c>
      <c r="DK812" s="25">
        <f t="shared" si="121"/>
        <v>202944590</v>
      </c>
      <c r="DL812" s="28">
        <v>0</v>
      </c>
      <c r="DM812" s="23">
        <v>0</v>
      </c>
      <c r="DN812" s="23">
        <v>0</v>
      </c>
      <c r="DO812" s="23">
        <v>0</v>
      </c>
      <c r="DP812" s="23"/>
      <c r="DQ812" s="23"/>
      <c r="DR812" s="23">
        <v>0</v>
      </c>
      <c r="DS812" s="23">
        <v>0</v>
      </c>
      <c r="DT812" s="24">
        <v>0</v>
      </c>
      <c r="DU812" s="23">
        <v>0</v>
      </c>
      <c r="DV812" s="23">
        <v>0</v>
      </c>
      <c r="DW812" s="26">
        <f t="shared" si="119"/>
        <v>202944590</v>
      </c>
      <c r="DX812" s="26">
        <f>VLOOKUP(B812,[2]RPTNCT049_ConsultaSaldosContabl!$I$4:$K$7914,3,0)</f>
        <v>57158429</v>
      </c>
      <c r="DY812" s="13" t="e">
        <f>+S812+AD812+AU812+#REF!+BG812+#REF!+BQ812+#REF!</f>
        <v>#REF!</v>
      </c>
    </row>
    <row r="813" spans="1:129" ht="15" customHeight="1" x14ac:dyDescent="0.2">
      <c r="A813" s="9">
        <v>8001000563</v>
      </c>
      <c r="B813" s="9">
        <v>800100056</v>
      </c>
      <c r="C813" s="9"/>
      <c r="D813" s="27">
        <v>218373283</v>
      </c>
      <c r="E813" s="21" t="s">
        <v>1021</v>
      </c>
      <c r="F813" s="20" t="s">
        <v>2145</v>
      </c>
      <c r="G813" s="22">
        <f>VLOOKUP(A813,[1]SGP!$A$4:$G$1137,7,0)</f>
        <v>0</v>
      </c>
      <c r="H813" s="23"/>
      <c r="I813" s="23">
        <v>0</v>
      </c>
      <c r="J813" s="23">
        <v>0</v>
      </c>
      <c r="K813" s="24">
        <v>0</v>
      </c>
      <c r="L813" s="23">
        <v>0</v>
      </c>
      <c r="M813" s="23">
        <v>0</v>
      </c>
      <c r="N813" s="25">
        <f t="shared" si="113"/>
        <v>0</v>
      </c>
      <c r="O813" s="25">
        <v>0</v>
      </c>
      <c r="P813" s="22">
        <v>0</v>
      </c>
      <c r="Q813" s="23">
        <v>0</v>
      </c>
      <c r="R813" s="23">
        <v>0</v>
      </c>
      <c r="S813" s="31">
        <v>243235550</v>
      </c>
      <c r="T813" s="23">
        <v>0</v>
      </c>
      <c r="U813" s="24">
        <v>0</v>
      </c>
      <c r="V813" s="23">
        <v>0</v>
      </c>
      <c r="W813" s="23">
        <v>0</v>
      </c>
      <c r="X813" s="25">
        <f t="shared" si="114"/>
        <v>243235550</v>
      </c>
      <c r="Y813" s="25">
        <v>0</v>
      </c>
      <c r="Z813" s="22">
        <v>0</v>
      </c>
      <c r="AA813" s="23">
        <v>0</v>
      </c>
      <c r="AB813" s="22">
        <v>0</v>
      </c>
      <c r="AC813" s="23">
        <v>0</v>
      </c>
      <c r="AD813" s="23">
        <v>55014883</v>
      </c>
      <c r="AE813" s="23">
        <v>0</v>
      </c>
      <c r="AF813" s="24">
        <v>0</v>
      </c>
      <c r="AG813" s="23">
        <v>0</v>
      </c>
      <c r="AH813" s="23">
        <v>0</v>
      </c>
      <c r="AI813" s="25">
        <f t="shared" si="115"/>
        <v>298250433</v>
      </c>
      <c r="AJ813" s="25">
        <v>0</v>
      </c>
      <c r="AK813" s="24">
        <v>0</v>
      </c>
      <c r="AL813" s="23">
        <v>0</v>
      </c>
      <c r="AM813" s="23">
        <v>0</v>
      </c>
      <c r="AN813" s="24">
        <v>0</v>
      </c>
      <c r="AO813" s="24">
        <v>0</v>
      </c>
      <c r="AP813" s="23">
        <v>0</v>
      </c>
      <c r="AQ813" s="23">
        <v>0</v>
      </c>
      <c r="AR813" s="23">
        <v>0</v>
      </c>
      <c r="AS813" s="41" t="s">
        <v>2304</v>
      </c>
      <c r="AT813" s="23">
        <v>0</v>
      </c>
      <c r="AU813" s="23">
        <v>0</v>
      </c>
      <c r="AV813" s="25">
        <v>298250433</v>
      </c>
      <c r="AW813" s="22">
        <v>0</v>
      </c>
      <c r="AX813" s="23">
        <v>0</v>
      </c>
      <c r="AY813" s="41">
        <v>0</v>
      </c>
      <c r="AZ813" s="23">
        <v>0</v>
      </c>
      <c r="BA813" s="24">
        <v>0</v>
      </c>
      <c r="BB813" s="23">
        <v>0</v>
      </c>
      <c r="BC813" s="23"/>
      <c r="BD813" s="23">
        <v>0</v>
      </c>
      <c r="BE813" s="41">
        <v>0</v>
      </c>
      <c r="BF813" s="23">
        <v>166172385</v>
      </c>
      <c r="BG813" s="23">
        <v>274013492</v>
      </c>
      <c r="BH813" s="25">
        <v>738436310</v>
      </c>
      <c r="BI813" s="23">
        <v>0</v>
      </c>
      <c r="BJ813" s="23">
        <v>48913989</v>
      </c>
      <c r="BK813" s="23">
        <v>0</v>
      </c>
      <c r="BL813" s="23">
        <v>0</v>
      </c>
      <c r="BM813" s="23">
        <v>0</v>
      </c>
      <c r="BN813" s="24">
        <v>0</v>
      </c>
      <c r="BO813" s="23">
        <v>0</v>
      </c>
      <c r="BP813" s="23">
        <v>0</v>
      </c>
      <c r="BQ813" s="23">
        <v>0</v>
      </c>
      <c r="BR813" s="25">
        <v>787350299</v>
      </c>
      <c r="BS813" s="22">
        <v>0</v>
      </c>
      <c r="BT813" s="23">
        <v>0</v>
      </c>
      <c r="BU813" s="23">
        <v>0</v>
      </c>
      <c r="BV813" s="23">
        <v>0</v>
      </c>
      <c r="BW813" s="24">
        <v>0</v>
      </c>
      <c r="BX813" s="23">
        <v>0</v>
      </c>
      <c r="BY813" s="23">
        <v>0</v>
      </c>
      <c r="BZ813" s="23">
        <v>0</v>
      </c>
      <c r="CA813" s="25">
        <f t="shared" si="116"/>
        <v>787350299</v>
      </c>
      <c r="CB813" s="22">
        <v>0</v>
      </c>
      <c r="CC813" s="23">
        <v>0</v>
      </c>
      <c r="CD813" s="23">
        <v>0</v>
      </c>
      <c r="CE813" s="23">
        <v>0</v>
      </c>
      <c r="CF813" s="24">
        <v>0</v>
      </c>
      <c r="CG813" s="23">
        <v>0</v>
      </c>
      <c r="CH813" s="23">
        <v>0</v>
      </c>
      <c r="CI813" s="23">
        <v>0</v>
      </c>
      <c r="CJ813" s="25">
        <f t="shared" si="117"/>
        <v>787350299</v>
      </c>
      <c r="CK813" s="22">
        <v>0</v>
      </c>
      <c r="CL813" s="23">
        <v>0</v>
      </c>
      <c r="CM813" s="23">
        <v>0</v>
      </c>
      <c r="CN813" s="23">
        <v>0</v>
      </c>
      <c r="CO813" s="23">
        <v>0</v>
      </c>
      <c r="CP813" s="24">
        <v>0</v>
      </c>
      <c r="CQ813" s="23">
        <v>0</v>
      </c>
      <c r="CR813" s="23">
        <v>0</v>
      </c>
      <c r="CS813" s="25">
        <f t="shared" si="118"/>
        <v>787350299</v>
      </c>
      <c r="CT813" s="22">
        <v>0</v>
      </c>
      <c r="CU813" s="23">
        <v>0</v>
      </c>
      <c r="CV813" s="23">
        <v>0</v>
      </c>
      <c r="CW813" s="23"/>
      <c r="CX813" s="23">
        <v>0</v>
      </c>
      <c r="CY813" s="24">
        <v>0</v>
      </c>
      <c r="CZ813" s="23">
        <v>0</v>
      </c>
      <c r="DA813" s="23">
        <v>0</v>
      </c>
      <c r="DB813" s="25">
        <f t="shared" si="120"/>
        <v>787350299</v>
      </c>
      <c r="DC813" s="22">
        <v>0</v>
      </c>
      <c r="DD813" s="23">
        <v>0</v>
      </c>
      <c r="DE813" s="23">
        <v>0</v>
      </c>
      <c r="DF813" s="23">
        <v>0</v>
      </c>
      <c r="DG813" s="23">
        <v>0</v>
      </c>
      <c r="DH813" s="24">
        <v>0</v>
      </c>
      <c r="DI813" s="23">
        <v>0</v>
      </c>
      <c r="DJ813" s="23">
        <v>0</v>
      </c>
      <c r="DK813" s="25">
        <f t="shared" si="121"/>
        <v>787350299</v>
      </c>
      <c r="DL813" s="28">
        <v>0</v>
      </c>
      <c r="DM813" s="23">
        <v>0</v>
      </c>
      <c r="DN813" s="23">
        <v>0</v>
      </c>
      <c r="DO813" s="23">
        <v>0</v>
      </c>
      <c r="DP813" s="23"/>
      <c r="DQ813" s="23"/>
      <c r="DR813" s="23">
        <v>0</v>
      </c>
      <c r="DS813" s="23">
        <v>0</v>
      </c>
      <c r="DT813" s="24">
        <v>0</v>
      </c>
      <c r="DU813" s="23">
        <v>0</v>
      </c>
      <c r="DV813" s="23">
        <v>0</v>
      </c>
      <c r="DW813" s="26">
        <f t="shared" si="119"/>
        <v>787350299</v>
      </c>
      <c r="DX813" s="26">
        <f>VLOOKUP(B813,[2]RPTNCT049_ConsultaSaldosContabl!$I$4:$K$7914,3,0)</f>
        <v>215086374</v>
      </c>
      <c r="DY813" s="13" t="e">
        <f>+S813+AD813+AU813+#REF!+BG813+#REF!+BQ813+#REF!</f>
        <v>#REF!</v>
      </c>
    </row>
    <row r="814" spans="1:129" ht="15" customHeight="1" x14ac:dyDescent="0.2">
      <c r="A814" s="9">
        <v>8001000556</v>
      </c>
      <c r="B814" s="9">
        <v>800100055</v>
      </c>
      <c r="C814" s="9"/>
      <c r="D814" s="27">
        <v>217573275</v>
      </c>
      <c r="E814" s="21" t="s">
        <v>1020</v>
      </c>
      <c r="F814" s="20" t="s">
        <v>2144</v>
      </c>
      <c r="G814" s="22">
        <f>VLOOKUP(A814,[1]SGP!$A$4:$G$1137,7,0)</f>
        <v>0</v>
      </c>
      <c r="H814" s="23"/>
      <c r="I814" s="23">
        <v>0</v>
      </c>
      <c r="J814" s="23">
        <v>0</v>
      </c>
      <c r="K814" s="24">
        <v>0</v>
      </c>
      <c r="L814" s="23">
        <v>0</v>
      </c>
      <c r="M814" s="23">
        <v>0</v>
      </c>
      <c r="N814" s="25">
        <f t="shared" si="113"/>
        <v>0</v>
      </c>
      <c r="O814" s="25">
        <v>0</v>
      </c>
      <c r="P814" s="22">
        <v>0</v>
      </c>
      <c r="Q814" s="23">
        <v>0</v>
      </c>
      <c r="R814" s="23">
        <v>0</v>
      </c>
      <c r="S814" s="31">
        <v>153872661</v>
      </c>
      <c r="T814" s="23">
        <v>0</v>
      </c>
      <c r="U814" s="24">
        <v>0</v>
      </c>
      <c r="V814" s="23">
        <v>0</v>
      </c>
      <c r="W814" s="23">
        <v>0</v>
      </c>
      <c r="X814" s="25">
        <f t="shared" si="114"/>
        <v>153872661</v>
      </c>
      <c r="Y814" s="25">
        <v>0</v>
      </c>
      <c r="Z814" s="22">
        <v>0</v>
      </c>
      <c r="AA814" s="23">
        <v>0</v>
      </c>
      <c r="AB814" s="22">
        <v>0</v>
      </c>
      <c r="AC814" s="23">
        <v>0</v>
      </c>
      <c r="AD814" s="23">
        <v>0</v>
      </c>
      <c r="AE814" s="23">
        <v>0</v>
      </c>
      <c r="AF814" s="24">
        <v>0</v>
      </c>
      <c r="AG814" s="23">
        <v>0</v>
      </c>
      <c r="AH814" s="23">
        <v>0</v>
      </c>
      <c r="AI814" s="25">
        <f t="shared" si="115"/>
        <v>153872661</v>
      </c>
      <c r="AJ814" s="25">
        <v>0</v>
      </c>
      <c r="AK814" s="24">
        <v>0</v>
      </c>
      <c r="AL814" s="23">
        <v>0</v>
      </c>
      <c r="AM814" s="23">
        <v>0</v>
      </c>
      <c r="AN814" s="24">
        <v>0</v>
      </c>
      <c r="AO814" s="24">
        <v>0</v>
      </c>
      <c r="AP814" s="23">
        <v>0</v>
      </c>
      <c r="AQ814" s="23">
        <v>0</v>
      </c>
      <c r="AR814" s="23">
        <v>0</v>
      </c>
      <c r="AS814" s="41" t="s">
        <v>2304</v>
      </c>
      <c r="AT814" s="23">
        <v>0</v>
      </c>
      <c r="AU814" s="23">
        <v>0</v>
      </c>
      <c r="AV814" s="25">
        <v>153872661</v>
      </c>
      <c r="AW814" s="22">
        <v>0</v>
      </c>
      <c r="AX814" s="23">
        <v>0</v>
      </c>
      <c r="AY814" s="41">
        <v>0</v>
      </c>
      <c r="AZ814" s="23">
        <v>0</v>
      </c>
      <c r="BA814" s="24">
        <v>0</v>
      </c>
      <c r="BB814" s="23">
        <v>0</v>
      </c>
      <c r="BC814" s="23"/>
      <c r="BD814" s="23">
        <v>0</v>
      </c>
      <c r="BE814" s="41">
        <v>0</v>
      </c>
      <c r="BF814" s="23">
        <v>98414985</v>
      </c>
      <c r="BG814" s="23">
        <v>140758248</v>
      </c>
      <c r="BH814" s="25">
        <v>393045894</v>
      </c>
      <c r="BI814" s="23">
        <v>0</v>
      </c>
      <c r="BJ814" s="23">
        <v>29540685</v>
      </c>
      <c r="BK814" s="23">
        <v>0</v>
      </c>
      <c r="BL814" s="23">
        <v>0</v>
      </c>
      <c r="BM814" s="23">
        <v>0</v>
      </c>
      <c r="BN814" s="24">
        <v>0</v>
      </c>
      <c r="BO814" s="23">
        <v>0</v>
      </c>
      <c r="BP814" s="23">
        <v>0</v>
      </c>
      <c r="BQ814" s="23">
        <v>0</v>
      </c>
      <c r="BR814" s="25">
        <v>422586579</v>
      </c>
      <c r="BS814" s="22">
        <v>0</v>
      </c>
      <c r="BT814" s="23">
        <v>0</v>
      </c>
      <c r="BU814" s="23">
        <v>0</v>
      </c>
      <c r="BV814" s="23">
        <v>0</v>
      </c>
      <c r="BW814" s="24">
        <v>0</v>
      </c>
      <c r="BX814" s="23">
        <v>0</v>
      </c>
      <c r="BY814" s="23">
        <v>0</v>
      </c>
      <c r="BZ814" s="23">
        <v>0</v>
      </c>
      <c r="CA814" s="25">
        <f t="shared" si="116"/>
        <v>422586579</v>
      </c>
      <c r="CB814" s="22">
        <v>0</v>
      </c>
      <c r="CC814" s="23">
        <v>0</v>
      </c>
      <c r="CD814" s="23">
        <v>0</v>
      </c>
      <c r="CE814" s="23">
        <v>0</v>
      </c>
      <c r="CF814" s="24">
        <v>0</v>
      </c>
      <c r="CG814" s="23">
        <v>0</v>
      </c>
      <c r="CH814" s="23">
        <v>0</v>
      </c>
      <c r="CI814" s="23">
        <v>0</v>
      </c>
      <c r="CJ814" s="25">
        <f t="shared" si="117"/>
        <v>422586579</v>
      </c>
      <c r="CK814" s="22">
        <v>0</v>
      </c>
      <c r="CL814" s="23">
        <v>0</v>
      </c>
      <c r="CM814" s="23">
        <v>0</v>
      </c>
      <c r="CN814" s="23">
        <v>0</v>
      </c>
      <c r="CO814" s="23">
        <v>0</v>
      </c>
      <c r="CP814" s="24">
        <v>0</v>
      </c>
      <c r="CQ814" s="23">
        <v>0</v>
      </c>
      <c r="CR814" s="23">
        <v>0</v>
      </c>
      <c r="CS814" s="25">
        <f t="shared" si="118"/>
        <v>422586579</v>
      </c>
      <c r="CT814" s="22">
        <v>0</v>
      </c>
      <c r="CU814" s="23">
        <v>0</v>
      </c>
      <c r="CV814" s="23">
        <v>0</v>
      </c>
      <c r="CW814" s="23"/>
      <c r="CX814" s="23">
        <v>0</v>
      </c>
      <c r="CY814" s="24">
        <v>0</v>
      </c>
      <c r="CZ814" s="23">
        <v>0</v>
      </c>
      <c r="DA814" s="23">
        <v>0</v>
      </c>
      <c r="DB814" s="25">
        <f t="shared" si="120"/>
        <v>422586579</v>
      </c>
      <c r="DC814" s="22">
        <v>0</v>
      </c>
      <c r="DD814" s="23">
        <v>0</v>
      </c>
      <c r="DE814" s="23">
        <v>0</v>
      </c>
      <c r="DF814" s="23">
        <v>0</v>
      </c>
      <c r="DG814" s="23">
        <v>0</v>
      </c>
      <c r="DH814" s="24">
        <v>0</v>
      </c>
      <c r="DI814" s="23">
        <v>0</v>
      </c>
      <c r="DJ814" s="23">
        <v>0</v>
      </c>
      <c r="DK814" s="25">
        <f t="shared" si="121"/>
        <v>422586579</v>
      </c>
      <c r="DL814" s="28">
        <v>0</v>
      </c>
      <c r="DM814" s="23">
        <v>0</v>
      </c>
      <c r="DN814" s="23">
        <v>0</v>
      </c>
      <c r="DO814" s="23">
        <v>0</v>
      </c>
      <c r="DP814" s="23"/>
      <c r="DQ814" s="23"/>
      <c r="DR814" s="23">
        <v>0</v>
      </c>
      <c r="DS814" s="23">
        <v>0</v>
      </c>
      <c r="DT814" s="24">
        <v>0</v>
      </c>
      <c r="DU814" s="23">
        <v>0</v>
      </c>
      <c r="DV814" s="23">
        <v>0</v>
      </c>
      <c r="DW814" s="26">
        <f t="shared" si="119"/>
        <v>422586579</v>
      </c>
      <c r="DX814" s="26">
        <f>VLOOKUP(B814,[2]RPTNCT049_ConsultaSaldosContabl!$I$4:$K$7914,3,0)</f>
        <v>127955670</v>
      </c>
      <c r="DY814" s="13" t="e">
        <f>+S814+AD814+AU814+#REF!+BG814+#REF!+BQ814+#REF!</f>
        <v>#REF!</v>
      </c>
    </row>
    <row r="815" spans="1:129" ht="15" customHeight="1" x14ac:dyDescent="0.2">
      <c r="A815" s="9">
        <v>8001000549</v>
      </c>
      <c r="B815" s="9">
        <v>800100054</v>
      </c>
      <c r="C815" s="9"/>
      <c r="D815" s="27">
        <v>217073270</v>
      </c>
      <c r="E815" s="21" t="s">
        <v>1019</v>
      </c>
      <c r="F815" s="20" t="s">
        <v>2143</v>
      </c>
      <c r="G815" s="22">
        <f>VLOOKUP(A815,[1]SGP!$A$4:$G$1137,7,0)</f>
        <v>0</v>
      </c>
      <c r="H815" s="23"/>
      <c r="I815" s="23">
        <v>0</v>
      </c>
      <c r="J815" s="23">
        <v>0</v>
      </c>
      <c r="K815" s="24">
        <v>0</v>
      </c>
      <c r="L815" s="23">
        <v>0</v>
      </c>
      <c r="M815" s="23">
        <v>0</v>
      </c>
      <c r="N815" s="25">
        <f t="shared" si="113"/>
        <v>0</v>
      </c>
      <c r="O815" s="25">
        <v>0</v>
      </c>
      <c r="P815" s="22">
        <v>0</v>
      </c>
      <c r="Q815" s="23">
        <v>0</v>
      </c>
      <c r="R815" s="23">
        <v>0</v>
      </c>
      <c r="S815" s="31">
        <v>94013993</v>
      </c>
      <c r="T815" s="23">
        <v>0</v>
      </c>
      <c r="U815" s="24">
        <v>0</v>
      </c>
      <c r="V815" s="23">
        <v>0</v>
      </c>
      <c r="W815" s="23">
        <v>0</v>
      </c>
      <c r="X815" s="25">
        <f t="shared" si="114"/>
        <v>94013993</v>
      </c>
      <c r="Y815" s="25">
        <v>0</v>
      </c>
      <c r="Z815" s="22">
        <v>0</v>
      </c>
      <c r="AA815" s="23">
        <v>0</v>
      </c>
      <c r="AB815" s="22">
        <v>0</v>
      </c>
      <c r="AC815" s="23">
        <v>0</v>
      </c>
      <c r="AD815" s="23">
        <v>0</v>
      </c>
      <c r="AE815" s="23">
        <v>0</v>
      </c>
      <c r="AF815" s="24">
        <v>0</v>
      </c>
      <c r="AG815" s="23">
        <v>0</v>
      </c>
      <c r="AH815" s="23">
        <v>0</v>
      </c>
      <c r="AI815" s="25">
        <f t="shared" si="115"/>
        <v>94013993</v>
      </c>
      <c r="AJ815" s="25">
        <v>0</v>
      </c>
      <c r="AK815" s="24">
        <v>0</v>
      </c>
      <c r="AL815" s="23">
        <v>0</v>
      </c>
      <c r="AM815" s="23">
        <v>0</v>
      </c>
      <c r="AN815" s="24">
        <v>0</v>
      </c>
      <c r="AO815" s="24">
        <v>0</v>
      </c>
      <c r="AP815" s="23">
        <v>0</v>
      </c>
      <c r="AQ815" s="23">
        <v>0</v>
      </c>
      <c r="AR815" s="23">
        <v>0</v>
      </c>
      <c r="AS815" s="41" t="s">
        <v>2304</v>
      </c>
      <c r="AT815" s="23">
        <v>0</v>
      </c>
      <c r="AU815" s="23">
        <v>0</v>
      </c>
      <c r="AV815" s="25">
        <v>94013993</v>
      </c>
      <c r="AW815" s="22">
        <v>0</v>
      </c>
      <c r="AX815" s="23">
        <v>0</v>
      </c>
      <c r="AY815" s="41">
        <v>0</v>
      </c>
      <c r="AZ815" s="23">
        <v>0</v>
      </c>
      <c r="BA815" s="24">
        <v>0</v>
      </c>
      <c r="BB815" s="23">
        <v>0</v>
      </c>
      <c r="BC815" s="23"/>
      <c r="BD815" s="23">
        <v>0</v>
      </c>
      <c r="BE815" s="41">
        <v>0</v>
      </c>
      <c r="BF815" s="23">
        <v>62900615</v>
      </c>
      <c r="BG815" s="23">
        <v>89051535</v>
      </c>
      <c r="BH815" s="25">
        <v>245966143</v>
      </c>
      <c r="BI815" s="23">
        <v>0</v>
      </c>
      <c r="BJ815" s="23">
        <v>18478665</v>
      </c>
      <c r="BK815" s="23">
        <v>0</v>
      </c>
      <c r="BL815" s="23">
        <v>0</v>
      </c>
      <c r="BM815" s="23">
        <v>0</v>
      </c>
      <c r="BN815" s="24">
        <v>0</v>
      </c>
      <c r="BO815" s="23">
        <v>0</v>
      </c>
      <c r="BP815" s="23">
        <v>0</v>
      </c>
      <c r="BQ815" s="23">
        <v>0</v>
      </c>
      <c r="BR815" s="25">
        <v>264444808</v>
      </c>
      <c r="BS815" s="22">
        <v>0</v>
      </c>
      <c r="BT815" s="23">
        <v>0</v>
      </c>
      <c r="BU815" s="23">
        <v>0</v>
      </c>
      <c r="BV815" s="23">
        <v>0</v>
      </c>
      <c r="BW815" s="24">
        <v>0</v>
      </c>
      <c r="BX815" s="23">
        <v>0</v>
      </c>
      <c r="BY815" s="23">
        <v>0</v>
      </c>
      <c r="BZ815" s="23">
        <v>0</v>
      </c>
      <c r="CA815" s="25">
        <f t="shared" si="116"/>
        <v>264444808</v>
      </c>
      <c r="CB815" s="22">
        <v>0</v>
      </c>
      <c r="CC815" s="23">
        <v>0</v>
      </c>
      <c r="CD815" s="23">
        <v>0</v>
      </c>
      <c r="CE815" s="23">
        <v>0</v>
      </c>
      <c r="CF815" s="24">
        <v>0</v>
      </c>
      <c r="CG815" s="23">
        <v>0</v>
      </c>
      <c r="CH815" s="23">
        <v>0</v>
      </c>
      <c r="CI815" s="23">
        <v>0</v>
      </c>
      <c r="CJ815" s="25">
        <f t="shared" si="117"/>
        <v>264444808</v>
      </c>
      <c r="CK815" s="22">
        <v>0</v>
      </c>
      <c r="CL815" s="23">
        <v>0</v>
      </c>
      <c r="CM815" s="23">
        <v>0</v>
      </c>
      <c r="CN815" s="23">
        <v>0</v>
      </c>
      <c r="CO815" s="23">
        <v>0</v>
      </c>
      <c r="CP815" s="24">
        <v>0</v>
      </c>
      <c r="CQ815" s="23">
        <v>0</v>
      </c>
      <c r="CR815" s="23">
        <v>0</v>
      </c>
      <c r="CS815" s="25">
        <f t="shared" si="118"/>
        <v>264444808</v>
      </c>
      <c r="CT815" s="22">
        <v>0</v>
      </c>
      <c r="CU815" s="23">
        <v>0</v>
      </c>
      <c r="CV815" s="23">
        <v>0</v>
      </c>
      <c r="CW815" s="23"/>
      <c r="CX815" s="23">
        <v>0</v>
      </c>
      <c r="CY815" s="24">
        <v>0</v>
      </c>
      <c r="CZ815" s="23">
        <v>0</v>
      </c>
      <c r="DA815" s="23">
        <v>0</v>
      </c>
      <c r="DB815" s="25">
        <f t="shared" si="120"/>
        <v>264444808</v>
      </c>
      <c r="DC815" s="22">
        <v>0</v>
      </c>
      <c r="DD815" s="23">
        <v>0</v>
      </c>
      <c r="DE815" s="23">
        <v>0</v>
      </c>
      <c r="DF815" s="23">
        <v>0</v>
      </c>
      <c r="DG815" s="23">
        <v>0</v>
      </c>
      <c r="DH815" s="24">
        <v>0</v>
      </c>
      <c r="DI815" s="23">
        <v>0</v>
      </c>
      <c r="DJ815" s="23">
        <v>0</v>
      </c>
      <c r="DK815" s="25">
        <f t="shared" si="121"/>
        <v>264444808</v>
      </c>
      <c r="DL815" s="28">
        <v>0</v>
      </c>
      <c r="DM815" s="23">
        <v>0</v>
      </c>
      <c r="DN815" s="23">
        <v>0</v>
      </c>
      <c r="DO815" s="23">
        <v>0</v>
      </c>
      <c r="DP815" s="23"/>
      <c r="DQ815" s="23"/>
      <c r="DR815" s="23">
        <v>0</v>
      </c>
      <c r="DS815" s="23">
        <v>0</v>
      </c>
      <c r="DT815" s="24">
        <v>0</v>
      </c>
      <c r="DU815" s="23">
        <v>0</v>
      </c>
      <c r="DV815" s="23">
        <v>0</v>
      </c>
      <c r="DW815" s="26">
        <f t="shared" si="119"/>
        <v>264444808</v>
      </c>
      <c r="DX815" s="26">
        <f>VLOOKUP(B815,[2]RPTNCT049_ConsultaSaldosContabl!$I$4:$K$7914,3,0)</f>
        <v>81379280</v>
      </c>
      <c r="DY815" s="13" t="e">
        <f>+S815+AD815+AU815+#REF!+BG815+#REF!+BQ815+#REF!</f>
        <v>#REF!</v>
      </c>
    </row>
    <row r="816" spans="1:129" ht="15" customHeight="1" x14ac:dyDescent="0.2">
      <c r="A816" s="9">
        <v>8001000531</v>
      </c>
      <c r="B816" s="9">
        <v>800100053</v>
      </c>
      <c r="C816" s="9"/>
      <c r="D816" s="27">
        <v>216873168</v>
      </c>
      <c r="E816" s="21" t="s">
        <v>1013</v>
      </c>
      <c r="F816" s="20" t="s">
        <v>2138</v>
      </c>
      <c r="G816" s="22">
        <f>VLOOKUP(A816,[1]SGP!$A$4:$G$1137,7,0)</f>
        <v>0</v>
      </c>
      <c r="H816" s="23"/>
      <c r="I816" s="23">
        <v>0</v>
      </c>
      <c r="J816" s="23">
        <v>0</v>
      </c>
      <c r="K816" s="24">
        <v>0</v>
      </c>
      <c r="L816" s="23">
        <v>0</v>
      </c>
      <c r="M816" s="23">
        <v>0</v>
      </c>
      <c r="N816" s="25">
        <f t="shared" si="113"/>
        <v>0</v>
      </c>
      <c r="O816" s="25">
        <v>0</v>
      </c>
      <c r="P816" s="22">
        <v>0</v>
      </c>
      <c r="Q816" s="23">
        <v>0</v>
      </c>
      <c r="R816" s="23">
        <v>0</v>
      </c>
      <c r="S816" s="31">
        <v>503453776</v>
      </c>
      <c r="T816" s="23">
        <v>0</v>
      </c>
      <c r="U816" s="24">
        <v>0</v>
      </c>
      <c r="V816" s="23">
        <v>0</v>
      </c>
      <c r="W816" s="23">
        <v>0</v>
      </c>
      <c r="X816" s="25">
        <f t="shared" si="114"/>
        <v>503453776</v>
      </c>
      <c r="Y816" s="25">
        <v>0</v>
      </c>
      <c r="Z816" s="22">
        <v>0</v>
      </c>
      <c r="AA816" s="23">
        <v>0</v>
      </c>
      <c r="AB816" s="22">
        <v>0</v>
      </c>
      <c r="AC816" s="23">
        <v>0</v>
      </c>
      <c r="AD816" s="23">
        <v>0</v>
      </c>
      <c r="AE816" s="23">
        <v>0</v>
      </c>
      <c r="AF816" s="24">
        <v>0</v>
      </c>
      <c r="AG816" s="23">
        <v>0</v>
      </c>
      <c r="AH816" s="23">
        <v>0</v>
      </c>
      <c r="AI816" s="25">
        <f t="shared" si="115"/>
        <v>503453776</v>
      </c>
      <c r="AJ816" s="25">
        <v>0</v>
      </c>
      <c r="AK816" s="24">
        <v>0</v>
      </c>
      <c r="AL816" s="23">
        <v>0</v>
      </c>
      <c r="AM816" s="23">
        <v>0</v>
      </c>
      <c r="AN816" s="24">
        <v>0</v>
      </c>
      <c r="AO816" s="24">
        <v>0</v>
      </c>
      <c r="AP816" s="23">
        <v>0</v>
      </c>
      <c r="AQ816" s="23">
        <v>0</v>
      </c>
      <c r="AR816" s="23">
        <v>0</v>
      </c>
      <c r="AS816" s="41" t="s">
        <v>2304</v>
      </c>
      <c r="AT816" s="23">
        <v>0</v>
      </c>
      <c r="AU816" s="23">
        <v>0</v>
      </c>
      <c r="AV816" s="25">
        <v>503453776</v>
      </c>
      <c r="AW816" s="22">
        <v>0</v>
      </c>
      <c r="AX816" s="23">
        <v>0</v>
      </c>
      <c r="AY816" s="41">
        <v>0</v>
      </c>
      <c r="AZ816" s="23">
        <v>0</v>
      </c>
      <c r="BA816" s="24">
        <v>0</v>
      </c>
      <c r="BB816" s="23">
        <v>0</v>
      </c>
      <c r="BC816" s="23"/>
      <c r="BD816" s="23">
        <v>0</v>
      </c>
      <c r="BE816" s="41">
        <v>0</v>
      </c>
      <c r="BF816" s="23">
        <v>389494695</v>
      </c>
      <c r="BG816" s="23">
        <v>467307838</v>
      </c>
      <c r="BH816" s="25">
        <v>1360256309</v>
      </c>
      <c r="BI816" s="23">
        <v>0</v>
      </c>
      <c r="BJ816" s="23">
        <v>114447339</v>
      </c>
      <c r="BK816" s="23">
        <v>0</v>
      </c>
      <c r="BL816" s="23">
        <v>0</v>
      </c>
      <c r="BM816" s="23">
        <v>0</v>
      </c>
      <c r="BN816" s="24">
        <v>0</v>
      </c>
      <c r="BO816" s="23">
        <v>0</v>
      </c>
      <c r="BP816" s="23">
        <v>0</v>
      </c>
      <c r="BQ816" s="23">
        <v>0</v>
      </c>
      <c r="BR816" s="25">
        <v>1474703648</v>
      </c>
      <c r="BS816" s="22">
        <v>0</v>
      </c>
      <c r="BT816" s="23">
        <v>0</v>
      </c>
      <c r="BU816" s="23">
        <v>0</v>
      </c>
      <c r="BV816" s="23">
        <v>0</v>
      </c>
      <c r="BW816" s="24">
        <v>0</v>
      </c>
      <c r="BX816" s="23">
        <v>0</v>
      </c>
      <c r="BY816" s="23">
        <v>0</v>
      </c>
      <c r="BZ816" s="23">
        <v>0</v>
      </c>
      <c r="CA816" s="25">
        <f t="shared" si="116"/>
        <v>1474703648</v>
      </c>
      <c r="CB816" s="22">
        <v>0</v>
      </c>
      <c r="CC816" s="23">
        <v>0</v>
      </c>
      <c r="CD816" s="23">
        <v>0</v>
      </c>
      <c r="CE816" s="23">
        <v>0</v>
      </c>
      <c r="CF816" s="24">
        <v>0</v>
      </c>
      <c r="CG816" s="23">
        <v>0</v>
      </c>
      <c r="CH816" s="23">
        <v>0</v>
      </c>
      <c r="CI816" s="23">
        <v>0</v>
      </c>
      <c r="CJ816" s="25">
        <f t="shared" si="117"/>
        <v>1474703648</v>
      </c>
      <c r="CK816" s="22">
        <v>0</v>
      </c>
      <c r="CL816" s="23">
        <v>0</v>
      </c>
      <c r="CM816" s="23">
        <v>0</v>
      </c>
      <c r="CN816" s="23">
        <v>0</v>
      </c>
      <c r="CO816" s="23">
        <v>0</v>
      </c>
      <c r="CP816" s="24">
        <v>0</v>
      </c>
      <c r="CQ816" s="23">
        <v>0</v>
      </c>
      <c r="CR816" s="23">
        <v>0</v>
      </c>
      <c r="CS816" s="25">
        <f t="shared" si="118"/>
        <v>1474703648</v>
      </c>
      <c r="CT816" s="22">
        <v>0</v>
      </c>
      <c r="CU816" s="23">
        <v>0</v>
      </c>
      <c r="CV816" s="23">
        <v>0</v>
      </c>
      <c r="CW816" s="23"/>
      <c r="CX816" s="23">
        <v>0</v>
      </c>
      <c r="CY816" s="24">
        <v>0</v>
      </c>
      <c r="CZ816" s="23">
        <v>0</v>
      </c>
      <c r="DA816" s="23">
        <v>0</v>
      </c>
      <c r="DB816" s="25">
        <f t="shared" si="120"/>
        <v>1474703648</v>
      </c>
      <c r="DC816" s="22">
        <v>0</v>
      </c>
      <c r="DD816" s="23">
        <v>0</v>
      </c>
      <c r="DE816" s="23">
        <v>0</v>
      </c>
      <c r="DF816" s="23">
        <v>0</v>
      </c>
      <c r="DG816" s="23">
        <v>0</v>
      </c>
      <c r="DH816" s="24">
        <v>0</v>
      </c>
      <c r="DI816" s="23">
        <v>0</v>
      </c>
      <c r="DJ816" s="23">
        <v>0</v>
      </c>
      <c r="DK816" s="25">
        <f t="shared" si="121"/>
        <v>1474703648</v>
      </c>
      <c r="DL816" s="28">
        <v>0</v>
      </c>
      <c r="DM816" s="23">
        <v>0</v>
      </c>
      <c r="DN816" s="23">
        <v>0</v>
      </c>
      <c r="DO816" s="23">
        <v>0</v>
      </c>
      <c r="DP816" s="23"/>
      <c r="DQ816" s="23"/>
      <c r="DR816" s="23">
        <v>0</v>
      </c>
      <c r="DS816" s="23">
        <v>0</v>
      </c>
      <c r="DT816" s="24">
        <v>0</v>
      </c>
      <c r="DU816" s="23">
        <v>0</v>
      </c>
      <c r="DV816" s="23">
        <v>0</v>
      </c>
      <c r="DW816" s="26">
        <f t="shared" si="119"/>
        <v>1474703648</v>
      </c>
      <c r="DX816" s="26">
        <f>VLOOKUP(B816,[2]RPTNCT049_ConsultaSaldosContabl!$I$4:$K$7914,3,0)</f>
        <v>503942034</v>
      </c>
      <c r="DY816" s="13" t="e">
        <f>+S816+AD816+AU816+#REF!+BG816+#REF!+BQ816+#REF!</f>
        <v>#REF!</v>
      </c>
    </row>
    <row r="817" spans="1:129" ht="15" customHeight="1" x14ac:dyDescent="0.2">
      <c r="A817" s="9">
        <v>8001000524</v>
      </c>
      <c r="B817" s="9">
        <v>800100052</v>
      </c>
      <c r="C817" s="9"/>
      <c r="D817" s="27">
        <v>212673226</v>
      </c>
      <c r="E817" s="21" t="s">
        <v>1016</v>
      </c>
      <c r="F817" s="20" t="s">
        <v>2141</v>
      </c>
      <c r="G817" s="22">
        <f>VLOOKUP(A817,[1]SGP!$A$4:$G$1137,7,0)</f>
        <v>0</v>
      </c>
      <c r="H817" s="23"/>
      <c r="I817" s="23">
        <v>0</v>
      </c>
      <c r="J817" s="23">
        <v>0</v>
      </c>
      <c r="K817" s="24">
        <v>0</v>
      </c>
      <c r="L817" s="23">
        <v>0</v>
      </c>
      <c r="M817" s="23">
        <v>0</v>
      </c>
      <c r="N817" s="25">
        <f t="shared" si="113"/>
        <v>0</v>
      </c>
      <c r="O817" s="25">
        <v>0</v>
      </c>
      <c r="P817" s="22">
        <v>0</v>
      </c>
      <c r="Q817" s="23">
        <v>0</v>
      </c>
      <c r="R817" s="23">
        <v>0</v>
      </c>
      <c r="S817" s="31">
        <v>91778600</v>
      </c>
      <c r="T817" s="23">
        <v>0</v>
      </c>
      <c r="U817" s="24">
        <v>0</v>
      </c>
      <c r="V817" s="23">
        <v>0</v>
      </c>
      <c r="W817" s="23">
        <v>0</v>
      </c>
      <c r="X817" s="25">
        <f t="shared" si="114"/>
        <v>91778600</v>
      </c>
      <c r="Y817" s="25">
        <v>0</v>
      </c>
      <c r="Z817" s="22">
        <v>0</v>
      </c>
      <c r="AA817" s="23">
        <v>0</v>
      </c>
      <c r="AB817" s="22">
        <v>0</v>
      </c>
      <c r="AC817" s="23">
        <v>0</v>
      </c>
      <c r="AD817" s="23">
        <v>0</v>
      </c>
      <c r="AE817" s="23">
        <v>0</v>
      </c>
      <c r="AF817" s="24">
        <v>0</v>
      </c>
      <c r="AG817" s="23">
        <v>0</v>
      </c>
      <c r="AH817" s="23">
        <v>0</v>
      </c>
      <c r="AI817" s="25">
        <f t="shared" si="115"/>
        <v>91778600</v>
      </c>
      <c r="AJ817" s="25">
        <v>0</v>
      </c>
      <c r="AK817" s="24">
        <v>0</v>
      </c>
      <c r="AL817" s="23">
        <v>0</v>
      </c>
      <c r="AM817" s="23">
        <v>0</v>
      </c>
      <c r="AN817" s="24">
        <v>0</v>
      </c>
      <c r="AO817" s="24">
        <v>0</v>
      </c>
      <c r="AP817" s="23">
        <v>0</v>
      </c>
      <c r="AQ817" s="23">
        <v>0</v>
      </c>
      <c r="AR817" s="23">
        <v>0</v>
      </c>
      <c r="AS817" s="41" t="s">
        <v>2304</v>
      </c>
      <c r="AT817" s="23">
        <v>0</v>
      </c>
      <c r="AU817" s="23">
        <v>0</v>
      </c>
      <c r="AV817" s="25">
        <v>91778600</v>
      </c>
      <c r="AW817" s="22">
        <v>0</v>
      </c>
      <c r="AX817" s="23">
        <v>0</v>
      </c>
      <c r="AY817" s="41">
        <v>0</v>
      </c>
      <c r="AZ817" s="23">
        <v>0</v>
      </c>
      <c r="BA817" s="24">
        <v>0</v>
      </c>
      <c r="BB817" s="23">
        <v>0</v>
      </c>
      <c r="BC817" s="23"/>
      <c r="BD817" s="23">
        <v>0</v>
      </c>
      <c r="BE817" s="41">
        <v>0</v>
      </c>
      <c r="BF817" s="23">
        <v>70308640</v>
      </c>
      <c r="BG817" s="23">
        <v>87468924</v>
      </c>
      <c r="BH817" s="25">
        <v>249556164</v>
      </c>
      <c r="BI817" s="23">
        <v>0</v>
      </c>
      <c r="BJ817" s="23">
        <v>20638863</v>
      </c>
      <c r="BK817" s="23">
        <v>0</v>
      </c>
      <c r="BL817" s="23">
        <v>0</v>
      </c>
      <c r="BM817" s="23">
        <v>0</v>
      </c>
      <c r="BN817" s="24">
        <v>0</v>
      </c>
      <c r="BO817" s="23">
        <v>0</v>
      </c>
      <c r="BP817" s="23">
        <v>0</v>
      </c>
      <c r="BQ817" s="23">
        <v>0</v>
      </c>
      <c r="BR817" s="25">
        <v>270195027</v>
      </c>
      <c r="BS817" s="22">
        <v>0</v>
      </c>
      <c r="BT817" s="23">
        <v>0</v>
      </c>
      <c r="BU817" s="23">
        <v>0</v>
      </c>
      <c r="BV817" s="23">
        <v>0</v>
      </c>
      <c r="BW817" s="24">
        <v>0</v>
      </c>
      <c r="BX817" s="23">
        <v>0</v>
      </c>
      <c r="BY817" s="23">
        <v>0</v>
      </c>
      <c r="BZ817" s="23">
        <v>0</v>
      </c>
      <c r="CA817" s="25">
        <f t="shared" si="116"/>
        <v>270195027</v>
      </c>
      <c r="CB817" s="22">
        <v>0</v>
      </c>
      <c r="CC817" s="23">
        <v>0</v>
      </c>
      <c r="CD817" s="23">
        <v>0</v>
      </c>
      <c r="CE817" s="23">
        <v>0</v>
      </c>
      <c r="CF817" s="24">
        <v>0</v>
      </c>
      <c r="CG817" s="23">
        <v>0</v>
      </c>
      <c r="CH817" s="23">
        <v>0</v>
      </c>
      <c r="CI817" s="23">
        <v>0</v>
      </c>
      <c r="CJ817" s="25">
        <f t="shared" si="117"/>
        <v>270195027</v>
      </c>
      <c r="CK817" s="22">
        <v>0</v>
      </c>
      <c r="CL817" s="23">
        <v>0</v>
      </c>
      <c r="CM817" s="23">
        <v>0</v>
      </c>
      <c r="CN817" s="23">
        <v>0</v>
      </c>
      <c r="CO817" s="23">
        <v>0</v>
      </c>
      <c r="CP817" s="24">
        <v>0</v>
      </c>
      <c r="CQ817" s="23">
        <v>0</v>
      </c>
      <c r="CR817" s="23">
        <v>0</v>
      </c>
      <c r="CS817" s="25">
        <f t="shared" si="118"/>
        <v>270195027</v>
      </c>
      <c r="CT817" s="22">
        <v>0</v>
      </c>
      <c r="CU817" s="23">
        <v>0</v>
      </c>
      <c r="CV817" s="23">
        <v>0</v>
      </c>
      <c r="CW817" s="23"/>
      <c r="CX817" s="23">
        <v>0</v>
      </c>
      <c r="CY817" s="24">
        <v>0</v>
      </c>
      <c r="CZ817" s="23">
        <v>0</v>
      </c>
      <c r="DA817" s="23">
        <v>0</v>
      </c>
      <c r="DB817" s="25">
        <f t="shared" si="120"/>
        <v>270195027</v>
      </c>
      <c r="DC817" s="22">
        <v>0</v>
      </c>
      <c r="DD817" s="23">
        <v>0</v>
      </c>
      <c r="DE817" s="23">
        <v>0</v>
      </c>
      <c r="DF817" s="23">
        <v>0</v>
      </c>
      <c r="DG817" s="23">
        <v>0</v>
      </c>
      <c r="DH817" s="24">
        <v>0</v>
      </c>
      <c r="DI817" s="23">
        <v>0</v>
      </c>
      <c r="DJ817" s="23">
        <v>0</v>
      </c>
      <c r="DK817" s="25">
        <f t="shared" si="121"/>
        <v>270195027</v>
      </c>
      <c r="DL817" s="28">
        <v>0</v>
      </c>
      <c r="DM817" s="23">
        <v>0</v>
      </c>
      <c r="DN817" s="23">
        <v>0</v>
      </c>
      <c r="DO817" s="23">
        <v>0</v>
      </c>
      <c r="DP817" s="23"/>
      <c r="DQ817" s="23"/>
      <c r="DR817" s="23">
        <v>0</v>
      </c>
      <c r="DS817" s="23">
        <v>0</v>
      </c>
      <c r="DT817" s="24">
        <v>0</v>
      </c>
      <c r="DU817" s="23">
        <v>0</v>
      </c>
      <c r="DV817" s="23">
        <v>0</v>
      </c>
      <c r="DW817" s="26">
        <f t="shared" si="119"/>
        <v>270195027</v>
      </c>
      <c r="DX817" s="26">
        <f>VLOOKUP(B817,[2]RPTNCT049_ConsultaSaldosContabl!$I$4:$K$7914,3,0)</f>
        <v>90947503</v>
      </c>
      <c r="DY817" s="13" t="e">
        <f>+S817+AD817+AU817+#REF!+BG817+#REF!+BQ817+#REF!</f>
        <v>#REF!</v>
      </c>
    </row>
    <row r="818" spans="1:129" ht="15" customHeight="1" x14ac:dyDescent="0.2">
      <c r="A818" s="9">
        <v>8001000517</v>
      </c>
      <c r="B818" s="9">
        <v>800100051</v>
      </c>
      <c r="C818" s="9"/>
      <c r="D818" s="27">
        <v>210073200</v>
      </c>
      <c r="E818" s="21" t="s">
        <v>1014</v>
      </c>
      <c r="F818" s="20" t="s">
        <v>2139</v>
      </c>
      <c r="G818" s="22">
        <f>VLOOKUP(A818,[1]SGP!$A$4:$G$1137,7,0)</f>
        <v>0</v>
      </c>
      <c r="H818" s="23"/>
      <c r="I818" s="23">
        <v>0</v>
      </c>
      <c r="J818" s="23">
        <v>0</v>
      </c>
      <c r="K818" s="24">
        <v>0</v>
      </c>
      <c r="L818" s="23">
        <v>0</v>
      </c>
      <c r="M818" s="23">
        <v>0</v>
      </c>
      <c r="N818" s="25">
        <f t="shared" si="113"/>
        <v>0</v>
      </c>
      <c r="O818" s="25">
        <v>0</v>
      </c>
      <c r="P818" s="22">
        <v>0</v>
      </c>
      <c r="Q818" s="23">
        <v>0</v>
      </c>
      <c r="R818" s="23">
        <v>0</v>
      </c>
      <c r="S818" s="31">
        <v>79796616</v>
      </c>
      <c r="T818" s="23">
        <v>0</v>
      </c>
      <c r="U818" s="24">
        <v>0</v>
      </c>
      <c r="V818" s="23">
        <v>0</v>
      </c>
      <c r="W818" s="23">
        <v>0</v>
      </c>
      <c r="X818" s="25">
        <f t="shared" si="114"/>
        <v>79796616</v>
      </c>
      <c r="Y818" s="25">
        <v>0</v>
      </c>
      <c r="Z818" s="22">
        <v>0</v>
      </c>
      <c r="AA818" s="23">
        <v>0</v>
      </c>
      <c r="AB818" s="22">
        <v>0</v>
      </c>
      <c r="AC818" s="23">
        <v>0</v>
      </c>
      <c r="AD818" s="23">
        <v>0</v>
      </c>
      <c r="AE818" s="23">
        <v>0</v>
      </c>
      <c r="AF818" s="24">
        <v>0</v>
      </c>
      <c r="AG818" s="23">
        <v>0</v>
      </c>
      <c r="AH818" s="23">
        <v>0</v>
      </c>
      <c r="AI818" s="25">
        <f t="shared" si="115"/>
        <v>79796616</v>
      </c>
      <c r="AJ818" s="25">
        <v>0</v>
      </c>
      <c r="AK818" s="24">
        <v>0</v>
      </c>
      <c r="AL818" s="23">
        <v>0</v>
      </c>
      <c r="AM818" s="23">
        <v>0</v>
      </c>
      <c r="AN818" s="24">
        <v>0</v>
      </c>
      <c r="AO818" s="24">
        <v>0</v>
      </c>
      <c r="AP818" s="23">
        <v>0</v>
      </c>
      <c r="AQ818" s="23">
        <v>0</v>
      </c>
      <c r="AR818" s="23">
        <v>0</v>
      </c>
      <c r="AS818" s="41" t="s">
        <v>2304</v>
      </c>
      <c r="AT818" s="23">
        <v>0</v>
      </c>
      <c r="AU818" s="23">
        <v>0</v>
      </c>
      <c r="AV818" s="25">
        <v>79796616</v>
      </c>
      <c r="AW818" s="22">
        <v>0</v>
      </c>
      <c r="AX818" s="23">
        <v>0</v>
      </c>
      <c r="AY818" s="41">
        <v>0</v>
      </c>
      <c r="AZ818" s="23">
        <v>0</v>
      </c>
      <c r="BA818" s="24">
        <v>0</v>
      </c>
      <c r="BB818" s="23">
        <v>0</v>
      </c>
      <c r="BC818" s="23"/>
      <c r="BD818" s="23">
        <v>0</v>
      </c>
      <c r="BE818" s="41">
        <v>0</v>
      </c>
      <c r="BF818" s="23">
        <v>51553810</v>
      </c>
      <c r="BG818" s="23">
        <v>77812966</v>
      </c>
      <c r="BH818" s="25">
        <v>209163392</v>
      </c>
      <c r="BI818" s="23">
        <v>0</v>
      </c>
      <c r="BJ818" s="23">
        <v>14724063</v>
      </c>
      <c r="BK818" s="23">
        <v>0</v>
      </c>
      <c r="BL818" s="23">
        <v>0</v>
      </c>
      <c r="BM818" s="23">
        <v>0</v>
      </c>
      <c r="BN818" s="24">
        <v>0</v>
      </c>
      <c r="BO818" s="23">
        <v>0</v>
      </c>
      <c r="BP818" s="23">
        <v>0</v>
      </c>
      <c r="BQ818" s="23">
        <v>0</v>
      </c>
      <c r="BR818" s="25">
        <v>223887455</v>
      </c>
      <c r="BS818" s="22">
        <v>0</v>
      </c>
      <c r="BT818" s="23">
        <v>0</v>
      </c>
      <c r="BU818" s="23">
        <v>0</v>
      </c>
      <c r="BV818" s="23">
        <v>0</v>
      </c>
      <c r="BW818" s="24">
        <v>0</v>
      </c>
      <c r="BX818" s="23">
        <v>0</v>
      </c>
      <c r="BY818" s="23">
        <v>0</v>
      </c>
      <c r="BZ818" s="23">
        <v>0</v>
      </c>
      <c r="CA818" s="25">
        <f t="shared" si="116"/>
        <v>223887455</v>
      </c>
      <c r="CB818" s="22">
        <v>0</v>
      </c>
      <c r="CC818" s="23">
        <v>0</v>
      </c>
      <c r="CD818" s="23">
        <v>0</v>
      </c>
      <c r="CE818" s="23">
        <v>0</v>
      </c>
      <c r="CF818" s="24">
        <v>0</v>
      </c>
      <c r="CG818" s="23">
        <v>0</v>
      </c>
      <c r="CH818" s="23">
        <v>0</v>
      </c>
      <c r="CI818" s="23">
        <v>0</v>
      </c>
      <c r="CJ818" s="25">
        <f t="shared" si="117"/>
        <v>223887455</v>
      </c>
      <c r="CK818" s="22">
        <v>0</v>
      </c>
      <c r="CL818" s="23">
        <v>0</v>
      </c>
      <c r="CM818" s="23">
        <v>0</v>
      </c>
      <c r="CN818" s="23">
        <v>0</v>
      </c>
      <c r="CO818" s="23">
        <v>0</v>
      </c>
      <c r="CP818" s="24">
        <v>0</v>
      </c>
      <c r="CQ818" s="23">
        <v>0</v>
      </c>
      <c r="CR818" s="23">
        <v>0</v>
      </c>
      <c r="CS818" s="25">
        <f t="shared" si="118"/>
        <v>223887455</v>
      </c>
      <c r="CT818" s="22">
        <v>0</v>
      </c>
      <c r="CU818" s="23">
        <v>0</v>
      </c>
      <c r="CV818" s="23">
        <v>0</v>
      </c>
      <c r="CW818" s="23"/>
      <c r="CX818" s="23">
        <v>0</v>
      </c>
      <c r="CY818" s="24">
        <v>0</v>
      </c>
      <c r="CZ818" s="23">
        <v>0</v>
      </c>
      <c r="DA818" s="23">
        <v>0</v>
      </c>
      <c r="DB818" s="25">
        <f t="shared" si="120"/>
        <v>223887455</v>
      </c>
      <c r="DC818" s="22">
        <v>0</v>
      </c>
      <c r="DD818" s="23">
        <v>0</v>
      </c>
      <c r="DE818" s="23">
        <v>0</v>
      </c>
      <c r="DF818" s="23">
        <v>0</v>
      </c>
      <c r="DG818" s="23">
        <v>0</v>
      </c>
      <c r="DH818" s="24">
        <v>0</v>
      </c>
      <c r="DI818" s="23">
        <v>0</v>
      </c>
      <c r="DJ818" s="23">
        <v>0</v>
      </c>
      <c r="DK818" s="25">
        <f t="shared" si="121"/>
        <v>223887455</v>
      </c>
      <c r="DL818" s="28">
        <v>0</v>
      </c>
      <c r="DM818" s="23">
        <v>0</v>
      </c>
      <c r="DN818" s="23">
        <v>0</v>
      </c>
      <c r="DO818" s="23">
        <v>0</v>
      </c>
      <c r="DP818" s="23"/>
      <c r="DQ818" s="23"/>
      <c r="DR818" s="23">
        <v>0</v>
      </c>
      <c r="DS818" s="23">
        <v>0</v>
      </c>
      <c r="DT818" s="24">
        <v>0</v>
      </c>
      <c r="DU818" s="23">
        <v>0</v>
      </c>
      <c r="DV818" s="23">
        <v>0</v>
      </c>
      <c r="DW818" s="26">
        <f t="shared" si="119"/>
        <v>223887455</v>
      </c>
      <c r="DX818" s="26">
        <f>VLOOKUP(B818,[2]RPTNCT049_ConsultaSaldosContabl!$I$4:$K$7914,3,0)</f>
        <v>66277873</v>
      </c>
      <c r="DY818" s="13" t="e">
        <f>+S818+AD818+AU818+#REF!+BG818+#REF!+BQ818+#REF!</f>
        <v>#REF!</v>
      </c>
    </row>
    <row r="819" spans="1:129" ht="15" customHeight="1" x14ac:dyDescent="0.2">
      <c r="A819" s="9">
        <v>8001000501</v>
      </c>
      <c r="B819" s="9">
        <v>800100050</v>
      </c>
      <c r="C819" s="9"/>
      <c r="D819" s="27">
        <v>214873148</v>
      </c>
      <c r="E819" s="21" t="s">
        <v>1011</v>
      </c>
      <c r="F819" s="20" t="s">
        <v>2136</v>
      </c>
      <c r="G819" s="22">
        <f>VLOOKUP(A819,[1]SGP!$A$4:$G$1137,7,0)</f>
        <v>0</v>
      </c>
      <c r="H819" s="23"/>
      <c r="I819" s="23">
        <v>0</v>
      </c>
      <c r="J819" s="23">
        <v>0</v>
      </c>
      <c r="K819" s="24">
        <v>0</v>
      </c>
      <c r="L819" s="23">
        <v>0</v>
      </c>
      <c r="M819" s="23">
        <v>0</v>
      </c>
      <c r="N819" s="25">
        <f t="shared" si="113"/>
        <v>0</v>
      </c>
      <c r="O819" s="25">
        <v>0</v>
      </c>
      <c r="P819" s="22">
        <v>0</v>
      </c>
      <c r="Q819" s="23">
        <v>0</v>
      </c>
      <c r="R819" s="23">
        <v>0</v>
      </c>
      <c r="S819" s="31">
        <v>82418073</v>
      </c>
      <c r="T819" s="23">
        <v>0</v>
      </c>
      <c r="U819" s="24">
        <v>0</v>
      </c>
      <c r="V819" s="23">
        <v>0</v>
      </c>
      <c r="W819" s="23">
        <v>0</v>
      </c>
      <c r="X819" s="25">
        <f t="shared" si="114"/>
        <v>82418073</v>
      </c>
      <c r="Y819" s="25">
        <v>0</v>
      </c>
      <c r="Z819" s="22">
        <v>0</v>
      </c>
      <c r="AA819" s="23">
        <v>0</v>
      </c>
      <c r="AB819" s="22">
        <v>0</v>
      </c>
      <c r="AC819" s="23">
        <v>0</v>
      </c>
      <c r="AD819" s="23">
        <v>0</v>
      </c>
      <c r="AE819" s="23">
        <v>0</v>
      </c>
      <c r="AF819" s="24">
        <v>0</v>
      </c>
      <c r="AG819" s="23">
        <v>0</v>
      </c>
      <c r="AH819" s="23">
        <v>0</v>
      </c>
      <c r="AI819" s="25">
        <f t="shared" si="115"/>
        <v>82418073</v>
      </c>
      <c r="AJ819" s="25">
        <v>0</v>
      </c>
      <c r="AK819" s="24">
        <v>0</v>
      </c>
      <c r="AL819" s="23">
        <v>0</v>
      </c>
      <c r="AM819" s="23">
        <v>0</v>
      </c>
      <c r="AN819" s="24">
        <v>0</v>
      </c>
      <c r="AO819" s="24">
        <v>0</v>
      </c>
      <c r="AP819" s="23">
        <v>0</v>
      </c>
      <c r="AQ819" s="23">
        <v>0</v>
      </c>
      <c r="AR819" s="23">
        <v>0</v>
      </c>
      <c r="AS819" s="41" t="s">
        <v>2304</v>
      </c>
      <c r="AT819" s="23">
        <v>0</v>
      </c>
      <c r="AU819" s="23">
        <v>0</v>
      </c>
      <c r="AV819" s="25">
        <v>82418073</v>
      </c>
      <c r="AW819" s="22">
        <v>0</v>
      </c>
      <c r="AX819" s="23">
        <v>0</v>
      </c>
      <c r="AY819" s="41">
        <v>0</v>
      </c>
      <c r="AZ819" s="23">
        <v>0</v>
      </c>
      <c r="BA819" s="24">
        <v>0</v>
      </c>
      <c r="BB819" s="23">
        <v>0</v>
      </c>
      <c r="BC819" s="23"/>
      <c r="BD819" s="23">
        <v>0</v>
      </c>
      <c r="BE819" s="41">
        <v>0</v>
      </c>
      <c r="BF819" s="23">
        <v>47101705</v>
      </c>
      <c r="BG819" s="23">
        <v>73566867</v>
      </c>
      <c r="BH819" s="25">
        <v>203086645</v>
      </c>
      <c r="BI819" s="23">
        <v>0</v>
      </c>
      <c r="BJ819" s="23">
        <v>14284624</v>
      </c>
      <c r="BK819" s="23">
        <v>0</v>
      </c>
      <c r="BL819" s="23">
        <v>0</v>
      </c>
      <c r="BM819" s="23">
        <v>0</v>
      </c>
      <c r="BN819" s="24">
        <v>0</v>
      </c>
      <c r="BO819" s="23">
        <v>0</v>
      </c>
      <c r="BP819" s="23">
        <v>0</v>
      </c>
      <c r="BQ819" s="23">
        <v>0</v>
      </c>
      <c r="BR819" s="25">
        <v>217371269</v>
      </c>
      <c r="BS819" s="22">
        <v>0</v>
      </c>
      <c r="BT819" s="23">
        <v>0</v>
      </c>
      <c r="BU819" s="23">
        <v>0</v>
      </c>
      <c r="BV819" s="23">
        <v>0</v>
      </c>
      <c r="BW819" s="24">
        <v>0</v>
      </c>
      <c r="BX819" s="23">
        <v>0</v>
      </c>
      <c r="BY819" s="23">
        <v>0</v>
      </c>
      <c r="BZ819" s="23">
        <v>0</v>
      </c>
      <c r="CA819" s="25">
        <f t="shared" si="116"/>
        <v>217371269</v>
      </c>
      <c r="CB819" s="22">
        <v>0</v>
      </c>
      <c r="CC819" s="23">
        <v>0</v>
      </c>
      <c r="CD819" s="23">
        <v>0</v>
      </c>
      <c r="CE819" s="23">
        <v>0</v>
      </c>
      <c r="CF819" s="24">
        <v>0</v>
      </c>
      <c r="CG819" s="23">
        <v>0</v>
      </c>
      <c r="CH819" s="23">
        <v>0</v>
      </c>
      <c r="CI819" s="23">
        <v>0</v>
      </c>
      <c r="CJ819" s="25">
        <f t="shared" si="117"/>
        <v>217371269</v>
      </c>
      <c r="CK819" s="22">
        <v>0</v>
      </c>
      <c r="CL819" s="23">
        <v>0</v>
      </c>
      <c r="CM819" s="23">
        <v>0</v>
      </c>
      <c r="CN819" s="23">
        <v>0</v>
      </c>
      <c r="CO819" s="23">
        <v>0</v>
      </c>
      <c r="CP819" s="24">
        <v>0</v>
      </c>
      <c r="CQ819" s="23">
        <v>0</v>
      </c>
      <c r="CR819" s="23">
        <v>0</v>
      </c>
      <c r="CS819" s="25">
        <f t="shared" si="118"/>
        <v>217371269</v>
      </c>
      <c r="CT819" s="22">
        <v>0</v>
      </c>
      <c r="CU819" s="23">
        <v>0</v>
      </c>
      <c r="CV819" s="23">
        <v>0</v>
      </c>
      <c r="CW819" s="23"/>
      <c r="CX819" s="23">
        <v>0</v>
      </c>
      <c r="CY819" s="24">
        <v>0</v>
      </c>
      <c r="CZ819" s="23">
        <v>0</v>
      </c>
      <c r="DA819" s="23">
        <v>0</v>
      </c>
      <c r="DB819" s="25">
        <f t="shared" si="120"/>
        <v>217371269</v>
      </c>
      <c r="DC819" s="22">
        <v>0</v>
      </c>
      <c r="DD819" s="23">
        <v>0</v>
      </c>
      <c r="DE819" s="23">
        <v>0</v>
      </c>
      <c r="DF819" s="23">
        <v>0</v>
      </c>
      <c r="DG819" s="23">
        <v>0</v>
      </c>
      <c r="DH819" s="24">
        <v>0</v>
      </c>
      <c r="DI819" s="23">
        <v>0</v>
      </c>
      <c r="DJ819" s="23">
        <v>0</v>
      </c>
      <c r="DK819" s="25">
        <f t="shared" si="121"/>
        <v>217371269</v>
      </c>
      <c r="DL819" s="28">
        <v>0</v>
      </c>
      <c r="DM819" s="23">
        <v>0</v>
      </c>
      <c r="DN819" s="23">
        <v>0</v>
      </c>
      <c r="DO819" s="23">
        <v>0</v>
      </c>
      <c r="DP819" s="23"/>
      <c r="DQ819" s="23"/>
      <c r="DR819" s="23">
        <v>0</v>
      </c>
      <c r="DS819" s="23">
        <v>0</v>
      </c>
      <c r="DT819" s="24">
        <v>0</v>
      </c>
      <c r="DU819" s="23">
        <v>0</v>
      </c>
      <c r="DV819" s="23">
        <v>0</v>
      </c>
      <c r="DW819" s="26">
        <f t="shared" si="119"/>
        <v>217371269</v>
      </c>
      <c r="DX819" s="26">
        <f>VLOOKUP(B819,[2]RPTNCT049_ConsultaSaldosContabl!$I$4:$K$7914,3,0)</f>
        <v>61386329</v>
      </c>
      <c r="DY819" s="13" t="e">
        <f>+S819+AD819+AU819+#REF!+BG819+#REF!+BQ819+#REF!</f>
        <v>#REF!</v>
      </c>
    </row>
    <row r="820" spans="1:129" ht="15" customHeight="1" x14ac:dyDescent="0.2">
      <c r="A820" s="9">
        <v>8001000491</v>
      </c>
      <c r="B820" s="9">
        <v>800100049</v>
      </c>
      <c r="C820" s="9"/>
      <c r="D820" s="27">
        <v>216773067</v>
      </c>
      <c r="E820" s="21" t="s">
        <v>1009</v>
      </c>
      <c r="F820" s="20" t="s">
        <v>2134</v>
      </c>
      <c r="G820" s="22">
        <f>VLOOKUP(A820,[1]SGP!$A$4:$G$1137,7,0)</f>
        <v>0</v>
      </c>
      <c r="H820" s="23"/>
      <c r="I820" s="23">
        <v>0</v>
      </c>
      <c r="J820" s="23">
        <v>0</v>
      </c>
      <c r="K820" s="24">
        <v>0</v>
      </c>
      <c r="L820" s="23">
        <v>0</v>
      </c>
      <c r="M820" s="23">
        <v>0</v>
      </c>
      <c r="N820" s="25">
        <f t="shared" si="113"/>
        <v>0</v>
      </c>
      <c r="O820" s="25">
        <v>0</v>
      </c>
      <c r="P820" s="22">
        <v>0</v>
      </c>
      <c r="Q820" s="23">
        <v>0</v>
      </c>
      <c r="R820" s="23">
        <v>0</v>
      </c>
      <c r="S820" s="31">
        <v>239642121</v>
      </c>
      <c r="T820" s="23">
        <v>0</v>
      </c>
      <c r="U820" s="24">
        <v>0</v>
      </c>
      <c r="V820" s="23">
        <v>0</v>
      </c>
      <c r="W820" s="23">
        <v>0</v>
      </c>
      <c r="X820" s="25">
        <f t="shared" si="114"/>
        <v>239642121</v>
      </c>
      <c r="Y820" s="25">
        <v>0</v>
      </c>
      <c r="Z820" s="22">
        <v>0</v>
      </c>
      <c r="AA820" s="23">
        <v>0</v>
      </c>
      <c r="AB820" s="22">
        <v>0</v>
      </c>
      <c r="AC820" s="23">
        <v>0</v>
      </c>
      <c r="AD820" s="23">
        <v>0</v>
      </c>
      <c r="AE820" s="23">
        <v>0</v>
      </c>
      <c r="AF820" s="24">
        <v>0</v>
      </c>
      <c r="AG820" s="23">
        <v>0</v>
      </c>
      <c r="AH820" s="23">
        <v>0</v>
      </c>
      <c r="AI820" s="25">
        <f t="shared" si="115"/>
        <v>239642121</v>
      </c>
      <c r="AJ820" s="25">
        <v>0</v>
      </c>
      <c r="AK820" s="24">
        <v>0</v>
      </c>
      <c r="AL820" s="23">
        <v>0</v>
      </c>
      <c r="AM820" s="23">
        <v>0</v>
      </c>
      <c r="AN820" s="24">
        <v>0</v>
      </c>
      <c r="AO820" s="24">
        <v>0</v>
      </c>
      <c r="AP820" s="23">
        <v>0</v>
      </c>
      <c r="AQ820" s="23">
        <v>0</v>
      </c>
      <c r="AR820" s="23">
        <v>0</v>
      </c>
      <c r="AS820" s="41" t="s">
        <v>2304</v>
      </c>
      <c r="AT820" s="23">
        <v>0</v>
      </c>
      <c r="AU820" s="23">
        <v>0</v>
      </c>
      <c r="AV820" s="25">
        <v>239642121</v>
      </c>
      <c r="AW820" s="22">
        <v>0</v>
      </c>
      <c r="AX820" s="23">
        <v>0</v>
      </c>
      <c r="AY820" s="41">
        <v>0</v>
      </c>
      <c r="AZ820" s="23">
        <v>0</v>
      </c>
      <c r="BA820" s="24">
        <v>0</v>
      </c>
      <c r="BB820" s="23">
        <v>0</v>
      </c>
      <c r="BC820" s="23"/>
      <c r="BD820" s="23">
        <v>0</v>
      </c>
      <c r="BE820" s="41">
        <v>0</v>
      </c>
      <c r="BF820" s="23">
        <v>223473600</v>
      </c>
      <c r="BG820" s="23">
        <v>233698695</v>
      </c>
      <c r="BH820" s="25">
        <v>696814416</v>
      </c>
      <c r="BI820" s="23">
        <v>0</v>
      </c>
      <c r="BJ820" s="23">
        <v>63825312</v>
      </c>
      <c r="BK820" s="23">
        <v>0</v>
      </c>
      <c r="BL820" s="23">
        <v>0</v>
      </c>
      <c r="BM820" s="23">
        <v>0</v>
      </c>
      <c r="BN820" s="24">
        <v>0</v>
      </c>
      <c r="BO820" s="23">
        <v>0</v>
      </c>
      <c r="BP820" s="23">
        <v>0</v>
      </c>
      <c r="BQ820" s="23">
        <v>0</v>
      </c>
      <c r="BR820" s="25">
        <v>760639728</v>
      </c>
      <c r="BS820" s="22">
        <v>0</v>
      </c>
      <c r="BT820" s="23">
        <v>0</v>
      </c>
      <c r="BU820" s="23">
        <v>0</v>
      </c>
      <c r="BV820" s="23">
        <v>0</v>
      </c>
      <c r="BW820" s="24">
        <v>0</v>
      </c>
      <c r="BX820" s="23">
        <v>0</v>
      </c>
      <c r="BY820" s="23">
        <v>0</v>
      </c>
      <c r="BZ820" s="23">
        <v>0</v>
      </c>
      <c r="CA820" s="25">
        <f t="shared" si="116"/>
        <v>760639728</v>
      </c>
      <c r="CB820" s="22">
        <v>0</v>
      </c>
      <c r="CC820" s="23">
        <v>0</v>
      </c>
      <c r="CD820" s="23">
        <v>0</v>
      </c>
      <c r="CE820" s="23">
        <v>0</v>
      </c>
      <c r="CF820" s="24">
        <v>0</v>
      </c>
      <c r="CG820" s="23">
        <v>0</v>
      </c>
      <c r="CH820" s="23">
        <v>0</v>
      </c>
      <c r="CI820" s="23">
        <v>0</v>
      </c>
      <c r="CJ820" s="25">
        <f t="shared" si="117"/>
        <v>760639728</v>
      </c>
      <c r="CK820" s="22">
        <v>0</v>
      </c>
      <c r="CL820" s="23">
        <v>0</v>
      </c>
      <c r="CM820" s="23">
        <v>0</v>
      </c>
      <c r="CN820" s="23">
        <v>0</v>
      </c>
      <c r="CO820" s="23">
        <v>0</v>
      </c>
      <c r="CP820" s="24">
        <v>0</v>
      </c>
      <c r="CQ820" s="23">
        <v>0</v>
      </c>
      <c r="CR820" s="23">
        <v>0</v>
      </c>
      <c r="CS820" s="25">
        <f t="shared" si="118"/>
        <v>760639728</v>
      </c>
      <c r="CT820" s="22">
        <v>0</v>
      </c>
      <c r="CU820" s="23">
        <v>0</v>
      </c>
      <c r="CV820" s="23">
        <v>0</v>
      </c>
      <c r="CW820" s="23"/>
      <c r="CX820" s="23">
        <v>0</v>
      </c>
      <c r="CY820" s="24">
        <v>0</v>
      </c>
      <c r="CZ820" s="23">
        <v>0</v>
      </c>
      <c r="DA820" s="23">
        <v>0</v>
      </c>
      <c r="DB820" s="25">
        <f t="shared" si="120"/>
        <v>760639728</v>
      </c>
      <c r="DC820" s="22">
        <v>0</v>
      </c>
      <c r="DD820" s="23">
        <v>0</v>
      </c>
      <c r="DE820" s="23">
        <v>0</v>
      </c>
      <c r="DF820" s="23">
        <v>0</v>
      </c>
      <c r="DG820" s="23">
        <v>0</v>
      </c>
      <c r="DH820" s="24">
        <v>0</v>
      </c>
      <c r="DI820" s="23">
        <v>0</v>
      </c>
      <c r="DJ820" s="23">
        <v>0</v>
      </c>
      <c r="DK820" s="25">
        <f t="shared" si="121"/>
        <v>760639728</v>
      </c>
      <c r="DL820" s="28">
        <v>0</v>
      </c>
      <c r="DM820" s="23">
        <v>0</v>
      </c>
      <c r="DN820" s="23">
        <v>0</v>
      </c>
      <c r="DO820" s="23">
        <v>0</v>
      </c>
      <c r="DP820" s="23"/>
      <c r="DQ820" s="23"/>
      <c r="DR820" s="23">
        <v>0</v>
      </c>
      <c r="DS820" s="23">
        <v>0</v>
      </c>
      <c r="DT820" s="24">
        <v>0</v>
      </c>
      <c r="DU820" s="23">
        <v>0</v>
      </c>
      <c r="DV820" s="23">
        <v>0</v>
      </c>
      <c r="DW820" s="26">
        <f t="shared" si="119"/>
        <v>760639728</v>
      </c>
      <c r="DX820" s="26">
        <f>VLOOKUP(B820,[2]RPTNCT049_ConsultaSaldosContabl!$I$4:$K$7914,3,0)</f>
        <v>287298912</v>
      </c>
      <c r="DY820" s="13" t="e">
        <f>+S820+AD820+AU820+#REF!+BG820+#REF!+BQ820+#REF!</f>
        <v>#REF!</v>
      </c>
    </row>
    <row r="821" spans="1:129" ht="15" customHeight="1" x14ac:dyDescent="0.2">
      <c r="A821" s="9">
        <v>8001000484</v>
      </c>
      <c r="B821" s="9">
        <v>800100048</v>
      </c>
      <c r="C821" s="9"/>
      <c r="D821" s="27">
        <v>213073030</v>
      </c>
      <c r="E821" s="21" t="s">
        <v>1006</v>
      </c>
      <c r="F821" s="20" t="s">
        <v>2131</v>
      </c>
      <c r="G821" s="22">
        <f>VLOOKUP(A821,[1]SGP!$A$4:$G$1137,7,0)</f>
        <v>0</v>
      </c>
      <c r="H821" s="23"/>
      <c r="I821" s="23">
        <v>0</v>
      </c>
      <c r="J821" s="23">
        <v>0</v>
      </c>
      <c r="K821" s="24">
        <v>0</v>
      </c>
      <c r="L821" s="23">
        <v>0</v>
      </c>
      <c r="M821" s="23">
        <v>0</v>
      </c>
      <c r="N821" s="25">
        <f t="shared" ref="N821:N884" si="122">SUM(G821:M821)</f>
        <v>0</v>
      </c>
      <c r="O821" s="25">
        <v>0</v>
      </c>
      <c r="P821" s="22">
        <v>0</v>
      </c>
      <c r="Q821" s="23">
        <v>0</v>
      </c>
      <c r="R821" s="23">
        <v>0</v>
      </c>
      <c r="S821" s="31">
        <v>57328695</v>
      </c>
      <c r="T821" s="23">
        <v>0</v>
      </c>
      <c r="U821" s="24">
        <v>0</v>
      </c>
      <c r="V821" s="23">
        <v>0</v>
      </c>
      <c r="W821" s="23">
        <v>0</v>
      </c>
      <c r="X821" s="25">
        <f t="shared" si="114"/>
        <v>57328695</v>
      </c>
      <c r="Y821" s="25">
        <v>0</v>
      </c>
      <c r="Z821" s="22">
        <v>0</v>
      </c>
      <c r="AA821" s="23">
        <v>0</v>
      </c>
      <c r="AB821" s="22">
        <v>0</v>
      </c>
      <c r="AC821" s="23">
        <v>0</v>
      </c>
      <c r="AD821" s="23">
        <v>0</v>
      </c>
      <c r="AE821" s="23">
        <v>0</v>
      </c>
      <c r="AF821" s="24">
        <v>0</v>
      </c>
      <c r="AG821" s="23">
        <v>0</v>
      </c>
      <c r="AH821" s="23">
        <v>0</v>
      </c>
      <c r="AI821" s="25">
        <f t="shared" si="115"/>
        <v>57328695</v>
      </c>
      <c r="AJ821" s="25">
        <v>0</v>
      </c>
      <c r="AK821" s="24">
        <v>0</v>
      </c>
      <c r="AL821" s="23">
        <v>0</v>
      </c>
      <c r="AM821" s="23">
        <v>0</v>
      </c>
      <c r="AN821" s="24">
        <v>0</v>
      </c>
      <c r="AO821" s="24">
        <v>0</v>
      </c>
      <c r="AP821" s="23">
        <v>0</v>
      </c>
      <c r="AQ821" s="23">
        <v>0</v>
      </c>
      <c r="AR821" s="23">
        <v>0</v>
      </c>
      <c r="AS821" s="41" t="s">
        <v>2304</v>
      </c>
      <c r="AT821" s="23">
        <v>0</v>
      </c>
      <c r="AU821" s="23">
        <v>0</v>
      </c>
      <c r="AV821" s="25">
        <v>57328695</v>
      </c>
      <c r="AW821" s="22">
        <v>0</v>
      </c>
      <c r="AX821" s="23">
        <v>0</v>
      </c>
      <c r="AY821" s="41">
        <v>0</v>
      </c>
      <c r="AZ821" s="23">
        <v>0</v>
      </c>
      <c r="BA821" s="24">
        <v>0</v>
      </c>
      <c r="BB821" s="23">
        <v>0</v>
      </c>
      <c r="BC821" s="23"/>
      <c r="BD821" s="23">
        <v>0</v>
      </c>
      <c r="BE821" s="41">
        <v>0</v>
      </c>
      <c r="BF821" s="23">
        <v>37071225</v>
      </c>
      <c r="BG821" s="23">
        <v>52277632</v>
      </c>
      <c r="BH821" s="25">
        <v>146677552</v>
      </c>
      <c r="BI821" s="23">
        <v>0</v>
      </c>
      <c r="BJ821" s="23">
        <v>10682524</v>
      </c>
      <c r="BK821" s="23">
        <v>0</v>
      </c>
      <c r="BL821" s="23">
        <v>0</v>
      </c>
      <c r="BM821" s="23">
        <v>0</v>
      </c>
      <c r="BN821" s="24">
        <v>0</v>
      </c>
      <c r="BO821" s="23">
        <v>0</v>
      </c>
      <c r="BP821" s="23">
        <v>0</v>
      </c>
      <c r="BQ821" s="23">
        <v>0</v>
      </c>
      <c r="BR821" s="25">
        <v>157360076</v>
      </c>
      <c r="BS821" s="22">
        <v>0</v>
      </c>
      <c r="BT821" s="23">
        <v>0</v>
      </c>
      <c r="BU821" s="23">
        <v>0</v>
      </c>
      <c r="BV821" s="23">
        <v>0</v>
      </c>
      <c r="BW821" s="24">
        <v>0</v>
      </c>
      <c r="BX821" s="23">
        <v>0</v>
      </c>
      <c r="BY821" s="23">
        <v>0</v>
      </c>
      <c r="BZ821" s="23">
        <v>0</v>
      </c>
      <c r="CA821" s="25">
        <f t="shared" si="116"/>
        <v>157360076</v>
      </c>
      <c r="CB821" s="22">
        <v>0</v>
      </c>
      <c r="CC821" s="23">
        <v>0</v>
      </c>
      <c r="CD821" s="23">
        <v>0</v>
      </c>
      <c r="CE821" s="23">
        <v>0</v>
      </c>
      <c r="CF821" s="24">
        <v>0</v>
      </c>
      <c r="CG821" s="23">
        <v>0</v>
      </c>
      <c r="CH821" s="23">
        <v>0</v>
      </c>
      <c r="CI821" s="23">
        <v>0</v>
      </c>
      <c r="CJ821" s="25">
        <f t="shared" si="117"/>
        <v>157360076</v>
      </c>
      <c r="CK821" s="22">
        <v>0</v>
      </c>
      <c r="CL821" s="23">
        <v>0</v>
      </c>
      <c r="CM821" s="23">
        <v>0</v>
      </c>
      <c r="CN821" s="23">
        <v>0</v>
      </c>
      <c r="CO821" s="23">
        <v>0</v>
      </c>
      <c r="CP821" s="24">
        <v>0</v>
      </c>
      <c r="CQ821" s="23">
        <v>0</v>
      </c>
      <c r="CR821" s="23">
        <v>0</v>
      </c>
      <c r="CS821" s="25">
        <f t="shared" si="118"/>
        <v>157360076</v>
      </c>
      <c r="CT821" s="22">
        <v>0</v>
      </c>
      <c r="CU821" s="23">
        <v>0</v>
      </c>
      <c r="CV821" s="23">
        <v>0</v>
      </c>
      <c r="CW821" s="23"/>
      <c r="CX821" s="23">
        <v>0</v>
      </c>
      <c r="CY821" s="24">
        <v>0</v>
      </c>
      <c r="CZ821" s="23">
        <v>0</v>
      </c>
      <c r="DA821" s="23">
        <v>0</v>
      </c>
      <c r="DB821" s="25">
        <f t="shared" si="120"/>
        <v>157360076</v>
      </c>
      <c r="DC821" s="22">
        <v>0</v>
      </c>
      <c r="DD821" s="23">
        <v>0</v>
      </c>
      <c r="DE821" s="23">
        <v>0</v>
      </c>
      <c r="DF821" s="23">
        <v>0</v>
      </c>
      <c r="DG821" s="23">
        <v>0</v>
      </c>
      <c r="DH821" s="24">
        <v>0</v>
      </c>
      <c r="DI821" s="23">
        <v>0</v>
      </c>
      <c r="DJ821" s="23">
        <v>0</v>
      </c>
      <c r="DK821" s="25">
        <f t="shared" si="121"/>
        <v>157360076</v>
      </c>
      <c r="DL821" s="28">
        <v>0</v>
      </c>
      <c r="DM821" s="23">
        <v>0</v>
      </c>
      <c r="DN821" s="23">
        <v>0</v>
      </c>
      <c r="DO821" s="23">
        <v>0</v>
      </c>
      <c r="DP821" s="23"/>
      <c r="DQ821" s="23"/>
      <c r="DR821" s="23">
        <v>0</v>
      </c>
      <c r="DS821" s="23">
        <v>0</v>
      </c>
      <c r="DT821" s="24">
        <v>0</v>
      </c>
      <c r="DU821" s="23">
        <v>0</v>
      </c>
      <c r="DV821" s="23">
        <v>0</v>
      </c>
      <c r="DW821" s="26">
        <f t="shared" si="119"/>
        <v>157360076</v>
      </c>
      <c r="DX821" s="26">
        <f>VLOOKUP(B821,[2]RPTNCT049_ConsultaSaldosContabl!$I$4:$K$7914,3,0)</f>
        <v>47753749</v>
      </c>
      <c r="DY821" s="13" t="e">
        <f>+S821+AD821+AU821+#REF!+BG821+#REF!+BQ821+#REF!</f>
        <v>#REF!</v>
      </c>
    </row>
    <row r="822" spans="1:129" ht="15" customHeight="1" x14ac:dyDescent="0.2">
      <c r="A822" s="9">
        <v>8000998329</v>
      </c>
      <c r="B822" s="9">
        <v>800099832</v>
      </c>
      <c r="C822" s="9"/>
      <c r="D822" s="27">
        <v>212068720</v>
      </c>
      <c r="E822" s="21" t="s">
        <v>967</v>
      </c>
      <c r="F822" s="20" t="s">
        <v>2093</v>
      </c>
      <c r="G822" s="22">
        <f>VLOOKUP(A822,[1]SGP!$A$4:$G$1137,7,0)</f>
        <v>0</v>
      </c>
      <c r="H822" s="23"/>
      <c r="I822" s="23">
        <v>0</v>
      </c>
      <c r="J822" s="23">
        <v>0</v>
      </c>
      <c r="K822" s="24">
        <v>0</v>
      </c>
      <c r="L822" s="23">
        <v>0</v>
      </c>
      <c r="M822" s="23">
        <v>0</v>
      </c>
      <c r="N822" s="25">
        <f t="shared" si="122"/>
        <v>0</v>
      </c>
      <c r="O822" s="25">
        <v>0</v>
      </c>
      <c r="P822" s="22">
        <v>0</v>
      </c>
      <c r="Q822" s="23">
        <v>0</v>
      </c>
      <c r="R822" s="23">
        <v>0</v>
      </c>
      <c r="S822" s="31">
        <v>34986718</v>
      </c>
      <c r="T822" s="23">
        <v>0</v>
      </c>
      <c r="U822" s="24">
        <v>0</v>
      </c>
      <c r="V822" s="23">
        <v>0</v>
      </c>
      <c r="W822" s="23">
        <v>0</v>
      </c>
      <c r="X822" s="25">
        <f t="shared" si="114"/>
        <v>34986718</v>
      </c>
      <c r="Y822" s="25">
        <v>0</v>
      </c>
      <c r="Z822" s="22">
        <v>0</v>
      </c>
      <c r="AA822" s="23">
        <v>0</v>
      </c>
      <c r="AB822" s="22">
        <v>0</v>
      </c>
      <c r="AC822" s="23">
        <v>0</v>
      </c>
      <c r="AD822" s="23">
        <v>0</v>
      </c>
      <c r="AE822" s="23">
        <v>0</v>
      </c>
      <c r="AF822" s="24">
        <v>0</v>
      </c>
      <c r="AG822" s="23">
        <v>0</v>
      </c>
      <c r="AH822" s="23">
        <v>0</v>
      </c>
      <c r="AI822" s="25">
        <f t="shared" si="115"/>
        <v>34986718</v>
      </c>
      <c r="AJ822" s="25">
        <v>0</v>
      </c>
      <c r="AK822" s="24">
        <v>0</v>
      </c>
      <c r="AL822" s="23">
        <v>0</v>
      </c>
      <c r="AM822" s="23">
        <v>0</v>
      </c>
      <c r="AN822" s="24">
        <v>0</v>
      </c>
      <c r="AO822" s="24">
        <v>0</v>
      </c>
      <c r="AP822" s="23">
        <v>0</v>
      </c>
      <c r="AQ822" s="23">
        <v>0</v>
      </c>
      <c r="AR822" s="23">
        <v>0</v>
      </c>
      <c r="AS822" s="41" t="s">
        <v>2304</v>
      </c>
      <c r="AT822" s="23">
        <v>0</v>
      </c>
      <c r="AU822" s="23">
        <v>0</v>
      </c>
      <c r="AV822" s="25">
        <v>34986718</v>
      </c>
      <c r="AW822" s="22">
        <v>0</v>
      </c>
      <c r="AX822" s="23">
        <v>0</v>
      </c>
      <c r="AY822" s="41">
        <v>0</v>
      </c>
      <c r="AZ822" s="23">
        <v>0</v>
      </c>
      <c r="BA822" s="24">
        <v>0</v>
      </c>
      <c r="BB822" s="23">
        <v>0</v>
      </c>
      <c r="BC822" s="23"/>
      <c r="BD822" s="23">
        <v>0</v>
      </c>
      <c r="BE822" s="41">
        <v>0</v>
      </c>
      <c r="BF822" s="23">
        <v>30295085</v>
      </c>
      <c r="BG822" s="23">
        <v>34447684</v>
      </c>
      <c r="BH822" s="25">
        <v>99729487</v>
      </c>
      <c r="BI822" s="23">
        <v>0</v>
      </c>
      <c r="BJ822" s="23">
        <v>8412584</v>
      </c>
      <c r="BK822" s="23">
        <v>0</v>
      </c>
      <c r="BL822" s="23">
        <v>0</v>
      </c>
      <c r="BM822" s="23">
        <v>0</v>
      </c>
      <c r="BN822" s="24">
        <v>0</v>
      </c>
      <c r="BO822" s="23">
        <v>0</v>
      </c>
      <c r="BP822" s="23">
        <v>0</v>
      </c>
      <c r="BQ822" s="23">
        <v>0</v>
      </c>
      <c r="BR822" s="25">
        <v>108142071</v>
      </c>
      <c r="BS822" s="22">
        <v>0</v>
      </c>
      <c r="BT822" s="23">
        <v>0</v>
      </c>
      <c r="BU822" s="23">
        <v>0</v>
      </c>
      <c r="BV822" s="23">
        <v>0</v>
      </c>
      <c r="BW822" s="24">
        <v>0</v>
      </c>
      <c r="BX822" s="23">
        <v>0</v>
      </c>
      <c r="BY822" s="23">
        <v>0</v>
      </c>
      <c r="BZ822" s="23">
        <v>0</v>
      </c>
      <c r="CA822" s="25">
        <f t="shared" si="116"/>
        <v>108142071</v>
      </c>
      <c r="CB822" s="22">
        <v>0</v>
      </c>
      <c r="CC822" s="23">
        <v>0</v>
      </c>
      <c r="CD822" s="23">
        <v>0</v>
      </c>
      <c r="CE822" s="23">
        <v>0</v>
      </c>
      <c r="CF822" s="24">
        <v>0</v>
      </c>
      <c r="CG822" s="23">
        <v>0</v>
      </c>
      <c r="CH822" s="23">
        <v>0</v>
      </c>
      <c r="CI822" s="23">
        <v>0</v>
      </c>
      <c r="CJ822" s="25">
        <f t="shared" si="117"/>
        <v>108142071</v>
      </c>
      <c r="CK822" s="22">
        <v>0</v>
      </c>
      <c r="CL822" s="23">
        <v>0</v>
      </c>
      <c r="CM822" s="23">
        <v>0</v>
      </c>
      <c r="CN822" s="23">
        <v>0</v>
      </c>
      <c r="CO822" s="23">
        <v>0</v>
      </c>
      <c r="CP822" s="24">
        <v>0</v>
      </c>
      <c r="CQ822" s="23">
        <v>0</v>
      </c>
      <c r="CR822" s="23">
        <v>0</v>
      </c>
      <c r="CS822" s="25">
        <f t="shared" si="118"/>
        <v>108142071</v>
      </c>
      <c r="CT822" s="22">
        <v>0</v>
      </c>
      <c r="CU822" s="23">
        <v>0</v>
      </c>
      <c r="CV822" s="23">
        <v>0</v>
      </c>
      <c r="CW822" s="23"/>
      <c r="CX822" s="23">
        <v>0</v>
      </c>
      <c r="CY822" s="24">
        <v>0</v>
      </c>
      <c r="CZ822" s="23">
        <v>0</v>
      </c>
      <c r="DA822" s="23">
        <v>0</v>
      </c>
      <c r="DB822" s="25">
        <f t="shared" si="120"/>
        <v>108142071</v>
      </c>
      <c r="DC822" s="22">
        <v>0</v>
      </c>
      <c r="DD822" s="23">
        <v>0</v>
      </c>
      <c r="DE822" s="23">
        <v>0</v>
      </c>
      <c r="DF822" s="23">
        <v>0</v>
      </c>
      <c r="DG822" s="23">
        <v>0</v>
      </c>
      <c r="DH822" s="24">
        <v>0</v>
      </c>
      <c r="DI822" s="23">
        <v>0</v>
      </c>
      <c r="DJ822" s="23">
        <v>0</v>
      </c>
      <c r="DK822" s="25">
        <f t="shared" si="121"/>
        <v>108142071</v>
      </c>
      <c r="DL822" s="28">
        <v>0</v>
      </c>
      <c r="DM822" s="23">
        <v>0</v>
      </c>
      <c r="DN822" s="23">
        <v>0</v>
      </c>
      <c r="DO822" s="23">
        <v>0</v>
      </c>
      <c r="DP822" s="23"/>
      <c r="DQ822" s="23"/>
      <c r="DR822" s="23">
        <v>0</v>
      </c>
      <c r="DS822" s="23">
        <v>0</v>
      </c>
      <c r="DT822" s="24">
        <v>0</v>
      </c>
      <c r="DU822" s="23">
        <v>0</v>
      </c>
      <c r="DV822" s="23">
        <v>0</v>
      </c>
      <c r="DW822" s="26">
        <f t="shared" si="119"/>
        <v>108142071</v>
      </c>
      <c r="DX822" s="26">
        <f>VLOOKUP(B822,[2]RPTNCT049_ConsultaSaldosContabl!$I$4:$K$7914,3,0)</f>
        <v>38707669</v>
      </c>
      <c r="DY822" s="13" t="e">
        <f>+S822+AD822+AU822+#REF!+BG822+#REF!+BQ822+#REF!</f>
        <v>#REF!</v>
      </c>
    </row>
    <row r="823" spans="1:129" ht="15" customHeight="1" x14ac:dyDescent="0.2">
      <c r="A823" s="9">
        <v>8000998296</v>
      </c>
      <c r="B823" s="9">
        <v>800099829</v>
      </c>
      <c r="C823" s="9"/>
      <c r="D823" s="27">
        <v>218968689</v>
      </c>
      <c r="E823" s="21" t="s">
        <v>965</v>
      </c>
      <c r="F823" s="20" t="s">
        <v>2091</v>
      </c>
      <c r="G823" s="22">
        <f>VLOOKUP(A823,[1]SGP!$A$4:$G$1137,7,0)</f>
        <v>0</v>
      </c>
      <c r="H823" s="23"/>
      <c r="I823" s="23">
        <v>0</v>
      </c>
      <c r="J823" s="23">
        <v>0</v>
      </c>
      <c r="K823" s="24">
        <v>0</v>
      </c>
      <c r="L823" s="23">
        <v>0</v>
      </c>
      <c r="M823" s="23">
        <v>0</v>
      </c>
      <c r="N823" s="25">
        <f t="shared" si="122"/>
        <v>0</v>
      </c>
      <c r="O823" s="25">
        <v>0</v>
      </c>
      <c r="P823" s="22">
        <v>0</v>
      </c>
      <c r="Q823" s="23">
        <v>0</v>
      </c>
      <c r="R823" s="23">
        <v>0</v>
      </c>
      <c r="S823" s="31">
        <v>189398733</v>
      </c>
      <c r="T823" s="23">
        <v>0</v>
      </c>
      <c r="U823" s="24">
        <v>0</v>
      </c>
      <c r="V823" s="23">
        <v>0</v>
      </c>
      <c r="W823" s="23">
        <v>0</v>
      </c>
      <c r="X823" s="25">
        <f t="shared" si="114"/>
        <v>189398733</v>
      </c>
      <c r="Y823" s="25">
        <v>0</v>
      </c>
      <c r="Z823" s="22">
        <v>0</v>
      </c>
      <c r="AA823" s="23">
        <v>0</v>
      </c>
      <c r="AB823" s="22">
        <v>0</v>
      </c>
      <c r="AC823" s="23">
        <v>0</v>
      </c>
      <c r="AD823" s="23">
        <v>120441220</v>
      </c>
      <c r="AE823" s="23">
        <v>0</v>
      </c>
      <c r="AF823" s="24">
        <v>0</v>
      </c>
      <c r="AG823" s="23">
        <v>0</v>
      </c>
      <c r="AH823" s="23">
        <v>0</v>
      </c>
      <c r="AI823" s="25">
        <f t="shared" si="115"/>
        <v>309839953</v>
      </c>
      <c r="AJ823" s="25">
        <v>0</v>
      </c>
      <c r="AK823" s="24">
        <v>0</v>
      </c>
      <c r="AL823" s="23">
        <v>0</v>
      </c>
      <c r="AM823" s="23">
        <v>0</v>
      </c>
      <c r="AN823" s="24">
        <v>0</v>
      </c>
      <c r="AO823" s="24">
        <v>0</v>
      </c>
      <c r="AP823" s="23">
        <v>0</v>
      </c>
      <c r="AQ823" s="23">
        <v>0</v>
      </c>
      <c r="AR823" s="23">
        <v>0</v>
      </c>
      <c r="AS823" s="41" t="s">
        <v>2304</v>
      </c>
      <c r="AT823" s="23">
        <v>0</v>
      </c>
      <c r="AU823" s="23">
        <v>0</v>
      </c>
      <c r="AV823" s="25">
        <v>309839953</v>
      </c>
      <c r="AW823" s="22">
        <v>0</v>
      </c>
      <c r="AX823" s="23">
        <v>0</v>
      </c>
      <c r="AY823" s="41">
        <v>0</v>
      </c>
      <c r="AZ823" s="23">
        <v>0</v>
      </c>
      <c r="BA823" s="24">
        <v>0</v>
      </c>
      <c r="BB823" s="23">
        <v>0</v>
      </c>
      <c r="BC823" s="23"/>
      <c r="BD823" s="23">
        <v>0</v>
      </c>
      <c r="BE823" s="41">
        <v>0</v>
      </c>
      <c r="BF823" s="23">
        <v>158584615</v>
      </c>
      <c r="BG823" s="23">
        <v>290920035</v>
      </c>
      <c r="BH823" s="25">
        <v>759344603</v>
      </c>
      <c r="BI823" s="23">
        <v>0</v>
      </c>
      <c r="BJ823" s="23">
        <v>46754149</v>
      </c>
      <c r="BK823" s="23">
        <v>0</v>
      </c>
      <c r="BL823" s="23">
        <v>0</v>
      </c>
      <c r="BM823" s="23">
        <v>0</v>
      </c>
      <c r="BN823" s="24">
        <v>0</v>
      </c>
      <c r="BO823" s="23">
        <v>0</v>
      </c>
      <c r="BP823" s="23">
        <v>0</v>
      </c>
      <c r="BQ823" s="23">
        <v>0</v>
      </c>
      <c r="BR823" s="25">
        <v>806098752</v>
      </c>
      <c r="BS823" s="22">
        <v>0</v>
      </c>
      <c r="BT823" s="23">
        <v>0</v>
      </c>
      <c r="BU823" s="23">
        <v>0</v>
      </c>
      <c r="BV823" s="23">
        <v>0</v>
      </c>
      <c r="BW823" s="24">
        <v>0</v>
      </c>
      <c r="BX823" s="23">
        <v>0</v>
      </c>
      <c r="BY823" s="23">
        <v>0</v>
      </c>
      <c r="BZ823" s="23">
        <v>0</v>
      </c>
      <c r="CA823" s="25">
        <f t="shared" si="116"/>
        <v>806098752</v>
      </c>
      <c r="CB823" s="22">
        <v>0</v>
      </c>
      <c r="CC823" s="23">
        <v>0</v>
      </c>
      <c r="CD823" s="23">
        <v>0</v>
      </c>
      <c r="CE823" s="23">
        <v>0</v>
      </c>
      <c r="CF823" s="24">
        <v>0</v>
      </c>
      <c r="CG823" s="23">
        <v>0</v>
      </c>
      <c r="CH823" s="23">
        <v>0</v>
      </c>
      <c r="CI823" s="23">
        <v>0</v>
      </c>
      <c r="CJ823" s="25">
        <f t="shared" si="117"/>
        <v>806098752</v>
      </c>
      <c r="CK823" s="22">
        <v>0</v>
      </c>
      <c r="CL823" s="23">
        <v>0</v>
      </c>
      <c r="CM823" s="23">
        <v>0</v>
      </c>
      <c r="CN823" s="23">
        <v>0</v>
      </c>
      <c r="CO823" s="23">
        <v>0</v>
      </c>
      <c r="CP823" s="24">
        <v>0</v>
      </c>
      <c r="CQ823" s="23">
        <v>0</v>
      </c>
      <c r="CR823" s="23">
        <v>0</v>
      </c>
      <c r="CS823" s="25">
        <f t="shared" si="118"/>
        <v>806098752</v>
      </c>
      <c r="CT823" s="22">
        <v>0</v>
      </c>
      <c r="CU823" s="23">
        <v>0</v>
      </c>
      <c r="CV823" s="23">
        <v>0</v>
      </c>
      <c r="CW823" s="23"/>
      <c r="CX823" s="23">
        <v>0</v>
      </c>
      <c r="CY823" s="24">
        <v>0</v>
      </c>
      <c r="CZ823" s="23">
        <v>0</v>
      </c>
      <c r="DA823" s="23">
        <v>0</v>
      </c>
      <c r="DB823" s="25">
        <f t="shared" si="120"/>
        <v>806098752</v>
      </c>
      <c r="DC823" s="22">
        <v>0</v>
      </c>
      <c r="DD823" s="23">
        <v>0</v>
      </c>
      <c r="DE823" s="23">
        <v>0</v>
      </c>
      <c r="DF823" s="23">
        <v>0</v>
      </c>
      <c r="DG823" s="23">
        <v>0</v>
      </c>
      <c r="DH823" s="24">
        <v>0</v>
      </c>
      <c r="DI823" s="23">
        <v>0</v>
      </c>
      <c r="DJ823" s="23">
        <v>0</v>
      </c>
      <c r="DK823" s="25">
        <f t="shared" si="121"/>
        <v>806098752</v>
      </c>
      <c r="DL823" s="28">
        <v>0</v>
      </c>
      <c r="DM823" s="23">
        <v>0</v>
      </c>
      <c r="DN823" s="23">
        <v>0</v>
      </c>
      <c r="DO823" s="23">
        <v>0</v>
      </c>
      <c r="DP823" s="23"/>
      <c r="DQ823" s="23"/>
      <c r="DR823" s="23">
        <v>0</v>
      </c>
      <c r="DS823" s="23">
        <v>0</v>
      </c>
      <c r="DT823" s="24">
        <v>0</v>
      </c>
      <c r="DU823" s="23">
        <v>0</v>
      </c>
      <c r="DV823" s="23">
        <v>0</v>
      </c>
      <c r="DW823" s="26">
        <f t="shared" si="119"/>
        <v>806098752</v>
      </c>
      <c r="DX823" s="26">
        <f>VLOOKUP(B823,[2]RPTNCT049_ConsultaSaldosContabl!$I$4:$K$7914,3,0)</f>
        <v>205338764</v>
      </c>
      <c r="DY823" s="13" t="e">
        <f>+S823+AD823+AU823+#REF!+BG823+#REF!+BQ823+#REF!</f>
        <v>#REF!</v>
      </c>
    </row>
    <row r="824" spans="1:129" ht="15" customHeight="1" x14ac:dyDescent="0.2">
      <c r="A824" s="9">
        <v>8000998241</v>
      </c>
      <c r="B824" s="9">
        <v>800099824</v>
      </c>
      <c r="C824" s="9"/>
      <c r="D824" s="27">
        <v>217968679</v>
      </c>
      <c r="E824" s="21" t="s">
        <v>961</v>
      </c>
      <c r="F824" s="20" t="s">
        <v>2088</v>
      </c>
      <c r="G824" s="22">
        <f>VLOOKUP(A824,[1]SGP!$A$4:$G$1137,7,0)</f>
        <v>0</v>
      </c>
      <c r="H824" s="23"/>
      <c r="I824" s="23">
        <v>0</v>
      </c>
      <c r="J824" s="23">
        <v>0</v>
      </c>
      <c r="K824" s="24">
        <v>0</v>
      </c>
      <c r="L824" s="23">
        <v>0</v>
      </c>
      <c r="M824" s="23">
        <v>0</v>
      </c>
      <c r="N824" s="25">
        <f t="shared" si="122"/>
        <v>0</v>
      </c>
      <c r="O824" s="25">
        <v>0</v>
      </c>
      <c r="P824" s="22">
        <v>0</v>
      </c>
      <c r="Q824" s="23">
        <v>0</v>
      </c>
      <c r="R824" s="23">
        <v>0</v>
      </c>
      <c r="S824" s="31">
        <v>377285675</v>
      </c>
      <c r="T824" s="23">
        <v>0</v>
      </c>
      <c r="U824" s="24">
        <v>0</v>
      </c>
      <c r="V824" s="23">
        <v>0</v>
      </c>
      <c r="W824" s="23">
        <v>0</v>
      </c>
      <c r="X824" s="25">
        <f t="shared" si="114"/>
        <v>377285675</v>
      </c>
      <c r="Y824" s="25">
        <v>0</v>
      </c>
      <c r="Z824" s="22">
        <v>0</v>
      </c>
      <c r="AA824" s="23">
        <v>0</v>
      </c>
      <c r="AB824" s="22">
        <v>0</v>
      </c>
      <c r="AC824" s="23">
        <v>0</v>
      </c>
      <c r="AD824" s="23">
        <v>21006995</v>
      </c>
      <c r="AE824" s="23">
        <v>0</v>
      </c>
      <c r="AF824" s="24">
        <v>0</v>
      </c>
      <c r="AG824" s="23">
        <v>0</v>
      </c>
      <c r="AH824" s="23">
        <v>0</v>
      </c>
      <c r="AI824" s="25">
        <f t="shared" si="115"/>
        <v>398292670</v>
      </c>
      <c r="AJ824" s="25">
        <v>0</v>
      </c>
      <c r="AK824" s="24">
        <v>0</v>
      </c>
      <c r="AL824" s="23">
        <v>0</v>
      </c>
      <c r="AM824" s="23">
        <v>0</v>
      </c>
      <c r="AN824" s="24">
        <v>0</v>
      </c>
      <c r="AO824" s="24">
        <v>0</v>
      </c>
      <c r="AP824" s="23">
        <v>0</v>
      </c>
      <c r="AQ824" s="23">
        <v>0</v>
      </c>
      <c r="AR824" s="23">
        <v>0</v>
      </c>
      <c r="AS824" s="41" t="s">
        <v>2304</v>
      </c>
      <c r="AT824" s="23">
        <v>0</v>
      </c>
      <c r="AU824" s="23">
        <v>0</v>
      </c>
      <c r="AV824" s="25">
        <v>398292670</v>
      </c>
      <c r="AW824" s="22">
        <v>0</v>
      </c>
      <c r="AX824" s="23">
        <v>0</v>
      </c>
      <c r="AY824" s="41">
        <v>0</v>
      </c>
      <c r="AZ824" s="23">
        <v>0</v>
      </c>
      <c r="BA824" s="24">
        <v>0</v>
      </c>
      <c r="BB824" s="23">
        <v>0</v>
      </c>
      <c r="BC824" s="23"/>
      <c r="BD824" s="23">
        <v>0</v>
      </c>
      <c r="BE824" s="41">
        <v>0</v>
      </c>
      <c r="BF824" s="23">
        <v>175250680</v>
      </c>
      <c r="BG824" s="23">
        <v>368924534</v>
      </c>
      <c r="BH824" s="25">
        <v>942467884</v>
      </c>
      <c r="BI824" s="23">
        <v>0</v>
      </c>
      <c r="BJ824" s="23">
        <v>51760555</v>
      </c>
      <c r="BK824" s="23">
        <v>0</v>
      </c>
      <c r="BL824" s="23">
        <v>0</v>
      </c>
      <c r="BM824" s="23">
        <v>0</v>
      </c>
      <c r="BN824" s="24">
        <v>0</v>
      </c>
      <c r="BO824" s="23">
        <v>0</v>
      </c>
      <c r="BP824" s="23">
        <v>0</v>
      </c>
      <c r="BQ824" s="23">
        <v>0</v>
      </c>
      <c r="BR824" s="25">
        <v>994228439</v>
      </c>
      <c r="BS824" s="22">
        <v>0</v>
      </c>
      <c r="BT824" s="23">
        <v>0</v>
      </c>
      <c r="BU824" s="23">
        <v>0</v>
      </c>
      <c r="BV824" s="23">
        <v>0</v>
      </c>
      <c r="BW824" s="24">
        <v>0</v>
      </c>
      <c r="BX824" s="23">
        <v>0</v>
      </c>
      <c r="BY824" s="23">
        <v>0</v>
      </c>
      <c r="BZ824" s="23">
        <v>0</v>
      </c>
      <c r="CA824" s="25">
        <f t="shared" si="116"/>
        <v>994228439</v>
      </c>
      <c r="CB824" s="22">
        <v>0</v>
      </c>
      <c r="CC824" s="23">
        <v>0</v>
      </c>
      <c r="CD824" s="23">
        <v>0</v>
      </c>
      <c r="CE824" s="23">
        <v>0</v>
      </c>
      <c r="CF824" s="24">
        <v>0</v>
      </c>
      <c r="CG824" s="23">
        <v>0</v>
      </c>
      <c r="CH824" s="23">
        <v>0</v>
      </c>
      <c r="CI824" s="23">
        <v>0</v>
      </c>
      <c r="CJ824" s="25">
        <f t="shared" si="117"/>
        <v>994228439</v>
      </c>
      <c r="CK824" s="22">
        <v>0</v>
      </c>
      <c r="CL824" s="23">
        <v>0</v>
      </c>
      <c r="CM824" s="23">
        <v>0</v>
      </c>
      <c r="CN824" s="23">
        <v>0</v>
      </c>
      <c r="CO824" s="23">
        <v>0</v>
      </c>
      <c r="CP824" s="24">
        <v>0</v>
      </c>
      <c r="CQ824" s="23">
        <v>0</v>
      </c>
      <c r="CR824" s="23">
        <v>0</v>
      </c>
      <c r="CS824" s="25">
        <f t="shared" si="118"/>
        <v>994228439</v>
      </c>
      <c r="CT824" s="22">
        <v>0</v>
      </c>
      <c r="CU824" s="23">
        <v>0</v>
      </c>
      <c r="CV824" s="23">
        <v>0</v>
      </c>
      <c r="CW824" s="23"/>
      <c r="CX824" s="23">
        <v>0</v>
      </c>
      <c r="CY824" s="24">
        <v>0</v>
      </c>
      <c r="CZ824" s="23">
        <v>0</v>
      </c>
      <c r="DA824" s="23">
        <v>0</v>
      </c>
      <c r="DB824" s="25">
        <f t="shared" si="120"/>
        <v>994228439</v>
      </c>
      <c r="DC824" s="22">
        <v>0</v>
      </c>
      <c r="DD824" s="23">
        <v>0</v>
      </c>
      <c r="DE824" s="23">
        <v>0</v>
      </c>
      <c r="DF824" s="23">
        <v>0</v>
      </c>
      <c r="DG824" s="23">
        <v>0</v>
      </c>
      <c r="DH824" s="24">
        <v>0</v>
      </c>
      <c r="DI824" s="23">
        <v>0</v>
      </c>
      <c r="DJ824" s="23">
        <v>0</v>
      </c>
      <c r="DK824" s="25">
        <f t="shared" si="121"/>
        <v>994228439</v>
      </c>
      <c r="DL824" s="28">
        <v>0</v>
      </c>
      <c r="DM824" s="23">
        <v>0</v>
      </c>
      <c r="DN824" s="23">
        <v>0</v>
      </c>
      <c r="DO824" s="23">
        <v>0</v>
      </c>
      <c r="DP824" s="23"/>
      <c r="DQ824" s="23"/>
      <c r="DR824" s="23">
        <v>0</v>
      </c>
      <c r="DS824" s="23">
        <v>0</v>
      </c>
      <c r="DT824" s="24">
        <v>0</v>
      </c>
      <c r="DU824" s="23">
        <v>0</v>
      </c>
      <c r="DV824" s="23">
        <v>0</v>
      </c>
      <c r="DW824" s="26">
        <f t="shared" si="119"/>
        <v>994228439</v>
      </c>
      <c r="DX824" s="26">
        <f>VLOOKUP(B824,[2]RPTNCT049_ConsultaSaldosContabl!$I$4:$K$7914,3,0)</f>
        <v>227011235</v>
      </c>
      <c r="DY824" s="13" t="e">
        <f>+S824+AD824+AU824+#REF!+BG824+#REF!+BQ824+#REF!</f>
        <v>#REF!</v>
      </c>
    </row>
    <row r="825" spans="1:129" ht="15" customHeight="1" x14ac:dyDescent="0.2">
      <c r="A825" s="9">
        <v>8000998192</v>
      </c>
      <c r="B825" s="9">
        <v>800099819</v>
      </c>
      <c r="C825" s="9"/>
      <c r="D825" s="27">
        <v>213368533</v>
      </c>
      <c r="E825" s="21" t="s">
        <v>951</v>
      </c>
      <c r="F825" s="20" t="s">
        <v>2079</v>
      </c>
      <c r="G825" s="22">
        <f>VLOOKUP(A825,[1]SGP!$A$4:$G$1137,7,0)</f>
        <v>0</v>
      </c>
      <c r="H825" s="23"/>
      <c r="I825" s="23">
        <v>0</v>
      </c>
      <c r="J825" s="23">
        <v>0</v>
      </c>
      <c r="K825" s="24">
        <v>0</v>
      </c>
      <c r="L825" s="23">
        <v>0</v>
      </c>
      <c r="M825" s="23">
        <v>0</v>
      </c>
      <c r="N825" s="25">
        <f t="shared" si="122"/>
        <v>0</v>
      </c>
      <c r="O825" s="25">
        <v>0</v>
      </c>
      <c r="P825" s="22">
        <v>0</v>
      </c>
      <c r="Q825" s="23">
        <v>0</v>
      </c>
      <c r="R825" s="23">
        <v>0</v>
      </c>
      <c r="S825" s="31">
        <v>40801563</v>
      </c>
      <c r="T825" s="23">
        <v>0</v>
      </c>
      <c r="U825" s="24">
        <v>0</v>
      </c>
      <c r="V825" s="23">
        <v>0</v>
      </c>
      <c r="W825" s="23">
        <v>0</v>
      </c>
      <c r="X825" s="25">
        <f t="shared" si="114"/>
        <v>40801563</v>
      </c>
      <c r="Y825" s="25">
        <v>0</v>
      </c>
      <c r="Z825" s="22">
        <v>0</v>
      </c>
      <c r="AA825" s="23">
        <v>0</v>
      </c>
      <c r="AB825" s="22">
        <v>0</v>
      </c>
      <c r="AC825" s="23">
        <v>0</v>
      </c>
      <c r="AD825" s="23">
        <v>0</v>
      </c>
      <c r="AE825" s="23">
        <v>0</v>
      </c>
      <c r="AF825" s="24">
        <v>0</v>
      </c>
      <c r="AG825" s="23">
        <v>0</v>
      </c>
      <c r="AH825" s="23">
        <v>0</v>
      </c>
      <c r="AI825" s="25">
        <f t="shared" si="115"/>
        <v>40801563</v>
      </c>
      <c r="AJ825" s="25">
        <v>0</v>
      </c>
      <c r="AK825" s="24">
        <v>0</v>
      </c>
      <c r="AL825" s="23">
        <v>0</v>
      </c>
      <c r="AM825" s="23">
        <v>0</v>
      </c>
      <c r="AN825" s="24">
        <v>0</v>
      </c>
      <c r="AO825" s="24">
        <v>0</v>
      </c>
      <c r="AP825" s="23">
        <v>0</v>
      </c>
      <c r="AQ825" s="23">
        <v>0</v>
      </c>
      <c r="AR825" s="23">
        <v>0</v>
      </c>
      <c r="AS825" s="41" t="s">
        <v>2304</v>
      </c>
      <c r="AT825" s="23">
        <v>0</v>
      </c>
      <c r="AU825" s="23">
        <v>0</v>
      </c>
      <c r="AV825" s="25">
        <v>40801563</v>
      </c>
      <c r="AW825" s="22">
        <v>0</v>
      </c>
      <c r="AX825" s="23">
        <v>0</v>
      </c>
      <c r="AY825" s="41">
        <v>0</v>
      </c>
      <c r="AZ825" s="23">
        <v>0</v>
      </c>
      <c r="BA825" s="24">
        <v>0</v>
      </c>
      <c r="BB825" s="23">
        <v>0</v>
      </c>
      <c r="BC825" s="23"/>
      <c r="BD825" s="23">
        <v>0</v>
      </c>
      <c r="BE825" s="41">
        <v>0</v>
      </c>
      <c r="BF825" s="23">
        <v>22189660</v>
      </c>
      <c r="BG825" s="23">
        <v>36733028</v>
      </c>
      <c r="BH825" s="25">
        <v>99724251</v>
      </c>
      <c r="BI825" s="23">
        <v>0</v>
      </c>
      <c r="BJ825" s="23">
        <v>5949931</v>
      </c>
      <c r="BK825" s="23">
        <v>0</v>
      </c>
      <c r="BL825" s="23">
        <v>0</v>
      </c>
      <c r="BM825" s="23">
        <v>0</v>
      </c>
      <c r="BN825" s="24">
        <v>0</v>
      </c>
      <c r="BO825" s="23">
        <v>0</v>
      </c>
      <c r="BP825" s="23">
        <v>0</v>
      </c>
      <c r="BQ825" s="23">
        <v>0</v>
      </c>
      <c r="BR825" s="25">
        <v>105674182</v>
      </c>
      <c r="BS825" s="22">
        <v>0</v>
      </c>
      <c r="BT825" s="23">
        <v>0</v>
      </c>
      <c r="BU825" s="23">
        <v>0</v>
      </c>
      <c r="BV825" s="23">
        <v>0</v>
      </c>
      <c r="BW825" s="24">
        <v>0</v>
      </c>
      <c r="BX825" s="23">
        <v>0</v>
      </c>
      <c r="BY825" s="23">
        <v>0</v>
      </c>
      <c r="BZ825" s="23">
        <v>0</v>
      </c>
      <c r="CA825" s="25">
        <f t="shared" si="116"/>
        <v>105674182</v>
      </c>
      <c r="CB825" s="22">
        <v>0</v>
      </c>
      <c r="CC825" s="23">
        <v>0</v>
      </c>
      <c r="CD825" s="23">
        <v>0</v>
      </c>
      <c r="CE825" s="23">
        <v>0</v>
      </c>
      <c r="CF825" s="24">
        <v>0</v>
      </c>
      <c r="CG825" s="23">
        <v>0</v>
      </c>
      <c r="CH825" s="23">
        <v>0</v>
      </c>
      <c r="CI825" s="23">
        <v>0</v>
      </c>
      <c r="CJ825" s="25">
        <f t="shared" si="117"/>
        <v>105674182</v>
      </c>
      <c r="CK825" s="22">
        <v>0</v>
      </c>
      <c r="CL825" s="23">
        <v>0</v>
      </c>
      <c r="CM825" s="23">
        <v>0</v>
      </c>
      <c r="CN825" s="23">
        <v>0</v>
      </c>
      <c r="CO825" s="23">
        <v>0</v>
      </c>
      <c r="CP825" s="24">
        <v>0</v>
      </c>
      <c r="CQ825" s="23">
        <v>0</v>
      </c>
      <c r="CR825" s="23">
        <v>0</v>
      </c>
      <c r="CS825" s="25">
        <f t="shared" si="118"/>
        <v>105674182</v>
      </c>
      <c r="CT825" s="22">
        <v>0</v>
      </c>
      <c r="CU825" s="23">
        <v>0</v>
      </c>
      <c r="CV825" s="23">
        <v>0</v>
      </c>
      <c r="CW825" s="23"/>
      <c r="CX825" s="23">
        <v>0</v>
      </c>
      <c r="CY825" s="24">
        <v>0</v>
      </c>
      <c r="CZ825" s="23">
        <v>0</v>
      </c>
      <c r="DA825" s="23">
        <v>0</v>
      </c>
      <c r="DB825" s="25">
        <f t="shared" si="120"/>
        <v>105674182</v>
      </c>
      <c r="DC825" s="22">
        <v>0</v>
      </c>
      <c r="DD825" s="23">
        <v>0</v>
      </c>
      <c r="DE825" s="23">
        <v>0</v>
      </c>
      <c r="DF825" s="23">
        <v>0</v>
      </c>
      <c r="DG825" s="23">
        <v>0</v>
      </c>
      <c r="DH825" s="24">
        <v>0</v>
      </c>
      <c r="DI825" s="23">
        <v>0</v>
      </c>
      <c r="DJ825" s="23">
        <v>0</v>
      </c>
      <c r="DK825" s="25">
        <f t="shared" si="121"/>
        <v>105674182</v>
      </c>
      <c r="DL825" s="28">
        <v>0</v>
      </c>
      <c r="DM825" s="23">
        <v>0</v>
      </c>
      <c r="DN825" s="23">
        <v>0</v>
      </c>
      <c r="DO825" s="23">
        <v>0</v>
      </c>
      <c r="DP825" s="23"/>
      <c r="DQ825" s="23"/>
      <c r="DR825" s="23">
        <v>0</v>
      </c>
      <c r="DS825" s="23">
        <v>0</v>
      </c>
      <c r="DT825" s="24">
        <v>0</v>
      </c>
      <c r="DU825" s="23">
        <v>0</v>
      </c>
      <c r="DV825" s="23">
        <v>0</v>
      </c>
      <c r="DW825" s="26">
        <f t="shared" si="119"/>
        <v>105674182</v>
      </c>
      <c r="DX825" s="26">
        <f>VLOOKUP(B825,[2]RPTNCT049_ConsultaSaldosContabl!$I$4:$K$7914,3,0)</f>
        <v>28139591</v>
      </c>
      <c r="DY825" s="13" t="e">
        <f>+S825+AD825+AU825+#REF!+BG825+#REF!+BQ825+#REF!</f>
        <v>#REF!</v>
      </c>
    </row>
    <row r="826" spans="1:129" ht="15" customHeight="1" x14ac:dyDescent="0.2">
      <c r="A826" s="9">
        <v>8000998185</v>
      </c>
      <c r="B826" s="9">
        <v>800099818</v>
      </c>
      <c r="C826" s="9"/>
      <c r="D826" s="27">
        <v>212268522</v>
      </c>
      <c r="E826" s="21" t="s">
        <v>949</v>
      </c>
      <c r="F826" s="20" t="s">
        <v>2077</v>
      </c>
      <c r="G826" s="22">
        <f>VLOOKUP(A826,[1]SGP!$A$4:$G$1137,7,0)</f>
        <v>0</v>
      </c>
      <c r="H826" s="23"/>
      <c r="I826" s="23">
        <v>0</v>
      </c>
      <c r="J826" s="23">
        <v>0</v>
      </c>
      <c r="K826" s="24">
        <v>0</v>
      </c>
      <c r="L826" s="23">
        <v>0</v>
      </c>
      <c r="M826" s="23">
        <v>0</v>
      </c>
      <c r="N826" s="25">
        <f t="shared" si="122"/>
        <v>0</v>
      </c>
      <c r="O826" s="25">
        <v>0</v>
      </c>
      <c r="P826" s="22">
        <v>0</v>
      </c>
      <c r="Q826" s="23">
        <v>0</v>
      </c>
      <c r="R826" s="23">
        <v>0</v>
      </c>
      <c r="S826" s="31">
        <v>15604469</v>
      </c>
      <c r="T826" s="23">
        <v>0</v>
      </c>
      <c r="U826" s="24">
        <v>0</v>
      </c>
      <c r="V826" s="23">
        <v>0</v>
      </c>
      <c r="W826" s="23">
        <v>0</v>
      </c>
      <c r="X826" s="25">
        <f t="shared" si="114"/>
        <v>15604469</v>
      </c>
      <c r="Y826" s="25">
        <v>0</v>
      </c>
      <c r="Z826" s="22">
        <v>0</v>
      </c>
      <c r="AA826" s="23">
        <v>0</v>
      </c>
      <c r="AB826" s="22">
        <v>0</v>
      </c>
      <c r="AC826" s="23">
        <v>0</v>
      </c>
      <c r="AD826" s="23">
        <v>0</v>
      </c>
      <c r="AE826" s="23">
        <v>0</v>
      </c>
      <c r="AF826" s="24">
        <v>0</v>
      </c>
      <c r="AG826" s="23">
        <v>0</v>
      </c>
      <c r="AH826" s="23">
        <v>0</v>
      </c>
      <c r="AI826" s="25">
        <f t="shared" si="115"/>
        <v>15604469</v>
      </c>
      <c r="AJ826" s="25">
        <v>0</v>
      </c>
      <c r="AK826" s="24">
        <v>0</v>
      </c>
      <c r="AL826" s="23">
        <v>0</v>
      </c>
      <c r="AM826" s="23">
        <v>0</v>
      </c>
      <c r="AN826" s="24">
        <v>0</v>
      </c>
      <c r="AO826" s="24">
        <v>0</v>
      </c>
      <c r="AP826" s="23">
        <v>0</v>
      </c>
      <c r="AQ826" s="23">
        <v>0</v>
      </c>
      <c r="AR826" s="23">
        <v>0</v>
      </c>
      <c r="AS826" s="41" t="s">
        <v>2304</v>
      </c>
      <c r="AT826" s="23">
        <v>0</v>
      </c>
      <c r="AU826" s="23">
        <v>0</v>
      </c>
      <c r="AV826" s="25">
        <v>15604469</v>
      </c>
      <c r="AW826" s="22">
        <v>0</v>
      </c>
      <c r="AX826" s="23">
        <v>0</v>
      </c>
      <c r="AY826" s="41">
        <v>0</v>
      </c>
      <c r="AZ826" s="23">
        <v>0</v>
      </c>
      <c r="BA826" s="24">
        <v>0</v>
      </c>
      <c r="BB826" s="23">
        <v>0</v>
      </c>
      <c r="BC826" s="23"/>
      <c r="BD826" s="23">
        <v>0</v>
      </c>
      <c r="BE826" s="41">
        <v>0</v>
      </c>
      <c r="BF826" s="23">
        <v>10972605</v>
      </c>
      <c r="BG826" s="23">
        <v>15604805</v>
      </c>
      <c r="BH826" s="25">
        <v>42181879</v>
      </c>
      <c r="BI826" s="23">
        <v>0</v>
      </c>
      <c r="BJ826" s="23">
        <v>2962940</v>
      </c>
      <c r="BK826" s="23">
        <v>0</v>
      </c>
      <c r="BL826" s="23">
        <v>0</v>
      </c>
      <c r="BM826" s="23">
        <v>0</v>
      </c>
      <c r="BN826" s="24">
        <v>0</v>
      </c>
      <c r="BO826" s="23">
        <v>0</v>
      </c>
      <c r="BP826" s="23">
        <v>0</v>
      </c>
      <c r="BQ826" s="23">
        <v>0</v>
      </c>
      <c r="BR826" s="25">
        <v>45144819</v>
      </c>
      <c r="BS826" s="22">
        <v>0</v>
      </c>
      <c r="BT826" s="23">
        <v>0</v>
      </c>
      <c r="BU826" s="23">
        <v>0</v>
      </c>
      <c r="BV826" s="23">
        <v>0</v>
      </c>
      <c r="BW826" s="24">
        <v>0</v>
      </c>
      <c r="BX826" s="23">
        <v>0</v>
      </c>
      <c r="BY826" s="23">
        <v>0</v>
      </c>
      <c r="BZ826" s="23">
        <v>0</v>
      </c>
      <c r="CA826" s="25">
        <f t="shared" si="116"/>
        <v>45144819</v>
      </c>
      <c r="CB826" s="22">
        <v>0</v>
      </c>
      <c r="CC826" s="23">
        <v>0</v>
      </c>
      <c r="CD826" s="23">
        <v>0</v>
      </c>
      <c r="CE826" s="23">
        <v>0</v>
      </c>
      <c r="CF826" s="24">
        <v>0</v>
      </c>
      <c r="CG826" s="23">
        <v>0</v>
      </c>
      <c r="CH826" s="23">
        <v>0</v>
      </c>
      <c r="CI826" s="23">
        <v>0</v>
      </c>
      <c r="CJ826" s="25">
        <f t="shared" si="117"/>
        <v>45144819</v>
      </c>
      <c r="CK826" s="22">
        <v>0</v>
      </c>
      <c r="CL826" s="23">
        <v>0</v>
      </c>
      <c r="CM826" s="23">
        <v>0</v>
      </c>
      <c r="CN826" s="23">
        <v>0</v>
      </c>
      <c r="CO826" s="23">
        <v>0</v>
      </c>
      <c r="CP826" s="24">
        <v>0</v>
      </c>
      <c r="CQ826" s="23">
        <v>0</v>
      </c>
      <c r="CR826" s="23">
        <v>0</v>
      </c>
      <c r="CS826" s="25">
        <f t="shared" si="118"/>
        <v>45144819</v>
      </c>
      <c r="CT826" s="22">
        <v>0</v>
      </c>
      <c r="CU826" s="23">
        <v>0</v>
      </c>
      <c r="CV826" s="23">
        <v>0</v>
      </c>
      <c r="CW826" s="23"/>
      <c r="CX826" s="23">
        <v>0</v>
      </c>
      <c r="CY826" s="24">
        <v>0</v>
      </c>
      <c r="CZ826" s="23">
        <v>0</v>
      </c>
      <c r="DA826" s="23">
        <v>0</v>
      </c>
      <c r="DB826" s="25">
        <f t="shared" si="120"/>
        <v>45144819</v>
      </c>
      <c r="DC826" s="22">
        <v>0</v>
      </c>
      <c r="DD826" s="23">
        <v>0</v>
      </c>
      <c r="DE826" s="23">
        <v>0</v>
      </c>
      <c r="DF826" s="23">
        <v>0</v>
      </c>
      <c r="DG826" s="23">
        <v>0</v>
      </c>
      <c r="DH826" s="24">
        <v>0</v>
      </c>
      <c r="DI826" s="23">
        <v>0</v>
      </c>
      <c r="DJ826" s="23">
        <v>0</v>
      </c>
      <c r="DK826" s="25">
        <f t="shared" si="121"/>
        <v>45144819</v>
      </c>
      <c r="DL826" s="28">
        <v>0</v>
      </c>
      <c r="DM826" s="23">
        <v>0</v>
      </c>
      <c r="DN826" s="23">
        <v>0</v>
      </c>
      <c r="DO826" s="23">
        <v>0</v>
      </c>
      <c r="DP826" s="23"/>
      <c r="DQ826" s="23"/>
      <c r="DR826" s="23">
        <v>0</v>
      </c>
      <c r="DS826" s="23">
        <v>0</v>
      </c>
      <c r="DT826" s="24">
        <v>0</v>
      </c>
      <c r="DU826" s="23">
        <v>0</v>
      </c>
      <c r="DV826" s="23">
        <v>0</v>
      </c>
      <c r="DW826" s="26">
        <f t="shared" si="119"/>
        <v>45144819</v>
      </c>
      <c r="DX826" s="26">
        <f>VLOOKUP(B826,[2]RPTNCT049_ConsultaSaldosContabl!$I$4:$K$7914,3,0)</f>
        <v>13935545</v>
      </c>
      <c r="DY826" s="13" t="e">
        <f>+S826+AD826+AU826+#REF!+BG826+#REF!+BQ826+#REF!</f>
        <v>#REF!</v>
      </c>
    </row>
    <row r="827" spans="1:129" ht="15" customHeight="1" x14ac:dyDescent="0.2">
      <c r="A827" s="9">
        <v>8000997234</v>
      </c>
      <c r="B827" s="9">
        <v>800099723</v>
      </c>
      <c r="C827" s="9"/>
      <c r="D827" s="27">
        <v>213215232</v>
      </c>
      <c r="E827" s="21" t="s">
        <v>305</v>
      </c>
      <c r="F827" s="20" t="s">
        <v>1453</v>
      </c>
      <c r="G827" s="22">
        <f>VLOOKUP(A827,[1]SGP!$A$4:$G$1137,7,0)</f>
        <v>0</v>
      </c>
      <c r="H827" s="23"/>
      <c r="I827" s="23">
        <v>0</v>
      </c>
      <c r="J827" s="23">
        <v>0</v>
      </c>
      <c r="K827" s="24">
        <v>0</v>
      </c>
      <c r="L827" s="23">
        <v>0</v>
      </c>
      <c r="M827" s="23">
        <v>0</v>
      </c>
      <c r="N827" s="25">
        <f t="shared" si="122"/>
        <v>0</v>
      </c>
      <c r="O827" s="25">
        <v>0</v>
      </c>
      <c r="P827" s="22">
        <v>0</v>
      </c>
      <c r="Q827" s="23">
        <v>0</v>
      </c>
      <c r="R827" s="23">
        <v>0</v>
      </c>
      <c r="S827" s="31">
        <v>48897522</v>
      </c>
      <c r="T827" s="23">
        <v>0</v>
      </c>
      <c r="U827" s="24">
        <v>0</v>
      </c>
      <c r="V827" s="23">
        <v>0</v>
      </c>
      <c r="W827" s="23">
        <v>0</v>
      </c>
      <c r="X827" s="25">
        <f t="shared" si="114"/>
        <v>48897522</v>
      </c>
      <c r="Y827" s="25">
        <v>0</v>
      </c>
      <c r="Z827" s="22">
        <v>0</v>
      </c>
      <c r="AA827" s="23">
        <v>0</v>
      </c>
      <c r="AB827" s="22">
        <v>0</v>
      </c>
      <c r="AC827" s="23">
        <v>0</v>
      </c>
      <c r="AD827" s="23">
        <v>0</v>
      </c>
      <c r="AE827" s="23">
        <v>0</v>
      </c>
      <c r="AF827" s="24">
        <v>0</v>
      </c>
      <c r="AG827" s="23">
        <v>0</v>
      </c>
      <c r="AH827" s="23">
        <v>0</v>
      </c>
      <c r="AI827" s="25">
        <f t="shared" si="115"/>
        <v>48897522</v>
      </c>
      <c r="AJ827" s="25">
        <v>0</v>
      </c>
      <c r="AK827" s="24">
        <v>0</v>
      </c>
      <c r="AL827" s="23">
        <v>0</v>
      </c>
      <c r="AM827" s="23">
        <v>0</v>
      </c>
      <c r="AN827" s="24">
        <v>0</v>
      </c>
      <c r="AO827" s="24">
        <v>0</v>
      </c>
      <c r="AP827" s="23">
        <v>0</v>
      </c>
      <c r="AQ827" s="23">
        <v>0</v>
      </c>
      <c r="AR827" s="23">
        <v>0</v>
      </c>
      <c r="AS827" s="41" t="s">
        <v>2304</v>
      </c>
      <c r="AT827" s="23">
        <v>0</v>
      </c>
      <c r="AU827" s="23">
        <v>0</v>
      </c>
      <c r="AV827" s="25">
        <v>48897522</v>
      </c>
      <c r="AW827" s="22">
        <v>0</v>
      </c>
      <c r="AX827" s="23">
        <v>0</v>
      </c>
      <c r="AY827" s="41">
        <v>0</v>
      </c>
      <c r="AZ827" s="23">
        <v>0</v>
      </c>
      <c r="BA827" s="24">
        <v>0</v>
      </c>
      <c r="BB827" s="23">
        <v>0</v>
      </c>
      <c r="BC827" s="23"/>
      <c r="BD827" s="23">
        <v>0</v>
      </c>
      <c r="BE827" s="41">
        <v>0</v>
      </c>
      <c r="BF827" s="23">
        <v>29924965</v>
      </c>
      <c r="BG827" s="23">
        <v>49427103</v>
      </c>
      <c r="BH827" s="25">
        <v>128249590</v>
      </c>
      <c r="BI827" s="23">
        <v>0</v>
      </c>
      <c r="BJ827" s="23">
        <v>8994471</v>
      </c>
      <c r="BK827" s="23">
        <v>0</v>
      </c>
      <c r="BL827" s="23">
        <v>0</v>
      </c>
      <c r="BM827" s="23">
        <v>0</v>
      </c>
      <c r="BN827" s="24">
        <v>0</v>
      </c>
      <c r="BO827" s="23">
        <v>0</v>
      </c>
      <c r="BP827" s="23">
        <v>0</v>
      </c>
      <c r="BQ827" s="23">
        <v>0</v>
      </c>
      <c r="BR827" s="25">
        <v>137244061</v>
      </c>
      <c r="BS827" s="22">
        <v>0</v>
      </c>
      <c r="BT827" s="23">
        <v>0</v>
      </c>
      <c r="BU827" s="23">
        <v>0</v>
      </c>
      <c r="BV827" s="23">
        <v>0</v>
      </c>
      <c r="BW827" s="24">
        <v>0</v>
      </c>
      <c r="BX827" s="23">
        <v>0</v>
      </c>
      <c r="BY827" s="23">
        <v>0</v>
      </c>
      <c r="BZ827" s="23">
        <v>0</v>
      </c>
      <c r="CA827" s="25">
        <f t="shared" si="116"/>
        <v>137244061</v>
      </c>
      <c r="CB827" s="22">
        <v>0</v>
      </c>
      <c r="CC827" s="23">
        <v>0</v>
      </c>
      <c r="CD827" s="23">
        <v>0</v>
      </c>
      <c r="CE827" s="23">
        <v>0</v>
      </c>
      <c r="CF827" s="24">
        <v>0</v>
      </c>
      <c r="CG827" s="23">
        <v>0</v>
      </c>
      <c r="CH827" s="23">
        <v>0</v>
      </c>
      <c r="CI827" s="23">
        <v>0</v>
      </c>
      <c r="CJ827" s="25">
        <f t="shared" si="117"/>
        <v>137244061</v>
      </c>
      <c r="CK827" s="22">
        <v>0</v>
      </c>
      <c r="CL827" s="23">
        <v>0</v>
      </c>
      <c r="CM827" s="23">
        <v>0</v>
      </c>
      <c r="CN827" s="23">
        <v>0</v>
      </c>
      <c r="CO827" s="23">
        <v>0</v>
      </c>
      <c r="CP827" s="24">
        <v>0</v>
      </c>
      <c r="CQ827" s="23">
        <v>0</v>
      </c>
      <c r="CR827" s="23">
        <v>0</v>
      </c>
      <c r="CS827" s="25">
        <f t="shared" si="118"/>
        <v>137244061</v>
      </c>
      <c r="CT827" s="22">
        <v>0</v>
      </c>
      <c r="CU827" s="23">
        <v>0</v>
      </c>
      <c r="CV827" s="23">
        <v>0</v>
      </c>
      <c r="CW827" s="23"/>
      <c r="CX827" s="23">
        <v>0</v>
      </c>
      <c r="CY827" s="24">
        <v>0</v>
      </c>
      <c r="CZ827" s="23">
        <v>0</v>
      </c>
      <c r="DA827" s="23">
        <v>0</v>
      </c>
      <c r="DB827" s="25">
        <f t="shared" si="120"/>
        <v>137244061</v>
      </c>
      <c r="DC827" s="22">
        <v>0</v>
      </c>
      <c r="DD827" s="23">
        <v>0</v>
      </c>
      <c r="DE827" s="23">
        <v>0</v>
      </c>
      <c r="DF827" s="23">
        <v>0</v>
      </c>
      <c r="DG827" s="23">
        <v>0</v>
      </c>
      <c r="DH827" s="24">
        <v>0</v>
      </c>
      <c r="DI827" s="23">
        <v>0</v>
      </c>
      <c r="DJ827" s="23">
        <v>0</v>
      </c>
      <c r="DK827" s="25">
        <f t="shared" si="121"/>
        <v>137244061</v>
      </c>
      <c r="DL827" s="28">
        <v>0</v>
      </c>
      <c r="DM827" s="23">
        <v>0</v>
      </c>
      <c r="DN827" s="23">
        <v>0</v>
      </c>
      <c r="DO827" s="23">
        <v>0</v>
      </c>
      <c r="DP827" s="23"/>
      <c r="DQ827" s="23"/>
      <c r="DR827" s="23">
        <v>0</v>
      </c>
      <c r="DS827" s="23">
        <v>0</v>
      </c>
      <c r="DT827" s="24">
        <v>0</v>
      </c>
      <c r="DU827" s="23">
        <v>0</v>
      </c>
      <c r="DV827" s="23">
        <v>0</v>
      </c>
      <c r="DW827" s="26">
        <f t="shared" si="119"/>
        <v>137244061</v>
      </c>
      <c r="DX827" s="26">
        <f>VLOOKUP(B827,[2]RPTNCT049_ConsultaSaldosContabl!$I$4:$K$7914,3,0)</f>
        <v>38919436</v>
      </c>
      <c r="DY827" s="13" t="e">
        <f>+S827+AD827+AU827+#REF!+BG827+#REF!+BQ827+#REF!</f>
        <v>#REF!</v>
      </c>
    </row>
    <row r="828" spans="1:129" ht="15" customHeight="1" x14ac:dyDescent="0.2">
      <c r="A828" s="9">
        <v>8000997211</v>
      </c>
      <c r="B828" s="9">
        <v>800099721</v>
      </c>
      <c r="C828" s="9"/>
      <c r="D828" s="27">
        <v>210615106</v>
      </c>
      <c r="E828" s="21" t="s">
        <v>285</v>
      </c>
      <c r="F828" s="20" t="s">
        <v>1434</v>
      </c>
      <c r="G828" s="22">
        <f>VLOOKUP(A828,[1]SGP!$A$4:$G$1137,7,0)</f>
        <v>0</v>
      </c>
      <c r="H828" s="23"/>
      <c r="I828" s="23">
        <v>0</v>
      </c>
      <c r="J828" s="23">
        <v>0</v>
      </c>
      <c r="K828" s="24">
        <v>0</v>
      </c>
      <c r="L828" s="23">
        <v>0</v>
      </c>
      <c r="M828" s="23">
        <v>0</v>
      </c>
      <c r="N828" s="25">
        <f t="shared" si="122"/>
        <v>0</v>
      </c>
      <c r="O828" s="25">
        <v>0</v>
      </c>
      <c r="P828" s="22">
        <v>0</v>
      </c>
      <c r="Q828" s="23">
        <v>0</v>
      </c>
      <c r="R828" s="23">
        <v>0</v>
      </c>
      <c r="S828" s="31">
        <v>23267343</v>
      </c>
      <c r="T828" s="23">
        <v>0</v>
      </c>
      <c r="U828" s="24">
        <v>0</v>
      </c>
      <c r="V828" s="23">
        <v>0</v>
      </c>
      <c r="W828" s="23">
        <v>0</v>
      </c>
      <c r="X828" s="25">
        <f t="shared" si="114"/>
        <v>23267343</v>
      </c>
      <c r="Y828" s="25">
        <v>0</v>
      </c>
      <c r="Z828" s="22">
        <v>0</v>
      </c>
      <c r="AA828" s="23">
        <v>0</v>
      </c>
      <c r="AB828" s="22">
        <v>0</v>
      </c>
      <c r="AC828" s="23">
        <v>0</v>
      </c>
      <c r="AD828" s="23">
        <v>0</v>
      </c>
      <c r="AE828" s="23">
        <v>0</v>
      </c>
      <c r="AF828" s="24">
        <v>0</v>
      </c>
      <c r="AG828" s="23">
        <v>0</v>
      </c>
      <c r="AH828" s="23">
        <v>0</v>
      </c>
      <c r="AI828" s="25">
        <f t="shared" si="115"/>
        <v>23267343</v>
      </c>
      <c r="AJ828" s="25">
        <v>0</v>
      </c>
      <c r="AK828" s="24">
        <v>0</v>
      </c>
      <c r="AL828" s="23">
        <v>0</v>
      </c>
      <c r="AM828" s="23">
        <v>0</v>
      </c>
      <c r="AN828" s="24">
        <v>0</v>
      </c>
      <c r="AO828" s="24">
        <v>0</v>
      </c>
      <c r="AP828" s="23">
        <v>0</v>
      </c>
      <c r="AQ828" s="23">
        <v>0</v>
      </c>
      <c r="AR828" s="23">
        <v>0</v>
      </c>
      <c r="AS828" s="41" t="s">
        <v>2304</v>
      </c>
      <c r="AT828" s="23">
        <v>0</v>
      </c>
      <c r="AU828" s="23">
        <v>0</v>
      </c>
      <c r="AV828" s="25">
        <v>23267343</v>
      </c>
      <c r="AW828" s="22">
        <v>0</v>
      </c>
      <c r="AX828" s="23">
        <v>0</v>
      </c>
      <c r="AY828" s="41">
        <v>0</v>
      </c>
      <c r="AZ828" s="23">
        <v>0</v>
      </c>
      <c r="BA828" s="24">
        <v>0</v>
      </c>
      <c r="BB828" s="23">
        <v>0</v>
      </c>
      <c r="BC828" s="23"/>
      <c r="BD828" s="23">
        <v>0</v>
      </c>
      <c r="BE828" s="41">
        <v>0</v>
      </c>
      <c r="BF828" s="23">
        <v>15805630</v>
      </c>
      <c r="BG828" s="23">
        <v>21824093</v>
      </c>
      <c r="BH828" s="25">
        <v>60897066</v>
      </c>
      <c r="BI828" s="23">
        <v>0</v>
      </c>
      <c r="BJ828" s="23">
        <v>4643308</v>
      </c>
      <c r="BK828" s="23">
        <v>0</v>
      </c>
      <c r="BL828" s="23">
        <v>0</v>
      </c>
      <c r="BM828" s="23">
        <v>0</v>
      </c>
      <c r="BN828" s="24">
        <v>0</v>
      </c>
      <c r="BO828" s="23">
        <v>0</v>
      </c>
      <c r="BP828" s="23">
        <v>0</v>
      </c>
      <c r="BQ828" s="23">
        <v>0</v>
      </c>
      <c r="BR828" s="25">
        <v>65540374</v>
      </c>
      <c r="BS828" s="22">
        <v>0</v>
      </c>
      <c r="BT828" s="23">
        <v>0</v>
      </c>
      <c r="BU828" s="23">
        <v>0</v>
      </c>
      <c r="BV828" s="23">
        <v>0</v>
      </c>
      <c r="BW828" s="24">
        <v>0</v>
      </c>
      <c r="BX828" s="23">
        <v>0</v>
      </c>
      <c r="BY828" s="23">
        <v>0</v>
      </c>
      <c r="BZ828" s="23">
        <v>0</v>
      </c>
      <c r="CA828" s="25">
        <f t="shared" si="116"/>
        <v>65540374</v>
      </c>
      <c r="CB828" s="22">
        <v>0</v>
      </c>
      <c r="CC828" s="23">
        <v>0</v>
      </c>
      <c r="CD828" s="23">
        <v>0</v>
      </c>
      <c r="CE828" s="23">
        <v>0</v>
      </c>
      <c r="CF828" s="24">
        <v>0</v>
      </c>
      <c r="CG828" s="23">
        <v>0</v>
      </c>
      <c r="CH828" s="23">
        <v>0</v>
      </c>
      <c r="CI828" s="23">
        <v>0</v>
      </c>
      <c r="CJ828" s="25">
        <f t="shared" si="117"/>
        <v>65540374</v>
      </c>
      <c r="CK828" s="22">
        <v>0</v>
      </c>
      <c r="CL828" s="23">
        <v>0</v>
      </c>
      <c r="CM828" s="23">
        <v>0</v>
      </c>
      <c r="CN828" s="23">
        <v>0</v>
      </c>
      <c r="CO828" s="23">
        <v>0</v>
      </c>
      <c r="CP828" s="24">
        <v>0</v>
      </c>
      <c r="CQ828" s="23">
        <v>0</v>
      </c>
      <c r="CR828" s="23">
        <v>0</v>
      </c>
      <c r="CS828" s="25">
        <f t="shared" si="118"/>
        <v>65540374</v>
      </c>
      <c r="CT828" s="22">
        <v>0</v>
      </c>
      <c r="CU828" s="23">
        <v>0</v>
      </c>
      <c r="CV828" s="23">
        <v>0</v>
      </c>
      <c r="CW828" s="23"/>
      <c r="CX828" s="23">
        <v>0</v>
      </c>
      <c r="CY828" s="24">
        <v>0</v>
      </c>
      <c r="CZ828" s="23">
        <v>0</v>
      </c>
      <c r="DA828" s="23">
        <v>0</v>
      </c>
      <c r="DB828" s="25">
        <f t="shared" si="120"/>
        <v>65540374</v>
      </c>
      <c r="DC828" s="22">
        <v>0</v>
      </c>
      <c r="DD828" s="23">
        <v>0</v>
      </c>
      <c r="DE828" s="23">
        <v>0</v>
      </c>
      <c r="DF828" s="23">
        <v>0</v>
      </c>
      <c r="DG828" s="23">
        <v>0</v>
      </c>
      <c r="DH828" s="24">
        <v>0</v>
      </c>
      <c r="DI828" s="23">
        <v>0</v>
      </c>
      <c r="DJ828" s="23">
        <v>0</v>
      </c>
      <c r="DK828" s="25">
        <f t="shared" si="121"/>
        <v>65540374</v>
      </c>
      <c r="DL828" s="28">
        <v>0</v>
      </c>
      <c r="DM828" s="23">
        <v>0</v>
      </c>
      <c r="DN828" s="23">
        <v>0</v>
      </c>
      <c r="DO828" s="23">
        <v>0</v>
      </c>
      <c r="DP828" s="23"/>
      <c r="DQ828" s="23"/>
      <c r="DR828" s="23">
        <v>0</v>
      </c>
      <c r="DS828" s="23">
        <v>0</v>
      </c>
      <c r="DT828" s="24">
        <v>0</v>
      </c>
      <c r="DU828" s="23">
        <v>0</v>
      </c>
      <c r="DV828" s="23">
        <v>0</v>
      </c>
      <c r="DW828" s="26">
        <f t="shared" si="119"/>
        <v>65540374</v>
      </c>
      <c r="DX828" s="26">
        <f>VLOOKUP(B828,[2]RPTNCT049_ConsultaSaldosContabl!$I$4:$K$7914,3,0)</f>
        <v>20448938</v>
      </c>
      <c r="DY828" s="13" t="e">
        <f>+S828+AD828+AU828+#REF!+BG828+#REF!+BQ828+#REF!</f>
        <v>#REF!</v>
      </c>
    </row>
    <row r="829" spans="1:129" ht="15" customHeight="1" x14ac:dyDescent="0.2">
      <c r="A829" s="9">
        <v>8000997148</v>
      </c>
      <c r="B829" s="9">
        <v>800099714</v>
      </c>
      <c r="C829" s="9"/>
      <c r="D829" s="27">
        <v>211415114</v>
      </c>
      <c r="E829" s="21" t="s">
        <v>287</v>
      </c>
      <c r="F829" s="20" t="s">
        <v>1436</v>
      </c>
      <c r="G829" s="22">
        <f>VLOOKUP(A829,[1]SGP!$A$4:$G$1137,7,0)</f>
        <v>0</v>
      </c>
      <c r="H829" s="23"/>
      <c r="I829" s="23">
        <v>0</v>
      </c>
      <c r="J829" s="23">
        <v>0</v>
      </c>
      <c r="K829" s="24">
        <v>0</v>
      </c>
      <c r="L829" s="23">
        <v>0</v>
      </c>
      <c r="M829" s="23">
        <v>0</v>
      </c>
      <c r="N829" s="25">
        <f t="shared" si="122"/>
        <v>0</v>
      </c>
      <c r="O829" s="25">
        <v>0</v>
      </c>
      <c r="P829" s="22">
        <v>0</v>
      </c>
      <c r="Q829" s="23">
        <v>0</v>
      </c>
      <c r="R829" s="23">
        <v>0</v>
      </c>
      <c r="S829" s="29">
        <v>0</v>
      </c>
      <c r="T829" s="23">
        <v>0</v>
      </c>
      <c r="U829" s="24">
        <v>0</v>
      </c>
      <c r="V829" s="23">
        <v>0</v>
      </c>
      <c r="W829" s="23">
        <v>0</v>
      </c>
      <c r="X829" s="25">
        <f t="shared" si="114"/>
        <v>0</v>
      </c>
      <c r="Y829" s="25">
        <v>0</v>
      </c>
      <c r="Z829" s="22">
        <v>0</v>
      </c>
      <c r="AA829" s="23">
        <v>0</v>
      </c>
      <c r="AB829" s="22">
        <v>0</v>
      </c>
      <c r="AC829" s="23">
        <v>0</v>
      </c>
      <c r="AD829" s="23">
        <v>0</v>
      </c>
      <c r="AE829" s="23">
        <v>0</v>
      </c>
      <c r="AF829" s="24">
        <v>0</v>
      </c>
      <c r="AG829" s="23">
        <v>0</v>
      </c>
      <c r="AH829" s="23">
        <v>0</v>
      </c>
      <c r="AI829" s="25">
        <f t="shared" si="115"/>
        <v>0</v>
      </c>
      <c r="AJ829" s="25">
        <v>0</v>
      </c>
      <c r="AK829" s="24">
        <v>0</v>
      </c>
      <c r="AL829" s="23">
        <v>0</v>
      </c>
      <c r="AM829" s="23">
        <v>0</v>
      </c>
      <c r="AN829" s="24">
        <v>0</v>
      </c>
      <c r="AO829" s="24">
        <v>0</v>
      </c>
      <c r="AP829" s="23">
        <v>0</v>
      </c>
      <c r="AQ829" s="23">
        <v>0</v>
      </c>
      <c r="AR829" s="23">
        <v>0</v>
      </c>
      <c r="AS829" s="41" t="s">
        <v>2304</v>
      </c>
      <c r="AT829" s="23">
        <v>0</v>
      </c>
      <c r="AU829" s="23">
        <v>0</v>
      </c>
      <c r="AV829" s="25">
        <v>0</v>
      </c>
      <c r="AW829" s="22">
        <v>0</v>
      </c>
      <c r="AX829" s="23">
        <v>0</v>
      </c>
      <c r="AY829" s="41">
        <v>0</v>
      </c>
      <c r="AZ829" s="23">
        <v>0</v>
      </c>
      <c r="BA829" s="24">
        <v>0</v>
      </c>
      <c r="BB829" s="23">
        <v>0</v>
      </c>
      <c r="BC829" s="23"/>
      <c r="BD829" s="23">
        <v>0</v>
      </c>
      <c r="BE829" s="41">
        <v>0</v>
      </c>
      <c r="BF829" s="23">
        <v>0</v>
      </c>
      <c r="BG829" s="23">
        <v>0</v>
      </c>
      <c r="BH829" s="25">
        <v>0</v>
      </c>
      <c r="BI829" s="23">
        <v>0</v>
      </c>
      <c r="BJ829" s="23">
        <v>0</v>
      </c>
      <c r="BK829" s="23">
        <v>0</v>
      </c>
      <c r="BL829" s="23">
        <v>0</v>
      </c>
      <c r="BM829" s="23">
        <v>0</v>
      </c>
      <c r="BN829" s="24">
        <v>0</v>
      </c>
      <c r="BO829" s="23">
        <v>0</v>
      </c>
      <c r="BP829" s="23">
        <v>0</v>
      </c>
      <c r="BQ829" s="23">
        <v>5735218</v>
      </c>
      <c r="BR829" s="25">
        <v>5735218</v>
      </c>
      <c r="BS829" s="22">
        <v>0</v>
      </c>
      <c r="BT829" s="23">
        <v>0</v>
      </c>
      <c r="BU829" s="23">
        <v>0</v>
      </c>
      <c r="BV829" s="23">
        <v>0</v>
      </c>
      <c r="BW829" s="24">
        <v>0</v>
      </c>
      <c r="BX829" s="23">
        <v>0</v>
      </c>
      <c r="BY829" s="23">
        <v>0</v>
      </c>
      <c r="BZ829" s="23">
        <v>0</v>
      </c>
      <c r="CA829" s="25">
        <f t="shared" si="116"/>
        <v>5735218</v>
      </c>
      <c r="CB829" s="22">
        <v>0</v>
      </c>
      <c r="CC829" s="23">
        <v>0</v>
      </c>
      <c r="CD829" s="23">
        <v>0</v>
      </c>
      <c r="CE829" s="23">
        <v>0</v>
      </c>
      <c r="CF829" s="24">
        <v>0</v>
      </c>
      <c r="CG829" s="23">
        <v>0</v>
      </c>
      <c r="CH829" s="23">
        <v>0</v>
      </c>
      <c r="CI829" s="23">
        <v>0</v>
      </c>
      <c r="CJ829" s="25">
        <f t="shared" si="117"/>
        <v>5735218</v>
      </c>
      <c r="CK829" s="22">
        <v>0</v>
      </c>
      <c r="CL829" s="23">
        <v>0</v>
      </c>
      <c r="CM829" s="23">
        <v>0</v>
      </c>
      <c r="CN829" s="23">
        <v>0</v>
      </c>
      <c r="CO829" s="23">
        <v>0</v>
      </c>
      <c r="CP829" s="24">
        <v>0</v>
      </c>
      <c r="CQ829" s="23">
        <v>0</v>
      </c>
      <c r="CR829" s="23">
        <v>0</v>
      </c>
      <c r="CS829" s="25">
        <f t="shared" si="118"/>
        <v>5735218</v>
      </c>
      <c r="CT829" s="22">
        <v>0</v>
      </c>
      <c r="CU829" s="23">
        <v>0</v>
      </c>
      <c r="CV829" s="23">
        <v>0</v>
      </c>
      <c r="CW829" s="23"/>
      <c r="CX829" s="23">
        <v>0</v>
      </c>
      <c r="CY829" s="24">
        <v>0</v>
      </c>
      <c r="CZ829" s="23">
        <v>0</v>
      </c>
      <c r="DA829" s="23">
        <v>0</v>
      </c>
      <c r="DB829" s="25">
        <f t="shared" si="120"/>
        <v>5735218</v>
      </c>
      <c r="DC829" s="22">
        <v>0</v>
      </c>
      <c r="DD829" s="23">
        <v>0</v>
      </c>
      <c r="DE829" s="23">
        <v>0</v>
      </c>
      <c r="DF829" s="23">
        <v>0</v>
      </c>
      <c r="DG829" s="23">
        <v>0</v>
      </c>
      <c r="DH829" s="24">
        <v>0</v>
      </c>
      <c r="DI829" s="23">
        <v>0</v>
      </c>
      <c r="DJ829" s="23">
        <v>0</v>
      </c>
      <c r="DK829" s="25">
        <f t="shared" si="121"/>
        <v>5735218</v>
      </c>
      <c r="DL829" s="28">
        <v>0</v>
      </c>
      <c r="DM829" s="23">
        <v>0</v>
      </c>
      <c r="DN829" s="23">
        <v>0</v>
      </c>
      <c r="DO829" s="23">
        <v>0</v>
      </c>
      <c r="DP829" s="23">
        <v>0</v>
      </c>
      <c r="DQ829" s="23"/>
      <c r="DR829" s="23">
        <v>0</v>
      </c>
      <c r="DS829" s="23">
        <v>0</v>
      </c>
      <c r="DT829" s="24">
        <v>0</v>
      </c>
      <c r="DU829" s="23">
        <v>0</v>
      </c>
      <c r="DV829" s="23">
        <v>0</v>
      </c>
      <c r="DW829" s="26">
        <f t="shared" si="119"/>
        <v>5735218</v>
      </c>
      <c r="DX829" s="26">
        <v>0</v>
      </c>
      <c r="DY829" s="13" t="e">
        <f>+S829+AD829+AU829+#REF!+BG829+#REF!+BQ829+#REF!</f>
        <v>#REF!</v>
      </c>
    </row>
    <row r="830" spans="1:129" ht="15" customHeight="1" x14ac:dyDescent="0.2">
      <c r="A830" s="9">
        <v>8000996949</v>
      </c>
      <c r="B830" s="9">
        <v>800099694</v>
      </c>
      <c r="C830" s="9"/>
      <c r="D830" s="27">
        <v>212068320</v>
      </c>
      <c r="E830" s="21" t="s">
        <v>929</v>
      </c>
      <c r="F830" s="20" t="s">
        <v>2058</v>
      </c>
      <c r="G830" s="22">
        <f>VLOOKUP(A830,[1]SGP!$A$4:$G$1137,7,0)</f>
        <v>0</v>
      </c>
      <c r="H830" s="23"/>
      <c r="I830" s="23">
        <v>0</v>
      </c>
      <c r="J830" s="23">
        <v>0</v>
      </c>
      <c r="K830" s="24">
        <v>0</v>
      </c>
      <c r="L830" s="23">
        <v>0</v>
      </c>
      <c r="M830" s="23">
        <v>0</v>
      </c>
      <c r="N830" s="25">
        <f t="shared" si="122"/>
        <v>0</v>
      </c>
      <c r="O830" s="25">
        <v>0</v>
      </c>
      <c r="P830" s="22">
        <v>0</v>
      </c>
      <c r="Q830" s="23">
        <v>0</v>
      </c>
      <c r="R830" s="23">
        <v>0</v>
      </c>
      <c r="S830" s="31">
        <v>19362165</v>
      </c>
      <c r="T830" s="23">
        <v>0</v>
      </c>
      <c r="U830" s="24">
        <v>0</v>
      </c>
      <c r="V830" s="23">
        <v>0</v>
      </c>
      <c r="W830" s="23">
        <v>0</v>
      </c>
      <c r="X830" s="25">
        <f t="shared" si="114"/>
        <v>19362165</v>
      </c>
      <c r="Y830" s="25">
        <v>0</v>
      </c>
      <c r="Z830" s="22">
        <v>0</v>
      </c>
      <c r="AA830" s="23">
        <v>0</v>
      </c>
      <c r="AB830" s="22">
        <v>0</v>
      </c>
      <c r="AC830" s="23">
        <v>0</v>
      </c>
      <c r="AD830" s="23">
        <v>0</v>
      </c>
      <c r="AE830" s="23">
        <v>0</v>
      </c>
      <c r="AF830" s="24">
        <v>0</v>
      </c>
      <c r="AG830" s="23">
        <v>0</v>
      </c>
      <c r="AH830" s="23">
        <v>0</v>
      </c>
      <c r="AI830" s="25">
        <f t="shared" si="115"/>
        <v>19362165</v>
      </c>
      <c r="AJ830" s="25">
        <v>0</v>
      </c>
      <c r="AK830" s="24">
        <v>0</v>
      </c>
      <c r="AL830" s="23">
        <v>0</v>
      </c>
      <c r="AM830" s="23">
        <v>0</v>
      </c>
      <c r="AN830" s="24">
        <v>0</v>
      </c>
      <c r="AO830" s="24">
        <v>0</v>
      </c>
      <c r="AP830" s="23">
        <v>0</v>
      </c>
      <c r="AQ830" s="23">
        <v>0</v>
      </c>
      <c r="AR830" s="23">
        <v>0</v>
      </c>
      <c r="AS830" s="41" t="s">
        <v>2304</v>
      </c>
      <c r="AT830" s="23">
        <v>0</v>
      </c>
      <c r="AU830" s="23">
        <v>0</v>
      </c>
      <c r="AV830" s="25">
        <v>19362165</v>
      </c>
      <c r="AW830" s="22">
        <v>0</v>
      </c>
      <c r="AX830" s="23">
        <v>0</v>
      </c>
      <c r="AY830" s="41">
        <v>0</v>
      </c>
      <c r="AZ830" s="23">
        <v>0</v>
      </c>
      <c r="BA830" s="24">
        <v>0</v>
      </c>
      <c r="BB830" s="23">
        <v>0</v>
      </c>
      <c r="BC830" s="23"/>
      <c r="BD830" s="23">
        <v>0</v>
      </c>
      <c r="BE830" s="41">
        <v>0</v>
      </c>
      <c r="BF830" s="23">
        <v>32210615</v>
      </c>
      <c r="BG830" s="23">
        <v>18283500</v>
      </c>
      <c r="BH830" s="25">
        <v>69856280</v>
      </c>
      <c r="BI830" s="23">
        <v>0</v>
      </c>
      <c r="BJ830" s="23">
        <v>9199667</v>
      </c>
      <c r="BK830" s="23">
        <v>0</v>
      </c>
      <c r="BL830" s="23">
        <v>0</v>
      </c>
      <c r="BM830" s="23">
        <v>0</v>
      </c>
      <c r="BN830" s="24">
        <v>0</v>
      </c>
      <c r="BO830" s="23">
        <v>0</v>
      </c>
      <c r="BP830" s="23">
        <v>0</v>
      </c>
      <c r="BQ830" s="23">
        <v>0</v>
      </c>
      <c r="BR830" s="25">
        <v>79055947</v>
      </c>
      <c r="BS830" s="22">
        <v>0</v>
      </c>
      <c r="BT830" s="23">
        <v>0</v>
      </c>
      <c r="BU830" s="23">
        <v>0</v>
      </c>
      <c r="BV830" s="23">
        <v>0</v>
      </c>
      <c r="BW830" s="24">
        <v>0</v>
      </c>
      <c r="BX830" s="23">
        <v>0</v>
      </c>
      <c r="BY830" s="23">
        <v>0</v>
      </c>
      <c r="BZ830" s="23">
        <v>0</v>
      </c>
      <c r="CA830" s="25">
        <f t="shared" si="116"/>
        <v>79055947</v>
      </c>
      <c r="CB830" s="22">
        <v>0</v>
      </c>
      <c r="CC830" s="23">
        <v>0</v>
      </c>
      <c r="CD830" s="23">
        <v>0</v>
      </c>
      <c r="CE830" s="23">
        <v>0</v>
      </c>
      <c r="CF830" s="24">
        <v>0</v>
      </c>
      <c r="CG830" s="23">
        <v>0</v>
      </c>
      <c r="CH830" s="23">
        <v>0</v>
      </c>
      <c r="CI830" s="23">
        <v>0</v>
      </c>
      <c r="CJ830" s="25">
        <f t="shared" si="117"/>
        <v>79055947</v>
      </c>
      <c r="CK830" s="22">
        <v>0</v>
      </c>
      <c r="CL830" s="23">
        <v>0</v>
      </c>
      <c r="CM830" s="23">
        <v>0</v>
      </c>
      <c r="CN830" s="23">
        <v>0</v>
      </c>
      <c r="CO830" s="23">
        <v>0</v>
      </c>
      <c r="CP830" s="24">
        <v>0</v>
      </c>
      <c r="CQ830" s="23">
        <v>0</v>
      </c>
      <c r="CR830" s="23">
        <v>0</v>
      </c>
      <c r="CS830" s="25">
        <f t="shared" si="118"/>
        <v>79055947</v>
      </c>
      <c r="CT830" s="22">
        <v>0</v>
      </c>
      <c r="CU830" s="23">
        <v>0</v>
      </c>
      <c r="CV830" s="23">
        <v>0</v>
      </c>
      <c r="CW830" s="23"/>
      <c r="CX830" s="23">
        <v>0</v>
      </c>
      <c r="CY830" s="24">
        <v>0</v>
      </c>
      <c r="CZ830" s="23">
        <v>0</v>
      </c>
      <c r="DA830" s="23">
        <v>0</v>
      </c>
      <c r="DB830" s="25">
        <f t="shared" si="120"/>
        <v>79055947</v>
      </c>
      <c r="DC830" s="22">
        <v>0</v>
      </c>
      <c r="DD830" s="23">
        <v>0</v>
      </c>
      <c r="DE830" s="23">
        <v>0</v>
      </c>
      <c r="DF830" s="23">
        <v>0</v>
      </c>
      <c r="DG830" s="23">
        <v>0</v>
      </c>
      <c r="DH830" s="24">
        <v>0</v>
      </c>
      <c r="DI830" s="23">
        <v>0</v>
      </c>
      <c r="DJ830" s="23">
        <v>0</v>
      </c>
      <c r="DK830" s="25">
        <f t="shared" si="121"/>
        <v>79055947</v>
      </c>
      <c r="DL830" s="28">
        <v>0</v>
      </c>
      <c r="DM830" s="23">
        <v>0</v>
      </c>
      <c r="DN830" s="23">
        <v>0</v>
      </c>
      <c r="DO830" s="23">
        <v>0</v>
      </c>
      <c r="DP830" s="23"/>
      <c r="DQ830" s="23"/>
      <c r="DR830" s="23">
        <v>0</v>
      </c>
      <c r="DS830" s="23">
        <v>0</v>
      </c>
      <c r="DT830" s="24">
        <v>0</v>
      </c>
      <c r="DU830" s="23">
        <v>0</v>
      </c>
      <c r="DV830" s="23">
        <v>0</v>
      </c>
      <c r="DW830" s="26">
        <f t="shared" si="119"/>
        <v>79055947</v>
      </c>
      <c r="DX830" s="26">
        <f>VLOOKUP(B830,[2]RPTNCT049_ConsultaSaldosContabl!$I$4:$K$7914,3,0)</f>
        <v>41410282</v>
      </c>
      <c r="DY830" s="13" t="e">
        <f>+S830+AD830+AU830+#REF!+BG830+#REF!+BQ830+#REF!</f>
        <v>#REF!</v>
      </c>
    </row>
    <row r="831" spans="1:129" ht="15" customHeight="1" x14ac:dyDescent="0.2">
      <c r="A831" s="9">
        <v>8000996917</v>
      </c>
      <c r="B831" s="9">
        <v>800099691</v>
      </c>
      <c r="C831" s="9"/>
      <c r="D831" s="27">
        <v>219868298</v>
      </c>
      <c r="E831" s="21" t="s">
        <v>927</v>
      </c>
      <c r="F831" s="20" t="s">
        <v>2056</v>
      </c>
      <c r="G831" s="22">
        <f>VLOOKUP(A831,[1]SGP!$A$4:$G$1137,7,0)</f>
        <v>0</v>
      </c>
      <c r="H831" s="23"/>
      <c r="I831" s="23">
        <v>0</v>
      </c>
      <c r="J831" s="23">
        <v>0</v>
      </c>
      <c r="K831" s="24">
        <v>0</v>
      </c>
      <c r="L831" s="23">
        <v>0</v>
      </c>
      <c r="M831" s="23">
        <v>0</v>
      </c>
      <c r="N831" s="25">
        <f t="shared" si="122"/>
        <v>0</v>
      </c>
      <c r="O831" s="25">
        <v>0</v>
      </c>
      <c r="P831" s="22">
        <v>0</v>
      </c>
      <c r="Q831" s="23">
        <v>0</v>
      </c>
      <c r="R831" s="23">
        <v>0</v>
      </c>
      <c r="S831" s="31">
        <v>20059571</v>
      </c>
      <c r="T831" s="23">
        <v>0</v>
      </c>
      <c r="U831" s="24">
        <v>0</v>
      </c>
      <c r="V831" s="23">
        <v>0</v>
      </c>
      <c r="W831" s="23">
        <v>0</v>
      </c>
      <c r="X831" s="25">
        <f t="shared" si="114"/>
        <v>20059571</v>
      </c>
      <c r="Y831" s="25">
        <v>0</v>
      </c>
      <c r="Z831" s="22">
        <v>0</v>
      </c>
      <c r="AA831" s="23">
        <v>0</v>
      </c>
      <c r="AB831" s="22">
        <v>0</v>
      </c>
      <c r="AC831" s="23">
        <v>0</v>
      </c>
      <c r="AD831" s="23">
        <v>16685130</v>
      </c>
      <c r="AE831" s="23">
        <v>0</v>
      </c>
      <c r="AF831" s="24">
        <v>0</v>
      </c>
      <c r="AG831" s="23">
        <v>0</v>
      </c>
      <c r="AH831" s="23">
        <v>0</v>
      </c>
      <c r="AI831" s="25">
        <f t="shared" si="115"/>
        <v>36744701</v>
      </c>
      <c r="AJ831" s="25">
        <v>0</v>
      </c>
      <c r="AK831" s="24">
        <v>0</v>
      </c>
      <c r="AL831" s="23">
        <v>0</v>
      </c>
      <c r="AM831" s="23">
        <v>0</v>
      </c>
      <c r="AN831" s="24">
        <v>0</v>
      </c>
      <c r="AO831" s="24">
        <v>0</v>
      </c>
      <c r="AP831" s="23">
        <v>0</v>
      </c>
      <c r="AQ831" s="23">
        <v>0</v>
      </c>
      <c r="AR831" s="23">
        <v>0</v>
      </c>
      <c r="AS831" s="41" t="s">
        <v>2304</v>
      </c>
      <c r="AT831" s="23">
        <v>0</v>
      </c>
      <c r="AU831" s="23">
        <v>0</v>
      </c>
      <c r="AV831" s="25">
        <v>36744701</v>
      </c>
      <c r="AW831" s="22">
        <v>0</v>
      </c>
      <c r="AX831" s="23">
        <v>0</v>
      </c>
      <c r="AY831" s="41">
        <v>0</v>
      </c>
      <c r="AZ831" s="23">
        <v>0</v>
      </c>
      <c r="BA831" s="24">
        <v>0</v>
      </c>
      <c r="BB831" s="23">
        <v>0</v>
      </c>
      <c r="BC831" s="23"/>
      <c r="BD831" s="23">
        <v>0</v>
      </c>
      <c r="BE831" s="41">
        <v>0</v>
      </c>
      <c r="BF831" s="23">
        <v>29761015</v>
      </c>
      <c r="BG831" s="23">
        <v>34328124</v>
      </c>
      <c r="BH831" s="25">
        <v>100833840</v>
      </c>
      <c r="BI831" s="23">
        <v>0</v>
      </c>
      <c r="BJ831" s="23">
        <v>8081253</v>
      </c>
      <c r="BK831" s="23">
        <v>0</v>
      </c>
      <c r="BL831" s="23">
        <v>0</v>
      </c>
      <c r="BM831" s="23">
        <v>0</v>
      </c>
      <c r="BN831" s="24">
        <v>0</v>
      </c>
      <c r="BO831" s="23">
        <v>0</v>
      </c>
      <c r="BP831" s="23">
        <v>0</v>
      </c>
      <c r="BQ831" s="23">
        <v>0</v>
      </c>
      <c r="BR831" s="25">
        <v>108915093</v>
      </c>
      <c r="BS831" s="22">
        <v>0</v>
      </c>
      <c r="BT831" s="23">
        <v>0</v>
      </c>
      <c r="BU831" s="23">
        <v>0</v>
      </c>
      <c r="BV831" s="23">
        <v>0</v>
      </c>
      <c r="BW831" s="24">
        <v>0</v>
      </c>
      <c r="BX831" s="23">
        <v>0</v>
      </c>
      <c r="BY831" s="23">
        <v>0</v>
      </c>
      <c r="BZ831" s="23">
        <v>0</v>
      </c>
      <c r="CA831" s="25">
        <f t="shared" si="116"/>
        <v>108915093</v>
      </c>
      <c r="CB831" s="22">
        <v>0</v>
      </c>
      <c r="CC831" s="23">
        <v>0</v>
      </c>
      <c r="CD831" s="23">
        <v>0</v>
      </c>
      <c r="CE831" s="23">
        <v>0</v>
      </c>
      <c r="CF831" s="24">
        <v>0</v>
      </c>
      <c r="CG831" s="23">
        <v>0</v>
      </c>
      <c r="CH831" s="23">
        <v>0</v>
      </c>
      <c r="CI831" s="23">
        <v>0</v>
      </c>
      <c r="CJ831" s="25">
        <f t="shared" si="117"/>
        <v>108915093</v>
      </c>
      <c r="CK831" s="22">
        <v>0</v>
      </c>
      <c r="CL831" s="23">
        <v>0</v>
      </c>
      <c r="CM831" s="23">
        <v>0</v>
      </c>
      <c r="CN831" s="23">
        <v>0</v>
      </c>
      <c r="CO831" s="23">
        <v>0</v>
      </c>
      <c r="CP831" s="24">
        <v>0</v>
      </c>
      <c r="CQ831" s="23">
        <v>0</v>
      </c>
      <c r="CR831" s="23">
        <v>0</v>
      </c>
      <c r="CS831" s="25">
        <f t="shared" si="118"/>
        <v>108915093</v>
      </c>
      <c r="CT831" s="22">
        <v>0</v>
      </c>
      <c r="CU831" s="23">
        <v>0</v>
      </c>
      <c r="CV831" s="23">
        <v>0</v>
      </c>
      <c r="CW831" s="23"/>
      <c r="CX831" s="23">
        <v>0</v>
      </c>
      <c r="CY831" s="24">
        <v>0</v>
      </c>
      <c r="CZ831" s="23">
        <v>0</v>
      </c>
      <c r="DA831" s="23">
        <v>0</v>
      </c>
      <c r="DB831" s="25">
        <f t="shared" si="120"/>
        <v>108915093</v>
      </c>
      <c r="DC831" s="22">
        <v>0</v>
      </c>
      <c r="DD831" s="23">
        <v>0</v>
      </c>
      <c r="DE831" s="23">
        <v>0</v>
      </c>
      <c r="DF831" s="23">
        <v>0</v>
      </c>
      <c r="DG831" s="23">
        <v>0</v>
      </c>
      <c r="DH831" s="24">
        <v>0</v>
      </c>
      <c r="DI831" s="23">
        <v>0</v>
      </c>
      <c r="DJ831" s="23">
        <v>0</v>
      </c>
      <c r="DK831" s="25">
        <f t="shared" si="121"/>
        <v>108915093</v>
      </c>
      <c r="DL831" s="28">
        <v>0</v>
      </c>
      <c r="DM831" s="23">
        <v>0</v>
      </c>
      <c r="DN831" s="23">
        <v>0</v>
      </c>
      <c r="DO831" s="23">
        <v>0</v>
      </c>
      <c r="DP831" s="23"/>
      <c r="DQ831" s="23"/>
      <c r="DR831" s="23">
        <v>0</v>
      </c>
      <c r="DS831" s="23">
        <v>0</v>
      </c>
      <c r="DT831" s="24">
        <v>0</v>
      </c>
      <c r="DU831" s="23">
        <v>0</v>
      </c>
      <c r="DV831" s="23">
        <v>0</v>
      </c>
      <c r="DW831" s="26">
        <f t="shared" si="119"/>
        <v>108915093</v>
      </c>
      <c r="DX831" s="26">
        <f>VLOOKUP(B831,[2]RPTNCT049_ConsultaSaldosContabl!$I$4:$K$7914,3,0)</f>
        <v>37842268</v>
      </c>
      <c r="DY831" s="13" t="e">
        <f>+S831+AD831+AU831+#REF!+BG831+#REF!+BQ831+#REF!</f>
        <v>#REF!</v>
      </c>
    </row>
    <row r="832" spans="1:129" ht="15" customHeight="1" x14ac:dyDescent="0.2">
      <c r="A832" s="9">
        <v>8000996655</v>
      </c>
      <c r="B832" s="9">
        <v>800099665</v>
      </c>
      <c r="C832" s="9"/>
      <c r="D832" s="27">
        <v>218015380</v>
      </c>
      <c r="E832" s="21" t="s">
        <v>322</v>
      </c>
      <c r="F832" s="20" t="s">
        <v>1469</v>
      </c>
      <c r="G832" s="22">
        <f>VLOOKUP(A832,[1]SGP!$A$4:$G$1137,7,0)</f>
        <v>0</v>
      </c>
      <c r="H832" s="23"/>
      <c r="I832" s="23">
        <v>0</v>
      </c>
      <c r="J832" s="23">
        <v>0</v>
      </c>
      <c r="K832" s="24">
        <v>0</v>
      </c>
      <c r="L832" s="23">
        <v>0</v>
      </c>
      <c r="M832" s="23">
        <v>0</v>
      </c>
      <c r="N832" s="25">
        <f t="shared" si="122"/>
        <v>0</v>
      </c>
      <c r="O832" s="25">
        <v>0</v>
      </c>
      <c r="P832" s="22">
        <v>0</v>
      </c>
      <c r="Q832" s="23">
        <v>0</v>
      </c>
      <c r="R832" s="23">
        <v>0</v>
      </c>
      <c r="S832" s="31">
        <v>20680933</v>
      </c>
      <c r="T832" s="23">
        <v>0</v>
      </c>
      <c r="U832" s="24">
        <v>0</v>
      </c>
      <c r="V832" s="23">
        <v>0</v>
      </c>
      <c r="W832" s="23">
        <v>0</v>
      </c>
      <c r="X832" s="25">
        <f t="shared" si="114"/>
        <v>20680933</v>
      </c>
      <c r="Y832" s="25">
        <v>0</v>
      </c>
      <c r="Z832" s="22">
        <v>0</v>
      </c>
      <c r="AA832" s="23">
        <v>0</v>
      </c>
      <c r="AB832" s="22">
        <v>0</v>
      </c>
      <c r="AC832" s="23">
        <v>0</v>
      </c>
      <c r="AD832" s="23">
        <v>0</v>
      </c>
      <c r="AE832" s="23">
        <v>0</v>
      </c>
      <c r="AF832" s="24">
        <v>0</v>
      </c>
      <c r="AG832" s="23">
        <v>0</v>
      </c>
      <c r="AH832" s="23">
        <v>0</v>
      </c>
      <c r="AI832" s="25">
        <f t="shared" si="115"/>
        <v>20680933</v>
      </c>
      <c r="AJ832" s="25">
        <v>0</v>
      </c>
      <c r="AK832" s="24">
        <v>0</v>
      </c>
      <c r="AL832" s="23">
        <v>0</v>
      </c>
      <c r="AM832" s="23">
        <v>0</v>
      </c>
      <c r="AN832" s="24">
        <v>0</v>
      </c>
      <c r="AO832" s="24">
        <v>0</v>
      </c>
      <c r="AP832" s="23">
        <v>0</v>
      </c>
      <c r="AQ832" s="23">
        <v>0</v>
      </c>
      <c r="AR832" s="23">
        <v>0</v>
      </c>
      <c r="AS832" s="41" t="s">
        <v>2304</v>
      </c>
      <c r="AT832" s="23">
        <v>0</v>
      </c>
      <c r="AU832" s="23">
        <v>0</v>
      </c>
      <c r="AV832" s="25">
        <v>20680933</v>
      </c>
      <c r="AW832" s="22">
        <v>0</v>
      </c>
      <c r="AX832" s="23">
        <v>0</v>
      </c>
      <c r="AY832" s="41">
        <v>0</v>
      </c>
      <c r="AZ832" s="23">
        <v>0</v>
      </c>
      <c r="BA832" s="24">
        <v>0</v>
      </c>
      <c r="BB832" s="23">
        <v>0</v>
      </c>
      <c r="BC832" s="23"/>
      <c r="BD832" s="23">
        <v>0</v>
      </c>
      <c r="BE832" s="41">
        <v>0</v>
      </c>
      <c r="BF832" s="23">
        <v>11899105</v>
      </c>
      <c r="BG832" s="23">
        <v>18693963</v>
      </c>
      <c r="BH832" s="25">
        <v>51274001</v>
      </c>
      <c r="BI832" s="23">
        <v>0</v>
      </c>
      <c r="BJ832" s="23">
        <v>3398416</v>
      </c>
      <c r="BK832" s="23">
        <v>0</v>
      </c>
      <c r="BL832" s="23">
        <v>0</v>
      </c>
      <c r="BM832" s="23">
        <v>0</v>
      </c>
      <c r="BN832" s="24">
        <v>0</v>
      </c>
      <c r="BO832" s="23">
        <v>0</v>
      </c>
      <c r="BP832" s="23">
        <v>0</v>
      </c>
      <c r="BQ832" s="23">
        <v>0</v>
      </c>
      <c r="BR832" s="25">
        <v>54672417</v>
      </c>
      <c r="BS832" s="22">
        <v>0</v>
      </c>
      <c r="BT832" s="23">
        <v>0</v>
      </c>
      <c r="BU832" s="23">
        <v>0</v>
      </c>
      <c r="BV832" s="23">
        <v>0</v>
      </c>
      <c r="BW832" s="24">
        <v>0</v>
      </c>
      <c r="BX832" s="23">
        <v>0</v>
      </c>
      <c r="BY832" s="23">
        <v>0</v>
      </c>
      <c r="BZ832" s="23">
        <v>0</v>
      </c>
      <c r="CA832" s="25">
        <f t="shared" si="116"/>
        <v>54672417</v>
      </c>
      <c r="CB832" s="22">
        <v>0</v>
      </c>
      <c r="CC832" s="23">
        <v>0</v>
      </c>
      <c r="CD832" s="23">
        <v>0</v>
      </c>
      <c r="CE832" s="23">
        <v>0</v>
      </c>
      <c r="CF832" s="24">
        <v>0</v>
      </c>
      <c r="CG832" s="23">
        <v>0</v>
      </c>
      <c r="CH832" s="23">
        <v>0</v>
      </c>
      <c r="CI832" s="23">
        <v>0</v>
      </c>
      <c r="CJ832" s="25">
        <f t="shared" si="117"/>
        <v>54672417</v>
      </c>
      <c r="CK832" s="22">
        <v>0</v>
      </c>
      <c r="CL832" s="23">
        <v>0</v>
      </c>
      <c r="CM832" s="23">
        <v>0</v>
      </c>
      <c r="CN832" s="23">
        <v>0</v>
      </c>
      <c r="CO832" s="23">
        <v>0</v>
      </c>
      <c r="CP832" s="24">
        <v>0</v>
      </c>
      <c r="CQ832" s="23">
        <v>0</v>
      </c>
      <c r="CR832" s="23">
        <v>0</v>
      </c>
      <c r="CS832" s="25">
        <f t="shared" si="118"/>
        <v>54672417</v>
      </c>
      <c r="CT832" s="22">
        <v>0</v>
      </c>
      <c r="CU832" s="23">
        <v>0</v>
      </c>
      <c r="CV832" s="23">
        <v>0</v>
      </c>
      <c r="CW832" s="23"/>
      <c r="CX832" s="23">
        <v>0</v>
      </c>
      <c r="CY832" s="24">
        <v>0</v>
      </c>
      <c r="CZ832" s="23">
        <v>0</v>
      </c>
      <c r="DA832" s="23">
        <v>0</v>
      </c>
      <c r="DB832" s="25">
        <f t="shared" si="120"/>
        <v>54672417</v>
      </c>
      <c r="DC832" s="22">
        <v>0</v>
      </c>
      <c r="DD832" s="23">
        <v>0</v>
      </c>
      <c r="DE832" s="23">
        <v>0</v>
      </c>
      <c r="DF832" s="23">
        <v>0</v>
      </c>
      <c r="DG832" s="23">
        <v>0</v>
      </c>
      <c r="DH832" s="24">
        <v>0</v>
      </c>
      <c r="DI832" s="23">
        <v>0</v>
      </c>
      <c r="DJ832" s="23">
        <v>0</v>
      </c>
      <c r="DK832" s="25">
        <f t="shared" si="121"/>
        <v>54672417</v>
      </c>
      <c r="DL832" s="28">
        <v>0</v>
      </c>
      <c r="DM832" s="23">
        <v>0</v>
      </c>
      <c r="DN832" s="23">
        <v>0</v>
      </c>
      <c r="DO832" s="23">
        <v>0</v>
      </c>
      <c r="DP832" s="23">
        <v>0</v>
      </c>
      <c r="DQ832" s="23"/>
      <c r="DR832" s="23">
        <v>0</v>
      </c>
      <c r="DS832" s="23">
        <v>0</v>
      </c>
      <c r="DT832" s="24">
        <v>0</v>
      </c>
      <c r="DU832" s="23">
        <v>0</v>
      </c>
      <c r="DV832" s="23">
        <v>0</v>
      </c>
      <c r="DW832" s="26">
        <f t="shared" si="119"/>
        <v>54672417</v>
      </c>
      <c r="DX832" s="26">
        <f>VLOOKUP(B832,[2]RPTNCT049_ConsultaSaldosContabl!$I$4:$K$7914,3,0)</f>
        <v>15297521</v>
      </c>
      <c r="DY832" s="13" t="e">
        <f>+S832+AD832+AU832+#REF!+BG832+#REF!+BQ832+#REF!</f>
        <v>#REF!</v>
      </c>
    </row>
    <row r="833" spans="1:129" ht="15" customHeight="1" x14ac:dyDescent="0.2">
      <c r="A833" s="9">
        <v>8000996623</v>
      </c>
      <c r="B833" s="9">
        <v>800099662</v>
      </c>
      <c r="C833" s="9"/>
      <c r="D833" s="27">
        <v>216915469</v>
      </c>
      <c r="E833" s="21" t="s">
        <v>331</v>
      </c>
      <c r="F833" s="20" t="s">
        <v>1478</v>
      </c>
      <c r="G833" s="22">
        <f>VLOOKUP(A833,[1]SGP!$A$4:$G$1137,7,0)</f>
        <v>0</v>
      </c>
      <c r="H833" s="23"/>
      <c r="I833" s="23">
        <v>0</v>
      </c>
      <c r="J833" s="23">
        <v>0</v>
      </c>
      <c r="K833" s="24">
        <v>0</v>
      </c>
      <c r="L833" s="23">
        <v>0</v>
      </c>
      <c r="M833" s="23">
        <v>0</v>
      </c>
      <c r="N833" s="25">
        <f t="shared" si="122"/>
        <v>0</v>
      </c>
      <c r="O833" s="25">
        <v>0</v>
      </c>
      <c r="P833" s="22">
        <v>0</v>
      </c>
      <c r="Q833" s="23">
        <v>0</v>
      </c>
      <c r="R833" s="23">
        <v>0</v>
      </c>
      <c r="S833" s="31">
        <v>186196411</v>
      </c>
      <c r="T833" s="23">
        <v>0</v>
      </c>
      <c r="U833" s="24">
        <v>0</v>
      </c>
      <c r="V833" s="23">
        <v>0</v>
      </c>
      <c r="W833" s="23">
        <v>0</v>
      </c>
      <c r="X833" s="25">
        <f t="shared" si="114"/>
        <v>186196411</v>
      </c>
      <c r="Y833" s="25">
        <v>0</v>
      </c>
      <c r="Z833" s="22">
        <v>0</v>
      </c>
      <c r="AA833" s="23">
        <v>0</v>
      </c>
      <c r="AB833" s="22">
        <v>0</v>
      </c>
      <c r="AC833" s="23">
        <v>0</v>
      </c>
      <c r="AD833" s="23">
        <v>0</v>
      </c>
      <c r="AE833" s="23">
        <v>0</v>
      </c>
      <c r="AF833" s="24">
        <v>0</v>
      </c>
      <c r="AG833" s="23">
        <v>0</v>
      </c>
      <c r="AH833" s="23">
        <v>0</v>
      </c>
      <c r="AI833" s="25">
        <f t="shared" si="115"/>
        <v>186196411</v>
      </c>
      <c r="AJ833" s="25">
        <v>0</v>
      </c>
      <c r="AK833" s="24">
        <v>0</v>
      </c>
      <c r="AL833" s="23">
        <v>0</v>
      </c>
      <c r="AM833" s="23">
        <v>0</v>
      </c>
      <c r="AN833" s="24">
        <v>0</v>
      </c>
      <c r="AO833" s="24">
        <v>0</v>
      </c>
      <c r="AP833" s="23">
        <v>0</v>
      </c>
      <c r="AQ833" s="23">
        <v>0</v>
      </c>
      <c r="AR833" s="23">
        <v>0</v>
      </c>
      <c r="AS833" s="41" t="s">
        <v>2304</v>
      </c>
      <c r="AT833" s="23">
        <v>0</v>
      </c>
      <c r="AU833" s="23">
        <v>0</v>
      </c>
      <c r="AV833" s="25">
        <v>186196411</v>
      </c>
      <c r="AW833" s="22">
        <v>0</v>
      </c>
      <c r="AX833" s="23">
        <v>0</v>
      </c>
      <c r="AY833" s="41">
        <v>0</v>
      </c>
      <c r="AZ833" s="23">
        <v>0</v>
      </c>
      <c r="BA833" s="24">
        <v>0</v>
      </c>
      <c r="BB833" s="23">
        <v>0</v>
      </c>
      <c r="BC833" s="23"/>
      <c r="BD833" s="23">
        <v>0</v>
      </c>
      <c r="BE833" s="41">
        <v>0</v>
      </c>
      <c r="BF833" s="23">
        <v>119547385</v>
      </c>
      <c r="BG833" s="23">
        <v>183948290</v>
      </c>
      <c r="BH833" s="25">
        <v>489692086</v>
      </c>
      <c r="BI833" s="23">
        <v>0</v>
      </c>
      <c r="BJ833" s="23">
        <v>34143909</v>
      </c>
      <c r="BK833" s="23">
        <v>0</v>
      </c>
      <c r="BL833" s="23">
        <v>0</v>
      </c>
      <c r="BM833" s="23">
        <v>0</v>
      </c>
      <c r="BN833" s="24">
        <v>0</v>
      </c>
      <c r="BO833" s="23">
        <v>0</v>
      </c>
      <c r="BP833" s="23">
        <v>0</v>
      </c>
      <c r="BQ833" s="23">
        <v>0</v>
      </c>
      <c r="BR833" s="25">
        <v>523835995</v>
      </c>
      <c r="BS833" s="22">
        <v>0</v>
      </c>
      <c r="BT833" s="23">
        <v>0</v>
      </c>
      <c r="BU833" s="23">
        <v>0</v>
      </c>
      <c r="BV833" s="23">
        <v>0</v>
      </c>
      <c r="BW833" s="24">
        <v>0</v>
      </c>
      <c r="BX833" s="23">
        <v>0</v>
      </c>
      <c r="BY833" s="23">
        <v>0</v>
      </c>
      <c r="BZ833" s="23">
        <v>0</v>
      </c>
      <c r="CA833" s="25">
        <f t="shared" si="116"/>
        <v>523835995</v>
      </c>
      <c r="CB833" s="22">
        <v>0</v>
      </c>
      <c r="CC833" s="23">
        <v>0</v>
      </c>
      <c r="CD833" s="23">
        <v>0</v>
      </c>
      <c r="CE833" s="23">
        <v>0</v>
      </c>
      <c r="CF833" s="24">
        <v>0</v>
      </c>
      <c r="CG833" s="23">
        <v>0</v>
      </c>
      <c r="CH833" s="23">
        <v>0</v>
      </c>
      <c r="CI833" s="23">
        <v>0</v>
      </c>
      <c r="CJ833" s="25">
        <f t="shared" si="117"/>
        <v>523835995</v>
      </c>
      <c r="CK833" s="22">
        <v>0</v>
      </c>
      <c r="CL833" s="23">
        <v>0</v>
      </c>
      <c r="CM833" s="23">
        <v>0</v>
      </c>
      <c r="CN833" s="23">
        <v>0</v>
      </c>
      <c r="CO833" s="23">
        <v>0</v>
      </c>
      <c r="CP833" s="24">
        <v>0</v>
      </c>
      <c r="CQ833" s="23">
        <v>0</v>
      </c>
      <c r="CR833" s="23">
        <v>0</v>
      </c>
      <c r="CS833" s="25">
        <f t="shared" si="118"/>
        <v>523835995</v>
      </c>
      <c r="CT833" s="22">
        <v>0</v>
      </c>
      <c r="CU833" s="23">
        <v>0</v>
      </c>
      <c r="CV833" s="23">
        <v>0</v>
      </c>
      <c r="CW833" s="23"/>
      <c r="CX833" s="23">
        <v>0</v>
      </c>
      <c r="CY833" s="24">
        <v>0</v>
      </c>
      <c r="CZ833" s="23">
        <v>0</v>
      </c>
      <c r="DA833" s="23">
        <v>0</v>
      </c>
      <c r="DB833" s="25">
        <f t="shared" si="120"/>
        <v>523835995</v>
      </c>
      <c r="DC833" s="22">
        <v>0</v>
      </c>
      <c r="DD833" s="23">
        <v>0</v>
      </c>
      <c r="DE833" s="23">
        <v>0</v>
      </c>
      <c r="DF833" s="23">
        <v>0</v>
      </c>
      <c r="DG833" s="23">
        <v>0</v>
      </c>
      <c r="DH833" s="24">
        <v>0</v>
      </c>
      <c r="DI833" s="23">
        <v>0</v>
      </c>
      <c r="DJ833" s="23">
        <v>0</v>
      </c>
      <c r="DK833" s="25">
        <f t="shared" si="121"/>
        <v>523835995</v>
      </c>
      <c r="DL833" s="28">
        <v>0</v>
      </c>
      <c r="DM833" s="23">
        <v>0</v>
      </c>
      <c r="DN833" s="23">
        <v>0</v>
      </c>
      <c r="DO833" s="23">
        <v>0</v>
      </c>
      <c r="DP833" s="23"/>
      <c r="DQ833" s="23"/>
      <c r="DR833" s="23">
        <v>0</v>
      </c>
      <c r="DS833" s="23">
        <v>0</v>
      </c>
      <c r="DT833" s="24">
        <v>0</v>
      </c>
      <c r="DU833" s="23">
        <v>0</v>
      </c>
      <c r="DV833" s="23">
        <v>0</v>
      </c>
      <c r="DW833" s="26">
        <f t="shared" si="119"/>
        <v>523835995</v>
      </c>
      <c r="DX833" s="26">
        <f>VLOOKUP(B833,[2]RPTNCT049_ConsultaSaldosContabl!$I$4:$K$7914,3,0)</f>
        <v>153691294</v>
      </c>
      <c r="DY833" s="13" t="e">
        <f>+S833+AD833+AU833+#REF!+BG833+#REF!+BQ833+#REF!</f>
        <v>#REF!</v>
      </c>
    </row>
    <row r="834" spans="1:129" ht="15" customHeight="1" x14ac:dyDescent="0.2">
      <c r="A834" s="9">
        <v>8000996512</v>
      </c>
      <c r="B834" s="9">
        <v>800099651</v>
      </c>
      <c r="C834" s="9"/>
      <c r="D834" s="27">
        <v>219615696</v>
      </c>
      <c r="E834" s="21" t="s">
        <v>365</v>
      </c>
      <c r="F834" s="20" t="s">
        <v>1510</v>
      </c>
      <c r="G834" s="22">
        <f>VLOOKUP(A834,[1]SGP!$A$4:$G$1137,7,0)</f>
        <v>0</v>
      </c>
      <c r="H834" s="23"/>
      <c r="I834" s="23">
        <v>0</v>
      </c>
      <c r="J834" s="23">
        <v>0</v>
      </c>
      <c r="K834" s="24">
        <v>0</v>
      </c>
      <c r="L834" s="23">
        <v>0</v>
      </c>
      <c r="M834" s="23">
        <v>0</v>
      </c>
      <c r="N834" s="25">
        <f t="shared" si="122"/>
        <v>0</v>
      </c>
      <c r="O834" s="25">
        <v>0</v>
      </c>
      <c r="P834" s="22">
        <v>0</v>
      </c>
      <c r="Q834" s="23">
        <v>0</v>
      </c>
      <c r="R834" s="23">
        <v>0</v>
      </c>
      <c r="S834" s="31">
        <v>26244854</v>
      </c>
      <c r="T834" s="23">
        <v>0</v>
      </c>
      <c r="U834" s="24">
        <v>0</v>
      </c>
      <c r="V834" s="23">
        <v>0</v>
      </c>
      <c r="W834" s="23">
        <v>0</v>
      </c>
      <c r="X834" s="25">
        <f t="shared" si="114"/>
        <v>26244854</v>
      </c>
      <c r="Y834" s="25">
        <v>0</v>
      </c>
      <c r="Z834" s="22">
        <v>0</v>
      </c>
      <c r="AA834" s="23">
        <v>0</v>
      </c>
      <c r="AB834" s="22">
        <v>0</v>
      </c>
      <c r="AC834" s="23">
        <v>0</v>
      </c>
      <c r="AD834" s="23">
        <v>0</v>
      </c>
      <c r="AE834" s="23">
        <v>0</v>
      </c>
      <c r="AF834" s="24">
        <v>0</v>
      </c>
      <c r="AG834" s="23">
        <v>0</v>
      </c>
      <c r="AH834" s="23">
        <v>0</v>
      </c>
      <c r="AI834" s="25">
        <f t="shared" si="115"/>
        <v>26244854</v>
      </c>
      <c r="AJ834" s="25">
        <v>0</v>
      </c>
      <c r="AK834" s="24">
        <v>0</v>
      </c>
      <c r="AL834" s="23">
        <v>0</v>
      </c>
      <c r="AM834" s="23">
        <v>0</v>
      </c>
      <c r="AN834" s="24">
        <v>0</v>
      </c>
      <c r="AO834" s="24">
        <v>0</v>
      </c>
      <c r="AP834" s="23">
        <v>0</v>
      </c>
      <c r="AQ834" s="23">
        <v>0</v>
      </c>
      <c r="AR834" s="23">
        <v>0</v>
      </c>
      <c r="AS834" s="41" t="s">
        <v>2304</v>
      </c>
      <c r="AT834" s="23">
        <v>0</v>
      </c>
      <c r="AU834" s="23">
        <v>0</v>
      </c>
      <c r="AV834" s="25">
        <v>26244854</v>
      </c>
      <c r="AW834" s="22">
        <v>0</v>
      </c>
      <c r="AX834" s="23">
        <v>0</v>
      </c>
      <c r="AY834" s="41">
        <v>0</v>
      </c>
      <c r="AZ834" s="23">
        <v>0</v>
      </c>
      <c r="BA834" s="24">
        <v>0</v>
      </c>
      <c r="BB834" s="23">
        <v>0</v>
      </c>
      <c r="BC834" s="23"/>
      <c r="BD834" s="23">
        <v>0</v>
      </c>
      <c r="BE834" s="41">
        <v>0</v>
      </c>
      <c r="BF834" s="23">
        <v>16169235</v>
      </c>
      <c r="BG834" s="23">
        <v>25272896</v>
      </c>
      <c r="BH834" s="25">
        <v>67686985</v>
      </c>
      <c r="BI834" s="23">
        <v>0</v>
      </c>
      <c r="BJ834" s="23">
        <v>4770341</v>
      </c>
      <c r="BK834" s="23">
        <v>0</v>
      </c>
      <c r="BL834" s="23">
        <v>0</v>
      </c>
      <c r="BM834" s="23">
        <v>0</v>
      </c>
      <c r="BN834" s="24">
        <v>0</v>
      </c>
      <c r="BO834" s="23">
        <v>0</v>
      </c>
      <c r="BP834" s="23">
        <v>0</v>
      </c>
      <c r="BQ834" s="23">
        <v>0</v>
      </c>
      <c r="BR834" s="25">
        <v>72457326</v>
      </c>
      <c r="BS834" s="22">
        <v>0</v>
      </c>
      <c r="BT834" s="23">
        <v>0</v>
      </c>
      <c r="BU834" s="23">
        <v>0</v>
      </c>
      <c r="BV834" s="23">
        <v>0</v>
      </c>
      <c r="BW834" s="24">
        <v>0</v>
      </c>
      <c r="BX834" s="23">
        <v>0</v>
      </c>
      <c r="BY834" s="23">
        <v>0</v>
      </c>
      <c r="BZ834" s="23">
        <v>0</v>
      </c>
      <c r="CA834" s="25">
        <f t="shared" si="116"/>
        <v>72457326</v>
      </c>
      <c r="CB834" s="22">
        <v>0</v>
      </c>
      <c r="CC834" s="23">
        <v>0</v>
      </c>
      <c r="CD834" s="23">
        <v>0</v>
      </c>
      <c r="CE834" s="23">
        <v>0</v>
      </c>
      <c r="CF834" s="24">
        <v>0</v>
      </c>
      <c r="CG834" s="23">
        <v>0</v>
      </c>
      <c r="CH834" s="23">
        <v>0</v>
      </c>
      <c r="CI834" s="23">
        <v>0</v>
      </c>
      <c r="CJ834" s="25">
        <f t="shared" si="117"/>
        <v>72457326</v>
      </c>
      <c r="CK834" s="22">
        <v>0</v>
      </c>
      <c r="CL834" s="23">
        <v>0</v>
      </c>
      <c r="CM834" s="23">
        <v>0</v>
      </c>
      <c r="CN834" s="23">
        <v>0</v>
      </c>
      <c r="CO834" s="23">
        <v>0</v>
      </c>
      <c r="CP834" s="24">
        <v>0</v>
      </c>
      <c r="CQ834" s="23">
        <v>0</v>
      </c>
      <c r="CR834" s="23">
        <v>0</v>
      </c>
      <c r="CS834" s="25">
        <f t="shared" si="118"/>
        <v>72457326</v>
      </c>
      <c r="CT834" s="22">
        <v>0</v>
      </c>
      <c r="CU834" s="23">
        <v>0</v>
      </c>
      <c r="CV834" s="23">
        <v>0</v>
      </c>
      <c r="CW834" s="23"/>
      <c r="CX834" s="23">
        <v>0</v>
      </c>
      <c r="CY834" s="24">
        <v>0</v>
      </c>
      <c r="CZ834" s="23">
        <v>0</v>
      </c>
      <c r="DA834" s="23">
        <v>0</v>
      </c>
      <c r="DB834" s="25">
        <f t="shared" si="120"/>
        <v>72457326</v>
      </c>
      <c r="DC834" s="22">
        <v>0</v>
      </c>
      <c r="DD834" s="23">
        <v>0</v>
      </c>
      <c r="DE834" s="23">
        <v>0</v>
      </c>
      <c r="DF834" s="23">
        <v>0</v>
      </c>
      <c r="DG834" s="23">
        <v>0</v>
      </c>
      <c r="DH834" s="24">
        <v>0</v>
      </c>
      <c r="DI834" s="23">
        <v>0</v>
      </c>
      <c r="DJ834" s="23">
        <v>0</v>
      </c>
      <c r="DK834" s="25">
        <f t="shared" si="121"/>
        <v>72457326</v>
      </c>
      <c r="DL834" s="28">
        <v>0</v>
      </c>
      <c r="DM834" s="23">
        <v>0</v>
      </c>
      <c r="DN834" s="23">
        <v>0</v>
      </c>
      <c r="DO834" s="23">
        <v>0</v>
      </c>
      <c r="DP834" s="23"/>
      <c r="DQ834" s="23"/>
      <c r="DR834" s="23">
        <v>0</v>
      </c>
      <c r="DS834" s="23">
        <v>0</v>
      </c>
      <c r="DT834" s="24">
        <v>0</v>
      </c>
      <c r="DU834" s="23">
        <v>0</v>
      </c>
      <c r="DV834" s="23">
        <v>0</v>
      </c>
      <c r="DW834" s="26">
        <f t="shared" si="119"/>
        <v>72457326</v>
      </c>
      <c r="DX834" s="26">
        <f>VLOOKUP(B834,[2]RPTNCT049_ConsultaSaldosContabl!$I$4:$K$7914,3,0)</f>
        <v>20939576</v>
      </c>
      <c r="DY834" s="13" t="e">
        <f>+S834+AD834+AU834+#REF!+BG834+#REF!+BQ834+#REF!</f>
        <v>#REF!</v>
      </c>
    </row>
    <row r="835" spans="1:129" ht="15" customHeight="1" x14ac:dyDescent="0.2">
      <c r="A835" s="9">
        <v>8000996426</v>
      </c>
      <c r="B835" s="9">
        <v>800099642</v>
      </c>
      <c r="C835" s="9"/>
      <c r="D835" s="27">
        <v>211415814</v>
      </c>
      <c r="E835" s="21" t="s">
        <v>385</v>
      </c>
      <c r="F835" s="20" t="s">
        <v>1528</v>
      </c>
      <c r="G835" s="22">
        <f>VLOOKUP(A835,[1]SGP!$A$4:$G$1137,7,0)</f>
        <v>0</v>
      </c>
      <c r="H835" s="23"/>
      <c r="I835" s="23">
        <v>0</v>
      </c>
      <c r="J835" s="23">
        <v>0</v>
      </c>
      <c r="K835" s="24">
        <v>0</v>
      </c>
      <c r="L835" s="23">
        <v>0</v>
      </c>
      <c r="M835" s="23">
        <v>0</v>
      </c>
      <c r="N835" s="25">
        <f t="shared" si="122"/>
        <v>0</v>
      </c>
      <c r="O835" s="25">
        <v>0</v>
      </c>
      <c r="P835" s="22">
        <v>0</v>
      </c>
      <c r="Q835" s="23">
        <v>0</v>
      </c>
      <c r="R835" s="23">
        <v>0</v>
      </c>
      <c r="S835" s="31">
        <v>65489655</v>
      </c>
      <c r="T835" s="23">
        <v>0</v>
      </c>
      <c r="U835" s="24">
        <v>0</v>
      </c>
      <c r="V835" s="23">
        <v>0</v>
      </c>
      <c r="W835" s="23">
        <v>0</v>
      </c>
      <c r="X835" s="25">
        <f t="shared" si="114"/>
        <v>65489655</v>
      </c>
      <c r="Y835" s="25">
        <v>0</v>
      </c>
      <c r="Z835" s="22">
        <v>0</v>
      </c>
      <c r="AA835" s="23">
        <v>0</v>
      </c>
      <c r="AB835" s="22">
        <v>0</v>
      </c>
      <c r="AC835" s="23">
        <v>0</v>
      </c>
      <c r="AD835" s="23">
        <v>35249990</v>
      </c>
      <c r="AE835" s="23">
        <v>0</v>
      </c>
      <c r="AF835" s="24">
        <v>0</v>
      </c>
      <c r="AG835" s="23">
        <v>0</v>
      </c>
      <c r="AH835" s="23">
        <v>0</v>
      </c>
      <c r="AI835" s="25">
        <f t="shared" si="115"/>
        <v>100739645</v>
      </c>
      <c r="AJ835" s="25">
        <v>0</v>
      </c>
      <c r="AK835" s="24">
        <v>0</v>
      </c>
      <c r="AL835" s="23">
        <v>0</v>
      </c>
      <c r="AM835" s="23">
        <v>0</v>
      </c>
      <c r="AN835" s="24">
        <v>0</v>
      </c>
      <c r="AO835" s="24">
        <v>0</v>
      </c>
      <c r="AP835" s="23">
        <v>0</v>
      </c>
      <c r="AQ835" s="23">
        <v>0</v>
      </c>
      <c r="AR835" s="23">
        <v>0</v>
      </c>
      <c r="AS835" s="41" t="s">
        <v>2304</v>
      </c>
      <c r="AT835" s="23">
        <v>0</v>
      </c>
      <c r="AU835" s="23">
        <v>0</v>
      </c>
      <c r="AV835" s="25">
        <v>100739645</v>
      </c>
      <c r="AW835" s="22">
        <v>0</v>
      </c>
      <c r="AX835" s="23">
        <v>0</v>
      </c>
      <c r="AY835" s="41">
        <v>0</v>
      </c>
      <c r="AZ835" s="23">
        <v>0</v>
      </c>
      <c r="BA835" s="24">
        <v>0</v>
      </c>
      <c r="BB835" s="23">
        <v>0</v>
      </c>
      <c r="BC835" s="23"/>
      <c r="BD835" s="23">
        <v>0</v>
      </c>
      <c r="BE835" s="41">
        <v>0</v>
      </c>
      <c r="BF835" s="23">
        <v>62596515</v>
      </c>
      <c r="BG835" s="23">
        <v>97279126</v>
      </c>
      <c r="BH835" s="25">
        <v>260615286</v>
      </c>
      <c r="BI835" s="23">
        <v>0</v>
      </c>
      <c r="BJ835" s="23">
        <v>18459669</v>
      </c>
      <c r="BK835" s="23">
        <v>0</v>
      </c>
      <c r="BL835" s="23">
        <v>0</v>
      </c>
      <c r="BM835" s="23">
        <v>0</v>
      </c>
      <c r="BN835" s="24">
        <v>0</v>
      </c>
      <c r="BO835" s="23">
        <v>0</v>
      </c>
      <c r="BP835" s="23">
        <v>0</v>
      </c>
      <c r="BQ835" s="23">
        <v>0</v>
      </c>
      <c r="BR835" s="25">
        <v>279074955</v>
      </c>
      <c r="BS835" s="22">
        <v>0</v>
      </c>
      <c r="BT835" s="23">
        <v>0</v>
      </c>
      <c r="BU835" s="23">
        <v>0</v>
      </c>
      <c r="BV835" s="23">
        <v>0</v>
      </c>
      <c r="BW835" s="24">
        <v>0</v>
      </c>
      <c r="BX835" s="23">
        <v>0</v>
      </c>
      <c r="BY835" s="23">
        <v>0</v>
      </c>
      <c r="BZ835" s="23">
        <v>0</v>
      </c>
      <c r="CA835" s="25">
        <f t="shared" si="116"/>
        <v>279074955</v>
      </c>
      <c r="CB835" s="22">
        <v>0</v>
      </c>
      <c r="CC835" s="23">
        <v>0</v>
      </c>
      <c r="CD835" s="23">
        <v>0</v>
      </c>
      <c r="CE835" s="23">
        <v>0</v>
      </c>
      <c r="CF835" s="24">
        <v>0</v>
      </c>
      <c r="CG835" s="23">
        <v>0</v>
      </c>
      <c r="CH835" s="23">
        <v>0</v>
      </c>
      <c r="CI835" s="23">
        <v>0</v>
      </c>
      <c r="CJ835" s="25">
        <f t="shared" si="117"/>
        <v>279074955</v>
      </c>
      <c r="CK835" s="22">
        <v>0</v>
      </c>
      <c r="CL835" s="23">
        <v>0</v>
      </c>
      <c r="CM835" s="23">
        <v>0</v>
      </c>
      <c r="CN835" s="23">
        <v>0</v>
      </c>
      <c r="CO835" s="23">
        <v>0</v>
      </c>
      <c r="CP835" s="24">
        <v>0</v>
      </c>
      <c r="CQ835" s="23">
        <v>0</v>
      </c>
      <c r="CR835" s="23">
        <v>0</v>
      </c>
      <c r="CS835" s="25">
        <f t="shared" si="118"/>
        <v>279074955</v>
      </c>
      <c r="CT835" s="22">
        <v>0</v>
      </c>
      <c r="CU835" s="23">
        <v>0</v>
      </c>
      <c r="CV835" s="23">
        <v>0</v>
      </c>
      <c r="CW835" s="23"/>
      <c r="CX835" s="23">
        <v>0</v>
      </c>
      <c r="CY835" s="24">
        <v>0</v>
      </c>
      <c r="CZ835" s="23">
        <v>0</v>
      </c>
      <c r="DA835" s="23">
        <v>0</v>
      </c>
      <c r="DB835" s="25">
        <f t="shared" si="120"/>
        <v>279074955</v>
      </c>
      <c r="DC835" s="22">
        <v>0</v>
      </c>
      <c r="DD835" s="23">
        <v>0</v>
      </c>
      <c r="DE835" s="23">
        <v>0</v>
      </c>
      <c r="DF835" s="23">
        <v>0</v>
      </c>
      <c r="DG835" s="23">
        <v>0</v>
      </c>
      <c r="DH835" s="24">
        <v>0</v>
      </c>
      <c r="DI835" s="23">
        <v>0</v>
      </c>
      <c r="DJ835" s="23">
        <v>0</v>
      </c>
      <c r="DK835" s="25">
        <f t="shared" si="121"/>
        <v>279074955</v>
      </c>
      <c r="DL835" s="28">
        <v>0</v>
      </c>
      <c r="DM835" s="23">
        <v>0</v>
      </c>
      <c r="DN835" s="23">
        <v>0</v>
      </c>
      <c r="DO835" s="23">
        <v>0</v>
      </c>
      <c r="DP835" s="23"/>
      <c r="DQ835" s="23"/>
      <c r="DR835" s="23">
        <v>0</v>
      </c>
      <c r="DS835" s="23">
        <v>0</v>
      </c>
      <c r="DT835" s="24">
        <v>0</v>
      </c>
      <c r="DU835" s="23">
        <v>0</v>
      </c>
      <c r="DV835" s="23">
        <v>0</v>
      </c>
      <c r="DW835" s="26">
        <f t="shared" si="119"/>
        <v>279074955</v>
      </c>
      <c r="DX835" s="26">
        <f>VLOOKUP(B835,[2]RPTNCT049_ConsultaSaldosContabl!$I$4:$K$7914,3,0)</f>
        <v>81056184</v>
      </c>
      <c r="DY835" s="13" t="e">
        <f>+S835+AD835+AU835+#REF!+BG835+#REF!+BQ835+#REF!</f>
        <v>#REF!</v>
      </c>
    </row>
    <row r="836" spans="1:129" ht="15" customHeight="1" x14ac:dyDescent="0.2">
      <c r="A836" s="9">
        <v>8000996393</v>
      </c>
      <c r="B836" s="9">
        <v>800099639</v>
      </c>
      <c r="C836" s="9"/>
      <c r="D836" s="27">
        <v>213215832</v>
      </c>
      <c r="E836" s="21" t="s">
        <v>389</v>
      </c>
      <c r="F836" s="20" t="s">
        <v>1533</v>
      </c>
      <c r="G836" s="22">
        <f>VLOOKUP(A836,[1]SGP!$A$4:$G$1137,7,0)</f>
        <v>0</v>
      </c>
      <c r="H836" s="23"/>
      <c r="I836" s="23">
        <v>0</v>
      </c>
      <c r="J836" s="23">
        <v>0</v>
      </c>
      <c r="K836" s="24">
        <v>0</v>
      </c>
      <c r="L836" s="23">
        <v>0</v>
      </c>
      <c r="M836" s="23">
        <v>0</v>
      </c>
      <c r="N836" s="25">
        <f t="shared" si="122"/>
        <v>0</v>
      </c>
      <c r="O836" s="25">
        <v>0</v>
      </c>
      <c r="P836" s="22">
        <v>0</v>
      </c>
      <c r="Q836" s="23">
        <v>0</v>
      </c>
      <c r="R836" s="23">
        <v>0</v>
      </c>
      <c r="S836" s="31">
        <v>15241602</v>
      </c>
      <c r="T836" s="23">
        <v>0</v>
      </c>
      <c r="U836" s="24">
        <v>0</v>
      </c>
      <c r="V836" s="23">
        <v>0</v>
      </c>
      <c r="W836" s="23">
        <v>0</v>
      </c>
      <c r="X836" s="25">
        <f t="shared" ref="X836:X899" si="123">SUM(N836:W836)</f>
        <v>15241602</v>
      </c>
      <c r="Y836" s="25">
        <v>0</v>
      </c>
      <c r="Z836" s="22">
        <v>0</v>
      </c>
      <c r="AA836" s="23">
        <v>0</v>
      </c>
      <c r="AB836" s="22">
        <v>0</v>
      </c>
      <c r="AC836" s="23">
        <v>0</v>
      </c>
      <c r="AD836" s="23">
        <v>0</v>
      </c>
      <c r="AE836" s="23">
        <v>0</v>
      </c>
      <c r="AF836" s="24">
        <v>0</v>
      </c>
      <c r="AG836" s="23">
        <v>0</v>
      </c>
      <c r="AH836" s="23">
        <v>0</v>
      </c>
      <c r="AI836" s="25">
        <f t="shared" ref="AI836:AI899" si="124">SUM(X836:AH836)</f>
        <v>15241602</v>
      </c>
      <c r="AJ836" s="25">
        <v>0</v>
      </c>
      <c r="AK836" s="24">
        <v>0</v>
      </c>
      <c r="AL836" s="23">
        <v>0</v>
      </c>
      <c r="AM836" s="23">
        <v>0</v>
      </c>
      <c r="AN836" s="24">
        <v>0</v>
      </c>
      <c r="AO836" s="24">
        <v>0</v>
      </c>
      <c r="AP836" s="23">
        <v>0</v>
      </c>
      <c r="AQ836" s="23">
        <v>0</v>
      </c>
      <c r="AR836" s="23">
        <v>0</v>
      </c>
      <c r="AS836" s="41" t="s">
        <v>2304</v>
      </c>
      <c r="AT836" s="23">
        <v>0</v>
      </c>
      <c r="AU836" s="23">
        <v>0</v>
      </c>
      <c r="AV836" s="25">
        <v>15241602</v>
      </c>
      <c r="AW836" s="22">
        <v>0</v>
      </c>
      <c r="AX836" s="23">
        <v>0</v>
      </c>
      <c r="AY836" s="41">
        <v>0</v>
      </c>
      <c r="AZ836" s="23">
        <v>0</v>
      </c>
      <c r="BA836" s="24">
        <v>0</v>
      </c>
      <c r="BB836" s="23">
        <v>0</v>
      </c>
      <c r="BC836" s="23"/>
      <c r="BD836" s="23">
        <v>0</v>
      </c>
      <c r="BE836" s="41">
        <v>0</v>
      </c>
      <c r="BF836" s="23">
        <v>8410090</v>
      </c>
      <c r="BG836" s="23">
        <v>14432416</v>
      </c>
      <c r="BH836" s="25">
        <v>38084108</v>
      </c>
      <c r="BI836" s="23">
        <v>0</v>
      </c>
      <c r="BJ836" s="23">
        <v>2476244</v>
      </c>
      <c r="BK836" s="23">
        <v>0</v>
      </c>
      <c r="BL836" s="23">
        <v>0</v>
      </c>
      <c r="BM836" s="23">
        <v>0</v>
      </c>
      <c r="BN836" s="24">
        <v>0</v>
      </c>
      <c r="BO836" s="23">
        <v>0</v>
      </c>
      <c r="BP836" s="23">
        <v>0</v>
      </c>
      <c r="BQ836" s="23">
        <v>0</v>
      </c>
      <c r="BR836" s="25">
        <v>40560352</v>
      </c>
      <c r="BS836" s="22">
        <v>0</v>
      </c>
      <c r="BT836" s="23">
        <v>0</v>
      </c>
      <c r="BU836" s="23">
        <v>0</v>
      </c>
      <c r="BV836" s="23">
        <v>0</v>
      </c>
      <c r="BW836" s="24">
        <v>0</v>
      </c>
      <c r="BX836" s="23">
        <v>0</v>
      </c>
      <c r="BY836" s="23">
        <v>0</v>
      </c>
      <c r="BZ836" s="23">
        <v>0</v>
      </c>
      <c r="CA836" s="25">
        <f t="shared" ref="CA836:CA899" si="125">SUM(BR836:BZ836)</f>
        <v>40560352</v>
      </c>
      <c r="CB836" s="22">
        <v>0</v>
      </c>
      <c r="CC836" s="23">
        <v>0</v>
      </c>
      <c r="CD836" s="23">
        <v>0</v>
      </c>
      <c r="CE836" s="23">
        <v>0</v>
      </c>
      <c r="CF836" s="24">
        <v>0</v>
      </c>
      <c r="CG836" s="23">
        <v>0</v>
      </c>
      <c r="CH836" s="23">
        <v>0</v>
      </c>
      <c r="CI836" s="23">
        <v>0</v>
      </c>
      <c r="CJ836" s="25">
        <f t="shared" ref="CJ836:CJ899" si="126">SUM(CA836:CI836)</f>
        <v>40560352</v>
      </c>
      <c r="CK836" s="22">
        <v>0</v>
      </c>
      <c r="CL836" s="23">
        <v>0</v>
      </c>
      <c r="CM836" s="23">
        <v>0</v>
      </c>
      <c r="CN836" s="23">
        <v>0</v>
      </c>
      <c r="CO836" s="23">
        <v>0</v>
      </c>
      <c r="CP836" s="24">
        <v>0</v>
      </c>
      <c r="CQ836" s="23">
        <v>0</v>
      </c>
      <c r="CR836" s="23">
        <v>0</v>
      </c>
      <c r="CS836" s="25">
        <f t="shared" ref="CS836:CS899" si="127">SUM(CJ836:CR836)</f>
        <v>40560352</v>
      </c>
      <c r="CT836" s="22">
        <v>0</v>
      </c>
      <c r="CU836" s="23">
        <v>0</v>
      </c>
      <c r="CV836" s="23">
        <v>0</v>
      </c>
      <c r="CW836" s="23"/>
      <c r="CX836" s="23">
        <v>0</v>
      </c>
      <c r="CY836" s="24">
        <v>0</v>
      </c>
      <c r="CZ836" s="23">
        <v>0</v>
      </c>
      <c r="DA836" s="23">
        <v>0</v>
      </c>
      <c r="DB836" s="25">
        <f t="shared" si="120"/>
        <v>40560352</v>
      </c>
      <c r="DC836" s="22">
        <v>0</v>
      </c>
      <c r="DD836" s="23">
        <v>0</v>
      </c>
      <c r="DE836" s="23">
        <v>0</v>
      </c>
      <c r="DF836" s="23">
        <v>0</v>
      </c>
      <c r="DG836" s="23">
        <v>0</v>
      </c>
      <c r="DH836" s="24">
        <v>0</v>
      </c>
      <c r="DI836" s="23">
        <v>0</v>
      </c>
      <c r="DJ836" s="23">
        <v>0</v>
      </c>
      <c r="DK836" s="25">
        <f t="shared" si="121"/>
        <v>40560352</v>
      </c>
      <c r="DL836" s="28">
        <v>0</v>
      </c>
      <c r="DM836" s="23">
        <v>0</v>
      </c>
      <c r="DN836" s="23">
        <v>0</v>
      </c>
      <c r="DO836" s="23">
        <v>0</v>
      </c>
      <c r="DP836" s="23"/>
      <c r="DQ836" s="23"/>
      <c r="DR836" s="23">
        <v>0</v>
      </c>
      <c r="DS836" s="23">
        <v>0</v>
      </c>
      <c r="DT836" s="24">
        <v>0</v>
      </c>
      <c r="DU836" s="23">
        <v>0</v>
      </c>
      <c r="DV836" s="23">
        <v>0</v>
      </c>
      <c r="DW836" s="26">
        <f t="shared" si="119"/>
        <v>40560352</v>
      </c>
      <c r="DX836" s="26">
        <f>VLOOKUP(B836,[2]RPTNCT049_ConsultaSaldosContabl!$I$4:$K$7914,3,0)</f>
        <v>10886334</v>
      </c>
      <c r="DY836" s="13" t="e">
        <f>+S836+AD836+AU836+#REF!+BG836+#REF!+BQ836+#REF!</f>
        <v>#REF!</v>
      </c>
    </row>
    <row r="837" spans="1:129" ht="15" customHeight="1" x14ac:dyDescent="0.2">
      <c r="A837" s="9">
        <v>8000996354</v>
      </c>
      <c r="B837" s="9">
        <v>800099635</v>
      </c>
      <c r="C837" s="9"/>
      <c r="D837" s="27">
        <v>213915839</v>
      </c>
      <c r="E837" s="21" t="s">
        <v>392</v>
      </c>
      <c r="F837" s="20" t="s">
        <v>1536</v>
      </c>
      <c r="G837" s="22">
        <f>VLOOKUP(A837,[1]SGP!$A$4:$G$1137,7,0)</f>
        <v>0</v>
      </c>
      <c r="H837" s="23"/>
      <c r="I837" s="23">
        <v>0</v>
      </c>
      <c r="J837" s="23">
        <v>0</v>
      </c>
      <c r="K837" s="24">
        <v>0</v>
      </c>
      <c r="L837" s="23">
        <v>0</v>
      </c>
      <c r="M837" s="23">
        <v>0</v>
      </c>
      <c r="N837" s="25">
        <f t="shared" si="122"/>
        <v>0</v>
      </c>
      <c r="O837" s="25">
        <v>0</v>
      </c>
      <c r="P837" s="22">
        <v>0</v>
      </c>
      <c r="Q837" s="23">
        <v>0</v>
      </c>
      <c r="R837" s="23">
        <v>0</v>
      </c>
      <c r="S837" s="31">
        <v>15950099</v>
      </c>
      <c r="T837" s="23">
        <v>0</v>
      </c>
      <c r="U837" s="24">
        <v>0</v>
      </c>
      <c r="V837" s="23">
        <v>0</v>
      </c>
      <c r="W837" s="23">
        <v>0</v>
      </c>
      <c r="X837" s="25">
        <f t="shared" si="123"/>
        <v>15950099</v>
      </c>
      <c r="Y837" s="25">
        <v>0</v>
      </c>
      <c r="Z837" s="22">
        <v>0</v>
      </c>
      <c r="AA837" s="23">
        <v>0</v>
      </c>
      <c r="AB837" s="22">
        <v>0</v>
      </c>
      <c r="AC837" s="23">
        <v>0</v>
      </c>
      <c r="AD837" s="23">
        <v>6218149</v>
      </c>
      <c r="AE837" s="23">
        <v>0</v>
      </c>
      <c r="AF837" s="24">
        <v>0</v>
      </c>
      <c r="AG837" s="23">
        <v>0</v>
      </c>
      <c r="AH837" s="23">
        <v>0</v>
      </c>
      <c r="AI837" s="25">
        <f t="shared" si="124"/>
        <v>22168248</v>
      </c>
      <c r="AJ837" s="25">
        <v>0</v>
      </c>
      <c r="AK837" s="24">
        <v>0</v>
      </c>
      <c r="AL837" s="23">
        <v>0</v>
      </c>
      <c r="AM837" s="23">
        <v>0</v>
      </c>
      <c r="AN837" s="24">
        <v>0</v>
      </c>
      <c r="AO837" s="24">
        <v>0</v>
      </c>
      <c r="AP837" s="23">
        <v>0</v>
      </c>
      <c r="AQ837" s="23">
        <v>0</v>
      </c>
      <c r="AR837" s="23">
        <v>0</v>
      </c>
      <c r="AS837" s="41" t="s">
        <v>2304</v>
      </c>
      <c r="AT837" s="23">
        <v>0</v>
      </c>
      <c r="AU837" s="23">
        <v>0</v>
      </c>
      <c r="AV837" s="25">
        <v>22168248</v>
      </c>
      <c r="AW837" s="22">
        <v>0</v>
      </c>
      <c r="AX837" s="23">
        <v>0</v>
      </c>
      <c r="AY837" s="41">
        <v>0</v>
      </c>
      <c r="AZ837" s="23">
        <v>0</v>
      </c>
      <c r="BA837" s="24">
        <v>0</v>
      </c>
      <c r="BB837" s="23">
        <v>0</v>
      </c>
      <c r="BC837" s="23"/>
      <c r="BD837" s="23">
        <v>0</v>
      </c>
      <c r="BE837" s="41">
        <v>0</v>
      </c>
      <c r="BF837" s="23">
        <v>14349340</v>
      </c>
      <c r="BG837" s="23">
        <v>22457651</v>
      </c>
      <c r="BH837" s="25">
        <v>58975239</v>
      </c>
      <c r="BI837" s="23">
        <v>0</v>
      </c>
      <c r="BJ837" s="23">
        <v>4098242</v>
      </c>
      <c r="BK837" s="23">
        <v>0</v>
      </c>
      <c r="BL837" s="23">
        <v>0</v>
      </c>
      <c r="BM837" s="23">
        <v>0</v>
      </c>
      <c r="BN837" s="24">
        <v>0</v>
      </c>
      <c r="BO837" s="23">
        <v>0</v>
      </c>
      <c r="BP837" s="23">
        <v>0</v>
      </c>
      <c r="BQ837" s="23">
        <v>0</v>
      </c>
      <c r="BR837" s="25">
        <v>63073481</v>
      </c>
      <c r="BS837" s="22">
        <v>0</v>
      </c>
      <c r="BT837" s="23">
        <v>0</v>
      </c>
      <c r="BU837" s="23">
        <v>0</v>
      </c>
      <c r="BV837" s="23">
        <v>0</v>
      </c>
      <c r="BW837" s="24">
        <v>0</v>
      </c>
      <c r="BX837" s="23">
        <v>0</v>
      </c>
      <c r="BY837" s="23">
        <v>0</v>
      </c>
      <c r="BZ837" s="23">
        <v>0</v>
      </c>
      <c r="CA837" s="25">
        <f t="shared" si="125"/>
        <v>63073481</v>
      </c>
      <c r="CB837" s="22">
        <v>0</v>
      </c>
      <c r="CC837" s="23">
        <v>0</v>
      </c>
      <c r="CD837" s="23">
        <v>0</v>
      </c>
      <c r="CE837" s="23">
        <v>0</v>
      </c>
      <c r="CF837" s="24">
        <v>0</v>
      </c>
      <c r="CG837" s="23">
        <v>0</v>
      </c>
      <c r="CH837" s="23">
        <v>0</v>
      </c>
      <c r="CI837" s="23">
        <v>0</v>
      </c>
      <c r="CJ837" s="25">
        <f t="shared" si="126"/>
        <v>63073481</v>
      </c>
      <c r="CK837" s="22">
        <v>0</v>
      </c>
      <c r="CL837" s="23">
        <v>0</v>
      </c>
      <c r="CM837" s="23">
        <v>0</v>
      </c>
      <c r="CN837" s="23">
        <v>0</v>
      </c>
      <c r="CO837" s="23">
        <v>0</v>
      </c>
      <c r="CP837" s="24">
        <v>0</v>
      </c>
      <c r="CQ837" s="23">
        <v>0</v>
      </c>
      <c r="CR837" s="23">
        <v>0</v>
      </c>
      <c r="CS837" s="25">
        <f t="shared" si="127"/>
        <v>63073481</v>
      </c>
      <c r="CT837" s="22">
        <v>0</v>
      </c>
      <c r="CU837" s="23">
        <v>0</v>
      </c>
      <c r="CV837" s="23">
        <v>0</v>
      </c>
      <c r="CW837" s="23"/>
      <c r="CX837" s="23">
        <v>0</v>
      </c>
      <c r="CY837" s="24">
        <v>0</v>
      </c>
      <c r="CZ837" s="23">
        <v>0</v>
      </c>
      <c r="DA837" s="23">
        <v>0</v>
      </c>
      <c r="DB837" s="25">
        <f t="shared" si="120"/>
        <v>63073481</v>
      </c>
      <c r="DC837" s="22">
        <v>0</v>
      </c>
      <c r="DD837" s="23">
        <v>0</v>
      </c>
      <c r="DE837" s="23">
        <v>0</v>
      </c>
      <c r="DF837" s="23">
        <v>0</v>
      </c>
      <c r="DG837" s="23">
        <v>0</v>
      </c>
      <c r="DH837" s="24">
        <v>0</v>
      </c>
      <c r="DI837" s="23">
        <v>0</v>
      </c>
      <c r="DJ837" s="23">
        <v>0</v>
      </c>
      <c r="DK837" s="25">
        <f t="shared" si="121"/>
        <v>63073481</v>
      </c>
      <c r="DL837" s="28">
        <v>0</v>
      </c>
      <c r="DM837" s="23">
        <v>0</v>
      </c>
      <c r="DN837" s="23">
        <v>0</v>
      </c>
      <c r="DO837" s="23">
        <v>0</v>
      </c>
      <c r="DP837" s="23"/>
      <c r="DQ837" s="23"/>
      <c r="DR837" s="23">
        <v>0</v>
      </c>
      <c r="DS837" s="23">
        <v>0</v>
      </c>
      <c r="DT837" s="24">
        <v>0</v>
      </c>
      <c r="DU837" s="23">
        <v>0</v>
      </c>
      <c r="DV837" s="23">
        <v>0</v>
      </c>
      <c r="DW837" s="26">
        <f t="shared" ref="DW837:DW900" si="128">SUM(DK837:DV837)</f>
        <v>63073481</v>
      </c>
      <c r="DX837" s="26">
        <f>VLOOKUP(B837,[2]RPTNCT049_ConsultaSaldosContabl!$I$4:$K$7914,3,0)</f>
        <v>18447582</v>
      </c>
      <c r="DY837" s="13" t="e">
        <f>+S837+AD837+AU837+#REF!+BG837+#REF!+BQ837+#REF!</f>
        <v>#REF!</v>
      </c>
    </row>
    <row r="838" spans="1:129" ht="15" customHeight="1" x14ac:dyDescent="0.2">
      <c r="A838" s="9">
        <v>8000996315</v>
      </c>
      <c r="B838" s="9">
        <v>800099631</v>
      </c>
      <c r="C838" s="9"/>
      <c r="D838" s="27">
        <v>214215842</v>
      </c>
      <c r="E838" s="21" t="s">
        <v>393</v>
      </c>
      <c r="F838" s="20" t="s">
        <v>1537</v>
      </c>
      <c r="G838" s="22">
        <f>VLOOKUP(A838,[1]SGP!$A$4:$G$1137,7,0)</f>
        <v>0</v>
      </c>
      <c r="H838" s="23"/>
      <c r="I838" s="23">
        <v>0</v>
      </c>
      <c r="J838" s="23">
        <v>0</v>
      </c>
      <c r="K838" s="24">
        <v>0</v>
      </c>
      <c r="L838" s="23">
        <v>0</v>
      </c>
      <c r="M838" s="23">
        <v>0</v>
      </c>
      <c r="N838" s="25">
        <f t="shared" si="122"/>
        <v>0</v>
      </c>
      <c r="O838" s="25">
        <v>0</v>
      </c>
      <c r="P838" s="22">
        <v>0</v>
      </c>
      <c r="Q838" s="23">
        <v>0</v>
      </c>
      <c r="R838" s="23">
        <v>0</v>
      </c>
      <c r="S838" s="31">
        <v>73476155</v>
      </c>
      <c r="T838" s="23">
        <v>0</v>
      </c>
      <c r="U838" s="24">
        <v>0</v>
      </c>
      <c r="V838" s="23">
        <v>0</v>
      </c>
      <c r="W838" s="23">
        <v>0</v>
      </c>
      <c r="X838" s="25">
        <f t="shared" si="123"/>
        <v>73476155</v>
      </c>
      <c r="Y838" s="25">
        <v>0</v>
      </c>
      <c r="Z838" s="22">
        <v>0</v>
      </c>
      <c r="AA838" s="23">
        <v>0</v>
      </c>
      <c r="AB838" s="22">
        <v>0</v>
      </c>
      <c r="AC838" s="23">
        <v>0</v>
      </c>
      <c r="AD838" s="23">
        <v>0</v>
      </c>
      <c r="AE838" s="23">
        <v>0</v>
      </c>
      <c r="AF838" s="24">
        <v>0</v>
      </c>
      <c r="AG838" s="23">
        <v>0</v>
      </c>
      <c r="AH838" s="23">
        <v>0</v>
      </c>
      <c r="AI838" s="25">
        <f t="shared" si="124"/>
        <v>73476155</v>
      </c>
      <c r="AJ838" s="25">
        <v>0</v>
      </c>
      <c r="AK838" s="24">
        <v>0</v>
      </c>
      <c r="AL838" s="23">
        <v>0</v>
      </c>
      <c r="AM838" s="23">
        <v>0</v>
      </c>
      <c r="AN838" s="24">
        <v>0</v>
      </c>
      <c r="AO838" s="24">
        <v>0</v>
      </c>
      <c r="AP838" s="23">
        <v>0</v>
      </c>
      <c r="AQ838" s="23">
        <v>0</v>
      </c>
      <c r="AR838" s="23">
        <v>0</v>
      </c>
      <c r="AS838" s="41" t="s">
        <v>2304</v>
      </c>
      <c r="AT838" s="23">
        <v>0</v>
      </c>
      <c r="AU838" s="23">
        <v>0</v>
      </c>
      <c r="AV838" s="25">
        <v>73476155</v>
      </c>
      <c r="AW838" s="22">
        <v>0</v>
      </c>
      <c r="AX838" s="23">
        <v>0</v>
      </c>
      <c r="AY838" s="41">
        <v>0</v>
      </c>
      <c r="AZ838" s="23">
        <v>0</v>
      </c>
      <c r="BA838" s="24">
        <v>0</v>
      </c>
      <c r="BB838" s="23">
        <v>0</v>
      </c>
      <c r="BC838" s="23"/>
      <c r="BD838" s="23">
        <v>0</v>
      </c>
      <c r="BE838" s="41">
        <v>0</v>
      </c>
      <c r="BF838" s="23">
        <v>47373065</v>
      </c>
      <c r="BG838" s="23">
        <v>69787473</v>
      </c>
      <c r="BH838" s="25">
        <v>190636693</v>
      </c>
      <c r="BI838" s="23">
        <v>0</v>
      </c>
      <c r="BJ838" s="23">
        <v>14670012</v>
      </c>
      <c r="BK838" s="23">
        <v>0</v>
      </c>
      <c r="BL838" s="23">
        <v>0</v>
      </c>
      <c r="BM838" s="23">
        <v>0</v>
      </c>
      <c r="BN838" s="24">
        <v>0</v>
      </c>
      <c r="BO838" s="23">
        <v>0</v>
      </c>
      <c r="BP838" s="23">
        <v>0</v>
      </c>
      <c r="BQ838" s="23">
        <v>0</v>
      </c>
      <c r="BR838" s="25">
        <v>205306705</v>
      </c>
      <c r="BS838" s="22">
        <v>0</v>
      </c>
      <c r="BT838" s="23">
        <v>0</v>
      </c>
      <c r="BU838" s="23">
        <v>0</v>
      </c>
      <c r="BV838" s="23">
        <v>0</v>
      </c>
      <c r="BW838" s="24">
        <v>0</v>
      </c>
      <c r="BX838" s="23">
        <v>0</v>
      </c>
      <c r="BY838" s="23">
        <v>0</v>
      </c>
      <c r="BZ838" s="23">
        <v>0</v>
      </c>
      <c r="CA838" s="25">
        <f t="shared" si="125"/>
        <v>205306705</v>
      </c>
      <c r="CB838" s="22">
        <v>0</v>
      </c>
      <c r="CC838" s="23">
        <v>0</v>
      </c>
      <c r="CD838" s="23">
        <v>0</v>
      </c>
      <c r="CE838" s="23">
        <v>0</v>
      </c>
      <c r="CF838" s="24">
        <v>0</v>
      </c>
      <c r="CG838" s="23">
        <v>0</v>
      </c>
      <c r="CH838" s="23">
        <v>0</v>
      </c>
      <c r="CI838" s="23">
        <v>0</v>
      </c>
      <c r="CJ838" s="25">
        <f t="shared" si="126"/>
        <v>205306705</v>
      </c>
      <c r="CK838" s="22">
        <v>0</v>
      </c>
      <c r="CL838" s="23">
        <v>0</v>
      </c>
      <c r="CM838" s="23">
        <v>0</v>
      </c>
      <c r="CN838" s="23">
        <v>0</v>
      </c>
      <c r="CO838" s="23">
        <v>0</v>
      </c>
      <c r="CP838" s="24">
        <v>0</v>
      </c>
      <c r="CQ838" s="23">
        <v>0</v>
      </c>
      <c r="CR838" s="23">
        <v>0</v>
      </c>
      <c r="CS838" s="25">
        <f t="shared" si="127"/>
        <v>205306705</v>
      </c>
      <c r="CT838" s="22">
        <v>0</v>
      </c>
      <c r="CU838" s="23">
        <v>0</v>
      </c>
      <c r="CV838" s="23">
        <v>0</v>
      </c>
      <c r="CW838" s="23"/>
      <c r="CX838" s="23">
        <v>0</v>
      </c>
      <c r="CY838" s="24">
        <v>0</v>
      </c>
      <c r="CZ838" s="23">
        <v>0</v>
      </c>
      <c r="DA838" s="23">
        <v>0</v>
      </c>
      <c r="DB838" s="25">
        <f t="shared" si="120"/>
        <v>205306705</v>
      </c>
      <c r="DC838" s="22">
        <v>0</v>
      </c>
      <c r="DD838" s="23">
        <v>0</v>
      </c>
      <c r="DE838" s="23">
        <v>0</v>
      </c>
      <c r="DF838" s="23">
        <v>0</v>
      </c>
      <c r="DG838" s="23">
        <v>0</v>
      </c>
      <c r="DH838" s="24">
        <v>0</v>
      </c>
      <c r="DI838" s="23">
        <v>0</v>
      </c>
      <c r="DJ838" s="23">
        <v>0</v>
      </c>
      <c r="DK838" s="25">
        <f t="shared" si="121"/>
        <v>205306705</v>
      </c>
      <c r="DL838" s="28">
        <v>0</v>
      </c>
      <c r="DM838" s="23">
        <v>0</v>
      </c>
      <c r="DN838" s="23">
        <v>0</v>
      </c>
      <c r="DO838" s="23">
        <v>0</v>
      </c>
      <c r="DP838" s="23"/>
      <c r="DQ838" s="23"/>
      <c r="DR838" s="23">
        <v>0</v>
      </c>
      <c r="DS838" s="23">
        <v>0</v>
      </c>
      <c r="DT838" s="24">
        <v>0</v>
      </c>
      <c r="DU838" s="23">
        <v>0</v>
      </c>
      <c r="DV838" s="23">
        <v>0</v>
      </c>
      <c r="DW838" s="26">
        <f t="shared" si="128"/>
        <v>205306705</v>
      </c>
      <c r="DX838" s="26">
        <f>VLOOKUP(B838,[2]RPTNCT049_ConsultaSaldosContabl!$I$4:$K$7914,3,0)</f>
        <v>62043077</v>
      </c>
      <c r="DY838" s="13" t="e">
        <f>+S838+AD838+AU838+#REF!+BG838+#REF!+BQ838+#REF!</f>
        <v>#REF!</v>
      </c>
    </row>
    <row r="839" spans="1:129" ht="15" customHeight="1" x14ac:dyDescent="0.2">
      <c r="A839" s="9">
        <v>8000994895</v>
      </c>
      <c r="B839" s="9">
        <v>800099489</v>
      </c>
      <c r="C839" s="9"/>
      <c r="D839" s="27">
        <v>212968229</v>
      </c>
      <c r="E839" s="21" t="s">
        <v>919</v>
      </c>
      <c r="F839" s="20" t="s">
        <v>2030</v>
      </c>
      <c r="G839" s="22">
        <f>VLOOKUP(A839,[1]SGP!$A$4:$G$1137,7,0)</f>
        <v>0</v>
      </c>
      <c r="H839" s="23"/>
      <c r="I839" s="23">
        <v>0</v>
      </c>
      <c r="J839" s="23">
        <v>0</v>
      </c>
      <c r="K839" s="24">
        <v>0</v>
      </c>
      <c r="L839" s="23">
        <v>0</v>
      </c>
      <c r="M839" s="23">
        <v>0</v>
      </c>
      <c r="N839" s="25">
        <f t="shared" si="122"/>
        <v>0</v>
      </c>
      <c r="O839" s="25">
        <v>0</v>
      </c>
      <c r="P839" s="22">
        <v>0</v>
      </c>
      <c r="Q839" s="23">
        <v>0</v>
      </c>
      <c r="R839" s="23">
        <v>0</v>
      </c>
      <c r="S839" s="31">
        <v>32053167</v>
      </c>
      <c r="T839" s="23">
        <v>0</v>
      </c>
      <c r="U839" s="24">
        <v>0</v>
      </c>
      <c r="V839" s="23">
        <v>0</v>
      </c>
      <c r="W839" s="23">
        <v>0</v>
      </c>
      <c r="X839" s="25">
        <f t="shared" si="123"/>
        <v>32053167</v>
      </c>
      <c r="Y839" s="25">
        <v>0</v>
      </c>
      <c r="Z839" s="22">
        <v>0</v>
      </c>
      <c r="AA839" s="23">
        <v>0</v>
      </c>
      <c r="AB839" s="22">
        <v>0</v>
      </c>
      <c r="AC839" s="23">
        <v>0</v>
      </c>
      <c r="AD839" s="23">
        <v>68248640</v>
      </c>
      <c r="AE839" s="23">
        <v>0</v>
      </c>
      <c r="AF839" s="24">
        <v>0</v>
      </c>
      <c r="AG839" s="23">
        <v>0</v>
      </c>
      <c r="AH839" s="23">
        <v>0</v>
      </c>
      <c r="AI839" s="25">
        <f t="shared" si="124"/>
        <v>100301807</v>
      </c>
      <c r="AJ839" s="25">
        <v>0</v>
      </c>
      <c r="AK839" s="24">
        <v>0</v>
      </c>
      <c r="AL839" s="23">
        <v>0</v>
      </c>
      <c r="AM839" s="23">
        <v>0</v>
      </c>
      <c r="AN839" s="24">
        <v>0</v>
      </c>
      <c r="AO839" s="24">
        <v>0</v>
      </c>
      <c r="AP839" s="23">
        <v>0</v>
      </c>
      <c r="AQ839" s="23">
        <v>0</v>
      </c>
      <c r="AR839" s="23">
        <v>0</v>
      </c>
      <c r="AS839" s="41" t="s">
        <v>2304</v>
      </c>
      <c r="AT839" s="23">
        <v>0</v>
      </c>
      <c r="AU839" s="23">
        <v>0</v>
      </c>
      <c r="AV839" s="25">
        <v>100301807</v>
      </c>
      <c r="AW839" s="22">
        <v>0</v>
      </c>
      <c r="AX839" s="23">
        <v>0</v>
      </c>
      <c r="AY839" s="41">
        <v>0</v>
      </c>
      <c r="AZ839" s="23">
        <v>0</v>
      </c>
      <c r="BA839" s="24">
        <v>0</v>
      </c>
      <c r="BB839" s="23">
        <v>0</v>
      </c>
      <c r="BC839" s="23"/>
      <c r="BD839" s="23">
        <v>0</v>
      </c>
      <c r="BE839" s="41">
        <v>0</v>
      </c>
      <c r="BF839" s="23">
        <v>69304095</v>
      </c>
      <c r="BG839" s="23">
        <v>91454885</v>
      </c>
      <c r="BH839" s="25">
        <v>261060787</v>
      </c>
      <c r="BI839" s="23">
        <v>0</v>
      </c>
      <c r="BJ839" s="23">
        <v>19794747</v>
      </c>
      <c r="BK839" s="23">
        <v>0</v>
      </c>
      <c r="BL839" s="23">
        <v>0</v>
      </c>
      <c r="BM839" s="23">
        <v>0</v>
      </c>
      <c r="BN839" s="24">
        <v>0</v>
      </c>
      <c r="BO839" s="23">
        <v>0</v>
      </c>
      <c r="BP839" s="23">
        <v>0</v>
      </c>
      <c r="BQ839" s="23">
        <v>0</v>
      </c>
      <c r="BR839" s="25">
        <v>280855534</v>
      </c>
      <c r="BS839" s="22">
        <v>0</v>
      </c>
      <c r="BT839" s="23">
        <v>0</v>
      </c>
      <c r="BU839" s="23">
        <v>0</v>
      </c>
      <c r="BV839" s="23">
        <v>0</v>
      </c>
      <c r="BW839" s="24">
        <v>0</v>
      </c>
      <c r="BX839" s="23">
        <v>0</v>
      </c>
      <c r="BY839" s="23">
        <v>0</v>
      </c>
      <c r="BZ839" s="23">
        <v>0</v>
      </c>
      <c r="CA839" s="25">
        <f t="shared" si="125"/>
        <v>280855534</v>
      </c>
      <c r="CB839" s="22">
        <v>0</v>
      </c>
      <c r="CC839" s="23">
        <v>0</v>
      </c>
      <c r="CD839" s="23">
        <v>0</v>
      </c>
      <c r="CE839" s="23">
        <v>0</v>
      </c>
      <c r="CF839" s="24">
        <v>0</v>
      </c>
      <c r="CG839" s="23">
        <v>0</v>
      </c>
      <c r="CH839" s="23">
        <v>0</v>
      </c>
      <c r="CI839" s="23">
        <v>0</v>
      </c>
      <c r="CJ839" s="25">
        <f t="shared" si="126"/>
        <v>280855534</v>
      </c>
      <c r="CK839" s="22">
        <v>0</v>
      </c>
      <c r="CL839" s="23">
        <v>0</v>
      </c>
      <c r="CM839" s="23">
        <v>0</v>
      </c>
      <c r="CN839" s="23">
        <v>0</v>
      </c>
      <c r="CO839" s="23">
        <v>0</v>
      </c>
      <c r="CP839" s="24">
        <v>0</v>
      </c>
      <c r="CQ839" s="23">
        <v>0</v>
      </c>
      <c r="CR839" s="23">
        <v>0</v>
      </c>
      <c r="CS839" s="25">
        <f t="shared" si="127"/>
        <v>280855534</v>
      </c>
      <c r="CT839" s="22">
        <v>0</v>
      </c>
      <c r="CU839" s="23">
        <v>0</v>
      </c>
      <c r="CV839" s="23">
        <v>0</v>
      </c>
      <c r="CW839" s="23"/>
      <c r="CX839" s="23">
        <v>0</v>
      </c>
      <c r="CY839" s="24">
        <v>0</v>
      </c>
      <c r="CZ839" s="23">
        <v>0</v>
      </c>
      <c r="DA839" s="23">
        <v>0</v>
      </c>
      <c r="DB839" s="25">
        <f t="shared" si="120"/>
        <v>280855534</v>
      </c>
      <c r="DC839" s="22">
        <v>0</v>
      </c>
      <c r="DD839" s="23">
        <v>0</v>
      </c>
      <c r="DE839" s="23">
        <v>0</v>
      </c>
      <c r="DF839" s="23">
        <v>0</v>
      </c>
      <c r="DG839" s="23">
        <v>0</v>
      </c>
      <c r="DH839" s="24">
        <v>0</v>
      </c>
      <c r="DI839" s="23">
        <v>0</v>
      </c>
      <c r="DJ839" s="23">
        <v>0</v>
      </c>
      <c r="DK839" s="25">
        <f t="shared" si="121"/>
        <v>280855534</v>
      </c>
      <c r="DL839" s="28">
        <v>0</v>
      </c>
      <c r="DM839" s="23">
        <v>0</v>
      </c>
      <c r="DN839" s="23">
        <v>0</v>
      </c>
      <c r="DO839" s="23">
        <v>0</v>
      </c>
      <c r="DP839" s="23"/>
      <c r="DQ839" s="23"/>
      <c r="DR839" s="23">
        <v>0</v>
      </c>
      <c r="DS839" s="23">
        <v>0</v>
      </c>
      <c r="DT839" s="24">
        <v>0</v>
      </c>
      <c r="DU839" s="23">
        <v>0</v>
      </c>
      <c r="DV839" s="23">
        <v>0</v>
      </c>
      <c r="DW839" s="26">
        <f t="shared" si="128"/>
        <v>280855534</v>
      </c>
      <c r="DX839" s="26">
        <f>VLOOKUP(B839,[2]RPTNCT049_ConsultaSaldosContabl!$I$4:$K$7914,3,0)</f>
        <v>89098842</v>
      </c>
      <c r="DY839" s="13" t="e">
        <f>+S839+AD839+AU839+#REF!+BG839+#REF!+BQ839+#REF!</f>
        <v>#REF!</v>
      </c>
    </row>
    <row r="840" spans="1:129" ht="15" customHeight="1" x14ac:dyDescent="0.2">
      <c r="A840" s="9">
        <v>8000994555</v>
      </c>
      <c r="B840" s="9">
        <v>800099455</v>
      </c>
      <c r="C840" s="9"/>
      <c r="D840" s="27">
        <v>212068020</v>
      </c>
      <c r="E840" s="21" t="s">
        <v>898</v>
      </c>
      <c r="F840" s="20" t="s">
        <v>2029</v>
      </c>
      <c r="G840" s="22">
        <f>VLOOKUP(A840,[1]SGP!$A$4:$G$1137,7,0)</f>
        <v>0</v>
      </c>
      <c r="H840" s="23"/>
      <c r="I840" s="23">
        <v>0</v>
      </c>
      <c r="J840" s="23">
        <v>0</v>
      </c>
      <c r="K840" s="24">
        <v>0</v>
      </c>
      <c r="L840" s="23">
        <v>0</v>
      </c>
      <c r="M840" s="23">
        <v>0</v>
      </c>
      <c r="N840" s="25">
        <f t="shared" si="122"/>
        <v>0</v>
      </c>
      <c r="O840" s="25">
        <v>0</v>
      </c>
      <c r="P840" s="22">
        <v>0</v>
      </c>
      <c r="Q840" s="23">
        <v>0</v>
      </c>
      <c r="R840" s="23">
        <v>0</v>
      </c>
      <c r="S840" s="31">
        <v>8721153</v>
      </c>
      <c r="T840" s="23">
        <v>0</v>
      </c>
      <c r="U840" s="24">
        <v>0</v>
      </c>
      <c r="V840" s="23">
        <v>0</v>
      </c>
      <c r="W840" s="23">
        <v>0</v>
      </c>
      <c r="X840" s="25">
        <f t="shared" si="123"/>
        <v>8721153</v>
      </c>
      <c r="Y840" s="25">
        <v>0</v>
      </c>
      <c r="Z840" s="22">
        <v>0</v>
      </c>
      <c r="AA840" s="23">
        <v>0</v>
      </c>
      <c r="AB840" s="22">
        <v>0</v>
      </c>
      <c r="AC840" s="23">
        <v>0</v>
      </c>
      <c r="AD840" s="23">
        <v>23189147</v>
      </c>
      <c r="AE840" s="23">
        <v>0</v>
      </c>
      <c r="AF840" s="24">
        <v>0</v>
      </c>
      <c r="AG840" s="23">
        <v>0</v>
      </c>
      <c r="AH840" s="23">
        <v>0</v>
      </c>
      <c r="AI840" s="25">
        <f t="shared" si="124"/>
        <v>31910300</v>
      </c>
      <c r="AJ840" s="25">
        <v>0</v>
      </c>
      <c r="AK840" s="24">
        <v>0</v>
      </c>
      <c r="AL840" s="23">
        <v>0</v>
      </c>
      <c r="AM840" s="23">
        <v>0</v>
      </c>
      <c r="AN840" s="24">
        <v>0</v>
      </c>
      <c r="AO840" s="24">
        <v>0</v>
      </c>
      <c r="AP840" s="23">
        <v>0</v>
      </c>
      <c r="AQ840" s="23">
        <v>0</v>
      </c>
      <c r="AR840" s="23">
        <v>0</v>
      </c>
      <c r="AS840" s="41" t="s">
        <v>2304</v>
      </c>
      <c r="AT840" s="23">
        <v>0</v>
      </c>
      <c r="AU840" s="23">
        <v>0</v>
      </c>
      <c r="AV840" s="25">
        <v>31910300</v>
      </c>
      <c r="AW840" s="22">
        <v>0</v>
      </c>
      <c r="AX840" s="23">
        <v>0</v>
      </c>
      <c r="AY840" s="41">
        <v>0</v>
      </c>
      <c r="AZ840" s="23">
        <v>0</v>
      </c>
      <c r="BA840" s="24">
        <v>0</v>
      </c>
      <c r="BB840" s="23">
        <v>0</v>
      </c>
      <c r="BC840" s="23"/>
      <c r="BD840" s="23">
        <v>0</v>
      </c>
      <c r="BE840" s="41">
        <v>0</v>
      </c>
      <c r="BF840" s="23">
        <v>23526200</v>
      </c>
      <c r="BG840" s="23">
        <v>30390564</v>
      </c>
      <c r="BH840" s="25">
        <v>85827064</v>
      </c>
      <c r="BI840" s="23">
        <v>0</v>
      </c>
      <c r="BJ840" s="23">
        <v>6530771</v>
      </c>
      <c r="BK840" s="23">
        <v>0</v>
      </c>
      <c r="BL840" s="23">
        <v>0</v>
      </c>
      <c r="BM840" s="23">
        <v>0</v>
      </c>
      <c r="BN840" s="24">
        <v>0</v>
      </c>
      <c r="BO840" s="23">
        <v>0</v>
      </c>
      <c r="BP840" s="23">
        <v>0</v>
      </c>
      <c r="BQ840" s="23">
        <v>0</v>
      </c>
      <c r="BR840" s="25">
        <v>92357835</v>
      </c>
      <c r="BS840" s="22">
        <v>0</v>
      </c>
      <c r="BT840" s="23">
        <v>0</v>
      </c>
      <c r="BU840" s="23">
        <v>0</v>
      </c>
      <c r="BV840" s="23">
        <v>0</v>
      </c>
      <c r="BW840" s="24">
        <v>0</v>
      </c>
      <c r="BX840" s="23">
        <v>0</v>
      </c>
      <c r="BY840" s="23">
        <v>0</v>
      </c>
      <c r="BZ840" s="23">
        <v>0</v>
      </c>
      <c r="CA840" s="25">
        <f t="shared" si="125"/>
        <v>92357835</v>
      </c>
      <c r="CB840" s="22">
        <v>0</v>
      </c>
      <c r="CC840" s="23">
        <v>0</v>
      </c>
      <c r="CD840" s="23">
        <v>0</v>
      </c>
      <c r="CE840" s="23">
        <v>0</v>
      </c>
      <c r="CF840" s="24">
        <v>0</v>
      </c>
      <c r="CG840" s="23">
        <v>0</v>
      </c>
      <c r="CH840" s="23">
        <v>0</v>
      </c>
      <c r="CI840" s="23">
        <v>0</v>
      </c>
      <c r="CJ840" s="25">
        <f t="shared" si="126"/>
        <v>92357835</v>
      </c>
      <c r="CK840" s="22">
        <v>0</v>
      </c>
      <c r="CL840" s="23">
        <v>0</v>
      </c>
      <c r="CM840" s="23">
        <v>0</v>
      </c>
      <c r="CN840" s="23">
        <v>0</v>
      </c>
      <c r="CO840" s="23">
        <v>0</v>
      </c>
      <c r="CP840" s="24">
        <v>0</v>
      </c>
      <c r="CQ840" s="23">
        <v>0</v>
      </c>
      <c r="CR840" s="23">
        <v>0</v>
      </c>
      <c r="CS840" s="25">
        <f t="shared" si="127"/>
        <v>92357835</v>
      </c>
      <c r="CT840" s="22">
        <v>0</v>
      </c>
      <c r="CU840" s="23">
        <v>0</v>
      </c>
      <c r="CV840" s="23">
        <v>0</v>
      </c>
      <c r="CW840" s="23"/>
      <c r="CX840" s="23">
        <v>0</v>
      </c>
      <c r="CY840" s="24">
        <v>0</v>
      </c>
      <c r="CZ840" s="23">
        <v>0</v>
      </c>
      <c r="DA840" s="23">
        <v>0</v>
      </c>
      <c r="DB840" s="25">
        <f t="shared" si="120"/>
        <v>92357835</v>
      </c>
      <c r="DC840" s="22">
        <v>0</v>
      </c>
      <c r="DD840" s="23">
        <v>0</v>
      </c>
      <c r="DE840" s="23">
        <v>0</v>
      </c>
      <c r="DF840" s="23">
        <v>0</v>
      </c>
      <c r="DG840" s="23">
        <v>0</v>
      </c>
      <c r="DH840" s="24">
        <v>0</v>
      </c>
      <c r="DI840" s="23">
        <v>0</v>
      </c>
      <c r="DJ840" s="23">
        <v>0</v>
      </c>
      <c r="DK840" s="25">
        <f t="shared" si="121"/>
        <v>92357835</v>
      </c>
      <c r="DL840" s="28">
        <v>0</v>
      </c>
      <c r="DM840" s="23">
        <v>0</v>
      </c>
      <c r="DN840" s="23">
        <v>0</v>
      </c>
      <c r="DO840" s="23">
        <v>0</v>
      </c>
      <c r="DP840" s="23"/>
      <c r="DQ840" s="23"/>
      <c r="DR840" s="23">
        <v>0</v>
      </c>
      <c r="DS840" s="23">
        <v>0</v>
      </c>
      <c r="DT840" s="24">
        <v>0</v>
      </c>
      <c r="DU840" s="23">
        <v>0</v>
      </c>
      <c r="DV840" s="23">
        <v>0</v>
      </c>
      <c r="DW840" s="26">
        <f t="shared" si="128"/>
        <v>92357835</v>
      </c>
      <c r="DX840" s="26">
        <f>VLOOKUP(B840,[2]RPTNCT049_ConsultaSaldosContabl!$I$4:$K$7914,3,0)</f>
        <v>30056971</v>
      </c>
      <c r="DY840" s="13" t="e">
        <f>+S840+AD840+AU840+#REF!+BG840+#REF!+BQ840+#REF!</f>
        <v>#REF!</v>
      </c>
    </row>
    <row r="841" spans="1:129" ht="15" customHeight="1" x14ac:dyDescent="0.2">
      <c r="A841" s="9">
        <v>8000994412</v>
      </c>
      <c r="B841" s="9">
        <v>800099441</v>
      </c>
      <c r="C841" s="9"/>
      <c r="D841" s="27">
        <v>212315723</v>
      </c>
      <c r="E841" s="21" t="s">
        <v>367</v>
      </c>
      <c r="F841" s="20" t="s">
        <v>1512</v>
      </c>
      <c r="G841" s="22">
        <f>VLOOKUP(A841,[1]SGP!$A$4:$G$1137,7,0)</f>
        <v>0</v>
      </c>
      <c r="H841" s="23"/>
      <c r="I841" s="23">
        <v>0</v>
      </c>
      <c r="J841" s="23">
        <v>0</v>
      </c>
      <c r="K841" s="24">
        <v>0</v>
      </c>
      <c r="L841" s="23">
        <v>0</v>
      </c>
      <c r="M841" s="23">
        <v>0</v>
      </c>
      <c r="N841" s="25">
        <f t="shared" si="122"/>
        <v>0</v>
      </c>
      <c r="O841" s="25">
        <v>0</v>
      </c>
      <c r="P841" s="22">
        <v>0</v>
      </c>
      <c r="Q841" s="23">
        <v>0</v>
      </c>
      <c r="R841" s="23">
        <v>0</v>
      </c>
      <c r="S841" s="31">
        <v>11196261</v>
      </c>
      <c r="T841" s="23">
        <v>0</v>
      </c>
      <c r="U841" s="24">
        <v>0</v>
      </c>
      <c r="V841" s="23">
        <v>0</v>
      </c>
      <c r="W841" s="23">
        <v>0</v>
      </c>
      <c r="X841" s="25">
        <f t="shared" si="123"/>
        <v>11196261</v>
      </c>
      <c r="Y841" s="25">
        <v>0</v>
      </c>
      <c r="Z841" s="22">
        <v>0</v>
      </c>
      <c r="AA841" s="23">
        <v>0</v>
      </c>
      <c r="AB841" s="22">
        <v>0</v>
      </c>
      <c r="AC841" s="23">
        <v>0</v>
      </c>
      <c r="AD841" s="23">
        <v>0</v>
      </c>
      <c r="AE841" s="23">
        <v>0</v>
      </c>
      <c r="AF841" s="24">
        <v>0</v>
      </c>
      <c r="AG841" s="23">
        <v>0</v>
      </c>
      <c r="AH841" s="23">
        <v>0</v>
      </c>
      <c r="AI841" s="25">
        <f t="shared" si="124"/>
        <v>11196261</v>
      </c>
      <c r="AJ841" s="25">
        <v>0</v>
      </c>
      <c r="AK841" s="24">
        <v>0</v>
      </c>
      <c r="AL841" s="23">
        <v>0</v>
      </c>
      <c r="AM841" s="23">
        <v>0</v>
      </c>
      <c r="AN841" s="24">
        <v>0</v>
      </c>
      <c r="AO841" s="24">
        <v>0</v>
      </c>
      <c r="AP841" s="23">
        <v>0</v>
      </c>
      <c r="AQ841" s="23">
        <v>0</v>
      </c>
      <c r="AR841" s="23">
        <v>0</v>
      </c>
      <c r="AS841" s="41" t="s">
        <v>2304</v>
      </c>
      <c r="AT841" s="23">
        <v>0</v>
      </c>
      <c r="AU841" s="23">
        <v>0</v>
      </c>
      <c r="AV841" s="25">
        <v>11196261</v>
      </c>
      <c r="AW841" s="22">
        <v>0</v>
      </c>
      <c r="AX841" s="23">
        <v>0</v>
      </c>
      <c r="AY841" s="41">
        <v>0</v>
      </c>
      <c r="AZ841" s="23">
        <v>0</v>
      </c>
      <c r="BA841" s="24">
        <v>0</v>
      </c>
      <c r="BB841" s="23">
        <v>0</v>
      </c>
      <c r="BC841" s="23"/>
      <c r="BD841" s="23">
        <v>0</v>
      </c>
      <c r="BE841" s="41">
        <v>0</v>
      </c>
      <c r="BF841" s="23">
        <v>8275185</v>
      </c>
      <c r="BG841" s="23">
        <v>10982461</v>
      </c>
      <c r="BH841" s="25">
        <v>30453907</v>
      </c>
      <c r="BI841" s="23">
        <v>0</v>
      </c>
      <c r="BJ841" s="23">
        <v>2363368</v>
      </c>
      <c r="BK841" s="23">
        <v>0</v>
      </c>
      <c r="BL841" s="23">
        <v>0</v>
      </c>
      <c r="BM841" s="23">
        <v>0</v>
      </c>
      <c r="BN841" s="24">
        <v>0</v>
      </c>
      <c r="BO841" s="23">
        <v>0</v>
      </c>
      <c r="BP841" s="23">
        <v>0</v>
      </c>
      <c r="BQ841" s="23">
        <v>0</v>
      </c>
      <c r="BR841" s="25">
        <v>32817275</v>
      </c>
      <c r="BS841" s="22">
        <v>0</v>
      </c>
      <c r="BT841" s="23">
        <v>0</v>
      </c>
      <c r="BU841" s="23">
        <v>0</v>
      </c>
      <c r="BV841" s="23">
        <v>0</v>
      </c>
      <c r="BW841" s="24">
        <v>0</v>
      </c>
      <c r="BX841" s="23">
        <v>0</v>
      </c>
      <c r="BY841" s="23">
        <v>0</v>
      </c>
      <c r="BZ841" s="23">
        <v>0</v>
      </c>
      <c r="CA841" s="25">
        <f t="shared" si="125"/>
        <v>32817275</v>
      </c>
      <c r="CB841" s="22">
        <v>0</v>
      </c>
      <c r="CC841" s="23">
        <v>0</v>
      </c>
      <c r="CD841" s="23">
        <v>0</v>
      </c>
      <c r="CE841" s="23">
        <v>0</v>
      </c>
      <c r="CF841" s="24">
        <v>0</v>
      </c>
      <c r="CG841" s="23">
        <v>0</v>
      </c>
      <c r="CH841" s="23">
        <v>0</v>
      </c>
      <c r="CI841" s="23">
        <v>0</v>
      </c>
      <c r="CJ841" s="25">
        <f t="shared" si="126"/>
        <v>32817275</v>
      </c>
      <c r="CK841" s="22">
        <v>0</v>
      </c>
      <c r="CL841" s="23">
        <v>0</v>
      </c>
      <c r="CM841" s="23">
        <v>0</v>
      </c>
      <c r="CN841" s="23">
        <v>0</v>
      </c>
      <c r="CO841" s="23">
        <v>0</v>
      </c>
      <c r="CP841" s="24">
        <v>0</v>
      </c>
      <c r="CQ841" s="23">
        <v>0</v>
      </c>
      <c r="CR841" s="23">
        <v>0</v>
      </c>
      <c r="CS841" s="25">
        <f t="shared" si="127"/>
        <v>32817275</v>
      </c>
      <c r="CT841" s="22">
        <v>0</v>
      </c>
      <c r="CU841" s="23">
        <v>0</v>
      </c>
      <c r="CV841" s="23">
        <v>0</v>
      </c>
      <c r="CW841" s="23"/>
      <c r="CX841" s="23">
        <v>0</v>
      </c>
      <c r="CY841" s="24">
        <v>0</v>
      </c>
      <c r="CZ841" s="23">
        <v>0</v>
      </c>
      <c r="DA841" s="23">
        <v>0</v>
      </c>
      <c r="DB841" s="25">
        <f t="shared" si="120"/>
        <v>32817275</v>
      </c>
      <c r="DC841" s="22">
        <v>0</v>
      </c>
      <c r="DD841" s="23">
        <v>0</v>
      </c>
      <c r="DE841" s="23">
        <v>0</v>
      </c>
      <c r="DF841" s="23">
        <v>0</v>
      </c>
      <c r="DG841" s="23">
        <v>0</v>
      </c>
      <c r="DH841" s="24">
        <v>0</v>
      </c>
      <c r="DI841" s="23">
        <v>0</v>
      </c>
      <c r="DJ841" s="23">
        <v>0</v>
      </c>
      <c r="DK841" s="25">
        <f t="shared" si="121"/>
        <v>32817275</v>
      </c>
      <c r="DL841" s="28">
        <v>0</v>
      </c>
      <c r="DM841" s="23">
        <v>0</v>
      </c>
      <c r="DN841" s="23">
        <v>0</v>
      </c>
      <c r="DO841" s="23">
        <v>0</v>
      </c>
      <c r="DP841" s="23">
        <v>0</v>
      </c>
      <c r="DQ841" s="23"/>
      <c r="DR841" s="23">
        <v>0</v>
      </c>
      <c r="DS841" s="23">
        <v>0</v>
      </c>
      <c r="DT841" s="24">
        <v>0</v>
      </c>
      <c r="DU841" s="23">
        <v>0</v>
      </c>
      <c r="DV841" s="23">
        <v>0</v>
      </c>
      <c r="DW841" s="26">
        <f t="shared" si="128"/>
        <v>32817275</v>
      </c>
      <c r="DX841" s="26">
        <f>VLOOKUP(B841,[2]RPTNCT049_ConsultaSaldosContabl!$I$4:$K$7914,3,0)</f>
        <v>10638553</v>
      </c>
      <c r="DY841" s="13" t="e">
        <f>+S841+AD841+AU841+#REF!+BG841+#REF!+BQ841+#REF!</f>
        <v>#REF!</v>
      </c>
    </row>
    <row r="842" spans="1:129" ht="15" customHeight="1" x14ac:dyDescent="0.2">
      <c r="A842" s="9">
        <v>8000994319</v>
      </c>
      <c r="B842" s="9">
        <v>800099431</v>
      </c>
      <c r="C842" s="9"/>
      <c r="D842" s="27">
        <v>210085400</v>
      </c>
      <c r="E842" s="21" t="s">
        <v>1108</v>
      </c>
      <c r="F842" s="20" t="s">
        <v>2232</v>
      </c>
      <c r="G842" s="22">
        <f>VLOOKUP(A842,[1]SGP!$A$4:$G$1137,7,0)</f>
        <v>0</v>
      </c>
      <c r="H842" s="23"/>
      <c r="I842" s="23">
        <v>0</v>
      </c>
      <c r="J842" s="23">
        <v>0</v>
      </c>
      <c r="K842" s="24">
        <v>0</v>
      </c>
      <c r="L842" s="23">
        <v>0</v>
      </c>
      <c r="M842" s="23">
        <v>0</v>
      </c>
      <c r="N842" s="25">
        <f t="shared" si="122"/>
        <v>0</v>
      </c>
      <c r="O842" s="25">
        <v>0</v>
      </c>
      <c r="P842" s="22">
        <v>0</v>
      </c>
      <c r="Q842" s="23"/>
      <c r="R842" s="23">
        <v>0</v>
      </c>
      <c r="S842" s="31">
        <v>62240695</v>
      </c>
      <c r="T842" s="23">
        <v>0</v>
      </c>
      <c r="U842" s="24">
        <v>0</v>
      </c>
      <c r="V842" s="23">
        <v>0</v>
      </c>
      <c r="W842" s="23">
        <v>0</v>
      </c>
      <c r="X842" s="25">
        <f t="shared" si="123"/>
        <v>62240695</v>
      </c>
      <c r="Y842" s="25">
        <v>0</v>
      </c>
      <c r="Z842" s="22">
        <v>0</v>
      </c>
      <c r="AA842" s="23"/>
      <c r="AB842" s="22">
        <v>0</v>
      </c>
      <c r="AC842" s="23">
        <v>0</v>
      </c>
      <c r="AD842" s="23">
        <v>10048403</v>
      </c>
      <c r="AE842" s="23">
        <v>0</v>
      </c>
      <c r="AF842" s="24">
        <v>0</v>
      </c>
      <c r="AG842" s="23">
        <v>0</v>
      </c>
      <c r="AH842" s="23">
        <v>0</v>
      </c>
      <c r="AI842" s="25">
        <f t="shared" si="124"/>
        <v>72289098</v>
      </c>
      <c r="AJ842" s="25">
        <v>0</v>
      </c>
      <c r="AK842" s="24">
        <v>0</v>
      </c>
      <c r="AL842" s="23">
        <v>0</v>
      </c>
      <c r="AM842" s="23">
        <v>0</v>
      </c>
      <c r="AN842" s="24">
        <v>0</v>
      </c>
      <c r="AO842" s="24">
        <v>0</v>
      </c>
      <c r="AP842" s="23">
        <v>0</v>
      </c>
      <c r="AQ842" s="23">
        <v>0</v>
      </c>
      <c r="AR842" s="23">
        <v>0</v>
      </c>
      <c r="AS842" s="41" t="s">
        <v>2304</v>
      </c>
      <c r="AT842" s="23">
        <v>0</v>
      </c>
      <c r="AU842" s="23">
        <v>0</v>
      </c>
      <c r="AV842" s="25">
        <v>72289098</v>
      </c>
      <c r="AW842" s="22">
        <v>0</v>
      </c>
      <c r="AX842" s="23">
        <v>0</v>
      </c>
      <c r="AY842" s="41">
        <v>0</v>
      </c>
      <c r="AZ842" s="23">
        <v>0</v>
      </c>
      <c r="BA842" s="24">
        <v>0</v>
      </c>
      <c r="BB842" s="23">
        <v>0</v>
      </c>
      <c r="BC842" s="23"/>
      <c r="BD842" s="23">
        <v>0</v>
      </c>
      <c r="BE842" s="41">
        <v>0</v>
      </c>
      <c r="BF842" s="23">
        <v>72859740</v>
      </c>
      <c r="BG842" s="23">
        <v>67426605</v>
      </c>
      <c r="BH842" s="25">
        <v>212575443</v>
      </c>
      <c r="BI842" s="23">
        <v>0</v>
      </c>
      <c r="BJ842" s="23">
        <v>20205728</v>
      </c>
      <c r="BK842" s="23">
        <v>0</v>
      </c>
      <c r="BL842" s="23">
        <v>0</v>
      </c>
      <c r="BM842" s="23">
        <v>0</v>
      </c>
      <c r="BN842" s="24">
        <v>0</v>
      </c>
      <c r="BO842" s="23">
        <v>0</v>
      </c>
      <c r="BP842" s="23">
        <v>0</v>
      </c>
      <c r="BQ842" s="23">
        <v>0</v>
      </c>
      <c r="BR842" s="25">
        <v>232781171</v>
      </c>
      <c r="BS842" s="22">
        <v>0</v>
      </c>
      <c r="BT842" s="23">
        <v>0</v>
      </c>
      <c r="BU842" s="23">
        <v>0</v>
      </c>
      <c r="BV842" s="23">
        <v>0</v>
      </c>
      <c r="BW842" s="24">
        <v>0</v>
      </c>
      <c r="BX842" s="23">
        <v>0</v>
      </c>
      <c r="BY842" s="23">
        <v>0</v>
      </c>
      <c r="BZ842" s="23">
        <v>0</v>
      </c>
      <c r="CA842" s="25">
        <f t="shared" si="125"/>
        <v>232781171</v>
      </c>
      <c r="CB842" s="22">
        <v>0</v>
      </c>
      <c r="CC842" s="23">
        <v>0</v>
      </c>
      <c r="CD842" s="23">
        <v>0</v>
      </c>
      <c r="CE842" s="23">
        <v>0</v>
      </c>
      <c r="CF842" s="24">
        <v>0</v>
      </c>
      <c r="CG842" s="23">
        <v>0</v>
      </c>
      <c r="CH842" s="23">
        <v>0</v>
      </c>
      <c r="CI842" s="23">
        <v>0</v>
      </c>
      <c r="CJ842" s="25">
        <f t="shared" si="126"/>
        <v>232781171</v>
      </c>
      <c r="CK842" s="22">
        <v>0</v>
      </c>
      <c r="CL842" s="23">
        <v>0</v>
      </c>
      <c r="CM842" s="23">
        <v>0</v>
      </c>
      <c r="CN842" s="23">
        <v>0</v>
      </c>
      <c r="CO842" s="23">
        <v>0</v>
      </c>
      <c r="CP842" s="24">
        <v>0</v>
      </c>
      <c r="CQ842" s="23">
        <v>0</v>
      </c>
      <c r="CR842" s="23">
        <v>0</v>
      </c>
      <c r="CS842" s="25">
        <f t="shared" si="127"/>
        <v>232781171</v>
      </c>
      <c r="CT842" s="22">
        <v>0</v>
      </c>
      <c r="CU842" s="23">
        <v>0</v>
      </c>
      <c r="CV842" s="23">
        <v>0</v>
      </c>
      <c r="CW842" s="23"/>
      <c r="CX842" s="23">
        <v>0</v>
      </c>
      <c r="CY842" s="24">
        <v>0</v>
      </c>
      <c r="CZ842" s="23">
        <v>0</v>
      </c>
      <c r="DA842" s="23">
        <v>0</v>
      </c>
      <c r="DB842" s="25">
        <f t="shared" si="120"/>
        <v>232781171</v>
      </c>
      <c r="DC842" s="22">
        <v>0</v>
      </c>
      <c r="DD842" s="23">
        <v>0</v>
      </c>
      <c r="DE842" s="23">
        <v>0</v>
      </c>
      <c r="DF842" s="23">
        <v>0</v>
      </c>
      <c r="DG842" s="23">
        <v>0</v>
      </c>
      <c r="DH842" s="24">
        <v>0</v>
      </c>
      <c r="DI842" s="23">
        <v>0</v>
      </c>
      <c r="DJ842" s="23">
        <v>0</v>
      </c>
      <c r="DK842" s="25">
        <f t="shared" si="121"/>
        <v>232781171</v>
      </c>
      <c r="DL842" s="28">
        <v>0</v>
      </c>
      <c r="DM842" s="23">
        <v>0</v>
      </c>
      <c r="DN842" s="23">
        <v>0</v>
      </c>
      <c r="DO842" s="23">
        <v>0</v>
      </c>
      <c r="DP842" s="23"/>
      <c r="DQ842" s="23"/>
      <c r="DR842" s="23">
        <v>0</v>
      </c>
      <c r="DS842" s="23">
        <v>0</v>
      </c>
      <c r="DT842" s="24">
        <v>0</v>
      </c>
      <c r="DU842" s="23">
        <v>0</v>
      </c>
      <c r="DV842" s="23">
        <v>0</v>
      </c>
      <c r="DW842" s="26">
        <f t="shared" si="128"/>
        <v>232781171</v>
      </c>
      <c r="DX842" s="26">
        <f>VLOOKUP(B842,[2]RPTNCT049_ConsultaSaldosContabl!$I$4:$K$7914,3,0)</f>
        <v>93065468</v>
      </c>
      <c r="DY842" s="13" t="e">
        <f>+S842+AD842+AU842+#REF!+BG842+#REF!+BQ842+#REF!</f>
        <v>#REF!</v>
      </c>
    </row>
    <row r="843" spans="1:129" ht="15" customHeight="1" x14ac:dyDescent="0.2">
      <c r="A843" s="9">
        <v>8000994293</v>
      </c>
      <c r="B843" s="9">
        <v>800099429</v>
      </c>
      <c r="C843" s="9"/>
      <c r="D843" s="27">
        <v>216385263</v>
      </c>
      <c r="E843" s="21" t="s">
        <v>1103</v>
      </c>
      <c r="F843" s="20" t="s">
        <v>2227</v>
      </c>
      <c r="G843" s="22">
        <f>VLOOKUP(A843,[1]SGP!$A$4:$G$1137,7,0)</f>
        <v>0</v>
      </c>
      <c r="H843" s="23"/>
      <c r="I843" s="23">
        <v>0</v>
      </c>
      <c r="J843" s="23">
        <v>0</v>
      </c>
      <c r="K843" s="24">
        <v>0</v>
      </c>
      <c r="L843" s="23">
        <v>0</v>
      </c>
      <c r="M843" s="23">
        <v>0</v>
      </c>
      <c r="N843" s="25">
        <f t="shared" si="122"/>
        <v>0</v>
      </c>
      <c r="O843" s="25">
        <v>0</v>
      </c>
      <c r="P843" s="22">
        <v>0</v>
      </c>
      <c r="Q843" s="23"/>
      <c r="R843" s="23">
        <v>0</v>
      </c>
      <c r="S843" s="31">
        <v>110805810</v>
      </c>
      <c r="T843" s="23">
        <v>0</v>
      </c>
      <c r="U843" s="24">
        <v>0</v>
      </c>
      <c r="V843" s="23">
        <v>0</v>
      </c>
      <c r="W843" s="23">
        <v>0</v>
      </c>
      <c r="X843" s="25">
        <f t="shared" si="123"/>
        <v>110805810</v>
      </c>
      <c r="Y843" s="25">
        <v>0</v>
      </c>
      <c r="Z843" s="22">
        <v>0</v>
      </c>
      <c r="AA843" s="23"/>
      <c r="AB843" s="22">
        <v>0</v>
      </c>
      <c r="AC843" s="23">
        <v>0</v>
      </c>
      <c r="AD843" s="23">
        <v>0</v>
      </c>
      <c r="AE843" s="23">
        <v>0</v>
      </c>
      <c r="AF843" s="24">
        <v>0</v>
      </c>
      <c r="AG843" s="23">
        <v>0</v>
      </c>
      <c r="AH843" s="23">
        <v>0</v>
      </c>
      <c r="AI843" s="25">
        <f t="shared" si="124"/>
        <v>110805810</v>
      </c>
      <c r="AJ843" s="25">
        <v>0</v>
      </c>
      <c r="AK843" s="24">
        <v>0</v>
      </c>
      <c r="AL843" s="23">
        <v>0</v>
      </c>
      <c r="AM843" s="23">
        <v>0</v>
      </c>
      <c r="AN843" s="24">
        <v>0</v>
      </c>
      <c r="AO843" s="24">
        <v>0</v>
      </c>
      <c r="AP843" s="23">
        <v>0</v>
      </c>
      <c r="AQ843" s="23">
        <v>0</v>
      </c>
      <c r="AR843" s="23">
        <v>0</v>
      </c>
      <c r="AS843" s="41" t="s">
        <v>2304</v>
      </c>
      <c r="AT843" s="23">
        <v>0</v>
      </c>
      <c r="AU843" s="23">
        <v>0</v>
      </c>
      <c r="AV843" s="25">
        <v>110805810</v>
      </c>
      <c r="AW843" s="22">
        <v>0</v>
      </c>
      <c r="AX843" s="23">
        <v>0</v>
      </c>
      <c r="AY843" s="41">
        <v>0</v>
      </c>
      <c r="AZ843" s="23">
        <v>0</v>
      </c>
      <c r="BA843" s="24">
        <v>0</v>
      </c>
      <c r="BB843" s="23">
        <v>0</v>
      </c>
      <c r="BC843" s="23"/>
      <c r="BD843" s="23">
        <v>0</v>
      </c>
      <c r="BE843" s="41">
        <v>0</v>
      </c>
      <c r="BF843" s="23">
        <v>94180605</v>
      </c>
      <c r="BG843" s="23">
        <v>100522322</v>
      </c>
      <c r="BH843" s="25">
        <v>305508737</v>
      </c>
      <c r="BI843" s="23">
        <v>0</v>
      </c>
      <c r="BJ843" s="23">
        <v>27179352</v>
      </c>
      <c r="BK843" s="23">
        <v>0</v>
      </c>
      <c r="BL843" s="23">
        <v>0</v>
      </c>
      <c r="BM843" s="23">
        <v>0</v>
      </c>
      <c r="BN843" s="24">
        <v>0</v>
      </c>
      <c r="BO843" s="23">
        <v>0</v>
      </c>
      <c r="BP843" s="23">
        <v>0</v>
      </c>
      <c r="BQ843" s="23">
        <v>0</v>
      </c>
      <c r="BR843" s="25">
        <v>332688089</v>
      </c>
      <c r="BS843" s="22">
        <v>0</v>
      </c>
      <c r="BT843" s="23">
        <v>0</v>
      </c>
      <c r="BU843" s="23">
        <v>0</v>
      </c>
      <c r="BV843" s="23">
        <v>0</v>
      </c>
      <c r="BW843" s="24">
        <v>0</v>
      </c>
      <c r="BX843" s="23">
        <v>0</v>
      </c>
      <c r="BY843" s="23">
        <v>0</v>
      </c>
      <c r="BZ843" s="23">
        <v>0</v>
      </c>
      <c r="CA843" s="25">
        <f t="shared" si="125"/>
        <v>332688089</v>
      </c>
      <c r="CB843" s="22">
        <v>0</v>
      </c>
      <c r="CC843" s="23">
        <v>0</v>
      </c>
      <c r="CD843" s="23">
        <v>0</v>
      </c>
      <c r="CE843" s="23">
        <v>0</v>
      </c>
      <c r="CF843" s="24">
        <v>0</v>
      </c>
      <c r="CG843" s="23">
        <v>0</v>
      </c>
      <c r="CH843" s="23">
        <v>0</v>
      </c>
      <c r="CI843" s="23">
        <v>0</v>
      </c>
      <c r="CJ843" s="25">
        <f t="shared" si="126"/>
        <v>332688089</v>
      </c>
      <c r="CK843" s="22">
        <v>0</v>
      </c>
      <c r="CL843" s="23">
        <v>0</v>
      </c>
      <c r="CM843" s="23">
        <v>0</v>
      </c>
      <c r="CN843" s="23">
        <v>0</v>
      </c>
      <c r="CO843" s="23">
        <v>0</v>
      </c>
      <c r="CP843" s="24">
        <v>0</v>
      </c>
      <c r="CQ843" s="23">
        <v>0</v>
      </c>
      <c r="CR843" s="23">
        <v>0</v>
      </c>
      <c r="CS843" s="25">
        <f t="shared" si="127"/>
        <v>332688089</v>
      </c>
      <c r="CT843" s="22">
        <v>0</v>
      </c>
      <c r="CU843" s="23">
        <v>0</v>
      </c>
      <c r="CV843" s="23">
        <v>0</v>
      </c>
      <c r="CW843" s="23"/>
      <c r="CX843" s="23">
        <v>0</v>
      </c>
      <c r="CY843" s="24">
        <v>0</v>
      </c>
      <c r="CZ843" s="23">
        <v>0</v>
      </c>
      <c r="DA843" s="23">
        <v>0</v>
      </c>
      <c r="DB843" s="25">
        <f t="shared" si="120"/>
        <v>332688089</v>
      </c>
      <c r="DC843" s="22">
        <v>0</v>
      </c>
      <c r="DD843" s="23">
        <v>0</v>
      </c>
      <c r="DE843" s="23">
        <v>0</v>
      </c>
      <c r="DF843" s="23">
        <v>0</v>
      </c>
      <c r="DG843" s="23">
        <v>0</v>
      </c>
      <c r="DH843" s="24">
        <v>0</v>
      </c>
      <c r="DI843" s="23">
        <v>0</v>
      </c>
      <c r="DJ843" s="23">
        <v>0</v>
      </c>
      <c r="DK843" s="25">
        <f t="shared" si="121"/>
        <v>332688089</v>
      </c>
      <c r="DL843" s="28">
        <v>0</v>
      </c>
      <c r="DM843" s="23">
        <v>0</v>
      </c>
      <c r="DN843" s="23">
        <v>0</v>
      </c>
      <c r="DO843" s="23">
        <v>0</v>
      </c>
      <c r="DP843" s="23"/>
      <c r="DQ843" s="23"/>
      <c r="DR843" s="23">
        <v>0</v>
      </c>
      <c r="DS843" s="23">
        <v>0</v>
      </c>
      <c r="DT843" s="24">
        <v>0</v>
      </c>
      <c r="DU843" s="23">
        <v>0</v>
      </c>
      <c r="DV843" s="23">
        <v>0</v>
      </c>
      <c r="DW843" s="26">
        <f t="shared" si="128"/>
        <v>332688089</v>
      </c>
      <c r="DX843" s="26">
        <f>VLOOKUP(B843,[2]RPTNCT049_ConsultaSaldosContabl!$I$4:$K$7914,3,0)</f>
        <v>121359957</v>
      </c>
      <c r="DY843" s="13" t="e">
        <f>+S843+AD843+AU843+#REF!+BG843+#REF!+BQ843+#REF!</f>
        <v>#REF!</v>
      </c>
    </row>
    <row r="844" spans="1:129" ht="15" customHeight="1" x14ac:dyDescent="0.2">
      <c r="A844" s="9">
        <v>8000994254</v>
      </c>
      <c r="B844" s="9">
        <v>800099425</v>
      </c>
      <c r="C844" s="9"/>
      <c r="D844" s="27">
        <v>212585225</v>
      </c>
      <c r="E844" s="21" t="s">
        <v>1100</v>
      </c>
      <c r="F844" s="20" t="s">
        <v>2224</v>
      </c>
      <c r="G844" s="22">
        <f>VLOOKUP(A844,[1]SGP!$A$4:$G$1137,7,0)</f>
        <v>0</v>
      </c>
      <c r="H844" s="23"/>
      <c r="I844" s="23">
        <v>0</v>
      </c>
      <c r="J844" s="23">
        <v>0</v>
      </c>
      <c r="K844" s="24">
        <v>0</v>
      </c>
      <c r="L844" s="23">
        <v>0</v>
      </c>
      <c r="M844" s="23">
        <v>0</v>
      </c>
      <c r="N844" s="25">
        <f t="shared" si="122"/>
        <v>0</v>
      </c>
      <c r="O844" s="25">
        <v>0</v>
      </c>
      <c r="P844" s="22">
        <v>0</v>
      </c>
      <c r="Q844" s="23"/>
      <c r="R844" s="23">
        <v>0</v>
      </c>
      <c r="S844" s="31">
        <v>89290368</v>
      </c>
      <c r="T844" s="23">
        <v>0</v>
      </c>
      <c r="U844" s="24">
        <v>0</v>
      </c>
      <c r="V844" s="23">
        <v>0</v>
      </c>
      <c r="W844" s="23">
        <v>0</v>
      </c>
      <c r="X844" s="25">
        <f t="shared" si="123"/>
        <v>89290368</v>
      </c>
      <c r="Y844" s="25">
        <v>0</v>
      </c>
      <c r="Z844" s="22">
        <v>0</v>
      </c>
      <c r="AA844" s="23"/>
      <c r="AB844" s="22">
        <v>0</v>
      </c>
      <c r="AC844" s="23">
        <v>0</v>
      </c>
      <c r="AD844" s="23">
        <v>0</v>
      </c>
      <c r="AE844" s="23">
        <v>0</v>
      </c>
      <c r="AF844" s="24">
        <v>0</v>
      </c>
      <c r="AG844" s="23">
        <v>0</v>
      </c>
      <c r="AH844" s="23">
        <v>0</v>
      </c>
      <c r="AI844" s="25">
        <f t="shared" si="124"/>
        <v>89290368</v>
      </c>
      <c r="AJ844" s="25">
        <v>0</v>
      </c>
      <c r="AK844" s="24">
        <v>0</v>
      </c>
      <c r="AL844" s="23">
        <v>0</v>
      </c>
      <c r="AM844" s="23">
        <v>0</v>
      </c>
      <c r="AN844" s="24">
        <v>0</v>
      </c>
      <c r="AO844" s="24">
        <v>0</v>
      </c>
      <c r="AP844" s="23">
        <v>0</v>
      </c>
      <c r="AQ844" s="23">
        <v>0</v>
      </c>
      <c r="AR844" s="23">
        <v>0</v>
      </c>
      <c r="AS844" s="41" t="s">
        <v>2304</v>
      </c>
      <c r="AT844" s="23">
        <v>0</v>
      </c>
      <c r="AU844" s="23">
        <v>0</v>
      </c>
      <c r="AV844" s="25">
        <v>89290368</v>
      </c>
      <c r="AW844" s="22">
        <v>0</v>
      </c>
      <c r="AX844" s="23">
        <v>0</v>
      </c>
      <c r="AY844" s="41">
        <v>0</v>
      </c>
      <c r="AZ844" s="23">
        <v>0</v>
      </c>
      <c r="BA844" s="24">
        <v>0</v>
      </c>
      <c r="BB844" s="23">
        <v>0</v>
      </c>
      <c r="BC844" s="23"/>
      <c r="BD844" s="23">
        <v>0</v>
      </c>
      <c r="BE844" s="41">
        <v>0</v>
      </c>
      <c r="BF844" s="23">
        <v>82717780</v>
      </c>
      <c r="BG844" s="23">
        <v>83461624</v>
      </c>
      <c r="BH844" s="25">
        <v>255469772</v>
      </c>
      <c r="BI844" s="23">
        <v>0</v>
      </c>
      <c r="BJ844" s="23">
        <v>22536736</v>
      </c>
      <c r="BK844" s="23">
        <v>0</v>
      </c>
      <c r="BL844" s="23">
        <v>0</v>
      </c>
      <c r="BM844" s="23">
        <v>0</v>
      </c>
      <c r="BN844" s="24">
        <v>0</v>
      </c>
      <c r="BO844" s="23">
        <v>0</v>
      </c>
      <c r="BP844" s="23">
        <v>0</v>
      </c>
      <c r="BQ844" s="23">
        <v>0</v>
      </c>
      <c r="BR844" s="25">
        <v>278006508</v>
      </c>
      <c r="BS844" s="22">
        <v>0</v>
      </c>
      <c r="BT844" s="23">
        <v>0</v>
      </c>
      <c r="BU844" s="23">
        <v>0</v>
      </c>
      <c r="BV844" s="23">
        <v>0</v>
      </c>
      <c r="BW844" s="24">
        <v>0</v>
      </c>
      <c r="BX844" s="23">
        <v>0</v>
      </c>
      <c r="BY844" s="23">
        <v>0</v>
      </c>
      <c r="BZ844" s="23">
        <v>0</v>
      </c>
      <c r="CA844" s="25">
        <f t="shared" si="125"/>
        <v>278006508</v>
      </c>
      <c r="CB844" s="22">
        <v>0</v>
      </c>
      <c r="CC844" s="23">
        <v>0</v>
      </c>
      <c r="CD844" s="23">
        <v>0</v>
      </c>
      <c r="CE844" s="23">
        <v>0</v>
      </c>
      <c r="CF844" s="24">
        <v>0</v>
      </c>
      <c r="CG844" s="23">
        <v>0</v>
      </c>
      <c r="CH844" s="23">
        <v>0</v>
      </c>
      <c r="CI844" s="23">
        <v>0</v>
      </c>
      <c r="CJ844" s="25">
        <f t="shared" si="126"/>
        <v>278006508</v>
      </c>
      <c r="CK844" s="22">
        <v>0</v>
      </c>
      <c r="CL844" s="23">
        <v>0</v>
      </c>
      <c r="CM844" s="23">
        <v>0</v>
      </c>
      <c r="CN844" s="23">
        <v>0</v>
      </c>
      <c r="CO844" s="23">
        <v>0</v>
      </c>
      <c r="CP844" s="24">
        <v>0</v>
      </c>
      <c r="CQ844" s="23">
        <v>0</v>
      </c>
      <c r="CR844" s="23">
        <v>0</v>
      </c>
      <c r="CS844" s="25">
        <f t="shared" si="127"/>
        <v>278006508</v>
      </c>
      <c r="CT844" s="22">
        <v>0</v>
      </c>
      <c r="CU844" s="23">
        <v>0</v>
      </c>
      <c r="CV844" s="23">
        <v>0</v>
      </c>
      <c r="CW844" s="23"/>
      <c r="CX844" s="23">
        <v>0</v>
      </c>
      <c r="CY844" s="24">
        <v>0</v>
      </c>
      <c r="CZ844" s="23">
        <v>0</v>
      </c>
      <c r="DA844" s="23">
        <v>0</v>
      </c>
      <c r="DB844" s="25">
        <f t="shared" si="120"/>
        <v>278006508</v>
      </c>
      <c r="DC844" s="22">
        <v>0</v>
      </c>
      <c r="DD844" s="23">
        <v>0</v>
      </c>
      <c r="DE844" s="23">
        <v>0</v>
      </c>
      <c r="DF844" s="23">
        <v>0</v>
      </c>
      <c r="DG844" s="23">
        <v>0</v>
      </c>
      <c r="DH844" s="24">
        <v>0</v>
      </c>
      <c r="DI844" s="23">
        <v>0</v>
      </c>
      <c r="DJ844" s="23">
        <v>0</v>
      </c>
      <c r="DK844" s="25">
        <f t="shared" si="121"/>
        <v>278006508</v>
      </c>
      <c r="DL844" s="28">
        <v>0</v>
      </c>
      <c r="DM844" s="23">
        <v>0</v>
      </c>
      <c r="DN844" s="23">
        <v>0</v>
      </c>
      <c r="DO844" s="23">
        <v>0</v>
      </c>
      <c r="DP844" s="23"/>
      <c r="DQ844" s="23"/>
      <c r="DR844" s="23">
        <v>0</v>
      </c>
      <c r="DS844" s="23">
        <v>0</v>
      </c>
      <c r="DT844" s="24">
        <v>0</v>
      </c>
      <c r="DU844" s="23">
        <v>0</v>
      </c>
      <c r="DV844" s="23">
        <v>0</v>
      </c>
      <c r="DW844" s="26">
        <f t="shared" si="128"/>
        <v>278006508</v>
      </c>
      <c r="DX844" s="26">
        <f>VLOOKUP(B844,[2]RPTNCT049_ConsultaSaldosContabl!$I$4:$K$7914,3,0)</f>
        <v>105254516</v>
      </c>
      <c r="DY844" s="13" t="e">
        <f>+S844+AD844+AU844+#REF!+BG844+#REF!+BQ844+#REF!</f>
        <v>#REF!</v>
      </c>
    </row>
    <row r="845" spans="1:129" ht="15" customHeight="1" x14ac:dyDescent="0.2">
      <c r="A845" s="9">
        <v>8000993905</v>
      </c>
      <c r="B845" s="9">
        <v>800099390</v>
      </c>
      <c r="C845" s="9"/>
      <c r="D845" s="27">
        <v>219015090</v>
      </c>
      <c r="E845" s="21" t="s">
        <v>281</v>
      </c>
      <c r="F845" s="20" t="s">
        <v>1430</v>
      </c>
      <c r="G845" s="22">
        <f>VLOOKUP(A845,[1]SGP!$A$4:$G$1137,7,0)</f>
        <v>0</v>
      </c>
      <c r="H845" s="23"/>
      <c r="I845" s="23">
        <v>0</v>
      </c>
      <c r="J845" s="23">
        <v>0</v>
      </c>
      <c r="K845" s="24">
        <v>0</v>
      </c>
      <c r="L845" s="23">
        <v>0</v>
      </c>
      <c r="M845" s="23">
        <v>0</v>
      </c>
      <c r="N845" s="25">
        <f t="shared" si="122"/>
        <v>0</v>
      </c>
      <c r="O845" s="25">
        <v>0</v>
      </c>
      <c r="P845" s="22">
        <v>0</v>
      </c>
      <c r="Q845" s="23">
        <v>0</v>
      </c>
      <c r="R845" s="23">
        <v>0</v>
      </c>
      <c r="S845" s="31">
        <v>14156961</v>
      </c>
      <c r="T845" s="23">
        <v>0</v>
      </c>
      <c r="U845" s="24">
        <v>0</v>
      </c>
      <c r="V845" s="23">
        <v>0</v>
      </c>
      <c r="W845" s="23">
        <v>0</v>
      </c>
      <c r="X845" s="25">
        <f t="shared" si="123"/>
        <v>14156961</v>
      </c>
      <c r="Y845" s="25">
        <v>0</v>
      </c>
      <c r="Z845" s="22">
        <v>0</v>
      </c>
      <c r="AA845" s="23">
        <v>0</v>
      </c>
      <c r="AB845" s="22">
        <v>0</v>
      </c>
      <c r="AC845" s="23">
        <v>0</v>
      </c>
      <c r="AD845" s="23">
        <v>0</v>
      </c>
      <c r="AE845" s="23">
        <v>0</v>
      </c>
      <c r="AF845" s="24">
        <v>0</v>
      </c>
      <c r="AG845" s="23">
        <v>0</v>
      </c>
      <c r="AH845" s="23">
        <v>0</v>
      </c>
      <c r="AI845" s="25">
        <f t="shared" si="124"/>
        <v>14156961</v>
      </c>
      <c r="AJ845" s="25">
        <v>0</v>
      </c>
      <c r="AK845" s="24">
        <v>0</v>
      </c>
      <c r="AL845" s="23">
        <v>0</v>
      </c>
      <c r="AM845" s="23">
        <v>0</v>
      </c>
      <c r="AN845" s="24">
        <v>0</v>
      </c>
      <c r="AO845" s="24">
        <v>0</v>
      </c>
      <c r="AP845" s="23">
        <v>0</v>
      </c>
      <c r="AQ845" s="23">
        <v>0</v>
      </c>
      <c r="AR845" s="23">
        <v>0</v>
      </c>
      <c r="AS845" s="41" t="s">
        <v>2304</v>
      </c>
      <c r="AT845" s="23">
        <v>0</v>
      </c>
      <c r="AU845" s="23">
        <v>0</v>
      </c>
      <c r="AV845" s="25">
        <v>14156961</v>
      </c>
      <c r="AW845" s="22">
        <v>0</v>
      </c>
      <c r="AX845" s="23">
        <v>0</v>
      </c>
      <c r="AY845" s="41">
        <v>0</v>
      </c>
      <c r="AZ845" s="23">
        <v>0</v>
      </c>
      <c r="BA845" s="24">
        <v>0</v>
      </c>
      <c r="BB845" s="23">
        <v>0</v>
      </c>
      <c r="BC845" s="23"/>
      <c r="BD845" s="23">
        <v>0</v>
      </c>
      <c r="BE845" s="41">
        <v>0</v>
      </c>
      <c r="BF845" s="23">
        <v>9657210</v>
      </c>
      <c r="BG845" s="23">
        <v>12529982</v>
      </c>
      <c r="BH845" s="25">
        <v>36344153</v>
      </c>
      <c r="BI845" s="23">
        <v>0</v>
      </c>
      <c r="BJ845" s="23">
        <v>2679317</v>
      </c>
      <c r="BK845" s="23">
        <v>0</v>
      </c>
      <c r="BL845" s="23">
        <v>0</v>
      </c>
      <c r="BM845" s="23">
        <v>0</v>
      </c>
      <c r="BN845" s="24">
        <v>0</v>
      </c>
      <c r="BO845" s="23">
        <v>0</v>
      </c>
      <c r="BP845" s="23">
        <v>0</v>
      </c>
      <c r="BQ845" s="23">
        <v>0</v>
      </c>
      <c r="BR845" s="25">
        <v>39023470</v>
      </c>
      <c r="BS845" s="22">
        <v>0</v>
      </c>
      <c r="BT845" s="23">
        <v>0</v>
      </c>
      <c r="BU845" s="23">
        <v>0</v>
      </c>
      <c r="BV845" s="23">
        <v>0</v>
      </c>
      <c r="BW845" s="24">
        <v>0</v>
      </c>
      <c r="BX845" s="23">
        <v>0</v>
      </c>
      <c r="BY845" s="23">
        <v>0</v>
      </c>
      <c r="BZ845" s="23">
        <v>0</v>
      </c>
      <c r="CA845" s="25">
        <f t="shared" si="125"/>
        <v>39023470</v>
      </c>
      <c r="CB845" s="22">
        <v>0</v>
      </c>
      <c r="CC845" s="23">
        <v>0</v>
      </c>
      <c r="CD845" s="23">
        <v>0</v>
      </c>
      <c r="CE845" s="23">
        <v>0</v>
      </c>
      <c r="CF845" s="24">
        <v>0</v>
      </c>
      <c r="CG845" s="23">
        <v>0</v>
      </c>
      <c r="CH845" s="23">
        <v>0</v>
      </c>
      <c r="CI845" s="23">
        <v>0</v>
      </c>
      <c r="CJ845" s="25">
        <f t="shared" si="126"/>
        <v>39023470</v>
      </c>
      <c r="CK845" s="22">
        <v>0</v>
      </c>
      <c r="CL845" s="23">
        <v>0</v>
      </c>
      <c r="CM845" s="23">
        <v>0</v>
      </c>
      <c r="CN845" s="23">
        <v>0</v>
      </c>
      <c r="CO845" s="23">
        <v>0</v>
      </c>
      <c r="CP845" s="24">
        <v>0</v>
      </c>
      <c r="CQ845" s="23">
        <v>0</v>
      </c>
      <c r="CR845" s="23">
        <v>0</v>
      </c>
      <c r="CS845" s="25">
        <f t="shared" si="127"/>
        <v>39023470</v>
      </c>
      <c r="CT845" s="22">
        <v>0</v>
      </c>
      <c r="CU845" s="23">
        <v>0</v>
      </c>
      <c r="CV845" s="23">
        <v>0</v>
      </c>
      <c r="CW845" s="23"/>
      <c r="CX845" s="23">
        <v>0</v>
      </c>
      <c r="CY845" s="24">
        <v>0</v>
      </c>
      <c r="CZ845" s="23">
        <v>0</v>
      </c>
      <c r="DA845" s="23">
        <v>0</v>
      </c>
      <c r="DB845" s="25">
        <f t="shared" si="120"/>
        <v>39023470</v>
      </c>
      <c r="DC845" s="22">
        <v>0</v>
      </c>
      <c r="DD845" s="23">
        <v>0</v>
      </c>
      <c r="DE845" s="23">
        <v>0</v>
      </c>
      <c r="DF845" s="23">
        <v>0</v>
      </c>
      <c r="DG845" s="23">
        <v>0</v>
      </c>
      <c r="DH845" s="24">
        <v>0</v>
      </c>
      <c r="DI845" s="23">
        <v>0</v>
      </c>
      <c r="DJ845" s="23">
        <v>0</v>
      </c>
      <c r="DK845" s="25">
        <f t="shared" si="121"/>
        <v>39023470</v>
      </c>
      <c r="DL845" s="28">
        <v>0</v>
      </c>
      <c r="DM845" s="23">
        <v>0</v>
      </c>
      <c r="DN845" s="23">
        <v>0</v>
      </c>
      <c r="DO845" s="23">
        <v>0</v>
      </c>
      <c r="DP845" s="23"/>
      <c r="DQ845" s="23"/>
      <c r="DR845" s="23">
        <v>0</v>
      </c>
      <c r="DS845" s="23">
        <v>0</v>
      </c>
      <c r="DT845" s="24">
        <v>0</v>
      </c>
      <c r="DU845" s="23">
        <v>0</v>
      </c>
      <c r="DV845" s="23">
        <v>0</v>
      </c>
      <c r="DW845" s="26">
        <f t="shared" si="128"/>
        <v>39023470</v>
      </c>
      <c r="DX845" s="26">
        <f>VLOOKUP(B845,[2]RPTNCT049_ConsultaSaldosContabl!$I$4:$K$7914,3,0)</f>
        <v>12336527</v>
      </c>
      <c r="DY845" s="13" t="e">
        <f>+S845+AD845+AU845+#REF!+BG845+#REF!+BQ845+#REF!</f>
        <v>#REF!</v>
      </c>
    </row>
    <row r="846" spans="1:129" ht="15" customHeight="1" x14ac:dyDescent="0.2">
      <c r="A846" s="9">
        <v>8000993177</v>
      </c>
      <c r="B846" s="9">
        <v>800099317</v>
      </c>
      <c r="C846" s="9"/>
      <c r="D846" s="27">
        <v>214066440</v>
      </c>
      <c r="E846" s="21" t="s">
        <v>891</v>
      </c>
      <c r="F846" s="20" t="s">
        <v>2022</v>
      </c>
      <c r="G846" s="22">
        <f>VLOOKUP(A846,[1]SGP!$A$4:$G$1137,7,0)</f>
        <v>0</v>
      </c>
      <c r="H846" s="23"/>
      <c r="I846" s="23">
        <v>0</v>
      </c>
      <c r="J846" s="23">
        <v>0</v>
      </c>
      <c r="K846" s="24">
        <v>0</v>
      </c>
      <c r="L846" s="23">
        <v>0</v>
      </c>
      <c r="M846" s="23">
        <v>0</v>
      </c>
      <c r="N846" s="25">
        <f t="shared" si="122"/>
        <v>0</v>
      </c>
      <c r="O846" s="25">
        <v>0</v>
      </c>
      <c r="P846" s="22">
        <v>0</v>
      </c>
      <c r="Q846" s="23">
        <v>0</v>
      </c>
      <c r="R846" s="23">
        <v>0</v>
      </c>
      <c r="S846" s="31">
        <v>148605412</v>
      </c>
      <c r="T846" s="23">
        <v>0</v>
      </c>
      <c r="U846" s="24">
        <v>0</v>
      </c>
      <c r="V846" s="23">
        <v>0</v>
      </c>
      <c r="W846" s="23">
        <v>0</v>
      </c>
      <c r="X846" s="25">
        <f t="shared" si="123"/>
        <v>148605412</v>
      </c>
      <c r="Y846" s="25">
        <v>0</v>
      </c>
      <c r="Z846" s="22">
        <v>0</v>
      </c>
      <c r="AA846" s="23">
        <v>0</v>
      </c>
      <c r="AB846" s="22">
        <v>0</v>
      </c>
      <c r="AC846" s="23">
        <v>0</v>
      </c>
      <c r="AD846" s="23">
        <v>0</v>
      </c>
      <c r="AE846" s="23">
        <v>0</v>
      </c>
      <c r="AF846" s="24">
        <v>0</v>
      </c>
      <c r="AG846" s="23">
        <v>0</v>
      </c>
      <c r="AH846" s="23">
        <v>0</v>
      </c>
      <c r="AI846" s="25">
        <f t="shared" si="124"/>
        <v>148605412</v>
      </c>
      <c r="AJ846" s="25">
        <v>0</v>
      </c>
      <c r="AK846" s="24">
        <v>0</v>
      </c>
      <c r="AL846" s="23">
        <v>0</v>
      </c>
      <c r="AM846" s="23">
        <v>0</v>
      </c>
      <c r="AN846" s="24">
        <v>0</v>
      </c>
      <c r="AO846" s="24">
        <v>0</v>
      </c>
      <c r="AP846" s="23">
        <v>0</v>
      </c>
      <c r="AQ846" s="23">
        <v>0</v>
      </c>
      <c r="AR846" s="23">
        <v>0</v>
      </c>
      <c r="AS846" s="41" t="s">
        <v>2304</v>
      </c>
      <c r="AT846" s="23">
        <v>0</v>
      </c>
      <c r="AU846" s="23">
        <v>0</v>
      </c>
      <c r="AV846" s="25">
        <v>148605412</v>
      </c>
      <c r="AW846" s="22">
        <v>0</v>
      </c>
      <c r="AX846" s="23">
        <v>0</v>
      </c>
      <c r="AY846" s="41">
        <v>0</v>
      </c>
      <c r="AZ846" s="23">
        <v>0</v>
      </c>
      <c r="BA846" s="24">
        <v>0</v>
      </c>
      <c r="BB846" s="23">
        <v>0</v>
      </c>
      <c r="BC846" s="23"/>
      <c r="BD846" s="23">
        <v>0</v>
      </c>
      <c r="BE846" s="41">
        <v>0</v>
      </c>
      <c r="BF846" s="23">
        <v>87603525</v>
      </c>
      <c r="BG846" s="23">
        <v>132970523</v>
      </c>
      <c r="BH846" s="25">
        <v>369179460</v>
      </c>
      <c r="BI846" s="23">
        <v>0</v>
      </c>
      <c r="BJ846" s="23">
        <v>25059005</v>
      </c>
      <c r="BK846" s="23">
        <v>0</v>
      </c>
      <c r="BL846" s="23">
        <v>0</v>
      </c>
      <c r="BM846" s="23">
        <v>0</v>
      </c>
      <c r="BN846" s="24">
        <v>0</v>
      </c>
      <c r="BO846" s="23">
        <v>0</v>
      </c>
      <c r="BP846" s="23">
        <v>0</v>
      </c>
      <c r="BQ846" s="23">
        <v>0</v>
      </c>
      <c r="BR846" s="25">
        <v>394238465</v>
      </c>
      <c r="BS846" s="22">
        <v>0</v>
      </c>
      <c r="BT846" s="23">
        <v>0</v>
      </c>
      <c r="BU846" s="23">
        <v>0</v>
      </c>
      <c r="BV846" s="23">
        <v>0</v>
      </c>
      <c r="BW846" s="24">
        <v>0</v>
      </c>
      <c r="BX846" s="23">
        <v>0</v>
      </c>
      <c r="BY846" s="23">
        <v>0</v>
      </c>
      <c r="BZ846" s="23">
        <v>0</v>
      </c>
      <c r="CA846" s="25">
        <f t="shared" si="125"/>
        <v>394238465</v>
      </c>
      <c r="CB846" s="22">
        <v>0</v>
      </c>
      <c r="CC846" s="23">
        <v>0</v>
      </c>
      <c r="CD846" s="23">
        <v>0</v>
      </c>
      <c r="CE846" s="23">
        <v>0</v>
      </c>
      <c r="CF846" s="24">
        <v>0</v>
      </c>
      <c r="CG846" s="23">
        <v>0</v>
      </c>
      <c r="CH846" s="23">
        <v>0</v>
      </c>
      <c r="CI846" s="23">
        <v>0</v>
      </c>
      <c r="CJ846" s="25">
        <f t="shared" si="126"/>
        <v>394238465</v>
      </c>
      <c r="CK846" s="22">
        <v>0</v>
      </c>
      <c r="CL846" s="23">
        <v>0</v>
      </c>
      <c r="CM846" s="23">
        <v>0</v>
      </c>
      <c r="CN846" s="23">
        <v>0</v>
      </c>
      <c r="CO846" s="23">
        <v>0</v>
      </c>
      <c r="CP846" s="24">
        <v>0</v>
      </c>
      <c r="CQ846" s="23">
        <v>0</v>
      </c>
      <c r="CR846" s="23">
        <v>0</v>
      </c>
      <c r="CS846" s="25">
        <f t="shared" si="127"/>
        <v>394238465</v>
      </c>
      <c r="CT846" s="22">
        <v>0</v>
      </c>
      <c r="CU846" s="23">
        <v>0</v>
      </c>
      <c r="CV846" s="23">
        <v>0</v>
      </c>
      <c r="CW846" s="23"/>
      <c r="CX846" s="23">
        <v>0</v>
      </c>
      <c r="CY846" s="24">
        <v>0</v>
      </c>
      <c r="CZ846" s="23">
        <v>0</v>
      </c>
      <c r="DA846" s="23">
        <v>0</v>
      </c>
      <c r="DB846" s="25">
        <f t="shared" si="120"/>
        <v>394238465</v>
      </c>
      <c r="DC846" s="22">
        <v>0</v>
      </c>
      <c r="DD846" s="23">
        <v>0</v>
      </c>
      <c r="DE846" s="23">
        <v>0</v>
      </c>
      <c r="DF846" s="23">
        <v>0</v>
      </c>
      <c r="DG846" s="23">
        <v>0</v>
      </c>
      <c r="DH846" s="24">
        <v>0</v>
      </c>
      <c r="DI846" s="23">
        <v>0</v>
      </c>
      <c r="DJ846" s="23">
        <v>0</v>
      </c>
      <c r="DK846" s="25">
        <f t="shared" si="121"/>
        <v>394238465</v>
      </c>
      <c r="DL846" s="28">
        <v>0</v>
      </c>
      <c r="DM846" s="23">
        <v>0</v>
      </c>
      <c r="DN846" s="23">
        <v>0</v>
      </c>
      <c r="DO846" s="23">
        <v>0</v>
      </c>
      <c r="DP846" s="23"/>
      <c r="DQ846" s="23"/>
      <c r="DR846" s="23">
        <v>0</v>
      </c>
      <c r="DS846" s="23">
        <v>0</v>
      </c>
      <c r="DT846" s="24">
        <v>0</v>
      </c>
      <c r="DU846" s="23">
        <v>0</v>
      </c>
      <c r="DV846" s="23">
        <v>0</v>
      </c>
      <c r="DW846" s="26">
        <f t="shared" si="128"/>
        <v>394238465</v>
      </c>
      <c r="DX846" s="26">
        <f>VLOOKUP(B846,[2]RPTNCT049_ConsultaSaldosContabl!$I$4:$K$7914,3,0)</f>
        <v>112662530</v>
      </c>
      <c r="DY846" s="13" t="e">
        <f>+S846+AD846+AU846+#REF!+BG846+#REF!+BQ846+#REF!</f>
        <v>#REF!</v>
      </c>
    </row>
    <row r="847" spans="1:129" ht="15" customHeight="1" x14ac:dyDescent="0.2">
      <c r="A847" s="9">
        <v>8000993106</v>
      </c>
      <c r="B847" s="9">
        <v>800099310</v>
      </c>
      <c r="C847" s="9"/>
      <c r="D847" s="27">
        <v>217066170</v>
      </c>
      <c r="E847" s="21" t="s">
        <v>25</v>
      </c>
      <c r="F847" s="36" t="s">
        <v>1180</v>
      </c>
      <c r="G847" s="22">
        <f>VLOOKUP(A847,[1]SGP!$A$4:$G$1137,7,0)</f>
        <v>3435971009</v>
      </c>
      <c r="H847" s="23"/>
      <c r="I847" s="23">
        <v>0</v>
      </c>
      <c r="J847" s="23">
        <v>0</v>
      </c>
      <c r="K847" s="24">
        <v>229053971</v>
      </c>
      <c r="L847" s="23">
        <v>555152555</v>
      </c>
      <c r="M847" s="23">
        <v>0</v>
      </c>
      <c r="N847" s="25">
        <f t="shared" si="122"/>
        <v>4220177535</v>
      </c>
      <c r="O847" s="25">
        <v>0</v>
      </c>
      <c r="P847" s="22">
        <v>3493814904</v>
      </c>
      <c r="Q847" s="23">
        <v>0</v>
      </c>
      <c r="R847" s="23">
        <v>0</v>
      </c>
      <c r="S847" s="31">
        <v>1145397971</v>
      </c>
      <c r="T847" s="23">
        <v>0</v>
      </c>
      <c r="U847" s="24">
        <v>214976311</v>
      </c>
      <c r="V847" s="23">
        <v>385410871</v>
      </c>
      <c r="W847" s="23">
        <v>0</v>
      </c>
      <c r="X847" s="25">
        <f t="shared" si="123"/>
        <v>9459777592</v>
      </c>
      <c r="Y847" s="25">
        <v>0</v>
      </c>
      <c r="Z847" s="22">
        <v>0</v>
      </c>
      <c r="AA847" s="23">
        <v>0</v>
      </c>
      <c r="AB847" s="22">
        <v>0</v>
      </c>
      <c r="AC847" s="31">
        <v>275729690</v>
      </c>
      <c r="AD847" s="23">
        <v>0</v>
      </c>
      <c r="AE847" s="23">
        <v>3696687783</v>
      </c>
      <c r="AF847" s="24">
        <v>222015141</v>
      </c>
      <c r="AG847" s="23">
        <v>470281713</v>
      </c>
      <c r="AH847" s="23">
        <v>0</v>
      </c>
      <c r="AI847" s="25">
        <f t="shared" si="124"/>
        <v>14124491919</v>
      </c>
      <c r="AJ847" s="25">
        <v>0</v>
      </c>
      <c r="AK847" s="24">
        <v>0</v>
      </c>
      <c r="AL847" s="23">
        <v>0</v>
      </c>
      <c r="AM847" s="23">
        <v>0</v>
      </c>
      <c r="AN847" s="24">
        <v>0</v>
      </c>
      <c r="AO847" s="23">
        <v>3905835460</v>
      </c>
      <c r="AP847" s="23">
        <v>226246037</v>
      </c>
      <c r="AQ847" s="23">
        <v>477974634</v>
      </c>
      <c r="AR847" s="23">
        <v>0</v>
      </c>
      <c r="AS847" s="23">
        <v>1757625957</v>
      </c>
      <c r="AT847" s="23">
        <v>0</v>
      </c>
      <c r="AU847" s="23">
        <v>0</v>
      </c>
      <c r="AV847" s="25">
        <v>20492174007</v>
      </c>
      <c r="AW847" s="22">
        <v>2043094216</v>
      </c>
      <c r="AX847" s="23">
        <v>0</v>
      </c>
      <c r="AY847" s="41">
        <v>0</v>
      </c>
      <c r="AZ847" s="23">
        <v>0</v>
      </c>
      <c r="BA847" s="24">
        <v>226246037</v>
      </c>
      <c r="BB847" s="23">
        <v>477974634</v>
      </c>
      <c r="BC847" s="23"/>
      <c r="BD847" s="23">
        <v>0</v>
      </c>
      <c r="BE847" s="41">
        <v>0</v>
      </c>
      <c r="BF847" s="23">
        <v>631277440</v>
      </c>
      <c r="BG847" s="23">
        <v>1008873163</v>
      </c>
      <c r="BH847" s="25">
        <v>24879639497</v>
      </c>
      <c r="BI847" s="23">
        <v>3811752682</v>
      </c>
      <c r="BJ847" s="23">
        <v>450539006</v>
      </c>
      <c r="BK847" s="23">
        <v>0</v>
      </c>
      <c r="BL847" s="23">
        <v>0</v>
      </c>
      <c r="BM847" s="23">
        <v>0</v>
      </c>
      <c r="BN847" s="24">
        <v>226246037</v>
      </c>
      <c r="BO847" s="23">
        <v>477974634</v>
      </c>
      <c r="BP847" s="23">
        <v>0</v>
      </c>
      <c r="BQ847" s="23">
        <v>0</v>
      </c>
      <c r="BR847" s="25">
        <v>29846151856</v>
      </c>
      <c r="BS847" s="22">
        <v>0</v>
      </c>
      <c r="BT847" s="23">
        <v>0</v>
      </c>
      <c r="BU847" s="23">
        <v>0</v>
      </c>
      <c r="BV847" s="23">
        <v>0</v>
      </c>
      <c r="BW847" s="24">
        <v>0</v>
      </c>
      <c r="BX847" s="23">
        <v>0</v>
      </c>
      <c r="BY847" s="23">
        <v>0</v>
      </c>
      <c r="BZ847" s="23">
        <v>0</v>
      </c>
      <c r="CA847" s="25">
        <f t="shared" si="125"/>
        <v>29846151856</v>
      </c>
      <c r="CB847" s="22">
        <v>0</v>
      </c>
      <c r="CC847" s="23">
        <v>0</v>
      </c>
      <c r="CD847" s="23">
        <v>0</v>
      </c>
      <c r="CE847" s="23">
        <v>0</v>
      </c>
      <c r="CF847" s="24">
        <v>0</v>
      </c>
      <c r="CG847" s="23">
        <v>0</v>
      </c>
      <c r="CH847" s="23">
        <v>0</v>
      </c>
      <c r="CI847" s="23">
        <v>0</v>
      </c>
      <c r="CJ847" s="25">
        <f t="shared" si="126"/>
        <v>29846151856</v>
      </c>
      <c r="CK847" s="22">
        <v>0</v>
      </c>
      <c r="CL847" s="23">
        <v>0</v>
      </c>
      <c r="CM847" s="23">
        <v>0</v>
      </c>
      <c r="CN847" s="23">
        <v>0</v>
      </c>
      <c r="CO847" s="23">
        <v>0</v>
      </c>
      <c r="CP847" s="24">
        <v>0</v>
      </c>
      <c r="CQ847" s="23">
        <v>0</v>
      </c>
      <c r="CR847" s="23">
        <v>0</v>
      </c>
      <c r="CS847" s="25">
        <f t="shared" si="127"/>
        <v>29846151856</v>
      </c>
      <c r="CT847" s="22">
        <v>0</v>
      </c>
      <c r="CU847" s="23">
        <v>0</v>
      </c>
      <c r="CV847" s="23">
        <v>0</v>
      </c>
      <c r="CW847" s="23">
        <v>0</v>
      </c>
      <c r="CX847" s="23">
        <v>0</v>
      </c>
      <c r="CY847" s="24">
        <v>0</v>
      </c>
      <c r="CZ847" s="23">
        <v>0</v>
      </c>
      <c r="DA847" s="23">
        <v>0</v>
      </c>
      <c r="DB847" s="25">
        <f t="shared" si="120"/>
        <v>29846151856</v>
      </c>
      <c r="DC847" s="22">
        <v>0</v>
      </c>
      <c r="DD847" s="23">
        <v>0</v>
      </c>
      <c r="DE847" s="23">
        <v>0</v>
      </c>
      <c r="DF847" s="23">
        <v>0</v>
      </c>
      <c r="DG847" s="23">
        <v>0</v>
      </c>
      <c r="DH847" s="24">
        <v>0</v>
      </c>
      <c r="DI847" s="23">
        <v>0</v>
      </c>
      <c r="DJ847" s="23">
        <v>0</v>
      </c>
      <c r="DK847" s="25">
        <f t="shared" si="121"/>
        <v>29846151856</v>
      </c>
      <c r="DL847" s="28">
        <v>0</v>
      </c>
      <c r="DM847" s="23">
        <v>0</v>
      </c>
      <c r="DN847" s="23">
        <v>0</v>
      </c>
      <c r="DO847" s="23">
        <v>0</v>
      </c>
      <c r="DP847" s="23">
        <v>0</v>
      </c>
      <c r="DQ847" s="23"/>
      <c r="DR847" s="23">
        <v>0</v>
      </c>
      <c r="DS847" s="23">
        <v>0</v>
      </c>
      <c r="DT847" s="24">
        <v>0</v>
      </c>
      <c r="DU847" s="23">
        <v>0</v>
      </c>
      <c r="DV847" s="23">
        <v>0</v>
      </c>
      <c r="DW847" s="26">
        <f t="shared" si="128"/>
        <v>29846151856</v>
      </c>
      <c r="DX847" s="26">
        <f>VLOOKUP(B847,[2]RPTNCT049_ConsultaSaldosContabl!$I$4:$K$7914,3,0)</f>
        <v>27691880722</v>
      </c>
      <c r="DY847" s="13" t="e">
        <f>+S847+AD847+AU847+#REF!+BG847+#REF!+BQ847+#REF!</f>
        <v>#REF!</v>
      </c>
    </row>
    <row r="848" spans="1:129" ht="15" customHeight="1" x14ac:dyDescent="0.2">
      <c r="A848" s="9">
        <v>8000992638</v>
      </c>
      <c r="B848" s="9">
        <v>800099263</v>
      </c>
      <c r="C848" s="9"/>
      <c r="D848" s="27">
        <v>212054720</v>
      </c>
      <c r="E848" s="21" t="s">
        <v>867</v>
      </c>
      <c r="F848" s="20" t="s">
        <v>1998</v>
      </c>
      <c r="G848" s="22">
        <f>VLOOKUP(A848,[1]SGP!$A$4:$G$1137,7,0)</f>
        <v>0</v>
      </c>
      <c r="H848" s="23"/>
      <c r="I848" s="23">
        <v>0</v>
      </c>
      <c r="J848" s="23">
        <v>0</v>
      </c>
      <c r="K848" s="24">
        <v>0</v>
      </c>
      <c r="L848" s="23">
        <v>0</v>
      </c>
      <c r="M848" s="23">
        <v>0</v>
      </c>
      <c r="N848" s="25">
        <f t="shared" si="122"/>
        <v>0</v>
      </c>
      <c r="O848" s="25">
        <v>0</v>
      </c>
      <c r="P848" s="22">
        <v>0</v>
      </c>
      <c r="Q848" s="23">
        <v>0</v>
      </c>
      <c r="R848" s="23">
        <v>0</v>
      </c>
      <c r="S848" s="31">
        <v>131359305</v>
      </c>
      <c r="T848" s="23">
        <v>0</v>
      </c>
      <c r="U848" s="24">
        <v>0</v>
      </c>
      <c r="V848" s="23">
        <v>0</v>
      </c>
      <c r="W848" s="23">
        <v>0</v>
      </c>
      <c r="X848" s="25">
        <f t="shared" si="123"/>
        <v>131359305</v>
      </c>
      <c r="Y848" s="25">
        <v>0</v>
      </c>
      <c r="Z848" s="22">
        <v>0</v>
      </c>
      <c r="AA848" s="23">
        <v>0</v>
      </c>
      <c r="AB848" s="22">
        <v>0</v>
      </c>
      <c r="AC848" s="23">
        <v>0</v>
      </c>
      <c r="AD848" s="23">
        <v>0</v>
      </c>
      <c r="AE848" s="23">
        <v>0</v>
      </c>
      <c r="AF848" s="24">
        <v>0</v>
      </c>
      <c r="AG848" s="23">
        <v>0</v>
      </c>
      <c r="AH848" s="23">
        <v>0</v>
      </c>
      <c r="AI848" s="25">
        <f t="shared" si="124"/>
        <v>131359305</v>
      </c>
      <c r="AJ848" s="25">
        <v>0</v>
      </c>
      <c r="AK848" s="24">
        <v>0</v>
      </c>
      <c r="AL848" s="23">
        <v>0</v>
      </c>
      <c r="AM848" s="23">
        <v>0</v>
      </c>
      <c r="AN848" s="24">
        <v>0</v>
      </c>
      <c r="AO848" s="24">
        <v>0</v>
      </c>
      <c r="AP848" s="23">
        <v>0</v>
      </c>
      <c r="AQ848" s="23">
        <v>0</v>
      </c>
      <c r="AR848" s="23">
        <v>0</v>
      </c>
      <c r="AS848" s="41" t="s">
        <v>2304</v>
      </c>
      <c r="AT848" s="23">
        <v>0</v>
      </c>
      <c r="AU848" s="23">
        <v>0</v>
      </c>
      <c r="AV848" s="25">
        <v>131359305</v>
      </c>
      <c r="AW848" s="22">
        <v>0</v>
      </c>
      <c r="AX848" s="23">
        <v>0</v>
      </c>
      <c r="AY848" s="41">
        <v>0</v>
      </c>
      <c r="AZ848" s="23">
        <v>0</v>
      </c>
      <c r="BA848" s="24">
        <v>0</v>
      </c>
      <c r="BB848" s="23">
        <v>0</v>
      </c>
      <c r="BC848" s="23"/>
      <c r="BD848" s="23">
        <v>0</v>
      </c>
      <c r="BE848" s="41">
        <v>0</v>
      </c>
      <c r="BF848" s="23">
        <v>188029025</v>
      </c>
      <c r="BG848" s="23">
        <v>113445484</v>
      </c>
      <c r="BH848" s="25">
        <v>432833814</v>
      </c>
      <c r="BI848" s="23">
        <v>0</v>
      </c>
      <c r="BJ848" s="23">
        <v>52196043</v>
      </c>
      <c r="BK848" s="23">
        <v>0</v>
      </c>
      <c r="BL848" s="23">
        <v>0</v>
      </c>
      <c r="BM848" s="23">
        <v>0</v>
      </c>
      <c r="BN848" s="24">
        <v>0</v>
      </c>
      <c r="BO848" s="23">
        <v>0</v>
      </c>
      <c r="BP848" s="23">
        <v>0</v>
      </c>
      <c r="BQ848" s="23">
        <v>0</v>
      </c>
      <c r="BR848" s="25">
        <v>485029857</v>
      </c>
      <c r="BS848" s="22">
        <v>0</v>
      </c>
      <c r="BT848" s="23">
        <v>0</v>
      </c>
      <c r="BU848" s="23">
        <v>0</v>
      </c>
      <c r="BV848" s="23">
        <v>0</v>
      </c>
      <c r="BW848" s="24">
        <v>0</v>
      </c>
      <c r="BX848" s="23">
        <v>0</v>
      </c>
      <c r="BY848" s="23">
        <v>0</v>
      </c>
      <c r="BZ848" s="23">
        <v>0</v>
      </c>
      <c r="CA848" s="25">
        <f t="shared" si="125"/>
        <v>485029857</v>
      </c>
      <c r="CB848" s="22">
        <v>0</v>
      </c>
      <c r="CC848" s="23">
        <v>0</v>
      </c>
      <c r="CD848" s="23">
        <v>0</v>
      </c>
      <c r="CE848" s="23">
        <v>0</v>
      </c>
      <c r="CF848" s="24">
        <v>0</v>
      </c>
      <c r="CG848" s="23">
        <v>0</v>
      </c>
      <c r="CH848" s="23">
        <v>0</v>
      </c>
      <c r="CI848" s="23">
        <v>0</v>
      </c>
      <c r="CJ848" s="25">
        <f t="shared" si="126"/>
        <v>485029857</v>
      </c>
      <c r="CK848" s="22">
        <v>0</v>
      </c>
      <c r="CL848" s="23">
        <v>0</v>
      </c>
      <c r="CM848" s="23">
        <v>0</v>
      </c>
      <c r="CN848" s="23">
        <v>0</v>
      </c>
      <c r="CO848" s="23">
        <v>0</v>
      </c>
      <c r="CP848" s="24">
        <v>0</v>
      </c>
      <c r="CQ848" s="23">
        <v>0</v>
      </c>
      <c r="CR848" s="23">
        <v>0</v>
      </c>
      <c r="CS848" s="25">
        <f t="shared" si="127"/>
        <v>485029857</v>
      </c>
      <c r="CT848" s="22">
        <v>0</v>
      </c>
      <c r="CU848" s="23">
        <v>0</v>
      </c>
      <c r="CV848" s="23">
        <v>0</v>
      </c>
      <c r="CW848" s="23"/>
      <c r="CX848" s="23">
        <v>0</v>
      </c>
      <c r="CY848" s="24">
        <v>0</v>
      </c>
      <c r="CZ848" s="23">
        <v>0</v>
      </c>
      <c r="DA848" s="23">
        <v>0</v>
      </c>
      <c r="DB848" s="25">
        <f t="shared" si="120"/>
        <v>485029857</v>
      </c>
      <c r="DC848" s="22">
        <v>0</v>
      </c>
      <c r="DD848" s="23">
        <v>0</v>
      </c>
      <c r="DE848" s="23">
        <v>0</v>
      </c>
      <c r="DF848" s="23">
        <v>0</v>
      </c>
      <c r="DG848" s="23">
        <v>0</v>
      </c>
      <c r="DH848" s="24">
        <v>0</v>
      </c>
      <c r="DI848" s="23">
        <v>0</v>
      </c>
      <c r="DJ848" s="23">
        <v>0</v>
      </c>
      <c r="DK848" s="25">
        <f t="shared" si="121"/>
        <v>485029857</v>
      </c>
      <c r="DL848" s="28">
        <v>0</v>
      </c>
      <c r="DM848" s="23">
        <v>0</v>
      </c>
      <c r="DN848" s="23">
        <v>0</v>
      </c>
      <c r="DO848" s="23">
        <v>0</v>
      </c>
      <c r="DP848" s="23"/>
      <c r="DQ848" s="23"/>
      <c r="DR848" s="23">
        <v>0</v>
      </c>
      <c r="DS848" s="23">
        <v>0</v>
      </c>
      <c r="DT848" s="24">
        <v>0</v>
      </c>
      <c r="DU848" s="23">
        <v>0</v>
      </c>
      <c r="DV848" s="23">
        <v>0</v>
      </c>
      <c r="DW848" s="26">
        <f t="shared" si="128"/>
        <v>485029857</v>
      </c>
      <c r="DX848" s="26">
        <f>VLOOKUP(B848,[2]RPTNCT049_ConsultaSaldosContabl!$I$4:$K$7914,3,0)</f>
        <v>240225068</v>
      </c>
      <c r="DY848" s="13" t="e">
        <f>+S848+AD848+AU848+#REF!+BG848+#REF!+BQ848+#REF!</f>
        <v>#REF!</v>
      </c>
    </row>
    <row r="849" spans="1:129" ht="15" customHeight="1" x14ac:dyDescent="0.2">
      <c r="A849" s="9">
        <v>8000992620</v>
      </c>
      <c r="B849" s="9">
        <v>800099262</v>
      </c>
      <c r="C849" s="9"/>
      <c r="D849" s="27">
        <v>218054680</v>
      </c>
      <c r="E849" s="21" t="s">
        <v>866</v>
      </c>
      <c r="F849" s="20" t="s">
        <v>1997</v>
      </c>
      <c r="G849" s="22">
        <f>VLOOKUP(A849,[1]SGP!$A$4:$G$1137,7,0)</f>
        <v>0</v>
      </c>
      <c r="H849" s="23"/>
      <c r="I849" s="23">
        <v>0</v>
      </c>
      <c r="J849" s="23">
        <v>0</v>
      </c>
      <c r="K849" s="24">
        <v>0</v>
      </c>
      <c r="L849" s="23">
        <v>0</v>
      </c>
      <c r="M849" s="23">
        <v>0</v>
      </c>
      <c r="N849" s="25">
        <f t="shared" si="122"/>
        <v>0</v>
      </c>
      <c r="O849" s="25">
        <v>0</v>
      </c>
      <c r="P849" s="22">
        <v>0</v>
      </c>
      <c r="Q849" s="23">
        <v>0</v>
      </c>
      <c r="R849" s="23">
        <v>0</v>
      </c>
      <c r="S849" s="31">
        <v>29567801</v>
      </c>
      <c r="T849" s="23">
        <v>0</v>
      </c>
      <c r="U849" s="24">
        <v>0</v>
      </c>
      <c r="V849" s="23">
        <v>0</v>
      </c>
      <c r="W849" s="23">
        <v>0</v>
      </c>
      <c r="X849" s="25">
        <f t="shared" si="123"/>
        <v>29567801</v>
      </c>
      <c r="Y849" s="25">
        <v>0</v>
      </c>
      <c r="Z849" s="22">
        <v>0</v>
      </c>
      <c r="AA849" s="23">
        <v>0</v>
      </c>
      <c r="AB849" s="22">
        <v>0</v>
      </c>
      <c r="AC849" s="23">
        <v>0</v>
      </c>
      <c r="AD849" s="23">
        <v>0</v>
      </c>
      <c r="AE849" s="23">
        <v>0</v>
      </c>
      <c r="AF849" s="24">
        <v>0</v>
      </c>
      <c r="AG849" s="23">
        <v>0</v>
      </c>
      <c r="AH849" s="23">
        <v>0</v>
      </c>
      <c r="AI849" s="25">
        <f t="shared" si="124"/>
        <v>29567801</v>
      </c>
      <c r="AJ849" s="25">
        <v>0</v>
      </c>
      <c r="AK849" s="24">
        <v>0</v>
      </c>
      <c r="AL849" s="23">
        <v>0</v>
      </c>
      <c r="AM849" s="23">
        <v>0</v>
      </c>
      <c r="AN849" s="24">
        <v>0</v>
      </c>
      <c r="AO849" s="24">
        <v>0</v>
      </c>
      <c r="AP849" s="23">
        <v>0</v>
      </c>
      <c r="AQ849" s="23">
        <v>0</v>
      </c>
      <c r="AR849" s="23">
        <v>0</v>
      </c>
      <c r="AS849" s="41" t="s">
        <v>2304</v>
      </c>
      <c r="AT849" s="23">
        <v>0</v>
      </c>
      <c r="AU849" s="23">
        <v>0</v>
      </c>
      <c r="AV849" s="25">
        <v>29567801</v>
      </c>
      <c r="AW849" s="22">
        <v>0</v>
      </c>
      <c r="AX849" s="23">
        <v>0</v>
      </c>
      <c r="AY849" s="41">
        <v>0</v>
      </c>
      <c r="AZ849" s="23">
        <v>0</v>
      </c>
      <c r="BA849" s="24">
        <v>0</v>
      </c>
      <c r="BB849" s="23">
        <v>0</v>
      </c>
      <c r="BC849" s="23"/>
      <c r="BD849" s="23">
        <v>0</v>
      </c>
      <c r="BE849" s="41">
        <v>0</v>
      </c>
      <c r="BF849" s="23">
        <v>18112530</v>
      </c>
      <c r="BG849" s="23">
        <v>45060604</v>
      </c>
      <c r="BH849" s="25">
        <v>92740935</v>
      </c>
      <c r="BI849" s="23">
        <v>0</v>
      </c>
      <c r="BJ849" s="23">
        <v>5006615</v>
      </c>
      <c r="BK849" s="23">
        <v>0</v>
      </c>
      <c r="BL849" s="23">
        <v>0</v>
      </c>
      <c r="BM849" s="23">
        <v>0</v>
      </c>
      <c r="BN849" s="24">
        <v>0</v>
      </c>
      <c r="BO849" s="23">
        <v>0</v>
      </c>
      <c r="BP849" s="23">
        <v>0</v>
      </c>
      <c r="BQ849" s="23">
        <v>0</v>
      </c>
      <c r="BR849" s="25">
        <v>97747550</v>
      </c>
      <c r="BS849" s="22">
        <v>0</v>
      </c>
      <c r="BT849" s="23">
        <v>0</v>
      </c>
      <c r="BU849" s="23">
        <v>0</v>
      </c>
      <c r="BV849" s="23">
        <v>0</v>
      </c>
      <c r="BW849" s="24">
        <v>0</v>
      </c>
      <c r="BX849" s="23">
        <v>0</v>
      </c>
      <c r="BY849" s="23">
        <v>0</v>
      </c>
      <c r="BZ849" s="23">
        <v>0</v>
      </c>
      <c r="CA849" s="25">
        <f t="shared" si="125"/>
        <v>97747550</v>
      </c>
      <c r="CB849" s="22">
        <v>0</v>
      </c>
      <c r="CC849" s="23">
        <v>0</v>
      </c>
      <c r="CD849" s="23">
        <v>0</v>
      </c>
      <c r="CE849" s="23">
        <v>0</v>
      </c>
      <c r="CF849" s="24">
        <v>0</v>
      </c>
      <c r="CG849" s="23">
        <v>0</v>
      </c>
      <c r="CH849" s="23">
        <v>0</v>
      </c>
      <c r="CI849" s="23">
        <v>0</v>
      </c>
      <c r="CJ849" s="25">
        <f t="shared" si="126"/>
        <v>97747550</v>
      </c>
      <c r="CK849" s="22">
        <v>0</v>
      </c>
      <c r="CL849" s="23">
        <v>0</v>
      </c>
      <c r="CM849" s="23">
        <v>0</v>
      </c>
      <c r="CN849" s="23">
        <v>0</v>
      </c>
      <c r="CO849" s="23">
        <v>0</v>
      </c>
      <c r="CP849" s="24">
        <v>0</v>
      </c>
      <c r="CQ849" s="23">
        <v>0</v>
      </c>
      <c r="CR849" s="23">
        <v>0</v>
      </c>
      <c r="CS849" s="25">
        <f t="shared" si="127"/>
        <v>97747550</v>
      </c>
      <c r="CT849" s="22">
        <v>0</v>
      </c>
      <c r="CU849" s="23">
        <v>0</v>
      </c>
      <c r="CV849" s="23">
        <v>0</v>
      </c>
      <c r="CW849" s="23"/>
      <c r="CX849" s="23">
        <v>0</v>
      </c>
      <c r="CY849" s="24">
        <v>0</v>
      </c>
      <c r="CZ849" s="23">
        <v>0</v>
      </c>
      <c r="DA849" s="23">
        <v>0</v>
      </c>
      <c r="DB849" s="25">
        <f t="shared" si="120"/>
        <v>97747550</v>
      </c>
      <c r="DC849" s="22">
        <v>0</v>
      </c>
      <c r="DD849" s="23">
        <v>0</v>
      </c>
      <c r="DE849" s="23">
        <v>0</v>
      </c>
      <c r="DF849" s="23">
        <v>0</v>
      </c>
      <c r="DG849" s="23">
        <v>0</v>
      </c>
      <c r="DH849" s="24">
        <v>0</v>
      </c>
      <c r="DI849" s="23">
        <v>0</v>
      </c>
      <c r="DJ849" s="23">
        <v>0</v>
      </c>
      <c r="DK849" s="25">
        <f t="shared" si="121"/>
        <v>97747550</v>
      </c>
      <c r="DL849" s="28">
        <v>0</v>
      </c>
      <c r="DM849" s="23">
        <v>0</v>
      </c>
      <c r="DN849" s="23">
        <v>0</v>
      </c>
      <c r="DO849" s="23">
        <v>0</v>
      </c>
      <c r="DP849" s="23"/>
      <c r="DQ849" s="23"/>
      <c r="DR849" s="23">
        <v>0</v>
      </c>
      <c r="DS849" s="23">
        <v>0</v>
      </c>
      <c r="DT849" s="24">
        <v>0</v>
      </c>
      <c r="DU849" s="23">
        <v>0</v>
      </c>
      <c r="DV849" s="23">
        <v>0</v>
      </c>
      <c r="DW849" s="26">
        <f t="shared" si="128"/>
        <v>97747550</v>
      </c>
      <c r="DX849" s="26">
        <f>VLOOKUP(B849,[2]RPTNCT049_ConsultaSaldosContabl!$I$4:$K$7914,3,0)</f>
        <v>23119145</v>
      </c>
      <c r="DY849" s="13" t="e">
        <f>+S849+AD849+AU849+#REF!+BG849+#REF!+BQ849+#REF!</f>
        <v>#REF!</v>
      </c>
    </row>
    <row r="850" spans="1:129" ht="15" customHeight="1" x14ac:dyDescent="0.2">
      <c r="A850" s="9">
        <v>8000992606</v>
      </c>
      <c r="B850" s="9">
        <v>800099260</v>
      </c>
      <c r="C850" s="9"/>
      <c r="D850" s="27">
        <v>217054670</v>
      </c>
      <c r="E850" s="21" t="s">
        <v>864</v>
      </c>
      <c r="F850" s="20" t="s">
        <v>1995</v>
      </c>
      <c r="G850" s="22">
        <f>VLOOKUP(A850,[1]SGP!$A$4:$G$1137,7,0)</f>
        <v>0</v>
      </c>
      <c r="H850" s="23"/>
      <c r="I850" s="23">
        <v>0</v>
      </c>
      <c r="J850" s="23">
        <v>0</v>
      </c>
      <c r="K850" s="24">
        <v>0</v>
      </c>
      <c r="L850" s="23">
        <v>0</v>
      </c>
      <c r="M850" s="23">
        <v>0</v>
      </c>
      <c r="N850" s="25">
        <f t="shared" si="122"/>
        <v>0</v>
      </c>
      <c r="O850" s="25">
        <v>0</v>
      </c>
      <c r="P850" s="22">
        <v>0</v>
      </c>
      <c r="Q850" s="23">
        <v>0</v>
      </c>
      <c r="R850" s="23">
        <v>0</v>
      </c>
      <c r="S850" s="31">
        <v>49280826</v>
      </c>
      <c r="T850" s="23">
        <v>0</v>
      </c>
      <c r="U850" s="24">
        <v>0</v>
      </c>
      <c r="V850" s="23">
        <v>0</v>
      </c>
      <c r="W850" s="23">
        <v>0</v>
      </c>
      <c r="X850" s="25">
        <f t="shared" si="123"/>
        <v>49280826</v>
      </c>
      <c r="Y850" s="25">
        <v>0</v>
      </c>
      <c r="Z850" s="22">
        <v>0</v>
      </c>
      <c r="AA850" s="23">
        <v>0</v>
      </c>
      <c r="AB850" s="22">
        <v>0</v>
      </c>
      <c r="AC850" s="23">
        <v>0</v>
      </c>
      <c r="AD850" s="23">
        <v>0</v>
      </c>
      <c r="AE850" s="23">
        <v>0</v>
      </c>
      <c r="AF850" s="24">
        <v>0</v>
      </c>
      <c r="AG850" s="23">
        <v>0</v>
      </c>
      <c r="AH850" s="23">
        <v>0</v>
      </c>
      <c r="AI850" s="25">
        <f t="shared" si="124"/>
        <v>49280826</v>
      </c>
      <c r="AJ850" s="25">
        <v>0</v>
      </c>
      <c r="AK850" s="24">
        <v>0</v>
      </c>
      <c r="AL850" s="23">
        <v>0</v>
      </c>
      <c r="AM850" s="23">
        <v>0</v>
      </c>
      <c r="AN850" s="24">
        <v>0</v>
      </c>
      <c r="AO850" s="24">
        <v>0</v>
      </c>
      <c r="AP850" s="23">
        <v>0</v>
      </c>
      <c r="AQ850" s="23">
        <v>0</v>
      </c>
      <c r="AR850" s="23">
        <v>0</v>
      </c>
      <c r="AS850" s="41" t="s">
        <v>2304</v>
      </c>
      <c r="AT850" s="23">
        <v>0</v>
      </c>
      <c r="AU850" s="23">
        <v>0</v>
      </c>
      <c r="AV850" s="25">
        <v>49280826</v>
      </c>
      <c r="AW850" s="22">
        <v>0</v>
      </c>
      <c r="AX850" s="23">
        <v>0</v>
      </c>
      <c r="AY850" s="41">
        <v>0</v>
      </c>
      <c r="AZ850" s="23">
        <v>0</v>
      </c>
      <c r="BA850" s="24">
        <v>0</v>
      </c>
      <c r="BB850" s="23">
        <v>0</v>
      </c>
      <c r="BC850" s="23"/>
      <c r="BD850" s="23">
        <v>0</v>
      </c>
      <c r="BE850" s="41">
        <v>0</v>
      </c>
      <c r="BF850" s="23">
        <v>103575985</v>
      </c>
      <c r="BG850" s="23">
        <v>42311032</v>
      </c>
      <c r="BH850" s="25">
        <v>195167843</v>
      </c>
      <c r="BI850" s="23">
        <v>0</v>
      </c>
      <c r="BJ850" s="23">
        <v>28137435</v>
      </c>
      <c r="BK850" s="23">
        <v>0</v>
      </c>
      <c r="BL850" s="23">
        <v>0</v>
      </c>
      <c r="BM850" s="23">
        <v>0</v>
      </c>
      <c r="BN850" s="24">
        <v>0</v>
      </c>
      <c r="BO850" s="23">
        <v>0</v>
      </c>
      <c r="BP850" s="23">
        <v>0</v>
      </c>
      <c r="BQ850" s="23">
        <v>0</v>
      </c>
      <c r="BR850" s="25">
        <v>223305278</v>
      </c>
      <c r="BS850" s="22">
        <v>0</v>
      </c>
      <c r="BT850" s="23">
        <v>0</v>
      </c>
      <c r="BU850" s="23">
        <v>0</v>
      </c>
      <c r="BV850" s="23">
        <v>0</v>
      </c>
      <c r="BW850" s="24">
        <v>0</v>
      </c>
      <c r="BX850" s="23">
        <v>0</v>
      </c>
      <c r="BY850" s="23">
        <v>0</v>
      </c>
      <c r="BZ850" s="23">
        <v>0</v>
      </c>
      <c r="CA850" s="25">
        <f t="shared" si="125"/>
        <v>223305278</v>
      </c>
      <c r="CB850" s="22">
        <v>0</v>
      </c>
      <c r="CC850" s="23">
        <v>0</v>
      </c>
      <c r="CD850" s="23">
        <v>0</v>
      </c>
      <c r="CE850" s="23">
        <v>0</v>
      </c>
      <c r="CF850" s="24">
        <v>0</v>
      </c>
      <c r="CG850" s="23">
        <v>0</v>
      </c>
      <c r="CH850" s="23">
        <v>0</v>
      </c>
      <c r="CI850" s="23">
        <v>0</v>
      </c>
      <c r="CJ850" s="25">
        <f t="shared" si="126"/>
        <v>223305278</v>
      </c>
      <c r="CK850" s="22">
        <v>0</v>
      </c>
      <c r="CL850" s="23">
        <v>0</v>
      </c>
      <c r="CM850" s="23">
        <v>0</v>
      </c>
      <c r="CN850" s="23">
        <v>0</v>
      </c>
      <c r="CO850" s="23">
        <v>0</v>
      </c>
      <c r="CP850" s="24">
        <v>0</v>
      </c>
      <c r="CQ850" s="23">
        <v>0</v>
      </c>
      <c r="CR850" s="23">
        <v>0</v>
      </c>
      <c r="CS850" s="25">
        <f t="shared" si="127"/>
        <v>223305278</v>
      </c>
      <c r="CT850" s="22">
        <v>0</v>
      </c>
      <c r="CU850" s="23">
        <v>0</v>
      </c>
      <c r="CV850" s="23">
        <v>0</v>
      </c>
      <c r="CW850" s="23"/>
      <c r="CX850" s="23">
        <v>0</v>
      </c>
      <c r="CY850" s="24">
        <v>0</v>
      </c>
      <c r="CZ850" s="23">
        <v>0</v>
      </c>
      <c r="DA850" s="23">
        <v>0</v>
      </c>
      <c r="DB850" s="25">
        <f t="shared" si="120"/>
        <v>223305278</v>
      </c>
      <c r="DC850" s="22">
        <v>0</v>
      </c>
      <c r="DD850" s="23">
        <v>0</v>
      </c>
      <c r="DE850" s="23">
        <v>0</v>
      </c>
      <c r="DF850" s="23">
        <v>0</v>
      </c>
      <c r="DG850" s="23">
        <v>0</v>
      </c>
      <c r="DH850" s="24">
        <v>0</v>
      </c>
      <c r="DI850" s="23">
        <v>0</v>
      </c>
      <c r="DJ850" s="23">
        <v>0</v>
      </c>
      <c r="DK850" s="25">
        <f t="shared" si="121"/>
        <v>223305278</v>
      </c>
      <c r="DL850" s="28">
        <v>0</v>
      </c>
      <c r="DM850" s="23">
        <v>0</v>
      </c>
      <c r="DN850" s="23">
        <v>0</v>
      </c>
      <c r="DO850" s="23">
        <v>0</v>
      </c>
      <c r="DP850" s="23"/>
      <c r="DQ850" s="23"/>
      <c r="DR850" s="23">
        <v>0</v>
      </c>
      <c r="DS850" s="23">
        <v>0</v>
      </c>
      <c r="DT850" s="24">
        <v>0</v>
      </c>
      <c r="DU850" s="23">
        <v>0</v>
      </c>
      <c r="DV850" s="23">
        <v>0</v>
      </c>
      <c r="DW850" s="26">
        <f t="shared" si="128"/>
        <v>223305278</v>
      </c>
      <c r="DX850" s="26">
        <f>VLOOKUP(B850,[2]RPTNCT049_ConsultaSaldosContabl!$I$4:$K$7914,3,0)</f>
        <v>131713420</v>
      </c>
      <c r="DY850" s="13" t="e">
        <f>+S850+AD850+AU850+#REF!+BG850+#REF!+BQ850+#REF!</f>
        <v>#REF!</v>
      </c>
    </row>
    <row r="851" spans="1:129" ht="15" customHeight="1" x14ac:dyDescent="0.2">
      <c r="A851" s="9">
        <v>8000992511</v>
      </c>
      <c r="B851" s="9">
        <v>800099251</v>
      </c>
      <c r="C851" s="9"/>
      <c r="D851" s="27">
        <v>219954599</v>
      </c>
      <c r="E851" s="21" t="s">
        <v>862</v>
      </c>
      <c r="F851" s="20" t="s">
        <v>1994</v>
      </c>
      <c r="G851" s="22">
        <f>VLOOKUP(A851,[1]SGP!$A$4:$G$1137,7,0)</f>
        <v>0</v>
      </c>
      <c r="H851" s="23"/>
      <c r="I851" s="23">
        <v>0</v>
      </c>
      <c r="J851" s="23">
        <v>0</v>
      </c>
      <c r="K851" s="24">
        <v>0</v>
      </c>
      <c r="L851" s="23">
        <v>0</v>
      </c>
      <c r="M851" s="23">
        <v>0</v>
      </c>
      <c r="N851" s="25">
        <f t="shared" si="122"/>
        <v>0</v>
      </c>
      <c r="O851" s="25">
        <v>0</v>
      </c>
      <c r="P851" s="22">
        <v>0</v>
      </c>
      <c r="Q851" s="23">
        <v>0</v>
      </c>
      <c r="R851" s="23">
        <v>0</v>
      </c>
      <c r="S851" s="31">
        <v>41035856</v>
      </c>
      <c r="T851" s="23">
        <v>0</v>
      </c>
      <c r="U851" s="24">
        <v>0</v>
      </c>
      <c r="V851" s="23">
        <v>0</v>
      </c>
      <c r="W851" s="23">
        <v>0</v>
      </c>
      <c r="X851" s="25">
        <f t="shared" si="123"/>
        <v>41035856</v>
      </c>
      <c r="Y851" s="25">
        <v>0</v>
      </c>
      <c r="Z851" s="22">
        <v>0</v>
      </c>
      <c r="AA851" s="23">
        <v>0</v>
      </c>
      <c r="AB851" s="22">
        <v>0</v>
      </c>
      <c r="AC851" s="23">
        <v>0</v>
      </c>
      <c r="AD851" s="23">
        <v>0</v>
      </c>
      <c r="AE851" s="23">
        <v>0</v>
      </c>
      <c r="AF851" s="24">
        <v>0</v>
      </c>
      <c r="AG851" s="23">
        <v>0</v>
      </c>
      <c r="AH851" s="23">
        <v>0</v>
      </c>
      <c r="AI851" s="25">
        <f t="shared" si="124"/>
        <v>41035856</v>
      </c>
      <c r="AJ851" s="25">
        <v>0</v>
      </c>
      <c r="AK851" s="24">
        <v>0</v>
      </c>
      <c r="AL851" s="23">
        <v>0</v>
      </c>
      <c r="AM851" s="23">
        <v>0</v>
      </c>
      <c r="AN851" s="24">
        <v>0</v>
      </c>
      <c r="AO851" s="24">
        <v>0</v>
      </c>
      <c r="AP851" s="23">
        <v>0</v>
      </c>
      <c r="AQ851" s="23">
        <v>0</v>
      </c>
      <c r="AR851" s="23">
        <v>0</v>
      </c>
      <c r="AS851" s="41" t="s">
        <v>2304</v>
      </c>
      <c r="AT851" s="23">
        <v>0</v>
      </c>
      <c r="AU851" s="23">
        <v>0</v>
      </c>
      <c r="AV851" s="25">
        <v>41035856</v>
      </c>
      <c r="AW851" s="22">
        <v>0</v>
      </c>
      <c r="AX851" s="23">
        <v>0</v>
      </c>
      <c r="AY851" s="41">
        <v>0</v>
      </c>
      <c r="AZ851" s="23">
        <v>0</v>
      </c>
      <c r="BA851" s="24">
        <v>0</v>
      </c>
      <c r="BB851" s="23">
        <v>0</v>
      </c>
      <c r="BC851" s="23"/>
      <c r="BD851" s="23">
        <v>0</v>
      </c>
      <c r="BE851" s="41">
        <v>0</v>
      </c>
      <c r="BF851" s="23">
        <v>30441615</v>
      </c>
      <c r="BG851" s="23">
        <v>36899842</v>
      </c>
      <c r="BH851" s="25">
        <v>108377313</v>
      </c>
      <c r="BI851" s="23">
        <v>0</v>
      </c>
      <c r="BJ851" s="23">
        <v>8694025</v>
      </c>
      <c r="BK851" s="23">
        <v>0</v>
      </c>
      <c r="BL851" s="23">
        <v>0</v>
      </c>
      <c r="BM851" s="23">
        <v>0</v>
      </c>
      <c r="BN851" s="24">
        <v>0</v>
      </c>
      <c r="BO851" s="23">
        <v>0</v>
      </c>
      <c r="BP851" s="23">
        <v>0</v>
      </c>
      <c r="BQ851" s="23">
        <v>0</v>
      </c>
      <c r="BR851" s="25">
        <v>117071338</v>
      </c>
      <c r="BS851" s="22">
        <v>0</v>
      </c>
      <c r="BT851" s="23">
        <v>0</v>
      </c>
      <c r="BU851" s="23">
        <v>0</v>
      </c>
      <c r="BV851" s="23">
        <v>0</v>
      </c>
      <c r="BW851" s="24">
        <v>0</v>
      </c>
      <c r="BX851" s="23">
        <v>0</v>
      </c>
      <c r="BY851" s="23">
        <v>0</v>
      </c>
      <c r="BZ851" s="23">
        <v>0</v>
      </c>
      <c r="CA851" s="25">
        <f t="shared" si="125"/>
        <v>117071338</v>
      </c>
      <c r="CB851" s="22">
        <v>0</v>
      </c>
      <c r="CC851" s="23">
        <v>0</v>
      </c>
      <c r="CD851" s="23">
        <v>0</v>
      </c>
      <c r="CE851" s="23">
        <v>0</v>
      </c>
      <c r="CF851" s="24">
        <v>0</v>
      </c>
      <c r="CG851" s="23">
        <v>0</v>
      </c>
      <c r="CH851" s="23">
        <v>0</v>
      </c>
      <c r="CI851" s="23">
        <v>0</v>
      </c>
      <c r="CJ851" s="25">
        <f t="shared" si="126"/>
        <v>117071338</v>
      </c>
      <c r="CK851" s="22">
        <v>0</v>
      </c>
      <c r="CL851" s="23">
        <v>0</v>
      </c>
      <c r="CM851" s="23">
        <v>0</v>
      </c>
      <c r="CN851" s="23">
        <v>0</v>
      </c>
      <c r="CO851" s="23">
        <v>0</v>
      </c>
      <c r="CP851" s="24">
        <v>0</v>
      </c>
      <c r="CQ851" s="23">
        <v>0</v>
      </c>
      <c r="CR851" s="23">
        <v>0</v>
      </c>
      <c r="CS851" s="25">
        <f t="shared" si="127"/>
        <v>117071338</v>
      </c>
      <c r="CT851" s="22">
        <v>0</v>
      </c>
      <c r="CU851" s="23">
        <v>0</v>
      </c>
      <c r="CV851" s="23">
        <v>0</v>
      </c>
      <c r="CW851" s="23"/>
      <c r="CX851" s="23">
        <v>0</v>
      </c>
      <c r="CY851" s="24">
        <v>0</v>
      </c>
      <c r="CZ851" s="23">
        <v>0</v>
      </c>
      <c r="DA851" s="23">
        <v>0</v>
      </c>
      <c r="DB851" s="25">
        <f t="shared" si="120"/>
        <v>117071338</v>
      </c>
      <c r="DC851" s="22">
        <v>0</v>
      </c>
      <c r="DD851" s="23">
        <v>0</v>
      </c>
      <c r="DE851" s="23">
        <v>0</v>
      </c>
      <c r="DF851" s="23">
        <v>0</v>
      </c>
      <c r="DG851" s="23">
        <v>0</v>
      </c>
      <c r="DH851" s="24">
        <v>0</v>
      </c>
      <c r="DI851" s="23">
        <v>0</v>
      </c>
      <c r="DJ851" s="23">
        <v>0</v>
      </c>
      <c r="DK851" s="25">
        <f t="shared" si="121"/>
        <v>117071338</v>
      </c>
      <c r="DL851" s="28">
        <v>0</v>
      </c>
      <c r="DM851" s="23">
        <v>0</v>
      </c>
      <c r="DN851" s="23">
        <v>0</v>
      </c>
      <c r="DO851" s="23">
        <v>0</v>
      </c>
      <c r="DP851" s="23"/>
      <c r="DQ851" s="23"/>
      <c r="DR851" s="23">
        <v>0</v>
      </c>
      <c r="DS851" s="23">
        <v>0</v>
      </c>
      <c r="DT851" s="24">
        <v>0</v>
      </c>
      <c r="DU851" s="23">
        <v>0</v>
      </c>
      <c r="DV851" s="23">
        <v>0</v>
      </c>
      <c r="DW851" s="26">
        <f t="shared" si="128"/>
        <v>117071338</v>
      </c>
      <c r="DX851" s="26">
        <f>VLOOKUP(B851,[2]RPTNCT049_ConsultaSaldosContabl!$I$4:$K$7914,3,0)</f>
        <v>39135640</v>
      </c>
      <c r="DY851" s="13" t="e">
        <f>+S851+AD851+AU851+#REF!+BG851+#REF!+BQ851+#REF!</f>
        <v>#REF!</v>
      </c>
    </row>
    <row r="852" spans="1:129" ht="15" customHeight="1" x14ac:dyDescent="0.2">
      <c r="A852" s="9">
        <v>8000992416</v>
      </c>
      <c r="B852" s="9">
        <v>800099241</v>
      </c>
      <c r="C852" s="9"/>
      <c r="D852" s="27">
        <v>214454344</v>
      </c>
      <c r="E852" s="21" t="s">
        <v>850</v>
      </c>
      <c r="F852" s="20" t="s">
        <v>1982</v>
      </c>
      <c r="G852" s="22">
        <f>VLOOKUP(A852,[1]SGP!$A$4:$G$1137,7,0)</f>
        <v>0</v>
      </c>
      <c r="H852" s="23"/>
      <c r="I852" s="23">
        <v>0</v>
      </c>
      <c r="J852" s="23">
        <v>0</v>
      </c>
      <c r="K852" s="24">
        <v>0</v>
      </c>
      <c r="L852" s="23">
        <v>0</v>
      </c>
      <c r="M852" s="23">
        <v>0</v>
      </c>
      <c r="N852" s="25">
        <f t="shared" si="122"/>
        <v>0</v>
      </c>
      <c r="O852" s="25">
        <v>0</v>
      </c>
      <c r="P852" s="22">
        <v>0</v>
      </c>
      <c r="Q852" s="23">
        <v>0</v>
      </c>
      <c r="R852" s="23">
        <v>0</v>
      </c>
      <c r="S852" s="31">
        <v>26288714</v>
      </c>
      <c r="T852" s="23">
        <v>0</v>
      </c>
      <c r="U852" s="24">
        <v>0</v>
      </c>
      <c r="V852" s="23">
        <v>0</v>
      </c>
      <c r="W852" s="23">
        <v>0</v>
      </c>
      <c r="X852" s="25">
        <f t="shared" si="123"/>
        <v>26288714</v>
      </c>
      <c r="Y852" s="25">
        <v>0</v>
      </c>
      <c r="Z852" s="22">
        <v>0</v>
      </c>
      <c r="AA852" s="23">
        <v>0</v>
      </c>
      <c r="AB852" s="22">
        <v>0</v>
      </c>
      <c r="AC852" s="23">
        <v>0</v>
      </c>
      <c r="AD852" s="23">
        <v>0</v>
      </c>
      <c r="AE852" s="23">
        <v>0</v>
      </c>
      <c r="AF852" s="24">
        <v>0</v>
      </c>
      <c r="AG852" s="23">
        <v>0</v>
      </c>
      <c r="AH852" s="23">
        <v>0</v>
      </c>
      <c r="AI852" s="25">
        <f t="shared" si="124"/>
        <v>26288714</v>
      </c>
      <c r="AJ852" s="25">
        <v>0</v>
      </c>
      <c r="AK852" s="24">
        <v>0</v>
      </c>
      <c r="AL852" s="23">
        <v>0</v>
      </c>
      <c r="AM852" s="23">
        <v>0</v>
      </c>
      <c r="AN852" s="24">
        <v>0</v>
      </c>
      <c r="AO852" s="24">
        <v>0</v>
      </c>
      <c r="AP852" s="23">
        <v>0</v>
      </c>
      <c r="AQ852" s="23">
        <v>0</v>
      </c>
      <c r="AR852" s="23">
        <v>0</v>
      </c>
      <c r="AS852" s="41" t="s">
        <v>2304</v>
      </c>
      <c r="AT852" s="23">
        <v>0</v>
      </c>
      <c r="AU852" s="23">
        <v>0</v>
      </c>
      <c r="AV852" s="25">
        <v>26288714</v>
      </c>
      <c r="AW852" s="22">
        <v>0</v>
      </c>
      <c r="AX852" s="23">
        <v>0</v>
      </c>
      <c r="AY852" s="41">
        <v>0</v>
      </c>
      <c r="AZ852" s="23">
        <v>0</v>
      </c>
      <c r="BA852" s="24">
        <v>0</v>
      </c>
      <c r="BB852" s="23">
        <v>0</v>
      </c>
      <c r="BC852" s="23"/>
      <c r="BD852" s="23">
        <v>0</v>
      </c>
      <c r="BE852" s="41">
        <v>0</v>
      </c>
      <c r="BF852" s="23">
        <v>100621895</v>
      </c>
      <c r="BG852" s="23">
        <v>18501063</v>
      </c>
      <c r="BH852" s="25">
        <v>145411672</v>
      </c>
      <c r="BI852" s="23">
        <v>0</v>
      </c>
      <c r="BJ852" s="23">
        <v>28736763</v>
      </c>
      <c r="BK852" s="23">
        <v>0</v>
      </c>
      <c r="BL852" s="23">
        <v>0</v>
      </c>
      <c r="BM852" s="23">
        <v>0</v>
      </c>
      <c r="BN852" s="24">
        <v>0</v>
      </c>
      <c r="BO852" s="23">
        <v>0</v>
      </c>
      <c r="BP852" s="23">
        <v>0</v>
      </c>
      <c r="BQ852" s="23">
        <v>0</v>
      </c>
      <c r="BR852" s="25">
        <v>174148435</v>
      </c>
      <c r="BS852" s="22">
        <v>0</v>
      </c>
      <c r="BT852" s="23">
        <v>0</v>
      </c>
      <c r="BU852" s="23">
        <v>0</v>
      </c>
      <c r="BV852" s="23">
        <v>0</v>
      </c>
      <c r="BW852" s="24">
        <v>0</v>
      </c>
      <c r="BX852" s="23">
        <v>0</v>
      </c>
      <c r="BY852" s="23">
        <v>0</v>
      </c>
      <c r="BZ852" s="23">
        <v>0</v>
      </c>
      <c r="CA852" s="25">
        <f t="shared" si="125"/>
        <v>174148435</v>
      </c>
      <c r="CB852" s="22">
        <v>0</v>
      </c>
      <c r="CC852" s="23">
        <v>0</v>
      </c>
      <c r="CD852" s="23">
        <v>0</v>
      </c>
      <c r="CE852" s="23">
        <v>0</v>
      </c>
      <c r="CF852" s="24">
        <v>0</v>
      </c>
      <c r="CG852" s="23">
        <v>0</v>
      </c>
      <c r="CH852" s="23">
        <v>0</v>
      </c>
      <c r="CI852" s="23">
        <v>0</v>
      </c>
      <c r="CJ852" s="25">
        <f t="shared" si="126"/>
        <v>174148435</v>
      </c>
      <c r="CK852" s="22">
        <v>0</v>
      </c>
      <c r="CL852" s="23">
        <v>0</v>
      </c>
      <c r="CM852" s="23">
        <v>0</v>
      </c>
      <c r="CN852" s="23">
        <v>0</v>
      </c>
      <c r="CO852" s="23">
        <v>0</v>
      </c>
      <c r="CP852" s="24">
        <v>0</v>
      </c>
      <c r="CQ852" s="23">
        <v>0</v>
      </c>
      <c r="CR852" s="23">
        <v>0</v>
      </c>
      <c r="CS852" s="25">
        <f t="shared" si="127"/>
        <v>174148435</v>
      </c>
      <c r="CT852" s="22">
        <v>0</v>
      </c>
      <c r="CU852" s="23">
        <v>0</v>
      </c>
      <c r="CV852" s="23">
        <v>0</v>
      </c>
      <c r="CW852" s="23"/>
      <c r="CX852" s="23">
        <v>0</v>
      </c>
      <c r="CY852" s="24">
        <v>0</v>
      </c>
      <c r="CZ852" s="23">
        <v>0</v>
      </c>
      <c r="DA852" s="23">
        <v>0</v>
      </c>
      <c r="DB852" s="25">
        <f t="shared" si="120"/>
        <v>174148435</v>
      </c>
      <c r="DC852" s="22">
        <v>0</v>
      </c>
      <c r="DD852" s="23">
        <v>0</v>
      </c>
      <c r="DE852" s="23">
        <v>0</v>
      </c>
      <c r="DF852" s="23">
        <v>0</v>
      </c>
      <c r="DG852" s="23">
        <v>0</v>
      </c>
      <c r="DH852" s="24">
        <v>0</v>
      </c>
      <c r="DI852" s="23">
        <v>0</v>
      </c>
      <c r="DJ852" s="23">
        <v>0</v>
      </c>
      <c r="DK852" s="25">
        <f t="shared" si="121"/>
        <v>174148435</v>
      </c>
      <c r="DL852" s="28">
        <v>0</v>
      </c>
      <c r="DM852" s="23">
        <v>0</v>
      </c>
      <c r="DN852" s="23">
        <v>0</v>
      </c>
      <c r="DO852" s="23">
        <v>0</v>
      </c>
      <c r="DP852" s="23"/>
      <c r="DQ852" s="23"/>
      <c r="DR852" s="23">
        <v>0</v>
      </c>
      <c r="DS852" s="23">
        <v>0</v>
      </c>
      <c r="DT852" s="24">
        <v>0</v>
      </c>
      <c r="DU852" s="23">
        <v>0</v>
      </c>
      <c r="DV852" s="23">
        <v>0</v>
      </c>
      <c r="DW852" s="26">
        <f t="shared" si="128"/>
        <v>174148435</v>
      </c>
      <c r="DX852" s="26">
        <f>VLOOKUP(B852,[2]RPTNCT049_ConsultaSaldosContabl!$I$4:$K$7914,3,0)</f>
        <v>129358658</v>
      </c>
      <c r="DY852" s="13" t="e">
        <f>+S852+AD852+AU852+#REF!+BG852+#REF!+BQ852+#REF!</f>
        <v>#REF!</v>
      </c>
    </row>
    <row r="853" spans="1:129" ht="15" customHeight="1" x14ac:dyDescent="0.2">
      <c r="A853" s="9">
        <v>8000992383</v>
      </c>
      <c r="B853" s="9">
        <v>800099238</v>
      </c>
      <c r="C853" s="9"/>
      <c r="D853" s="27">
        <v>214554245</v>
      </c>
      <c r="E853" s="21" t="s">
        <v>846</v>
      </c>
      <c r="F853" s="20" t="s">
        <v>1978</v>
      </c>
      <c r="G853" s="22">
        <f>VLOOKUP(A853,[1]SGP!$A$4:$G$1137,7,0)</f>
        <v>0</v>
      </c>
      <c r="H853" s="23"/>
      <c r="I853" s="23">
        <v>0</v>
      </c>
      <c r="J853" s="23">
        <v>0</v>
      </c>
      <c r="K853" s="24">
        <v>0</v>
      </c>
      <c r="L853" s="23">
        <v>0</v>
      </c>
      <c r="M853" s="23">
        <v>0</v>
      </c>
      <c r="N853" s="25">
        <f t="shared" si="122"/>
        <v>0</v>
      </c>
      <c r="O853" s="25">
        <v>0</v>
      </c>
      <c r="P853" s="22">
        <v>0</v>
      </c>
      <c r="Q853" s="23">
        <v>0</v>
      </c>
      <c r="R853" s="23">
        <v>0</v>
      </c>
      <c r="S853" s="29">
        <v>0</v>
      </c>
      <c r="T853" s="23">
        <v>0</v>
      </c>
      <c r="U853" s="24">
        <v>0</v>
      </c>
      <c r="V853" s="23">
        <v>0</v>
      </c>
      <c r="W853" s="23">
        <v>0</v>
      </c>
      <c r="X853" s="25">
        <f t="shared" si="123"/>
        <v>0</v>
      </c>
      <c r="Y853" s="25">
        <v>0</v>
      </c>
      <c r="Z853" s="22">
        <v>0</v>
      </c>
      <c r="AA853" s="23">
        <v>0</v>
      </c>
      <c r="AB853" s="22">
        <v>0</v>
      </c>
      <c r="AC853" s="23">
        <v>0</v>
      </c>
      <c r="AD853" s="23">
        <v>0</v>
      </c>
      <c r="AE853" s="23">
        <v>0</v>
      </c>
      <c r="AF853" s="24">
        <v>0</v>
      </c>
      <c r="AG853" s="23">
        <v>0</v>
      </c>
      <c r="AH853" s="23">
        <v>0</v>
      </c>
      <c r="AI853" s="25">
        <f t="shared" si="124"/>
        <v>0</v>
      </c>
      <c r="AJ853" s="25">
        <v>0</v>
      </c>
      <c r="AK853" s="24">
        <v>0</v>
      </c>
      <c r="AL853" s="23">
        <v>0</v>
      </c>
      <c r="AM853" s="23">
        <v>0</v>
      </c>
      <c r="AN853" s="24">
        <v>0</v>
      </c>
      <c r="AO853" s="24">
        <v>0</v>
      </c>
      <c r="AP853" s="23">
        <v>0</v>
      </c>
      <c r="AQ853" s="23">
        <v>0</v>
      </c>
      <c r="AR853" s="23">
        <v>0</v>
      </c>
      <c r="AS853" s="41" t="s">
        <v>2304</v>
      </c>
      <c r="AT853" s="23">
        <v>0</v>
      </c>
      <c r="AU853" s="23">
        <v>0</v>
      </c>
      <c r="AV853" s="25">
        <v>0</v>
      </c>
      <c r="AW853" s="22">
        <v>0</v>
      </c>
      <c r="AX853" s="23">
        <v>0</v>
      </c>
      <c r="AY853" s="41">
        <v>0</v>
      </c>
      <c r="AZ853" s="23">
        <v>0</v>
      </c>
      <c r="BA853" s="24">
        <v>0</v>
      </c>
      <c r="BB853" s="23">
        <v>0</v>
      </c>
      <c r="BC853" s="23"/>
      <c r="BD853" s="23">
        <v>0</v>
      </c>
      <c r="BE853" s="41">
        <v>0</v>
      </c>
      <c r="BF853" s="23">
        <v>116806345</v>
      </c>
      <c r="BG853" s="23">
        <v>0</v>
      </c>
      <c r="BH853" s="25">
        <v>116806345</v>
      </c>
      <c r="BI853" s="23">
        <v>0</v>
      </c>
      <c r="BJ853" s="23">
        <v>33358907</v>
      </c>
      <c r="BK853" s="23">
        <v>0</v>
      </c>
      <c r="BL853" s="23">
        <v>0</v>
      </c>
      <c r="BM853" s="23">
        <v>0</v>
      </c>
      <c r="BN853" s="24">
        <v>0</v>
      </c>
      <c r="BO853" s="23">
        <v>0</v>
      </c>
      <c r="BP853" s="23">
        <v>0</v>
      </c>
      <c r="BQ853" s="23">
        <v>0</v>
      </c>
      <c r="BR853" s="25">
        <v>150165252</v>
      </c>
      <c r="BS853" s="22">
        <v>0</v>
      </c>
      <c r="BT853" s="23">
        <v>0</v>
      </c>
      <c r="BU853" s="23">
        <v>0</v>
      </c>
      <c r="BV853" s="23">
        <v>0</v>
      </c>
      <c r="BW853" s="24">
        <v>0</v>
      </c>
      <c r="BX853" s="23">
        <v>0</v>
      </c>
      <c r="BY853" s="23">
        <v>0</v>
      </c>
      <c r="BZ853" s="23">
        <v>0</v>
      </c>
      <c r="CA853" s="25">
        <f t="shared" si="125"/>
        <v>150165252</v>
      </c>
      <c r="CB853" s="22">
        <v>0</v>
      </c>
      <c r="CC853" s="23">
        <v>0</v>
      </c>
      <c r="CD853" s="23">
        <v>0</v>
      </c>
      <c r="CE853" s="23">
        <v>0</v>
      </c>
      <c r="CF853" s="24">
        <v>0</v>
      </c>
      <c r="CG853" s="23">
        <v>0</v>
      </c>
      <c r="CH853" s="23">
        <v>0</v>
      </c>
      <c r="CI853" s="23">
        <v>0</v>
      </c>
      <c r="CJ853" s="25">
        <f t="shared" si="126"/>
        <v>150165252</v>
      </c>
      <c r="CK853" s="22">
        <v>0</v>
      </c>
      <c r="CL853" s="23">
        <v>0</v>
      </c>
      <c r="CM853" s="23">
        <v>0</v>
      </c>
      <c r="CN853" s="23">
        <v>0</v>
      </c>
      <c r="CO853" s="23">
        <v>0</v>
      </c>
      <c r="CP853" s="24">
        <v>0</v>
      </c>
      <c r="CQ853" s="23">
        <v>0</v>
      </c>
      <c r="CR853" s="23">
        <v>0</v>
      </c>
      <c r="CS853" s="25">
        <f t="shared" si="127"/>
        <v>150165252</v>
      </c>
      <c r="CT853" s="22">
        <v>0</v>
      </c>
      <c r="CU853" s="23">
        <v>0</v>
      </c>
      <c r="CV853" s="23">
        <v>0</v>
      </c>
      <c r="CW853" s="23"/>
      <c r="CX853" s="23">
        <v>0</v>
      </c>
      <c r="CY853" s="24">
        <v>0</v>
      </c>
      <c r="CZ853" s="23">
        <v>0</v>
      </c>
      <c r="DA853" s="23">
        <v>0</v>
      </c>
      <c r="DB853" s="25">
        <f t="shared" si="120"/>
        <v>150165252</v>
      </c>
      <c r="DC853" s="22">
        <v>0</v>
      </c>
      <c r="DD853" s="23">
        <v>0</v>
      </c>
      <c r="DE853" s="23">
        <v>0</v>
      </c>
      <c r="DF853" s="23">
        <v>0</v>
      </c>
      <c r="DG853" s="23">
        <v>0</v>
      </c>
      <c r="DH853" s="24">
        <v>0</v>
      </c>
      <c r="DI853" s="23">
        <v>0</v>
      </c>
      <c r="DJ853" s="23">
        <v>0</v>
      </c>
      <c r="DK853" s="25">
        <f t="shared" si="121"/>
        <v>150165252</v>
      </c>
      <c r="DL853" s="28">
        <v>0</v>
      </c>
      <c r="DM853" s="23">
        <v>0</v>
      </c>
      <c r="DN853" s="23">
        <v>0</v>
      </c>
      <c r="DO853" s="23">
        <v>0</v>
      </c>
      <c r="DP853" s="23"/>
      <c r="DQ853" s="23"/>
      <c r="DR853" s="23">
        <v>0</v>
      </c>
      <c r="DS853" s="23">
        <v>0</v>
      </c>
      <c r="DT853" s="24">
        <v>0</v>
      </c>
      <c r="DU853" s="23">
        <v>0</v>
      </c>
      <c r="DV853" s="23">
        <v>0</v>
      </c>
      <c r="DW853" s="26">
        <f t="shared" si="128"/>
        <v>150165252</v>
      </c>
      <c r="DX853" s="26">
        <f>VLOOKUP(B853,[2]RPTNCT049_ConsultaSaldosContabl!$I$4:$K$7914,3,0)</f>
        <v>150165252</v>
      </c>
      <c r="DY853" s="13" t="e">
        <f>+S853+AD853+AU853+#REF!+BG853+#REF!+BQ853+#REF!</f>
        <v>#REF!</v>
      </c>
    </row>
    <row r="854" spans="1:129" ht="15" customHeight="1" x14ac:dyDescent="0.2">
      <c r="A854" s="9">
        <v>8000992376</v>
      </c>
      <c r="B854" s="9">
        <v>800099237</v>
      </c>
      <c r="C854" s="9"/>
      <c r="D854" s="27">
        <v>213954239</v>
      </c>
      <c r="E854" s="21" t="s">
        <v>845</v>
      </c>
      <c r="F854" s="20" t="s">
        <v>1977</v>
      </c>
      <c r="G854" s="22">
        <f>VLOOKUP(A854,[1]SGP!$A$4:$G$1137,7,0)</f>
        <v>0</v>
      </c>
      <c r="H854" s="23"/>
      <c r="I854" s="23">
        <v>0</v>
      </c>
      <c r="J854" s="23">
        <v>0</v>
      </c>
      <c r="K854" s="24">
        <v>0</v>
      </c>
      <c r="L854" s="23">
        <v>0</v>
      </c>
      <c r="M854" s="23">
        <v>0</v>
      </c>
      <c r="N854" s="25">
        <f t="shared" si="122"/>
        <v>0</v>
      </c>
      <c r="O854" s="25">
        <v>0</v>
      </c>
      <c r="P854" s="22">
        <v>0</v>
      </c>
      <c r="Q854" s="23">
        <v>0</v>
      </c>
      <c r="R854" s="23">
        <v>0</v>
      </c>
      <c r="S854" s="31">
        <v>39009829</v>
      </c>
      <c r="T854" s="23">
        <v>0</v>
      </c>
      <c r="U854" s="24">
        <v>0</v>
      </c>
      <c r="V854" s="23">
        <v>0</v>
      </c>
      <c r="W854" s="23">
        <v>0</v>
      </c>
      <c r="X854" s="25">
        <f t="shared" si="123"/>
        <v>39009829</v>
      </c>
      <c r="Y854" s="25">
        <v>0</v>
      </c>
      <c r="Z854" s="22">
        <v>0</v>
      </c>
      <c r="AA854" s="23">
        <v>0</v>
      </c>
      <c r="AB854" s="22">
        <v>0</v>
      </c>
      <c r="AC854" s="23">
        <v>0</v>
      </c>
      <c r="AD854" s="23">
        <v>0</v>
      </c>
      <c r="AE854" s="23">
        <v>0</v>
      </c>
      <c r="AF854" s="24">
        <v>0</v>
      </c>
      <c r="AG854" s="23">
        <v>0</v>
      </c>
      <c r="AH854" s="23">
        <v>0</v>
      </c>
      <c r="AI854" s="25">
        <f t="shared" si="124"/>
        <v>39009829</v>
      </c>
      <c r="AJ854" s="25">
        <v>0</v>
      </c>
      <c r="AK854" s="24">
        <v>0</v>
      </c>
      <c r="AL854" s="23">
        <v>0</v>
      </c>
      <c r="AM854" s="23">
        <v>0</v>
      </c>
      <c r="AN854" s="24">
        <v>0</v>
      </c>
      <c r="AO854" s="24">
        <v>0</v>
      </c>
      <c r="AP854" s="23">
        <v>0</v>
      </c>
      <c r="AQ854" s="23">
        <v>0</v>
      </c>
      <c r="AR854" s="23">
        <v>0</v>
      </c>
      <c r="AS854" s="41" t="s">
        <v>2304</v>
      </c>
      <c r="AT854" s="23">
        <v>0</v>
      </c>
      <c r="AU854" s="23">
        <v>0</v>
      </c>
      <c r="AV854" s="25">
        <v>39009829</v>
      </c>
      <c r="AW854" s="22">
        <v>0</v>
      </c>
      <c r="AX854" s="23">
        <v>0</v>
      </c>
      <c r="AY854" s="41">
        <v>0</v>
      </c>
      <c r="AZ854" s="23">
        <v>0</v>
      </c>
      <c r="BA854" s="24">
        <v>0</v>
      </c>
      <c r="BB854" s="23">
        <v>0</v>
      </c>
      <c r="BC854" s="23"/>
      <c r="BD854" s="23">
        <v>0</v>
      </c>
      <c r="BE854" s="41">
        <v>0</v>
      </c>
      <c r="BF854" s="23">
        <v>24263495</v>
      </c>
      <c r="BG854" s="23">
        <v>36423560</v>
      </c>
      <c r="BH854" s="25">
        <v>99696884</v>
      </c>
      <c r="BI854" s="23">
        <v>0</v>
      </c>
      <c r="BJ854" s="23">
        <v>7007647</v>
      </c>
      <c r="BK854" s="23">
        <v>0</v>
      </c>
      <c r="BL854" s="23">
        <v>0</v>
      </c>
      <c r="BM854" s="23">
        <v>0</v>
      </c>
      <c r="BN854" s="24">
        <v>0</v>
      </c>
      <c r="BO854" s="23">
        <v>0</v>
      </c>
      <c r="BP854" s="23">
        <v>0</v>
      </c>
      <c r="BQ854" s="23">
        <v>0</v>
      </c>
      <c r="BR854" s="25">
        <v>106704531</v>
      </c>
      <c r="BS854" s="22">
        <v>0</v>
      </c>
      <c r="BT854" s="23">
        <v>0</v>
      </c>
      <c r="BU854" s="23">
        <v>0</v>
      </c>
      <c r="BV854" s="23">
        <v>0</v>
      </c>
      <c r="BW854" s="24">
        <v>0</v>
      </c>
      <c r="BX854" s="23">
        <v>0</v>
      </c>
      <c r="BY854" s="23">
        <v>0</v>
      </c>
      <c r="BZ854" s="23">
        <v>0</v>
      </c>
      <c r="CA854" s="25">
        <f t="shared" si="125"/>
        <v>106704531</v>
      </c>
      <c r="CB854" s="22">
        <v>0</v>
      </c>
      <c r="CC854" s="23">
        <v>0</v>
      </c>
      <c r="CD854" s="23">
        <v>0</v>
      </c>
      <c r="CE854" s="23">
        <v>0</v>
      </c>
      <c r="CF854" s="24">
        <v>0</v>
      </c>
      <c r="CG854" s="23">
        <v>0</v>
      </c>
      <c r="CH854" s="23">
        <v>0</v>
      </c>
      <c r="CI854" s="23">
        <v>0</v>
      </c>
      <c r="CJ854" s="25">
        <f t="shared" si="126"/>
        <v>106704531</v>
      </c>
      <c r="CK854" s="22">
        <v>0</v>
      </c>
      <c r="CL854" s="23">
        <v>0</v>
      </c>
      <c r="CM854" s="23">
        <v>0</v>
      </c>
      <c r="CN854" s="23">
        <v>0</v>
      </c>
      <c r="CO854" s="23">
        <v>0</v>
      </c>
      <c r="CP854" s="24">
        <v>0</v>
      </c>
      <c r="CQ854" s="23">
        <v>0</v>
      </c>
      <c r="CR854" s="23">
        <v>0</v>
      </c>
      <c r="CS854" s="25">
        <f t="shared" si="127"/>
        <v>106704531</v>
      </c>
      <c r="CT854" s="22">
        <v>0</v>
      </c>
      <c r="CU854" s="23">
        <v>0</v>
      </c>
      <c r="CV854" s="23">
        <v>0</v>
      </c>
      <c r="CW854" s="23"/>
      <c r="CX854" s="23">
        <v>0</v>
      </c>
      <c r="CY854" s="24">
        <v>0</v>
      </c>
      <c r="CZ854" s="23">
        <v>0</v>
      </c>
      <c r="DA854" s="23">
        <v>0</v>
      </c>
      <c r="DB854" s="25">
        <f t="shared" si="120"/>
        <v>106704531</v>
      </c>
      <c r="DC854" s="22">
        <v>0</v>
      </c>
      <c r="DD854" s="23">
        <v>0</v>
      </c>
      <c r="DE854" s="23">
        <v>0</v>
      </c>
      <c r="DF854" s="23">
        <v>0</v>
      </c>
      <c r="DG854" s="23">
        <v>0</v>
      </c>
      <c r="DH854" s="24">
        <v>0</v>
      </c>
      <c r="DI854" s="23">
        <v>0</v>
      </c>
      <c r="DJ854" s="23">
        <v>0</v>
      </c>
      <c r="DK854" s="25">
        <f t="shared" si="121"/>
        <v>106704531</v>
      </c>
      <c r="DL854" s="28">
        <v>0</v>
      </c>
      <c r="DM854" s="23">
        <v>0</v>
      </c>
      <c r="DN854" s="23">
        <v>0</v>
      </c>
      <c r="DO854" s="23">
        <v>0</v>
      </c>
      <c r="DP854" s="23"/>
      <c r="DQ854" s="23"/>
      <c r="DR854" s="23">
        <v>0</v>
      </c>
      <c r="DS854" s="23">
        <v>0</v>
      </c>
      <c r="DT854" s="24">
        <v>0</v>
      </c>
      <c r="DU854" s="23">
        <v>0</v>
      </c>
      <c r="DV854" s="23">
        <v>0</v>
      </c>
      <c r="DW854" s="26">
        <f t="shared" si="128"/>
        <v>106704531</v>
      </c>
      <c r="DX854" s="26">
        <f>VLOOKUP(B854,[2]RPTNCT049_ConsultaSaldosContabl!$I$4:$K$7914,3,0)</f>
        <v>31271142</v>
      </c>
      <c r="DY854" s="13" t="e">
        <f>+S854+AD854+AU854+#REF!+BG854+#REF!+BQ854+#REF!</f>
        <v>#REF!</v>
      </c>
    </row>
    <row r="855" spans="1:129" ht="15" customHeight="1" x14ac:dyDescent="0.2">
      <c r="A855" s="9">
        <v>8000992369</v>
      </c>
      <c r="B855" s="9">
        <v>800099236</v>
      </c>
      <c r="C855" s="9"/>
      <c r="D855" s="27">
        <v>210654206</v>
      </c>
      <c r="E855" s="21" t="s">
        <v>843</v>
      </c>
      <c r="F855" s="20" t="s">
        <v>1975</v>
      </c>
      <c r="G855" s="22">
        <f>VLOOKUP(A855,[1]SGP!$A$4:$G$1137,7,0)</f>
        <v>0</v>
      </c>
      <c r="H855" s="23"/>
      <c r="I855" s="23">
        <v>0</v>
      </c>
      <c r="J855" s="23">
        <v>0</v>
      </c>
      <c r="K855" s="24">
        <v>0</v>
      </c>
      <c r="L855" s="23">
        <v>0</v>
      </c>
      <c r="M855" s="23">
        <v>0</v>
      </c>
      <c r="N855" s="25">
        <f t="shared" si="122"/>
        <v>0</v>
      </c>
      <c r="O855" s="25">
        <v>0</v>
      </c>
      <c r="P855" s="22">
        <v>0</v>
      </c>
      <c r="Q855" s="23">
        <v>0</v>
      </c>
      <c r="R855" s="23">
        <v>0</v>
      </c>
      <c r="S855" s="31">
        <v>122430369</v>
      </c>
      <c r="T855" s="23">
        <v>0</v>
      </c>
      <c r="U855" s="24">
        <v>0</v>
      </c>
      <c r="V855" s="23">
        <v>0</v>
      </c>
      <c r="W855" s="23">
        <v>0</v>
      </c>
      <c r="X855" s="25">
        <f t="shared" si="123"/>
        <v>122430369</v>
      </c>
      <c r="Y855" s="25">
        <v>0</v>
      </c>
      <c r="Z855" s="22">
        <v>0</v>
      </c>
      <c r="AA855" s="23">
        <v>0</v>
      </c>
      <c r="AB855" s="22">
        <v>0</v>
      </c>
      <c r="AC855" s="23">
        <v>0</v>
      </c>
      <c r="AD855" s="23">
        <v>0</v>
      </c>
      <c r="AE855" s="23">
        <v>0</v>
      </c>
      <c r="AF855" s="24">
        <v>0</v>
      </c>
      <c r="AG855" s="23">
        <v>0</v>
      </c>
      <c r="AH855" s="23">
        <v>0</v>
      </c>
      <c r="AI855" s="25">
        <f t="shared" si="124"/>
        <v>122430369</v>
      </c>
      <c r="AJ855" s="25">
        <v>0</v>
      </c>
      <c r="AK855" s="24">
        <v>0</v>
      </c>
      <c r="AL855" s="23">
        <v>0</v>
      </c>
      <c r="AM855" s="23">
        <v>0</v>
      </c>
      <c r="AN855" s="24">
        <v>0</v>
      </c>
      <c r="AO855" s="24">
        <v>0</v>
      </c>
      <c r="AP855" s="23">
        <v>0</v>
      </c>
      <c r="AQ855" s="23">
        <v>0</v>
      </c>
      <c r="AR855" s="23">
        <v>0</v>
      </c>
      <c r="AS855" s="41" t="s">
        <v>2304</v>
      </c>
      <c r="AT855" s="23">
        <v>0</v>
      </c>
      <c r="AU855" s="23">
        <v>0</v>
      </c>
      <c r="AV855" s="25">
        <v>122430369</v>
      </c>
      <c r="AW855" s="22">
        <v>0</v>
      </c>
      <c r="AX855" s="23">
        <v>0</v>
      </c>
      <c r="AY855" s="41">
        <v>0</v>
      </c>
      <c r="AZ855" s="23">
        <v>0</v>
      </c>
      <c r="BA855" s="24">
        <v>0</v>
      </c>
      <c r="BB855" s="23">
        <v>0</v>
      </c>
      <c r="BC855" s="23"/>
      <c r="BD855" s="23">
        <v>0</v>
      </c>
      <c r="BE855" s="41">
        <v>0</v>
      </c>
      <c r="BF855" s="23">
        <v>150611985</v>
      </c>
      <c r="BG855" s="23">
        <v>120390465</v>
      </c>
      <c r="BH855" s="25">
        <v>393432819</v>
      </c>
      <c r="BI855" s="23">
        <v>0</v>
      </c>
      <c r="BJ855" s="23">
        <v>41809237</v>
      </c>
      <c r="BK855" s="23">
        <v>0</v>
      </c>
      <c r="BL855" s="23">
        <v>0</v>
      </c>
      <c r="BM855" s="23">
        <v>0</v>
      </c>
      <c r="BN855" s="24">
        <v>0</v>
      </c>
      <c r="BO855" s="23">
        <v>0</v>
      </c>
      <c r="BP855" s="23">
        <v>0</v>
      </c>
      <c r="BQ855" s="23">
        <v>38362794</v>
      </c>
      <c r="BR855" s="25">
        <v>473604850</v>
      </c>
      <c r="BS855" s="22">
        <v>0</v>
      </c>
      <c r="BT855" s="23">
        <v>0</v>
      </c>
      <c r="BU855" s="23">
        <v>0</v>
      </c>
      <c r="BV855" s="23">
        <v>0</v>
      </c>
      <c r="BW855" s="24">
        <v>0</v>
      </c>
      <c r="BX855" s="23">
        <v>0</v>
      </c>
      <c r="BY855" s="23">
        <v>0</v>
      </c>
      <c r="BZ855" s="23">
        <v>0</v>
      </c>
      <c r="CA855" s="25">
        <f t="shared" si="125"/>
        <v>473604850</v>
      </c>
      <c r="CB855" s="22">
        <v>0</v>
      </c>
      <c r="CC855" s="23">
        <v>0</v>
      </c>
      <c r="CD855" s="23">
        <v>0</v>
      </c>
      <c r="CE855" s="23">
        <v>0</v>
      </c>
      <c r="CF855" s="24">
        <v>0</v>
      </c>
      <c r="CG855" s="23">
        <v>0</v>
      </c>
      <c r="CH855" s="23">
        <v>0</v>
      </c>
      <c r="CI855" s="23">
        <v>0</v>
      </c>
      <c r="CJ855" s="25">
        <f t="shared" si="126"/>
        <v>473604850</v>
      </c>
      <c r="CK855" s="22">
        <v>0</v>
      </c>
      <c r="CL855" s="23">
        <v>0</v>
      </c>
      <c r="CM855" s="23">
        <v>0</v>
      </c>
      <c r="CN855" s="23">
        <v>0</v>
      </c>
      <c r="CO855" s="23">
        <v>0</v>
      </c>
      <c r="CP855" s="24">
        <v>0</v>
      </c>
      <c r="CQ855" s="23">
        <v>0</v>
      </c>
      <c r="CR855" s="23">
        <v>0</v>
      </c>
      <c r="CS855" s="25">
        <f t="shared" si="127"/>
        <v>473604850</v>
      </c>
      <c r="CT855" s="22">
        <v>0</v>
      </c>
      <c r="CU855" s="23">
        <v>0</v>
      </c>
      <c r="CV855" s="23">
        <v>0</v>
      </c>
      <c r="CW855" s="23"/>
      <c r="CX855" s="23">
        <v>0</v>
      </c>
      <c r="CY855" s="24">
        <v>0</v>
      </c>
      <c r="CZ855" s="23">
        <v>0</v>
      </c>
      <c r="DA855" s="23">
        <v>0</v>
      </c>
      <c r="DB855" s="25">
        <f t="shared" si="120"/>
        <v>473604850</v>
      </c>
      <c r="DC855" s="22">
        <v>0</v>
      </c>
      <c r="DD855" s="23">
        <v>0</v>
      </c>
      <c r="DE855" s="23">
        <v>0</v>
      </c>
      <c r="DF855" s="23">
        <v>0</v>
      </c>
      <c r="DG855" s="23">
        <v>0</v>
      </c>
      <c r="DH855" s="24">
        <v>0</v>
      </c>
      <c r="DI855" s="23">
        <v>0</v>
      </c>
      <c r="DJ855" s="23">
        <v>0</v>
      </c>
      <c r="DK855" s="25">
        <f t="shared" si="121"/>
        <v>473604850</v>
      </c>
      <c r="DL855" s="28">
        <v>0</v>
      </c>
      <c r="DM855" s="23">
        <v>0</v>
      </c>
      <c r="DN855" s="23">
        <v>0</v>
      </c>
      <c r="DO855" s="23">
        <v>0</v>
      </c>
      <c r="DP855" s="23"/>
      <c r="DQ855" s="23"/>
      <c r="DR855" s="23">
        <v>0</v>
      </c>
      <c r="DS855" s="23">
        <v>0</v>
      </c>
      <c r="DT855" s="24">
        <v>0</v>
      </c>
      <c r="DU855" s="23">
        <v>0</v>
      </c>
      <c r="DV855" s="23">
        <v>0</v>
      </c>
      <c r="DW855" s="26">
        <f t="shared" si="128"/>
        <v>473604850</v>
      </c>
      <c r="DX855" s="26">
        <f>VLOOKUP(B855,[2]RPTNCT049_ConsultaSaldosContabl!$I$4:$K$7914,3,0)</f>
        <v>192421222</v>
      </c>
      <c r="DY855" s="13" t="e">
        <f>+S855+AD855+AU855+#REF!+BG855+#REF!+BQ855+#REF!</f>
        <v>#REF!</v>
      </c>
    </row>
    <row r="856" spans="1:129" ht="15" customHeight="1" x14ac:dyDescent="0.2">
      <c r="A856" s="9">
        <v>8000992344</v>
      </c>
      <c r="B856" s="9">
        <v>800099234</v>
      </c>
      <c r="C856" s="9"/>
      <c r="D856" s="27">
        <v>212554125</v>
      </c>
      <c r="E856" s="21" t="s">
        <v>839</v>
      </c>
      <c r="F856" s="20" t="s">
        <v>1971</v>
      </c>
      <c r="G856" s="22">
        <f>VLOOKUP(A856,[1]SGP!$A$4:$G$1137,7,0)</f>
        <v>0</v>
      </c>
      <c r="H856" s="23"/>
      <c r="I856" s="23">
        <v>0</v>
      </c>
      <c r="J856" s="23">
        <v>0</v>
      </c>
      <c r="K856" s="24">
        <v>0</v>
      </c>
      <c r="L856" s="23">
        <v>0</v>
      </c>
      <c r="M856" s="23">
        <v>0</v>
      </c>
      <c r="N856" s="25">
        <f t="shared" si="122"/>
        <v>0</v>
      </c>
      <c r="O856" s="25">
        <v>0</v>
      </c>
      <c r="P856" s="22">
        <v>0</v>
      </c>
      <c r="Q856" s="23">
        <v>0</v>
      </c>
      <c r="R856" s="23">
        <v>0</v>
      </c>
      <c r="S856" s="31">
        <v>25086444</v>
      </c>
      <c r="T856" s="23">
        <v>0</v>
      </c>
      <c r="U856" s="24">
        <v>0</v>
      </c>
      <c r="V856" s="23">
        <v>0</v>
      </c>
      <c r="W856" s="23">
        <v>0</v>
      </c>
      <c r="X856" s="25">
        <f t="shared" si="123"/>
        <v>25086444</v>
      </c>
      <c r="Y856" s="25">
        <v>0</v>
      </c>
      <c r="Z856" s="22">
        <v>0</v>
      </c>
      <c r="AA856" s="23">
        <v>0</v>
      </c>
      <c r="AB856" s="22">
        <v>0</v>
      </c>
      <c r="AC856" s="23">
        <v>0</v>
      </c>
      <c r="AD856" s="23">
        <v>0</v>
      </c>
      <c r="AE856" s="23">
        <v>0</v>
      </c>
      <c r="AF856" s="24">
        <v>0</v>
      </c>
      <c r="AG856" s="23">
        <v>0</v>
      </c>
      <c r="AH856" s="23">
        <v>0</v>
      </c>
      <c r="AI856" s="25">
        <f t="shared" si="124"/>
        <v>25086444</v>
      </c>
      <c r="AJ856" s="25">
        <v>0</v>
      </c>
      <c r="AK856" s="24">
        <v>0</v>
      </c>
      <c r="AL856" s="23">
        <v>0</v>
      </c>
      <c r="AM856" s="23">
        <v>0</v>
      </c>
      <c r="AN856" s="24">
        <v>0</v>
      </c>
      <c r="AO856" s="24">
        <v>0</v>
      </c>
      <c r="AP856" s="23">
        <v>0</v>
      </c>
      <c r="AQ856" s="23">
        <v>0</v>
      </c>
      <c r="AR856" s="23">
        <v>0</v>
      </c>
      <c r="AS856" s="41" t="s">
        <v>2304</v>
      </c>
      <c r="AT856" s="23">
        <v>0</v>
      </c>
      <c r="AU856" s="23">
        <v>0</v>
      </c>
      <c r="AV856" s="25">
        <v>25086444</v>
      </c>
      <c r="AW856" s="22">
        <v>0</v>
      </c>
      <c r="AX856" s="23">
        <v>0</v>
      </c>
      <c r="AY856" s="41">
        <v>0</v>
      </c>
      <c r="AZ856" s="23">
        <v>0</v>
      </c>
      <c r="BA856" s="24">
        <v>0</v>
      </c>
      <c r="BB856" s="23">
        <v>0</v>
      </c>
      <c r="BC856" s="23"/>
      <c r="BD856" s="23">
        <v>0</v>
      </c>
      <c r="BE856" s="41">
        <v>0</v>
      </c>
      <c r="BF856" s="23">
        <v>19182215</v>
      </c>
      <c r="BG856" s="23">
        <v>20588607</v>
      </c>
      <c r="BH856" s="25">
        <v>64857266</v>
      </c>
      <c r="BI856" s="23">
        <v>0</v>
      </c>
      <c r="BJ856" s="23">
        <v>5376058</v>
      </c>
      <c r="BK856" s="23">
        <v>0</v>
      </c>
      <c r="BL856" s="23">
        <v>0</v>
      </c>
      <c r="BM856" s="23">
        <v>0</v>
      </c>
      <c r="BN856" s="24">
        <v>0</v>
      </c>
      <c r="BO856" s="23">
        <v>0</v>
      </c>
      <c r="BP856" s="23">
        <v>0</v>
      </c>
      <c r="BQ856" s="23">
        <v>0</v>
      </c>
      <c r="BR856" s="25">
        <v>70233324</v>
      </c>
      <c r="BS856" s="22">
        <v>0</v>
      </c>
      <c r="BT856" s="23">
        <v>0</v>
      </c>
      <c r="BU856" s="23">
        <v>0</v>
      </c>
      <c r="BV856" s="23">
        <v>0</v>
      </c>
      <c r="BW856" s="24">
        <v>0</v>
      </c>
      <c r="BX856" s="23">
        <v>0</v>
      </c>
      <c r="BY856" s="23">
        <v>0</v>
      </c>
      <c r="BZ856" s="23">
        <v>0</v>
      </c>
      <c r="CA856" s="25">
        <f t="shared" si="125"/>
        <v>70233324</v>
      </c>
      <c r="CB856" s="22">
        <v>0</v>
      </c>
      <c r="CC856" s="23">
        <v>0</v>
      </c>
      <c r="CD856" s="23">
        <v>0</v>
      </c>
      <c r="CE856" s="23">
        <v>0</v>
      </c>
      <c r="CF856" s="24">
        <v>0</v>
      </c>
      <c r="CG856" s="23">
        <v>0</v>
      </c>
      <c r="CH856" s="23">
        <v>0</v>
      </c>
      <c r="CI856" s="23">
        <v>0</v>
      </c>
      <c r="CJ856" s="25">
        <f t="shared" si="126"/>
        <v>70233324</v>
      </c>
      <c r="CK856" s="22">
        <v>0</v>
      </c>
      <c r="CL856" s="23">
        <v>0</v>
      </c>
      <c r="CM856" s="23">
        <v>0</v>
      </c>
      <c r="CN856" s="23">
        <v>0</v>
      </c>
      <c r="CO856" s="23">
        <v>0</v>
      </c>
      <c r="CP856" s="24">
        <v>0</v>
      </c>
      <c r="CQ856" s="23">
        <v>0</v>
      </c>
      <c r="CR856" s="23">
        <v>0</v>
      </c>
      <c r="CS856" s="25">
        <f t="shared" si="127"/>
        <v>70233324</v>
      </c>
      <c r="CT856" s="22">
        <v>0</v>
      </c>
      <c r="CU856" s="23">
        <v>0</v>
      </c>
      <c r="CV856" s="23">
        <v>0</v>
      </c>
      <c r="CW856" s="23"/>
      <c r="CX856" s="23">
        <v>0</v>
      </c>
      <c r="CY856" s="24">
        <v>0</v>
      </c>
      <c r="CZ856" s="23">
        <v>0</v>
      </c>
      <c r="DA856" s="23">
        <v>0</v>
      </c>
      <c r="DB856" s="25">
        <f t="shared" si="120"/>
        <v>70233324</v>
      </c>
      <c r="DC856" s="22">
        <v>0</v>
      </c>
      <c r="DD856" s="23">
        <v>0</v>
      </c>
      <c r="DE856" s="23">
        <v>0</v>
      </c>
      <c r="DF856" s="23">
        <v>0</v>
      </c>
      <c r="DG856" s="23">
        <v>0</v>
      </c>
      <c r="DH856" s="24">
        <v>0</v>
      </c>
      <c r="DI856" s="23">
        <v>0</v>
      </c>
      <c r="DJ856" s="23">
        <v>0</v>
      </c>
      <c r="DK856" s="25">
        <f t="shared" si="121"/>
        <v>70233324</v>
      </c>
      <c r="DL856" s="28">
        <v>0</v>
      </c>
      <c r="DM856" s="23">
        <v>0</v>
      </c>
      <c r="DN856" s="23">
        <v>0</v>
      </c>
      <c r="DO856" s="23">
        <v>0</v>
      </c>
      <c r="DP856" s="23"/>
      <c r="DQ856" s="23"/>
      <c r="DR856" s="23">
        <v>0</v>
      </c>
      <c r="DS856" s="23">
        <v>0</v>
      </c>
      <c r="DT856" s="24">
        <v>0</v>
      </c>
      <c r="DU856" s="23">
        <v>0</v>
      </c>
      <c r="DV856" s="23">
        <v>0</v>
      </c>
      <c r="DW856" s="26">
        <f t="shared" si="128"/>
        <v>70233324</v>
      </c>
      <c r="DX856" s="26">
        <f>VLOOKUP(B856,[2]RPTNCT049_ConsultaSaldosContabl!$I$4:$K$7914,3,0)</f>
        <v>24558273</v>
      </c>
      <c r="DY856" s="13" t="e">
        <f>+S856+AD856+AU856+#REF!+BG856+#REF!+BQ856+#REF!</f>
        <v>#REF!</v>
      </c>
    </row>
    <row r="857" spans="1:129" ht="15" customHeight="1" x14ac:dyDescent="0.2">
      <c r="A857" s="9">
        <v>8000992233</v>
      </c>
      <c r="B857" s="9">
        <v>800099223</v>
      </c>
      <c r="C857" s="9"/>
      <c r="D857" s="27">
        <v>217844078</v>
      </c>
      <c r="E857" s="21" t="s">
        <v>707</v>
      </c>
      <c r="F857" s="20" t="s">
        <v>1842</v>
      </c>
      <c r="G857" s="22">
        <f>VLOOKUP(A857,[1]SGP!$A$4:$G$1137,7,0)</f>
        <v>0</v>
      </c>
      <c r="H857" s="23"/>
      <c r="I857" s="23">
        <v>0</v>
      </c>
      <c r="J857" s="23">
        <v>0</v>
      </c>
      <c r="K857" s="24">
        <v>0</v>
      </c>
      <c r="L857" s="23">
        <v>0</v>
      </c>
      <c r="M857" s="23">
        <v>0</v>
      </c>
      <c r="N857" s="25">
        <f t="shared" si="122"/>
        <v>0</v>
      </c>
      <c r="O857" s="25">
        <v>0</v>
      </c>
      <c r="P857" s="22">
        <v>0</v>
      </c>
      <c r="Q857" s="23">
        <v>0</v>
      </c>
      <c r="R857" s="23">
        <v>0</v>
      </c>
      <c r="S857" s="31">
        <v>281437413</v>
      </c>
      <c r="T857" s="23">
        <v>0</v>
      </c>
      <c r="U857" s="24">
        <v>0</v>
      </c>
      <c r="V857" s="23">
        <v>0</v>
      </c>
      <c r="W857" s="23">
        <v>0</v>
      </c>
      <c r="X857" s="25">
        <f t="shared" si="123"/>
        <v>281437413</v>
      </c>
      <c r="Y857" s="25">
        <v>0</v>
      </c>
      <c r="Z857" s="22">
        <v>0</v>
      </c>
      <c r="AA857" s="23">
        <v>0</v>
      </c>
      <c r="AB857" s="22">
        <v>0</v>
      </c>
      <c r="AC857" s="23">
        <v>0</v>
      </c>
      <c r="AD857" s="23">
        <v>0</v>
      </c>
      <c r="AE857" s="23">
        <v>0</v>
      </c>
      <c r="AF857" s="24">
        <v>0</v>
      </c>
      <c r="AG857" s="23">
        <v>0</v>
      </c>
      <c r="AH857" s="23">
        <v>0</v>
      </c>
      <c r="AI857" s="25">
        <f t="shared" si="124"/>
        <v>281437413</v>
      </c>
      <c r="AJ857" s="25">
        <v>0</v>
      </c>
      <c r="AK857" s="24">
        <v>0</v>
      </c>
      <c r="AL857" s="23">
        <v>0</v>
      </c>
      <c r="AM857" s="23">
        <v>0</v>
      </c>
      <c r="AN857" s="24">
        <v>0</v>
      </c>
      <c r="AO857" s="24">
        <v>0</v>
      </c>
      <c r="AP857" s="23">
        <v>0</v>
      </c>
      <c r="AQ857" s="23">
        <v>0</v>
      </c>
      <c r="AR857" s="23">
        <v>0</v>
      </c>
      <c r="AS857" s="41" t="s">
        <v>2304</v>
      </c>
      <c r="AT857" s="23">
        <v>0</v>
      </c>
      <c r="AU857" s="23">
        <v>0</v>
      </c>
      <c r="AV857" s="25">
        <v>281437413</v>
      </c>
      <c r="AW857" s="22">
        <v>0</v>
      </c>
      <c r="AX857" s="23">
        <v>0</v>
      </c>
      <c r="AY857" s="41">
        <v>0</v>
      </c>
      <c r="AZ857" s="23">
        <v>0</v>
      </c>
      <c r="BA857" s="24">
        <v>0</v>
      </c>
      <c r="BB857" s="23">
        <v>0</v>
      </c>
      <c r="BC857" s="23"/>
      <c r="BD857" s="23">
        <v>0</v>
      </c>
      <c r="BE857" s="41">
        <v>0</v>
      </c>
      <c r="BF857" s="23">
        <v>254485465</v>
      </c>
      <c r="BG857" s="23">
        <v>258759787</v>
      </c>
      <c r="BH857" s="25">
        <v>794682665</v>
      </c>
      <c r="BI857" s="23">
        <v>0</v>
      </c>
      <c r="BJ857" s="23">
        <v>76265659</v>
      </c>
      <c r="BK857" s="23">
        <v>0</v>
      </c>
      <c r="BL857" s="23">
        <v>0</v>
      </c>
      <c r="BM857" s="23">
        <v>0</v>
      </c>
      <c r="BN857" s="24">
        <v>0</v>
      </c>
      <c r="BO857" s="23">
        <v>0</v>
      </c>
      <c r="BP857" s="23">
        <v>0</v>
      </c>
      <c r="BQ857" s="23">
        <v>0</v>
      </c>
      <c r="BR857" s="25">
        <v>870948324</v>
      </c>
      <c r="BS857" s="22">
        <v>0</v>
      </c>
      <c r="BT857" s="23">
        <v>0</v>
      </c>
      <c r="BU857" s="23">
        <v>0</v>
      </c>
      <c r="BV857" s="23">
        <v>0</v>
      </c>
      <c r="BW857" s="24">
        <v>0</v>
      </c>
      <c r="BX857" s="23">
        <v>0</v>
      </c>
      <c r="BY857" s="23">
        <v>0</v>
      </c>
      <c r="BZ857" s="23">
        <v>0</v>
      </c>
      <c r="CA857" s="25">
        <f t="shared" si="125"/>
        <v>870948324</v>
      </c>
      <c r="CB857" s="22">
        <v>0</v>
      </c>
      <c r="CC857" s="23">
        <v>0</v>
      </c>
      <c r="CD857" s="23">
        <v>0</v>
      </c>
      <c r="CE857" s="23">
        <v>0</v>
      </c>
      <c r="CF857" s="24">
        <v>0</v>
      </c>
      <c r="CG857" s="23">
        <v>0</v>
      </c>
      <c r="CH857" s="23">
        <v>0</v>
      </c>
      <c r="CI857" s="23">
        <v>0</v>
      </c>
      <c r="CJ857" s="25">
        <f t="shared" si="126"/>
        <v>870948324</v>
      </c>
      <c r="CK857" s="22">
        <v>0</v>
      </c>
      <c r="CL857" s="23">
        <v>0</v>
      </c>
      <c r="CM857" s="23">
        <v>0</v>
      </c>
      <c r="CN857" s="23">
        <v>0</v>
      </c>
      <c r="CO857" s="23">
        <v>0</v>
      </c>
      <c r="CP857" s="24">
        <v>0</v>
      </c>
      <c r="CQ857" s="23">
        <v>0</v>
      </c>
      <c r="CR857" s="23">
        <v>0</v>
      </c>
      <c r="CS857" s="25">
        <f t="shared" si="127"/>
        <v>870948324</v>
      </c>
      <c r="CT857" s="22">
        <v>0</v>
      </c>
      <c r="CU857" s="23">
        <v>0</v>
      </c>
      <c r="CV857" s="23">
        <v>0</v>
      </c>
      <c r="CW857" s="23"/>
      <c r="CX857" s="23">
        <v>0</v>
      </c>
      <c r="CY857" s="24">
        <v>0</v>
      </c>
      <c r="CZ857" s="23">
        <v>0</v>
      </c>
      <c r="DA857" s="23">
        <v>0</v>
      </c>
      <c r="DB857" s="25">
        <f t="shared" si="120"/>
        <v>870948324</v>
      </c>
      <c r="DC857" s="22">
        <v>0</v>
      </c>
      <c r="DD857" s="23">
        <v>0</v>
      </c>
      <c r="DE857" s="23">
        <v>0</v>
      </c>
      <c r="DF857" s="23">
        <v>0</v>
      </c>
      <c r="DG857" s="23">
        <v>0</v>
      </c>
      <c r="DH857" s="24">
        <v>0</v>
      </c>
      <c r="DI857" s="23">
        <v>0</v>
      </c>
      <c r="DJ857" s="23">
        <v>0</v>
      </c>
      <c r="DK857" s="25">
        <f t="shared" si="121"/>
        <v>870948324</v>
      </c>
      <c r="DL857" s="28">
        <v>0</v>
      </c>
      <c r="DM857" s="23">
        <v>0</v>
      </c>
      <c r="DN857" s="23">
        <v>0</v>
      </c>
      <c r="DO857" s="23">
        <v>0</v>
      </c>
      <c r="DP857" s="23"/>
      <c r="DQ857" s="23"/>
      <c r="DR857" s="23">
        <v>0</v>
      </c>
      <c r="DS857" s="23">
        <v>0</v>
      </c>
      <c r="DT857" s="24">
        <v>0</v>
      </c>
      <c r="DU857" s="23">
        <v>0</v>
      </c>
      <c r="DV857" s="23">
        <v>0</v>
      </c>
      <c r="DW857" s="26">
        <f t="shared" si="128"/>
        <v>870948324</v>
      </c>
      <c r="DX857" s="26">
        <f>VLOOKUP(B857,[2]RPTNCT049_ConsultaSaldosContabl!$I$4:$K$7914,3,0)</f>
        <v>330751124</v>
      </c>
      <c r="DY857" s="13" t="e">
        <f>+S857+AD857+AU857+#REF!+BG857+#REF!+BQ857+#REF!</f>
        <v>#REF!</v>
      </c>
    </row>
    <row r="858" spans="1:129" ht="15" customHeight="1" x14ac:dyDescent="0.2">
      <c r="A858" s="9">
        <v>8000992108</v>
      </c>
      <c r="B858" s="9">
        <v>800099210</v>
      </c>
      <c r="C858" s="9"/>
      <c r="D858" s="27">
        <v>215715757</v>
      </c>
      <c r="E858" s="21" t="s">
        <v>371</v>
      </c>
      <c r="F858" s="20" t="s">
        <v>1516</v>
      </c>
      <c r="G858" s="22">
        <f>VLOOKUP(A858,[1]SGP!$A$4:$G$1137,7,0)</f>
        <v>0</v>
      </c>
      <c r="H858" s="23"/>
      <c r="I858" s="23">
        <v>0</v>
      </c>
      <c r="J858" s="23">
        <v>0</v>
      </c>
      <c r="K858" s="24">
        <v>0</v>
      </c>
      <c r="L858" s="23">
        <v>0</v>
      </c>
      <c r="M858" s="23">
        <v>0</v>
      </c>
      <c r="N858" s="25">
        <f t="shared" si="122"/>
        <v>0</v>
      </c>
      <c r="O858" s="25">
        <v>0</v>
      </c>
      <c r="P858" s="22">
        <v>0</v>
      </c>
      <c r="Q858" s="23">
        <v>0</v>
      </c>
      <c r="R858" s="23">
        <v>0</v>
      </c>
      <c r="S858" s="31">
        <v>60761553</v>
      </c>
      <c r="T858" s="23">
        <v>0</v>
      </c>
      <c r="U858" s="24">
        <v>0</v>
      </c>
      <c r="V858" s="23">
        <v>0</v>
      </c>
      <c r="W858" s="23">
        <v>0</v>
      </c>
      <c r="X858" s="25">
        <f t="shared" si="123"/>
        <v>60761553</v>
      </c>
      <c r="Y858" s="25">
        <v>0</v>
      </c>
      <c r="Z858" s="22">
        <v>0</v>
      </c>
      <c r="AA858" s="23">
        <v>0</v>
      </c>
      <c r="AB858" s="22">
        <v>0</v>
      </c>
      <c r="AC858" s="23">
        <v>0</v>
      </c>
      <c r="AD858" s="23">
        <v>0</v>
      </c>
      <c r="AE858" s="23">
        <v>0</v>
      </c>
      <c r="AF858" s="24">
        <v>0</v>
      </c>
      <c r="AG858" s="23">
        <v>0</v>
      </c>
      <c r="AH858" s="23">
        <v>0</v>
      </c>
      <c r="AI858" s="25">
        <f t="shared" si="124"/>
        <v>60761553</v>
      </c>
      <c r="AJ858" s="25">
        <v>0</v>
      </c>
      <c r="AK858" s="24">
        <v>0</v>
      </c>
      <c r="AL858" s="23">
        <v>0</v>
      </c>
      <c r="AM858" s="23">
        <v>0</v>
      </c>
      <c r="AN858" s="24">
        <v>0</v>
      </c>
      <c r="AO858" s="24">
        <v>0</v>
      </c>
      <c r="AP858" s="23">
        <v>0</v>
      </c>
      <c r="AQ858" s="23">
        <v>0</v>
      </c>
      <c r="AR858" s="23">
        <v>0</v>
      </c>
      <c r="AS858" s="41" t="s">
        <v>2304</v>
      </c>
      <c r="AT858" s="23">
        <v>0</v>
      </c>
      <c r="AU858" s="23">
        <v>10112443</v>
      </c>
      <c r="AV858" s="25">
        <v>70873996</v>
      </c>
      <c r="AW858" s="22">
        <v>0</v>
      </c>
      <c r="AX858" s="23">
        <v>0</v>
      </c>
      <c r="AY858" s="41">
        <v>0</v>
      </c>
      <c r="AZ858" s="23">
        <v>0</v>
      </c>
      <c r="BA858" s="24">
        <v>0</v>
      </c>
      <c r="BB858" s="23">
        <v>0</v>
      </c>
      <c r="BC858" s="23"/>
      <c r="BD858" s="23">
        <v>0</v>
      </c>
      <c r="BE858" s="41">
        <v>0</v>
      </c>
      <c r="BF858" s="23">
        <v>40774605</v>
      </c>
      <c r="BG858" s="23">
        <v>64881907</v>
      </c>
      <c r="BH858" s="25">
        <v>176530508</v>
      </c>
      <c r="BI858" s="23">
        <v>0</v>
      </c>
      <c r="BJ858" s="23">
        <v>12005565</v>
      </c>
      <c r="BK858" s="23">
        <v>0</v>
      </c>
      <c r="BL858" s="23">
        <v>0</v>
      </c>
      <c r="BM858" s="23">
        <v>0</v>
      </c>
      <c r="BN858" s="24">
        <v>0</v>
      </c>
      <c r="BO858" s="23">
        <v>0</v>
      </c>
      <c r="BP858" s="23">
        <v>0</v>
      </c>
      <c r="BQ858" s="23">
        <v>0</v>
      </c>
      <c r="BR858" s="25">
        <v>188536073</v>
      </c>
      <c r="BS858" s="22">
        <v>0</v>
      </c>
      <c r="BT858" s="23">
        <v>0</v>
      </c>
      <c r="BU858" s="23">
        <v>0</v>
      </c>
      <c r="BV858" s="23">
        <v>0</v>
      </c>
      <c r="BW858" s="24">
        <v>0</v>
      </c>
      <c r="BX858" s="23">
        <v>0</v>
      </c>
      <c r="BY858" s="23">
        <v>0</v>
      </c>
      <c r="BZ858" s="23">
        <v>0</v>
      </c>
      <c r="CA858" s="25">
        <f t="shared" si="125"/>
        <v>188536073</v>
      </c>
      <c r="CB858" s="22">
        <v>0</v>
      </c>
      <c r="CC858" s="23">
        <v>0</v>
      </c>
      <c r="CD858" s="23">
        <v>0</v>
      </c>
      <c r="CE858" s="23">
        <v>0</v>
      </c>
      <c r="CF858" s="24">
        <v>0</v>
      </c>
      <c r="CG858" s="23">
        <v>0</v>
      </c>
      <c r="CH858" s="23">
        <v>0</v>
      </c>
      <c r="CI858" s="23">
        <v>0</v>
      </c>
      <c r="CJ858" s="25">
        <f t="shared" si="126"/>
        <v>188536073</v>
      </c>
      <c r="CK858" s="22">
        <v>0</v>
      </c>
      <c r="CL858" s="23">
        <v>0</v>
      </c>
      <c r="CM858" s="23">
        <v>0</v>
      </c>
      <c r="CN858" s="23">
        <v>0</v>
      </c>
      <c r="CO858" s="23">
        <v>0</v>
      </c>
      <c r="CP858" s="24">
        <v>0</v>
      </c>
      <c r="CQ858" s="23">
        <v>0</v>
      </c>
      <c r="CR858" s="23">
        <v>0</v>
      </c>
      <c r="CS858" s="25">
        <f t="shared" si="127"/>
        <v>188536073</v>
      </c>
      <c r="CT858" s="22">
        <v>0</v>
      </c>
      <c r="CU858" s="23">
        <v>0</v>
      </c>
      <c r="CV858" s="23">
        <v>0</v>
      </c>
      <c r="CW858" s="23"/>
      <c r="CX858" s="23">
        <v>0</v>
      </c>
      <c r="CY858" s="24">
        <v>0</v>
      </c>
      <c r="CZ858" s="23">
        <v>0</v>
      </c>
      <c r="DA858" s="23">
        <v>0</v>
      </c>
      <c r="DB858" s="25">
        <f t="shared" si="120"/>
        <v>188536073</v>
      </c>
      <c r="DC858" s="22">
        <v>0</v>
      </c>
      <c r="DD858" s="23">
        <v>0</v>
      </c>
      <c r="DE858" s="23">
        <v>0</v>
      </c>
      <c r="DF858" s="23">
        <v>0</v>
      </c>
      <c r="DG858" s="23">
        <v>0</v>
      </c>
      <c r="DH858" s="24">
        <v>0</v>
      </c>
      <c r="DI858" s="23">
        <v>0</v>
      </c>
      <c r="DJ858" s="23">
        <v>0</v>
      </c>
      <c r="DK858" s="25">
        <f t="shared" si="121"/>
        <v>188536073</v>
      </c>
      <c r="DL858" s="28">
        <v>0</v>
      </c>
      <c r="DM858" s="23">
        <v>0</v>
      </c>
      <c r="DN858" s="23">
        <v>0</v>
      </c>
      <c r="DO858" s="23">
        <v>0</v>
      </c>
      <c r="DP858" s="23"/>
      <c r="DQ858" s="23"/>
      <c r="DR858" s="23">
        <v>0</v>
      </c>
      <c r="DS858" s="23">
        <v>0</v>
      </c>
      <c r="DT858" s="24">
        <v>0</v>
      </c>
      <c r="DU858" s="23">
        <v>0</v>
      </c>
      <c r="DV858" s="23">
        <v>0</v>
      </c>
      <c r="DW858" s="26">
        <f t="shared" si="128"/>
        <v>188536073</v>
      </c>
      <c r="DX858" s="26">
        <f>VLOOKUP(B858,[2]RPTNCT049_ConsultaSaldosContabl!$I$4:$K$7914,3,0)</f>
        <v>52780170</v>
      </c>
      <c r="DY858" s="13" t="e">
        <f>+S858+AD858+AU858+#REF!+BG858+#REF!+BQ858+#REF!</f>
        <v>#REF!</v>
      </c>
    </row>
    <row r="859" spans="1:129" ht="15" customHeight="1" x14ac:dyDescent="0.2">
      <c r="A859" s="9">
        <v>8000992068</v>
      </c>
      <c r="B859" s="9">
        <v>800099206</v>
      </c>
      <c r="C859" s="9"/>
      <c r="D859" s="27">
        <v>217715377</v>
      </c>
      <c r="E859" s="21" t="s">
        <v>321</v>
      </c>
      <c r="F859" s="20" t="s">
        <v>1468</v>
      </c>
      <c r="G859" s="22">
        <f>VLOOKUP(A859,[1]SGP!$A$4:$G$1137,7,0)</f>
        <v>0</v>
      </c>
      <c r="H859" s="23"/>
      <c r="I859" s="23">
        <v>0</v>
      </c>
      <c r="J859" s="23">
        <v>0</v>
      </c>
      <c r="K859" s="24">
        <v>0</v>
      </c>
      <c r="L859" s="23">
        <v>0</v>
      </c>
      <c r="M859" s="23">
        <v>0</v>
      </c>
      <c r="N859" s="25">
        <f t="shared" si="122"/>
        <v>0</v>
      </c>
      <c r="O859" s="25">
        <v>0</v>
      </c>
      <c r="P859" s="22">
        <v>0</v>
      </c>
      <c r="Q859" s="23">
        <v>0</v>
      </c>
      <c r="R859" s="23">
        <v>0</v>
      </c>
      <c r="S859" s="31">
        <v>26349822</v>
      </c>
      <c r="T859" s="23">
        <v>0</v>
      </c>
      <c r="U859" s="24">
        <v>0</v>
      </c>
      <c r="V859" s="23">
        <v>0</v>
      </c>
      <c r="W859" s="23">
        <v>0</v>
      </c>
      <c r="X859" s="25">
        <f t="shared" si="123"/>
        <v>26349822</v>
      </c>
      <c r="Y859" s="25">
        <v>0</v>
      </c>
      <c r="Z859" s="22">
        <v>0</v>
      </c>
      <c r="AA859" s="23">
        <v>0</v>
      </c>
      <c r="AB859" s="22">
        <v>0</v>
      </c>
      <c r="AC859" s="23">
        <v>0</v>
      </c>
      <c r="AD859" s="23">
        <v>0</v>
      </c>
      <c r="AE859" s="23">
        <v>0</v>
      </c>
      <c r="AF859" s="24">
        <v>0</v>
      </c>
      <c r="AG859" s="23">
        <v>0</v>
      </c>
      <c r="AH859" s="23">
        <v>0</v>
      </c>
      <c r="AI859" s="25">
        <f t="shared" si="124"/>
        <v>26349822</v>
      </c>
      <c r="AJ859" s="25">
        <v>0</v>
      </c>
      <c r="AK859" s="24">
        <v>0</v>
      </c>
      <c r="AL859" s="23">
        <v>0</v>
      </c>
      <c r="AM859" s="23">
        <v>0</v>
      </c>
      <c r="AN859" s="24">
        <v>0</v>
      </c>
      <c r="AO859" s="24">
        <v>0</v>
      </c>
      <c r="AP859" s="23">
        <v>0</v>
      </c>
      <c r="AQ859" s="23">
        <v>0</v>
      </c>
      <c r="AR859" s="23">
        <v>0</v>
      </c>
      <c r="AS859" s="41" t="s">
        <v>2304</v>
      </c>
      <c r="AT859" s="23">
        <v>0</v>
      </c>
      <c r="AU859" s="23">
        <v>0</v>
      </c>
      <c r="AV859" s="25">
        <v>26349822</v>
      </c>
      <c r="AW859" s="22">
        <v>0</v>
      </c>
      <c r="AX859" s="23">
        <v>0</v>
      </c>
      <c r="AY859" s="41">
        <v>0</v>
      </c>
      <c r="AZ859" s="23">
        <v>0</v>
      </c>
      <c r="BA859" s="24">
        <v>0</v>
      </c>
      <c r="BB859" s="23">
        <v>0</v>
      </c>
      <c r="BC859" s="23"/>
      <c r="BD859" s="23">
        <v>0</v>
      </c>
      <c r="BE859" s="41">
        <v>0</v>
      </c>
      <c r="BF859" s="23">
        <v>24891175</v>
      </c>
      <c r="BG859" s="23">
        <v>24402946</v>
      </c>
      <c r="BH859" s="25">
        <v>75643943</v>
      </c>
      <c r="BI859" s="23">
        <v>0</v>
      </c>
      <c r="BJ859" s="23">
        <v>7109472</v>
      </c>
      <c r="BK859" s="23">
        <v>0</v>
      </c>
      <c r="BL859" s="23">
        <v>0</v>
      </c>
      <c r="BM859" s="23">
        <v>0</v>
      </c>
      <c r="BN859" s="24">
        <v>0</v>
      </c>
      <c r="BO859" s="23">
        <v>0</v>
      </c>
      <c r="BP859" s="23">
        <v>0</v>
      </c>
      <c r="BQ859" s="23">
        <v>0</v>
      </c>
      <c r="BR859" s="25">
        <v>82753415</v>
      </c>
      <c r="BS859" s="22">
        <v>0</v>
      </c>
      <c r="BT859" s="23">
        <v>0</v>
      </c>
      <c r="BU859" s="23">
        <v>0</v>
      </c>
      <c r="BV859" s="23">
        <v>0</v>
      </c>
      <c r="BW859" s="24">
        <v>0</v>
      </c>
      <c r="BX859" s="23">
        <v>0</v>
      </c>
      <c r="BY859" s="23">
        <v>0</v>
      </c>
      <c r="BZ859" s="23">
        <v>0</v>
      </c>
      <c r="CA859" s="25">
        <f t="shared" si="125"/>
        <v>82753415</v>
      </c>
      <c r="CB859" s="22">
        <v>0</v>
      </c>
      <c r="CC859" s="23">
        <v>0</v>
      </c>
      <c r="CD859" s="23">
        <v>0</v>
      </c>
      <c r="CE859" s="23">
        <v>0</v>
      </c>
      <c r="CF859" s="24">
        <v>0</v>
      </c>
      <c r="CG859" s="23">
        <v>0</v>
      </c>
      <c r="CH859" s="23">
        <v>0</v>
      </c>
      <c r="CI859" s="23">
        <v>0</v>
      </c>
      <c r="CJ859" s="25">
        <f t="shared" si="126"/>
        <v>82753415</v>
      </c>
      <c r="CK859" s="22">
        <v>0</v>
      </c>
      <c r="CL859" s="23">
        <v>0</v>
      </c>
      <c r="CM859" s="23">
        <v>0</v>
      </c>
      <c r="CN859" s="23">
        <v>0</v>
      </c>
      <c r="CO859" s="23">
        <v>0</v>
      </c>
      <c r="CP859" s="24">
        <v>0</v>
      </c>
      <c r="CQ859" s="23">
        <v>0</v>
      </c>
      <c r="CR859" s="23">
        <v>0</v>
      </c>
      <c r="CS859" s="25">
        <f t="shared" si="127"/>
        <v>82753415</v>
      </c>
      <c r="CT859" s="22">
        <v>0</v>
      </c>
      <c r="CU859" s="23">
        <v>0</v>
      </c>
      <c r="CV859" s="23">
        <v>0</v>
      </c>
      <c r="CW859" s="23"/>
      <c r="CX859" s="23">
        <v>0</v>
      </c>
      <c r="CY859" s="24">
        <v>0</v>
      </c>
      <c r="CZ859" s="23">
        <v>0</v>
      </c>
      <c r="DA859" s="23">
        <v>0</v>
      </c>
      <c r="DB859" s="25">
        <f t="shared" si="120"/>
        <v>82753415</v>
      </c>
      <c r="DC859" s="22">
        <v>0</v>
      </c>
      <c r="DD859" s="23">
        <v>0</v>
      </c>
      <c r="DE859" s="23">
        <v>0</v>
      </c>
      <c r="DF859" s="23">
        <v>0</v>
      </c>
      <c r="DG859" s="23">
        <v>0</v>
      </c>
      <c r="DH859" s="24">
        <v>0</v>
      </c>
      <c r="DI859" s="23">
        <v>0</v>
      </c>
      <c r="DJ859" s="23">
        <v>0</v>
      </c>
      <c r="DK859" s="25">
        <f t="shared" si="121"/>
        <v>82753415</v>
      </c>
      <c r="DL859" s="28">
        <v>0</v>
      </c>
      <c r="DM859" s="23">
        <v>0</v>
      </c>
      <c r="DN859" s="23">
        <v>0</v>
      </c>
      <c r="DO859" s="23">
        <v>0</v>
      </c>
      <c r="DP859" s="23"/>
      <c r="DQ859" s="23"/>
      <c r="DR859" s="23">
        <v>0</v>
      </c>
      <c r="DS859" s="23">
        <v>0</v>
      </c>
      <c r="DT859" s="24">
        <v>0</v>
      </c>
      <c r="DU859" s="23">
        <v>0</v>
      </c>
      <c r="DV859" s="23">
        <v>0</v>
      </c>
      <c r="DW859" s="26">
        <f t="shared" si="128"/>
        <v>82753415</v>
      </c>
      <c r="DX859" s="26">
        <f>VLOOKUP(B859,[2]RPTNCT049_ConsultaSaldosContabl!$I$4:$K$7914,3,0)</f>
        <v>32000647</v>
      </c>
      <c r="DY859" s="13" t="e">
        <f>+S859+AD859+AU859+#REF!+BG859+#REF!+BQ859+#REF!</f>
        <v>#REF!</v>
      </c>
    </row>
    <row r="860" spans="1:129" ht="15" customHeight="1" x14ac:dyDescent="0.2">
      <c r="A860" s="9">
        <v>8000992029</v>
      </c>
      <c r="B860" s="9">
        <v>800099202</v>
      </c>
      <c r="C860" s="9"/>
      <c r="D860" s="27">
        <v>213215332</v>
      </c>
      <c r="E860" s="21" t="s">
        <v>317</v>
      </c>
      <c r="F860" s="20" t="s">
        <v>1465</v>
      </c>
      <c r="G860" s="22">
        <f>VLOOKUP(A860,[1]SGP!$A$4:$G$1137,7,0)</f>
        <v>0</v>
      </c>
      <c r="H860" s="23"/>
      <c r="I860" s="23">
        <v>0</v>
      </c>
      <c r="J860" s="23">
        <v>0</v>
      </c>
      <c r="K860" s="24">
        <v>0</v>
      </c>
      <c r="L860" s="23">
        <v>0</v>
      </c>
      <c r="M860" s="23">
        <v>0</v>
      </c>
      <c r="N860" s="25">
        <f t="shared" si="122"/>
        <v>0</v>
      </c>
      <c r="O860" s="25">
        <v>0</v>
      </c>
      <c r="P860" s="22">
        <v>0</v>
      </c>
      <c r="Q860" s="23">
        <v>0</v>
      </c>
      <c r="R860" s="23">
        <v>0</v>
      </c>
      <c r="S860" s="31">
        <v>32071847</v>
      </c>
      <c r="T860" s="23">
        <v>0</v>
      </c>
      <c r="U860" s="24">
        <v>0</v>
      </c>
      <c r="V860" s="23">
        <v>0</v>
      </c>
      <c r="W860" s="23">
        <v>0</v>
      </c>
      <c r="X860" s="25">
        <f t="shared" si="123"/>
        <v>32071847</v>
      </c>
      <c r="Y860" s="25">
        <v>0</v>
      </c>
      <c r="Z860" s="22">
        <v>0</v>
      </c>
      <c r="AA860" s="23">
        <v>0</v>
      </c>
      <c r="AB860" s="22">
        <v>0</v>
      </c>
      <c r="AC860" s="23">
        <v>0</v>
      </c>
      <c r="AD860" s="23">
        <v>0</v>
      </c>
      <c r="AE860" s="23">
        <v>0</v>
      </c>
      <c r="AF860" s="24">
        <v>0</v>
      </c>
      <c r="AG860" s="23">
        <v>0</v>
      </c>
      <c r="AH860" s="23">
        <v>0</v>
      </c>
      <c r="AI860" s="25">
        <f t="shared" si="124"/>
        <v>32071847</v>
      </c>
      <c r="AJ860" s="25">
        <v>0</v>
      </c>
      <c r="AK860" s="24">
        <v>0</v>
      </c>
      <c r="AL860" s="23">
        <v>0</v>
      </c>
      <c r="AM860" s="23">
        <v>0</v>
      </c>
      <c r="AN860" s="24">
        <v>0</v>
      </c>
      <c r="AO860" s="24">
        <v>0</v>
      </c>
      <c r="AP860" s="23">
        <v>0</v>
      </c>
      <c r="AQ860" s="23">
        <v>0</v>
      </c>
      <c r="AR860" s="23">
        <v>0</v>
      </c>
      <c r="AS860" s="41" t="s">
        <v>2304</v>
      </c>
      <c r="AT860" s="23">
        <v>0</v>
      </c>
      <c r="AU860" s="23">
        <v>0</v>
      </c>
      <c r="AV860" s="25">
        <v>32071847</v>
      </c>
      <c r="AW860" s="22">
        <v>0</v>
      </c>
      <c r="AX860" s="23">
        <v>0</v>
      </c>
      <c r="AY860" s="41">
        <v>0</v>
      </c>
      <c r="AZ860" s="23">
        <v>0</v>
      </c>
      <c r="BA860" s="24">
        <v>0</v>
      </c>
      <c r="BB860" s="23">
        <v>0</v>
      </c>
      <c r="BC860" s="23"/>
      <c r="BD860" s="23">
        <v>0</v>
      </c>
      <c r="BE860" s="41">
        <v>0</v>
      </c>
      <c r="BF860" s="23">
        <v>26373040</v>
      </c>
      <c r="BG860" s="23">
        <v>29607022</v>
      </c>
      <c r="BH860" s="25">
        <v>88051909</v>
      </c>
      <c r="BI860" s="23">
        <v>0</v>
      </c>
      <c r="BJ860" s="23">
        <v>8224049</v>
      </c>
      <c r="BK860" s="23">
        <v>0</v>
      </c>
      <c r="BL860" s="23">
        <v>0</v>
      </c>
      <c r="BM860" s="23">
        <v>0</v>
      </c>
      <c r="BN860" s="24">
        <v>0</v>
      </c>
      <c r="BO860" s="23">
        <v>0</v>
      </c>
      <c r="BP860" s="23">
        <v>0</v>
      </c>
      <c r="BQ860" s="23">
        <v>0</v>
      </c>
      <c r="BR860" s="25">
        <v>96275958</v>
      </c>
      <c r="BS860" s="22">
        <v>0</v>
      </c>
      <c r="BT860" s="23">
        <v>0</v>
      </c>
      <c r="BU860" s="23">
        <v>0</v>
      </c>
      <c r="BV860" s="23">
        <v>0</v>
      </c>
      <c r="BW860" s="24">
        <v>0</v>
      </c>
      <c r="BX860" s="23">
        <v>0</v>
      </c>
      <c r="BY860" s="23">
        <v>0</v>
      </c>
      <c r="BZ860" s="23">
        <v>0</v>
      </c>
      <c r="CA860" s="25">
        <f t="shared" si="125"/>
        <v>96275958</v>
      </c>
      <c r="CB860" s="22">
        <v>0</v>
      </c>
      <c r="CC860" s="23">
        <v>0</v>
      </c>
      <c r="CD860" s="23">
        <v>0</v>
      </c>
      <c r="CE860" s="23">
        <v>0</v>
      </c>
      <c r="CF860" s="24">
        <v>0</v>
      </c>
      <c r="CG860" s="23">
        <v>0</v>
      </c>
      <c r="CH860" s="23">
        <v>0</v>
      </c>
      <c r="CI860" s="23">
        <v>0</v>
      </c>
      <c r="CJ860" s="25">
        <f t="shared" si="126"/>
        <v>96275958</v>
      </c>
      <c r="CK860" s="22">
        <v>0</v>
      </c>
      <c r="CL860" s="23">
        <v>0</v>
      </c>
      <c r="CM860" s="23">
        <v>0</v>
      </c>
      <c r="CN860" s="23">
        <v>0</v>
      </c>
      <c r="CO860" s="23">
        <v>0</v>
      </c>
      <c r="CP860" s="24">
        <v>0</v>
      </c>
      <c r="CQ860" s="23">
        <v>0</v>
      </c>
      <c r="CR860" s="23">
        <v>0</v>
      </c>
      <c r="CS860" s="25">
        <f t="shared" si="127"/>
        <v>96275958</v>
      </c>
      <c r="CT860" s="22">
        <v>0</v>
      </c>
      <c r="CU860" s="23">
        <v>0</v>
      </c>
      <c r="CV860" s="23">
        <v>0</v>
      </c>
      <c r="CW860" s="23"/>
      <c r="CX860" s="23">
        <v>0</v>
      </c>
      <c r="CY860" s="24">
        <v>0</v>
      </c>
      <c r="CZ860" s="23">
        <v>0</v>
      </c>
      <c r="DA860" s="23">
        <v>0</v>
      </c>
      <c r="DB860" s="25">
        <f t="shared" si="120"/>
        <v>96275958</v>
      </c>
      <c r="DC860" s="22">
        <v>0</v>
      </c>
      <c r="DD860" s="23">
        <v>0</v>
      </c>
      <c r="DE860" s="23">
        <v>0</v>
      </c>
      <c r="DF860" s="23">
        <v>0</v>
      </c>
      <c r="DG860" s="23">
        <v>0</v>
      </c>
      <c r="DH860" s="24">
        <v>0</v>
      </c>
      <c r="DI860" s="23">
        <v>0</v>
      </c>
      <c r="DJ860" s="23">
        <v>0</v>
      </c>
      <c r="DK860" s="25">
        <f t="shared" si="121"/>
        <v>96275958</v>
      </c>
      <c r="DL860" s="28">
        <v>0</v>
      </c>
      <c r="DM860" s="23">
        <v>0</v>
      </c>
      <c r="DN860" s="23">
        <v>0</v>
      </c>
      <c r="DO860" s="23">
        <v>0</v>
      </c>
      <c r="DP860" s="23"/>
      <c r="DQ860" s="23"/>
      <c r="DR860" s="23">
        <v>0</v>
      </c>
      <c r="DS860" s="23">
        <v>0</v>
      </c>
      <c r="DT860" s="24">
        <v>0</v>
      </c>
      <c r="DU860" s="23">
        <v>0</v>
      </c>
      <c r="DV860" s="23">
        <v>0</v>
      </c>
      <c r="DW860" s="26">
        <f t="shared" si="128"/>
        <v>96275958</v>
      </c>
      <c r="DX860" s="26">
        <f>VLOOKUP(B860,[2]RPTNCT049_ConsultaSaldosContabl!$I$4:$K$7914,3,0)</f>
        <v>34597089</v>
      </c>
      <c r="DY860" s="13" t="e">
        <f>+S860+AD860+AU860+#REF!+BG860+#REF!+BQ860+#REF!</f>
        <v>#REF!</v>
      </c>
    </row>
    <row r="861" spans="1:129" ht="15" customHeight="1" x14ac:dyDescent="0.2">
      <c r="A861" s="9">
        <v>8000991994</v>
      </c>
      <c r="B861" s="9">
        <v>800099199</v>
      </c>
      <c r="C861" s="9"/>
      <c r="D861" s="27">
        <v>218715087</v>
      </c>
      <c r="E861" s="21" t="s">
        <v>280</v>
      </c>
      <c r="F861" s="20" t="s">
        <v>1429</v>
      </c>
      <c r="G861" s="22">
        <f>VLOOKUP(A861,[1]SGP!$A$4:$G$1137,7,0)</f>
        <v>0</v>
      </c>
      <c r="H861" s="23"/>
      <c r="I861" s="23">
        <v>0</v>
      </c>
      <c r="J861" s="23">
        <v>0</v>
      </c>
      <c r="K861" s="24">
        <v>0</v>
      </c>
      <c r="L861" s="23">
        <v>0</v>
      </c>
      <c r="M861" s="23">
        <v>0</v>
      </c>
      <c r="N861" s="25">
        <f t="shared" si="122"/>
        <v>0</v>
      </c>
      <c r="O861" s="25">
        <v>0</v>
      </c>
      <c r="P861" s="22">
        <v>0</v>
      </c>
      <c r="Q861" s="23">
        <v>0</v>
      </c>
      <c r="R861" s="23">
        <v>0</v>
      </c>
      <c r="S861" s="31">
        <v>77510759</v>
      </c>
      <c r="T861" s="23">
        <v>0</v>
      </c>
      <c r="U861" s="24">
        <v>0</v>
      </c>
      <c r="V861" s="23">
        <v>0</v>
      </c>
      <c r="W861" s="23">
        <v>0</v>
      </c>
      <c r="X861" s="25">
        <f t="shared" si="123"/>
        <v>77510759</v>
      </c>
      <c r="Y861" s="25">
        <v>0</v>
      </c>
      <c r="Z861" s="22">
        <v>0</v>
      </c>
      <c r="AA861" s="23">
        <v>0</v>
      </c>
      <c r="AB861" s="22">
        <v>0</v>
      </c>
      <c r="AC861" s="23">
        <v>0</v>
      </c>
      <c r="AD861" s="23">
        <v>0</v>
      </c>
      <c r="AE861" s="23">
        <v>0</v>
      </c>
      <c r="AF861" s="24">
        <v>0</v>
      </c>
      <c r="AG861" s="23">
        <v>0</v>
      </c>
      <c r="AH861" s="23">
        <v>0</v>
      </c>
      <c r="AI861" s="25">
        <f t="shared" si="124"/>
        <v>77510759</v>
      </c>
      <c r="AJ861" s="25">
        <v>0</v>
      </c>
      <c r="AK861" s="24">
        <v>0</v>
      </c>
      <c r="AL861" s="23">
        <v>0</v>
      </c>
      <c r="AM861" s="23">
        <v>0</v>
      </c>
      <c r="AN861" s="24">
        <v>0</v>
      </c>
      <c r="AO861" s="24">
        <v>0</v>
      </c>
      <c r="AP861" s="23">
        <v>0</v>
      </c>
      <c r="AQ861" s="23">
        <v>0</v>
      </c>
      <c r="AR861" s="23">
        <v>0</v>
      </c>
      <c r="AS861" s="41" t="s">
        <v>2304</v>
      </c>
      <c r="AT861" s="23">
        <v>0</v>
      </c>
      <c r="AU861" s="23">
        <v>0</v>
      </c>
      <c r="AV861" s="25">
        <v>77510759</v>
      </c>
      <c r="AW861" s="22">
        <v>0</v>
      </c>
      <c r="AX861" s="23">
        <v>0</v>
      </c>
      <c r="AY861" s="41">
        <v>0</v>
      </c>
      <c r="AZ861" s="23">
        <v>0</v>
      </c>
      <c r="BA861" s="24">
        <v>0</v>
      </c>
      <c r="BB861" s="23">
        <v>0</v>
      </c>
      <c r="BC861" s="23"/>
      <c r="BD861" s="23">
        <v>0</v>
      </c>
      <c r="BE861" s="41">
        <v>0</v>
      </c>
      <c r="BF861" s="23">
        <v>46968345</v>
      </c>
      <c r="BG861" s="23">
        <v>73331488</v>
      </c>
      <c r="BH861" s="25">
        <v>197810592</v>
      </c>
      <c r="BI861" s="23">
        <v>0</v>
      </c>
      <c r="BJ861" s="23">
        <v>13414317</v>
      </c>
      <c r="BK861" s="23">
        <v>0</v>
      </c>
      <c r="BL861" s="23">
        <v>0</v>
      </c>
      <c r="BM861" s="23">
        <v>0</v>
      </c>
      <c r="BN861" s="24">
        <v>0</v>
      </c>
      <c r="BO861" s="23">
        <v>0</v>
      </c>
      <c r="BP861" s="23">
        <v>0</v>
      </c>
      <c r="BQ861" s="23">
        <v>0</v>
      </c>
      <c r="BR861" s="25">
        <v>211224909</v>
      </c>
      <c r="BS861" s="22">
        <v>0</v>
      </c>
      <c r="BT861" s="23">
        <v>0</v>
      </c>
      <c r="BU861" s="23">
        <v>0</v>
      </c>
      <c r="BV861" s="23">
        <v>0</v>
      </c>
      <c r="BW861" s="24">
        <v>0</v>
      </c>
      <c r="BX861" s="23">
        <v>0</v>
      </c>
      <c r="BY861" s="23">
        <v>0</v>
      </c>
      <c r="BZ861" s="23">
        <v>0</v>
      </c>
      <c r="CA861" s="25">
        <f t="shared" si="125"/>
        <v>211224909</v>
      </c>
      <c r="CB861" s="22">
        <v>0</v>
      </c>
      <c r="CC861" s="23">
        <v>0</v>
      </c>
      <c r="CD861" s="23">
        <v>0</v>
      </c>
      <c r="CE861" s="23">
        <v>0</v>
      </c>
      <c r="CF861" s="24">
        <v>0</v>
      </c>
      <c r="CG861" s="23">
        <v>0</v>
      </c>
      <c r="CH861" s="23">
        <v>0</v>
      </c>
      <c r="CI861" s="23">
        <v>0</v>
      </c>
      <c r="CJ861" s="25">
        <f t="shared" si="126"/>
        <v>211224909</v>
      </c>
      <c r="CK861" s="22">
        <v>0</v>
      </c>
      <c r="CL861" s="23">
        <v>0</v>
      </c>
      <c r="CM861" s="23">
        <v>0</v>
      </c>
      <c r="CN861" s="23">
        <v>0</v>
      </c>
      <c r="CO861" s="23">
        <v>0</v>
      </c>
      <c r="CP861" s="24">
        <v>0</v>
      </c>
      <c r="CQ861" s="23">
        <v>0</v>
      </c>
      <c r="CR861" s="23">
        <v>0</v>
      </c>
      <c r="CS861" s="25">
        <f t="shared" si="127"/>
        <v>211224909</v>
      </c>
      <c r="CT861" s="22">
        <v>0</v>
      </c>
      <c r="CU861" s="23">
        <v>0</v>
      </c>
      <c r="CV861" s="23">
        <v>0</v>
      </c>
      <c r="CW861" s="23"/>
      <c r="CX861" s="23">
        <v>0</v>
      </c>
      <c r="CY861" s="24">
        <v>0</v>
      </c>
      <c r="CZ861" s="23">
        <v>0</v>
      </c>
      <c r="DA861" s="23">
        <v>0</v>
      </c>
      <c r="DB861" s="25">
        <f t="shared" si="120"/>
        <v>211224909</v>
      </c>
      <c r="DC861" s="22">
        <v>0</v>
      </c>
      <c r="DD861" s="23">
        <v>0</v>
      </c>
      <c r="DE861" s="23">
        <v>0</v>
      </c>
      <c r="DF861" s="23">
        <v>0</v>
      </c>
      <c r="DG861" s="23">
        <v>0</v>
      </c>
      <c r="DH861" s="24">
        <v>0</v>
      </c>
      <c r="DI861" s="23">
        <v>0</v>
      </c>
      <c r="DJ861" s="23">
        <v>0</v>
      </c>
      <c r="DK861" s="25">
        <f t="shared" si="121"/>
        <v>211224909</v>
      </c>
      <c r="DL861" s="28">
        <v>0</v>
      </c>
      <c r="DM861" s="23">
        <v>0</v>
      </c>
      <c r="DN861" s="23">
        <v>0</v>
      </c>
      <c r="DO861" s="23">
        <v>0</v>
      </c>
      <c r="DP861" s="23"/>
      <c r="DQ861" s="23"/>
      <c r="DR861" s="23">
        <v>0</v>
      </c>
      <c r="DS861" s="23">
        <v>0</v>
      </c>
      <c r="DT861" s="24">
        <v>0</v>
      </c>
      <c r="DU861" s="23">
        <v>0</v>
      </c>
      <c r="DV861" s="23">
        <v>0</v>
      </c>
      <c r="DW861" s="26">
        <f t="shared" si="128"/>
        <v>211224909</v>
      </c>
      <c r="DX861" s="26">
        <f>VLOOKUP(B861,[2]RPTNCT049_ConsultaSaldosContabl!$I$4:$K$7914,3,0)</f>
        <v>60382662</v>
      </c>
      <c r="DY861" s="13" t="e">
        <f>+S861+AD861+AU861+#REF!+BG861+#REF!+BQ861+#REF!</f>
        <v>#REF!</v>
      </c>
    </row>
    <row r="862" spans="1:129" ht="15" customHeight="1" x14ac:dyDescent="0.2">
      <c r="A862" s="9">
        <v>8000991962</v>
      </c>
      <c r="B862" s="9">
        <v>800099196</v>
      </c>
      <c r="C862" s="9"/>
      <c r="D862" s="27">
        <v>212315223</v>
      </c>
      <c r="E862" s="21" t="s">
        <v>302</v>
      </c>
      <c r="F862" s="20" t="s">
        <v>1450</v>
      </c>
      <c r="G862" s="22">
        <f>VLOOKUP(A862,[1]SGP!$A$4:$G$1137,7,0)</f>
        <v>0</v>
      </c>
      <c r="H862" s="23"/>
      <c r="I862" s="23">
        <v>0</v>
      </c>
      <c r="J862" s="23">
        <v>0</v>
      </c>
      <c r="K862" s="24">
        <v>0</v>
      </c>
      <c r="L862" s="23">
        <v>0</v>
      </c>
      <c r="M862" s="23">
        <v>0</v>
      </c>
      <c r="N862" s="25">
        <f t="shared" si="122"/>
        <v>0</v>
      </c>
      <c r="O862" s="25">
        <v>0</v>
      </c>
      <c r="P862" s="22">
        <v>0</v>
      </c>
      <c r="Q862" s="23">
        <v>0</v>
      </c>
      <c r="R862" s="23">
        <v>0</v>
      </c>
      <c r="S862" s="31">
        <v>56359089</v>
      </c>
      <c r="T862" s="23">
        <v>0</v>
      </c>
      <c r="U862" s="24">
        <v>0</v>
      </c>
      <c r="V862" s="23">
        <v>0</v>
      </c>
      <c r="W862" s="23">
        <v>0</v>
      </c>
      <c r="X862" s="25">
        <f t="shared" si="123"/>
        <v>56359089</v>
      </c>
      <c r="Y862" s="25">
        <v>0</v>
      </c>
      <c r="Z862" s="22">
        <v>0</v>
      </c>
      <c r="AA862" s="23">
        <v>0</v>
      </c>
      <c r="AB862" s="22">
        <v>0</v>
      </c>
      <c r="AC862" s="23">
        <v>0</v>
      </c>
      <c r="AD862" s="23">
        <v>0</v>
      </c>
      <c r="AE862" s="23">
        <v>0</v>
      </c>
      <c r="AF862" s="24">
        <v>0</v>
      </c>
      <c r="AG862" s="23">
        <v>0</v>
      </c>
      <c r="AH862" s="23">
        <v>0</v>
      </c>
      <c r="AI862" s="25">
        <f t="shared" si="124"/>
        <v>56359089</v>
      </c>
      <c r="AJ862" s="25">
        <v>0</v>
      </c>
      <c r="AK862" s="24">
        <v>0</v>
      </c>
      <c r="AL862" s="23">
        <v>0</v>
      </c>
      <c r="AM862" s="23">
        <v>0</v>
      </c>
      <c r="AN862" s="24">
        <v>0</v>
      </c>
      <c r="AO862" s="24">
        <v>0</v>
      </c>
      <c r="AP862" s="23">
        <v>0</v>
      </c>
      <c r="AQ862" s="23">
        <v>0</v>
      </c>
      <c r="AR862" s="23">
        <v>0</v>
      </c>
      <c r="AS862" s="41" t="s">
        <v>2304</v>
      </c>
      <c r="AT862" s="23">
        <v>0</v>
      </c>
      <c r="AU862" s="23">
        <v>0</v>
      </c>
      <c r="AV862" s="25">
        <v>56359089</v>
      </c>
      <c r="AW862" s="22">
        <v>0</v>
      </c>
      <c r="AX862" s="23">
        <v>0</v>
      </c>
      <c r="AY862" s="41">
        <v>0</v>
      </c>
      <c r="AZ862" s="23">
        <v>0</v>
      </c>
      <c r="BA862" s="24">
        <v>0</v>
      </c>
      <c r="BB862" s="23">
        <v>0</v>
      </c>
      <c r="BC862" s="23"/>
      <c r="BD862" s="23">
        <v>0</v>
      </c>
      <c r="BE862" s="41">
        <v>0</v>
      </c>
      <c r="BF862" s="23">
        <v>48143380</v>
      </c>
      <c r="BG862" s="23">
        <v>52511188</v>
      </c>
      <c r="BH862" s="25">
        <v>157013657</v>
      </c>
      <c r="BI862" s="23">
        <v>0</v>
      </c>
      <c r="BJ862" s="23">
        <v>13749591</v>
      </c>
      <c r="BK862" s="23">
        <v>0</v>
      </c>
      <c r="BL862" s="23">
        <v>0</v>
      </c>
      <c r="BM862" s="23">
        <v>0</v>
      </c>
      <c r="BN862" s="24">
        <v>0</v>
      </c>
      <c r="BO862" s="23">
        <v>0</v>
      </c>
      <c r="BP862" s="23">
        <v>0</v>
      </c>
      <c r="BQ862" s="23">
        <v>0</v>
      </c>
      <c r="BR862" s="25">
        <v>170763248</v>
      </c>
      <c r="BS862" s="22">
        <v>0</v>
      </c>
      <c r="BT862" s="23">
        <v>0</v>
      </c>
      <c r="BU862" s="23">
        <v>0</v>
      </c>
      <c r="BV862" s="23">
        <v>0</v>
      </c>
      <c r="BW862" s="24">
        <v>0</v>
      </c>
      <c r="BX862" s="23">
        <v>0</v>
      </c>
      <c r="BY862" s="23">
        <v>0</v>
      </c>
      <c r="BZ862" s="23">
        <v>0</v>
      </c>
      <c r="CA862" s="25">
        <f t="shared" si="125"/>
        <v>170763248</v>
      </c>
      <c r="CB862" s="22">
        <v>0</v>
      </c>
      <c r="CC862" s="23">
        <v>0</v>
      </c>
      <c r="CD862" s="23">
        <v>0</v>
      </c>
      <c r="CE862" s="23">
        <v>0</v>
      </c>
      <c r="CF862" s="24">
        <v>0</v>
      </c>
      <c r="CG862" s="23">
        <v>0</v>
      </c>
      <c r="CH862" s="23">
        <v>0</v>
      </c>
      <c r="CI862" s="23">
        <v>0</v>
      </c>
      <c r="CJ862" s="25">
        <f t="shared" si="126"/>
        <v>170763248</v>
      </c>
      <c r="CK862" s="22">
        <v>0</v>
      </c>
      <c r="CL862" s="23">
        <v>0</v>
      </c>
      <c r="CM862" s="23">
        <v>0</v>
      </c>
      <c r="CN862" s="23">
        <v>0</v>
      </c>
      <c r="CO862" s="23">
        <v>0</v>
      </c>
      <c r="CP862" s="24">
        <v>0</v>
      </c>
      <c r="CQ862" s="23">
        <v>0</v>
      </c>
      <c r="CR862" s="23">
        <v>0</v>
      </c>
      <c r="CS862" s="25">
        <f t="shared" si="127"/>
        <v>170763248</v>
      </c>
      <c r="CT862" s="22">
        <v>0</v>
      </c>
      <c r="CU862" s="23">
        <v>0</v>
      </c>
      <c r="CV862" s="23">
        <v>0</v>
      </c>
      <c r="CW862" s="23"/>
      <c r="CX862" s="23">
        <v>0</v>
      </c>
      <c r="CY862" s="24">
        <v>0</v>
      </c>
      <c r="CZ862" s="23">
        <v>0</v>
      </c>
      <c r="DA862" s="23">
        <v>0</v>
      </c>
      <c r="DB862" s="25">
        <f t="shared" si="120"/>
        <v>170763248</v>
      </c>
      <c r="DC862" s="22">
        <v>0</v>
      </c>
      <c r="DD862" s="23">
        <v>0</v>
      </c>
      <c r="DE862" s="23">
        <v>0</v>
      </c>
      <c r="DF862" s="23">
        <v>0</v>
      </c>
      <c r="DG862" s="23">
        <v>0</v>
      </c>
      <c r="DH862" s="24">
        <v>0</v>
      </c>
      <c r="DI862" s="23">
        <v>0</v>
      </c>
      <c r="DJ862" s="23">
        <v>0</v>
      </c>
      <c r="DK862" s="25">
        <f t="shared" si="121"/>
        <v>170763248</v>
      </c>
      <c r="DL862" s="28">
        <v>0</v>
      </c>
      <c r="DM862" s="23">
        <v>0</v>
      </c>
      <c r="DN862" s="23">
        <v>0</v>
      </c>
      <c r="DO862" s="23">
        <v>0</v>
      </c>
      <c r="DP862" s="23"/>
      <c r="DQ862" s="23"/>
      <c r="DR862" s="23">
        <v>0</v>
      </c>
      <c r="DS862" s="23">
        <v>0</v>
      </c>
      <c r="DT862" s="24">
        <v>0</v>
      </c>
      <c r="DU862" s="23">
        <v>0</v>
      </c>
      <c r="DV862" s="23">
        <v>0</v>
      </c>
      <c r="DW862" s="26">
        <f t="shared" si="128"/>
        <v>170763248</v>
      </c>
      <c r="DX862" s="26">
        <f>VLOOKUP(B862,[2]RPTNCT049_ConsultaSaldosContabl!$I$4:$K$7914,3,0)</f>
        <v>61892971</v>
      </c>
      <c r="DY862" s="13" t="e">
        <f>+S862+AD862+AU862+#REF!+BG862+#REF!+BQ862+#REF!</f>
        <v>#REF!</v>
      </c>
    </row>
    <row r="863" spans="1:129" ht="15" customHeight="1" x14ac:dyDescent="0.2">
      <c r="A863" s="9">
        <v>8000991876</v>
      </c>
      <c r="B863" s="9">
        <v>800099187</v>
      </c>
      <c r="C863" s="9"/>
      <c r="D863" s="27">
        <v>211015810</v>
      </c>
      <c r="E863" s="21" t="s">
        <v>384</v>
      </c>
      <c r="F863" s="20" t="s">
        <v>1529</v>
      </c>
      <c r="G863" s="22">
        <f>VLOOKUP(A863,[1]SGP!$A$4:$G$1137,7,0)</f>
        <v>0</v>
      </c>
      <c r="H863" s="23"/>
      <c r="I863" s="23">
        <v>0</v>
      </c>
      <c r="J863" s="23">
        <v>0</v>
      </c>
      <c r="K863" s="24">
        <v>0</v>
      </c>
      <c r="L863" s="23">
        <v>0</v>
      </c>
      <c r="M863" s="23">
        <v>0</v>
      </c>
      <c r="N863" s="25">
        <f t="shared" si="122"/>
        <v>0</v>
      </c>
      <c r="O863" s="25">
        <v>0</v>
      </c>
      <c r="P863" s="22">
        <v>0</v>
      </c>
      <c r="Q863" s="23">
        <v>0</v>
      </c>
      <c r="R863" s="23">
        <v>0</v>
      </c>
      <c r="S863" s="31">
        <v>30896271</v>
      </c>
      <c r="T863" s="23">
        <v>0</v>
      </c>
      <c r="U863" s="24">
        <v>0</v>
      </c>
      <c r="V863" s="23">
        <v>0</v>
      </c>
      <c r="W863" s="23">
        <v>0</v>
      </c>
      <c r="X863" s="25">
        <f t="shared" si="123"/>
        <v>30896271</v>
      </c>
      <c r="Y863" s="25">
        <v>0</v>
      </c>
      <c r="Z863" s="22">
        <v>0</v>
      </c>
      <c r="AA863" s="23">
        <v>0</v>
      </c>
      <c r="AB863" s="22">
        <v>0</v>
      </c>
      <c r="AC863" s="23">
        <v>0</v>
      </c>
      <c r="AD863" s="23">
        <v>0</v>
      </c>
      <c r="AE863" s="23">
        <v>0</v>
      </c>
      <c r="AF863" s="24">
        <v>0</v>
      </c>
      <c r="AG863" s="23">
        <v>0</v>
      </c>
      <c r="AH863" s="23">
        <v>0</v>
      </c>
      <c r="AI863" s="25">
        <f t="shared" si="124"/>
        <v>30896271</v>
      </c>
      <c r="AJ863" s="25">
        <v>0</v>
      </c>
      <c r="AK863" s="24">
        <v>0</v>
      </c>
      <c r="AL863" s="23">
        <v>0</v>
      </c>
      <c r="AM863" s="23">
        <v>0</v>
      </c>
      <c r="AN863" s="24">
        <v>0</v>
      </c>
      <c r="AO863" s="24">
        <v>0</v>
      </c>
      <c r="AP863" s="23">
        <v>0</v>
      </c>
      <c r="AQ863" s="23">
        <v>0</v>
      </c>
      <c r="AR863" s="23">
        <v>0</v>
      </c>
      <c r="AS863" s="41" t="s">
        <v>2304</v>
      </c>
      <c r="AT863" s="23">
        <v>0</v>
      </c>
      <c r="AU863" s="23">
        <v>0</v>
      </c>
      <c r="AV863" s="25">
        <v>30896271</v>
      </c>
      <c r="AW863" s="22">
        <v>0</v>
      </c>
      <c r="AX863" s="23">
        <v>0</v>
      </c>
      <c r="AY863" s="41">
        <v>0</v>
      </c>
      <c r="AZ863" s="23">
        <v>0</v>
      </c>
      <c r="BA863" s="24">
        <v>0</v>
      </c>
      <c r="BB863" s="23">
        <v>0</v>
      </c>
      <c r="BC863" s="23"/>
      <c r="BD863" s="23">
        <v>0</v>
      </c>
      <c r="BE863" s="41">
        <v>0</v>
      </c>
      <c r="BF863" s="23">
        <v>26221215</v>
      </c>
      <c r="BG863" s="23">
        <v>28532513</v>
      </c>
      <c r="BH863" s="25">
        <v>85649999</v>
      </c>
      <c r="BI863" s="23">
        <v>0</v>
      </c>
      <c r="BJ863" s="23">
        <v>7488562</v>
      </c>
      <c r="BK863" s="23">
        <v>0</v>
      </c>
      <c r="BL863" s="23">
        <v>0</v>
      </c>
      <c r="BM863" s="23">
        <v>0</v>
      </c>
      <c r="BN863" s="24">
        <v>0</v>
      </c>
      <c r="BO863" s="23">
        <v>0</v>
      </c>
      <c r="BP863" s="23">
        <v>0</v>
      </c>
      <c r="BQ863" s="23">
        <v>0</v>
      </c>
      <c r="BR863" s="25">
        <v>93138561</v>
      </c>
      <c r="BS863" s="22">
        <v>0</v>
      </c>
      <c r="BT863" s="23">
        <v>0</v>
      </c>
      <c r="BU863" s="23">
        <v>0</v>
      </c>
      <c r="BV863" s="23">
        <v>0</v>
      </c>
      <c r="BW863" s="24">
        <v>0</v>
      </c>
      <c r="BX863" s="23">
        <v>0</v>
      </c>
      <c r="BY863" s="23">
        <v>0</v>
      </c>
      <c r="BZ863" s="23">
        <v>0</v>
      </c>
      <c r="CA863" s="25">
        <f t="shared" si="125"/>
        <v>93138561</v>
      </c>
      <c r="CB863" s="22">
        <v>0</v>
      </c>
      <c r="CC863" s="23">
        <v>0</v>
      </c>
      <c r="CD863" s="23">
        <v>0</v>
      </c>
      <c r="CE863" s="23">
        <v>0</v>
      </c>
      <c r="CF863" s="24">
        <v>0</v>
      </c>
      <c r="CG863" s="23">
        <v>0</v>
      </c>
      <c r="CH863" s="23">
        <v>0</v>
      </c>
      <c r="CI863" s="23">
        <v>0</v>
      </c>
      <c r="CJ863" s="25">
        <f t="shared" si="126"/>
        <v>93138561</v>
      </c>
      <c r="CK863" s="22">
        <v>0</v>
      </c>
      <c r="CL863" s="23">
        <v>0</v>
      </c>
      <c r="CM863" s="23">
        <v>0</v>
      </c>
      <c r="CN863" s="23">
        <v>0</v>
      </c>
      <c r="CO863" s="23">
        <v>0</v>
      </c>
      <c r="CP863" s="24">
        <v>0</v>
      </c>
      <c r="CQ863" s="23">
        <v>0</v>
      </c>
      <c r="CR863" s="23">
        <v>0</v>
      </c>
      <c r="CS863" s="25">
        <f t="shared" si="127"/>
        <v>93138561</v>
      </c>
      <c r="CT863" s="22">
        <v>0</v>
      </c>
      <c r="CU863" s="23">
        <v>0</v>
      </c>
      <c r="CV863" s="23">
        <v>0</v>
      </c>
      <c r="CW863" s="23"/>
      <c r="CX863" s="23">
        <v>0</v>
      </c>
      <c r="CY863" s="24">
        <v>0</v>
      </c>
      <c r="CZ863" s="23">
        <v>0</v>
      </c>
      <c r="DA863" s="23">
        <v>0</v>
      </c>
      <c r="DB863" s="25">
        <f t="shared" si="120"/>
        <v>93138561</v>
      </c>
      <c r="DC863" s="22">
        <v>0</v>
      </c>
      <c r="DD863" s="23">
        <v>0</v>
      </c>
      <c r="DE863" s="23">
        <v>0</v>
      </c>
      <c r="DF863" s="23">
        <v>0</v>
      </c>
      <c r="DG863" s="23">
        <v>0</v>
      </c>
      <c r="DH863" s="24">
        <v>0</v>
      </c>
      <c r="DI863" s="23">
        <v>0</v>
      </c>
      <c r="DJ863" s="23">
        <v>0</v>
      </c>
      <c r="DK863" s="25">
        <f t="shared" si="121"/>
        <v>93138561</v>
      </c>
      <c r="DL863" s="28">
        <v>0</v>
      </c>
      <c r="DM863" s="23">
        <v>0</v>
      </c>
      <c r="DN863" s="23">
        <v>0</v>
      </c>
      <c r="DO863" s="23">
        <v>0</v>
      </c>
      <c r="DP863" s="23"/>
      <c r="DQ863" s="23"/>
      <c r="DR863" s="23">
        <v>0</v>
      </c>
      <c r="DS863" s="23">
        <v>0</v>
      </c>
      <c r="DT863" s="24">
        <v>0</v>
      </c>
      <c r="DU863" s="23">
        <v>0</v>
      </c>
      <c r="DV863" s="23">
        <v>0</v>
      </c>
      <c r="DW863" s="26">
        <f t="shared" si="128"/>
        <v>93138561</v>
      </c>
      <c r="DX863" s="26">
        <f>VLOOKUP(B863,[2]RPTNCT049_ConsultaSaldosContabl!$I$4:$K$7914,3,0)</f>
        <v>33709777</v>
      </c>
      <c r="DY863" s="13" t="e">
        <f>+S863+AD863+AU863+#REF!+BG863+#REF!+BQ863+#REF!</f>
        <v>#REF!</v>
      </c>
    </row>
    <row r="864" spans="1:129" ht="15" customHeight="1" x14ac:dyDescent="0.2">
      <c r="A864" s="9">
        <v>8000991536</v>
      </c>
      <c r="B864" s="9">
        <v>800099153</v>
      </c>
      <c r="C864" s="9"/>
      <c r="D864" s="27">
        <v>218552885</v>
      </c>
      <c r="E864" s="21" t="s">
        <v>834</v>
      </c>
      <c r="F864" s="20" t="s">
        <v>1967</v>
      </c>
      <c r="G864" s="22">
        <f>VLOOKUP(A864,[1]SGP!$A$4:$G$1137,7,0)</f>
        <v>0</v>
      </c>
      <c r="H864" s="23"/>
      <c r="I864" s="23">
        <v>0</v>
      </c>
      <c r="J864" s="23">
        <v>0</v>
      </c>
      <c r="K864" s="24">
        <v>0</v>
      </c>
      <c r="L864" s="23">
        <v>0</v>
      </c>
      <c r="M864" s="23">
        <v>0</v>
      </c>
      <c r="N864" s="25">
        <f t="shared" si="122"/>
        <v>0</v>
      </c>
      <c r="O864" s="25">
        <v>0</v>
      </c>
      <c r="P864" s="22">
        <v>0</v>
      </c>
      <c r="Q864" s="23">
        <v>0</v>
      </c>
      <c r="R864" s="23">
        <v>0</v>
      </c>
      <c r="S864" s="31">
        <v>95272967</v>
      </c>
      <c r="T864" s="23">
        <v>0</v>
      </c>
      <c r="U864" s="24">
        <v>0</v>
      </c>
      <c r="V864" s="23">
        <v>0</v>
      </c>
      <c r="W864" s="23">
        <v>0</v>
      </c>
      <c r="X864" s="25">
        <f t="shared" si="123"/>
        <v>95272967</v>
      </c>
      <c r="Y864" s="25">
        <v>0</v>
      </c>
      <c r="Z864" s="22">
        <v>0</v>
      </c>
      <c r="AA864" s="23">
        <v>0</v>
      </c>
      <c r="AB864" s="22">
        <v>0</v>
      </c>
      <c r="AC864" s="23">
        <v>0</v>
      </c>
      <c r="AD864" s="23">
        <v>0</v>
      </c>
      <c r="AE864" s="23">
        <v>0</v>
      </c>
      <c r="AF864" s="24">
        <v>0</v>
      </c>
      <c r="AG864" s="23">
        <v>0</v>
      </c>
      <c r="AH864" s="23">
        <v>0</v>
      </c>
      <c r="AI864" s="25">
        <f t="shared" si="124"/>
        <v>95272967</v>
      </c>
      <c r="AJ864" s="25">
        <v>0</v>
      </c>
      <c r="AK864" s="24">
        <v>0</v>
      </c>
      <c r="AL864" s="23">
        <v>0</v>
      </c>
      <c r="AM864" s="23">
        <v>0</v>
      </c>
      <c r="AN864" s="24">
        <v>0</v>
      </c>
      <c r="AO864" s="24">
        <v>0</v>
      </c>
      <c r="AP864" s="23">
        <v>0</v>
      </c>
      <c r="AQ864" s="23">
        <v>0</v>
      </c>
      <c r="AR864" s="23">
        <v>0</v>
      </c>
      <c r="AS864" s="41" t="s">
        <v>2304</v>
      </c>
      <c r="AT864" s="23">
        <v>0</v>
      </c>
      <c r="AU864" s="23">
        <v>0</v>
      </c>
      <c r="AV864" s="25">
        <v>95272967</v>
      </c>
      <c r="AW864" s="22">
        <v>0</v>
      </c>
      <c r="AX864" s="23">
        <v>0</v>
      </c>
      <c r="AY864" s="41">
        <v>0</v>
      </c>
      <c r="AZ864" s="23">
        <v>0</v>
      </c>
      <c r="BA864" s="24">
        <v>0</v>
      </c>
      <c r="BB864" s="23">
        <v>0</v>
      </c>
      <c r="BC864" s="23"/>
      <c r="BD864" s="23">
        <v>0</v>
      </c>
      <c r="BE864" s="41">
        <v>0</v>
      </c>
      <c r="BF864" s="23">
        <v>85255215</v>
      </c>
      <c r="BG864" s="23">
        <v>88849359</v>
      </c>
      <c r="BH864" s="25">
        <v>269377541</v>
      </c>
      <c r="BI864" s="23">
        <v>0</v>
      </c>
      <c r="BJ864" s="23">
        <v>24348168</v>
      </c>
      <c r="BK864" s="23">
        <v>0</v>
      </c>
      <c r="BL864" s="23">
        <v>0</v>
      </c>
      <c r="BM864" s="23">
        <v>0</v>
      </c>
      <c r="BN864" s="24">
        <v>0</v>
      </c>
      <c r="BO864" s="23">
        <v>0</v>
      </c>
      <c r="BP864" s="23">
        <v>0</v>
      </c>
      <c r="BQ864" s="23">
        <v>0</v>
      </c>
      <c r="BR864" s="25">
        <v>293725709</v>
      </c>
      <c r="BS864" s="22">
        <v>0</v>
      </c>
      <c r="BT864" s="23">
        <v>0</v>
      </c>
      <c r="BU864" s="23">
        <v>0</v>
      </c>
      <c r="BV864" s="23">
        <v>0</v>
      </c>
      <c r="BW864" s="24">
        <v>0</v>
      </c>
      <c r="BX864" s="23">
        <v>0</v>
      </c>
      <c r="BY864" s="23">
        <v>0</v>
      </c>
      <c r="BZ864" s="23">
        <v>0</v>
      </c>
      <c r="CA864" s="25">
        <f t="shared" si="125"/>
        <v>293725709</v>
      </c>
      <c r="CB864" s="22">
        <v>0</v>
      </c>
      <c r="CC864" s="23">
        <v>0</v>
      </c>
      <c r="CD864" s="23">
        <v>0</v>
      </c>
      <c r="CE864" s="23">
        <v>0</v>
      </c>
      <c r="CF864" s="24">
        <v>0</v>
      </c>
      <c r="CG864" s="23">
        <v>0</v>
      </c>
      <c r="CH864" s="23">
        <v>0</v>
      </c>
      <c r="CI864" s="23">
        <v>0</v>
      </c>
      <c r="CJ864" s="25">
        <f t="shared" si="126"/>
        <v>293725709</v>
      </c>
      <c r="CK864" s="22">
        <v>0</v>
      </c>
      <c r="CL864" s="23">
        <v>0</v>
      </c>
      <c r="CM864" s="23">
        <v>0</v>
      </c>
      <c r="CN864" s="23">
        <v>0</v>
      </c>
      <c r="CO864" s="23">
        <v>0</v>
      </c>
      <c r="CP864" s="24">
        <v>0</v>
      </c>
      <c r="CQ864" s="23">
        <v>0</v>
      </c>
      <c r="CR864" s="23">
        <v>0</v>
      </c>
      <c r="CS864" s="25">
        <f t="shared" si="127"/>
        <v>293725709</v>
      </c>
      <c r="CT864" s="22">
        <v>0</v>
      </c>
      <c r="CU864" s="23">
        <v>0</v>
      </c>
      <c r="CV864" s="23">
        <v>0</v>
      </c>
      <c r="CW864" s="23"/>
      <c r="CX864" s="23">
        <v>0</v>
      </c>
      <c r="CY864" s="24">
        <v>0</v>
      </c>
      <c r="CZ864" s="23">
        <v>0</v>
      </c>
      <c r="DA864" s="23">
        <v>0</v>
      </c>
      <c r="DB864" s="25">
        <f t="shared" si="120"/>
        <v>293725709</v>
      </c>
      <c r="DC864" s="22">
        <v>0</v>
      </c>
      <c r="DD864" s="23">
        <v>0</v>
      </c>
      <c r="DE864" s="23">
        <v>0</v>
      </c>
      <c r="DF864" s="23">
        <v>0</v>
      </c>
      <c r="DG864" s="23">
        <v>0</v>
      </c>
      <c r="DH864" s="24">
        <v>0</v>
      </c>
      <c r="DI864" s="23">
        <v>0</v>
      </c>
      <c r="DJ864" s="23">
        <v>0</v>
      </c>
      <c r="DK864" s="25">
        <f t="shared" si="121"/>
        <v>293725709</v>
      </c>
      <c r="DL864" s="28">
        <v>0</v>
      </c>
      <c r="DM864" s="23">
        <v>0</v>
      </c>
      <c r="DN864" s="23">
        <v>0</v>
      </c>
      <c r="DO864" s="23">
        <v>0</v>
      </c>
      <c r="DP864" s="23"/>
      <c r="DQ864" s="23"/>
      <c r="DR864" s="23">
        <v>0</v>
      </c>
      <c r="DS864" s="23">
        <v>0</v>
      </c>
      <c r="DT864" s="24">
        <v>0</v>
      </c>
      <c r="DU864" s="23">
        <v>0</v>
      </c>
      <c r="DV864" s="23">
        <v>0</v>
      </c>
      <c r="DW864" s="26">
        <f t="shared" si="128"/>
        <v>293725709</v>
      </c>
      <c r="DX864" s="26">
        <f>VLOOKUP(B864,[2]RPTNCT049_ConsultaSaldosContabl!$I$4:$K$7914,3,0)</f>
        <v>109603383</v>
      </c>
      <c r="DY864" s="13" t="e">
        <f>+S864+AD864+AU864+#REF!+BG864+#REF!+BQ864+#REF!</f>
        <v>#REF!</v>
      </c>
    </row>
    <row r="865" spans="1:129" ht="15" customHeight="1" x14ac:dyDescent="0.2">
      <c r="A865" s="9">
        <v>8000991529</v>
      </c>
      <c r="B865" s="9">
        <v>800099152</v>
      </c>
      <c r="C865" s="9"/>
      <c r="D865" s="27">
        <v>213852838</v>
      </c>
      <c r="E865" s="21" t="s">
        <v>833</v>
      </c>
      <c r="F865" s="20" t="s">
        <v>1966</v>
      </c>
      <c r="G865" s="22">
        <f>VLOOKUP(A865,[1]SGP!$A$4:$G$1137,7,0)</f>
        <v>0</v>
      </c>
      <c r="H865" s="23"/>
      <c r="I865" s="23">
        <v>0</v>
      </c>
      <c r="J865" s="23">
        <v>0</v>
      </c>
      <c r="K865" s="24">
        <v>0</v>
      </c>
      <c r="L865" s="23">
        <v>0</v>
      </c>
      <c r="M865" s="23">
        <v>0</v>
      </c>
      <c r="N865" s="25">
        <f t="shared" si="122"/>
        <v>0</v>
      </c>
      <c r="O865" s="25">
        <v>0</v>
      </c>
      <c r="P865" s="22">
        <v>0</v>
      </c>
      <c r="Q865" s="23">
        <v>0</v>
      </c>
      <c r="R865" s="23">
        <v>0</v>
      </c>
      <c r="S865" s="31">
        <v>364310437</v>
      </c>
      <c r="T865" s="23">
        <v>0</v>
      </c>
      <c r="U865" s="24">
        <v>0</v>
      </c>
      <c r="V865" s="23">
        <v>0</v>
      </c>
      <c r="W865" s="23">
        <v>0</v>
      </c>
      <c r="X865" s="25">
        <f t="shared" si="123"/>
        <v>364310437</v>
      </c>
      <c r="Y865" s="25">
        <v>0</v>
      </c>
      <c r="Z865" s="22">
        <v>0</v>
      </c>
      <c r="AA865" s="23">
        <v>0</v>
      </c>
      <c r="AB865" s="22">
        <v>0</v>
      </c>
      <c r="AC865" s="23">
        <v>0</v>
      </c>
      <c r="AD865" s="23">
        <v>0</v>
      </c>
      <c r="AE865" s="23">
        <v>0</v>
      </c>
      <c r="AF865" s="24">
        <v>0</v>
      </c>
      <c r="AG865" s="23">
        <v>0</v>
      </c>
      <c r="AH865" s="23">
        <v>0</v>
      </c>
      <c r="AI865" s="25">
        <f t="shared" si="124"/>
        <v>364310437</v>
      </c>
      <c r="AJ865" s="25">
        <v>0</v>
      </c>
      <c r="AK865" s="24">
        <v>0</v>
      </c>
      <c r="AL865" s="23">
        <v>0</v>
      </c>
      <c r="AM865" s="23">
        <v>0</v>
      </c>
      <c r="AN865" s="24">
        <v>0</v>
      </c>
      <c r="AO865" s="24">
        <v>0</v>
      </c>
      <c r="AP865" s="23">
        <v>0</v>
      </c>
      <c r="AQ865" s="23">
        <v>0</v>
      </c>
      <c r="AR865" s="23">
        <v>0</v>
      </c>
      <c r="AS865" s="41" t="s">
        <v>2304</v>
      </c>
      <c r="AT865" s="23">
        <v>0</v>
      </c>
      <c r="AU865" s="23">
        <v>0</v>
      </c>
      <c r="AV865" s="25">
        <v>364310437</v>
      </c>
      <c r="AW865" s="22">
        <v>0</v>
      </c>
      <c r="AX865" s="23">
        <v>0</v>
      </c>
      <c r="AY865" s="41">
        <v>0</v>
      </c>
      <c r="AZ865" s="23">
        <v>0</v>
      </c>
      <c r="BA865" s="24">
        <v>0</v>
      </c>
      <c r="BB865" s="23">
        <v>0</v>
      </c>
      <c r="BC865" s="23"/>
      <c r="BD865" s="23">
        <v>0</v>
      </c>
      <c r="BE865" s="41">
        <v>0</v>
      </c>
      <c r="BF865" s="23">
        <v>290803705</v>
      </c>
      <c r="BG865" s="23">
        <v>336364972</v>
      </c>
      <c r="BH865" s="25">
        <v>991479114</v>
      </c>
      <c r="BI865" s="23">
        <v>0</v>
      </c>
      <c r="BJ865" s="23">
        <v>78313419</v>
      </c>
      <c r="BK865" s="23">
        <v>0</v>
      </c>
      <c r="BL865" s="23">
        <v>0</v>
      </c>
      <c r="BM865" s="23">
        <v>0</v>
      </c>
      <c r="BN865" s="24">
        <v>0</v>
      </c>
      <c r="BO865" s="23">
        <v>0</v>
      </c>
      <c r="BP865" s="23">
        <v>0</v>
      </c>
      <c r="BQ865" s="23">
        <v>9062346</v>
      </c>
      <c r="BR865" s="25">
        <v>1078854879</v>
      </c>
      <c r="BS865" s="22">
        <v>0</v>
      </c>
      <c r="BT865" s="23">
        <v>0</v>
      </c>
      <c r="BU865" s="23">
        <v>0</v>
      </c>
      <c r="BV865" s="23">
        <v>0</v>
      </c>
      <c r="BW865" s="24">
        <v>0</v>
      </c>
      <c r="BX865" s="23">
        <v>0</v>
      </c>
      <c r="BY865" s="23">
        <v>0</v>
      </c>
      <c r="BZ865" s="23">
        <v>0</v>
      </c>
      <c r="CA865" s="25">
        <f t="shared" si="125"/>
        <v>1078854879</v>
      </c>
      <c r="CB865" s="22">
        <v>0</v>
      </c>
      <c r="CC865" s="23">
        <v>0</v>
      </c>
      <c r="CD865" s="23">
        <v>0</v>
      </c>
      <c r="CE865" s="23">
        <v>0</v>
      </c>
      <c r="CF865" s="24">
        <v>0</v>
      </c>
      <c r="CG865" s="23">
        <v>0</v>
      </c>
      <c r="CH865" s="23">
        <v>0</v>
      </c>
      <c r="CI865" s="23">
        <v>0</v>
      </c>
      <c r="CJ865" s="25">
        <f t="shared" si="126"/>
        <v>1078854879</v>
      </c>
      <c r="CK865" s="22">
        <v>0</v>
      </c>
      <c r="CL865" s="23">
        <v>0</v>
      </c>
      <c r="CM865" s="23">
        <v>0</v>
      </c>
      <c r="CN865" s="23">
        <v>0</v>
      </c>
      <c r="CO865" s="23">
        <v>0</v>
      </c>
      <c r="CP865" s="24">
        <v>0</v>
      </c>
      <c r="CQ865" s="23">
        <v>0</v>
      </c>
      <c r="CR865" s="23">
        <v>0</v>
      </c>
      <c r="CS865" s="25">
        <f t="shared" si="127"/>
        <v>1078854879</v>
      </c>
      <c r="CT865" s="22">
        <v>0</v>
      </c>
      <c r="CU865" s="23">
        <v>0</v>
      </c>
      <c r="CV865" s="23">
        <v>0</v>
      </c>
      <c r="CW865" s="23"/>
      <c r="CX865" s="23">
        <v>0</v>
      </c>
      <c r="CY865" s="24">
        <v>0</v>
      </c>
      <c r="CZ865" s="23">
        <v>0</v>
      </c>
      <c r="DA865" s="23">
        <v>0</v>
      </c>
      <c r="DB865" s="25">
        <f t="shared" si="120"/>
        <v>1078854879</v>
      </c>
      <c r="DC865" s="22">
        <v>0</v>
      </c>
      <c r="DD865" s="23">
        <v>0</v>
      </c>
      <c r="DE865" s="23">
        <v>0</v>
      </c>
      <c r="DF865" s="23">
        <v>0</v>
      </c>
      <c r="DG865" s="23">
        <v>0</v>
      </c>
      <c r="DH865" s="24">
        <v>0</v>
      </c>
      <c r="DI865" s="23">
        <v>0</v>
      </c>
      <c r="DJ865" s="23">
        <v>0</v>
      </c>
      <c r="DK865" s="25">
        <f t="shared" si="121"/>
        <v>1078854879</v>
      </c>
      <c r="DL865" s="28">
        <v>0</v>
      </c>
      <c r="DM865" s="23">
        <v>0</v>
      </c>
      <c r="DN865" s="23">
        <v>0</v>
      </c>
      <c r="DO865" s="23">
        <v>0</v>
      </c>
      <c r="DP865" s="23"/>
      <c r="DQ865" s="23"/>
      <c r="DR865" s="23">
        <v>0</v>
      </c>
      <c r="DS865" s="23">
        <v>0</v>
      </c>
      <c r="DT865" s="24">
        <v>0</v>
      </c>
      <c r="DU865" s="23">
        <v>0</v>
      </c>
      <c r="DV865" s="23">
        <v>0</v>
      </c>
      <c r="DW865" s="26">
        <f t="shared" si="128"/>
        <v>1078854879</v>
      </c>
      <c r="DX865" s="26">
        <f>VLOOKUP(B865,[2]RPTNCT049_ConsultaSaldosContabl!$I$4:$K$7914,3,0)</f>
        <v>369117124</v>
      </c>
      <c r="DY865" s="13" t="e">
        <f>+S865+AD865+AU865+#REF!+BG865+#REF!+BQ865+#REF!</f>
        <v>#REF!</v>
      </c>
    </row>
    <row r="866" spans="1:129" ht="15" customHeight="1" x14ac:dyDescent="0.2">
      <c r="A866" s="9">
        <v>8000991511</v>
      </c>
      <c r="B866" s="9">
        <v>800099151</v>
      </c>
      <c r="C866" s="9"/>
      <c r="D866" s="27">
        <v>218852788</v>
      </c>
      <c r="E866" s="21" t="s">
        <v>832</v>
      </c>
      <c r="F866" s="20" t="s">
        <v>1965</v>
      </c>
      <c r="G866" s="22">
        <f>VLOOKUP(A866,[1]SGP!$A$4:$G$1137,7,0)</f>
        <v>0</v>
      </c>
      <c r="H866" s="23"/>
      <c r="I866" s="23">
        <v>0</v>
      </c>
      <c r="J866" s="23">
        <v>0</v>
      </c>
      <c r="K866" s="24">
        <v>0</v>
      </c>
      <c r="L866" s="23">
        <v>0</v>
      </c>
      <c r="M866" s="23">
        <v>0</v>
      </c>
      <c r="N866" s="25">
        <f t="shared" si="122"/>
        <v>0</v>
      </c>
      <c r="O866" s="25">
        <v>0</v>
      </c>
      <c r="P866" s="22">
        <v>0</v>
      </c>
      <c r="Q866" s="23">
        <v>0</v>
      </c>
      <c r="R866" s="23">
        <v>0</v>
      </c>
      <c r="S866" s="31">
        <v>85741383</v>
      </c>
      <c r="T866" s="23">
        <v>0</v>
      </c>
      <c r="U866" s="24">
        <v>0</v>
      </c>
      <c r="V866" s="23">
        <v>0</v>
      </c>
      <c r="W866" s="23">
        <v>0</v>
      </c>
      <c r="X866" s="25">
        <f t="shared" si="123"/>
        <v>85741383</v>
      </c>
      <c r="Y866" s="25">
        <v>0</v>
      </c>
      <c r="Z866" s="22">
        <v>0</v>
      </c>
      <c r="AA866" s="23">
        <v>0</v>
      </c>
      <c r="AB866" s="22">
        <v>0</v>
      </c>
      <c r="AC866" s="23">
        <v>0</v>
      </c>
      <c r="AD866" s="23">
        <v>0</v>
      </c>
      <c r="AE866" s="23">
        <v>0</v>
      </c>
      <c r="AF866" s="24">
        <v>0</v>
      </c>
      <c r="AG866" s="23">
        <v>0</v>
      </c>
      <c r="AH866" s="23">
        <v>0</v>
      </c>
      <c r="AI866" s="25">
        <f t="shared" si="124"/>
        <v>85741383</v>
      </c>
      <c r="AJ866" s="25">
        <v>0</v>
      </c>
      <c r="AK866" s="24">
        <v>0</v>
      </c>
      <c r="AL866" s="23">
        <v>0</v>
      </c>
      <c r="AM866" s="23">
        <v>0</v>
      </c>
      <c r="AN866" s="24">
        <v>0</v>
      </c>
      <c r="AO866" s="24">
        <v>0</v>
      </c>
      <c r="AP866" s="23">
        <v>0</v>
      </c>
      <c r="AQ866" s="23">
        <v>0</v>
      </c>
      <c r="AR866" s="23">
        <v>0</v>
      </c>
      <c r="AS866" s="41" t="s">
        <v>2304</v>
      </c>
      <c r="AT866" s="23">
        <v>0</v>
      </c>
      <c r="AU866" s="23">
        <v>0</v>
      </c>
      <c r="AV866" s="25">
        <v>85741383</v>
      </c>
      <c r="AW866" s="22">
        <v>0</v>
      </c>
      <c r="AX866" s="23">
        <v>0</v>
      </c>
      <c r="AY866" s="41">
        <v>0</v>
      </c>
      <c r="AZ866" s="23">
        <v>0</v>
      </c>
      <c r="BA866" s="24">
        <v>0</v>
      </c>
      <c r="BB866" s="23">
        <v>0</v>
      </c>
      <c r="BC866" s="23"/>
      <c r="BD866" s="23">
        <v>0</v>
      </c>
      <c r="BE866" s="41">
        <v>0</v>
      </c>
      <c r="BF866" s="23">
        <v>70160900</v>
      </c>
      <c r="BG866" s="23">
        <v>78443387</v>
      </c>
      <c r="BH866" s="25">
        <v>234345670</v>
      </c>
      <c r="BI866" s="23">
        <v>0</v>
      </c>
      <c r="BJ866" s="23">
        <v>20037721</v>
      </c>
      <c r="BK866" s="23">
        <v>0</v>
      </c>
      <c r="BL866" s="23">
        <v>0</v>
      </c>
      <c r="BM866" s="23">
        <v>0</v>
      </c>
      <c r="BN866" s="24">
        <v>0</v>
      </c>
      <c r="BO866" s="23">
        <v>0</v>
      </c>
      <c r="BP866" s="23">
        <v>0</v>
      </c>
      <c r="BQ866" s="23">
        <v>0</v>
      </c>
      <c r="BR866" s="25">
        <v>254383391</v>
      </c>
      <c r="BS866" s="22">
        <v>0</v>
      </c>
      <c r="BT866" s="23">
        <v>0</v>
      </c>
      <c r="BU866" s="23">
        <v>0</v>
      </c>
      <c r="BV866" s="23">
        <v>0</v>
      </c>
      <c r="BW866" s="24">
        <v>0</v>
      </c>
      <c r="BX866" s="23">
        <v>0</v>
      </c>
      <c r="BY866" s="23">
        <v>0</v>
      </c>
      <c r="BZ866" s="23">
        <v>0</v>
      </c>
      <c r="CA866" s="25">
        <f t="shared" si="125"/>
        <v>254383391</v>
      </c>
      <c r="CB866" s="22">
        <v>0</v>
      </c>
      <c r="CC866" s="23">
        <v>0</v>
      </c>
      <c r="CD866" s="23">
        <v>0</v>
      </c>
      <c r="CE866" s="23">
        <v>0</v>
      </c>
      <c r="CF866" s="24">
        <v>0</v>
      </c>
      <c r="CG866" s="23">
        <v>0</v>
      </c>
      <c r="CH866" s="23">
        <v>0</v>
      </c>
      <c r="CI866" s="23">
        <v>0</v>
      </c>
      <c r="CJ866" s="25">
        <f t="shared" si="126"/>
        <v>254383391</v>
      </c>
      <c r="CK866" s="22">
        <v>0</v>
      </c>
      <c r="CL866" s="23">
        <v>0</v>
      </c>
      <c r="CM866" s="23">
        <v>0</v>
      </c>
      <c r="CN866" s="23">
        <v>0</v>
      </c>
      <c r="CO866" s="23">
        <v>0</v>
      </c>
      <c r="CP866" s="24">
        <v>0</v>
      </c>
      <c r="CQ866" s="23">
        <v>0</v>
      </c>
      <c r="CR866" s="23">
        <v>0</v>
      </c>
      <c r="CS866" s="25">
        <f t="shared" si="127"/>
        <v>254383391</v>
      </c>
      <c r="CT866" s="22">
        <v>0</v>
      </c>
      <c r="CU866" s="23">
        <v>0</v>
      </c>
      <c r="CV866" s="23">
        <v>0</v>
      </c>
      <c r="CW866" s="23"/>
      <c r="CX866" s="23">
        <v>0</v>
      </c>
      <c r="CY866" s="24">
        <v>0</v>
      </c>
      <c r="CZ866" s="23">
        <v>0</v>
      </c>
      <c r="DA866" s="23">
        <v>0</v>
      </c>
      <c r="DB866" s="25">
        <f t="shared" si="120"/>
        <v>254383391</v>
      </c>
      <c r="DC866" s="22">
        <v>0</v>
      </c>
      <c r="DD866" s="23">
        <v>0</v>
      </c>
      <c r="DE866" s="23">
        <v>0</v>
      </c>
      <c r="DF866" s="23">
        <v>0</v>
      </c>
      <c r="DG866" s="23">
        <v>0</v>
      </c>
      <c r="DH866" s="24">
        <v>0</v>
      </c>
      <c r="DI866" s="23">
        <v>0</v>
      </c>
      <c r="DJ866" s="23">
        <v>0</v>
      </c>
      <c r="DK866" s="25">
        <f t="shared" si="121"/>
        <v>254383391</v>
      </c>
      <c r="DL866" s="28">
        <v>0</v>
      </c>
      <c r="DM866" s="23">
        <v>0</v>
      </c>
      <c r="DN866" s="23">
        <v>0</v>
      </c>
      <c r="DO866" s="23">
        <v>0</v>
      </c>
      <c r="DP866" s="23"/>
      <c r="DQ866" s="23"/>
      <c r="DR866" s="23">
        <v>0</v>
      </c>
      <c r="DS866" s="23">
        <v>0</v>
      </c>
      <c r="DT866" s="24">
        <v>0</v>
      </c>
      <c r="DU866" s="23">
        <v>0</v>
      </c>
      <c r="DV866" s="23">
        <v>0</v>
      </c>
      <c r="DW866" s="26">
        <f t="shared" si="128"/>
        <v>254383391</v>
      </c>
      <c r="DX866" s="26">
        <f>VLOOKUP(B866,[2]RPTNCT049_ConsultaSaldosContabl!$I$4:$K$7914,3,0)</f>
        <v>90198621</v>
      </c>
      <c r="DY866" s="13" t="e">
        <f>+S866+AD866+AU866+#REF!+BG866+#REF!+BQ866+#REF!</f>
        <v>#REF!</v>
      </c>
    </row>
    <row r="867" spans="1:129" ht="15" customHeight="1" x14ac:dyDescent="0.2">
      <c r="A867" s="9">
        <v>8000991496</v>
      </c>
      <c r="B867" s="9">
        <v>800099149</v>
      </c>
      <c r="C867" s="9"/>
      <c r="D867" s="27">
        <v>212052720</v>
      </c>
      <c r="E867" s="21" t="s">
        <v>830</v>
      </c>
      <c r="F867" s="20" t="s">
        <v>1963</v>
      </c>
      <c r="G867" s="22">
        <f>VLOOKUP(A867,[1]SGP!$A$4:$G$1137,7,0)</f>
        <v>0</v>
      </c>
      <c r="H867" s="23"/>
      <c r="I867" s="23">
        <v>0</v>
      </c>
      <c r="J867" s="23">
        <v>0</v>
      </c>
      <c r="K867" s="24">
        <v>0</v>
      </c>
      <c r="L867" s="23">
        <v>0</v>
      </c>
      <c r="M867" s="23">
        <v>0</v>
      </c>
      <c r="N867" s="25">
        <f t="shared" si="122"/>
        <v>0</v>
      </c>
      <c r="O867" s="25">
        <v>0</v>
      </c>
      <c r="P867" s="22">
        <v>0</v>
      </c>
      <c r="Q867" s="23">
        <v>0</v>
      </c>
      <c r="R867" s="23">
        <v>0</v>
      </c>
      <c r="S867" s="31">
        <v>55409170</v>
      </c>
      <c r="T867" s="23">
        <v>0</v>
      </c>
      <c r="U867" s="24">
        <v>0</v>
      </c>
      <c r="V867" s="23">
        <v>0</v>
      </c>
      <c r="W867" s="23">
        <v>0</v>
      </c>
      <c r="X867" s="25">
        <f t="shared" si="123"/>
        <v>55409170</v>
      </c>
      <c r="Y867" s="25">
        <v>0</v>
      </c>
      <c r="Z867" s="22">
        <v>0</v>
      </c>
      <c r="AA867" s="23">
        <v>0</v>
      </c>
      <c r="AB867" s="22">
        <v>0</v>
      </c>
      <c r="AC867" s="23">
        <v>0</v>
      </c>
      <c r="AD867" s="23">
        <v>0</v>
      </c>
      <c r="AE867" s="23">
        <v>0</v>
      </c>
      <c r="AF867" s="24">
        <v>0</v>
      </c>
      <c r="AG867" s="23">
        <v>0</v>
      </c>
      <c r="AH867" s="23">
        <v>0</v>
      </c>
      <c r="AI867" s="25">
        <f t="shared" si="124"/>
        <v>55409170</v>
      </c>
      <c r="AJ867" s="25">
        <v>0</v>
      </c>
      <c r="AK867" s="24">
        <v>0</v>
      </c>
      <c r="AL867" s="23">
        <v>0</v>
      </c>
      <c r="AM867" s="23">
        <v>0</v>
      </c>
      <c r="AN867" s="24">
        <v>0</v>
      </c>
      <c r="AO867" s="24">
        <v>0</v>
      </c>
      <c r="AP867" s="23">
        <v>0</v>
      </c>
      <c r="AQ867" s="23">
        <v>0</v>
      </c>
      <c r="AR867" s="23">
        <v>0</v>
      </c>
      <c r="AS867" s="41" t="s">
        <v>2304</v>
      </c>
      <c r="AT867" s="23">
        <v>0</v>
      </c>
      <c r="AU867" s="23">
        <v>0</v>
      </c>
      <c r="AV867" s="25">
        <v>55409170</v>
      </c>
      <c r="AW867" s="22">
        <v>0</v>
      </c>
      <c r="AX867" s="23">
        <v>0</v>
      </c>
      <c r="AY867" s="41">
        <v>0</v>
      </c>
      <c r="AZ867" s="23">
        <v>0</v>
      </c>
      <c r="BA867" s="24">
        <v>0</v>
      </c>
      <c r="BB867" s="23">
        <v>0</v>
      </c>
      <c r="BC867" s="23"/>
      <c r="BD867" s="23">
        <v>0</v>
      </c>
      <c r="BE867" s="41">
        <v>0</v>
      </c>
      <c r="BF867" s="23">
        <v>35735630</v>
      </c>
      <c r="BG867" s="23">
        <v>49106625</v>
      </c>
      <c r="BH867" s="25">
        <v>140251425</v>
      </c>
      <c r="BI867" s="23">
        <v>0</v>
      </c>
      <c r="BJ867" s="23">
        <v>10206687</v>
      </c>
      <c r="BK867" s="23">
        <v>0</v>
      </c>
      <c r="BL867" s="23">
        <v>0</v>
      </c>
      <c r="BM867" s="23">
        <v>0</v>
      </c>
      <c r="BN867" s="24">
        <v>0</v>
      </c>
      <c r="BO867" s="23">
        <v>0</v>
      </c>
      <c r="BP867" s="23">
        <v>0</v>
      </c>
      <c r="BQ867" s="23">
        <v>0</v>
      </c>
      <c r="BR867" s="25">
        <v>150458112</v>
      </c>
      <c r="BS867" s="22">
        <v>0</v>
      </c>
      <c r="BT867" s="23">
        <v>0</v>
      </c>
      <c r="BU867" s="23">
        <v>0</v>
      </c>
      <c r="BV867" s="23">
        <v>0</v>
      </c>
      <c r="BW867" s="24">
        <v>0</v>
      </c>
      <c r="BX867" s="23">
        <v>0</v>
      </c>
      <c r="BY867" s="23">
        <v>0</v>
      </c>
      <c r="BZ867" s="23">
        <v>0</v>
      </c>
      <c r="CA867" s="25">
        <f t="shared" si="125"/>
        <v>150458112</v>
      </c>
      <c r="CB867" s="22">
        <v>0</v>
      </c>
      <c r="CC867" s="23">
        <v>0</v>
      </c>
      <c r="CD867" s="23">
        <v>0</v>
      </c>
      <c r="CE867" s="23">
        <v>0</v>
      </c>
      <c r="CF867" s="24">
        <v>0</v>
      </c>
      <c r="CG867" s="23">
        <v>0</v>
      </c>
      <c r="CH867" s="23">
        <v>0</v>
      </c>
      <c r="CI867" s="23">
        <v>0</v>
      </c>
      <c r="CJ867" s="25">
        <f t="shared" si="126"/>
        <v>150458112</v>
      </c>
      <c r="CK867" s="22">
        <v>0</v>
      </c>
      <c r="CL867" s="23">
        <v>0</v>
      </c>
      <c r="CM867" s="23">
        <v>0</v>
      </c>
      <c r="CN867" s="23">
        <v>0</v>
      </c>
      <c r="CO867" s="23">
        <v>0</v>
      </c>
      <c r="CP867" s="24">
        <v>0</v>
      </c>
      <c r="CQ867" s="23">
        <v>0</v>
      </c>
      <c r="CR867" s="23">
        <v>0</v>
      </c>
      <c r="CS867" s="25">
        <f t="shared" si="127"/>
        <v>150458112</v>
      </c>
      <c r="CT867" s="22">
        <v>0</v>
      </c>
      <c r="CU867" s="23">
        <v>0</v>
      </c>
      <c r="CV867" s="23">
        <v>0</v>
      </c>
      <c r="CW867" s="23"/>
      <c r="CX867" s="23">
        <v>0</v>
      </c>
      <c r="CY867" s="24">
        <v>0</v>
      </c>
      <c r="CZ867" s="23">
        <v>0</v>
      </c>
      <c r="DA867" s="23">
        <v>0</v>
      </c>
      <c r="DB867" s="25">
        <f t="shared" si="120"/>
        <v>150458112</v>
      </c>
      <c r="DC867" s="22">
        <v>0</v>
      </c>
      <c r="DD867" s="23">
        <v>0</v>
      </c>
      <c r="DE867" s="23">
        <v>0</v>
      </c>
      <c r="DF867" s="23">
        <v>0</v>
      </c>
      <c r="DG867" s="23">
        <v>0</v>
      </c>
      <c r="DH867" s="24">
        <v>0</v>
      </c>
      <c r="DI867" s="23">
        <v>0</v>
      </c>
      <c r="DJ867" s="23">
        <v>0</v>
      </c>
      <c r="DK867" s="25">
        <f t="shared" si="121"/>
        <v>150458112</v>
      </c>
      <c r="DL867" s="28">
        <v>0</v>
      </c>
      <c r="DM867" s="23">
        <v>0</v>
      </c>
      <c r="DN867" s="23">
        <v>0</v>
      </c>
      <c r="DO867" s="23">
        <v>0</v>
      </c>
      <c r="DP867" s="23"/>
      <c r="DQ867" s="23"/>
      <c r="DR867" s="23">
        <v>0</v>
      </c>
      <c r="DS867" s="23">
        <v>0</v>
      </c>
      <c r="DT867" s="24">
        <v>0</v>
      </c>
      <c r="DU867" s="23">
        <v>0</v>
      </c>
      <c r="DV867" s="23">
        <v>0</v>
      </c>
      <c r="DW867" s="26">
        <f t="shared" si="128"/>
        <v>150458112</v>
      </c>
      <c r="DX867" s="26">
        <f>VLOOKUP(B867,[2]RPTNCT049_ConsultaSaldosContabl!$I$4:$K$7914,3,0)</f>
        <v>45942317</v>
      </c>
      <c r="DY867" s="13" t="e">
        <f>+S867+AD867+AU867+#REF!+BG867+#REF!+BQ867+#REF!</f>
        <v>#REF!</v>
      </c>
    </row>
    <row r="868" spans="1:129" ht="15" customHeight="1" x14ac:dyDescent="0.2">
      <c r="A868" s="9">
        <v>8000991471</v>
      </c>
      <c r="B868" s="9">
        <v>800099147</v>
      </c>
      <c r="C868" s="9"/>
      <c r="D868" s="27">
        <v>219652696</v>
      </c>
      <c r="E868" s="21" t="s">
        <v>828</v>
      </c>
      <c r="F868" s="20" t="s">
        <v>1961</v>
      </c>
      <c r="G868" s="22">
        <f>VLOOKUP(A868,[1]SGP!$A$4:$G$1137,7,0)</f>
        <v>0</v>
      </c>
      <c r="H868" s="23"/>
      <c r="I868" s="23">
        <v>0</v>
      </c>
      <c r="J868" s="23">
        <v>0</v>
      </c>
      <c r="K868" s="24">
        <v>0</v>
      </c>
      <c r="L868" s="23">
        <v>0</v>
      </c>
      <c r="M868" s="23">
        <v>0</v>
      </c>
      <c r="N868" s="25">
        <f t="shared" si="122"/>
        <v>0</v>
      </c>
      <c r="O868" s="25">
        <v>0</v>
      </c>
      <c r="P868" s="22">
        <v>0</v>
      </c>
      <c r="Q868" s="23">
        <v>0</v>
      </c>
      <c r="R868" s="23">
        <v>0</v>
      </c>
      <c r="S868" s="31">
        <v>153993060</v>
      </c>
      <c r="T868" s="23">
        <v>0</v>
      </c>
      <c r="U868" s="24">
        <v>0</v>
      </c>
      <c r="V868" s="23">
        <v>0</v>
      </c>
      <c r="W868" s="23">
        <v>0</v>
      </c>
      <c r="X868" s="25">
        <f t="shared" si="123"/>
        <v>153993060</v>
      </c>
      <c r="Y868" s="25">
        <v>0</v>
      </c>
      <c r="Z868" s="22">
        <v>0</v>
      </c>
      <c r="AA868" s="23">
        <v>0</v>
      </c>
      <c r="AB868" s="22">
        <v>0</v>
      </c>
      <c r="AC868" s="23">
        <v>0</v>
      </c>
      <c r="AD868" s="23">
        <v>0</v>
      </c>
      <c r="AE868" s="23">
        <v>0</v>
      </c>
      <c r="AF868" s="24">
        <v>0</v>
      </c>
      <c r="AG868" s="23">
        <v>0</v>
      </c>
      <c r="AH868" s="23">
        <v>0</v>
      </c>
      <c r="AI868" s="25">
        <f t="shared" si="124"/>
        <v>153993060</v>
      </c>
      <c r="AJ868" s="25">
        <v>0</v>
      </c>
      <c r="AK868" s="24">
        <v>0</v>
      </c>
      <c r="AL868" s="23">
        <v>0</v>
      </c>
      <c r="AM868" s="23">
        <v>0</v>
      </c>
      <c r="AN868" s="24">
        <v>0</v>
      </c>
      <c r="AO868" s="24">
        <v>0</v>
      </c>
      <c r="AP868" s="23">
        <v>0</v>
      </c>
      <c r="AQ868" s="23">
        <v>0</v>
      </c>
      <c r="AR868" s="23">
        <v>0</v>
      </c>
      <c r="AS868" s="41" t="s">
        <v>2304</v>
      </c>
      <c r="AT868" s="23">
        <v>0</v>
      </c>
      <c r="AU868" s="23">
        <v>0</v>
      </c>
      <c r="AV868" s="25">
        <v>153993060</v>
      </c>
      <c r="AW868" s="22">
        <v>0</v>
      </c>
      <c r="AX868" s="23">
        <v>0</v>
      </c>
      <c r="AY868" s="41">
        <v>0</v>
      </c>
      <c r="AZ868" s="23">
        <v>0</v>
      </c>
      <c r="BA868" s="24">
        <v>0</v>
      </c>
      <c r="BB868" s="23">
        <v>0</v>
      </c>
      <c r="BC868" s="23"/>
      <c r="BD868" s="23">
        <v>0</v>
      </c>
      <c r="BE868" s="41">
        <v>0</v>
      </c>
      <c r="BF868" s="23">
        <v>220050680</v>
      </c>
      <c r="BG868" s="23">
        <v>139992300</v>
      </c>
      <c r="BH868" s="25">
        <v>514036040</v>
      </c>
      <c r="BI868" s="23">
        <v>0</v>
      </c>
      <c r="BJ868" s="23">
        <v>62843525</v>
      </c>
      <c r="BK868" s="23">
        <v>0</v>
      </c>
      <c r="BL868" s="23">
        <v>0</v>
      </c>
      <c r="BM868" s="23">
        <v>0</v>
      </c>
      <c r="BN868" s="24">
        <v>0</v>
      </c>
      <c r="BO868" s="23">
        <v>0</v>
      </c>
      <c r="BP868" s="23">
        <v>0</v>
      </c>
      <c r="BQ868" s="23">
        <v>0</v>
      </c>
      <c r="BR868" s="25">
        <v>576879565</v>
      </c>
      <c r="BS868" s="22">
        <v>0</v>
      </c>
      <c r="BT868" s="23">
        <v>0</v>
      </c>
      <c r="BU868" s="23">
        <v>0</v>
      </c>
      <c r="BV868" s="23">
        <v>0</v>
      </c>
      <c r="BW868" s="24">
        <v>0</v>
      </c>
      <c r="BX868" s="23">
        <v>0</v>
      </c>
      <c r="BY868" s="23">
        <v>0</v>
      </c>
      <c r="BZ868" s="23">
        <v>0</v>
      </c>
      <c r="CA868" s="25">
        <f t="shared" si="125"/>
        <v>576879565</v>
      </c>
      <c r="CB868" s="22">
        <v>0</v>
      </c>
      <c r="CC868" s="23">
        <v>0</v>
      </c>
      <c r="CD868" s="23">
        <v>0</v>
      </c>
      <c r="CE868" s="23">
        <v>0</v>
      </c>
      <c r="CF868" s="24">
        <v>0</v>
      </c>
      <c r="CG868" s="23">
        <v>0</v>
      </c>
      <c r="CH868" s="23">
        <v>0</v>
      </c>
      <c r="CI868" s="23">
        <v>0</v>
      </c>
      <c r="CJ868" s="25">
        <f t="shared" si="126"/>
        <v>576879565</v>
      </c>
      <c r="CK868" s="22">
        <v>0</v>
      </c>
      <c r="CL868" s="23">
        <v>0</v>
      </c>
      <c r="CM868" s="23">
        <v>0</v>
      </c>
      <c r="CN868" s="23">
        <v>0</v>
      </c>
      <c r="CO868" s="23">
        <v>0</v>
      </c>
      <c r="CP868" s="24">
        <v>0</v>
      </c>
      <c r="CQ868" s="23">
        <v>0</v>
      </c>
      <c r="CR868" s="23">
        <v>0</v>
      </c>
      <c r="CS868" s="25">
        <f t="shared" si="127"/>
        <v>576879565</v>
      </c>
      <c r="CT868" s="22">
        <v>0</v>
      </c>
      <c r="CU868" s="23">
        <v>0</v>
      </c>
      <c r="CV868" s="23">
        <v>0</v>
      </c>
      <c r="CW868" s="23"/>
      <c r="CX868" s="23">
        <v>0</v>
      </c>
      <c r="CY868" s="24">
        <v>0</v>
      </c>
      <c r="CZ868" s="23">
        <v>0</v>
      </c>
      <c r="DA868" s="23">
        <v>0</v>
      </c>
      <c r="DB868" s="25">
        <f t="shared" si="120"/>
        <v>576879565</v>
      </c>
      <c r="DC868" s="22">
        <v>0</v>
      </c>
      <c r="DD868" s="23">
        <v>0</v>
      </c>
      <c r="DE868" s="23">
        <v>0</v>
      </c>
      <c r="DF868" s="23">
        <v>0</v>
      </c>
      <c r="DG868" s="23">
        <v>0</v>
      </c>
      <c r="DH868" s="24">
        <v>0</v>
      </c>
      <c r="DI868" s="23">
        <v>0</v>
      </c>
      <c r="DJ868" s="23">
        <v>0</v>
      </c>
      <c r="DK868" s="25">
        <f t="shared" si="121"/>
        <v>576879565</v>
      </c>
      <c r="DL868" s="28">
        <v>0</v>
      </c>
      <c r="DM868" s="23">
        <v>0</v>
      </c>
      <c r="DN868" s="23">
        <v>0</v>
      </c>
      <c r="DO868" s="23">
        <v>0</v>
      </c>
      <c r="DP868" s="23"/>
      <c r="DQ868" s="23"/>
      <c r="DR868" s="23">
        <v>0</v>
      </c>
      <c r="DS868" s="23">
        <v>0</v>
      </c>
      <c r="DT868" s="24">
        <v>0</v>
      </c>
      <c r="DU868" s="23">
        <v>0</v>
      </c>
      <c r="DV868" s="23">
        <v>0</v>
      </c>
      <c r="DW868" s="26">
        <f t="shared" si="128"/>
        <v>576879565</v>
      </c>
      <c r="DX868" s="26">
        <f>VLOOKUP(B868,[2]RPTNCT049_ConsultaSaldosContabl!$I$4:$K$7914,3,0)</f>
        <v>282894205</v>
      </c>
      <c r="DY868" s="13" t="e">
        <f>+S868+AD868+AU868+#REF!+BG868+#REF!+BQ868+#REF!</f>
        <v>#REF!</v>
      </c>
    </row>
    <row r="869" spans="1:129" ht="15" customHeight="1" x14ac:dyDescent="0.2">
      <c r="A869" s="9">
        <v>8000991432</v>
      </c>
      <c r="B869" s="9">
        <v>800099143</v>
      </c>
      <c r="C869" s="9"/>
      <c r="D869" s="27">
        <v>219352693</v>
      </c>
      <c r="E869" s="21" t="s">
        <v>826</v>
      </c>
      <c r="F869" s="20" t="s">
        <v>1935</v>
      </c>
      <c r="G869" s="22">
        <f>VLOOKUP(A869,[1]SGP!$A$4:$G$1137,7,0)</f>
        <v>0</v>
      </c>
      <c r="H869" s="23"/>
      <c r="I869" s="23">
        <v>0</v>
      </c>
      <c r="J869" s="23">
        <v>0</v>
      </c>
      <c r="K869" s="24">
        <v>0</v>
      </c>
      <c r="L869" s="23">
        <v>0</v>
      </c>
      <c r="M869" s="23">
        <v>0</v>
      </c>
      <c r="N869" s="25">
        <f t="shared" si="122"/>
        <v>0</v>
      </c>
      <c r="O869" s="25">
        <v>0</v>
      </c>
      <c r="P869" s="22">
        <v>0</v>
      </c>
      <c r="Q869" s="23">
        <v>0</v>
      </c>
      <c r="R869" s="23">
        <v>0</v>
      </c>
      <c r="S869" s="31">
        <v>127367640</v>
      </c>
      <c r="T869" s="23">
        <v>0</v>
      </c>
      <c r="U869" s="24">
        <v>0</v>
      </c>
      <c r="V869" s="23">
        <v>0</v>
      </c>
      <c r="W869" s="23">
        <v>0</v>
      </c>
      <c r="X869" s="25">
        <f t="shared" si="123"/>
        <v>127367640</v>
      </c>
      <c r="Y869" s="25">
        <v>0</v>
      </c>
      <c r="Z869" s="22">
        <v>0</v>
      </c>
      <c r="AA869" s="23">
        <v>0</v>
      </c>
      <c r="AB869" s="22">
        <v>0</v>
      </c>
      <c r="AC869" s="23">
        <v>0</v>
      </c>
      <c r="AD869" s="23">
        <v>0</v>
      </c>
      <c r="AE869" s="23">
        <v>0</v>
      </c>
      <c r="AF869" s="24">
        <v>0</v>
      </c>
      <c r="AG869" s="23">
        <v>0</v>
      </c>
      <c r="AH869" s="23">
        <v>0</v>
      </c>
      <c r="AI869" s="25">
        <f t="shared" si="124"/>
        <v>127367640</v>
      </c>
      <c r="AJ869" s="25">
        <v>0</v>
      </c>
      <c r="AK869" s="24">
        <v>0</v>
      </c>
      <c r="AL869" s="23">
        <v>0</v>
      </c>
      <c r="AM869" s="23">
        <v>0</v>
      </c>
      <c r="AN869" s="24">
        <v>0</v>
      </c>
      <c r="AO869" s="24">
        <v>0</v>
      </c>
      <c r="AP869" s="23">
        <v>0</v>
      </c>
      <c r="AQ869" s="23">
        <v>0</v>
      </c>
      <c r="AR869" s="23">
        <v>0</v>
      </c>
      <c r="AS869" s="41" t="s">
        <v>2304</v>
      </c>
      <c r="AT869" s="23">
        <v>0</v>
      </c>
      <c r="AU869" s="23">
        <v>0</v>
      </c>
      <c r="AV869" s="25">
        <v>127367640</v>
      </c>
      <c r="AW869" s="22">
        <v>0</v>
      </c>
      <c r="AX869" s="23">
        <v>0</v>
      </c>
      <c r="AY869" s="41">
        <v>0</v>
      </c>
      <c r="AZ869" s="23">
        <v>0</v>
      </c>
      <c r="BA869" s="24">
        <v>0</v>
      </c>
      <c r="BB869" s="23">
        <v>0</v>
      </c>
      <c r="BC869" s="23"/>
      <c r="BD869" s="23">
        <v>0</v>
      </c>
      <c r="BE869" s="41">
        <v>0</v>
      </c>
      <c r="BF869" s="23">
        <v>84990615</v>
      </c>
      <c r="BG869" s="23">
        <v>112753837</v>
      </c>
      <c r="BH869" s="25">
        <v>325112092</v>
      </c>
      <c r="BI869" s="23">
        <v>0</v>
      </c>
      <c r="BJ869" s="23">
        <v>24488640</v>
      </c>
      <c r="BK869" s="23">
        <v>0</v>
      </c>
      <c r="BL869" s="23">
        <v>0</v>
      </c>
      <c r="BM869" s="23">
        <v>0</v>
      </c>
      <c r="BN869" s="24">
        <v>0</v>
      </c>
      <c r="BO869" s="23">
        <v>0</v>
      </c>
      <c r="BP869" s="23">
        <v>0</v>
      </c>
      <c r="BQ869" s="23">
        <v>0</v>
      </c>
      <c r="BR869" s="25">
        <v>349600732</v>
      </c>
      <c r="BS869" s="22">
        <v>0</v>
      </c>
      <c r="BT869" s="23">
        <v>0</v>
      </c>
      <c r="BU869" s="23">
        <v>0</v>
      </c>
      <c r="BV869" s="23">
        <v>0</v>
      </c>
      <c r="BW869" s="24">
        <v>0</v>
      </c>
      <c r="BX869" s="23">
        <v>0</v>
      </c>
      <c r="BY869" s="23">
        <v>0</v>
      </c>
      <c r="BZ869" s="23">
        <v>0</v>
      </c>
      <c r="CA869" s="25">
        <f t="shared" si="125"/>
        <v>349600732</v>
      </c>
      <c r="CB869" s="22">
        <v>0</v>
      </c>
      <c r="CC869" s="23">
        <v>0</v>
      </c>
      <c r="CD869" s="23">
        <v>0</v>
      </c>
      <c r="CE869" s="23">
        <v>0</v>
      </c>
      <c r="CF869" s="24">
        <v>0</v>
      </c>
      <c r="CG869" s="23">
        <v>0</v>
      </c>
      <c r="CH869" s="23">
        <v>0</v>
      </c>
      <c r="CI869" s="23">
        <v>0</v>
      </c>
      <c r="CJ869" s="25">
        <f t="shared" si="126"/>
        <v>349600732</v>
      </c>
      <c r="CK869" s="22">
        <v>0</v>
      </c>
      <c r="CL869" s="23">
        <v>0</v>
      </c>
      <c r="CM869" s="23">
        <v>0</v>
      </c>
      <c r="CN869" s="23">
        <v>0</v>
      </c>
      <c r="CO869" s="23">
        <v>0</v>
      </c>
      <c r="CP869" s="24">
        <v>0</v>
      </c>
      <c r="CQ869" s="23">
        <v>0</v>
      </c>
      <c r="CR869" s="23">
        <v>0</v>
      </c>
      <c r="CS869" s="25">
        <f t="shared" si="127"/>
        <v>349600732</v>
      </c>
      <c r="CT869" s="22">
        <v>0</v>
      </c>
      <c r="CU869" s="23">
        <v>0</v>
      </c>
      <c r="CV869" s="23">
        <v>0</v>
      </c>
      <c r="CW869" s="23"/>
      <c r="CX869" s="23">
        <v>0</v>
      </c>
      <c r="CY869" s="24">
        <v>0</v>
      </c>
      <c r="CZ869" s="23">
        <v>0</v>
      </c>
      <c r="DA869" s="23">
        <v>0</v>
      </c>
      <c r="DB869" s="25">
        <f t="shared" si="120"/>
        <v>349600732</v>
      </c>
      <c r="DC869" s="22">
        <v>0</v>
      </c>
      <c r="DD869" s="23">
        <v>0</v>
      </c>
      <c r="DE869" s="23">
        <v>0</v>
      </c>
      <c r="DF869" s="23">
        <v>0</v>
      </c>
      <c r="DG869" s="23">
        <v>0</v>
      </c>
      <c r="DH869" s="24">
        <v>0</v>
      </c>
      <c r="DI869" s="23">
        <v>0</v>
      </c>
      <c r="DJ869" s="23">
        <v>0</v>
      </c>
      <c r="DK869" s="25">
        <f t="shared" si="121"/>
        <v>349600732</v>
      </c>
      <c r="DL869" s="28">
        <v>0</v>
      </c>
      <c r="DM869" s="23">
        <v>0</v>
      </c>
      <c r="DN869" s="23">
        <v>0</v>
      </c>
      <c r="DO869" s="23">
        <v>0</v>
      </c>
      <c r="DP869" s="23"/>
      <c r="DQ869" s="23"/>
      <c r="DR869" s="23">
        <v>0</v>
      </c>
      <c r="DS869" s="23">
        <v>0</v>
      </c>
      <c r="DT869" s="24">
        <v>0</v>
      </c>
      <c r="DU869" s="23">
        <v>0</v>
      </c>
      <c r="DV869" s="23">
        <v>0</v>
      </c>
      <c r="DW869" s="26">
        <f t="shared" si="128"/>
        <v>349600732</v>
      </c>
      <c r="DX869" s="26">
        <f>VLOOKUP(B869,[2]RPTNCT049_ConsultaSaldosContabl!$I$4:$K$7914,3,0)</f>
        <v>109479255</v>
      </c>
      <c r="DY869" s="13" t="e">
        <f>+S869+AD869+AU869+#REF!+BG869+#REF!+BQ869+#REF!</f>
        <v>#REF!</v>
      </c>
    </row>
    <row r="870" spans="1:129" ht="15" customHeight="1" x14ac:dyDescent="0.2">
      <c r="A870" s="9">
        <v>8000991425</v>
      </c>
      <c r="B870" s="9">
        <v>800099142</v>
      </c>
      <c r="C870" s="9"/>
      <c r="D870" s="27">
        <v>218752687</v>
      </c>
      <c r="E870" s="21" t="s">
        <v>825</v>
      </c>
      <c r="F870" s="20" t="s">
        <v>1959</v>
      </c>
      <c r="G870" s="22">
        <f>VLOOKUP(A870,[1]SGP!$A$4:$G$1137,7,0)</f>
        <v>0</v>
      </c>
      <c r="H870" s="23"/>
      <c r="I870" s="23">
        <v>0</v>
      </c>
      <c r="J870" s="23">
        <v>0</v>
      </c>
      <c r="K870" s="24">
        <v>0</v>
      </c>
      <c r="L870" s="23">
        <v>0</v>
      </c>
      <c r="M870" s="23">
        <v>0</v>
      </c>
      <c r="N870" s="25">
        <f t="shared" si="122"/>
        <v>0</v>
      </c>
      <c r="O870" s="25">
        <v>0</v>
      </c>
      <c r="P870" s="22">
        <v>0</v>
      </c>
      <c r="Q870" s="23">
        <v>0</v>
      </c>
      <c r="R870" s="23">
        <v>0</v>
      </c>
      <c r="S870" s="31">
        <v>114392657</v>
      </c>
      <c r="T870" s="23">
        <v>0</v>
      </c>
      <c r="U870" s="24">
        <v>0</v>
      </c>
      <c r="V870" s="23">
        <v>0</v>
      </c>
      <c r="W870" s="23">
        <v>0</v>
      </c>
      <c r="X870" s="25">
        <f t="shared" si="123"/>
        <v>114392657</v>
      </c>
      <c r="Y870" s="25">
        <v>0</v>
      </c>
      <c r="Z870" s="22">
        <v>0</v>
      </c>
      <c r="AA870" s="23">
        <v>0</v>
      </c>
      <c r="AB870" s="22">
        <v>0</v>
      </c>
      <c r="AC870" s="23">
        <v>0</v>
      </c>
      <c r="AD870" s="23">
        <v>32786933</v>
      </c>
      <c r="AE870" s="23">
        <v>0</v>
      </c>
      <c r="AF870" s="24">
        <v>0</v>
      </c>
      <c r="AG870" s="23">
        <v>0</v>
      </c>
      <c r="AH870" s="23">
        <v>0</v>
      </c>
      <c r="AI870" s="25">
        <f t="shared" si="124"/>
        <v>147179590</v>
      </c>
      <c r="AJ870" s="25">
        <v>0</v>
      </c>
      <c r="AK870" s="24">
        <v>0</v>
      </c>
      <c r="AL870" s="23">
        <v>0</v>
      </c>
      <c r="AM870" s="23">
        <v>0</v>
      </c>
      <c r="AN870" s="24">
        <v>0</v>
      </c>
      <c r="AO870" s="24">
        <v>0</v>
      </c>
      <c r="AP870" s="23">
        <v>0</v>
      </c>
      <c r="AQ870" s="23">
        <v>0</v>
      </c>
      <c r="AR870" s="23">
        <v>0</v>
      </c>
      <c r="AS870" s="41" t="s">
        <v>2304</v>
      </c>
      <c r="AT870" s="23">
        <v>0</v>
      </c>
      <c r="AU870" s="23">
        <v>0</v>
      </c>
      <c r="AV870" s="25">
        <v>147179590</v>
      </c>
      <c r="AW870" s="22">
        <v>0</v>
      </c>
      <c r="AX870" s="23">
        <v>0</v>
      </c>
      <c r="AY870" s="41">
        <v>0</v>
      </c>
      <c r="AZ870" s="23">
        <v>0</v>
      </c>
      <c r="BA870" s="24">
        <v>0</v>
      </c>
      <c r="BB870" s="23">
        <v>0</v>
      </c>
      <c r="BC870" s="23"/>
      <c r="BD870" s="23">
        <v>0</v>
      </c>
      <c r="BE870" s="41">
        <v>0</v>
      </c>
      <c r="BF870" s="23">
        <v>143512745</v>
      </c>
      <c r="BG870" s="23">
        <v>141681187</v>
      </c>
      <c r="BH870" s="25">
        <v>432373522</v>
      </c>
      <c r="BI870" s="23">
        <v>0</v>
      </c>
      <c r="BJ870" s="23">
        <v>40986768</v>
      </c>
      <c r="BK870" s="23">
        <v>0</v>
      </c>
      <c r="BL870" s="23">
        <v>0</v>
      </c>
      <c r="BM870" s="23">
        <v>0</v>
      </c>
      <c r="BN870" s="24">
        <v>0</v>
      </c>
      <c r="BO870" s="23">
        <v>0</v>
      </c>
      <c r="BP870" s="23">
        <v>0</v>
      </c>
      <c r="BQ870" s="23">
        <v>0</v>
      </c>
      <c r="BR870" s="25">
        <v>473360290</v>
      </c>
      <c r="BS870" s="22">
        <v>0</v>
      </c>
      <c r="BT870" s="23">
        <v>0</v>
      </c>
      <c r="BU870" s="23">
        <v>0</v>
      </c>
      <c r="BV870" s="23">
        <v>0</v>
      </c>
      <c r="BW870" s="24">
        <v>0</v>
      </c>
      <c r="BX870" s="23">
        <v>0</v>
      </c>
      <c r="BY870" s="23">
        <v>0</v>
      </c>
      <c r="BZ870" s="23">
        <v>0</v>
      </c>
      <c r="CA870" s="25">
        <f t="shared" si="125"/>
        <v>473360290</v>
      </c>
      <c r="CB870" s="22">
        <v>0</v>
      </c>
      <c r="CC870" s="23">
        <v>0</v>
      </c>
      <c r="CD870" s="23">
        <v>0</v>
      </c>
      <c r="CE870" s="23">
        <v>0</v>
      </c>
      <c r="CF870" s="24">
        <v>0</v>
      </c>
      <c r="CG870" s="23">
        <v>0</v>
      </c>
      <c r="CH870" s="23">
        <v>0</v>
      </c>
      <c r="CI870" s="23">
        <v>0</v>
      </c>
      <c r="CJ870" s="25">
        <f t="shared" si="126"/>
        <v>473360290</v>
      </c>
      <c r="CK870" s="22">
        <v>0</v>
      </c>
      <c r="CL870" s="23">
        <v>0</v>
      </c>
      <c r="CM870" s="23">
        <v>0</v>
      </c>
      <c r="CN870" s="23">
        <v>0</v>
      </c>
      <c r="CO870" s="23">
        <v>0</v>
      </c>
      <c r="CP870" s="24">
        <v>0</v>
      </c>
      <c r="CQ870" s="23">
        <v>0</v>
      </c>
      <c r="CR870" s="23">
        <v>0</v>
      </c>
      <c r="CS870" s="25">
        <f t="shared" si="127"/>
        <v>473360290</v>
      </c>
      <c r="CT870" s="22">
        <v>0</v>
      </c>
      <c r="CU870" s="23">
        <v>0</v>
      </c>
      <c r="CV870" s="23">
        <v>0</v>
      </c>
      <c r="CW870" s="23"/>
      <c r="CX870" s="23">
        <v>0</v>
      </c>
      <c r="CY870" s="24">
        <v>0</v>
      </c>
      <c r="CZ870" s="23">
        <v>0</v>
      </c>
      <c r="DA870" s="23">
        <v>0</v>
      </c>
      <c r="DB870" s="25">
        <f t="shared" si="120"/>
        <v>473360290</v>
      </c>
      <c r="DC870" s="22">
        <v>0</v>
      </c>
      <c r="DD870" s="23">
        <v>0</v>
      </c>
      <c r="DE870" s="23">
        <v>0</v>
      </c>
      <c r="DF870" s="23">
        <v>0</v>
      </c>
      <c r="DG870" s="23">
        <v>0</v>
      </c>
      <c r="DH870" s="24">
        <v>0</v>
      </c>
      <c r="DI870" s="23">
        <v>0</v>
      </c>
      <c r="DJ870" s="23">
        <v>0</v>
      </c>
      <c r="DK870" s="25">
        <f t="shared" si="121"/>
        <v>473360290</v>
      </c>
      <c r="DL870" s="28">
        <v>0</v>
      </c>
      <c r="DM870" s="23">
        <v>0</v>
      </c>
      <c r="DN870" s="23">
        <v>0</v>
      </c>
      <c r="DO870" s="23">
        <v>0</v>
      </c>
      <c r="DP870" s="23"/>
      <c r="DQ870" s="23"/>
      <c r="DR870" s="23">
        <v>0</v>
      </c>
      <c r="DS870" s="23">
        <v>0</v>
      </c>
      <c r="DT870" s="24">
        <v>0</v>
      </c>
      <c r="DU870" s="23">
        <v>0</v>
      </c>
      <c r="DV870" s="23">
        <v>0</v>
      </c>
      <c r="DW870" s="26">
        <f t="shared" si="128"/>
        <v>473360290</v>
      </c>
      <c r="DX870" s="26">
        <f>VLOOKUP(B870,[2]RPTNCT049_ConsultaSaldosContabl!$I$4:$K$7914,3,0)</f>
        <v>184499513</v>
      </c>
      <c r="DY870" s="13" t="e">
        <f>+S870+AD870+AU870+#REF!+BG870+#REF!+BQ870+#REF!</f>
        <v>#REF!</v>
      </c>
    </row>
    <row r="871" spans="1:129" ht="15" customHeight="1" x14ac:dyDescent="0.2">
      <c r="A871" s="9">
        <v>8000991385</v>
      </c>
      <c r="B871" s="9">
        <v>800099138</v>
      </c>
      <c r="C871" s="9"/>
      <c r="D871" s="27">
        <v>218352683</v>
      </c>
      <c r="E871" s="21" t="s">
        <v>823</v>
      </c>
      <c r="F871" s="20" t="s">
        <v>1958</v>
      </c>
      <c r="G871" s="22">
        <f>VLOOKUP(A871,[1]SGP!$A$4:$G$1137,7,0)</f>
        <v>0</v>
      </c>
      <c r="H871" s="23"/>
      <c r="I871" s="23">
        <v>0</v>
      </c>
      <c r="J871" s="23">
        <v>0</v>
      </c>
      <c r="K871" s="24">
        <v>0</v>
      </c>
      <c r="L871" s="23">
        <v>0</v>
      </c>
      <c r="M871" s="23">
        <v>0</v>
      </c>
      <c r="N871" s="25">
        <f t="shared" si="122"/>
        <v>0</v>
      </c>
      <c r="O871" s="25">
        <v>0</v>
      </c>
      <c r="P871" s="22">
        <v>0</v>
      </c>
      <c r="Q871" s="23">
        <v>0</v>
      </c>
      <c r="R871" s="23">
        <v>0</v>
      </c>
      <c r="S871" s="31">
        <v>113940263</v>
      </c>
      <c r="T871" s="23">
        <v>0</v>
      </c>
      <c r="U871" s="24">
        <v>0</v>
      </c>
      <c r="V871" s="23">
        <v>0</v>
      </c>
      <c r="W871" s="23">
        <v>0</v>
      </c>
      <c r="X871" s="25">
        <f t="shared" si="123"/>
        <v>113940263</v>
      </c>
      <c r="Y871" s="25">
        <v>0</v>
      </c>
      <c r="Z871" s="22">
        <v>0</v>
      </c>
      <c r="AA871" s="23">
        <v>0</v>
      </c>
      <c r="AB871" s="22">
        <v>0</v>
      </c>
      <c r="AC871" s="23">
        <v>0</v>
      </c>
      <c r="AD871" s="23">
        <v>7404175</v>
      </c>
      <c r="AE871" s="23">
        <v>0</v>
      </c>
      <c r="AF871" s="24">
        <v>0</v>
      </c>
      <c r="AG871" s="23">
        <v>0</v>
      </c>
      <c r="AH871" s="23">
        <v>0</v>
      </c>
      <c r="AI871" s="25">
        <f t="shared" si="124"/>
        <v>121344438</v>
      </c>
      <c r="AJ871" s="25">
        <v>0</v>
      </c>
      <c r="AK871" s="24">
        <v>0</v>
      </c>
      <c r="AL871" s="23">
        <v>0</v>
      </c>
      <c r="AM871" s="23">
        <v>0</v>
      </c>
      <c r="AN871" s="24">
        <v>0</v>
      </c>
      <c r="AO871" s="24">
        <v>0</v>
      </c>
      <c r="AP871" s="23">
        <v>0</v>
      </c>
      <c r="AQ871" s="23">
        <v>0</v>
      </c>
      <c r="AR871" s="23">
        <v>0</v>
      </c>
      <c r="AS871" s="41" t="s">
        <v>2304</v>
      </c>
      <c r="AT871" s="23">
        <v>0</v>
      </c>
      <c r="AU871" s="23">
        <v>0</v>
      </c>
      <c r="AV871" s="25">
        <v>121344438</v>
      </c>
      <c r="AW871" s="22">
        <v>0</v>
      </c>
      <c r="AX871" s="23">
        <v>0</v>
      </c>
      <c r="AY871" s="41">
        <v>0</v>
      </c>
      <c r="AZ871" s="23">
        <v>0</v>
      </c>
      <c r="BA871" s="24">
        <v>0</v>
      </c>
      <c r="BB871" s="23">
        <v>0</v>
      </c>
      <c r="BC871" s="23"/>
      <c r="BD871" s="23">
        <v>0</v>
      </c>
      <c r="BE871" s="41">
        <v>0</v>
      </c>
      <c r="BF871" s="23">
        <v>133884615</v>
      </c>
      <c r="BG871" s="23">
        <v>110752678</v>
      </c>
      <c r="BH871" s="25">
        <v>365981731</v>
      </c>
      <c r="BI871" s="23">
        <v>0</v>
      </c>
      <c r="BJ871" s="23">
        <v>36775648</v>
      </c>
      <c r="BK871" s="23">
        <v>0</v>
      </c>
      <c r="BL871" s="23">
        <v>0</v>
      </c>
      <c r="BM871" s="23">
        <v>0</v>
      </c>
      <c r="BN871" s="24">
        <v>0</v>
      </c>
      <c r="BO871" s="23">
        <v>0</v>
      </c>
      <c r="BP871" s="23">
        <v>0</v>
      </c>
      <c r="BQ871" s="23">
        <v>0</v>
      </c>
      <c r="BR871" s="25">
        <v>402757379</v>
      </c>
      <c r="BS871" s="22">
        <v>0</v>
      </c>
      <c r="BT871" s="23">
        <v>0</v>
      </c>
      <c r="BU871" s="23">
        <v>0</v>
      </c>
      <c r="BV871" s="23">
        <v>0</v>
      </c>
      <c r="BW871" s="24">
        <v>0</v>
      </c>
      <c r="BX871" s="23">
        <v>0</v>
      </c>
      <c r="BY871" s="23">
        <v>0</v>
      </c>
      <c r="BZ871" s="23">
        <v>0</v>
      </c>
      <c r="CA871" s="25">
        <f t="shared" si="125"/>
        <v>402757379</v>
      </c>
      <c r="CB871" s="22">
        <v>0</v>
      </c>
      <c r="CC871" s="23">
        <v>0</v>
      </c>
      <c r="CD871" s="23">
        <v>0</v>
      </c>
      <c r="CE871" s="23">
        <v>0</v>
      </c>
      <c r="CF871" s="24">
        <v>0</v>
      </c>
      <c r="CG871" s="23">
        <v>0</v>
      </c>
      <c r="CH871" s="23">
        <v>0</v>
      </c>
      <c r="CI871" s="23">
        <v>0</v>
      </c>
      <c r="CJ871" s="25">
        <f t="shared" si="126"/>
        <v>402757379</v>
      </c>
      <c r="CK871" s="22">
        <v>0</v>
      </c>
      <c r="CL871" s="23">
        <v>0</v>
      </c>
      <c r="CM871" s="23">
        <v>0</v>
      </c>
      <c r="CN871" s="23">
        <v>0</v>
      </c>
      <c r="CO871" s="23">
        <v>0</v>
      </c>
      <c r="CP871" s="24">
        <v>0</v>
      </c>
      <c r="CQ871" s="23">
        <v>0</v>
      </c>
      <c r="CR871" s="23">
        <v>0</v>
      </c>
      <c r="CS871" s="25">
        <f t="shared" si="127"/>
        <v>402757379</v>
      </c>
      <c r="CT871" s="22">
        <v>0</v>
      </c>
      <c r="CU871" s="23">
        <v>0</v>
      </c>
      <c r="CV871" s="23">
        <v>0</v>
      </c>
      <c r="CW871" s="23"/>
      <c r="CX871" s="23">
        <v>0</v>
      </c>
      <c r="CY871" s="24">
        <v>0</v>
      </c>
      <c r="CZ871" s="23">
        <v>0</v>
      </c>
      <c r="DA871" s="23">
        <v>0</v>
      </c>
      <c r="DB871" s="25">
        <f t="shared" ref="DB871:DB934" si="129">SUM(CS871:DA871)</f>
        <v>402757379</v>
      </c>
      <c r="DC871" s="22">
        <v>0</v>
      </c>
      <c r="DD871" s="23">
        <v>0</v>
      </c>
      <c r="DE871" s="23">
        <v>0</v>
      </c>
      <c r="DF871" s="23">
        <v>0</v>
      </c>
      <c r="DG871" s="23">
        <v>0</v>
      </c>
      <c r="DH871" s="24">
        <v>0</v>
      </c>
      <c r="DI871" s="23">
        <v>0</v>
      </c>
      <c r="DJ871" s="23">
        <v>0</v>
      </c>
      <c r="DK871" s="25">
        <f t="shared" ref="DK871:DK934" si="130">+DB871+DC871+DD871+DE871+DF871+DG871+DH871+DI871+DJ871</f>
        <v>402757379</v>
      </c>
      <c r="DL871" s="28">
        <v>0</v>
      </c>
      <c r="DM871" s="23">
        <v>0</v>
      </c>
      <c r="DN871" s="23">
        <v>0</v>
      </c>
      <c r="DO871" s="23">
        <v>0</v>
      </c>
      <c r="DP871" s="23"/>
      <c r="DQ871" s="23"/>
      <c r="DR871" s="23">
        <v>0</v>
      </c>
      <c r="DS871" s="23">
        <v>0</v>
      </c>
      <c r="DT871" s="24">
        <v>0</v>
      </c>
      <c r="DU871" s="23">
        <v>0</v>
      </c>
      <c r="DV871" s="23">
        <v>0</v>
      </c>
      <c r="DW871" s="26">
        <f t="shared" si="128"/>
        <v>402757379</v>
      </c>
      <c r="DX871" s="26">
        <f>VLOOKUP(B871,[2]RPTNCT049_ConsultaSaldosContabl!$I$4:$K$7914,3,0)</f>
        <v>170660263</v>
      </c>
      <c r="DY871" s="13" t="e">
        <f>+S871+AD871+AU871+#REF!+BG871+#REF!+BQ871+#REF!</f>
        <v>#REF!</v>
      </c>
    </row>
    <row r="872" spans="1:129" ht="15" customHeight="1" x14ac:dyDescent="0.2">
      <c r="A872" s="9">
        <v>8000991360</v>
      </c>
      <c r="B872" s="9">
        <v>800099136</v>
      </c>
      <c r="C872" s="9"/>
      <c r="D872" s="27">
        <v>217852678</v>
      </c>
      <c r="E872" s="21" t="s">
        <v>822</v>
      </c>
      <c r="F872" s="20" t="s">
        <v>1957</v>
      </c>
      <c r="G872" s="22">
        <f>VLOOKUP(A872,[1]SGP!$A$4:$G$1137,7,0)</f>
        <v>0</v>
      </c>
      <c r="H872" s="23"/>
      <c r="I872" s="23">
        <v>0</v>
      </c>
      <c r="J872" s="23">
        <v>0</v>
      </c>
      <c r="K872" s="24">
        <v>0</v>
      </c>
      <c r="L872" s="23">
        <v>0</v>
      </c>
      <c r="M872" s="23">
        <v>0</v>
      </c>
      <c r="N872" s="25">
        <f t="shared" si="122"/>
        <v>0</v>
      </c>
      <c r="O872" s="25">
        <v>0</v>
      </c>
      <c r="P872" s="22">
        <v>0</v>
      </c>
      <c r="Q872" s="23">
        <v>0</v>
      </c>
      <c r="R872" s="23">
        <v>0</v>
      </c>
      <c r="S872" s="31">
        <v>157354684</v>
      </c>
      <c r="T872" s="23">
        <v>0</v>
      </c>
      <c r="U872" s="24">
        <v>0</v>
      </c>
      <c r="V872" s="23">
        <v>0</v>
      </c>
      <c r="W872" s="23">
        <v>0</v>
      </c>
      <c r="X872" s="25">
        <f t="shared" si="123"/>
        <v>157354684</v>
      </c>
      <c r="Y872" s="25">
        <v>0</v>
      </c>
      <c r="Z872" s="22">
        <v>0</v>
      </c>
      <c r="AA872" s="23">
        <v>0</v>
      </c>
      <c r="AB872" s="22">
        <v>0</v>
      </c>
      <c r="AC872" s="23">
        <v>0</v>
      </c>
      <c r="AD872" s="23">
        <v>12528221</v>
      </c>
      <c r="AE872" s="23">
        <v>0</v>
      </c>
      <c r="AF872" s="24">
        <v>0</v>
      </c>
      <c r="AG872" s="23">
        <v>0</v>
      </c>
      <c r="AH872" s="23">
        <v>0</v>
      </c>
      <c r="AI872" s="25">
        <f t="shared" si="124"/>
        <v>169882905</v>
      </c>
      <c r="AJ872" s="25">
        <v>0</v>
      </c>
      <c r="AK872" s="24">
        <v>0</v>
      </c>
      <c r="AL872" s="23">
        <v>0</v>
      </c>
      <c r="AM872" s="23">
        <v>0</v>
      </c>
      <c r="AN872" s="24">
        <v>0</v>
      </c>
      <c r="AO872" s="24">
        <v>0</v>
      </c>
      <c r="AP872" s="23">
        <v>0</v>
      </c>
      <c r="AQ872" s="23">
        <v>0</v>
      </c>
      <c r="AR872" s="23">
        <v>0</v>
      </c>
      <c r="AS872" s="41" t="s">
        <v>2304</v>
      </c>
      <c r="AT872" s="23">
        <v>0</v>
      </c>
      <c r="AU872" s="23">
        <v>0</v>
      </c>
      <c r="AV872" s="25">
        <v>169882905</v>
      </c>
      <c r="AW872" s="22">
        <v>0</v>
      </c>
      <c r="AX872" s="23">
        <v>0</v>
      </c>
      <c r="AY872" s="41">
        <v>0</v>
      </c>
      <c r="AZ872" s="23">
        <v>0</v>
      </c>
      <c r="BA872" s="24">
        <v>0</v>
      </c>
      <c r="BB872" s="23">
        <v>0</v>
      </c>
      <c r="BC872" s="23"/>
      <c r="BD872" s="23">
        <v>0</v>
      </c>
      <c r="BE872" s="41">
        <v>0</v>
      </c>
      <c r="BF872" s="23">
        <v>206733335</v>
      </c>
      <c r="BG872" s="23">
        <v>152590111</v>
      </c>
      <c r="BH872" s="25">
        <v>529206351</v>
      </c>
      <c r="BI872" s="23">
        <v>0</v>
      </c>
      <c r="BJ872" s="23">
        <v>59042357</v>
      </c>
      <c r="BK872" s="23">
        <v>0</v>
      </c>
      <c r="BL872" s="23">
        <v>0</v>
      </c>
      <c r="BM872" s="23">
        <v>0</v>
      </c>
      <c r="BN872" s="24">
        <v>0</v>
      </c>
      <c r="BO872" s="23">
        <v>0</v>
      </c>
      <c r="BP872" s="23">
        <v>0</v>
      </c>
      <c r="BQ872" s="23">
        <v>0</v>
      </c>
      <c r="BR872" s="25">
        <v>588248708</v>
      </c>
      <c r="BS872" s="22">
        <v>0</v>
      </c>
      <c r="BT872" s="23">
        <v>0</v>
      </c>
      <c r="BU872" s="23">
        <v>0</v>
      </c>
      <c r="BV872" s="23">
        <v>0</v>
      </c>
      <c r="BW872" s="24">
        <v>0</v>
      </c>
      <c r="BX872" s="23">
        <v>0</v>
      </c>
      <c r="BY872" s="23">
        <v>0</v>
      </c>
      <c r="BZ872" s="23">
        <v>0</v>
      </c>
      <c r="CA872" s="25">
        <f t="shared" si="125"/>
        <v>588248708</v>
      </c>
      <c r="CB872" s="22">
        <v>0</v>
      </c>
      <c r="CC872" s="23">
        <v>0</v>
      </c>
      <c r="CD872" s="23">
        <v>0</v>
      </c>
      <c r="CE872" s="23">
        <v>0</v>
      </c>
      <c r="CF872" s="24">
        <v>0</v>
      </c>
      <c r="CG872" s="23">
        <v>0</v>
      </c>
      <c r="CH872" s="23">
        <v>0</v>
      </c>
      <c r="CI872" s="23">
        <v>0</v>
      </c>
      <c r="CJ872" s="25">
        <f t="shared" si="126"/>
        <v>588248708</v>
      </c>
      <c r="CK872" s="22">
        <v>0</v>
      </c>
      <c r="CL872" s="23">
        <v>0</v>
      </c>
      <c r="CM872" s="23">
        <v>0</v>
      </c>
      <c r="CN872" s="23">
        <v>0</v>
      </c>
      <c r="CO872" s="23">
        <v>0</v>
      </c>
      <c r="CP872" s="24">
        <v>0</v>
      </c>
      <c r="CQ872" s="23">
        <v>0</v>
      </c>
      <c r="CR872" s="23">
        <v>0</v>
      </c>
      <c r="CS872" s="25">
        <f t="shared" si="127"/>
        <v>588248708</v>
      </c>
      <c r="CT872" s="22">
        <v>0</v>
      </c>
      <c r="CU872" s="23">
        <v>0</v>
      </c>
      <c r="CV872" s="23">
        <v>0</v>
      </c>
      <c r="CW872" s="23"/>
      <c r="CX872" s="23">
        <v>0</v>
      </c>
      <c r="CY872" s="24">
        <v>0</v>
      </c>
      <c r="CZ872" s="23">
        <v>0</v>
      </c>
      <c r="DA872" s="23">
        <v>0</v>
      </c>
      <c r="DB872" s="25">
        <f t="shared" si="129"/>
        <v>588248708</v>
      </c>
      <c r="DC872" s="22">
        <v>0</v>
      </c>
      <c r="DD872" s="23">
        <v>0</v>
      </c>
      <c r="DE872" s="23">
        <v>0</v>
      </c>
      <c r="DF872" s="23">
        <v>0</v>
      </c>
      <c r="DG872" s="23">
        <v>0</v>
      </c>
      <c r="DH872" s="24">
        <v>0</v>
      </c>
      <c r="DI872" s="23">
        <v>0</v>
      </c>
      <c r="DJ872" s="23">
        <v>0</v>
      </c>
      <c r="DK872" s="25">
        <f t="shared" si="130"/>
        <v>588248708</v>
      </c>
      <c r="DL872" s="28">
        <v>0</v>
      </c>
      <c r="DM872" s="23">
        <v>0</v>
      </c>
      <c r="DN872" s="23">
        <v>0</v>
      </c>
      <c r="DO872" s="23">
        <v>0</v>
      </c>
      <c r="DP872" s="23"/>
      <c r="DQ872" s="23"/>
      <c r="DR872" s="23">
        <v>0</v>
      </c>
      <c r="DS872" s="23">
        <v>0</v>
      </c>
      <c r="DT872" s="24">
        <v>0</v>
      </c>
      <c r="DU872" s="23">
        <v>0</v>
      </c>
      <c r="DV872" s="23">
        <v>0</v>
      </c>
      <c r="DW872" s="26">
        <f t="shared" si="128"/>
        <v>588248708</v>
      </c>
      <c r="DX872" s="26">
        <f>VLOOKUP(B872,[2]RPTNCT049_ConsultaSaldosContabl!$I$4:$K$7914,3,0)</f>
        <v>265775692</v>
      </c>
      <c r="DY872" s="13" t="e">
        <f>+S872+AD872+AU872+#REF!+BG872+#REF!+BQ872+#REF!</f>
        <v>#REF!</v>
      </c>
    </row>
    <row r="873" spans="1:129" ht="15" customHeight="1" x14ac:dyDescent="0.2">
      <c r="A873" s="9">
        <v>8000991321</v>
      </c>
      <c r="B873" s="9">
        <v>800099132</v>
      </c>
      <c r="C873" s="9"/>
      <c r="D873" s="27">
        <v>212152621</v>
      </c>
      <c r="E873" s="21" t="s">
        <v>821</v>
      </c>
      <c r="F873" s="20" t="s">
        <v>1956</v>
      </c>
      <c r="G873" s="22">
        <f>VLOOKUP(A873,[1]SGP!$A$4:$G$1137,7,0)</f>
        <v>0</v>
      </c>
      <c r="H873" s="23"/>
      <c r="I873" s="23">
        <v>0</v>
      </c>
      <c r="J873" s="23">
        <v>0</v>
      </c>
      <c r="K873" s="24">
        <v>0</v>
      </c>
      <c r="L873" s="23">
        <v>0</v>
      </c>
      <c r="M873" s="23">
        <v>0</v>
      </c>
      <c r="N873" s="25">
        <f t="shared" si="122"/>
        <v>0</v>
      </c>
      <c r="O873" s="25">
        <v>0</v>
      </c>
      <c r="P873" s="22">
        <v>0</v>
      </c>
      <c r="Q873" s="23">
        <v>0</v>
      </c>
      <c r="R873" s="23">
        <v>0</v>
      </c>
      <c r="S873" s="31">
        <v>193779101</v>
      </c>
      <c r="T873" s="23">
        <v>0</v>
      </c>
      <c r="U873" s="24">
        <v>0</v>
      </c>
      <c r="V873" s="23">
        <v>0</v>
      </c>
      <c r="W873" s="23">
        <v>0</v>
      </c>
      <c r="X873" s="25">
        <f t="shared" si="123"/>
        <v>193779101</v>
      </c>
      <c r="Y873" s="25">
        <v>0</v>
      </c>
      <c r="Z873" s="22">
        <v>0</v>
      </c>
      <c r="AA873" s="23">
        <v>0</v>
      </c>
      <c r="AB873" s="22">
        <v>0</v>
      </c>
      <c r="AC873" s="23">
        <v>0</v>
      </c>
      <c r="AD873" s="23">
        <v>0</v>
      </c>
      <c r="AE873" s="23">
        <v>0</v>
      </c>
      <c r="AF873" s="24">
        <v>0</v>
      </c>
      <c r="AG873" s="23">
        <v>0</v>
      </c>
      <c r="AH873" s="23">
        <v>0</v>
      </c>
      <c r="AI873" s="25">
        <f t="shared" si="124"/>
        <v>193779101</v>
      </c>
      <c r="AJ873" s="25">
        <v>0</v>
      </c>
      <c r="AK873" s="24">
        <v>0</v>
      </c>
      <c r="AL873" s="23">
        <v>0</v>
      </c>
      <c r="AM873" s="23">
        <v>0</v>
      </c>
      <c r="AN873" s="24">
        <v>0</v>
      </c>
      <c r="AO873" s="24">
        <v>0</v>
      </c>
      <c r="AP873" s="23">
        <v>0</v>
      </c>
      <c r="AQ873" s="23">
        <v>0</v>
      </c>
      <c r="AR873" s="23">
        <v>0</v>
      </c>
      <c r="AS873" s="41" t="s">
        <v>2304</v>
      </c>
      <c r="AT873" s="23">
        <v>0</v>
      </c>
      <c r="AU873" s="23">
        <v>0</v>
      </c>
      <c r="AV873" s="25">
        <v>193779101</v>
      </c>
      <c r="AW873" s="22">
        <v>0</v>
      </c>
      <c r="AX873" s="23">
        <v>0</v>
      </c>
      <c r="AY873" s="41">
        <v>0</v>
      </c>
      <c r="AZ873" s="23">
        <v>0</v>
      </c>
      <c r="BA873" s="24">
        <v>0</v>
      </c>
      <c r="BB873" s="23">
        <v>0</v>
      </c>
      <c r="BC873" s="23"/>
      <c r="BD873" s="23">
        <v>0</v>
      </c>
      <c r="BE873" s="41">
        <v>0</v>
      </c>
      <c r="BF873" s="23">
        <v>229683335</v>
      </c>
      <c r="BG873" s="23">
        <v>182331914</v>
      </c>
      <c r="BH873" s="25">
        <v>605794350</v>
      </c>
      <c r="BI873" s="23">
        <v>0</v>
      </c>
      <c r="BJ873" s="23">
        <v>66815419</v>
      </c>
      <c r="BK873" s="23">
        <v>0</v>
      </c>
      <c r="BL873" s="23">
        <v>0</v>
      </c>
      <c r="BM873" s="23">
        <v>0</v>
      </c>
      <c r="BN873" s="24">
        <v>0</v>
      </c>
      <c r="BO873" s="23">
        <v>0</v>
      </c>
      <c r="BP873" s="23">
        <v>0</v>
      </c>
      <c r="BQ873" s="23">
        <v>0</v>
      </c>
      <c r="BR873" s="25">
        <v>672609769</v>
      </c>
      <c r="BS873" s="22">
        <v>0</v>
      </c>
      <c r="BT873" s="23">
        <v>0</v>
      </c>
      <c r="BU873" s="23">
        <v>0</v>
      </c>
      <c r="BV873" s="23">
        <v>0</v>
      </c>
      <c r="BW873" s="24">
        <v>0</v>
      </c>
      <c r="BX873" s="23">
        <v>0</v>
      </c>
      <c r="BY873" s="23">
        <v>0</v>
      </c>
      <c r="BZ873" s="23">
        <v>0</v>
      </c>
      <c r="CA873" s="25">
        <f t="shared" si="125"/>
        <v>672609769</v>
      </c>
      <c r="CB873" s="22">
        <v>0</v>
      </c>
      <c r="CC873" s="23">
        <v>0</v>
      </c>
      <c r="CD873" s="23">
        <v>0</v>
      </c>
      <c r="CE873" s="23">
        <v>0</v>
      </c>
      <c r="CF873" s="24">
        <v>0</v>
      </c>
      <c r="CG873" s="23">
        <v>0</v>
      </c>
      <c r="CH873" s="23">
        <v>0</v>
      </c>
      <c r="CI873" s="23">
        <v>0</v>
      </c>
      <c r="CJ873" s="25">
        <f t="shared" si="126"/>
        <v>672609769</v>
      </c>
      <c r="CK873" s="22">
        <v>0</v>
      </c>
      <c r="CL873" s="23">
        <v>0</v>
      </c>
      <c r="CM873" s="23">
        <v>0</v>
      </c>
      <c r="CN873" s="23">
        <v>0</v>
      </c>
      <c r="CO873" s="23">
        <v>0</v>
      </c>
      <c r="CP873" s="24">
        <v>0</v>
      </c>
      <c r="CQ873" s="23">
        <v>0</v>
      </c>
      <c r="CR873" s="23">
        <v>0</v>
      </c>
      <c r="CS873" s="25">
        <f t="shared" si="127"/>
        <v>672609769</v>
      </c>
      <c r="CT873" s="22">
        <v>0</v>
      </c>
      <c r="CU873" s="23">
        <v>0</v>
      </c>
      <c r="CV873" s="23">
        <v>0</v>
      </c>
      <c r="CW873" s="23"/>
      <c r="CX873" s="23">
        <v>0</v>
      </c>
      <c r="CY873" s="24">
        <v>0</v>
      </c>
      <c r="CZ873" s="23">
        <v>0</v>
      </c>
      <c r="DA873" s="23">
        <v>0</v>
      </c>
      <c r="DB873" s="25">
        <f t="shared" si="129"/>
        <v>672609769</v>
      </c>
      <c r="DC873" s="22">
        <v>0</v>
      </c>
      <c r="DD873" s="23">
        <v>0</v>
      </c>
      <c r="DE873" s="23">
        <v>0</v>
      </c>
      <c r="DF873" s="23">
        <v>0</v>
      </c>
      <c r="DG873" s="23">
        <v>0</v>
      </c>
      <c r="DH873" s="24">
        <v>0</v>
      </c>
      <c r="DI873" s="23">
        <v>0</v>
      </c>
      <c r="DJ873" s="23">
        <v>0</v>
      </c>
      <c r="DK873" s="25">
        <f t="shared" si="130"/>
        <v>672609769</v>
      </c>
      <c r="DL873" s="28">
        <v>0</v>
      </c>
      <c r="DM873" s="23">
        <v>0</v>
      </c>
      <c r="DN873" s="23">
        <v>0</v>
      </c>
      <c r="DO873" s="23">
        <v>0</v>
      </c>
      <c r="DP873" s="23"/>
      <c r="DQ873" s="23"/>
      <c r="DR873" s="23">
        <v>0</v>
      </c>
      <c r="DS873" s="23">
        <v>0</v>
      </c>
      <c r="DT873" s="24">
        <v>0</v>
      </c>
      <c r="DU873" s="23">
        <v>0</v>
      </c>
      <c r="DV873" s="23">
        <v>0</v>
      </c>
      <c r="DW873" s="26">
        <f t="shared" si="128"/>
        <v>672609769</v>
      </c>
      <c r="DX873" s="26">
        <f>VLOOKUP(B873,[2]RPTNCT049_ConsultaSaldosContabl!$I$4:$K$7914,3,0)</f>
        <v>296498754</v>
      </c>
      <c r="DY873" s="13" t="e">
        <f>+S873+AD873+AU873+#REF!+BG873+#REF!+BQ873+#REF!</f>
        <v>#REF!</v>
      </c>
    </row>
    <row r="874" spans="1:129" ht="15" customHeight="1" x14ac:dyDescent="0.2">
      <c r="A874" s="9">
        <v>8000991274</v>
      </c>
      <c r="B874" s="9">
        <v>800099127</v>
      </c>
      <c r="C874" s="9"/>
      <c r="D874" s="27">
        <v>211252612</v>
      </c>
      <c r="E874" s="21" t="s">
        <v>820</v>
      </c>
      <c r="F874" s="20" t="s">
        <v>1955</v>
      </c>
      <c r="G874" s="22">
        <f>VLOOKUP(A874,[1]SGP!$A$4:$G$1137,7,0)</f>
        <v>0</v>
      </c>
      <c r="H874" s="23"/>
      <c r="I874" s="23">
        <v>0</v>
      </c>
      <c r="J874" s="23">
        <v>0</v>
      </c>
      <c r="K874" s="24">
        <v>0</v>
      </c>
      <c r="L874" s="23">
        <v>0</v>
      </c>
      <c r="M874" s="23">
        <v>0</v>
      </c>
      <c r="N874" s="25">
        <f t="shared" si="122"/>
        <v>0</v>
      </c>
      <c r="O874" s="25">
        <v>0</v>
      </c>
      <c r="P874" s="22">
        <v>0</v>
      </c>
      <c r="Q874" s="23">
        <v>0</v>
      </c>
      <c r="R874" s="23">
        <v>0</v>
      </c>
      <c r="S874" s="31">
        <v>119813228</v>
      </c>
      <c r="T874" s="23">
        <v>0</v>
      </c>
      <c r="U874" s="24">
        <v>0</v>
      </c>
      <c r="V874" s="23">
        <v>0</v>
      </c>
      <c r="W874" s="23">
        <v>0</v>
      </c>
      <c r="X874" s="25">
        <f t="shared" si="123"/>
        <v>119813228</v>
      </c>
      <c r="Y874" s="25">
        <v>0</v>
      </c>
      <c r="Z874" s="22">
        <v>0</v>
      </c>
      <c r="AA874" s="23">
        <v>0</v>
      </c>
      <c r="AB874" s="22">
        <v>0</v>
      </c>
      <c r="AC874" s="23">
        <v>0</v>
      </c>
      <c r="AD874" s="23">
        <v>0</v>
      </c>
      <c r="AE874" s="23">
        <v>0</v>
      </c>
      <c r="AF874" s="24">
        <v>0</v>
      </c>
      <c r="AG874" s="23">
        <v>0</v>
      </c>
      <c r="AH874" s="23">
        <v>0</v>
      </c>
      <c r="AI874" s="25">
        <f t="shared" si="124"/>
        <v>119813228</v>
      </c>
      <c r="AJ874" s="25">
        <v>0</v>
      </c>
      <c r="AK874" s="24">
        <v>0</v>
      </c>
      <c r="AL874" s="23">
        <v>0</v>
      </c>
      <c r="AM874" s="23">
        <v>0</v>
      </c>
      <c r="AN874" s="24">
        <v>0</v>
      </c>
      <c r="AO874" s="24">
        <v>0</v>
      </c>
      <c r="AP874" s="23">
        <v>0</v>
      </c>
      <c r="AQ874" s="23">
        <v>0</v>
      </c>
      <c r="AR874" s="23">
        <v>0</v>
      </c>
      <c r="AS874" s="41" t="s">
        <v>2304</v>
      </c>
      <c r="AT874" s="23">
        <v>0</v>
      </c>
      <c r="AU874" s="23">
        <v>0</v>
      </c>
      <c r="AV874" s="25">
        <v>119813228</v>
      </c>
      <c r="AW874" s="22">
        <v>0</v>
      </c>
      <c r="AX874" s="23">
        <v>0</v>
      </c>
      <c r="AY874" s="41">
        <v>0</v>
      </c>
      <c r="AZ874" s="23">
        <v>0</v>
      </c>
      <c r="BA874" s="24">
        <v>0</v>
      </c>
      <c r="BB874" s="23">
        <v>0</v>
      </c>
      <c r="BC874" s="23"/>
      <c r="BD874" s="23">
        <v>0</v>
      </c>
      <c r="BE874" s="41">
        <v>0</v>
      </c>
      <c r="BF874" s="23">
        <v>210743705</v>
      </c>
      <c r="BG874" s="23">
        <v>108447465</v>
      </c>
      <c r="BH874" s="25">
        <v>439004398</v>
      </c>
      <c r="BI874" s="23">
        <v>0</v>
      </c>
      <c r="BJ874" s="23">
        <v>60186629</v>
      </c>
      <c r="BK874" s="23">
        <v>0</v>
      </c>
      <c r="BL874" s="23">
        <v>0</v>
      </c>
      <c r="BM874" s="23">
        <v>0</v>
      </c>
      <c r="BN874" s="24">
        <v>0</v>
      </c>
      <c r="BO874" s="23">
        <v>0</v>
      </c>
      <c r="BP874" s="23">
        <v>0</v>
      </c>
      <c r="BQ874" s="23">
        <v>0</v>
      </c>
      <c r="BR874" s="25">
        <v>499191027</v>
      </c>
      <c r="BS874" s="22">
        <v>0</v>
      </c>
      <c r="BT874" s="23">
        <v>0</v>
      </c>
      <c r="BU874" s="23">
        <v>0</v>
      </c>
      <c r="BV874" s="23">
        <v>0</v>
      </c>
      <c r="BW874" s="24">
        <v>0</v>
      </c>
      <c r="BX874" s="23">
        <v>0</v>
      </c>
      <c r="BY874" s="23">
        <v>0</v>
      </c>
      <c r="BZ874" s="23">
        <v>0</v>
      </c>
      <c r="CA874" s="25">
        <f t="shared" si="125"/>
        <v>499191027</v>
      </c>
      <c r="CB874" s="22">
        <v>0</v>
      </c>
      <c r="CC874" s="23">
        <v>0</v>
      </c>
      <c r="CD874" s="23">
        <v>0</v>
      </c>
      <c r="CE874" s="23">
        <v>0</v>
      </c>
      <c r="CF874" s="24">
        <v>0</v>
      </c>
      <c r="CG874" s="23">
        <v>0</v>
      </c>
      <c r="CH874" s="23">
        <v>0</v>
      </c>
      <c r="CI874" s="23">
        <v>0</v>
      </c>
      <c r="CJ874" s="25">
        <f t="shared" si="126"/>
        <v>499191027</v>
      </c>
      <c r="CK874" s="22">
        <v>0</v>
      </c>
      <c r="CL874" s="23">
        <v>0</v>
      </c>
      <c r="CM874" s="23">
        <v>0</v>
      </c>
      <c r="CN874" s="23">
        <v>0</v>
      </c>
      <c r="CO874" s="23">
        <v>0</v>
      </c>
      <c r="CP874" s="24">
        <v>0</v>
      </c>
      <c r="CQ874" s="23">
        <v>0</v>
      </c>
      <c r="CR874" s="23">
        <v>0</v>
      </c>
      <c r="CS874" s="25">
        <f t="shared" si="127"/>
        <v>499191027</v>
      </c>
      <c r="CT874" s="22">
        <v>0</v>
      </c>
      <c r="CU874" s="23">
        <v>0</v>
      </c>
      <c r="CV874" s="23">
        <v>0</v>
      </c>
      <c r="CW874" s="23">
        <v>0</v>
      </c>
      <c r="CX874" s="23">
        <v>0</v>
      </c>
      <c r="CY874" s="24">
        <v>0</v>
      </c>
      <c r="CZ874" s="23">
        <v>0</v>
      </c>
      <c r="DA874" s="23">
        <v>0</v>
      </c>
      <c r="DB874" s="25">
        <f t="shared" si="129"/>
        <v>499191027</v>
      </c>
      <c r="DC874" s="22">
        <v>0</v>
      </c>
      <c r="DD874" s="23">
        <v>0</v>
      </c>
      <c r="DE874" s="23">
        <v>0</v>
      </c>
      <c r="DF874" s="23">
        <v>0</v>
      </c>
      <c r="DG874" s="23">
        <v>0</v>
      </c>
      <c r="DH874" s="24">
        <v>0</v>
      </c>
      <c r="DI874" s="23">
        <v>0</v>
      </c>
      <c r="DJ874" s="23">
        <v>0</v>
      </c>
      <c r="DK874" s="25">
        <f t="shared" si="130"/>
        <v>499191027</v>
      </c>
      <c r="DL874" s="28">
        <v>0</v>
      </c>
      <c r="DM874" s="23">
        <v>0</v>
      </c>
      <c r="DN874" s="23">
        <v>0</v>
      </c>
      <c r="DO874" s="23">
        <v>0</v>
      </c>
      <c r="DP874" s="23">
        <v>0</v>
      </c>
      <c r="DQ874" s="23"/>
      <c r="DR874" s="23">
        <v>0</v>
      </c>
      <c r="DS874" s="23">
        <v>0</v>
      </c>
      <c r="DT874" s="24">
        <v>0</v>
      </c>
      <c r="DU874" s="23">
        <v>0</v>
      </c>
      <c r="DV874" s="23">
        <v>0</v>
      </c>
      <c r="DW874" s="26">
        <f t="shared" si="128"/>
        <v>499191027</v>
      </c>
      <c r="DX874" s="26">
        <f>VLOOKUP(B874,[2]RPTNCT049_ConsultaSaldosContabl!$I$4:$K$7914,3,0)</f>
        <v>270930334</v>
      </c>
      <c r="DY874" s="13" t="e">
        <f>+S874+AD874+AU874+#REF!+BG874+#REF!+BQ874+#REF!</f>
        <v>#REF!</v>
      </c>
    </row>
    <row r="875" spans="1:129" ht="15" customHeight="1" x14ac:dyDescent="0.2">
      <c r="A875" s="9">
        <v>8000991228</v>
      </c>
      <c r="B875" s="9">
        <v>800099122</v>
      </c>
      <c r="C875" s="9"/>
      <c r="D875" s="27">
        <v>218552585</v>
      </c>
      <c r="E875" s="21" t="s">
        <v>819</v>
      </c>
      <c r="F875" s="20" t="s">
        <v>1954</v>
      </c>
      <c r="G875" s="22">
        <f>VLOOKUP(A875,[1]SGP!$A$4:$G$1137,7,0)</f>
        <v>0</v>
      </c>
      <c r="H875" s="23"/>
      <c r="I875" s="23">
        <v>0</v>
      </c>
      <c r="J875" s="23">
        <v>0</v>
      </c>
      <c r="K875" s="24">
        <v>0</v>
      </c>
      <c r="L875" s="23">
        <v>0</v>
      </c>
      <c r="M875" s="23">
        <v>0</v>
      </c>
      <c r="N875" s="25">
        <f t="shared" si="122"/>
        <v>0</v>
      </c>
      <c r="O875" s="25">
        <v>0</v>
      </c>
      <c r="P875" s="22">
        <v>0</v>
      </c>
      <c r="Q875" s="23">
        <v>0</v>
      </c>
      <c r="R875" s="23">
        <v>0</v>
      </c>
      <c r="S875" s="31">
        <v>160626004</v>
      </c>
      <c r="T875" s="23">
        <v>0</v>
      </c>
      <c r="U875" s="24">
        <v>0</v>
      </c>
      <c r="V875" s="23">
        <v>0</v>
      </c>
      <c r="W875" s="23">
        <v>0</v>
      </c>
      <c r="X875" s="25">
        <f t="shared" si="123"/>
        <v>160626004</v>
      </c>
      <c r="Y875" s="25">
        <v>0</v>
      </c>
      <c r="Z875" s="22">
        <v>0</v>
      </c>
      <c r="AA875" s="23">
        <v>0</v>
      </c>
      <c r="AB875" s="22">
        <v>0</v>
      </c>
      <c r="AC875" s="23">
        <v>0</v>
      </c>
      <c r="AD875" s="23">
        <v>0</v>
      </c>
      <c r="AE875" s="23">
        <v>0</v>
      </c>
      <c r="AF875" s="24">
        <v>0</v>
      </c>
      <c r="AG875" s="23">
        <v>0</v>
      </c>
      <c r="AH875" s="23">
        <v>0</v>
      </c>
      <c r="AI875" s="25">
        <f t="shared" si="124"/>
        <v>160626004</v>
      </c>
      <c r="AJ875" s="25">
        <v>0</v>
      </c>
      <c r="AK875" s="24">
        <v>0</v>
      </c>
      <c r="AL875" s="23">
        <v>0</v>
      </c>
      <c r="AM875" s="23">
        <v>0</v>
      </c>
      <c r="AN875" s="24">
        <v>0</v>
      </c>
      <c r="AO875" s="24">
        <v>0</v>
      </c>
      <c r="AP875" s="23">
        <v>0</v>
      </c>
      <c r="AQ875" s="23">
        <v>0</v>
      </c>
      <c r="AR875" s="23">
        <v>0</v>
      </c>
      <c r="AS875" s="41" t="s">
        <v>2304</v>
      </c>
      <c r="AT875" s="23">
        <v>0</v>
      </c>
      <c r="AU875" s="23">
        <v>0</v>
      </c>
      <c r="AV875" s="25">
        <v>160626004</v>
      </c>
      <c r="AW875" s="22">
        <v>0</v>
      </c>
      <c r="AX875" s="23">
        <v>0</v>
      </c>
      <c r="AY875" s="41">
        <v>0</v>
      </c>
      <c r="AZ875" s="23">
        <v>0</v>
      </c>
      <c r="BA875" s="24">
        <v>0</v>
      </c>
      <c r="BB875" s="23">
        <v>0</v>
      </c>
      <c r="BC875" s="23"/>
      <c r="BD875" s="23">
        <v>0</v>
      </c>
      <c r="BE875" s="41">
        <v>0</v>
      </c>
      <c r="BF875" s="23">
        <v>117528120</v>
      </c>
      <c r="BG875" s="23">
        <v>143948868</v>
      </c>
      <c r="BH875" s="25">
        <v>422102992</v>
      </c>
      <c r="BI875" s="23">
        <v>0</v>
      </c>
      <c r="BJ875" s="23">
        <v>35237456</v>
      </c>
      <c r="BK875" s="23">
        <v>0</v>
      </c>
      <c r="BL875" s="23">
        <v>0</v>
      </c>
      <c r="BM875" s="23">
        <v>0</v>
      </c>
      <c r="BN875" s="24">
        <v>0</v>
      </c>
      <c r="BO875" s="23">
        <v>0</v>
      </c>
      <c r="BP875" s="23">
        <v>0</v>
      </c>
      <c r="BQ875" s="23">
        <v>0</v>
      </c>
      <c r="BR875" s="25">
        <v>457340448</v>
      </c>
      <c r="BS875" s="22">
        <v>0</v>
      </c>
      <c r="BT875" s="23">
        <v>0</v>
      </c>
      <c r="BU875" s="23">
        <v>0</v>
      </c>
      <c r="BV875" s="23">
        <v>0</v>
      </c>
      <c r="BW875" s="24">
        <v>0</v>
      </c>
      <c r="BX875" s="23">
        <v>0</v>
      </c>
      <c r="BY875" s="23">
        <v>0</v>
      </c>
      <c r="BZ875" s="23">
        <v>0</v>
      </c>
      <c r="CA875" s="25">
        <f t="shared" si="125"/>
        <v>457340448</v>
      </c>
      <c r="CB875" s="22">
        <v>0</v>
      </c>
      <c r="CC875" s="23">
        <v>0</v>
      </c>
      <c r="CD875" s="23">
        <v>0</v>
      </c>
      <c r="CE875" s="23">
        <v>0</v>
      </c>
      <c r="CF875" s="24">
        <v>0</v>
      </c>
      <c r="CG875" s="23">
        <v>0</v>
      </c>
      <c r="CH875" s="23">
        <v>0</v>
      </c>
      <c r="CI875" s="23">
        <v>0</v>
      </c>
      <c r="CJ875" s="25">
        <f t="shared" si="126"/>
        <v>457340448</v>
      </c>
      <c r="CK875" s="22">
        <v>0</v>
      </c>
      <c r="CL875" s="23">
        <v>0</v>
      </c>
      <c r="CM875" s="23">
        <v>0</v>
      </c>
      <c r="CN875" s="23">
        <v>0</v>
      </c>
      <c r="CO875" s="23">
        <v>0</v>
      </c>
      <c r="CP875" s="24">
        <v>0</v>
      </c>
      <c r="CQ875" s="23">
        <v>0</v>
      </c>
      <c r="CR875" s="23">
        <v>0</v>
      </c>
      <c r="CS875" s="25">
        <f t="shared" si="127"/>
        <v>457340448</v>
      </c>
      <c r="CT875" s="22">
        <v>0</v>
      </c>
      <c r="CU875" s="23">
        <v>0</v>
      </c>
      <c r="CV875" s="23">
        <v>0</v>
      </c>
      <c r="CW875" s="23"/>
      <c r="CX875" s="23">
        <v>0</v>
      </c>
      <c r="CY875" s="24">
        <v>0</v>
      </c>
      <c r="CZ875" s="23">
        <v>0</v>
      </c>
      <c r="DA875" s="23">
        <v>0</v>
      </c>
      <c r="DB875" s="25">
        <f t="shared" si="129"/>
        <v>457340448</v>
      </c>
      <c r="DC875" s="22">
        <v>0</v>
      </c>
      <c r="DD875" s="23">
        <v>0</v>
      </c>
      <c r="DE875" s="23">
        <v>0</v>
      </c>
      <c r="DF875" s="23">
        <v>0</v>
      </c>
      <c r="DG875" s="23">
        <v>0</v>
      </c>
      <c r="DH875" s="24">
        <v>0</v>
      </c>
      <c r="DI875" s="23">
        <v>0</v>
      </c>
      <c r="DJ875" s="23">
        <v>0</v>
      </c>
      <c r="DK875" s="25">
        <f t="shared" si="130"/>
        <v>457340448</v>
      </c>
      <c r="DL875" s="28">
        <v>0</v>
      </c>
      <c r="DM875" s="23">
        <v>0</v>
      </c>
      <c r="DN875" s="23">
        <v>0</v>
      </c>
      <c r="DO875" s="23">
        <v>0</v>
      </c>
      <c r="DP875" s="23"/>
      <c r="DQ875" s="23"/>
      <c r="DR875" s="23">
        <v>0</v>
      </c>
      <c r="DS875" s="23">
        <v>0</v>
      </c>
      <c r="DT875" s="24">
        <v>0</v>
      </c>
      <c r="DU875" s="23">
        <v>0</v>
      </c>
      <c r="DV875" s="23">
        <v>0</v>
      </c>
      <c r="DW875" s="26">
        <f t="shared" si="128"/>
        <v>457340448</v>
      </c>
      <c r="DX875" s="26">
        <f>VLOOKUP(B875,[2]RPTNCT049_ConsultaSaldosContabl!$I$4:$K$7914,3,0)</f>
        <v>152765576</v>
      </c>
      <c r="DY875" s="13" t="e">
        <f>+S875+AD875+AU875+#REF!+BG875+#REF!+BQ875+#REF!</f>
        <v>#REF!</v>
      </c>
    </row>
    <row r="876" spans="1:129" ht="15" customHeight="1" x14ac:dyDescent="0.2">
      <c r="A876" s="9">
        <v>8000991188</v>
      </c>
      <c r="B876" s="9">
        <v>800099118</v>
      </c>
      <c r="C876" s="9"/>
      <c r="D876" s="27">
        <v>217352573</v>
      </c>
      <c r="E876" s="21" t="s">
        <v>818</v>
      </c>
      <c r="F876" s="20" t="s">
        <v>1953</v>
      </c>
      <c r="G876" s="22">
        <f>VLOOKUP(A876,[1]SGP!$A$4:$G$1137,7,0)</f>
        <v>0</v>
      </c>
      <c r="H876" s="23"/>
      <c r="I876" s="23">
        <v>0</v>
      </c>
      <c r="J876" s="23">
        <v>0</v>
      </c>
      <c r="K876" s="24">
        <v>0</v>
      </c>
      <c r="L876" s="23">
        <v>0</v>
      </c>
      <c r="M876" s="23">
        <v>0</v>
      </c>
      <c r="N876" s="25">
        <f t="shared" si="122"/>
        <v>0</v>
      </c>
      <c r="O876" s="25">
        <v>0</v>
      </c>
      <c r="P876" s="22">
        <v>0</v>
      </c>
      <c r="Q876" s="23">
        <v>0</v>
      </c>
      <c r="R876" s="23">
        <v>0</v>
      </c>
      <c r="S876" s="31">
        <v>76101078</v>
      </c>
      <c r="T876" s="23">
        <v>0</v>
      </c>
      <c r="U876" s="24">
        <v>0</v>
      </c>
      <c r="V876" s="23">
        <v>0</v>
      </c>
      <c r="W876" s="23">
        <v>0</v>
      </c>
      <c r="X876" s="25">
        <f t="shared" si="123"/>
        <v>76101078</v>
      </c>
      <c r="Y876" s="25">
        <v>0</v>
      </c>
      <c r="Z876" s="22">
        <v>0</v>
      </c>
      <c r="AA876" s="23">
        <v>0</v>
      </c>
      <c r="AB876" s="22">
        <v>0</v>
      </c>
      <c r="AC876" s="23">
        <v>0</v>
      </c>
      <c r="AD876" s="23">
        <v>0</v>
      </c>
      <c r="AE876" s="23">
        <v>0</v>
      </c>
      <c r="AF876" s="24">
        <v>0</v>
      </c>
      <c r="AG876" s="23">
        <v>0</v>
      </c>
      <c r="AH876" s="23">
        <v>0</v>
      </c>
      <c r="AI876" s="25">
        <f t="shared" si="124"/>
        <v>76101078</v>
      </c>
      <c r="AJ876" s="25">
        <v>0</v>
      </c>
      <c r="AK876" s="24">
        <v>0</v>
      </c>
      <c r="AL876" s="23">
        <v>0</v>
      </c>
      <c r="AM876" s="23">
        <v>0</v>
      </c>
      <c r="AN876" s="24">
        <v>0</v>
      </c>
      <c r="AO876" s="24">
        <v>0</v>
      </c>
      <c r="AP876" s="23">
        <v>0</v>
      </c>
      <c r="AQ876" s="23">
        <v>0</v>
      </c>
      <c r="AR876" s="23">
        <v>0</v>
      </c>
      <c r="AS876" s="41" t="s">
        <v>2304</v>
      </c>
      <c r="AT876" s="23">
        <v>0</v>
      </c>
      <c r="AU876" s="23">
        <v>0</v>
      </c>
      <c r="AV876" s="25">
        <v>76101078</v>
      </c>
      <c r="AW876" s="22">
        <v>0</v>
      </c>
      <c r="AX876" s="23">
        <v>0</v>
      </c>
      <c r="AY876" s="41">
        <v>0</v>
      </c>
      <c r="AZ876" s="23">
        <v>0</v>
      </c>
      <c r="BA876" s="24">
        <v>0</v>
      </c>
      <c r="BB876" s="23">
        <v>0</v>
      </c>
      <c r="BC876" s="23"/>
      <c r="BD876" s="23">
        <v>0</v>
      </c>
      <c r="BE876" s="41">
        <v>0</v>
      </c>
      <c r="BF876" s="23">
        <v>55245105</v>
      </c>
      <c r="BG876" s="23">
        <v>66494362</v>
      </c>
      <c r="BH876" s="25">
        <v>197840545</v>
      </c>
      <c r="BI876" s="23">
        <v>0</v>
      </c>
      <c r="BJ876" s="23">
        <v>14332875</v>
      </c>
      <c r="BK876" s="23">
        <v>0</v>
      </c>
      <c r="BL876" s="23">
        <v>0</v>
      </c>
      <c r="BM876" s="23">
        <v>0</v>
      </c>
      <c r="BN876" s="24">
        <v>0</v>
      </c>
      <c r="BO876" s="23">
        <v>0</v>
      </c>
      <c r="BP876" s="23">
        <v>0</v>
      </c>
      <c r="BQ876" s="23">
        <v>0</v>
      </c>
      <c r="BR876" s="25">
        <v>212173420</v>
      </c>
      <c r="BS876" s="22">
        <v>0</v>
      </c>
      <c r="BT876" s="23">
        <v>0</v>
      </c>
      <c r="BU876" s="23">
        <v>0</v>
      </c>
      <c r="BV876" s="23">
        <v>0</v>
      </c>
      <c r="BW876" s="24">
        <v>0</v>
      </c>
      <c r="BX876" s="23">
        <v>0</v>
      </c>
      <c r="BY876" s="23">
        <v>0</v>
      </c>
      <c r="BZ876" s="23">
        <v>0</v>
      </c>
      <c r="CA876" s="25">
        <f t="shared" si="125"/>
        <v>212173420</v>
      </c>
      <c r="CB876" s="22">
        <v>0</v>
      </c>
      <c r="CC876" s="23">
        <v>0</v>
      </c>
      <c r="CD876" s="23">
        <v>0</v>
      </c>
      <c r="CE876" s="23">
        <v>0</v>
      </c>
      <c r="CF876" s="24">
        <v>0</v>
      </c>
      <c r="CG876" s="23">
        <v>0</v>
      </c>
      <c r="CH876" s="23">
        <v>0</v>
      </c>
      <c r="CI876" s="23">
        <v>0</v>
      </c>
      <c r="CJ876" s="25">
        <f t="shared" si="126"/>
        <v>212173420</v>
      </c>
      <c r="CK876" s="22">
        <v>0</v>
      </c>
      <c r="CL876" s="23">
        <v>0</v>
      </c>
      <c r="CM876" s="23">
        <v>0</v>
      </c>
      <c r="CN876" s="23">
        <v>0</v>
      </c>
      <c r="CO876" s="23">
        <v>0</v>
      </c>
      <c r="CP876" s="24">
        <v>0</v>
      </c>
      <c r="CQ876" s="23">
        <v>0</v>
      </c>
      <c r="CR876" s="23">
        <v>0</v>
      </c>
      <c r="CS876" s="25">
        <f t="shared" si="127"/>
        <v>212173420</v>
      </c>
      <c r="CT876" s="22">
        <v>0</v>
      </c>
      <c r="CU876" s="23">
        <v>0</v>
      </c>
      <c r="CV876" s="23">
        <v>0</v>
      </c>
      <c r="CW876" s="23"/>
      <c r="CX876" s="23">
        <v>0</v>
      </c>
      <c r="CY876" s="24">
        <v>0</v>
      </c>
      <c r="CZ876" s="23">
        <v>0</v>
      </c>
      <c r="DA876" s="23">
        <v>0</v>
      </c>
      <c r="DB876" s="25">
        <f t="shared" si="129"/>
        <v>212173420</v>
      </c>
      <c r="DC876" s="22">
        <v>0</v>
      </c>
      <c r="DD876" s="23">
        <v>0</v>
      </c>
      <c r="DE876" s="23">
        <v>0</v>
      </c>
      <c r="DF876" s="23">
        <v>0</v>
      </c>
      <c r="DG876" s="23">
        <v>0</v>
      </c>
      <c r="DH876" s="24">
        <v>0</v>
      </c>
      <c r="DI876" s="23">
        <v>0</v>
      </c>
      <c r="DJ876" s="23">
        <v>0</v>
      </c>
      <c r="DK876" s="25">
        <f t="shared" si="130"/>
        <v>212173420</v>
      </c>
      <c r="DL876" s="28">
        <v>0</v>
      </c>
      <c r="DM876" s="23">
        <v>0</v>
      </c>
      <c r="DN876" s="23">
        <v>0</v>
      </c>
      <c r="DO876" s="23">
        <v>0</v>
      </c>
      <c r="DP876" s="23"/>
      <c r="DQ876" s="23"/>
      <c r="DR876" s="23">
        <v>0</v>
      </c>
      <c r="DS876" s="23">
        <v>0</v>
      </c>
      <c r="DT876" s="24">
        <v>0</v>
      </c>
      <c r="DU876" s="23">
        <v>0</v>
      </c>
      <c r="DV876" s="23">
        <v>0</v>
      </c>
      <c r="DW876" s="26">
        <f t="shared" si="128"/>
        <v>212173420</v>
      </c>
      <c r="DX876" s="26">
        <f>VLOOKUP(B876,[2]RPTNCT049_ConsultaSaldosContabl!$I$4:$K$7914,3,0)</f>
        <v>69577980</v>
      </c>
      <c r="DY876" s="13" t="e">
        <f>+S876+AD876+AU876+#REF!+BG876+#REF!+BQ876+#REF!</f>
        <v>#REF!</v>
      </c>
    </row>
    <row r="877" spans="1:129" ht="15" customHeight="1" x14ac:dyDescent="0.2">
      <c r="A877" s="9">
        <v>8000991156</v>
      </c>
      <c r="B877" s="9">
        <v>800099115</v>
      </c>
      <c r="C877" s="9"/>
      <c r="D877" s="27">
        <v>210652506</v>
      </c>
      <c r="E877" s="21" t="s">
        <v>813</v>
      </c>
      <c r="F877" s="20" t="s">
        <v>1948</v>
      </c>
      <c r="G877" s="22">
        <f>VLOOKUP(A877,[1]SGP!$A$4:$G$1137,7,0)</f>
        <v>0</v>
      </c>
      <c r="H877" s="23"/>
      <c r="I877" s="23">
        <v>0</v>
      </c>
      <c r="J877" s="23">
        <v>0</v>
      </c>
      <c r="K877" s="24">
        <v>0</v>
      </c>
      <c r="L877" s="23">
        <v>0</v>
      </c>
      <c r="M877" s="23">
        <v>0</v>
      </c>
      <c r="N877" s="25">
        <f t="shared" si="122"/>
        <v>0</v>
      </c>
      <c r="O877" s="25">
        <v>0</v>
      </c>
      <c r="P877" s="22">
        <v>0</v>
      </c>
      <c r="Q877" s="23">
        <v>0</v>
      </c>
      <c r="R877" s="23">
        <v>0</v>
      </c>
      <c r="S877" s="31">
        <v>55825178</v>
      </c>
      <c r="T877" s="23">
        <v>0</v>
      </c>
      <c r="U877" s="24">
        <v>0</v>
      </c>
      <c r="V877" s="23">
        <v>0</v>
      </c>
      <c r="W877" s="23">
        <v>0</v>
      </c>
      <c r="X877" s="25">
        <f t="shared" si="123"/>
        <v>55825178</v>
      </c>
      <c r="Y877" s="25">
        <v>0</v>
      </c>
      <c r="Z877" s="22">
        <v>0</v>
      </c>
      <c r="AA877" s="23">
        <v>0</v>
      </c>
      <c r="AB877" s="22">
        <v>0</v>
      </c>
      <c r="AC877" s="23">
        <v>0</v>
      </c>
      <c r="AD877" s="23">
        <v>0</v>
      </c>
      <c r="AE877" s="23">
        <v>0</v>
      </c>
      <c r="AF877" s="24">
        <v>0</v>
      </c>
      <c r="AG877" s="23">
        <v>0</v>
      </c>
      <c r="AH877" s="23">
        <v>0</v>
      </c>
      <c r="AI877" s="25">
        <f t="shared" si="124"/>
        <v>55825178</v>
      </c>
      <c r="AJ877" s="25">
        <v>0</v>
      </c>
      <c r="AK877" s="24">
        <v>0</v>
      </c>
      <c r="AL877" s="23">
        <v>0</v>
      </c>
      <c r="AM877" s="23">
        <v>0</v>
      </c>
      <c r="AN877" s="24">
        <v>0</v>
      </c>
      <c r="AO877" s="24">
        <v>0</v>
      </c>
      <c r="AP877" s="23">
        <v>0</v>
      </c>
      <c r="AQ877" s="23">
        <v>0</v>
      </c>
      <c r="AR877" s="23">
        <v>0</v>
      </c>
      <c r="AS877" s="41" t="s">
        <v>2304</v>
      </c>
      <c r="AT877" s="23">
        <v>0</v>
      </c>
      <c r="AU877" s="23">
        <v>0</v>
      </c>
      <c r="AV877" s="25">
        <v>55825178</v>
      </c>
      <c r="AW877" s="22">
        <v>0</v>
      </c>
      <c r="AX877" s="23">
        <v>0</v>
      </c>
      <c r="AY877" s="41">
        <v>0</v>
      </c>
      <c r="AZ877" s="23">
        <v>0</v>
      </c>
      <c r="BA877" s="24">
        <v>0</v>
      </c>
      <c r="BB877" s="23">
        <v>0</v>
      </c>
      <c r="BC877" s="23"/>
      <c r="BD877" s="23">
        <v>0</v>
      </c>
      <c r="BE877" s="41">
        <v>0</v>
      </c>
      <c r="BF877" s="23">
        <v>41610105</v>
      </c>
      <c r="BG877" s="23">
        <v>50196865</v>
      </c>
      <c r="BH877" s="25">
        <v>147632148</v>
      </c>
      <c r="BI877" s="23">
        <v>0</v>
      </c>
      <c r="BJ877" s="23">
        <v>12724352</v>
      </c>
      <c r="BK877" s="23">
        <v>0</v>
      </c>
      <c r="BL877" s="23">
        <v>0</v>
      </c>
      <c r="BM877" s="23">
        <v>0</v>
      </c>
      <c r="BN877" s="24">
        <v>0</v>
      </c>
      <c r="BO877" s="23">
        <v>0</v>
      </c>
      <c r="BP877" s="23">
        <v>0</v>
      </c>
      <c r="BQ877" s="23">
        <v>0</v>
      </c>
      <c r="BR877" s="25">
        <v>160356500</v>
      </c>
      <c r="BS877" s="22">
        <v>0</v>
      </c>
      <c r="BT877" s="23">
        <v>0</v>
      </c>
      <c r="BU877" s="23">
        <v>0</v>
      </c>
      <c r="BV877" s="23">
        <v>0</v>
      </c>
      <c r="BW877" s="24">
        <v>0</v>
      </c>
      <c r="BX877" s="23">
        <v>0</v>
      </c>
      <c r="BY877" s="23">
        <v>0</v>
      </c>
      <c r="BZ877" s="23">
        <v>0</v>
      </c>
      <c r="CA877" s="25">
        <f t="shared" si="125"/>
        <v>160356500</v>
      </c>
      <c r="CB877" s="22">
        <v>0</v>
      </c>
      <c r="CC877" s="23">
        <v>0</v>
      </c>
      <c r="CD877" s="23">
        <v>0</v>
      </c>
      <c r="CE877" s="23">
        <v>0</v>
      </c>
      <c r="CF877" s="24">
        <v>0</v>
      </c>
      <c r="CG877" s="23">
        <v>0</v>
      </c>
      <c r="CH877" s="23">
        <v>0</v>
      </c>
      <c r="CI877" s="23">
        <v>0</v>
      </c>
      <c r="CJ877" s="25">
        <f t="shared" si="126"/>
        <v>160356500</v>
      </c>
      <c r="CK877" s="22">
        <v>0</v>
      </c>
      <c r="CL877" s="23">
        <v>0</v>
      </c>
      <c r="CM877" s="23">
        <v>0</v>
      </c>
      <c r="CN877" s="23">
        <v>0</v>
      </c>
      <c r="CO877" s="23">
        <v>0</v>
      </c>
      <c r="CP877" s="24">
        <v>0</v>
      </c>
      <c r="CQ877" s="23">
        <v>0</v>
      </c>
      <c r="CR877" s="23">
        <v>0</v>
      </c>
      <c r="CS877" s="25">
        <f t="shared" si="127"/>
        <v>160356500</v>
      </c>
      <c r="CT877" s="22">
        <v>0</v>
      </c>
      <c r="CU877" s="23">
        <v>0</v>
      </c>
      <c r="CV877" s="23">
        <v>0</v>
      </c>
      <c r="CW877" s="23"/>
      <c r="CX877" s="23">
        <v>0</v>
      </c>
      <c r="CY877" s="24">
        <v>0</v>
      </c>
      <c r="CZ877" s="23">
        <v>0</v>
      </c>
      <c r="DA877" s="23">
        <v>0</v>
      </c>
      <c r="DB877" s="25">
        <f t="shared" si="129"/>
        <v>160356500</v>
      </c>
      <c r="DC877" s="22">
        <v>0</v>
      </c>
      <c r="DD877" s="23">
        <v>0</v>
      </c>
      <c r="DE877" s="23">
        <v>0</v>
      </c>
      <c r="DF877" s="23">
        <v>0</v>
      </c>
      <c r="DG877" s="23">
        <v>0</v>
      </c>
      <c r="DH877" s="24">
        <v>0</v>
      </c>
      <c r="DI877" s="23">
        <v>0</v>
      </c>
      <c r="DJ877" s="23">
        <v>0</v>
      </c>
      <c r="DK877" s="25">
        <f t="shared" si="130"/>
        <v>160356500</v>
      </c>
      <c r="DL877" s="28">
        <v>0</v>
      </c>
      <c r="DM877" s="23">
        <v>0</v>
      </c>
      <c r="DN877" s="23">
        <v>0</v>
      </c>
      <c r="DO877" s="23">
        <v>0</v>
      </c>
      <c r="DP877" s="23"/>
      <c r="DQ877" s="23"/>
      <c r="DR877" s="23">
        <v>0</v>
      </c>
      <c r="DS877" s="23">
        <v>0</v>
      </c>
      <c r="DT877" s="24">
        <v>0</v>
      </c>
      <c r="DU877" s="23">
        <v>0</v>
      </c>
      <c r="DV877" s="23">
        <v>0</v>
      </c>
      <c r="DW877" s="26">
        <f t="shared" si="128"/>
        <v>160356500</v>
      </c>
      <c r="DX877" s="26">
        <f>VLOOKUP(B877,[2]RPTNCT049_ConsultaSaldosContabl!$I$4:$K$7914,3,0)</f>
        <v>54334457</v>
      </c>
      <c r="DY877" s="13" t="e">
        <f>+S877+AD877+AU877+#REF!+BG877+#REF!+BQ877+#REF!</f>
        <v>#REF!</v>
      </c>
    </row>
    <row r="878" spans="1:129" ht="15" customHeight="1" x14ac:dyDescent="0.2">
      <c r="A878" s="9">
        <v>8000991131</v>
      </c>
      <c r="B878" s="9">
        <v>800099113</v>
      </c>
      <c r="C878" s="9"/>
      <c r="D878" s="27">
        <v>219052490</v>
      </c>
      <c r="E878" s="21" t="s">
        <v>812</v>
      </c>
      <c r="F878" s="20" t="s">
        <v>1947</v>
      </c>
      <c r="G878" s="22">
        <f>VLOOKUP(A878,[1]SGP!$A$4:$G$1137,7,0)</f>
        <v>0</v>
      </c>
      <c r="H878" s="23"/>
      <c r="I878" s="23">
        <v>0</v>
      </c>
      <c r="J878" s="23">
        <v>0</v>
      </c>
      <c r="K878" s="24">
        <v>0</v>
      </c>
      <c r="L878" s="23">
        <v>0</v>
      </c>
      <c r="M878" s="23">
        <v>0</v>
      </c>
      <c r="N878" s="25">
        <f t="shared" si="122"/>
        <v>0</v>
      </c>
      <c r="O878" s="25">
        <v>0</v>
      </c>
      <c r="P878" s="22">
        <v>0</v>
      </c>
      <c r="Q878" s="23">
        <v>0</v>
      </c>
      <c r="R878" s="23">
        <v>0</v>
      </c>
      <c r="S878" s="31">
        <v>279466154</v>
      </c>
      <c r="T878" s="23">
        <v>0</v>
      </c>
      <c r="U878" s="24">
        <v>0</v>
      </c>
      <c r="V878" s="23">
        <v>0</v>
      </c>
      <c r="W878" s="23">
        <v>0</v>
      </c>
      <c r="X878" s="25">
        <f t="shared" si="123"/>
        <v>279466154</v>
      </c>
      <c r="Y878" s="25">
        <v>0</v>
      </c>
      <c r="Z878" s="22">
        <v>0</v>
      </c>
      <c r="AA878" s="23">
        <v>0</v>
      </c>
      <c r="AB878" s="22">
        <v>0</v>
      </c>
      <c r="AC878" s="23">
        <v>0</v>
      </c>
      <c r="AD878" s="23">
        <v>0</v>
      </c>
      <c r="AE878" s="23">
        <v>0</v>
      </c>
      <c r="AF878" s="24">
        <v>0</v>
      </c>
      <c r="AG878" s="23">
        <v>0</v>
      </c>
      <c r="AH878" s="23">
        <v>0</v>
      </c>
      <c r="AI878" s="25">
        <f t="shared" si="124"/>
        <v>279466154</v>
      </c>
      <c r="AJ878" s="25">
        <v>0</v>
      </c>
      <c r="AK878" s="24">
        <v>0</v>
      </c>
      <c r="AL878" s="23">
        <v>0</v>
      </c>
      <c r="AM878" s="23">
        <v>0</v>
      </c>
      <c r="AN878" s="24">
        <v>0</v>
      </c>
      <c r="AO878" s="24">
        <v>0</v>
      </c>
      <c r="AP878" s="23">
        <v>0</v>
      </c>
      <c r="AQ878" s="23">
        <v>0</v>
      </c>
      <c r="AR878" s="23">
        <v>0</v>
      </c>
      <c r="AS878" s="41" t="s">
        <v>2304</v>
      </c>
      <c r="AT878" s="23">
        <v>0</v>
      </c>
      <c r="AU878" s="23">
        <v>0</v>
      </c>
      <c r="AV878" s="25">
        <v>279466154</v>
      </c>
      <c r="AW878" s="22">
        <v>0</v>
      </c>
      <c r="AX878" s="23">
        <v>0</v>
      </c>
      <c r="AY878" s="41">
        <v>0</v>
      </c>
      <c r="AZ878" s="23">
        <v>0</v>
      </c>
      <c r="BA878" s="24">
        <v>0</v>
      </c>
      <c r="BB878" s="23">
        <v>0</v>
      </c>
      <c r="BC878" s="23"/>
      <c r="BD878" s="23">
        <v>0</v>
      </c>
      <c r="BE878" s="41">
        <v>0</v>
      </c>
      <c r="BF878" s="23">
        <v>340809305</v>
      </c>
      <c r="BG878" s="23">
        <v>247585088</v>
      </c>
      <c r="BH878" s="25">
        <v>867860547</v>
      </c>
      <c r="BI878" s="23">
        <v>0</v>
      </c>
      <c r="BJ878" s="23">
        <v>94657493</v>
      </c>
      <c r="BK878" s="23">
        <v>0</v>
      </c>
      <c r="BL878" s="23">
        <v>0</v>
      </c>
      <c r="BM878" s="23">
        <v>0</v>
      </c>
      <c r="BN878" s="24">
        <v>0</v>
      </c>
      <c r="BO878" s="23">
        <v>0</v>
      </c>
      <c r="BP878" s="23">
        <v>0</v>
      </c>
      <c r="BQ878" s="23">
        <v>37522082</v>
      </c>
      <c r="BR878" s="25">
        <v>1000040122</v>
      </c>
      <c r="BS878" s="22">
        <v>0</v>
      </c>
      <c r="BT878" s="23">
        <v>0</v>
      </c>
      <c r="BU878" s="23">
        <v>0</v>
      </c>
      <c r="BV878" s="23">
        <v>0</v>
      </c>
      <c r="BW878" s="24">
        <v>0</v>
      </c>
      <c r="BX878" s="23">
        <v>0</v>
      </c>
      <c r="BY878" s="23">
        <v>0</v>
      </c>
      <c r="BZ878" s="23">
        <v>0</v>
      </c>
      <c r="CA878" s="25">
        <f t="shared" si="125"/>
        <v>1000040122</v>
      </c>
      <c r="CB878" s="22">
        <v>0</v>
      </c>
      <c r="CC878" s="23">
        <v>0</v>
      </c>
      <c r="CD878" s="23">
        <v>0</v>
      </c>
      <c r="CE878" s="23">
        <v>0</v>
      </c>
      <c r="CF878" s="24">
        <v>0</v>
      </c>
      <c r="CG878" s="23">
        <v>0</v>
      </c>
      <c r="CH878" s="23">
        <v>0</v>
      </c>
      <c r="CI878" s="23">
        <v>0</v>
      </c>
      <c r="CJ878" s="25">
        <f t="shared" si="126"/>
        <v>1000040122</v>
      </c>
      <c r="CK878" s="22">
        <v>0</v>
      </c>
      <c r="CL878" s="23">
        <v>0</v>
      </c>
      <c r="CM878" s="23">
        <v>0</v>
      </c>
      <c r="CN878" s="23">
        <v>0</v>
      </c>
      <c r="CO878" s="23">
        <v>0</v>
      </c>
      <c r="CP878" s="24">
        <v>0</v>
      </c>
      <c r="CQ878" s="23">
        <v>0</v>
      </c>
      <c r="CR878" s="23">
        <v>0</v>
      </c>
      <c r="CS878" s="25">
        <f t="shared" si="127"/>
        <v>1000040122</v>
      </c>
      <c r="CT878" s="22">
        <v>0</v>
      </c>
      <c r="CU878" s="23">
        <v>0</v>
      </c>
      <c r="CV878" s="23">
        <v>0</v>
      </c>
      <c r="CW878" s="23"/>
      <c r="CX878" s="23">
        <v>0</v>
      </c>
      <c r="CY878" s="24">
        <v>0</v>
      </c>
      <c r="CZ878" s="23">
        <v>0</v>
      </c>
      <c r="DA878" s="23">
        <v>0</v>
      </c>
      <c r="DB878" s="25">
        <f t="shared" si="129"/>
        <v>1000040122</v>
      </c>
      <c r="DC878" s="22">
        <v>0</v>
      </c>
      <c r="DD878" s="23">
        <v>0</v>
      </c>
      <c r="DE878" s="23">
        <v>0</v>
      </c>
      <c r="DF878" s="23">
        <v>0</v>
      </c>
      <c r="DG878" s="23">
        <v>0</v>
      </c>
      <c r="DH878" s="24">
        <v>0</v>
      </c>
      <c r="DI878" s="23">
        <v>0</v>
      </c>
      <c r="DJ878" s="23">
        <v>0</v>
      </c>
      <c r="DK878" s="25">
        <f t="shared" si="130"/>
        <v>1000040122</v>
      </c>
      <c r="DL878" s="28">
        <v>0</v>
      </c>
      <c r="DM878" s="23">
        <v>0</v>
      </c>
      <c r="DN878" s="23">
        <v>0</v>
      </c>
      <c r="DO878" s="23">
        <v>0</v>
      </c>
      <c r="DP878" s="23"/>
      <c r="DQ878" s="23"/>
      <c r="DR878" s="23">
        <v>0</v>
      </c>
      <c r="DS878" s="23">
        <v>0</v>
      </c>
      <c r="DT878" s="24">
        <v>0</v>
      </c>
      <c r="DU878" s="23">
        <v>0</v>
      </c>
      <c r="DV878" s="23">
        <v>0</v>
      </c>
      <c r="DW878" s="26">
        <f t="shared" si="128"/>
        <v>1000040122</v>
      </c>
      <c r="DX878" s="26">
        <f>VLOOKUP(B878,[2]RPTNCT049_ConsultaSaldosContabl!$I$4:$K$7914,3,0)</f>
        <v>435466798</v>
      </c>
      <c r="DY878" s="13" t="e">
        <f>+S878+AD878+AU878+#REF!+BG878+#REF!+BQ878+#REF!</f>
        <v>#REF!</v>
      </c>
    </row>
    <row r="879" spans="1:129" ht="15" customHeight="1" x14ac:dyDescent="0.2">
      <c r="A879" s="9">
        <v>8000991117</v>
      </c>
      <c r="B879" s="9">
        <v>800099111</v>
      </c>
      <c r="C879" s="9"/>
      <c r="D879" s="27">
        <v>217352473</v>
      </c>
      <c r="E879" s="21" t="s">
        <v>810</v>
      </c>
      <c r="F879" s="20" t="s">
        <v>1945</v>
      </c>
      <c r="G879" s="22">
        <f>VLOOKUP(A879,[1]SGP!$A$4:$G$1137,7,0)</f>
        <v>0</v>
      </c>
      <c r="H879" s="23"/>
      <c r="I879" s="23">
        <v>0</v>
      </c>
      <c r="J879" s="23">
        <v>0</v>
      </c>
      <c r="K879" s="24">
        <v>0</v>
      </c>
      <c r="L879" s="23">
        <v>0</v>
      </c>
      <c r="M879" s="23">
        <v>0</v>
      </c>
      <c r="N879" s="25">
        <f t="shared" si="122"/>
        <v>0</v>
      </c>
      <c r="O879" s="25">
        <v>0</v>
      </c>
      <c r="P879" s="22">
        <v>0</v>
      </c>
      <c r="Q879" s="23">
        <v>0</v>
      </c>
      <c r="R879" s="23">
        <v>0</v>
      </c>
      <c r="S879" s="31">
        <v>104911631</v>
      </c>
      <c r="T879" s="23">
        <v>0</v>
      </c>
      <c r="U879" s="24">
        <v>0</v>
      </c>
      <c r="V879" s="23">
        <v>0</v>
      </c>
      <c r="W879" s="23">
        <v>0</v>
      </c>
      <c r="X879" s="25">
        <f t="shared" si="123"/>
        <v>104911631</v>
      </c>
      <c r="Y879" s="25">
        <v>0</v>
      </c>
      <c r="Z879" s="22">
        <v>0</v>
      </c>
      <c r="AA879" s="23">
        <v>0</v>
      </c>
      <c r="AB879" s="22">
        <v>0</v>
      </c>
      <c r="AC879" s="23">
        <v>0</v>
      </c>
      <c r="AD879" s="23">
        <v>0</v>
      </c>
      <c r="AE879" s="23">
        <v>0</v>
      </c>
      <c r="AF879" s="24">
        <v>0</v>
      </c>
      <c r="AG879" s="23">
        <v>0</v>
      </c>
      <c r="AH879" s="23">
        <v>0</v>
      </c>
      <c r="AI879" s="25">
        <f t="shared" si="124"/>
        <v>104911631</v>
      </c>
      <c r="AJ879" s="25">
        <v>0</v>
      </c>
      <c r="AK879" s="24">
        <v>0</v>
      </c>
      <c r="AL879" s="23">
        <v>0</v>
      </c>
      <c r="AM879" s="23">
        <v>0</v>
      </c>
      <c r="AN879" s="24">
        <v>0</v>
      </c>
      <c r="AO879" s="24">
        <v>0</v>
      </c>
      <c r="AP879" s="23">
        <v>0</v>
      </c>
      <c r="AQ879" s="23">
        <v>0</v>
      </c>
      <c r="AR879" s="23">
        <v>0</v>
      </c>
      <c r="AS879" s="41" t="s">
        <v>2304</v>
      </c>
      <c r="AT879" s="23">
        <v>0</v>
      </c>
      <c r="AU879" s="23">
        <v>0</v>
      </c>
      <c r="AV879" s="25">
        <v>104911631</v>
      </c>
      <c r="AW879" s="22">
        <v>0</v>
      </c>
      <c r="AX879" s="23">
        <v>0</v>
      </c>
      <c r="AY879" s="41">
        <v>0</v>
      </c>
      <c r="AZ879" s="23">
        <v>0</v>
      </c>
      <c r="BA879" s="24">
        <v>0</v>
      </c>
      <c r="BB879" s="23">
        <v>0</v>
      </c>
      <c r="BC879" s="23"/>
      <c r="BD879" s="23">
        <v>0</v>
      </c>
      <c r="BE879" s="41">
        <v>0</v>
      </c>
      <c r="BF879" s="23">
        <v>122092735</v>
      </c>
      <c r="BG879" s="23">
        <v>95844451</v>
      </c>
      <c r="BH879" s="25">
        <v>322848817</v>
      </c>
      <c r="BI879" s="23">
        <v>0</v>
      </c>
      <c r="BJ879" s="23">
        <v>34868051</v>
      </c>
      <c r="BK879" s="23">
        <v>0</v>
      </c>
      <c r="BL879" s="23">
        <v>0</v>
      </c>
      <c r="BM879" s="23">
        <v>0</v>
      </c>
      <c r="BN879" s="24">
        <v>0</v>
      </c>
      <c r="BO879" s="23">
        <v>0</v>
      </c>
      <c r="BP879" s="23">
        <v>0</v>
      </c>
      <c r="BQ879" s="23">
        <v>0</v>
      </c>
      <c r="BR879" s="25">
        <v>357716868</v>
      </c>
      <c r="BS879" s="22">
        <v>0</v>
      </c>
      <c r="BT879" s="23">
        <v>0</v>
      </c>
      <c r="BU879" s="23">
        <v>0</v>
      </c>
      <c r="BV879" s="23">
        <v>0</v>
      </c>
      <c r="BW879" s="24">
        <v>0</v>
      </c>
      <c r="BX879" s="23">
        <v>0</v>
      </c>
      <c r="BY879" s="23">
        <v>0</v>
      </c>
      <c r="BZ879" s="23">
        <v>0</v>
      </c>
      <c r="CA879" s="25">
        <f t="shared" si="125"/>
        <v>357716868</v>
      </c>
      <c r="CB879" s="22">
        <v>0</v>
      </c>
      <c r="CC879" s="23">
        <v>0</v>
      </c>
      <c r="CD879" s="23">
        <v>0</v>
      </c>
      <c r="CE879" s="23">
        <v>0</v>
      </c>
      <c r="CF879" s="24">
        <v>0</v>
      </c>
      <c r="CG879" s="23">
        <v>0</v>
      </c>
      <c r="CH879" s="23">
        <v>0</v>
      </c>
      <c r="CI879" s="23">
        <v>0</v>
      </c>
      <c r="CJ879" s="25">
        <f t="shared" si="126"/>
        <v>357716868</v>
      </c>
      <c r="CK879" s="22">
        <v>0</v>
      </c>
      <c r="CL879" s="23">
        <v>0</v>
      </c>
      <c r="CM879" s="23">
        <v>0</v>
      </c>
      <c r="CN879" s="23">
        <v>0</v>
      </c>
      <c r="CO879" s="23">
        <v>0</v>
      </c>
      <c r="CP879" s="24">
        <v>0</v>
      </c>
      <c r="CQ879" s="23">
        <v>0</v>
      </c>
      <c r="CR879" s="23">
        <v>0</v>
      </c>
      <c r="CS879" s="25">
        <f t="shared" si="127"/>
        <v>357716868</v>
      </c>
      <c r="CT879" s="22">
        <v>0</v>
      </c>
      <c r="CU879" s="23">
        <v>0</v>
      </c>
      <c r="CV879" s="23">
        <v>0</v>
      </c>
      <c r="CW879" s="23"/>
      <c r="CX879" s="23">
        <v>0</v>
      </c>
      <c r="CY879" s="24">
        <v>0</v>
      </c>
      <c r="CZ879" s="23">
        <v>0</v>
      </c>
      <c r="DA879" s="23">
        <v>0</v>
      </c>
      <c r="DB879" s="25">
        <f t="shared" si="129"/>
        <v>357716868</v>
      </c>
      <c r="DC879" s="22">
        <v>0</v>
      </c>
      <c r="DD879" s="23">
        <v>0</v>
      </c>
      <c r="DE879" s="23">
        <v>0</v>
      </c>
      <c r="DF879" s="23">
        <v>0</v>
      </c>
      <c r="DG879" s="23">
        <v>0</v>
      </c>
      <c r="DH879" s="24">
        <v>0</v>
      </c>
      <c r="DI879" s="23">
        <v>0</v>
      </c>
      <c r="DJ879" s="23">
        <v>0</v>
      </c>
      <c r="DK879" s="25">
        <f t="shared" si="130"/>
        <v>357716868</v>
      </c>
      <c r="DL879" s="28">
        <v>0</v>
      </c>
      <c r="DM879" s="23">
        <v>0</v>
      </c>
      <c r="DN879" s="23">
        <v>0</v>
      </c>
      <c r="DO879" s="23">
        <v>0</v>
      </c>
      <c r="DP879" s="23"/>
      <c r="DQ879" s="23"/>
      <c r="DR879" s="23">
        <v>0</v>
      </c>
      <c r="DS879" s="23">
        <v>0</v>
      </c>
      <c r="DT879" s="24">
        <v>0</v>
      </c>
      <c r="DU879" s="23">
        <v>0</v>
      </c>
      <c r="DV879" s="23">
        <v>0</v>
      </c>
      <c r="DW879" s="26">
        <f t="shared" si="128"/>
        <v>357716868</v>
      </c>
      <c r="DX879" s="26">
        <f>VLOOKUP(B879,[2]RPTNCT049_ConsultaSaldosContabl!$I$4:$K$7914,3,0)</f>
        <v>156960786</v>
      </c>
      <c r="DY879" s="13" t="e">
        <f>+S879+AD879+AU879+#REF!+BG879+#REF!+BQ879+#REF!</f>
        <v>#REF!</v>
      </c>
    </row>
    <row r="880" spans="1:129" ht="15" customHeight="1" x14ac:dyDescent="0.2">
      <c r="A880" s="9">
        <v>8000991084</v>
      </c>
      <c r="B880" s="9">
        <v>800099108</v>
      </c>
      <c r="C880" s="9"/>
      <c r="D880" s="27">
        <v>213552435</v>
      </c>
      <c r="E880" s="21" t="s">
        <v>809</v>
      </c>
      <c r="F880" s="20" t="s">
        <v>1944</v>
      </c>
      <c r="G880" s="22">
        <f>VLOOKUP(A880,[1]SGP!$A$4:$G$1137,7,0)</f>
        <v>0</v>
      </c>
      <c r="H880" s="23"/>
      <c r="I880" s="23">
        <v>0</v>
      </c>
      <c r="J880" s="23">
        <v>0</v>
      </c>
      <c r="K880" s="24">
        <v>0</v>
      </c>
      <c r="L880" s="23">
        <v>0</v>
      </c>
      <c r="M880" s="23">
        <v>0</v>
      </c>
      <c r="N880" s="25">
        <f t="shared" si="122"/>
        <v>0</v>
      </c>
      <c r="O880" s="25">
        <v>0</v>
      </c>
      <c r="P880" s="22">
        <v>0</v>
      </c>
      <c r="Q880" s="23">
        <v>0</v>
      </c>
      <c r="R880" s="23">
        <v>0</v>
      </c>
      <c r="S880" s="31">
        <v>74554764</v>
      </c>
      <c r="T880" s="23">
        <v>0</v>
      </c>
      <c r="U880" s="24">
        <v>0</v>
      </c>
      <c r="V880" s="23">
        <v>0</v>
      </c>
      <c r="W880" s="23">
        <v>0</v>
      </c>
      <c r="X880" s="25">
        <f t="shared" si="123"/>
        <v>74554764</v>
      </c>
      <c r="Y880" s="25">
        <v>0</v>
      </c>
      <c r="Z880" s="22">
        <v>0</v>
      </c>
      <c r="AA880" s="23">
        <v>0</v>
      </c>
      <c r="AB880" s="22">
        <v>0</v>
      </c>
      <c r="AC880" s="23">
        <v>0</v>
      </c>
      <c r="AD880" s="23">
        <v>0</v>
      </c>
      <c r="AE880" s="23">
        <v>0</v>
      </c>
      <c r="AF880" s="24">
        <v>0</v>
      </c>
      <c r="AG880" s="23">
        <v>0</v>
      </c>
      <c r="AH880" s="23">
        <v>0</v>
      </c>
      <c r="AI880" s="25">
        <f t="shared" si="124"/>
        <v>74554764</v>
      </c>
      <c r="AJ880" s="25">
        <v>0</v>
      </c>
      <c r="AK880" s="24">
        <v>0</v>
      </c>
      <c r="AL880" s="23">
        <v>0</v>
      </c>
      <c r="AM880" s="23">
        <v>0</v>
      </c>
      <c r="AN880" s="24">
        <v>0</v>
      </c>
      <c r="AO880" s="24">
        <v>0</v>
      </c>
      <c r="AP880" s="23">
        <v>0</v>
      </c>
      <c r="AQ880" s="23">
        <v>0</v>
      </c>
      <c r="AR880" s="23">
        <v>0</v>
      </c>
      <c r="AS880" s="41" t="s">
        <v>2304</v>
      </c>
      <c r="AT880" s="23">
        <v>0</v>
      </c>
      <c r="AU880" s="23">
        <v>0</v>
      </c>
      <c r="AV880" s="25">
        <v>74554764</v>
      </c>
      <c r="AW880" s="22">
        <v>0</v>
      </c>
      <c r="AX880" s="23">
        <v>0</v>
      </c>
      <c r="AY880" s="41">
        <v>0</v>
      </c>
      <c r="AZ880" s="23">
        <v>0</v>
      </c>
      <c r="BA880" s="24">
        <v>0</v>
      </c>
      <c r="BB880" s="23">
        <v>0</v>
      </c>
      <c r="BC880" s="23"/>
      <c r="BD880" s="23">
        <v>0</v>
      </c>
      <c r="BE880" s="41">
        <v>0</v>
      </c>
      <c r="BF880" s="23">
        <v>56691865</v>
      </c>
      <c r="BG880" s="23">
        <v>70104601</v>
      </c>
      <c r="BH880" s="25">
        <v>201351230</v>
      </c>
      <c r="BI880" s="23">
        <v>0</v>
      </c>
      <c r="BJ880" s="23">
        <v>15737415</v>
      </c>
      <c r="BK880" s="23">
        <v>0</v>
      </c>
      <c r="BL880" s="23">
        <v>0</v>
      </c>
      <c r="BM880" s="23">
        <v>0</v>
      </c>
      <c r="BN880" s="24">
        <v>0</v>
      </c>
      <c r="BO880" s="23">
        <v>0</v>
      </c>
      <c r="BP880" s="23">
        <v>0</v>
      </c>
      <c r="BQ880" s="23">
        <v>0</v>
      </c>
      <c r="BR880" s="25">
        <v>217088645</v>
      </c>
      <c r="BS880" s="22">
        <v>0</v>
      </c>
      <c r="BT880" s="23">
        <v>0</v>
      </c>
      <c r="BU880" s="23">
        <v>0</v>
      </c>
      <c r="BV880" s="23">
        <v>0</v>
      </c>
      <c r="BW880" s="24">
        <v>0</v>
      </c>
      <c r="BX880" s="23">
        <v>0</v>
      </c>
      <c r="BY880" s="23">
        <v>0</v>
      </c>
      <c r="BZ880" s="23">
        <v>0</v>
      </c>
      <c r="CA880" s="25">
        <f t="shared" si="125"/>
        <v>217088645</v>
      </c>
      <c r="CB880" s="22">
        <v>0</v>
      </c>
      <c r="CC880" s="23">
        <v>0</v>
      </c>
      <c r="CD880" s="23">
        <v>0</v>
      </c>
      <c r="CE880" s="23">
        <v>0</v>
      </c>
      <c r="CF880" s="24">
        <v>0</v>
      </c>
      <c r="CG880" s="23">
        <v>0</v>
      </c>
      <c r="CH880" s="23">
        <v>0</v>
      </c>
      <c r="CI880" s="23">
        <v>0</v>
      </c>
      <c r="CJ880" s="25">
        <f t="shared" si="126"/>
        <v>217088645</v>
      </c>
      <c r="CK880" s="22">
        <v>0</v>
      </c>
      <c r="CL880" s="23">
        <v>0</v>
      </c>
      <c r="CM880" s="23">
        <v>0</v>
      </c>
      <c r="CN880" s="23">
        <v>0</v>
      </c>
      <c r="CO880" s="23">
        <v>0</v>
      </c>
      <c r="CP880" s="24">
        <v>0</v>
      </c>
      <c r="CQ880" s="23">
        <v>0</v>
      </c>
      <c r="CR880" s="23">
        <v>0</v>
      </c>
      <c r="CS880" s="25">
        <f t="shared" si="127"/>
        <v>217088645</v>
      </c>
      <c r="CT880" s="22">
        <v>0</v>
      </c>
      <c r="CU880" s="23">
        <v>0</v>
      </c>
      <c r="CV880" s="23">
        <v>0</v>
      </c>
      <c r="CW880" s="23"/>
      <c r="CX880" s="23">
        <v>0</v>
      </c>
      <c r="CY880" s="24">
        <v>0</v>
      </c>
      <c r="CZ880" s="23">
        <v>0</v>
      </c>
      <c r="DA880" s="23">
        <v>0</v>
      </c>
      <c r="DB880" s="25">
        <f t="shared" si="129"/>
        <v>217088645</v>
      </c>
      <c r="DC880" s="22">
        <v>0</v>
      </c>
      <c r="DD880" s="23">
        <v>0</v>
      </c>
      <c r="DE880" s="23">
        <v>0</v>
      </c>
      <c r="DF880" s="23">
        <v>0</v>
      </c>
      <c r="DG880" s="23">
        <v>0</v>
      </c>
      <c r="DH880" s="24">
        <v>0</v>
      </c>
      <c r="DI880" s="23">
        <v>0</v>
      </c>
      <c r="DJ880" s="23">
        <v>0</v>
      </c>
      <c r="DK880" s="25">
        <f t="shared" si="130"/>
        <v>217088645</v>
      </c>
      <c r="DL880" s="28">
        <v>0</v>
      </c>
      <c r="DM880" s="23">
        <v>0</v>
      </c>
      <c r="DN880" s="23">
        <v>0</v>
      </c>
      <c r="DO880" s="23">
        <v>0</v>
      </c>
      <c r="DP880" s="23"/>
      <c r="DQ880" s="23"/>
      <c r="DR880" s="23">
        <v>0</v>
      </c>
      <c r="DS880" s="23">
        <v>0</v>
      </c>
      <c r="DT880" s="24">
        <v>0</v>
      </c>
      <c r="DU880" s="23">
        <v>0</v>
      </c>
      <c r="DV880" s="23">
        <v>0</v>
      </c>
      <c r="DW880" s="26">
        <f t="shared" si="128"/>
        <v>217088645</v>
      </c>
      <c r="DX880" s="26">
        <f>VLOOKUP(B880,[2]RPTNCT049_ConsultaSaldosContabl!$I$4:$K$7914,3,0)</f>
        <v>72429280</v>
      </c>
      <c r="DY880" s="13" t="e">
        <f>+S880+AD880+AU880+#REF!+BG880+#REF!+BQ880+#REF!</f>
        <v>#REF!</v>
      </c>
    </row>
    <row r="881" spans="1:129" ht="15" customHeight="1" x14ac:dyDescent="0.2">
      <c r="A881" s="9">
        <v>8000991061</v>
      </c>
      <c r="B881" s="9">
        <v>800099106</v>
      </c>
      <c r="C881" s="9"/>
      <c r="D881" s="27">
        <v>212752427</v>
      </c>
      <c r="E881" s="21" t="s">
        <v>808</v>
      </c>
      <c r="F881" s="20" t="s">
        <v>1943</v>
      </c>
      <c r="G881" s="22">
        <f>VLOOKUP(A881,[1]SGP!$A$4:$G$1137,7,0)</f>
        <v>0</v>
      </c>
      <c r="H881" s="23"/>
      <c r="I881" s="23">
        <v>0</v>
      </c>
      <c r="J881" s="23">
        <v>0</v>
      </c>
      <c r="K881" s="24">
        <v>0</v>
      </c>
      <c r="L881" s="23">
        <v>0</v>
      </c>
      <c r="M881" s="23">
        <v>0</v>
      </c>
      <c r="N881" s="25">
        <f t="shared" si="122"/>
        <v>0</v>
      </c>
      <c r="O881" s="25">
        <v>0</v>
      </c>
      <c r="P881" s="22">
        <v>0</v>
      </c>
      <c r="Q881" s="23">
        <v>0</v>
      </c>
      <c r="R881" s="23">
        <v>0</v>
      </c>
      <c r="S881" s="31">
        <v>128987310</v>
      </c>
      <c r="T881" s="23">
        <v>0</v>
      </c>
      <c r="U881" s="24">
        <v>0</v>
      </c>
      <c r="V881" s="23">
        <v>0</v>
      </c>
      <c r="W881" s="23">
        <v>0</v>
      </c>
      <c r="X881" s="25">
        <f t="shared" si="123"/>
        <v>128987310</v>
      </c>
      <c r="Y881" s="25">
        <v>0</v>
      </c>
      <c r="Z881" s="22">
        <v>0</v>
      </c>
      <c r="AA881" s="23">
        <v>0</v>
      </c>
      <c r="AB881" s="22">
        <v>0</v>
      </c>
      <c r="AC881" s="23">
        <v>0</v>
      </c>
      <c r="AD881" s="23">
        <v>0</v>
      </c>
      <c r="AE881" s="23">
        <v>0</v>
      </c>
      <c r="AF881" s="24">
        <v>0</v>
      </c>
      <c r="AG881" s="23">
        <v>0</v>
      </c>
      <c r="AH881" s="23">
        <v>0</v>
      </c>
      <c r="AI881" s="25">
        <f t="shared" si="124"/>
        <v>128987310</v>
      </c>
      <c r="AJ881" s="25">
        <v>0</v>
      </c>
      <c r="AK881" s="24">
        <v>0</v>
      </c>
      <c r="AL881" s="23">
        <v>0</v>
      </c>
      <c r="AM881" s="23">
        <v>0</v>
      </c>
      <c r="AN881" s="24">
        <v>0</v>
      </c>
      <c r="AO881" s="24">
        <v>0</v>
      </c>
      <c r="AP881" s="23">
        <v>0</v>
      </c>
      <c r="AQ881" s="23">
        <v>0</v>
      </c>
      <c r="AR881" s="23">
        <v>0</v>
      </c>
      <c r="AS881" s="41" t="s">
        <v>2304</v>
      </c>
      <c r="AT881" s="23">
        <v>0</v>
      </c>
      <c r="AU881" s="23">
        <v>0</v>
      </c>
      <c r="AV881" s="25">
        <v>128987310</v>
      </c>
      <c r="AW881" s="22">
        <v>0</v>
      </c>
      <c r="AX881" s="23">
        <v>0</v>
      </c>
      <c r="AY881" s="41">
        <v>0</v>
      </c>
      <c r="AZ881" s="23">
        <v>0</v>
      </c>
      <c r="BA881" s="24">
        <v>0</v>
      </c>
      <c r="BB881" s="23">
        <v>0</v>
      </c>
      <c r="BC881" s="23"/>
      <c r="BD881" s="23">
        <v>0</v>
      </c>
      <c r="BE881" s="41">
        <v>0</v>
      </c>
      <c r="BF881" s="23">
        <v>207568455</v>
      </c>
      <c r="BG881" s="23">
        <v>114158974</v>
      </c>
      <c r="BH881" s="25">
        <v>450714739</v>
      </c>
      <c r="BI881" s="23">
        <v>0</v>
      </c>
      <c r="BJ881" s="23">
        <v>59278773</v>
      </c>
      <c r="BK881" s="23">
        <v>0</v>
      </c>
      <c r="BL881" s="23">
        <v>0</v>
      </c>
      <c r="BM881" s="23">
        <v>0</v>
      </c>
      <c r="BN881" s="24">
        <v>0</v>
      </c>
      <c r="BO881" s="23">
        <v>0</v>
      </c>
      <c r="BP881" s="23">
        <v>0</v>
      </c>
      <c r="BQ881" s="23">
        <v>1985512</v>
      </c>
      <c r="BR881" s="25">
        <v>511979024</v>
      </c>
      <c r="BS881" s="22">
        <v>0</v>
      </c>
      <c r="BT881" s="23">
        <v>0</v>
      </c>
      <c r="BU881" s="23">
        <v>0</v>
      </c>
      <c r="BV881" s="23">
        <v>0</v>
      </c>
      <c r="BW881" s="24">
        <v>0</v>
      </c>
      <c r="BX881" s="23">
        <v>0</v>
      </c>
      <c r="BY881" s="23">
        <v>0</v>
      </c>
      <c r="BZ881" s="23">
        <v>0</v>
      </c>
      <c r="CA881" s="25">
        <f t="shared" si="125"/>
        <v>511979024</v>
      </c>
      <c r="CB881" s="22">
        <v>0</v>
      </c>
      <c r="CC881" s="23">
        <v>0</v>
      </c>
      <c r="CD881" s="23">
        <v>0</v>
      </c>
      <c r="CE881" s="23">
        <v>0</v>
      </c>
      <c r="CF881" s="24">
        <v>0</v>
      </c>
      <c r="CG881" s="23">
        <v>0</v>
      </c>
      <c r="CH881" s="23">
        <v>0</v>
      </c>
      <c r="CI881" s="23">
        <v>0</v>
      </c>
      <c r="CJ881" s="25">
        <f t="shared" si="126"/>
        <v>511979024</v>
      </c>
      <c r="CK881" s="22">
        <v>0</v>
      </c>
      <c r="CL881" s="23">
        <v>0</v>
      </c>
      <c r="CM881" s="23">
        <v>0</v>
      </c>
      <c r="CN881" s="23">
        <v>0</v>
      </c>
      <c r="CO881" s="23">
        <v>0</v>
      </c>
      <c r="CP881" s="24">
        <v>0</v>
      </c>
      <c r="CQ881" s="23">
        <v>0</v>
      </c>
      <c r="CR881" s="23">
        <v>0</v>
      </c>
      <c r="CS881" s="25">
        <f t="shared" si="127"/>
        <v>511979024</v>
      </c>
      <c r="CT881" s="22">
        <v>0</v>
      </c>
      <c r="CU881" s="23">
        <v>0</v>
      </c>
      <c r="CV881" s="23">
        <v>0</v>
      </c>
      <c r="CW881" s="23"/>
      <c r="CX881" s="23">
        <v>0</v>
      </c>
      <c r="CY881" s="24">
        <v>0</v>
      </c>
      <c r="CZ881" s="23">
        <v>0</v>
      </c>
      <c r="DA881" s="23">
        <v>0</v>
      </c>
      <c r="DB881" s="25">
        <f t="shared" si="129"/>
        <v>511979024</v>
      </c>
      <c r="DC881" s="22">
        <v>0</v>
      </c>
      <c r="DD881" s="23">
        <v>0</v>
      </c>
      <c r="DE881" s="23">
        <v>0</v>
      </c>
      <c r="DF881" s="23">
        <v>0</v>
      </c>
      <c r="DG881" s="23">
        <v>0</v>
      </c>
      <c r="DH881" s="24">
        <v>0</v>
      </c>
      <c r="DI881" s="23">
        <v>0</v>
      </c>
      <c r="DJ881" s="23">
        <v>0</v>
      </c>
      <c r="DK881" s="25">
        <f t="shared" si="130"/>
        <v>511979024</v>
      </c>
      <c r="DL881" s="28">
        <v>0</v>
      </c>
      <c r="DM881" s="23">
        <v>0</v>
      </c>
      <c r="DN881" s="23">
        <v>0</v>
      </c>
      <c r="DO881" s="23">
        <v>0</v>
      </c>
      <c r="DP881" s="23"/>
      <c r="DQ881" s="23"/>
      <c r="DR881" s="23">
        <v>0</v>
      </c>
      <c r="DS881" s="23">
        <v>0</v>
      </c>
      <c r="DT881" s="24">
        <v>0</v>
      </c>
      <c r="DU881" s="23">
        <v>0</v>
      </c>
      <c r="DV881" s="23">
        <v>0</v>
      </c>
      <c r="DW881" s="26">
        <f t="shared" si="128"/>
        <v>511979024</v>
      </c>
      <c r="DX881" s="26">
        <f>VLOOKUP(B881,[2]RPTNCT049_ConsultaSaldosContabl!$I$4:$K$7914,3,0)</f>
        <v>266847228</v>
      </c>
      <c r="DY881" s="13" t="e">
        <f>+S881+AD881+AU881+#REF!+BG881+#REF!+BQ881+#REF!</f>
        <v>#REF!</v>
      </c>
    </row>
    <row r="882" spans="1:129" ht="15" customHeight="1" x14ac:dyDescent="0.2">
      <c r="A882" s="9">
        <v>8000991052</v>
      </c>
      <c r="B882" s="9">
        <v>800099105</v>
      </c>
      <c r="C882" s="9"/>
      <c r="D882" s="27">
        <v>211152411</v>
      </c>
      <c r="E882" s="21" t="s">
        <v>806</v>
      </c>
      <c r="F882" s="20" t="s">
        <v>1941</v>
      </c>
      <c r="G882" s="22">
        <f>VLOOKUP(A882,[1]SGP!$A$4:$G$1137,7,0)</f>
        <v>0</v>
      </c>
      <c r="H882" s="23"/>
      <c r="I882" s="23">
        <v>0</v>
      </c>
      <c r="J882" s="23">
        <v>0</v>
      </c>
      <c r="K882" s="24">
        <v>0</v>
      </c>
      <c r="L882" s="23">
        <v>0</v>
      </c>
      <c r="M882" s="23">
        <v>0</v>
      </c>
      <c r="N882" s="25">
        <f t="shared" si="122"/>
        <v>0</v>
      </c>
      <c r="O882" s="25">
        <v>0</v>
      </c>
      <c r="P882" s="22">
        <v>0</v>
      </c>
      <c r="Q882" s="23">
        <v>0</v>
      </c>
      <c r="R882" s="23">
        <v>0</v>
      </c>
      <c r="S882" s="31">
        <v>86358226</v>
      </c>
      <c r="T882" s="23">
        <v>0</v>
      </c>
      <c r="U882" s="24">
        <v>0</v>
      </c>
      <c r="V882" s="23">
        <v>0</v>
      </c>
      <c r="W882" s="23">
        <v>0</v>
      </c>
      <c r="X882" s="25">
        <f t="shared" si="123"/>
        <v>86358226</v>
      </c>
      <c r="Y882" s="25">
        <v>0</v>
      </c>
      <c r="Z882" s="22">
        <v>0</v>
      </c>
      <c r="AA882" s="23">
        <v>0</v>
      </c>
      <c r="AB882" s="22">
        <v>0</v>
      </c>
      <c r="AC882" s="23">
        <v>0</v>
      </c>
      <c r="AD882" s="23">
        <v>0</v>
      </c>
      <c r="AE882" s="23">
        <v>0</v>
      </c>
      <c r="AF882" s="24">
        <v>0</v>
      </c>
      <c r="AG882" s="23">
        <v>0</v>
      </c>
      <c r="AH882" s="23">
        <v>0</v>
      </c>
      <c r="AI882" s="25">
        <f t="shared" si="124"/>
        <v>86358226</v>
      </c>
      <c r="AJ882" s="25">
        <v>0</v>
      </c>
      <c r="AK882" s="24">
        <v>0</v>
      </c>
      <c r="AL882" s="23">
        <v>0</v>
      </c>
      <c r="AM882" s="23">
        <v>0</v>
      </c>
      <c r="AN882" s="24">
        <v>0</v>
      </c>
      <c r="AO882" s="24">
        <v>0</v>
      </c>
      <c r="AP882" s="23">
        <v>0</v>
      </c>
      <c r="AQ882" s="23">
        <v>0</v>
      </c>
      <c r="AR882" s="23">
        <v>0</v>
      </c>
      <c r="AS882" s="41" t="s">
        <v>2304</v>
      </c>
      <c r="AT882" s="23">
        <v>0</v>
      </c>
      <c r="AU882" s="23">
        <v>0</v>
      </c>
      <c r="AV882" s="25">
        <v>86358226</v>
      </c>
      <c r="AW882" s="22">
        <v>0</v>
      </c>
      <c r="AX882" s="23">
        <v>0</v>
      </c>
      <c r="AY882" s="41">
        <v>0</v>
      </c>
      <c r="AZ882" s="23">
        <v>0</v>
      </c>
      <c r="BA882" s="24">
        <v>0</v>
      </c>
      <c r="BB882" s="23">
        <v>0</v>
      </c>
      <c r="BC882" s="23"/>
      <c r="BD882" s="23">
        <v>0</v>
      </c>
      <c r="BE882" s="41">
        <v>0</v>
      </c>
      <c r="BF882" s="23">
        <v>77449060</v>
      </c>
      <c r="BG882" s="23">
        <v>76619411</v>
      </c>
      <c r="BH882" s="25">
        <v>240426697</v>
      </c>
      <c r="BI882" s="23">
        <v>0</v>
      </c>
      <c r="BJ882" s="23">
        <v>19832673</v>
      </c>
      <c r="BK882" s="23">
        <v>0</v>
      </c>
      <c r="BL882" s="23">
        <v>0</v>
      </c>
      <c r="BM882" s="23">
        <v>0</v>
      </c>
      <c r="BN882" s="24">
        <v>0</v>
      </c>
      <c r="BO882" s="23">
        <v>0</v>
      </c>
      <c r="BP882" s="23">
        <v>0</v>
      </c>
      <c r="BQ882" s="23">
        <v>0</v>
      </c>
      <c r="BR882" s="25">
        <v>260259370</v>
      </c>
      <c r="BS882" s="22">
        <v>0</v>
      </c>
      <c r="BT882" s="23">
        <v>0</v>
      </c>
      <c r="BU882" s="23">
        <v>0</v>
      </c>
      <c r="BV882" s="23">
        <v>0</v>
      </c>
      <c r="BW882" s="24">
        <v>0</v>
      </c>
      <c r="BX882" s="23">
        <v>0</v>
      </c>
      <c r="BY882" s="23">
        <v>0</v>
      </c>
      <c r="BZ882" s="23">
        <v>0</v>
      </c>
      <c r="CA882" s="25">
        <f t="shared" si="125"/>
        <v>260259370</v>
      </c>
      <c r="CB882" s="22">
        <v>0</v>
      </c>
      <c r="CC882" s="23">
        <v>0</v>
      </c>
      <c r="CD882" s="23">
        <v>0</v>
      </c>
      <c r="CE882" s="23">
        <v>0</v>
      </c>
      <c r="CF882" s="24">
        <v>0</v>
      </c>
      <c r="CG882" s="23">
        <v>0</v>
      </c>
      <c r="CH882" s="23">
        <v>0</v>
      </c>
      <c r="CI882" s="23">
        <v>0</v>
      </c>
      <c r="CJ882" s="25">
        <f t="shared" si="126"/>
        <v>260259370</v>
      </c>
      <c r="CK882" s="22">
        <v>0</v>
      </c>
      <c r="CL882" s="23">
        <v>0</v>
      </c>
      <c r="CM882" s="23">
        <v>0</v>
      </c>
      <c r="CN882" s="23">
        <v>0</v>
      </c>
      <c r="CO882" s="23">
        <v>0</v>
      </c>
      <c r="CP882" s="24">
        <v>0</v>
      </c>
      <c r="CQ882" s="23">
        <v>0</v>
      </c>
      <c r="CR882" s="23">
        <v>0</v>
      </c>
      <c r="CS882" s="25">
        <f t="shared" si="127"/>
        <v>260259370</v>
      </c>
      <c r="CT882" s="22">
        <v>0</v>
      </c>
      <c r="CU882" s="23">
        <v>0</v>
      </c>
      <c r="CV882" s="23">
        <v>0</v>
      </c>
      <c r="CW882" s="23"/>
      <c r="CX882" s="23">
        <v>0</v>
      </c>
      <c r="CY882" s="24">
        <v>0</v>
      </c>
      <c r="CZ882" s="23">
        <v>0</v>
      </c>
      <c r="DA882" s="23">
        <v>0</v>
      </c>
      <c r="DB882" s="25">
        <f t="shared" si="129"/>
        <v>260259370</v>
      </c>
      <c r="DC882" s="22">
        <v>0</v>
      </c>
      <c r="DD882" s="23">
        <v>0</v>
      </c>
      <c r="DE882" s="23">
        <v>0</v>
      </c>
      <c r="DF882" s="23">
        <v>0</v>
      </c>
      <c r="DG882" s="23">
        <v>0</v>
      </c>
      <c r="DH882" s="24">
        <v>0</v>
      </c>
      <c r="DI882" s="23">
        <v>0</v>
      </c>
      <c r="DJ882" s="23">
        <v>0</v>
      </c>
      <c r="DK882" s="25">
        <f t="shared" si="130"/>
        <v>260259370</v>
      </c>
      <c r="DL882" s="28">
        <v>0</v>
      </c>
      <c r="DM882" s="23">
        <v>0</v>
      </c>
      <c r="DN882" s="23">
        <v>0</v>
      </c>
      <c r="DO882" s="23">
        <v>0</v>
      </c>
      <c r="DP882" s="23"/>
      <c r="DQ882" s="23"/>
      <c r="DR882" s="23">
        <v>0</v>
      </c>
      <c r="DS882" s="23">
        <v>0</v>
      </c>
      <c r="DT882" s="24">
        <v>0</v>
      </c>
      <c r="DU882" s="23">
        <v>0</v>
      </c>
      <c r="DV882" s="23">
        <v>0</v>
      </c>
      <c r="DW882" s="26">
        <f t="shared" si="128"/>
        <v>260259370</v>
      </c>
      <c r="DX882" s="26">
        <f>VLOOKUP(B882,[2]RPTNCT049_ConsultaSaldosContabl!$I$4:$K$7914,3,0)</f>
        <v>97281733</v>
      </c>
      <c r="DY882" s="13" t="e">
        <f>+S882+AD882+AU882+#REF!+BG882+#REF!+BQ882+#REF!</f>
        <v>#REF!</v>
      </c>
    </row>
    <row r="883" spans="1:129" ht="15" customHeight="1" x14ac:dyDescent="0.2">
      <c r="A883" s="9">
        <v>8000991020</v>
      </c>
      <c r="B883" s="9">
        <v>800099102</v>
      </c>
      <c r="C883" s="9"/>
      <c r="D883" s="27">
        <v>219952399</v>
      </c>
      <c r="E883" s="21" t="s">
        <v>804</v>
      </c>
      <c r="F883" s="20" t="s">
        <v>1939</v>
      </c>
      <c r="G883" s="22">
        <f>VLOOKUP(A883,[1]SGP!$A$4:$G$1137,7,0)</f>
        <v>0</v>
      </c>
      <c r="H883" s="23"/>
      <c r="I883" s="23">
        <v>0</v>
      </c>
      <c r="J883" s="23">
        <v>0</v>
      </c>
      <c r="K883" s="24">
        <v>0</v>
      </c>
      <c r="L883" s="23">
        <v>0</v>
      </c>
      <c r="M883" s="23">
        <v>0</v>
      </c>
      <c r="N883" s="25">
        <f t="shared" si="122"/>
        <v>0</v>
      </c>
      <c r="O883" s="25">
        <v>0</v>
      </c>
      <c r="P883" s="22">
        <v>0</v>
      </c>
      <c r="Q883" s="23">
        <v>0</v>
      </c>
      <c r="R883" s="23">
        <v>0</v>
      </c>
      <c r="S883" s="31">
        <v>259940102</v>
      </c>
      <c r="T883" s="23">
        <v>0</v>
      </c>
      <c r="U883" s="24">
        <v>0</v>
      </c>
      <c r="V883" s="23">
        <v>0</v>
      </c>
      <c r="W883" s="23">
        <v>0</v>
      </c>
      <c r="X883" s="25">
        <f t="shared" si="123"/>
        <v>259940102</v>
      </c>
      <c r="Y883" s="25">
        <v>0</v>
      </c>
      <c r="Z883" s="22">
        <v>0</v>
      </c>
      <c r="AA883" s="23">
        <v>0</v>
      </c>
      <c r="AB883" s="22">
        <v>0</v>
      </c>
      <c r="AC883" s="23">
        <v>0</v>
      </c>
      <c r="AD883" s="23">
        <v>0</v>
      </c>
      <c r="AE883" s="23">
        <v>0</v>
      </c>
      <c r="AF883" s="24">
        <v>0</v>
      </c>
      <c r="AG883" s="23">
        <v>0</v>
      </c>
      <c r="AH883" s="23">
        <v>0</v>
      </c>
      <c r="AI883" s="25">
        <f t="shared" si="124"/>
        <v>259940102</v>
      </c>
      <c r="AJ883" s="25">
        <v>0</v>
      </c>
      <c r="AK883" s="24">
        <v>0</v>
      </c>
      <c r="AL883" s="23">
        <v>0</v>
      </c>
      <c r="AM883" s="23">
        <v>0</v>
      </c>
      <c r="AN883" s="24">
        <v>0</v>
      </c>
      <c r="AO883" s="24">
        <v>0</v>
      </c>
      <c r="AP883" s="23">
        <v>0</v>
      </c>
      <c r="AQ883" s="23">
        <v>0</v>
      </c>
      <c r="AR883" s="23">
        <v>0</v>
      </c>
      <c r="AS883" s="41" t="s">
        <v>2304</v>
      </c>
      <c r="AT883" s="23">
        <v>0</v>
      </c>
      <c r="AU883" s="23">
        <v>0</v>
      </c>
      <c r="AV883" s="25">
        <v>259940102</v>
      </c>
      <c r="AW883" s="22">
        <v>0</v>
      </c>
      <c r="AX883" s="23">
        <v>0</v>
      </c>
      <c r="AY883" s="41">
        <v>0</v>
      </c>
      <c r="AZ883" s="23">
        <v>0</v>
      </c>
      <c r="BA883" s="24">
        <v>0</v>
      </c>
      <c r="BB883" s="23">
        <v>0</v>
      </c>
      <c r="BC883" s="23"/>
      <c r="BD883" s="23">
        <v>0</v>
      </c>
      <c r="BE883" s="41">
        <v>0</v>
      </c>
      <c r="BF883" s="23">
        <v>180621945</v>
      </c>
      <c r="BG883" s="23">
        <v>242260415</v>
      </c>
      <c r="BH883" s="25">
        <v>682822462</v>
      </c>
      <c r="BI883" s="23">
        <v>0</v>
      </c>
      <c r="BJ883" s="23">
        <v>50112149</v>
      </c>
      <c r="BK883" s="23">
        <v>0</v>
      </c>
      <c r="BL883" s="23">
        <v>0</v>
      </c>
      <c r="BM883" s="23">
        <v>0</v>
      </c>
      <c r="BN883" s="24">
        <v>0</v>
      </c>
      <c r="BO883" s="23">
        <v>0</v>
      </c>
      <c r="BP883" s="23">
        <v>0</v>
      </c>
      <c r="BQ883" s="23">
        <v>0</v>
      </c>
      <c r="BR883" s="25">
        <v>732934611</v>
      </c>
      <c r="BS883" s="22">
        <v>0</v>
      </c>
      <c r="BT883" s="23">
        <v>0</v>
      </c>
      <c r="BU883" s="23">
        <v>0</v>
      </c>
      <c r="BV883" s="23">
        <v>0</v>
      </c>
      <c r="BW883" s="24">
        <v>0</v>
      </c>
      <c r="BX883" s="23">
        <v>0</v>
      </c>
      <c r="BY883" s="23">
        <v>0</v>
      </c>
      <c r="BZ883" s="23">
        <v>0</v>
      </c>
      <c r="CA883" s="25">
        <f t="shared" si="125"/>
        <v>732934611</v>
      </c>
      <c r="CB883" s="22">
        <v>0</v>
      </c>
      <c r="CC883" s="23">
        <v>0</v>
      </c>
      <c r="CD883" s="23">
        <v>0</v>
      </c>
      <c r="CE883" s="23">
        <v>0</v>
      </c>
      <c r="CF883" s="24">
        <v>0</v>
      </c>
      <c r="CG883" s="23">
        <v>0</v>
      </c>
      <c r="CH883" s="23">
        <v>0</v>
      </c>
      <c r="CI883" s="23">
        <v>0</v>
      </c>
      <c r="CJ883" s="25">
        <f t="shared" si="126"/>
        <v>732934611</v>
      </c>
      <c r="CK883" s="22">
        <v>0</v>
      </c>
      <c r="CL883" s="23">
        <v>0</v>
      </c>
      <c r="CM883" s="23">
        <v>0</v>
      </c>
      <c r="CN883" s="23">
        <v>0</v>
      </c>
      <c r="CO883" s="23">
        <v>0</v>
      </c>
      <c r="CP883" s="24">
        <v>0</v>
      </c>
      <c r="CQ883" s="23">
        <v>0</v>
      </c>
      <c r="CR883" s="23">
        <v>0</v>
      </c>
      <c r="CS883" s="25">
        <f t="shared" si="127"/>
        <v>732934611</v>
      </c>
      <c r="CT883" s="22">
        <v>0</v>
      </c>
      <c r="CU883" s="23">
        <v>0</v>
      </c>
      <c r="CV883" s="23">
        <v>0</v>
      </c>
      <c r="CW883" s="23"/>
      <c r="CX883" s="23">
        <v>0</v>
      </c>
      <c r="CY883" s="24">
        <v>0</v>
      </c>
      <c r="CZ883" s="23">
        <v>0</v>
      </c>
      <c r="DA883" s="23">
        <v>0</v>
      </c>
      <c r="DB883" s="25">
        <f t="shared" si="129"/>
        <v>732934611</v>
      </c>
      <c r="DC883" s="22">
        <v>0</v>
      </c>
      <c r="DD883" s="23">
        <v>0</v>
      </c>
      <c r="DE883" s="23">
        <v>0</v>
      </c>
      <c r="DF883" s="23">
        <v>0</v>
      </c>
      <c r="DG883" s="23">
        <v>0</v>
      </c>
      <c r="DH883" s="24">
        <v>0</v>
      </c>
      <c r="DI883" s="23">
        <v>0</v>
      </c>
      <c r="DJ883" s="23">
        <v>0</v>
      </c>
      <c r="DK883" s="25">
        <f t="shared" si="130"/>
        <v>732934611</v>
      </c>
      <c r="DL883" s="28">
        <v>0</v>
      </c>
      <c r="DM883" s="23">
        <v>0</v>
      </c>
      <c r="DN883" s="23">
        <v>0</v>
      </c>
      <c r="DO883" s="23">
        <v>0</v>
      </c>
      <c r="DP883" s="23"/>
      <c r="DQ883" s="23"/>
      <c r="DR883" s="23">
        <v>0</v>
      </c>
      <c r="DS883" s="23">
        <v>0</v>
      </c>
      <c r="DT883" s="24">
        <v>0</v>
      </c>
      <c r="DU883" s="23">
        <v>0</v>
      </c>
      <c r="DV883" s="23">
        <v>0</v>
      </c>
      <c r="DW883" s="26">
        <f t="shared" si="128"/>
        <v>732934611</v>
      </c>
      <c r="DX883" s="26">
        <f>VLOOKUP(B883,[2]RPTNCT049_ConsultaSaldosContabl!$I$4:$K$7914,3,0)</f>
        <v>230734094</v>
      </c>
      <c r="DY883" s="13" t="e">
        <f>+S883+AD883+AU883+#REF!+BG883+#REF!+BQ883+#REF!</f>
        <v>#REF!</v>
      </c>
    </row>
    <row r="884" spans="1:129" ht="15" customHeight="1" x14ac:dyDescent="0.2">
      <c r="A884" s="9">
        <v>8000991006</v>
      </c>
      <c r="B884" s="9">
        <v>800099100</v>
      </c>
      <c r="C884" s="9"/>
      <c r="D884" s="27">
        <v>218152381</v>
      </c>
      <c r="E884" s="21" t="s">
        <v>801</v>
      </c>
      <c r="F884" s="20" t="s">
        <v>1936</v>
      </c>
      <c r="G884" s="22">
        <f>VLOOKUP(A884,[1]SGP!$A$4:$G$1137,7,0)</f>
        <v>0</v>
      </c>
      <c r="H884" s="23"/>
      <c r="I884" s="23">
        <v>0</v>
      </c>
      <c r="J884" s="23">
        <v>0</v>
      </c>
      <c r="K884" s="24">
        <v>0</v>
      </c>
      <c r="L884" s="23">
        <v>0</v>
      </c>
      <c r="M884" s="23">
        <v>0</v>
      </c>
      <c r="N884" s="25">
        <f t="shared" si="122"/>
        <v>0</v>
      </c>
      <c r="O884" s="25">
        <v>0</v>
      </c>
      <c r="P884" s="22">
        <v>0</v>
      </c>
      <c r="Q884" s="23">
        <v>0</v>
      </c>
      <c r="R884" s="23">
        <v>0</v>
      </c>
      <c r="S884" s="31">
        <v>84737123</v>
      </c>
      <c r="T884" s="23">
        <v>0</v>
      </c>
      <c r="U884" s="24">
        <v>0</v>
      </c>
      <c r="V884" s="23">
        <v>0</v>
      </c>
      <c r="W884" s="23">
        <v>0</v>
      </c>
      <c r="X884" s="25">
        <f t="shared" si="123"/>
        <v>84737123</v>
      </c>
      <c r="Y884" s="25">
        <v>0</v>
      </c>
      <c r="Z884" s="22">
        <v>0</v>
      </c>
      <c r="AA884" s="23">
        <v>0</v>
      </c>
      <c r="AB884" s="22">
        <v>0</v>
      </c>
      <c r="AC884" s="23">
        <v>0</v>
      </c>
      <c r="AD884" s="23">
        <v>0</v>
      </c>
      <c r="AE884" s="23">
        <v>0</v>
      </c>
      <c r="AF884" s="24">
        <v>0</v>
      </c>
      <c r="AG884" s="23">
        <v>0</v>
      </c>
      <c r="AH884" s="23">
        <v>0</v>
      </c>
      <c r="AI884" s="25">
        <f t="shared" si="124"/>
        <v>84737123</v>
      </c>
      <c r="AJ884" s="25">
        <v>0</v>
      </c>
      <c r="AK884" s="24">
        <v>0</v>
      </c>
      <c r="AL884" s="23">
        <v>0</v>
      </c>
      <c r="AM884" s="23">
        <v>0</v>
      </c>
      <c r="AN884" s="24">
        <v>0</v>
      </c>
      <c r="AO884" s="24">
        <v>0</v>
      </c>
      <c r="AP884" s="23">
        <v>0</v>
      </c>
      <c r="AQ884" s="23">
        <v>0</v>
      </c>
      <c r="AR884" s="23">
        <v>0</v>
      </c>
      <c r="AS884" s="41" t="s">
        <v>2304</v>
      </c>
      <c r="AT884" s="23">
        <v>0</v>
      </c>
      <c r="AU884" s="23">
        <v>0</v>
      </c>
      <c r="AV884" s="25">
        <v>84737123</v>
      </c>
      <c r="AW884" s="22">
        <v>0</v>
      </c>
      <c r="AX884" s="23">
        <v>0</v>
      </c>
      <c r="AY884" s="41">
        <v>0</v>
      </c>
      <c r="AZ884" s="23">
        <v>0</v>
      </c>
      <c r="BA884" s="24">
        <v>0</v>
      </c>
      <c r="BB884" s="23">
        <v>0</v>
      </c>
      <c r="BC884" s="23"/>
      <c r="BD884" s="23">
        <v>0</v>
      </c>
      <c r="BE884" s="41">
        <v>0</v>
      </c>
      <c r="BF884" s="23">
        <v>62194855</v>
      </c>
      <c r="BG884" s="23">
        <v>79759964</v>
      </c>
      <c r="BH884" s="25">
        <v>226691942</v>
      </c>
      <c r="BI884" s="23">
        <v>0</v>
      </c>
      <c r="BJ884" s="23">
        <v>17265021</v>
      </c>
      <c r="BK884" s="23">
        <v>0</v>
      </c>
      <c r="BL884" s="23">
        <v>0</v>
      </c>
      <c r="BM884" s="23">
        <v>0</v>
      </c>
      <c r="BN884" s="24">
        <v>0</v>
      </c>
      <c r="BO884" s="23">
        <v>0</v>
      </c>
      <c r="BP884" s="23">
        <v>0</v>
      </c>
      <c r="BQ884" s="23">
        <v>0</v>
      </c>
      <c r="BR884" s="25">
        <v>243956963</v>
      </c>
      <c r="BS884" s="22">
        <v>0</v>
      </c>
      <c r="BT884" s="23">
        <v>0</v>
      </c>
      <c r="BU884" s="23">
        <v>0</v>
      </c>
      <c r="BV884" s="23">
        <v>0</v>
      </c>
      <c r="BW884" s="24">
        <v>0</v>
      </c>
      <c r="BX884" s="23">
        <v>0</v>
      </c>
      <c r="BY884" s="23">
        <v>0</v>
      </c>
      <c r="BZ884" s="23">
        <v>0</v>
      </c>
      <c r="CA884" s="25">
        <f t="shared" si="125"/>
        <v>243956963</v>
      </c>
      <c r="CB884" s="22">
        <v>0</v>
      </c>
      <c r="CC884" s="23">
        <v>0</v>
      </c>
      <c r="CD884" s="23">
        <v>0</v>
      </c>
      <c r="CE884" s="23">
        <v>0</v>
      </c>
      <c r="CF884" s="24">
        <v>0</v>
      </c>
      <c r="CG884" s="23">
        <v>0</v>
      </c>
      <c r="CH884" s="23">
        <v>0</v>
      </c>
      <c r="CI884" s="23">
        <v>0</v>
      </c>
      <c r="CJ884" s="25">
        <f t="shared" si="126"/>
        <v>243956963</v>
      </c>
      <c r="CK884" s="22">
        <v>0</v>
      </c>
      <c r="CL884" s="23">
        <v>0</v>
      </c>
      <c r="CM884" s="23">
        <v>0</v>
      </c>
      <c r="CN884" s="23">
        <v>0</v>
      </c>
      <c r="CO884" s="23">
        <v>0</v>
      </c>
      <c r="CP884" s="24">
        <v>0</v>
      </c>
      <c r="CQ884" s="23">
        <v>0</v>
      </c>
      <c r="CR884" s="23">
        <v>0</v>
      </c>
      <c r="CS884" s="25">
        <f t="shared" si="127"/>
        <v>243956963</v>
      </c>
      <c r="CT884" s="22">
        <v>0</v>
      </c>
      <c r="CU884" s="23">
        <v>0</v>
      </c>
      <c r="CV884" s="23">
        <v>0</v>
      </c>
      <c r="CW884" s="23"/>
      <c r="CX884" s="23">
        <v>0</v>
      </c>
      <c r="CY884" s="24">
        <v>0</v>
      </c>
      <c r="CZ884" s="23">
        <v>0</v>
      </c>
      <c r="DA884" s="23">
        <v>0</v>
      </c>
      <c r="DB884" s="25">
        <f t="shared" si="129"/>
        <v>243956963</v>
      </c>
      <c r="DC884" s="22">
        <v>0</v>
      </c>
      <c r="DD884" s="23">
        <v>0</v>
      </c>
      <c r="DE884" s="23">
        <v>0</v>
      </c>
      <c r="DF884" s="23">
        <v>0</v>
      </c>
      <c r="DG884" s="23">
        <v>0</v>
      </c>
      <c r="DH884" s="24">
        <v>0</v>
      </c>
      <c r="DI884" s="23">
        <v>0</v>
      </c>
      <c r="DJ884" s="23">
        <v>0</v>
      </c>
      <c r="DK884" s="25">
        <f t="shared" si="130"/>
        <v>243956963</v>
      </c>
      <c r="DL884" s="28">
        <v>0</v>
      </c>
      <c r="DM884" s="23">
        <v>0</v>
      </c>
      <c r="DN884" s="23">
        <v>0</v>
      </c>
      <c r="DO884" s="23">
        <v>0</v>
      </c>
      <c r="DP884" s="23"/>
      <c r="DQ884" s="23"/>
      <c r="DR884" s="23">
        <v>0</v>
      </c>
      <c r="DS884" s="23">
        <v>0</v>
      </c>
      <c r="DT884" s="24">
        <v>0</v>
      </c>
      <c r="DU884" s="23">
        <v>0</v>
      </c>
      <c r="DV884" s="23">
        <v>0</v>
      </c>
      <c r="DW884" s="26">
        <f t="shared" si="128"/>
        <v>243956963</v>
      </c>
      <c r="DX884" s="26">
        <f>VLOOKUP(B884,[2]RPTNCT049_ConsultaSaldosContabl!$I$4:$K$7914,3,0)</f>
        <v>79459876</v>
      </c>
      <c r="DY884" s="13" t="e">
        <f>+S884+AD884+AU884+#REF!+BG884+#REF!+BQ884+#REF!</f>
        <v>#REF!</v>
      </c>
    </row>
    <row r="885" spans="1:129" ht="15" customHeight="1" x14ac:dyDescent="0.2">
      <c r="A885" s="9">
        <v>8000990989</v>
      </c>
      <c r="B885" s="9">
        <v>800099098</v>
      </c>
      <c r="C885" s="9"/>
      <c r="D885" s="27">
        <v>217852378</v>
      </c>
      <c r="E885" s="21" t="s">
        <v>800</v>
      </c>
      <c r="F885" s="20" t="s">
        <v>1935</v>
      </c>
      <c r="G885" s="22">
        <f>VLOOKUP(A885,[1]SGP!$A$4:$G$1137,7,0)</f>
        <v>0</v>
      </c>
      <c r="H885" s="23"/>
      <c r="I885" s="23">
        <v>0</v>
      </c>
      <c r="J885" s="23">
        <v>0</v>
      </c>
      <c r="K885" s="24">
        <v>0</v>
      </c>
      <c r="L885" s="23">
        <v>0</v>
      </c>
      <c r="M885" s="23">
        <v>0</v>
      </c>
      <c r="N885" s="25">
        <f t="shared" ref="N885:N948" si="131">SUM(G885:M885)</f>
        <v>0</v>
      </c>
      <c r="O885" s="25">
        <v>0</v>
      </c>
      <c r="P885" s="22">
        <v>0</v>
      </c>
      <c r="Q885" s="23">
        <v>0</v>
      </c>
      <c r="R885" s="23">
        <v>0</v>
      </c>
      <c r="S885" s="31">
        <v>157826673</v>
      </c>
      <c r="T885" s="23">
        <v>0</v>
      </c>
      <c r="U885" s="24">
        <v>0</v>
      </c>
      <c r="V885" s="23">
        <v>0</v>
      </c>
      <c r="W885" s="23">
        <v>0</v>
      </c>
      <c r="X885" s="25">
        <f t="shared" si="123"/>
        <v>157826673</v>
      </c>
      <c r="Y885" s="25">
        <v>0</v>
      </c>
      <c r="Z885" s="22">
        <v>0</v>
      </c>
      <c r="AA885" s="23">
        <v>0</v>
      </c>
      <c r="AB885" s="22">
        <v>0</v>
      </c>
      <c r="AC885" s="23">
        <v>0</v>
      </c>
      <c r="AD885" s="23">
        <v>0</v>
      </c>
      <c r="AE885" s="23">
        <v>0</v>
      </c>
      <c r="AF885" s="24">
        <v>0</v>
      </c>
      <c r="AG885" s="23">
        <v>0</v>
      </c>
      <c r="AH885" s="23">
        <v>0</v>
      </c>
      <c r="AI885" s="25">
        <f t="shared" si="124"/>
        <v>157826673</v>
      </c>
      <c r="AJ885" s="25">
        <v>0</v>
      </c>
      <c r="AK885" s="24">
        <v>0</v>
      </c>
      <c r="AL885" s="23">
        <v>0</v>
      </c>
      <c r="AM885" s="23">
        <v>0</v>
      </c>
      <c r="AN885" s="24">
        <v>0</v>
      </c>
      <c r="AO885" s="24">
        <v>0</v>
      </c>
      <c r="AP885" s="23">
        <v>0</v>
      </c>
      <c r="AQ885" s="23">
        <v>0</v>
      </c>
      <c r="AR885" s="23">
        <v>0</v>
      </c>
      <c r="AS885" s="41" t="s">
        <v>2304</v>
      </c>
      <c r="AT885" s="23">
        <v>0</v>
      </c>
      <c r="AU885" s="23">
        <v>0</v>
      </c>
      <c r="AV885" s="25">
        <v>157826673</v>
      </c>
      <c r="AW885" s="22">
        <v>0</v>
      </c>
      <c r="AX885" s="23">
        <v>0</v>
      </c>
      <c r="AY885" s="41">
        <v>0</v>
      </c>
      <c r="AZ885" s="23">
        <v>0</v>
      </c>
      <c r="BA885" s="24">
        <v>0</v>
      </c>
      <c r="BB885" s="23">
        <v>0</v>
      </c>
      <c r="BC885" s="23"/>
      <c r="BD885" s="23">
        <v>0</v>
      </c>
      <c r="BE885" s="41">
        <v>0</v>
      </c>
      <c r="BF885" s="23">
        <v>154921745</v>
      </c>
      <c r="BG885" s="23">
        <v>147406656</v>
      </c>
      <c r="BH885" s="25">
        <v>460155074</v>
      </c>
      <c r="BI885" s="23">
        <v>0</v>
      </c>
      <c r="BJ885" s="23">
        <v>44244355</v>
      </c>
      <c r="BK885" s="23">
        <v>0</v>
      </c>
      <c r="BL885" s="23">
        <v>0</v>
      </c>
      <c r="BM885" s="23">
        <v>0</v>
      </c>
      <c r="BN885" s="24">
        <v>0</v>
      </c>
      <c r="BO885" s="23">
        <v>0</v>
      </c>
      <c r="BP885" s="23">
        <v>0</v>
      </c>
      <c r="BQ885" s="23">
        <v>0</v>
      </c>
      <c r="BR885" s="25">
        <v>504399429</v>
      </c>
      <c r="BS885" s="22">
        <v>0</v>
      </c>
      <c r="BT885" s="23">
        <v>0</v>
      </c>
      <c r="BU885" s="23">
        <v>0</v>
      </c>
      <c r="BV885" s="23">
        <v>0</v>
      </c>
      <c r="BW885" s="24">
        <v>0</v>
      </c>
      <c r="BX885" s="23">
        <v>0</v>
      </c>
      <c r="BY885" s="23">
        <v>0</v>
      </c>
      <c r="BZ885" s="23">
        <v>0</v>
      </c>
      <c r="CA885" s="25">
        <f t="shared" si="125"/>
        <v>504399429</v>
      </c>
      <c r="CB885" s="22">
        <v>0</v>
      </c>
      <c r="CC885" s="23">
        <v>0</v>
      </c>
      <c r="CD885" s="23">
        <v>0</v>
      </c>
      <c r="CE885" s="23">
        <v>0</v>
      </c>
      <c r="CF885" s="24">
        <v>0</v>
      </c>
      <c r="CG885" s="23">
        <v>0</v>
      </c>
      <c r="CH885" s="23">
        <v>0</v>
      </c>
      <c r="CI885" s="23">
        <v>0</v>
      </c>
      <c r="CJ885" s="25">
        <f t="shared" si="126"/>
        <v>504399429</v>
      </c>
      <c r="CK885" s="22">
        <v>0</v>
      </c>
      <c r="CL885" s="23">
        <v>0</v>
      </c>
      <c r="CM885" s="23">
        <v>0</v>
      </c>
      <c r="CN885" s="23">
        <v>0</v>
      </c>
      <c r="CO885" s="23">
        <v>0</v>
      </c>
      <c r="CP885" s="24">
        <v>0</v>
      </c>
      <c r="CQ885" s="23">
        <v>0</v>
      </c>
      <c r="CR885" s="23">
        <v>0</v>
      </c>
      <c r="CS885" s="25">
        <f t="shared" si="127"/>
        <v>504399429</v>
      </c>
      <c r="CT885" s="22">
        <v>0</v>
      </c>
      <c r="CU885" s="23">
        <v>0</v>
      </c>
      <c r="CV885" s="23">
        <v>0</v>
      </c>
      <c r="CW885" s="23"/>
      <c r="CX885" s="23">
        <v>0</v>
      </c>
      <c r="CY885" s="24">
        <v>0</v>
      </c>
      <c r="CZ885" s="23">
        <v>0</v>
      </c>
      <c r="DA885" s="23">
        <v>0</v>
      </c>
      <c r="DB885" s="25">
        <f t="shared" si="129"/>
        <v>504399429</v>
      </c>
      <c r="DC885" s="22">
        <v>0</v>
      </c>
      <c r="DD885" s="23">
        <v>0</v>
      </c>
      <c r="DE885" s="23">
        <v>0</v>
      </c>
      <c r="DF885" s="23">
        <v>0</v>
      </c>
      <c r="DG885" s="23">
        <v>0</v>
      </c>
      <c r="DH885" s="24">
        <v>0</v>
      </c>
      <c r="DI885" s="23">
        <v>0</v>
      </c>
      <c r="DJ885" s="23">
        <v>0</v>
      </c>
      <c r="DK885" s="25">
        <f t="shared" si="130"/>
        <v>504399429</v>
      </c>
      <c r="DL885" s="28">
        <v>0</v>
      </c>
      <c r="DM885" s="23">
        <v>0</v>
      </c>
      <c r="DN885" s="23">
        <v>0</v>
      </c>
      <c r="DO885" s="23">
        <v>0</v>
      </c>
      <c r="DP885" s="23"/>
      <c r="DQ885" s="23"/>
      <c r="DR885" s="23">
        <v>0</v>
      </c>
      <c r="DS885" s="23">
        <v>0</v>
      </c>
      <c r="DT885" s="24">
        <v>0</v>
      </c>
      <c r="DU885" s="23">
        <v>0</v>
      </c>
      <c r="DV885" s="23">
        <v>0</v>
      </c>
      <c r="DW885" s="26">
        <f t="shared" si="128"/>
        <v>504399429</v>
      </c>
      <c r="DX885" s="26">
        <f>VLOOKUP(B885,[2]RPTNCT049_ConsultaSaldosContabl!$I$4:$K$7914,3,0)</f>
        <v>199166100</v>
      </c>
      <c r="DY885" s="13" t="e">
        <f>+S885+AD885+AU885+#REF!+BG885+#REF!+BQ885+#REF!</f>
        <v>#REF!</v>
      </c>
    </row>
    <row r="886" spans="1:129" ht="15" customHeight="1" x14ac:dyDescent="0.2">
      <c r="A886" s="9">
        <v>8000990957</v>
      </c>
      <c r="B886" s="9">
        <v>800099095</v>
      </c>
      <c r="C886" s="9"/>
      <c r="D886" s="27">
        <v>215652356</v>
      </c>
      <c r="E886" s="21" t="s">
        <v>799</v>
      </c>
      <c r="F886" s="20" t="s">
        <v>1934</v>
      </c>
      <c r="G886" s="22">
        <f>VLOOKUP(A886,[1]SGP!$A$4:$G$1137,7,0)</f>
        <v>3123078911</v>
      </c>
      <c r="H886" s="23"/>
      <c r="I886" s="23">
        <v>0</v>
      </c>
      <c r="J886" s="23">
        <v>0</v>
      </c>
      <c r="K886" s="24">
        <v>201810634</v>
      </c>
      <c r="L886" s="23">
        <v>469382652</v>
      </c>
      <c r="M886" s="23">
        <v>0</v>
      </c>
      <c r="N886" s="25">
        <f t="shared" si="131"/>
        <v>3794272197</v>
      </c>
      <c r="O886" s="25">
        <v>0</v>
      </c>
      <c r="P886" s="22">
        <v>3084710742</v>
      </c>
      <c r="Q886" s="23">
        <v>0</v>
      </c>
      <c r="R886" s="23">
        <v>0</v>
      </c>
      <c r="S886" s="31">
        <v>898045486</v>
      </c>
      <c r="T886" s="23">
        <v>0</v>
      </c>
      <c r="U886" s="24">
        <v>203994902</v>
      </c>
      <c r="V886" s="23">
        <v>392304696</v>
      </c>
      <c r="W886" s="23">
        <v>0</v>
      </c>
      <c r="X886" s="25">
        <f t="shared" si="123"/>
        <v>8373328023</v>
      </c>
      <c r="Y886" s="25">
        <v>0</v>
      </c>
      <c r="Z886" s="22">
        <v>0</v>
      </c>
      <c r="AA886" s="23">
        <v>0</v>
      </c>
      <c r="AB886" s="22">
        <v>0</v>
      </c>
      <c r="AC886" s="31">
        <v>504171208</v>
      </c>
      <c r="AD886" s="23">
        <v>0</v>
      </c>
      <c r="AE886" s="23">
        <v>3312296643</v>
      </c>
      <c r="AF886" s="24">
        <v>202902768</v>
      </c>
      <c r="AG886" s="23">
        <v>430843674</v>
      </c>
      <c r="AH886" s="23">
        <v>0</v>
      </c>
      <c r="AI886" s="25">
        <f t="shared" si="124"/>
        <v>12823542316</v>
      </c>
      <c r="AJ886" s="25">
        <v>0</v>
      </c>
      <c r="AK886" s="24">
        <v>0</v>
      </c>
      <c r="AL886" s="23">
        <v>0</v>
      </c>
      <c r="AM886" s="23">
        <v>0</v>
      </c>
      <c r="AN886" s="24">
        <v>0</v>
      </c>
      <c r="AO886" s="23">
        <v>3473831379</v>
      </c>
      <c r="AP886" s="23">
        <v>207336787</v>
      </c>
      <c r="AQ886" s="23">
        <v>439066453</v>
      </c>
      <c r="AR886" s="23">
        <v>0</v>
      </c>
      <c r="AS886" s="23">
        <v>1563224121</v>
      </c>
      <c r="AT886" s="23">
        <v>0</v>
      </c>
      <c r="AU886" s="23">
        <v>0</v>
      </c>
      <c r="AV886" s="25">
        <v>18507001056</v>
      </c>
      <c r="AW886" s="22">
        <v>1816660540</v>
      </c>
      <c r="AX886" s="23">
        <v>0</v>
      </c>
      <c r="AY886" s="41">
        <v>0</v>
      </c>
      <c r="AZ886" s="23">
        <v>0</v>
      </c>
      <c r="BA886" s="24">
        <v>207336787</v>
      </c>
      <c r="BB886" s="23">
        <v>439066453</v>
      </c>
      <c r="BC886" s="23"/>
      <c r="BD886" s="23">
        <v>0</v>
      </c>
      <c r="BE886" s="41">
        <v>0</v>
      </c>
      <c r="BF886" s="23">
        <v>660348265</v>
      </c>
      <c r="BG886" s="23">
        <v>951453850</v>
      </c>
      <c r="BH886" s="25">
        <v>22581866951</v>
      </c>
      <c r="BI886" s="23">
        <v>3420438982</v>
      </c>
      <c r="BJ886" s="23">
        <v>493151129</v>
      </c>
      <c r="BK886" s="23">
        <v>0</v>
      </c>
      <c r="BL886" s="23">
        <v>0</v>
      </c>
      <c r="BM886" s="23">
        <v>0</v>
      </c>
      <c r="BN886" s="24">
        <v>207336787</v>
      </c>
      <c r="BO886" s="23">
        <v>439066453</v>
      </c>
      <c r="BP886" s="23">
        <v>0</v>
      </c>
      <c r="BQ886" s="23">
        <v>0</v>
      </c>
      <c r="BR886" s="25">
        <v>27141860302</v>
      </c>
      <c r="BS886" s="22">
        <v>0</v>
      </c>
      <c r="BT886" s="23">
        <v>0</v>
      </c>
      <c r="BU886" s="23">
        <v>0</v>
      </c>
      <c r="BV886" s="23">
        <v>0</v>
      </c>
      <c r="BW886" s="24">
        <v>0</v>
      </c>
      <c r="BX886" s="23">
        <v>0</v>
      </c>
      <c r="BY886" s="23">
        <v>0</v>
      </c>
      <c r="BZ886" s="23">
        <v>0</v>
      </c>
      <c r="CA886" s="25">
        <f t="shared" si="125"/>
        <v>27141860302</v>
      </c>
      <c r="CB886" s="22">
        <v>0</v>
      </c>
      <c r="CC886" s="23">
        <v>0</v>
      </c>
      <c r="CD886" s="23">
        <v>0</v>
      </c>
      <c r="CE886" s="23">
        <v>0</v>
      </c>
      <c r="CF886" s="24">
        <v>0</v>
      </c>
      <c r="CG886" s="23">
        <v>0</v>
      </c>
      <c r="CH886" s="23">
        <v>0</v>
      </c>
      <c r="CI886" s="23">
        <v>0</v>
      </c>
      <c r="CJ886" s="25">
        <f t="shared" si="126"/>
        <v>27141860302</v>
      </c>
      <c r="CK886" s="22">
        <v>0</v>
      </c>
      <c r="CL886" s="23">
        <v>0</v>
      </c>
      <c r="CM886" s="23">
        <v>0</v>
      </c>
      <c r="CN886" s="23">
        <v>0</v>
      </c>
      <c r="CO886" s="23">
        <v>0</v>
      </c>
      <c r="CP886" s="24">
        <v>0</v>
      </c>
      <c r="CQ886" s="23">
        <v>0</v>
      </c>
      <c r="CR886" s="23">
        <v>0</v>
      </c>
      <c r="CS886" s="25">
        <f t="shared" si="127"/>
        <v>27141860302</v>
      </c>
      <c r="CT886" s="22">
        <v>0</v>
      </c>
      <c r="CU886" s="23">
        <v>0</v>
      </c>
      <c r="CV886" s="23">
        <v>0</v>
      </c>
      <c r="CW886" s="23">
        <v>0</v>
      </c>
      <c r="CX886" s="23">
        <v>0</v>
      </c>
      <c r="CY886" s="24">
        <v>0</v>
      </c>
      <c r="CZ886" s="23">
        <v>0</v>
      </c>
      <c r="DA886" s="23">
        <v>0</v>
      </c>
      <c r="DB886" s="25">
        <f t="shared" si="129"/>
        <v>27141860302</v>
      </c>
      <c r="DC886" s="22"/>
      <c r="DD886" s="23">
        <v>0</v>
      </c>
      <c r="DE886" s="23">
        <v>0</v>
      </c>
      <c r="DF886" s="23">
        <v>0</v>
      </c>
      <c r="DG886" s="23">
        <v>0</v>
      </c>
      <c r="DH886" s="24">
        <v>0</v>
      </c>
      <c r="DI886" s="23">
        <v>0</v>
      </c>
      <c r="DJ886" s="23">
        <v>0</v>
      </c>
      <c r="DK886" s="25">
        <f t="shared" si="130"/>
        <v>27141860302</v>
      </c>
      <c r="DL886" s="28">
        <v>0</v>
      </c>
      <c r="DM886" s="23">
        <v>0</v>
      </c>
      <c r="DN886" s="23">
        <v>0</v>
      </c>
      <c r="DO886" s="23">
        <v>0</v>
      </c>
      <c r="DP886" s="23">
        <v>0</v>
      </c>
      <c r="DQ886" s="23"/>
      <c r="DR886" s="23">
        <v>0</v>
      </c>
      <c r="DS886" s="23">
        <v>0</v>
      </c>
      <c r="DT886" s="24">
        <v>0</v>
      </c>
      <c r="DU886" s="23">
        <v>0</v>
      </c>
      <c r="DV886" s="23">
        <v>0</v>
      </c>
      <c r="DW886" s="26">
        <f t="shared" si="128"/>
        <v>27141860302</v>
      </c>
      <c r="DX886" s="26">
        <f>VLOOKUP(B886,[2]RPTNCT049_ConsultaSaldosContabl!$I$4:$K$7914,3,0)</f>
        <v>25292360966</v>
      </c>
      <c r="DY886" s="13" t="e">
        <f>+S886+AD886+AU886+#REF!+BG886+#REF!+BQ886+#REF!</f>
        <v>#REF!</v>
      </c>
    </row>
    <row r="887" spans="1:129" ht="15" customHeight="1" x14ac:dyDescent="0.2">
      <c r="A887" s="9">
        <v>8000990925</v>
      </c>
      <c r="B887" s="9">
        <v>800099092</v>
      </c>
      <c r="C887" s="9"/>
      <c r="D887" s="27">
        <v>215252352</v>
      </c>
      <c r="E887" s="21" t="s">
        <v>797</v>
      </c>
      <c r="F887" s="20" t="s">
        <v>1933</v>
      </c>
      <c r="G887" s="22">
        <f>VLOOKUP(A887,[1]SGP!$A$4:$G$1137,7,0)</f>
        <v>0</v>
      </c>
      <c r="H887" s="23"/>
      <c r="I887" s="23">
        <v>0</v>
      </c>
      <c r="J887" s="23">
        <v>0</v>
      </c>
      <c r="K887" s="24">
        <v>0</v>
      </c>
      <c r="L887" s="23">
        <v>0</v>
      </c>
      <c r="M887" s="23">
        <v>0</v>
      </c>
      <c r="N887" s="25">
        <f t="shared" si="131"/>
        <v>0</v>
      </c>
      <c r="O887" s="25">
        <v>0</v>
      </c>
      <c r="P887" s="22">
        <v>0</v>
      </c>
      <c r="Q887" s="23">
        <v>0</v>
      </c>
      <c r="R887" s="23">
        <v>0</v>
      </c>
      <c r="S887" s="31">
        <v>57432754</v>
      </c>
      <c r="T887" s="23">
        <v>0</v>
      </c>
      <c r="U887" s="24">
        <v>0</v>
      </c>
      <c r="V887" s="23">
        <v>0</v>
      </c>
      <c r="W887" s="23">
        <v>0</v>
      </c>
      <c r="X887" s="25">
        <f t="shared" si="123"/>
        <v>57432754</v>
      </c>
      <c r="Y887" s="25">
        <v>0</v>
      </c>
      <c r="Z887" s="22">
        <v>0</v>
      </c>
      <c r="AA887" s="23">
        <v>0</v>
      </c>
      <c r="AB887" s="22">
        <v>0</v>
      </c>
      <c r="AC887" s="23">
        <v>0</v>
      </c>
      <c r="AD887" s="23">
        <v>11262239</v>
      </c>
      <c r="AE887" s="23">
        <v>0</v>
      </c>
      <c r="AF887" s="24">
        <v>0</v>
      </c>
      <c r="AG887" s="23">
        <v>0</v>
      </c>
      <c r="AH887" s="23">
        <v>0</v>
      </c>
      <c r="AI887" s="25">
        <f t="shared" si="124"/>
        <v>68694993</v>
      </c>
      <c r="AJ887" s="25">
        <v>0</v>
      </c>
      <c r="AK887" s="24">
        <v>0</v>
      </c>
      <c r="AL887" s="23">
        <v>0</v>
      </c>
      <c r="AM887" s="23">
        <v>0</v>
      </c>
      <c r="AN887" s="24">
        <v>0</v>
      </c>
      <c r="AO887" s="24">
        <v>0</v>
      </c>
      <c r="AP887" s="23">
        <v>0</v>
      </c>
      <c r="AQ887" s="23">
        <v>0</v>
      </c>
      <c r="AR887" s="23">
        <v>0</v>
      </c>
      <c r="AS887" s="41" t="s">
        <v>2304</v>
      </c>
      <c r="AT887" s="23">
        <v>0</v>
      </c>
      <c r="AU887" s="23">
        <v>0</v>
      </c>
      <c r="AV887" s="25">
        <v>68694993</v>
      </c>
      <c r="AW887" s="22">
        <v>0</v>
      </c>
      <c r="AX887" s="23">
        <v>0</v>
      </c>
      <c r="AY887" s="41">
        <v>0</v>
      </c>
      <c r="AZ887" s="23">
        <v>0</v>
      </c>
      <c r="BA887" s="24">
        <v>0</v>
      </c>
      <c r="BB887" s="23">
        <v>0</v>
      </c>
      <c r="BC887" s="23"/>
      <c r="BD887" s="23">
        <v>0</v>
      </c>
      <c r="BE887" s="41">
        <v>0</v>
      </c>
      <c r="BF887" s="23">
        <v>68985325</v>
      </c>
      <c r="BG887" s="23">
        <v>62329454</v>
      </c>
      <c r="BH887" s="25">
        <v>200009772</v>
      </c>
      <c r="BI887" s="23">
        <v>0</v>
      </c>
      <c r="BJ887" s="23">
        <v>18647757</v>
      </c>
      <c r="BK887" s="23">
        <v>0</v>
      </c>
      <c r="BL887" s="23">
        <v>0</v>
      </c>
      <c r="BM887" s="23">
        <v>0</v>
      </c>
      <c r="BN887" s="24">
        <v>0</v>
      </c>
      <c r="BO887" s="23">
        <v>0</v>
      </c>
      <c r="BP887" s="23">
        <v>0</v>
      </c>
      <c r="BQ887" s="23">
        <v>0</v>
      </c>
      <c r="BR887" s="25">
        <v>218657529</v>
      </c>
      <c r="BS887" s="22">
        <v>0</v>
      </c>
      <c r="BT887" s="23">
        <v>0</v>
      </c>
      <c r="BU887" s="23">
        <v>0</v>
      </c>
      <c r="BV887" s="23">
        <v>0</v>
      </c>
      <c r="BW887" s="24">
        <v>0</v>
      </c>
      <c r="BX887" s="23">
        <v>0</v>
      </c>
      <c r="BY887" s="23">
        <v>0</v>
      </c>
      <c r="BZ887" s="23">
        <v>0</v>
      </c>
      <c r="CA887" s="25">
        <f t="shared" si="125"/>
        <v>218657529</v>
      </c>
      <c r="CB887" s="22">
        <v>0</v>
      </c>
      <c r="CC887" s="23">
        <v>0</v>
      </c>
      <c r="CD887" s="23">
        <v>0</v>
      </c>
      <c r="CE887" s="23">
        <v>0</v>
      </c>
      <c r="CF887" s="24">
        <v>0</v>
      </c>
      <c r="CG887" s="23">
        <v>0</v>
      </c>
      <c r="CH887" s="23">
        <v>0</v>
      </c>
      <c r="CI887" s="23">
        <v>0</v>
      </c>
      <c r="CJ887" s="25">
        <f t="shared" si="126"/>
        <v>218657529</v>
      </c>
      <c r="CK887" s="22">
        <v>0</v>
      </c>
      <c r="CL887" s="23">
        <v>0</v>
      </c>
      <c r="CM887" s="23">
        <v>0</v>
      </c>
      <c r="CN887" s="23">
        <v>0</v>
      </c>
      <c r="CO887" s="23">
        <v>0</v>
      </c>
      <c r="CP887" s="24">
        <v>0</v>
      </c>
      <c r="CQ887" s="23">
        <v>0</v>
      </c>
      <c r="CR887" s="23">
        <v>0</v>
      </c>
      <c r="CS887" s="25">
        <f t="shared" si="127"/>
        <v>218657529</v>
      </c>
      <c r="CT887" s="22">
        <v>0</v>
      </c>
      <c r="CU887" s="23">
        <v>0</v>
      </c>
      <c r="CV887" s="23">
        <v>0</v>
      </c>
      <c r="CW887" s="23"/>
      <c r="CX887" s="23">
        <v>0</v>
      </c>
      <c r="CY887" s="24">
        <v>0</v>
      </c>
      <c r="CZ887" s="23">
        <v>0</v>
      </c>
      <c r="DA887" s="23">
        <v>0</v>
      </c>
      <c r="DB887" s="25">
        <f t="shared" si="129"/>
        <v>218657529</v>
      </c>
      <c r="DC887" s="22">
        <v>0</v>
      </c>
      <c r="DD887" s="23">
        <v>0</v>
      </c>
      <c r="DE887" s="23">
        <v>0</v>
      </c>
      <c r="DF887" s="23">
        <v>0</v>
      </c>
      <c r="DG887" s="23">
        <v>0</v>
      </c>
      <c r="DH887" s="24">
        <v>0</v>
      </c>
      <c r="DI887" s="23">
        <v>0</v>
      </c>
      <c r="DJ887" s="23">
        <v>0</v>
      </c>
      <c r="DK887" s="25">
        <f t="shared" si="130"/>
        <v>218657529</v>
      </c>
      <c r="DL887" s="28">
        <v>0</v>
      </c>
      <c r="DM887" s="23">
        <v>0</v>
      </c>
      <c r="DN887" s="23">
        <v>0</v>
      </c>
      <c r="DO887" s="23">
        <v>0</v>
      </c>
      <c r="DP887" s="23"/>
      <c r="DQ887" s="23"/>
      <c r="DR887" s="23">
        <v>0</v>
      </c>
      <c r="DS887" s="23">
        <v>0</v>
      </c>
      <c r="DT887" s="24">
        <v>0</v>
      </c>
      <c r="DU887" s="23">
        <v>0</v>
      </c>
      <c r="DV887" s="23">
        <v>0</v>
      </c>
      <c r="DW887" s="26">
        <f t="shared" si="128"/>
        <v>218657529</v>
      </c>
      <c r="DX887" s="26">
        <f>VLOOKUP(B887,[2]RPTNCT049_ConsultaSaldosContabl!$I$4:$K$7914,3,0)</f>
        <v>87633082</v>
      </c>
      <c r="DY887" s="13" t="e">
        <f>+S887+AD887+AU887+#REF!+BG887+#REF!+BQ887+#REF!</f>
        <v>#REF!</v>
      </c>
    </row>
    <row r="888" spans="1:129" ht="15" customHeight="1" x14ac:dyDescent="0.2">
      <c r="A888" s="9">
        <v>8000990900</v>
      </c>
      <c r="B888" s="9">
        <v>800099090</v>
      </c>
      <c r="C888" s="9"/>
      <c r="D888" s="27">
        <v>212052320</v>
      </c>
      <c r="E888" s="21" t="s">
        <v>795</v>
      </c>
      <c r="F888" s="20" t="s">
        <v>1931</v>
      </c>
      <c r="G888" s="22">
        <f>VLOOKUP(A888,[1]SGP!$A$4:$G$1137,7,0)</f>
        <v>0</v>
      </c>
      <c r="H888" s="23"/>
      <c r="I888" s="23">
        <v>0</v>
      </c>
      <c r="J888" s="23">
        <v>0</v>
      </c>
      <c r="K888" s="24">
        <v>0</v>
      </c>
      <c r="L888" s="23">
        <v>0</v>
      </c>
      <c r="M888" s="23">
        <v>0</v>
      </c>
      <c r="N888" s="25">
        <f t="shared" si="131"/>
        <v>0</v>
      </c>
      <c r="O888" s="25">
        <v>0</v>
      </c>
      <c r="P888" s="22">
        <v>0</v>
      </c>
      <c r="Q888" s="23">
        <v>0</v>
      </c>
      <c r="R888" s="23">
        <v>0</v>
      </c>
      <c r="S888" s="31">
        <v>97065568</v>
      </c>
      <c r="T888" s="23">
        <v>0</v>
      </c>
      <c r="U888" s="24">
        <v>0</v>
      </c>
      <c r="V888" s="23">
        <v>0</v>
      </c>
      <c r="W888" s="23">
        <v>0</v>
      </c>
      <c r="X888" s="25">
        <f t="shared" si="123"/>
        <v>97065568</v>
      </c>
      <c r="Y888" s="25">
        <v>0</v>
      </c>
      <c r="Z888" s="22">
        <v>0</v>
      </c>
      <c r="AA888" s="23">
        <v>0</v>
      </c>
      <c r="AB888" s="22">
        <v>0</v>
      </c>
      <c r="AC888" s="23">
        <v>0</v>
      </c>
      <c r="AD888" s="23">
        <v>0</v>
      </c>
      <c r="AE888" s="23">
        <v>0</v>
      </c>
      <c r="AF888" s="24">
        <v>0</v>
      </c>
      <c r="AG888" s="23">
        <v>0</v>
      </c>
      <c r="AH888" s="23">
        <v>0</v>
      </c>
      <c r="AI888" s="25">
        <f t="shared" si="124"/>
        <v>97065568</v>
      </c>
      <c r="AJ888" s="25">
        <v>0</v>
      </c>
      <c r="AK888" s="24">
        <v>0</v>
      </c>
      <c r="AL888" s="23">
        <v>0</v>
      </c>
      <c r="AM888" s="23">
        <v>0</v>
      </c>
      <c r="AN888" s="24">
        <v>0</v>
      </c>
      <c r="AO888" s="24">
        <v>0</v>
      </c>
      <c r="AP888" s="23">
        <v>0</v>
      </c>
      <c r="AQ888" s="23">
        <v>0</v>
      </c>
      <c r="AR888" s="23">
        <v>0</v>
      </c>
      <c r="AS888" s="41" t="s">
        <v>2304</v>
      </c>
      <c r="AT888" s="23">
        <v>0</v>
      </c>
      <c r="AU888" s="23">
        <v>0</v>
      </c>
      <c r="AV888" s="25">
        <v>97065568</v>
      </c>
      <c r="AW888" s="22">
        <v>0</v>
      </c>
      <c r="AX888" s="23">
        <v>0</v>
      </c>
      <c r="AY888" s="41">
        <v>0</v>
      </c>
      <c r="AZ888" s="23">
        <v>0</v>
      </c>
      <c r="BA888" s="24">
        <v>0</v>
      </c>
      <c r="BB888" s="23">
        <v>0</v>
      </c>
      <c r="BC888" s="23"/>
      <c r="BD888" s="23">
        <v>0</v>
      </c>
      <c r="BE888" s="41">
        <v>0</v>
      </c>
      <c r="BF888" s="23">
        <v>80248885</v>
      </c>
      <c r="BG888" s="23">
        <v>84815003</v>
      </c>
      <c r="BH888" s="25">
        <v>262129456</v>
      </c>
      <c r="BI888" s="23">
        <v>0</v>
      </c>
      <c r="BJ888" s="23">
        <v>22683627</v>
      </c>
      <c r="BK888" s="23">
        <v>0</v>
      </c>
      <c r="BL888" s="23">
        <v>0</v>
      </c>
      <c r="BM888" s="23">
        <v>0</v>
      </c>
      <c r="BN888" s="24">
        <v>0</v>
      </c>
      <c r="BO888" s="23">
        <v>0</v>
      </c>
      <c r="BP888" s="23">
        <v>0</v>
      </c>
      <c r="BQ888" s="23">
        <v>0</v>
      </c>
      <c r="BR888" s="25">
        <v>284813083</v>
      </c>
      <c r="BS888" s="22">
        <v>0</v>
      </c>
      <c r="BT888" s="23">
        <v>0</v>
      </c>
      <c r="BU888" s="23">
        <v>0</v>
      </c>
      <c r="BV888" s="23">
        <v>0</v>
      </c>
      <c r="BW888" s="24">
        <v>0</v>
      </c>
      <c r="BX888" s="23">
        <v>0</v>
      </c>
      <c r="BY888" s="23">
        <v>0</v>
      </c>
      <c r="BZ888" s="23">
        <v>0</v>
      </c>
      <c r="CA888" s="25">
        <f t="shared" si="125"/>
        <v>284813083</v>
      </c>
      <c r="CB888" s="22">
        <v>0</v>
      </c>
      <c r="CC888" s="23">
        <v>0</v>
      </c>
      <c r="CD888" s="23">
        <v>0</v>
      </c>
      <c r="CE888" s="23">
        <v>0</v>
      </c>
      <c r="CF888" s="24">
        <v>0</v>
      </c>
      <c r="CG888" s="23">
        <v>0</v>
      </c>
      <c r="CH888" s="23">
        <v>0</v>
      </c>
      <c r="CI888" s="23">
        <v>0</v>
      </c>
      <c r="CJ888" s="25">
        <f t="shared" si="126"/>
        <v>284813083</v>
      </c>
      <c r="CK888" s="22">
        <v>0</v>
      </c>
      <c r="CL888" s="23">
        <v>0</v>
      </c>
      <c r="CM888" s="23">
        <v>0</v>
      </c>
      <c r="CN888" s="23">
        <v>0</v>
      </c>
      <c r="CO888" s="23">
        <v>0</v>
      </c>
      <c r="CP888" s="24">
        <v>0</v>
      </c>
      <c r="CQ888" s="23">
        <v>0</v>
      </c>
      <c r="CR888" s="23">
        <v>0</v>
      </c>
      <c r="CS888" s="25">
        <f t="shared" si="127"/>
        <v>284813083</v>
      </c>
      <c r="CT888" s="22">
        <v>0</v>
      </c>
      <c r="CU888" s="23">
        <v>0</v>
      </c>
      <c r="CV888" s="23">
        <v>0</v>
      </c>
      <c r="CW888" s="23"/>
      <c r="CX888" s="23">
        <v>0</v>
      </c>
      <c r="CY888" s="24">
        <v>0</v>
      </c>
      <c r="CZ888" s="23">
        <v>0</v>
      </c>
      <c r="DA888" s="23">
        <v>0</v>
      </c>
      <c r="DB888" s="25">
        <f t="shared" si="129"/>
        <v>284813083</v>
      </c>
      <c r="DC888" s="22">
        <v>0</v>
      </c>
      <c r="DD888" s="23">
        <v>0</v>
      </c>
      <c r="DE888" s="23">
        <v>0</v>
      </c>
      <c r="DF888" s="23">
        <v>0</v>
      </c>
      <c r="DG888" s="23">
        <v>0</v>
      </c>
      <c r="DH888" s="24">
        <v>0</v>
      </c>
      <c r="DI888" s="23">
        <v>0</v>
      </c>
      <c r="DJ888" s="23">
        <v>0</v>
      </c>
      <c r="DK888" s="25">
        <f t="shared" si="130"/>
        <v>284813083</v>
      </c>
      <c r="DL888" s="28">
        <v>0</v>
      </c>
      <c r="DM888" s="23">
        <v>0</v>
      </c>
      <c r="DN888" s="23">
        <v>0</v>
      </c>
      <c r="DO888" s="23">
        <v>0</v>
      </c>
      <c r="DP888" s="23">
        <v>0</v>
      </c>
      <c r="DQ888" s="23"/>
      <c r="DR888" s="23">
        <v>0</v>
      </c>
      <c r="DS888" s="23">
        <v>0</v>
      </c>
      <c r="DT888" s="24">
        <v>0</v>
      </c>
      <c r="DU888" s="23">
        <v>0</v>
      </c>
      <c r="DV888" s="23">
        <v>0</v>
      </c>
      <c r="DW888" s="26">
        <f t="shared" si="128"/>
        <v>284813083</v>
      </c>
      <c r="DX888" s="26">
        <f>VLOOKUP(B888,[2]RPTNCT049_ConsultaSaldosContabl!$I$4:$K$7914,3,0)</f>
        <v>102932512</v>
      </c>
      <c r="DY888" s="13" t="e">
        <f>+S888+AD888+AU888+#REF!+BG888+#REF!+BQ888+#REF!</f>
        <v>#REF!</v>
      </c>
    </row>
    <row r="889" spans="1:129" ht="15" customHeight="1" x14ac:dyDescent="0.2">
      <c r="A889" s="9">
        <v>8000990892</v>
      </c>
      <c r="B889" s="9">
        <v>800099089</v>
      </c>
      <c r="C889" s="9"/>
      <c r="D889" s="27">
        <v>218752287</v>
      </c>
      <c r="E889" s="21" t="s">
        <v>793</v>
      </c>
      <c r="F889" s="20" t="s">
        <v>1929</v>
      </c>
      <c r="G889" s="22">
        <f>VLOOKUP(A889,[1]SGP!$A$4:$G$1137,7,0)</f>
        <v>0</v>
      </c>
      <c r="H889" s="23"/>
      <c r="I889" s="23">
        <v>0</v>
      </c>
      <c r="J889" s="23">
        <v>0</v>
      </c>
      <c r="K889" s="24">
        <v>0</v>
      </c>
      <c r="L889" s="23">
        <v>0</v>
      </c>
      <c r="M889" s="23">
        <v>0</v>
      </c>
      <c r="N889" s="25">
        <f t="shared" si="131"/>
        <v>0</v>
      </c>
      <c r="O889" s="25">
        <v>0</v>
      </c>
      <c r="P889" s="22">
        <v>0</v>
      </c>
      <c r="Q889" s="23">
        <v>0</v>
      </c>
      <c r="R889" s="23">
        <v>0</v>
      </c>
      <c r="S889" s="31">
        <v>33985590</v>
      </c>
      <c r="T889" s="23">
        <v>0</v>
      </c>
      <c r="U889" s="24">
        <v>0</v>
      </c>
      <c r="V889" s="23">
        <v>0</v>
      </c>
      <c r="W889" s="23">
        <v>0</v>
      </c>
      <c r="X889" s="25">
        <f t="shared" si="123"/>
        <v>33985590</v>
      </c>
      <c r="Y889" s="25">
        <v>0</v>
      </c>
      <c r="Z889" s="22">
        <v>0</v>
      </c>
      <c r="AA889" s="23">
        <v>0</v>
      </c>
      <c r="AB889" s="22">
        <v>0</v>
      </c>
      <c r="AC889" s="23">
        <v>0</v>
      </c>
      <c r="AD889" s="23">
        <v>9237509</v>
      </c>
      <c r="AE889" s="23">
        <v>0</v>
      </c>
      <c r="AF889" s="24">
        <v>0</v>
      </c>
      <c r="AG889" s="23">
        <v>0</v>
      </c>
      <c r="AH889" s="23">
        <v>0</v>
      </c>
      <c r="AI889" s="25">
        <f t="shared" si="124"/>
        <v>43223099</v>
      </c>
      <c r="AJ889" s="25">
        <v>0</v>
      </c>
      <c r="AK889" s="24">
        <v>0</v>
      </c>
      <c r="AL889" s="23">
        <v>0</v>
      </c>
      <c r="AM889" s="23">
        <v>0</v>
      </c>
      <c r="AN889" s="24">
        <v>0</v>
      </c>
      <c r="AO889" s="24">
        <v>0</v>
      </c>
      <c r="AP889" s="23">
        <v>0</v>
      </c>
      <c r="AQ889" s="23">
        <v>0</v>
      </c>
      <c r="AR889" s="23">
        <v>0</v>
      </c>
      <c r="AS889" s="41" t="s">
        <v>2304</v>
      </c>
      <c r="AT889" s="23">
        <v>0</v>
      </c>
      <c r="AU889" s="23">
        <v>0</v>
      </c>
      <c r="AV889" s="25">
        <v>43223099</v>
      </c>
      <c r="AW889" s="22">
        <v>0</v>
      </c>
      <c r="AX889" s="23">
        <v>0</v>
      </c>
      <c r="AY889" s="41">
        <v>0</v>
      </c>
      <c r="AZ889" s="23">
        <v>0</v>
      </c>
      <c r="BA889" s="24">
        <v>0</v>
      </c>
      <c r="BB889" s="23">
        <v>0</v>
      </c>
      <c r="BC889" s="23"/>
      <c r="BD889" s="23">
        <v>0</v>
      </c>
      <c r="BE889" s="41">
        <v>0</v>
      </c>
      <c r="BF889" s="23">
        <v>51332135</v>
      </c>
      <c r="BG889" s="23">
        <v>38150937</v>
      </c>
      <c r="BH889" s="25">
        <v>132706171</v>
      </c>
      <c r="BI889" s="23">
        <v>0</v>
      </c>
      <c r="BJ889" s="23">
        <v>14660025</v>
      </c>
      <c r="BK889" s="23">
        <v>0</v>
      </c>
      <c r="BL889" s="23">
        <v>0</v>
      </c>
      <c r="BM889" s="23">
        <v>0</v>
      </c>
      <c r="BN889" s="24">
        <v>0</v>
      </c>
      <c r="BO889" s="23">
        <v>0</v>
      </c>
      <c r="BP889" s="23">
        <v>0</v>
      </c>
      <c r="BQ889" s="23">
        <v>21317296</v>
      </c>
      <c r="BR889" s="25">
        <v>168683492</v>
      </c>
      <c r="BS889" s="22">
        <v>0</v>
      </c>
      <c r="BT889" s="23">
        <v>0</v>
      </c>
      <c r="BU889" s="23">
        <v>0</v>
      </c>
      <c r="BV889" s="23">
        <v>0</v>
      </c>
      <c r="BW889" s="24">
        <v>0</v>
      </c>
      <c r="BX889" s="23">
        <v>0</v>
      </c>
      <c r="BY889" s="23">
        <v>0</v>
      </c>
      <c r="BZ889" s="23">
        <v>0</v>
      </c>
      <c r="CA889" s="25">
        <f t="shared" si="125"/>
        <v>168683492</v>
      </c>
      <c r="CB889" s="22">
        <v>0</v>
      </c>
      <c r="CC889" s="23">
        <v>0</v>
      </c>
      <c r="CD889" s="23">
        <v>0</v>
      </c>
      <c r="CE889" s="23">
        <v>0</v>
      </c>
      <c r="CF889" s="24">
        <v>0</v>
      </c>
      <c r="CG889" s="23">
        <v>0</v>
      </c>
      <c r="CH889" s="23">
        <v>0</v>
      </c>
      <c r="CI889" s="23">
        <v>0</v>
      </c>
      <c r="CJ889" s="25">
        <f t="shared" si="126"/>
        <v>168683492</v>
      </c>
      <c r="CK889" s="22">
        <v>0</v>
      </c>
      <c r="CL889" s="23">
        <v>0</v>
      </c>
      <c r="CM889" s="23">
        <v>0</v>
      </c>
      <c r="CN889" s="23">
        <v>0</v>
      </c>
      <c r="CO889" s="23">
        <v>0</v>
      </c>
      <c r="CP889" s="24">
        <v>0</v>
      </c>
      <c r="CQ889" s="23">
        <v>0</v>
      </c>
      <c r="CR889" s="23">
        <v>0</v>
      </c>
      <c r="CS889" s="25">
        <f t="shared" si="127"/>
        <v>168683492</v>
      </c>
      <c r="CT889" s="22">
        <v>0</v>
      </c>
      <c r="CU889" s="23">
        <v>0</v>
      </c>
      <c r="CV889" s="23">
        <v>0</v>
      </c>
      <c r="CW889" s="23"/>
      <c r="CX889" s="23">
        <v>0</v>
      </c>
      <c r="CY889" s="24">
        <v>0</v>
      </c>
      <c r="CZ889" s="23">
        <v>0</v>
      </c>
      <c r="DA889" s="23">
        <v>0</v>
      </c>
      <c r="DB889" s="25">
        <f t="shared" si="129"/>
        <v>168683492</v>
      </c>
      <c r="DC889" s="22">
        <v>0</v>
      </c>
      <c r="DD889" s="23">
        <v>0</v>
      </c>
      <c r="DE889" s="23">
        <v>0</v>
      </c>
      <c r="DF889" s="23">
        <v>0</v>
      </c>
      <c r="DG889" s="23">
        <v>0</v>
      </c>
      <c r="DH889" s="24">
        <v>0</v>
      </c>
      <c r="DI889" s="23">
        <v>0</v>
      </c>
      <c r="DJ889" s="23">
        <v>0</v>
      </c>
      <c r="DK889" s="25">
        <f t="shared" si="130"/>
        <v>168683492</v>
      </c>
      <c r="DL889" s="28">
        <v>0</v>
      </c>
      <c r="DM889" s="23">
        <v>0</v>
      </c>
      <c r="DN889" s="23">
        <v>0</v>
      </c>
      <c r="DO889" s="23">
        <v>0</v>
      </c>
      <c r="DP889" s="23"/>
      <c r="DQ889" s="23"/>
      <c r="DR889" s="23">
        <v>0</v>
      </c>
      <c r="DS889" s="23">
        <v>0</v>
      </c>
      <c r="DT889" s="24">
        <v>0</v>
      </c>
      <c r="DU889" s="23">
        <v>0</v>
      </c>
      <c r="DV889" s="23">
        <v>0</v>
      </c>
      <c r="DW889" s="26">
        <f t="shared" si="128"/>
        <v>168683492</v>
      </c>
      <c r="DX889" s="26">
        <f>VLOOKUP(B889,[2]RPTNCT049_ConsultaSaldosContabl!$I$4:$K$7914,3,0)</f>
        <v>65992160</v>
      </c>
      <c r="DY889" s="13" t="e">
        <f>+S889+AD889+AU889+#REF!+BG889+#REF!+BQ889+#REF!</f>
        <v>#REF!</v>
      </c>
    </row>
    <row r="890" spans="1:129" ht="15" customHeight="1" x14ac:dyDescent="0.2">
      <c r="A890" s="9">
        <v>8000990853</v>
      </c>
      <c r="B890" s="9">
        <v>800099085</v>
      </c>
      <c r="C890" s="9"/>
      <c r="D890" s="27">
        <v>212052520</v>
      </c>
      <c r="E890" s="21" t="s">
        <v>814</v>
      </c>
      <c r="F890" s="20" t="s">
        <v>1949</v>
      </c>
      <c r="G890" s="22">
        <f>VLOOKUP(A890,[1]SGP!$A$4:$G$1137,7,0)</f>
        <v>0</v>
      </c>
      <c r="H890" s="23"/>
      <c r="I890" s="23">
        <v>0</v>
      </c>
      <c r="J890" s="23">
        <v>0</v>
      </c>
      <c r="K890" s="24">
        <v>0</v>
      </c>
      <c r="L890" s="23">
        <v>0</v>
      </c>
      <c r="M890" s="23">
        <v>0</v>
      </c>
      <c r="N890" s="25">
        <f t="shared" si="131"/>
        <v>0</v>
      </c>
      <c r="O890" s="25">
        <v>0</v>
      </c>
      <c r="P890" s="22">
        <v>0</v>
      </c>
      <c r="Q890" s="23">
        <v>0</v>
      </c>
      <c r="R890" s="23">
        <v>0</v>
      </c>
      <c r="S890" s="31">
        <v>76050531</v>
      </c>
      <c r="T890" s="23">
        <v>0</v>
      </c>
      <c r="U890" s="24">
        <v>0</v>
      </c>
      <c r="V890" s="23">
        <v>0</v>
      </c>
      <c r="W890" s="23">
        <v>0</v>
      </c>
      <c r="X890" s="25">
        <f t="shared" si="123"/>
        <v>76050531</v>
      </c>
      <c r="Y890" s="25">
        <v>0</v>
      </c>
      <c r="Z890" s="22">
        <v>0</v>
      </c>
      <c r="AA890" s="23">
        <v>0</v>
      </c>
      <c r="AB890" s="22">
        <v>0</v>
      </c>
      <c r="AC890" s="23">
        <v>0</v>
      </c>
      <c r="AD890" s="23">
        <v>0</v>
      </c>
      <c r="AE890" s="23">
        <v>0</v>
      </c>
      <c r="AF890" s="24">
        <v>0</v>
      </c>
      <c r="AG890" s="23">
        <v>0</v>
      </c>
      <c r="AH890" s="23">
        <v>0</v>
      </c>
      <c r="AI890" s="25">
        <f t="shared" si="124"/>
        <v>76050531</v>
      </c>
      <c r="AJ890" s="25">
        <v>0</v>
      </c>
      <c r="AK890" s="24">
        <v>0</v>
      </c>
      <c r="AL890" s="23">
        <v>0</v>
      </c>
      <c r="AM890" s="23">
        <v>0</v>
      </c>
      <c r="AN890" s="24">
        <v>0</v>
      </c>
      <c r="AO890" s="24">
        <v>0</v>
      </c>
      <c r="AP890" s="23">
        <v>0</v>
      </c>
      <c r="AQ890" s="23">
        <v>0</v>
      </c>
      <c r="AR890" s="23">
        <v>0</v>
      </c>
      <c r="AS890" s="41" t="s">
        <v>2304</v>
      </c>
      <c r="AT890" s="23">
        <v>0</v>
      </c>
      <c r="AU890" s="23">
        <v>0</v>
      </c>
      <c r="AV890" s="25">
        <v>76050531</v>
      </c>
      <c r="AW890" s="22">
        <v>0</v>
      </c>
      <c r="AX890" s="23">
        <v>0</v>
      </c>
      <c r="AY890" s="41">
        <v>0</v>
      </c>
      <c r="AZ890" s="23">
        <v>0</v>
      </c>
      <c r="BA890" s="24">
        <v>0</v>
      </c>
      <c r="BB890" s="23">
        <v>0</v>
      </c>
      <c r="BC890" s="23"/>
      <c r="BD890" s="23">
        <v>0</v>
      </c>
      <c r="BE890" s="41">
        <v>0</v>
      </c>
      <c r="BF890" s="23">
        <v>114870945</v>
      </c>
      <c r="BG890" s="23">
        <v>67334519</v>
      </c>
      <c r="BH890" s="25">
        <v>258255995</v>
      </c>
      <c r="BI890" s="23">
        <v>0</v>
      </c>
      <c r="BJ890" s="23">
        <v>31051320</v>
      </c>
      <c r="BK890" s="23">
        <v>0</v>
      </c>
      <c r="BL890" s="23">
        <v>0</v>
      </c>
      <c r="BM890" s="23">
        <v>0</v>
      </c>
      <c r="BN890" s="24">
        <v>0</v>
      </c>
      <c r="BO890" s="23">
        <v>0</v>
      </c>
      <c r="BP890" s="23">
        <v>0</v>
      </c>
      <c r="BQ890" s="23">
        <v>0</v>
      </c>
      <c r="BR890" s="25">
        <v>289307315</v>
      </c>
      <c r="BS890" s="22">
        <v>0</v>
      </c>
      <c r="BT890" s="23">
        <v>0</v>
      </c>
      <c r="BU890" s="23">
        <v>0</v>
      </c>
      <c r="BV890" s="23">
        <v>0</v>
      </c>
      <c r="BW890" s="24">
        <v>0</v>
      </c>
      <c r="BX890" s="23">
        <v>0</v>
      </c>
      <c r="BY890" s="23">
        <v>0</v>
      </c>
      <c r="BZ890" s="23">
        <v>0</v>
      </c>
      <c r="CA890" s="25">
        <f t="shared" si="125"/>
        <v>289307315</v>
      </c>
      <c r="CB890" s="22">
        <v>0</v>
      </c>
      <c r="CC890" s="23">
        <v>0</v>
      </c>
      <c r="CD890" s="23">
        <v>0</v>
      </c>
      <c r="CE890" s="23">
        <v>0</v>
      </c>
      <c r="CF890" s="24">
        <v>0</v>
      </c>
      <c r="CG890" s="23">
        <v>0</v>
      </c>
      <c r="CH890" s="23">
        <v>0</v>
      </c>
      <c r="CI890" s="23">
        <v>0</v>
      </c>
      <c r="CJ890" s="25">
        <f t="shared" si="126"/>
        <v>289307315</v>
      </c>
      <c r="CK890" s="22">
        <v>0</v>
      </c>
      <c r="CL890" s="23">
        <v>0</v>
      </c>
      <c r="CM890" s="23">
        <v>0</v>
      </c>
      <c r="CN890" s="23">
        <v>0</v>
      </c>
      <c r="CO890" s="23">
        <v>0</v>
      </c>
      <c r="CP890" s="24">
        <v>0</v>
      </c>
      <c r="CQ890" s="23">
        <v>0</v>
      </c>
      <c r="CR890" s="23">
        <v>0</v>
      </c>
      <c r="CS890" s="25">
        <f t="shared" si="127"/>
        <v>289307315</v>
      </c>
      <c r="CT890" s="22">
        <v>0</v>
      </c>
      <c r="CU890" s="23">
        <v>0</v>
      </c>
      <c r="CV890" s="23">
        <v>0</v>
      </c>
      <c r="CW890" s="23"/>
      <c r="CX890" s="23">
        <v>0</v>
      </c>
      <c r="CY890" s="24">
        <v>0</v>
      </c>
      <c r="CZ890" s="23">
        <v>0</v>
      </c>
      <c r="DA890" s="23">
        <v>0</v>
      </c>
      <c r="DB890" s="25">
        <f t="shared" si="129"/>
        <v>289307315</v>
      </c>
      <c r="DC890" s="22">
        <v>0</v>
      </c>
      <c r="DD890" s="23">
        <v>0</v>
      </c>
      <c r="DE890" s="23">
        <v>0</v>
      </c>
      <c r="DF890" s="23">
        <v>0</v>
      </c>
      <c r="DG890" s="23">
        <v>0</v>
      </c>
      <c r="DH890" s="24">
        <v>0</v>
      </c>
      <c r="DI890" s="23">
        <v>0</v>
      </c>
      <c r="DJ890" s="23">
        <v>0</v>
      </c>
      <c r="DK890" s="25">
        <f t="shared" si="130"/>
        <v>289307315</v>
      </c>
      <c r="DL890" s="28">
        <v>0</v>
      </c>
      <c r="DM890" s="23">
        <v>0</v>
      </c>
      <c r="DN890" s="23">
        <v>0</v>
      </c>
      <c r="DO890" s="23">
        <v>0</v>
      </c>
      <c r="DP890" s="23"/>
      <c r="DQ890" s="23"/>
      <c r="DR890" s="23">
        <v>0</v>
      </c>
      <c r="DS890" s="23">
        <v>0</v>
      </c>
      <c r="DT890" s="24">
        <v>0</v>
      </c>
      <c r="DU890" s="23">
        <v>0</v>
      </c>
      <c r="DV890" s="23">
        <v>0</v>
      </c>
      <c r="DW890" s="26">
        <f t="shared" si="128"/>
        <v>289307315</v>
      </c>
      <c r="DX890" s="26">
        <f>VLOOKUP(B890,[2]RPTNCT049_ConsultaSaldosContabl!$I$4:$K$7914,3,0)</f>
        <v>145922265</v>
      </c>
      <c r="DY890" s="13" t="e">
        <f>+S890+AD890+AU890+#REF!+BG890+#REF!+BQ890+#REF!</f>
        <v>#REF!</v>
      </c>
    </row>
    <row r="891" spans="1:129" ht="15" customHeight="1" x14ac:dyDescent="0.2">
      <c r="A891" s="9">
        <v>8000990846</v>
      </c>
      <c r="B891" s="9">
        <v>800099084</v>
      </c>
      <c r="C891" s="9"/>
      <c r="D891" s="27">
        <v>216052260</v>
      </c>
      <c r="E891" s="21" t="s">
        <v>792</v>
      </c>
      <c r="F891" s="20" t="s">
        <v>1928</v>
      </c>
      <c r="G891" s="22">
        <f>VLOOKUP(A891,[1]SGP!$A$4:$G$1137,7,0)</f>
        <v>0</v>
      </c>
      <c r="H891" s="23"/>
      <c r="I891" s="23">
        <v>0</v>
      </c>
      <c r="J891" s="23">
        <v>0</v>
      </c>
      <c r="K891" s="24">
        <v>0</v>
      </c>
      <c r="L891" s="23">
        <v>0</v>
      </c>
      <c r="M891" s="23">
        <v>0</v>
      </c>
      <c r="N891" s="25">
        <f t="shared" si="131"/>
        <v>0</v>
      </c>
      <c r="O891" s="25">
        <v>0</v>
      </c>
      <c r="P891" s="22">
        <v>0</v>
      </c>
      <c r="Q891" s="23">
        <v>0</v>
      </c>
      <c r="R891" s="23">
        <v>0</v>
      </c>
      <c r="S891" s="31">
        <v>46448868</v>
      </c>
      <c r="T891" s="23">
        <v>0</v>
      </c>
      <c r="U891" s="24">
        <v>0</v>
      </c>
      <c r="V891" s="23">
        <v>0</v>
      </c>
      <c r="W891" s="23">
        <v>0</v>
      </c>
      <c r="X891" s="25">
        <f t="shared" si="123"/>
        <v>46448868</v>
      </c>
      <c r="Y891" s="25">
        <v>0</v>
      </c>
      <c r="Z891" s="22">
        <v>0</v>
      </c>
      <c r="AA891" s="23">
        <v>0</v>
      </c>
      <c r="AB891" s="22">
        <v>0</v>
      </c>
      <c r="AC891" s="23">
        <v>0</v>
      </c>
      <c r="AD891" s="23">
        <v>4868111</v>
      </c>
      <c r="AE891" s="23">
        <v>0</v>
      </c>
      <c r="AF891" s="24">
        <v>0</v>
      </c>
      <c r="AG891" s="23">
        <v>0</v>
      </c>
      <c r="AH891" s="23">
        <v>0</v>
      </c>
      <c r="AI891" s="25">
        <f t="shared" si="124"/>
        <v>51316979</v>
      </c>
      <c r="AJ891" s="25">
        <v>0</v>
      </c>
      <c r="AK891" s="24">
        <v>0</v>
      </c>
      <c r="AL891" s="23">
        <v>0</v>
      </c>
      <c r="AM891" s="23">
        <v>0</v>
      </c>
      <c r="AN891" s="24">
        <v>0</v>
      </c>
      <c r="AO891" s="24">
        <v>0</v>
      </c>
      <c r="AP891" s="23">
        <v>0</v>
      </c>
      <c r="AQ891" s="23">
        <v>0</v>
      </c>
      <c r="AR891" s="23">
        <v>0</v>
      </c>
      <c r="AS891" s="41" t="s">
        <v>2304</v>
      </c>
      <c r="AT891" s="23">
        <v>0</v>
      </c>
      <c r="AU891" s="23">
        <v>0</v>
      </c>
      <c r="AV891" s="25">
        <v>51316979</v>
      </c>
      <c r="AW891" s="22">
        <v>0</v>
      </c>
      <c r="AX891" s="23">
        <v>0</v>
      </c>
      <c r="AY891" s="41">
        <v>0</v>
      </c>
      <c r="AZ891" s="23">
        <v>0</v>
      </c>
      <c r="BA891" s="24">
        <v>0</v>
      </c>
      <c r="BB891" s="23">
        <v>0</v>
      </c>
      <c r="BC891" s="23"/>
      <c r="BD891" s="23">
        <v>0</v>
      </c>
      <c r="BE891" s="41">
        <v>0</v>
      </c>
      <c r="BF891" s="23">
        <v>90463285</v>
      </c>
      <c r="BG891" s="23">
        <v>44521350</v>
      </c>
      <c r="BH891" s="25">
        <v>186301614</v>
      </c>
      <c r="BI891" s="23">
        <v>0</v>
      </c>
      <c r="BJ891" s="23">
        <v>27326616</v>
      </c>
      <c r="BK891" s="23">
        <v>0</v>
      </c>
      <c r="BL891" s="23">
        <v>0</v>
      </c>
      <c r="BM891" s="23">
        <v>0</v>
      </c>
      <c r="BN891" s="24">
        <v>0</v>
      </c>
      <c r="BO891" s="23">
        <v>0</v>
      </c>
      <c r="BP891" s="23">
        <v>0</v>
      </c>
      <c r="BQ891" s="23">
        <v>0</v>
      </c>
      <c r="BR891" s="25">
        <v>213628230</v>
      </c>
      <c r="BS891" s="22">
        <v>0</v>
      </c>
      <c r="BT891" s="23">
        <v>0</v>
      </c>
      <c r="BU891" s="23">
        <v>0</v>
      </c>
      <c r="BV891" s="23">
        <v>0</v>
      </c>
      <c r="BW891" s="24">
        <v>0</v>
      </c>
      <c r="BX891" s="23">
        <v>0</v>
      </c>
      <c r="BY891" s="23">
        <v>0</v>
      </c>
      <c r="BZ891" s="23">
        <v>0</v>
      </c>
      <c r="CA891" s="25">
        <f t="shared" si="125"/>
        <v>213628230</v>
      </c>
      <c r="CB891" s="22">
        <v>0</v>
      </c>
      <c r="CC891" s="23">
        <v>0</v>
      </c>
      <c r="CD891" s="23">
        <v>0</v>
      </c>
      <c r="CE891" s="23">
        <v>0</v>
      </c>
      <c r="CF891" s="24">
        <v>0</v>
      </c>
      <c r="CG891" s="23">
        <v>0</v>
      </c>
      <c r="CH891" s="23">
        <v>0</v>
      </c>
      <c r="CI891" s="23">
        <v>0</v>
      </c>
      <c r="CJ891" s="25">
        <f t="shared" si="126"/>
        <v>213628230</v>
      </c>
      <c r="CK891" s="22">
        <v>0</v>
      </c>
      <c r="CL891" s="23">
        <v>0</v>
      </c>
      <c r="CM891" s="23">
        <v>0</v>
      </c>
      <c r="CN891" s="23">
        <v>0</v>
      </c>
      <c r="CO891" s="23">
        <v>0</v>
      </c>
      <c r="CP891" s="24">
        <v>0</v>
      </c>
      <c r="CQ891" s="23">
        <v>0</v>
      </c>
      <c r="CR891" s="23">
        <v>0</v>
      </c>
      <c r="CS891" s="25">
        <f t="shared" si="127"/>
        <v>213628230</v>
      </c>
      <c r="CT891" s="22">
        <v>0</v>
      </c>
      <c r="CU891" s="23">
        <v>0</v>
      </c>
      <c r="CV891" s="23">
        <v>0</v>
      </c>
      <c r="CW891" s="23"/>
      <c r="CX891" s="23">
        <v>0</v>
      </c>
      <c r="CY891" s="24">
        <v>0</v>
      </c>
      <c r="CZ891" s="23">
        <v>0</v>
      </c>
      <c r="DA891" s="23">
        <v>0</v>
      </c>
      <c r="DB891" s="25">
        <f t="shared" si="129"/>
        <v>213628230</v>
      </c>
      <c r="DC891" s="22">
        <v>0</v>
      </c>
      <c r="DD891" s="23">
        <v>0</v>
      </c>
      <c r="DE891" s="23">
        <v>0</v>
      </c>
      <c r="DF891" s="23">
        <v>0</v>
      </c>
      <c r="DG891" s="23">
        <v>0</v>
      </c>
      <c r="DH891" s="24">
        <v>0</v>
      </c>
      <c r="DI891" s="23">
        <v>0</v>
      </c>
      <c r="DJ891" s="23">
        <v>0</v>
      </c>
      <c r="DK891" s="25">
        <f t="shared" si="130"/>
        <v>213628230</v>
      </c>
      <c r="DL891" s="28">
        <v>0</v>
      </c>
      <c r="DM891" s="23">
        <v>0</v>
      </c>
      <c r="DN891" s="23">
        <v>0</v>
      </c>
      <c r="DO891" s="23">
        <v>0</v>
      </c>
      <c r="DP891" s="23"/>
      <c r="DQ891" s="23"/>
      <c r="DR891" s="23">
        <v>0</v>
      </c>
      <c r="DS891" s="23">
        <v>0</v>
      </c>
      <c r="DT891" s="24">
        <v>0</v>
      </c>
      <c r="DU891" s="23">
        <v>0</v>
      </c>
      <c r="DV891" s="23">
        <v>0</v>
      </c>
      <c r="DW891" s="26">
        <f t="shared" si="128"/>
        <v>213628230</v>
      </c>
      <c r="DX891" s="26">
        <f>VLOOKUP(B891,[2]RPTNCT049_ConsultaSaldosContabl!$I$4:$K$7914,3,0)</f>
        <v>117789901</v>
      </c>
      <c r="DY891" s="13" t="e">
        <f>+S891+AD891+AU891+#REF!+BG891+#REF!+BQ891+#REF!</f>
        <v>#REF!</v>
      </c>
    </row>
    <row r="892" spans="1:129" ht="15" customHeight="1" x14ac:dyDescent="0.2">
      <c r="A892" s="9">
        <v>8000990807</v>
      </c>
      <c r="B892" s="9">
        <v>800099080</v>
      </c>
      <c r="C892" s="9"/>
      <c r="D892" s="27">
        <v>215852258</v>
      </c>
      <c r="E892" s="21" t="s">
        <v>791</v>
      </c>
      <c r="F892" s="20" t="s">
        <v>1927</v>
      </c>
      <c r="G892" s="22">
        <f>VLOOKUP(A892,[1]SGP!$A$4:$G$1137,7,0)</f>
        <v>0</v>
      </c>
      <c r="H892" s="23"/>
      <c r="I892" s="23">
        <v>0</v>
      </c>
      <c r="J892" s="23">
        <v>0</v>
      </c>
      <c r="K892" s="24">
        <v>0</v>
      </c>
      <c r="L892" s="23">
        <v>0</v>
      </c>
      <c r="M892" s="23">
        <v>0</v>
      </c>
      <c r="N892" s="25">
        <f t="shared" si="131"/>
        <v>0</v>
      </c>
      <c r="O892" s="25">
        <v>0</v>
      </c>
      <c r="P892" s="22">
        <v>0</v>
      </c>
      <c r="Q892" s="23">
        <v>0</v>
      </c>
      <c r="R892" s="23">
        <v>0</v>
      </c>
      <c r="S892" s="31">
        <v>144098408</v>
      </c>
      <c r="T892" s="23">
        <v>0</v>
      </c>
      <c r="U892" s="24">
        <v>0</v>
      </c>
      <c r="V892" s="23">
        <v>0</v>
      </c>
      <c r="W892" s="23">
        <v>0</v>
      </c>
      <c r="X892" s="25">
        <f t="shared" si="123"/>
        <v>144098408</v>
      </c>
      <c r="Y892" s="25">
        <v>0</v>
      </c>
      <c r="Z892" s="22">
        <v>0</v>
      </c>
      <c r="AA892" s="23">
        <v>0</v>
      </c>
      <c r="AB892" s="22">
        <v>0</v>
      </c>
      <c r="AC892" s="23">
        <v>0</v>
      </c>
      <c r="AD892" s="23">
        <v>0</v>
      </c>
      <c r="AE892" s="23">
        <v>0</v>
      </c>
      <c r="AF892" s="24">
        <v>0</v>
      </c>
      <c r="AG892" s="23">
        <v>0</v>
      </c>
      <c r="AH892" s="23">
        <v>0</v>
      </c>
      <c r="AI892" s="25">
        <f t="shared" si="124"/>
        <v>144098408</v>
      </c>
      <c r="AJ892" s="25">
        <v>0</v>
      </c>
      <c r="AK892" s="24">
        <v>0</v>
      </c>
      <c r="AL892" s="23">
        <v>0</v>
      </c>
      <c r="AM892" s="23">
        <v>0</v>
      </c>
      <c r="AN892" s="24">
        <v>0</v>
      </c>
      <c r="AO892" s="24">
        <v>0</v>
      </c>
      <c r="AP892" s="23">
        <v>0</v>
      </c>
      <c r="AQ892" s="23">
        <v>0</v>
      </c>
      <c r="AR892" s="23">
        <v>0</v>
      </c>
      <c r="AS892" s="41" t="s">
        <v>2304</v>
      </c>
      <c r="AT892" s="23">
        <v>0</v>
      </c>
      <c r="AU892" s="23">
        <v>0</v>
      </c>
      <c r="AV892" s="25">
        <v>144098408</v>
      </c>
      <c r="AW892" s="22">
        <v>0</v>
      </c>
      <c r="AX892" s="23">
        <v>0</v>
      </c>
      <c r="AY892" s="41">
        <v>0</v>
      </c>
      <c r="AZ892" s="23">
        <v>0</v>
      </c>
      <c r="BA892" s="24">
        <v>0</v>
      </c>
      <c r="BB892" s="23">
        <v>0</v>
      </c>
      <c r="BC892" s="23"/>
      <c r="BD892" s="23">
        <v>0</v>
      </c>
      <c r="BE892" s="41">
        <v>0</v>
      </c>
      <c r="BF892" s="23">
        <v>116461455</v>
      </c>
      <c r="BG892" s="23">
        <v>133496380</v>
      </c>
      <c r="BH892" s="25">
        <v>394056243</v>
      </c>
      <c r="BI892" s="23">
        <v>0</v>
      </c>
      <c r="BJ892" s="23">
        <v>33261808</v>
      </c>
      <c r="BK892" s="23">
        <v>0</v>
      </c>
      <c r="BL892" s="23">
        <v>0</v>
      </c>
      <c r="BM892" s="23">
        <v>0</v>
      </c>
      <c r="BN892" s="24">
        <v>0</v>
      </c>
      <c r="BO892" s="23">
        <v>0</v>
      </c>
      <c r="BP892" s="23">
        <v>0</v>
      </c>
      <c r="BQ892" s="23">
        <v>0</v>
      </c>
      <c r="BR892" s="25">
        <v>427318051</v>
      </c>
      <c r="BS892" s="22">
        <v>0</v>
      </c>
      <c r="BT892" s="23">
        <v>0</v>
      </c>
      <c r="BU892" s="23">
        <v>0</v>
      </c>
      <c r="BV892" s="23">
        <v>0</v>
      </c>
      <c r="BW892" s="24">
        <v>0</v>
      </c>
      <c r="BX892" s="23">
        <v>0</v>
      </c>
      <c r="BY892" s="23">
        <v>0</v>
      </c>
      <c r="BZ892" s="23">
        <v>0</v>
      </c>
      <c r="CA892" s="25">
        <f t="shared" si="125"/>
        <v>427318051</v>
      </c>
      <c r="CB892" s="22">
        <v>0</v>
      </c>
      <c r="CC892" s="23">
        <v>0</v>
      </c>
      <c r="CD892" s="23">
        <v>0</v>
      </c>
      <c r="CE892" s="23">
        <v>0</v>
      </c>
      <c r="CF892" s="24">
        <v>0</v>
      </c>
      <c r="CG892" s="23">
        <v>0</v>
      </c>
      <c r="CH892" s="23">
        <v>0</v>
      </c>
      <c r="CI892" s="23">
        <v>0</v>
      </c>
      <c r="CJ892" s="25">
        <f t="shared" si="126"/>
        <v>427318051</v>
      </c>
      <c r="CK892" s="22">
        <v>0</v>
      </c>
      <c r="CL892" s="23">
        <v>0</v>
      </c>
      <c r="CM892" s="23">
        <v>0</v>
      </c>
      <c r="CN892" s="23">
        <v>0</v>
      </c>
      <c r="CO892" s="23">
        <v>0</v>
      </c>
      <c r="CP892" s="24">
        <v>0</v>
      </c>
      <c r="CQ892" s="23">
        <v>0</v>
      </c>
      <c r="CR892" s="23">
        <v>0</v>
      </c>
      <c r="CS892" s="25">
        <f t="shared" si="127"/>
        <v>427318051</v>
      </c>
      <c r="CT892" s="22">
        <v>0</v>
      </c>
      <c r="CU892" s="23">
        <v>0</v>
      </c>
      <c r="CV892" s="23">
        <v>0</v>
      </c>
      <c r="CW892" s="23"/>
      <c r="CX892" s="23">
        <v>0</v>
      </c>
      <c r="CY892" s="24">
        <v>0</v>
      </c>
      <c r="CZ892" s="23">
        <v>0</v>
      </c>
      <c r="DA892" s="23">
        <v>0</v>
      </c>
      <c r="DB892" s="25">
        <f t="shared" si="129"/>
        <v>427318051</v>
      </c>
      <c r="DC892" s="22">
        <v>0</v>
      </c>
      <c r="DD892" s="23">
        <v>0</v>
      </c>
      <c r="DE892" s="23">
        <v>0</v>
      </c>
      <c r="DF892" s="23">
        <v>0</v>
      </c>
      <c r="DG892" s="23">
        <v>0</v>
      </c>
      <c r="DH892" s="24">
        <v>0</v>
      </c>
      <c r="DI892" s="23">
        <v>0</v>
      </c>
      <c r="DJ892" s="23">
        <v>0</v>
      </c>
      <c r="DK892" s="25">
        <f t="shared" si="130"/>
        <v>427318051</v>
      </c>
      <c r="DL892" s="28">
        <v>0</v>
      </c>
      <c r="DM892" s="23">
        <v>0</v>
      </c>
      <c r="DN892" s="23">
        <v>0</v>
      </c>
      <c r="DO892" s="23">
        <v>0</v>
      </c>
      <c r="DP892" s="23"/>
      <c r="DQ892" s="23"/>
      <c r="DR892" s="23">
        <v>0</v>
      </c>
      <c r="DS892" s="23">
        <v>0</v>
      </c>
      <c r="DT892" s="24">
        <v>0</v>
      </c>
      <c r="DU892" s="23">
        <v>0</v>
      </c>
      <c r="DV892" s="23">
        <v>0</v>
      </c>
      <c r="DW892" s="26">
        <f t="shared" si="128"/>
        <v>427318051</v>
      </c>
      <c r="DX892" s="26">
        <f>VLOOKUP(B892,[2]RPTNCT049_ConsultaSaldosContabl!$I$4:$K$7914,3,0)</f>
        <v>149723263</v>
      </c>
      <c r="DY892" s="13" t="e">
        <f>+S892+AD892+AU892+#REF!+BG892+#REF!+BQ892+#REF!</f>
        <v>#REF!</v>
      </c>
    </row>
    <row r="893" spans="1:129" ht="15" customHeight="1" x14ac:dyDescent="0.2">
      <c r="A893" s="9">
        <v>8000990799</v>
      </c>
      <c r="B893" s="9">
        <v>800099079</v>
      </c>
      <c r="C893" s="9"/>
      <c r="D893" s="27">
        <v>215652256</v>
      </c>
      <c r="E893" s="21" t="s">
        <v>790</v>
      </c>
      <c r="F893" s="20" t="s">
        <v>1926</v>
      </c>
      <c r="G893" s="22">
        <f>VLOOKUP(A893,[1]SGP!$A$4:$G$1137,7,0)</f>
        <v>0</v>
      </c>
      <c r="H893" s="23"/>
      <c r="I893" s="23">
        <v>0</v>
      </c>
      <c r="J893" s="23">
        <v>0</v>
      </c>
      <c r="K893" s="24">
        <v>0</v>
      </c>
      <c r="L893" s="23">
        <v>0</v>
      </c>
      <c r="M893" s="23">
        <v>0</v>
      </c>
      <c r="N893" s="25">
        <f t="shared" si="131"/>
        <v>0</v>
      </c>
      <c r="O893" s="25">
        <v>0</v>
      </c>
      <c r="P893" s="22">
        <v>0</v>
      </c>
      <c r="Q893" s="23">
        <v>0</v>
      </c>
      <c r="R893" s="23">
        <v>0</v>
      </c>
      <c r="S893" s="31">
        <v>65819407</v>
      </c>
      <c r="T893" s="23">
        <v>0</v>
      </c>
      <c r="U893" s="24">
        <v>0</v>
      </c>
      <c r="V893" s="23">
        <v>0</v>
      </c>
      <c r="W893" s="23">
        <v>0</v>
      </c>
      <c r="X893" s="25">
        <f t="shared" si="123"/>
        <v>65819407</v>
      </c>
      <c r="Y893" s="25">
        <v>0</v>
      </c>
      <c r="Z893" s="22">
        <v>0</v>
      </c>
      <c r="AA893" s="23">
        <v>0</v>
      </c>
      <c r="AB893" s="22">
        <v>0</v>
      </c>
      <c r="AC893" s="23">
        <v>0</v>
      </c>
      <c r="AD893" s="23">
        <v>0</v>
      </c>
      <c r="AE893" s="23">
        <v>0</v>
      </c>
      <c r="AF893" s="24">
        <v>0</v>
      </c>
      <c r="AG893" s="23">
        <v>0</v>
      </c>
      <c r="AH893" s="23">
        <v>0</v>
      </c>
      <c r="AI893" s="25">
        <f t="shared" si="124"/>
        <v>65819407</v>
      </c>
      <c r="AJ893" s="25">
        <v>0</v>
      </c>
      <c r="AK893" s="24">
        <v>0</v>
      </c>
      <c r="AL893" s="23">
        <v>0</v>
      </c>
      <c r="AM893" s="23">
        <v>0</v>
      </c>
      <c r="AN893" s="24">
        <v>0</v>
      </c>
      <c r="AO893" s="24">
        <v>0</v>
      </c>
      <c r="AP893" s="23">
        <v>0</v>
      </c>
      <c r="AQ893" s="23">
        <v>0</v>
      </c>
      <c r="AR893" s="23">
        <v>0</v>
      </c>
      <c r="AS893" s="41" t="s">
        <v>2304</v>
      </c>
      <c r="AT893" s="23">
        <v>0</v>
      </c>
      <c r="AU893" s="23">
        <v>0</v>
      </c>
      <c r="AV893" s="25">
        <v>65819407</v>
      </c>
      <c r="AW893" s="22">
        <v>0</v>
      </c>
      <c r="AX893" s="23">
        <v>0</v>
      </c>
      <c r="AY893" s="41">
        <v>0</v>
      </c>
      <c r="AZ893" s="23">
        <v>0</v>
      </c>
      <c r="BA893" s="24">
        <v>0</v>
      </c>
      <c r="BB893" s="23">
        <v>0</v>
      </c>
      <c r="BC893" s="23"/>
      <c r="BD893" s="23">
        <v>0</v>
      </c>
      <c r="BE893" s="41">
        <v>0</v>
      </c>
      <c r="BF893" s="23">
        <v>0</v>
      </c>
      <c r="BG893" s="23">
        <v>62015060</v>
      </c>
      <c r="BH893" s="25">
        <v>127834467</v>
      </c>
      <c r="BI893" s="23">
        <v>0</v>
      </c>
      <c r="BJ893" s="23">
        <v>22300769</v>
      </c>
      <c r="BK893" s="23">
        <v>0</v>
      </c>
      <c r="BL893" s="23">
        <v>0</v>
      </c>
      <c r="BM893" s="23">
        <v>0</v>
      </c>
      <c r="BN893" s="24">
        <v>0</v>
      </c>
      <c r="BO893" s="23">
        <v>0</v>
      </c>
      <c r="BP893" s="23">
        <v>0</v>
      </c>
      <c r="BQ893" s="23">
        <v>0</v>
      </c>
      <c r="BR893" s="25">
        <v>150135236</v>
      </c>
      <c r="BS893" s="22">
        <v>0</v>
      </c>
      <c r="BT893" s="23">
        <v>0</v>
      </c>
      <c r="BU893" s="23">
        <v>0</v>
      </c>
      <c r="BV893" s="23">
        <v>0</v>
      </c>
      <c r="BW893" s="24">
        <v>0</v>
      </c>
      <c r="BX893" s="23">
        <v>0</v>
      </c>
      <c r="BY893" s="23">
        <v>0</v>
      </c>
      <c r="BZ893" s="23">
        <v>0</v>
      </c>
      <c r="CA893" s="25">
        <f t="shared" si="125"/>
        <v>150135236</v>
      </c>
      <c r="CB893" s="22">
        <v>0</v>
      </c>
      <c r="CC893" s="23">
        <v>0</v>
      </c>
      <c r="CD893" s="23">
        <v>0</v>
      </c>
      <c r="CE893" s="23">
        <v>0</v>
      </c>
      <c r="CF893" s="24">
        <v>0</v>
      </c>
      <c r="CG893" s="23">
        <v>0</v>
      </c>
      <c r="CH893" s="23">
        <v>0</v>
      </c>
      <c r="CI893" s="23">
        <v>0</v>
      </c>
      <c r="CJ893" s="25">
        <f t="shared" si="126"/>
        <v>150135236</v>
      </c>
      <c r="CK893" s="22">
        <v>0</v>
      </c>
      <c r="CL893" s="23">
        <v>0</v>
      </c>
      <c r="CM893" s="23">
        <v>0</v>
      </c>
      <c r="CN893" s="23">
        <v>0</v>
      </c>
      <c r="CO893" s="23">
        <v>0</v>
      </c>
      <c r="CP893" s="24">
        <v>0</v>
      </c>
      <c r="CQ893" s="23">
        <v>0</v>
      </c>
      <c r="CR893" s="23">
        <v>0</v>
      </c>
      <c r="CS893" s="25">
        <f t="shared" si="127"/>
        <v>150135236</v>
      </c>
      <c r="CT893" s="22">
        <v>0</v>
      </c>
      <c r="CU893" s="23">
        <v>0</v>
      </c>
      <c r="CV893" s="23">
        <v>0</v>
      </c>
      <c r="CW893" s="23"/>
      <c r="CX893" s="23">
        <v>0</v>
      </c>
      <c r="CY893" s="24">
        <v>0</v>
      </c>
      <c r="CZ893" s="23">
        <v>0</v>
      </c>
      <c r="DA893" s="23">
        <v>0</v>
      </c>
      <c r="DB893" s="25">
        <f t="shared" si="129"/>
        <v>150135236</v>
      </c>
      <c r="DC893" s="22">
        <v>0</v>
      </c>
      <c r="DD893" s="23">
        <v>0</v>
      </c>
      <c r="DE893" s="23">
        <v>0</v>
      </c>
      <c r="DF893" s="23">
        <v>0</v>
      </c>
      <c r="DG893" s="23">
        <v>0</v>
      </c>
      <c r="DH893" s="24">
        <v>0</v>
      </c>
      <c r="DI893" s="23">
        <v>0</v>
      </c>
      <c r="DJ893" s="23">
        <v>0</v>
      </c>
      <c r="DK893" s="25">
        <f t="shared" si="130"/>
        <v>150135236</v>
      </c>
      <c r="DL893" s="28">
        <v>0</v>
      </c>
      <c r="DM893" s="23">
        <v>0</v>
      </c>
      <c r="DN893" s="23">
        <v>0</v>
      </c>
      <c r="DO893" s="23">
        <v>0</v>
      </c>
      <c r="DP893" s="23">
        <v>0</v>
      </c>
      <c r="DQ893" s="23"/>
      <c r="DR893" s="23">
        <v>0</v>
      </c>
      <c r="DS893" s="23">
        <v>0</v>
      </c>
      <c r="DT893" s="24">
        <v>0</v>
      </c>
      <c r="DU893" s="23">
        <v>0</v>
      </c>
      <c r="DV893" s="23">
        <v>0</v>
      </c>
      <c r="DW893" s="26">
        <f t="shared" si="128"/>
        <v>150135236</v>
      </c>
      <c r="DX893" s="26">
        <f>VLOOKUP(B893,[2]RPTNCT049_ConsultaSaldosContabl!$I$4:$K$7914,3,0)</f>
        <v>22300769</v>
      </c>
      <c r="DY893" s="13" t="e">
        <f>+S893+AD893+AU893+#REF!+BG893+#REF!+BQ893+#REF!</f>
        <v>#REF!</v>
      </c>
    </row>
    <row r="894" spans="1:129" ht="15" customHeight="1" x14ac:dyDescent="0.2">
      <c r="A894" s="9">
        <v>8000990767</v>
      </c>
      <c r="B894" s="9">
        <v>800099076</v>
      </c>
      <c r="C894" s="9"/>
      <c r="D894" s="27">
        <v>215052250</v>
      </c>
      <c r="E894" s="21" t="s">
        <v>789</v>
      </c>
      <c r="F894" s="20" t="s">
        <v>1924</v>
      </c>
      <c r="G894" s="22">
        <f>VLOOKUP(A894,[1]SGP!$A$4:$G$1137,7,0)</f>
        <v>0</v>
      </c>
      <c r="H894" s="23"/>
      <c r="I894" s="23">
        <v>0</v>
      </c>
      <c r="J894" s="23">
        <v>0</v>
      </c>
      <c r="K894" s="24">
        <v>0</v>
      </c>
      <c r="L894" s="23">
        <v>0</v>
      </c>
      <c r="M894" s="23">
        <v>0</v>
      </c>
      <c r="N894" s="25">
        <f t="shared" si="131"/>
        <v>0</v>
      </c>
      <c r="O894" s="25">
        <v>0</v>
      </c>
      <c r="P894" s="22">
        <v>0</v>
      </c>
      <c r="Q894" s="23">
        <v>0</v>
      </c>
      <c r="R894" s="23">
        <v>0</v>
      </c>
      <c r="S894" s="31">
        <v>316540582</v>
      </c>
      <c r="T894" s="23">
        <v>0</v>
      </c>
      <c r="U894" s="24">
        <v>0</v>
      </c>
      <c r="V894" s="23">
        <v>0</v>
      </c>
      <c r="W894" s="23">
        <v>0</v>
      </c>
      <c r="X894" s="25">
        <f t="shared" si="123"/>
        <v>316540582</v>
      </c>
      <c r="Y894" s="25">
        <v>0</v>
      </c>
      <c r="Z894" s="22">
        <v>0</v>
      </c>
      <c r="AA894" s="23">
        <v>0</v>
      </c>
      <c r="AB894" s="22">
        <v>0</v>
      </c>
      <c r="AC894" s="23">
        <v>0</v>
      </c>
      <c r="AD894" s="23">
        <v>0</v>
      </c>
      <c r="AE894" s="23">
        <v>0</v>
      </c>
      <c r="AF894" s="24">
        <v>0</v>
      </c>
      <c r="AG894" s="23">
        <v>0</v>
      </c>
      <c r="AH894" s="23">
        <v>0</v>
      </c>
      <c r="AI894" s="25">
        <f t="shared" si="124"/>
        <v>316540582</v>
      </c>
      <c r="AJ894" s="25">
        <v>0</v>
      </c>
      <c r="AK894" s="24">
        <v>0</v>
      </c>
      <c r="AL894" s="23">
        <v>0</v>
      </c>
      <c r="AM894" s="23">
        <v>0</v>
      </c>
      <c r="AN894" s="24">
        <v>0</v>
      </c>
      <c r="AO894" s="24">
        <v>0</v>
      </c>
      <c r="AP894" s="23">
        <v>0</v>
      </c>
      <c r="AQ894" s="23">
        <v>0</v>
      </c>
      <c r="AR894" s="23">
        <v>0</v>
      </c>
      <c r="AS894" s="41" t="s">
        <v>2304</v>
      </c>
      <c r="AT894" s="23">
        <v>0</v>
      </c>
      <c r="AU894" s="23">
        <v>0</v>
      </c>
      <c r="AV894" s="25">
        <v>316540582</v>
      </c>
      <c r="AW894" s="22">
        <v>0</v>
      </c>
      <c r="AX894" s="23">
        <v>0</v>
      </c>
      <c r="AY894" s="41">
        <v>0</v>
      </c>
      <c r="AZ894" s="23">
        <v>0</v>
      </c>
      <c r="BA894" s="24">
        <v>0</v>
      </c>
      <c r="BB894" s="23">
        <v>0</v>
      </c>
      <c r="BC894" s="23"/>
      <c r="BD894" s="23">
        <v>0</v>
      </c>
      <c r="BE894" s="41">
        <v>0</v>
      </c>
      <c r="BF894" s="23">
        <v>460382345</v>
      </c>
      <c r="BG894" s="23">
        <v>294473712</v>
      </c>
      <c r="BH894" s="25">
        <v>1071396639</v>
      </c>
      <c r="BI894" s="23">
        <v>0</v>
      </c>
      <c r="BJ894" s="23">
        <v>131479040</v>
      </c>
      <c r="BK894" s="23">
        <v>0</v>
      </c>
      <c r="BL894" s="23">
        <v>0</v>
      </c>
      <c r="BM894" s="23">
        <v>0</v>
      </c>
      <c r="BN894" s="24">
        <v>0</v>
      </c>
      <c r="BO894" s="23">
        <v>0</v>
      </c>
      <c r="BP894" s="23">
        <v>0</v>
      </c>
      <c r="BQ894" s="23">
        <v>0</v>
      </c>
      <c r="BR894" s="25">
        <v>1202875679</v>
      </c>
      <c r="BS894" s="22">
        <v>0</v>
      </c>
      <c r="BT894" s="23">
        <v>0</v>
      </c>
      <c r="BU894" s="23">
        <v>0</v>
      </c>
      <c r="BV894" s="23">
        <v>0</v>
      </c>
      <c r="BW894" s="24">
        <v>0</v>
      </c>
      <c r="BX894" s="23">
        <v>0</v>
      </c>
      <c r="BY894" s="23">
        <v>0</v>
      </c>
      <c r="BZ894" s="23">
        <v>0</v>
      </c>
      <c r="CA894" s="25">
        <f t="shared" si="125"/>
        <v>1202875679</v>
      </c>
      <c r="CB894" s="22">
        <v>0</v>
      </c>
      <c r="CC894" s="23">
        <v>0</v>
      </c>
      <c r="CD894" s="23">
        <v>0</v>
      </c>
      <c r="CE894" s="23">
        <v>0</v>
      </c>
      <c r="CF894" s="24">
        <v>0</v>
      </c>
      <c r="CG894" s="23">
        <v>0</v>
      </c>
      <c r="CH894" s="23">
        <v>0</v>
      </c>
      <c r="CI894" s="23">
        <v>0</v>
      </c>
      <c r="CJ894" s="25">
        <f t="shared" si="126"/>
        <v>1202875679</v>
      </c>
      <c r="CK894" s="22">
        <v>0</v>
      </c>
      <c r="CL894" s="23">
        <v>0</v>
      </c>
      <c r="CM894" s="23">
        <v>0</v>
      </c>
      <c r="CN894" s="23">
        <v>0</v>
      </c>
      <c r="CO894" s="23">
        <v>0</v>
      </c>
      <c r="CP894" s="24">
        <v>0</v>
      </c>
      <c r="CQ894" s="23">
        <v>0</v>
      </c>
      <c r="CR894" s="23">
        <v>0</v>
      </c>
      <c r="CS894" s="25">
        <f t="shared" si="127"/>
        <v>1202875679</v>
      </c>
      <c r="CT894" s="22">
        <v>0</v>
      </c>
      <c r="CU894" s="23">
        <v>0</v>
      </c>
      <c r="CV894" s="23">
        <v>0</v>
      </c>
      <c r="CW894" s="23"/>
      <c r="CX894" s="23">
        <v>0</v>
      </c>
      <c r="CY894" s="24">
        <v>0</v>
      </c>
      <c r="CZ894" s="23">
        <v>0</v>
      </c>
      <c r="DA894" s="23">
        <v>0</v>
      </c>
      <c r="DB894" s="25">
        <f t="shared" si="129"/>
        <v>1202875679</v>
      </c>
      <c r="DC894" s="22">
        <v>0</v>
      </c>
      <c r="DD894" s="23">
        <v>0</v>
      </c>
      <c r="DE894" s="23">
        <v>0</v>
      </c>
      <c r="DF894" s="23">
        <v>0</v>
      </c>
      <c r="DG894" s="23">
        <v>0</v>
      </c>
      <c r="DH894" s="24">
        <v>0</v>
      </c>
      <c r="DI894" s="23">
        <v>0</v>
      </c>
      <c r="DJ894" s="23">
        <v>0</v>
      </c>
      <c r="DK894" s="25">
        <f t="shared" si="130"/>
        <v>1202875679</v>
      </c>
      <c r="DL894" s="28">
        <v>0</v>
      </c>
      <c r="DM894" s="23">
        <v>0</v>
      </c>
      <c r="DN894" s="23">
        <v>0</v>
      </c>
      <c r="DO894" s="23">
        <v>0</v>
      </c>
      <c r="DP894" s="23"/>
      <c r="DQ894" s="23"/>
      <c r="DR894" s="23">
        <v>0</v>
      </c>
      <c r="DS894" s="23">
        <v>0</v>
      </c>
      <c r="DT894" s="24">
        <v>0</v>
      </c>
      <c r="DU894" s="23">
        <v>0</v>
      </c>
      <c r="DV894" s="23">
        <v>0</v>
      </c>
      <c r="DW894" s="26">
        <f t="shared" si="128"/>
        <v>1202875679</v>
      </c>
      <c r="DX894" s="26">
        <f>VLOOKUP(B894,[2]RPTNCT049_ConsultaSaldosContabl!$I$4:$K$7914,3,0)</f>
        <v>591861385</v>
      </c>
      <c r="DY894" s="13" t="e">
        <f>+S894+AD894+AU894+#REF!+BG894+#REF!+BQ894+#REF!</f>
        <v>#REF!</v>
      </c>
    </row>
    <row r="895" spans="1:129" ht="15" customHeight="1" x14ac:dyDescent="0.2">
      <c r="A895" s="9">
        <v>8000990728</v>
      </c>
      <c r="B895" s="9">
        <v>800099072</v>
      </c>
      <c r="C895" s="9"/>
      <c r="D895" s="27">
        <v>213352233</v>
      </c>
      <c r="E895" s="21" t="s">
        <v>787</v>
      </c>
      <c r="F895" s="20" t="s">
        <v>1922</v>
      </c>
      <c r="G895" s="22">
        <f>VLOOKUP(A895,[1]SGP!$A$4:$G$1137,7,0)</f>
        <v>0</v>
      </c>
      <c r="H895" s="23"/>
      <c r="I895" s="23">
        <v>0</v>
      </c>
      <c r="J895" s="23">
        <v>0</v>
      </c>
      <c r="K895" s="24">
        <v>0</v>
      </c>
      <c r="L895" s="23">
        <v>0</v>
      </c>
      <c r="M895" s="23">
        <v>0</v>
      </c>
      <c r="N895" s="25">
        <f t="shared" si="131"/>
        <v>0</v>
      </c>
      <c r="O895" s="25">
        <v>0</v>
      </c>
      <c r="P895" s="22">
        <v>0</v>
      </c>
      <c r="Q895" s="23">
        <v>0</v>
      </c>
      <c r="R895" s="23">
        <v>0</v>
      </c>
      <c r="S895" s="31">
        <v>69754891</v>
      </c>
      <c r="T895" s="23">
        <v>0</v>
      </c>
      <c r="U895" s="24">
        <v>0</v>
      </c>
      <c r="V895" s="23">
        <v>0</v>
      </c>
      <c r="W895" s="23">
        <v>0</v>
      </c>
      <c r="X895" s="25">
        <f t="shared" si="123"/>
        <v>69754891</v>
      </c>
      <c r="Y895" s="25">
        <v>0</v>
      </c>
      <c r="Z895" s="22">
        <v>0</v>
      </c>
      <c r="AA895" s="23">
        <v>0</v>
      </c>
      <c r="AB895" s="22">
        <v>0</v>
      </c>
      <c r="AC895" s="23">
        <v>0</v>
      </c>
      <c r="AD895" s="23">
        <v>0</v>
      </c>
      <c r="AE895" s="23">
        <v>0</v>
      </c>
      <c r="AF895" s="24">
        <v>0</v>
      </c>
      <c r="AG895" s="23">
        <v>0</v>
      </c>
      <c r="AH895" s="23">
        <v>0</v>
      </c>
      <c r="AI895" s="25">
        <f t="shared" si="124"/>
        <v>69754891</v>
      </c>
      <c r="AJ895" s="25">
        <v>0</v>
      </c>
      <c r="AK895" s="24">
        <v>0</v>
      </c>
      <c r="AL895" s="23">
        <v>0</v>
      </c>
      <c r="AM895" s="23">
        <v>0</v>
      </c>
      <c r="AN895" s="24">
        <v>0</v>
      </c>
      <c r="AO895" s="24">
        <v>0</v>
      </c>
      <c r="AP895" s="23">
        <v>0</v>
      </c>
      <c r="AQ895" s="23">
        <v>0</v>
      </c>
      <c r="AR895" s="23">
        <v>0</v>
      </c>
      <c r="AS895" s="41" t="s">
        <v>2304</v>
      </c>
      <c r="AT895" s="23">
        <v>0</v>
      </c>
      <c r="AU895" s="23">
        <v>0</v>
      </c>
      <c r="AV895" s="25">
        <v>69754891</v>
      </c>
      <c r="AW895" s="22">
        <v>0</v>
      </c>
      <c r="AX895" s="23">
        <v>0</v>
      </c>
      <c r="AY895" s="41">
        <v>0</v>
      </c>
      <c r="AZ895" s="23">
        <v>0</v>
      </c>
      <c r="BA895" s="24">
        <v>0</v>
      </c>
      <c r="BB895" s="23">
        <v>0</v>
      </c>
      <c r="BC895" s="23"/>
      <c r="BD895" s="23">
        <v>0</v>
      </c>
      <c r="BE895" s="41">
        <v>0</v>
      </c>
      <c r="BF895" s="23">
        <v>0</v>
      </c>
      <c r="BG895" s="23">
        <v>62222605</v>
      </c>
      <c r="BH895" s="25">
        <v>131977496</v>
      </c>
      <c r="BI895" s="23">
        <v>0</v>
      </c>
      <c r="BJ895" s="23">
        <v>0</v>
      </c>
      <c r="BK895" s="23">
        <v>0</v>
      </c>
      <c r="BL895" s="23">
        <v>0</v>
      </c>
      <c r="BM895" s="23">
        <v>0</v>
      </c>
      <c r="BN895" s="24">
        <v>0</v>
      </c>
      <c r="BO895" s="23">
        <v>0</v>
      </c>
      <c r="BP895" s="23">
        <v>0</v>
      </c>
      <c r="BQ895" s="23">
        <v>0</v>
      </c>
      <c r="BR895" s="25">
        <v>131977496</v>
      </c>
      <c r="BS895" s="22">
        <v>0</v>
      </c>
      <c r="BT895" s="23">
        <v>0</v>
      </c>
      <c r="BU895" s="23">
        <v>0</v>
      </c>
      <c r="BV895" s="23">
        <v>0</v>
      </c>
      <c r="BW895" s="24">
        <v>0</v>
      </c>
      <c r="BX895" s="23">
        <v>0</v>
      </c>
      <c r="BY895" s="23">
        <v>0</v>
      </c>
      <c r="BZ895" s="23">
        <v>0</v>
      </c>
      <c r="CA895" s="25">
        <f t="shared" si="125"/>
        <v>131977496</v>
      </c>
      <c r="CB895" s="22">
        <v>0</v>
      </c>
      <c r="CC895" s="23">
        <v>0</v>
      </c>
      <c r="CD895" s="23">
        <v>0</v>
      </c>
      <c r="CE895" s="23">
        <v>0</v>
      </c>
      <c r="CF895" s="24">
        <v>0</v>
      </c>
      <c r="CG895" s="23">
        <v>0</v>
      </c>
      <c r="CH895" s="23">
        <v>0</v>
      </c>
      <c r="CI895" s="23">
        <v>0</v>
      </c>
      <c r="CJ895" s="25">
        <f t="shared" si="126"/>
        <v>131977496</v>
      </c>
      <c r="CK895" s="22">
        <v>0</v>
      </c>
      <c r="CL895" s="23">
        <v>0</v>
      </c>
      <c r="CM895" s="23">
        <v>0</v>
      </c>
      <c r="CN895" s="23">
        <v>0</v>
      </c>
      <c r="CO895" s="23">
        <v>0</v>
      </c>
      <c r="CP895" s="24">
        <v>0</v>
      </c>
      <c r="CQ895" s="23">
        <v>0</v>
      </c>
      <c r="CR895" s="23">
        <v>0</v>
      </c>
      <c r="CS895" s="25">
        <f t="shared" si="127"/>
        <v>131977496</v>
      </c>
      <c r="CT895" s="22">
        <v>0</v>
      </c>
      <c r="CU895" s="23">
        <v>0</v>
      </c>
      <c r="CV895" s="23">
        <v>0</v>
      </c>
      <c r="CW895" s="23"/>
      <c r="CX895" s="23">
        <v>0</v>
      </c>
      <c r="CY895" s="24">
        <v>0</v>
      </c>
      <c r="CZ895" s="23">
        <v>0</v>
      </c>
      <c r="DA895" s="23">
        <v>0</v>
      </c>
      <c r="DB895" s="25">
        <f t="shared" si="129"/>
        <v>131977496</v>
      </c>
      <c r="DC895" s="22">
        <v>0</v>
      </c>
      <c r="DD895" s="23">
        <v>0</v>
      </c>
      <c r="DE895" s="23">
        <v>0</v>
      </c>
      <c r="DF895" s="23">
        <v>0</v>
      </c>
      <c r="DG895" s="23">
        <v>0</v>
      </c>
      <c r="DH895" s="24">
        <v>0</v>
      </c>
      <c r="DI895" s="23">
        <v>0</v>
      </c>
      <c r="DJ895" s="23">
        <v>0</v>
      </c>
      <c r="DK895" s="25">
        <f t="shared" si="130"/>
        <v>131977496</v>
      </c>
      <c r="DL895" s="28">
        <v>0</v>
      </c>
      <c r="DM895" s="23">
        <v>0</v>
      </c>
      <c r="DN895" s="23">
        <v>0</v>
      </c>
      <c r="DO895" s="23">
        <v>0</v>
      </c>
      <c r="DP895" s="23">
        <v>0</v>
      </c>
      <c r="DQ895" s="23"/>
      <c r="DR895" s="23">
        <v>0</v>
      </c>
      <c r="DS895" s="23">
        <v>0</v>
      </c>
      <c r="DT895" s="24">
        <v>0</v>
      </c>
      <c r="DU895" s="23">
        <v>0</v>
      </c>
      <c r="DV895" s="23">
        <v>0</v>
      </c>
      <c r="DW895" s="26">
        <f t="shared" si="128"/>
        <v>131977496</v>
      </c>
      <c r="DX895" s="26">
        <v>0</v>
      </c>
      <c r="DY895" s="13" t="e">
        <f>+S895+AD895+AU895+#REF!+BG895+#REF!+BQ895+#REF!</f>
        <v>#REF!</v>
      </c>
    </row>
    <row r="896" spans="1:129" ht="15" customHeight="1" x14ac:dyDescent="0.2">
      <c r="A896" s="9">
        <v>8000990703</v>
      </c>
      <c r="B896" s="9">
        <v>800099070</v>
      </c>
      <c r="C896" s="9"/>
      <c r="D896" s="27">
        <v>212452224</v>
      </c>
      <c r="E896" s="21" t="s">
        <v>785</v>
      </c>
      <c r="F896" s="20" t="s">
        <v>1920</v>
      </c>
      <c r="G896" s="22">
        <f>VLOOKUP(A896,[1]SGP!$A$4:$G$1137,7,0)</f>
        <v>0</v>
      </c>
      <c r="H896" s="23"/>
      <c r="I896" s="23">
        <v>0</v>
      </c>
      <c r="J896" s="23">
        <v>0</v>
      </c>
      <c r="K896" s="24">
        <v>0</v>
      </c>
      <c r="L896" s="23">
        <v>0</v>
      </c>
      <c r="M896" s="23">
        <v>0</v>
      </c>
      <c r="N896" s="25">
        <f t="shared" si="131"/>
        <v>0</v>
      </c>
      <c r="O896" s="25">
        <v>0</v>
      </c>
      <c r="P896" s="22">
        <v>0</v>
      </c>
      <c r="Q896" s="23">
        <v>0</v>
      </c>
      <c r="R896" s="23">
        <v>0</v>
      </c>
      <c r="S896" s="31">
        <v>63197998</v>
      </c>
      <c r="T896" s="23">
        <v>0</v>
      </c>
      <c r="U896" s="24">
        <v>0</v>
      </c>
      <c r="V896" s="23">
        <v>0</v>
      </c>
      <c r="W896" s="23">
        <v>0</v>
      </c>
      <c r="X896" s="25">
        <f t="shared" si="123"/>
        <v>63197998</v>
      </c>
      <c r="Y896" s="25">
        <v>0</v>
      </c>
      <c r="Z896" s="22">
        <v>0</v>
      </c>
      <c r="AA896" s="23">
        <v>0</v>
      </c>
      <c r="AB896" s="22">
        <v>0</v>
      </c>
      <c r="AC896" s="23">
        <v>0</v>
      </c>
      <c r="AD896" s="23">
        <v>0</v>
      </c>
      <c r="AE896" s="23">
        <v>0</v>
      </c>
      <c r="AF896" s="24">
        <v>0</v>
      </c>
      <c r="AG896" s="23">
        <v>0</v>
      </c>
      <c r="AH896" s="23">
        <v>0</v>
      </c>
      <c r="AI896" s="25">
        <f t="shared" si="124"/>
        <v>63197998</v>
      </c>
      <c r="AJ896" s="25">
        <v>0</v>
      </c>
      <c r="AK896" s="24">
        <v>0</v>
      </c>
      <c r="AL896" s="23">
        <v>0</v>
      </c>
      <c r="AM896" s="23">
        <v>0</v>
      </c>
      <c r="AN896" s="24">
        <v>0</v>
      </c>
      <c r="AO896" s="24">
        <v>0</v>
      </c>
      <c r="AP896" s="23">
        <v>0</v>
      </c>
      <c r="AQ896" s="23">
        <v>0</v>
      </c>
      <c r="AR896" s="23">
        <v>0</v>
      </c>
      <c r="AS896" s="41" t="s">
        <v>2304</v>
      </c>
      <c r="AT896" s="23">
        <v>0</v>
      </c>
      <c r="AU896" s="23">
        <v>0</v>
      </c>
      <c r="AV896" s="25">
        <v>63197998</v>
      </c>
      <c r="AW896" s="22">
        <v>0</v>
      </c>
      <c r="AX896" s="23">
        <v>0</v>
      </c>
      <c r="AY896" s="41">
        <v>0</v>
      </c>
      <c r="AZ896" s="23">
        <v>0</v>
      </c>
      <c r="BA896" s="24">
        <v>0</v>
      </c>
      <c r="BB896" s="23">
        <v>0</v>
      </c>
      <c r="BC896" s="23"/>
      <c r="BD896" s="23">
        <v>0</v>
      </c>
      <c r="BE896" s="41">
        <v>0</v>
      </c>
      <c r="BF896" s="23">
        <v>53040200</v>
      </c>
      <c r="BG896" s="23">
        <v>57514367</v>
      </c>
      <c r="BH896" s="25">
        <v>173752565</v>
      </c>
      <c r="BI896" s="23">
        <v>0</v>
      </c>
      <c r="BJ896" s="23">
        <v>14703229</v>
      </c>
      <c r="BK896" s="23">
        <v>0</v>
      </c>
      <c r="BL896" s="23">
        <v>0</v>
      </c>
      <c r="BM896" s="23">
        <v>0</v>
      </c>
      <c r="BN896" s="24">
        <v>0</v>
      </c>
      <c r="BO896" s="23">
        <v>0</v>
      </c>
      <c r="BP896" s="23">
        <v>0</v>
      </c>
      <c r="BQ896" s="23">
        <v>0</v>
      </c>
      <c r="BR896" s="25">
        <v>188455794</v>
      </c>
      <c r="BS896" s="22">
        <v>0</v>
      </c>
      <c r="BT896" s="23">
        <v>0</v>
      </c>
      <c r="BU896" s="23">
        <v>0</v>
      </c>
      <c r="BV896" s="23">
        <v>0</v>
      </c>
      <c r="BW896" s="24">
        <v>0</v>
      </c>
      <c r="BX896" s="23">
        <v>0</v>
      </c>
      <c r="BY896" s="23">
        <v>0</v>
      </c>
      <c r="BZ896" s="23">
        <v>0</v>
      </c>
      <c r="CA896" s="25">
        <f t="shared" si="125"/>
        <v>188455794</v>
      </c>
      <c r="CB896" s="22">
        <v>0</v>
      </c>
      <c r="CC896" s="23">
        <v>0</v>
      </c>
      <c r="CD896" s="23">
        <v>0</v>
      </c>
      <c r="CE896" s="23">
        <v>0</v>
      </c>
      <c r="CF896" s="24">
        <v>0</v>
      </c>
      <c r="CG896" s="23">
        <v>0</v>
      </c>
      <c r="CH896" s="23">
        <v>0</v>
      </c>
      <c r="CI896" s="23">
        <v>0</v>
      </c>
      <c r="CJ896" s="25">
        <f t="shared" si="126"/>
        <v>188455794</v>
      </c>
      <c r="CK896" s="22">
        <v>0</v>
      </c>
      <c r="CL896" s="23">
        <v>0</v>
      </c>
      <c r="CM896" s="23">
        <v>0</v>
      </c>
      <c r="CN896" s="23">
        <v>0</v>
      </c>
      <c r="CO896" s="23">
        <v>0</v>
      </c>
      <c r="CP896" s="24">
        <v>0</v>
      </c>
      <c r="CQ896" s="23">
        <v>0</v>
      </c>
      <c r="CR896" s="23">
        <v>0</v>
      </c>
      <c r="CS896" s="25">
        <f t="shared" si="127"/>
        <v>188455794</v>
      </c>
      <c r="CT896" s="22">
        <v>0</v>
      </c>
      <c r="CU896" s="23">
        <v>0</v>
      </c>
      <c r="CV896" s="23">
        <v>0</v>
      </c>
      <c r="CW896" s="23"/>
      <c r="CX896" s="23">
        <v>0</v>
      </c>
      <c r="CY896" s="24">
        <v>0</v>
      </c>
      <c r="CZ896" s="23">
        <v>0</v>
      </c>
      <c r="DA896" s="23">
        <v>0</v>
      </c>
      <c r="DB896" s="25">
        <f t="shared" si="129"/>
        <v>188455794</v>
      </c>
      <c r="DC896" s="22">
        <v>0</v>
      </c>
      <c r="DD896" s="23">
        <v>0</v>
      </c>
      <c r="DE896" s="23">
        <v>0</v>
      </c>
      <c r="DF896" s="23">
        <v>0</v>
      </c>
      <c r="DG896" s="23">
        <v>0</v>
      </c>
      <c r="DH896" s="24">
        <v>0</v>
      </c>
      <c r="DI896" s="23">
        <v>0</v>
      </c>
      <c r="DJ896" s="23">
        <v>0</v>
      </c>
      <c r="DK896" s="25">
        <f t="shared" si="130"/>
        <v>188455794</v>
      </c>
      <c r="DL896" s="28">
        <v>0</v>
      </c>
      <c r="DM896" s="23">
        <v>0</v>
      </c>
      <c r="DN896" s="23">
        <v>0</v>
      </c>
      <c r="DO896" s="23">
        <v>0</v>
      </c>
      <c r="DP896" s="23"/>
      <c r="DQ896" s="23"/>
      <c r="DR896" s="23">
        <v>0</v>
      </c>
      <c r="DS896" s="23">
        <v>0</v>
      </c>
      <c r="DT896" s="24">
        <v>0</v>
      </c>
      <c r="DU896" s="23">
        <v>0</v>
      </c>
      <c r="DV896" s="23">
        <v>0</v>
      </c>
      <c r="DW896" s="26">
        <f t="shared" si="128"/>
        <v>188455794</v>
      </c>
      <c r="DX896" s="26">
        <f>VLOOKUP(B896,[2]RPTNCT049_ConsultaSaldosContabl!$I$4:$K$7914,3,0)</f>
        <v>67743429</v>
      </c>
      <c r="DY896" s="13" t="e">
        <f>+S896+AD896+AU896+#REF!+BG896+#REF!+BQ896+#REF!</f>
        <v>#REF!</v>
      </c>
    </row>
    <row r="897" spans="1:129" ht="15" customHeight="1" x14ac:dyDescent="0.2">
      <c r="A897" s="9">
        <v>8000990663</v>
      </c>
      <c r="B897" s="9">
        <v>800099066</v>
      </c>
      <c r="C897" s="9"/>
      <c r="D897" s="27">
        <v>212752227</v>
      </c>
      <c r="E897" s="21" t="s">
        <v>786</v>
      </c>
      <c r="F897" s="20" t="s">
        <v>1921</v>
      </c>
      <c r="G897" s="22">
        <f>VLOOKUP(A897,[1]SGP!$A$4:$G$1137,7,0)</f>
        <v>0</v>
      </c>
      <c r="H897" s="23"/>
      <c r="I897" s="23">
        <v>0</v>
      </c>
      <c r="J897" s="23">
        <v>0</v>
      </c>
      <c r="K897" s="24">
        <v>0</v>
      </c>
      <c r="L897" s="23">
        <v>0</v>
      </c>
      <c r="M897" s="23">
        <v>0</v>
      </c>
      <c r="N897" s="25">
        <f t="shared" si="131"/>
        <v>0</v>
      </c>
      <c r="O897" s="25">
        <v>0</v>
      </c>
      <c r="P897" s="22">
        <v>0</v>
      </c>
      <c r="Q897" s="23">
        <v>0</v>
      </c>
      <c r="R897" s="23">
        <v>0</v>
      </c>
      <c r="S897" s="31">
        <v>323725255</v>
      </c>
      <c r="T897" s="23">
        <v>0</v>
      </c>
      <c r="U897" s="24">
        <v>0</v>
      </c>
      <c r="V897" s="23">
        <v>0</v>
      </c>
      <c r="W897" s="23">
        <v>0</v>
      </c>
      <c r="X897" s="25">
        <f t="shared" si="123"/>
        <v>323725255</v>
      </c>
      <c r="Y897" s="25">
        <v>0</v>
      </c>
      <c r="Z897" s="22">
        <v>0</v>
      </c>
      <c r="AA897" s="23">
        <v>0</v>
      </c>
      <c r="AB897" s="22">
        <v>0</v>
      </c>
      <c r="AC897" s="23">
        <v>0</v>
      </c>
      <c r="AD897" s="23">
        <v>0</v>
      </c>
      <c r="AE897" s="23">
        <v>0</v>
      </c>
      <c r="AF897" s="24">
        <v>0</v>
      </c>
      <c r="AG897" s="23">
        <v>0</v>
      </c>
      <c r="AH897" s="23">
        <v>0</v>
      </c>
      <c r="AI897" s="25">
        <f t="shared" si="124"/>
        <v>323725255</v>
      </c>
      <c r="AJ897" s="25">
        <v>0</v>
      </c>
      <c r="AK897" s="24">
        <v>0</v>
      </c>
      <c r="AL897" s="23">
        <v>0</v>
      </c>
      <c r="AM897" s="23">
        <v>0</v>
      </c>
      <c r="AN897" s="24">
        <v>0</v>
      </c>
      <c r="AO897" s="24">
        <v>0</v>
      </c>
      <c r="AP897" s="23">
        <v>0</v>
      </c>
      <c r="AQ897" s="23">
        <v>0</v>
      </c>
      <c r="AR897" s="23">
        <v>0</v>
      </c>
      <c r="AS897" s="41" t="s">
        <v>2304</v>
      </c>
      <c r="AT897" s="23">
        <v>0</v>
      </c>
      <c r="AU897" s="23">
        <v>0</v>
      </c>
      <c r="AV897" s="25">
        <v>323725255</v>
      </c>
      <c r="AW897" s="22">
        <v>0</v>
      </c>
      <c r="AX897" s="23">
        <v>0</v>
      </c>
      <c r="AY897" s="41">
        <v>0</v>
      </c>
      <c r="AZ897" s="23">
        <v>0</v>
      </c>
      <c r="BA897" s="24">
        <v>0</v>
      </c>
      <c r="BB897" s="23">
        <v>0</v>
      </c>
      <c r="BC897" s="23"/>
      <c r="BD897" s="23">
        <v>0</v>
      </c>
      <c r="BE897" s="41">
        <v>0</v>
      </c>
      <c r="BF897" s="23">
        <v>235025040</v>
      </c>
      <c r="BG897" s="23">
        <v>303783404</v>
      </c>
      <c r="BH897" s="25">
        <v>862533699</v>
      </c>
      <c r="BI897" s="23">
        <v>0</v>
      </c>
      <c r="BJ897" s="23">
        <v>67122379</v>
      </c>
      <c r="BK897" s="23">
        <v>0</v>
      </c>
      <c r="BL897" s="23">
        <v>0</v>
      </c>
      <c r="BM897" s="23">
        <v>0</v>
      </c>
      <c r="BN897" s="24">
        <v>0</v>
      </c>
      <c r="BO897" s="23">
        <v>0</v>
      </c>
      <c r="BP897" s="23">
        <v>0</v>
      </c>
      <c r="BQ897" s="23">
        <v>0</v>
      </c>
      <c r="BR897" s="25">
        <v>929656078</v>
      </c>
      <c r="BS897" s="22">
        <v>0</v>
      </c>
      <c r="BT897" s="23">
        <v>0</v>
      </c>
      <c r="BU897" s="23">
        <v>0</v>
      </c>
      <c r="BV897" s="23">
        <v>0</v>
      </c>
      <c r="BW897" s="24">
        <v>0</v>
      </c>
      <c r="BX897" s="23">
        <v>0</v>
      </c>
      <c r="BY897" s="23">
        <v>0</v>
      </c>
      <c r="BZ897" s="23">
        <v>0</v>
      </c>
      <c r="CA897" s="25">
        <f t="shared" si="125"/>
        <v>929656078</v>
      </c>
      <c r="CB897" s="22">
        <v>0</v>
      </c>
      <c r="CC897" s="23">
        <v>0</v>
      </c>
      <c r="CD897" s="23">
        <v>0</v>
      </c>
      <c r="CE897" s="23">
        <v>0</v>
      </c>
      <c r="CF897" s="24">
        <v>0</v>
      </c>
      <c r="CG897" s="23">
        <v>0</v>
      </c>
      <c r="CH897" s="23">
        <v>0</v>
      </c>
      <c r="CI897" s="23">
        <v>0</v>
      </c>
      <c r="CJ897" s="25">
        <f t="shared" si="126"/>
        <v>929656078</v>
      </c>
      <c r="CK897" s="22">
        <v>0</v>
      </c>
      <c r="CL897" s="23">
        <v>0</v>
      </c>
      <c r="CM897" s="23">
        <v>0</v>
      </c>
      <c r="CN897" s="23">
        <v>0</v>
      </c>
      <c r="CO897" s="23">
        <v>0</v>
      </c>
      <c r="CP897" s="24">
        <v>0</v>
      </c>
      <c r="CQ897" s="23">
        <v>0</v>
      </c>
      <c r="CR897" s="23">
        <v>0</v>
      </c>
      <c r="CS897" s="25">
        <f t="shared" si="127"/>
        <v>929656078</v>
      </c>
      <c r="CT897" s="22">
        <v>0</v>
      </c>
      <c r="CU897" s="23">
        <v>0</v>
      </c>
      <c r="CV897" s="23">
        <v>0</v>
      </c>
      <c r="CW897" s="23"/>
      <c r="CX897" s="23">
        <v>0</v>
      </c>
      <c r="CY897" s="24">
        <v>0</v>
      </c>
      <c r="CZ897" s="23">
        <v>0</v>
      </c>
      <c r="DA897" s="23">
        <v>0</v>
      </c>
      <c r="DB897" s="25">
        <f t="shared" si="129"/>
        <v>929656078</v>
      </c>
      <c r="DC897" s="22">
        <v>0</v>
      </c>
      <c r="DD897" s="23">
        <v>0</v>
      </c>
      <c r="DE897" s="23">
        <v>0</v>
      </c>
      <c r="DF897" s="23">
        <v>0</v>
      </c>
      <c r="DG897" s="23">
        <v>0</v>
      </c>
      <c r="DH897" s="24">
        <v>0</v>
      </c>
      <c r="DI897" s="23">
        <v>0</v>
      </c>
      <c r="DJ897" s="23">
        <v>0</v>
      </c>
      <c r="DK897" s="25">
        <f t="shared" si="130"/>
        <v>929656078</v>
      </c>
      <c r="DL897" s="28">
        <v>0</v>
      </c>
      <c r="DM897" s="23">
        <v>0</v>
      </c>
      <c r="DN897" s="23">
        <v>0</v>
      </c>
      <c r="DO897" s="23">
        <v>0</v>
      </c>
      <c r="DP897" s="23">
        <v>0</v>
      </c>
      <c r="DQ897" s="23"/>
      <c r="DR897" s="23">
        <v>0</v>
      </c>
      <c r="DS897" s="23">
        <v>0</v>
      </c>
      <c r="DT897" s="24">
        <v>0</v>
      </c>
      <c r="DU897" s="23">
        <v>0</v>
      </c>
      <c r="DV897" s="23">
        <v>0</v>
      </c>
      <c r="DW897" s="26">
        <f t="shared" si="128"/>
        <v>929656078</v>
      </c>
      <c r="DX897" s="26">
        <f>VLOOKUP(B897,[2]RPTNCT049_ConsultaSaldosContabl!$I$4:$K$7914,3,0)</f>
        <v>302147419</v>
      </c>
      <c r="DY897" s="13" t="e">
        <f>+S897+AD897+AU897+#REF!+BG897+#REF!+BQ897+#REF!</f>
        <v>#REF!</v>
      </c>
    </row>
    <row r="898" spans="1:129" ht="15" customHeight="1" x14ac:dyDescent="0.2">
      <c r="A898" s="9">
        <v>8000990649</v>
      </c>
      <c r="B898" s="9">
        <v>800099064</v>
      </c>
      <c r="C898" s="9"/>
      <c r="D898" s="27">
        <v>211052210</v>
      </c>
      <c r="E898" s="21" t="s">
        <v>783</v>
      </c>
      <c r="F898" s="20" t="s">
        <v>1918</v>
      </c>
      <c r="G898" s="22">
        <f>VLOOKUP(A898,[1]SGP!$A$4:$G$1137,7,0)</f>
        <v>0</v>
      </c>
      <c r="H898" s="23"/>
      <c r="I898" s="23">
        <v>0</v>
      </c>
      <c r="J898" s="23">
        <v>0</v>
      </c>
      <c r="K898" s="24">
        <v>0</v>
      </c>
      <c r="L898" s="23">
        <v>0</v>
      </c>
      <c r="M898" s="23">
        <v>0</v>
      </c>
      <c r="N898" s="25">
        <f t="shared" si="131"/>
        <v>0</v>
      </c>
      <c r="O898" s="25">
        <v>0</v>
      </c>
      <c r="P898" s="22">
        <v>0</v>
      </c>
      <c r="Q898" s="23">
        <v>0</v>
      </c>
      <c r="R898" s="23">
        <v>0</v>
      </c>
      <c r="S898" s="31">
        <v>43418753</v>
      </c>
      <c r="T898" s="23">
        <v>0</v>
      </c>
      <c r="U898" s="24">
        <v>0</v>
      </c>
      <c r="V898" s="23">
        <v>0</v>
      </c>
      <c r="W898" s="23">
        <v>0</v>
      </c>
      <c r="X898" s="25">
        <f t="shared" si="123"/>
        <v>43418753</v>
      </c>
      <c r="Y898" s="25">
        <v>0</v>
      </c>
      <c r="Z898" s="22">
        <v>0</v>
      </c>
      <c r="AA898" s="23">
        <v>0</v>
      </c>
      <c r="AB898" s="22">
        <v>0</v>
      </c>
      <c r="AC898" s="23">
        <v>0</v>
      </c>
      <c r="AD898" s="23">
        <v>0</v>
      </c>
      <c r="AE898" s="23">
        <v>0</v>
      </c>
      <c r="AF898" s="24">
        <v>0</v>
      </c>
      <c r="AG898" s="23">
        <v>0</v>
      </c>
      <c r="AH898" s="23">
        <v>0</v>
      </c>
      <c r="AI898" s="25">
        <f t="shared" si="124"/>
        <v>43418753</v>
      </c>
      <c r="AJ898" s="25">
        <v>0</v>
      </c>
      <c r="AK898" s="24">
        <v>0</v>
      </c>
      <c r="AL898" s="23">
        <v>0</v>
      </c>
      <c r="AM898" s="23">
        <v>0</v>
      </c>
      <c r="AN898" s="24">
        <v>0</v>
      </c>
      <c r="AO898" s="24">
        <v>0</v>
      </c>
      <c r="AP898" s="23">
        <v>0</v>
      </c>
      <c r="AQ898" s="23">
        <v>0</v>
      </c>
      <c r="AR898" s="23">
        <v>0</v>
      </c>
      <c r="AS898" s="41" t="s">
        <v>2304</v>
      </c>
      <c r="AT898" s="23">
        <v>0</v>
      </c>
      <c r="AU898" s="23">
        <v>0</v>
      </c>
      <c r="AV898" s="25">
        <v>43418753</v>
      </c>
      <c r="AW898" s="22">
        <v>0</v>
      </c>
      <c r="AX898" s="23">
        <v>0</v>
      </c>
      <c r="AY898" s="41">
        <v>0</v>
      </c>
      <c r="AZ898" s="23">
        <v>0</v>
      </c>
      <c r="BA898" s="24">
        <v>0</v>
      </c>
      <c r="BB898" s="23">
        <v>0</v>
      </c>
      <c r="BC898" s="23"/>
      <c r="BD898" s="23">
        <v>0</v>
      </c>
      <c r="BE898" s="41">
        <v>0</v>
      </c>
      <c r="BF898" s="23">
        <v>41370185</v>
      </c>
      <c r="BG898" s="23">
        <v>37481685</v>
      </c>
      <c r="BH898" s="25">
        <v>122270623</v>
      </c>
      <c r="BI898" s="23">
        <v>0</v>
      </c>
      <c r="BJ898" s="23">
        <v>11490291</v>
      </c>
      <c r="BK898" s="23">
        <v>0</v>
      </c>
      <c r="BL898" s="23">
        <v>0</v>
      </c>
      <c r="BM898" s="23">
        <v>0</v>
      </c>
      <c r="BN898" s="24">
        <v>0</v>
      </c>
      <c r="BO898" s="23">
        <v>0</v>
      </c>
      <c r="BP898" s="23">
        <v>0</v>
      </c>
      <c r="BQ898" s="23">
        <v>0</v>
      </c>
      <c r="BR898" s="25">
        <v>133760914</v>
      </c>
      <c r="BS898" s="22">
        <v>0</v>
      </c>
      <c r="BT898" s="23">
        <v>0</v>
      </c>
      <c r="BU898" s="23">
        <v>0</v>
      </c>
      <c r="BV898" s="23">
        <v>0</v>
      </c>
      <c r="BW898" s="24">
        <v>0</v>
      </c>
      <c r="BX898" s="23">
        <v>0</v>
      </c>
      <c r="BY898" s="23">
        <v>0</v>
      </c>
      <c r="BZ898" s="23">
        <v>0</v>
      </c>
      <c r="CA898" s="25">
        <f t="shared" si="125"/>
        <v>133760914</v>
      </c>
      <c r="CB898" s="22">
        <v>0</v>
      </c>
      <c r="CC898" s="23">
        <v>0</v>
      </c>
      <c r="CD898" s="23">
        <v>0</v>
      </c>
      <c r="CE898" s="23">
        <v>0</v>
      </c>
      <c r="CF898" s="24">
        <v>0</v>
      </c>
      <c r="CG898" s="23">
        <v>0</v>
      </c>
      <c r="CH898" s="23">
        <v>0</v>
      </c>
      <c r="CI898" s="23">
        <v>0</v>
      </c>
      <c r="CJ898" s="25">
        <f t="shared" si="126"/>
        <v>133760914</v>
      </c>
      <c r="CK898" s="22">
        <v>0</v>
      </c>
      <c r="CL898" s="23">
        <v>0</v>
      </c>
      <c r="CM898" s="23">
        <v>0</v>
      </c>
      <c r="CN898" s="23">
        <v>0</v>
      </c>
      <c r="CO898" s="23">
        <v>0</v>
      </c>
      <c r="CP898" s="24">
        <v>0</v>
      </c>
      <c r="CQ898" s="23">
        <v>0</v>
      </c>
      <c r="CR898" s="23">
        <v>0</v>
      </c>
      <c r="CS898" s="25">
        <f t="shared" si="127"/>
        <v>133760914</v>
      </c>
      <c r="CT898" s="22">
        <v>0</v>
      </c>
      <c r="CU898" s="23">
        <v>0</v>
      </c>
      <c r="CV898" s="23">
        <v>0</v>
      </c>
      <c r="CW898" s="23"/>
      <c r="CX898" s="23">
        <v>0</v>
      </c>
      <c r="CY898" s="24">
        <v>0</v>
      </c>
      <c r="CZ898" s="23">
        <v>0</v>
      </c>
      <c r="DA898" s="23">
        <v>0</v>
      </c>
      <c r="DB898" s="25">
        <f t="shared" si="129"/>
        <v>133760914</v>
      </c>
      <c r="DC898" s="22">
        <v>0</v>
      </c>
      <c r="DD898" s="23">
        <v>0</v>
      </c>
      <c r="DE898" s="23">
        <v>0</v>
      </c>
      <c r="DF898" s="23">
        <v>0</v>
      </c>
      <c r="DG898" s="23">
        <v>0</v>
      </c>
      <c r="DH898" s="24">
        <v>0</v>
      </c>
      <c r="DI898" s="23">
        <v>0</v>
      </c>
      <c r="DJ898" s="23">
        <v>0</v>
      </c>
      <c r="DK898" s="25">
        <f t="shared" si="130"/>
        <v>133760914</v>
      </c>
      <c r="DL898" s="28">
        <v>0</v>
      </c>
      <c r="DM898" s="23">
        <v>0</v>
      </c>
      <c r="DN898" s="23">
        <v>0</v>
      </c>
      <c r="DO898" s="23">
        <v>0</v>
      </c>
      <c r="DP898" s="23"/>
      <c r="DQ898" s="23"/>
      <c r="DR898" s="23">
        <v>0</v>
      </c>
      <c r="DS898" s="23">
        <v>0</v>
      </c>
      <c r="DT898" s="24">
        <v>0</v>
      </c>
      <c r="DU898" s="23">
        <v>0</v>
      </c>
      <c r="DV898" s="23">
        <v>0</v>
      </c>
      <c r="DW898" s="26">
        <f t="shared" si="128"/>
        <v>133760914</v>
      </c>
      <c r="DX898" s="26">
        <f>VLOOKUP(B898,[2]RPTNCT049_ConsultaSaldosContabl!$I$4:$K$7914,3,0)</f>
        <v>52860476</v>
      </c>
      <c r="DY898" s="13" t="e">
        <f>+S898+AD898+AU898+#REF!+BG898+#REF!+BQ898+#REF!</f>
        <v>#REF!</v>
      </c>
    </row>
    <row r="899" spans="1:129" ht="15" customHeight="1" x14ac:dyDescent="0.2">
      <c r="A899" s="9">
        <v>8000990624</v>
      </c>
      <c r="B899" s="9">
        <v>800099062</v>
      </c>
      <c r="C899" s="9"/>
      <c r="D899" s="27">
        <v>211052110</v>
      </c>
      <c r="E899" s="21" t="s">
        <v>780</v>
      </c>
      <c r="F899" s="20" t="s">
        <v>1915</v>
      </c>
      <c r="G899" s="22">
        <f>VLOOKUP(A899,[1]SGP!$A$4:$G$1137,7,0)</f>
        <v>0</v>
      </c>
      <c r="H899" s="23"/>
      <c r="I899" s="23">
        <v>0</v>
      </c>
      <c r="J899" s="23">
        <v>0</v>
      </c>
      <c r="K899" s="24">
        <v>0</v>
      </c>
      <c r="L899" s="23">
        <v>0</v>
      </c>
      <c r="M899" s="23">
        <v>0</v>
      </c>
      <c r="N899" s="25">
        <f t="shared" si="131"/>
        <v>0</v>
      </c>
      <c r="O899" s="25">
        <v>0</v>
      </c>
      <c r="P899" s="22">
        <v>0</v>
      </c>
      <c r="Q899" s="23">
        <v>0</v>
      </c>
      <c r="R899" s="23">
        <v>0</v>
      </c>
      <c r="S899" s="31">
        <v>203217696</v>
      </c>
      <c r="T899" s="23">
        <v>0</v>
      </c>
      <c r="U899" s="24">
        <v>0</v>
      </c>
      <c r="V899" s="23">
        <v>0</v>
      </c>
      <c r="W899" s="23">
        <v>0</v>
      </c>
      <c r="X899" s="25">
        <f t="shared" si="123"/>
        <v>203217696</v>
      </c>
      <c r="Y899" s="25">
        <v>0</v>
      </c>
      <c r="Z899" s="22">
        <v>0</v>
      </c>
      <c r="AA899" s="23">
        <v>0</v>
      </c>
      <c r="AB899" s="22">
        <v>0</v>
      </c>
      <c r="AC899" s="23">
        <v>0</v>
      </c>
      <c r="AD899" s="23">
        <v>0</v>
      </c>
      <c r="AE899" s="23">
        <v>0</v>
      </c>
      <c r="AF899" s="24">
        <v>0</v>
      </c>
      <c r="AG899" s="23">
        <v>0</v>
      </c>
      <c r="AH899" s="23">
        <v>0</v>
      </c>
      <c r="AI899" s="25">
        <f t="shared" si="124"/>
        <v>203217696</v>
      </c>
      <c r="AJ899" s="25">
        <v>0</v>
      </c>
      <c r="AK899" s="24">
        <v>0</v>
      </c>
      <c r="AL899" s="23">
        <v>0</v>
      </c>
      <c r="AM899" s="23">
        <v>0</v>
      </c>
      <c r="AN899" s="24">
        <v>0</v>
      </c>
      <c r="AO899" s="24">
        <v>0</v>
      </c>
      <c r="AP899" s="23">
        <v>0</v>
      </c>
      <c r="AQ899" s="23">
        <v>0</v>
      </c>
      <c r="AR899" s="23">
        <v>0</v>
      </c>
      <c r="AS899" s="41" t="s">
        <v>2304</v>
      </c>
      <c r="AT899" s="23">
        <v>0</v>
      </c>
      <c r="AU899" s="23">
        <v>0</v>
      </c>
      <c r="AV899" s="25">
        <v>203217696</v>
      </c>
      <c r="AW899" s="22">
        <v>0</v>
      </c>
      <c r="AX899" s="23">
        <v>0</v>
      </c>
      <c r="AY899" s="41">
        <v>0</v>
      </c>
      <c r="AZ899" s="23">
        <v>0</v>
      </c>
      <c r="BA899" s="24">
        <v>0</v>
      </c>
      <c r="BB899" s="23">
        <v>0</v>
      </c>
      <c r="BC899" s="23"/>
      <c r="BD899" s="23">
        <v>0</v>
      </c>
      <c r="BE899" s="41">
        <v>0</v>
      </c>
      <c r="BF899" s="23">
        <v>170998905</v>
      </c>
      <c r="BG899" s="23">
        <v>185692100</v>
      </c>
      <c r="BH899" s="25">
        <v>559908701</v>
      </c>
      <c r="BI899" s="23">
        <v>0</v>
      </c>
      <c r="BJ899" s="23">
        <v>47468555</v>
      </c>
      <c r="BK899" s="23">
        <v>0</v>
      </c>
      <c r="BL899" s="23">
        <v>0</v>
      </c>
      <c r="BM899" s="23">
        <v>0</v>
      </c>
      <c r="BN899" s="24">
        <v>0</v>
      </c>
      <c r="BO899" s="23">
        <v>0</v>
      </c>
      <c r="BP899" s="23">
        <v>0</v>
      </c>
      <c r="BQ899" s="23">
        <v>0</v>
      </c>
      <c r="BR899" s="25">
        <v>607377256</v>
      </c>
      <c r="BS899" s="22">
        <v>0</v>
      </c>
      <c r="BT899" s="23">
        <v>0</v>
      </c>
      <c r="BU899" s="23">
        <v>0</v>
      </c>
      <c r="BV899" s="23">
        <v>0</v>
      </c>
      <c r="BW899" s="24">
        <v>0</v>
      </c>
      <c r="BX899" s="23">
        <v>0</v>
      </c>
      <c r="BY899" s="23">
        <v>0</v>
      </c>
      <c r="BZ899" s="23">
        <v>0</v>
      </c>
      <c r="CA899" s="25">
        <f t="shared" si="125"/>
        <v>607377256</v>
      </c>
      <c r="CB899" s="22">
        <v>0</v>
      </c>
      <c r="CC899" s="23">
        <v>0</v>
      </c>
      <c r="CD899" s="23">
        <v>0</v>
      </c>
      <c r="CE899" s="23">
        <v>0</v>
      </c>
      <c r="CF899" s="24">
        <v>0</v>
      </c>
      <c r="CG899" s="23">
        <v>0</v>
      </c>
      <c r="CH899" s="23">
        <v>0</v>
      </c>
      <c r="CI899" s="23">
        <v>0</v>
      </c>
      <c r="CJ899" s="25">
        <f t="shared" si="126"/>
        <v>607377256</v>
      </c>
      <c r="CK899" s="22">
        <v>0</v>
      </c>
      <c r="CL899" s="23">
        <v>0</v>
      </c>
      <c r="CM899" s="23">
        <v>0</v>
      </c>
      <c r="CN899" s="23">
        <v>0</v>
      </c>
      <c r="CO899" s="23">
        <v>0</v>
      </c>
      <c r="CP899" s="24">
        <v>0</v>
      </c>
      <c r="CQ899" s="23">
        <v>0</v>
      </c>
      <c r="CR899" s="23">
        <v>0</v>
      </c>
      <c r="CS899" s="25">
        <f t="shared" si="127"/>
        <v>607377256</v>
      </c>
      <c r="CT899" s="22">
        <v>0</v>
      </c>
      <c r="CU899" s="23">
        <v>0</v>
      </c>
      <c r="CV899" s="23">
        <v>0</v>
      </c>
      <c r="CW899" s="23"/>
      <c r="CX899" s="23">
        <v>0</v>
      </c>
      <c r="CY899" s="24">
        <v>0</v>
      </c>
      <c r="CZ899" s="23">
        <v>0</v>
      </c>
      <c r="DA899" s="23">
        <v>0</v>
      </c>
      <c r="DB899" s="25">
        <f t="shared" si="129"/>
        <v>607377256</v>
      </c>
      <c r="DC899" s="22">
        <v>0</v>
      </c>
      <c r="DD899" s="23">
        <v>0</v>
      </c>
      <c r="DE899" s="23">
        <v>0</v>
      </c>
      <c r="DF899" s="23">
        <v>0</v>
      </c>
      <c r="DG899" s="23">
        <v>0</v>
      </c>
      <c r="DH899" s="24">
        <v>0</v>
      </c>
      <c r="DI899" s="23">
        <v>0</v>
      </c>
      <c r="DJ899" s="23">
        <v>0</v>
      </c>
      <c r="DK899" s="25">
        <f t="shared" si="130"/>
        <v>607377256</v>
      </c>
      <c r="DL899" s="28">
        <v>0</v>
      </c>
      <c r="DM899" s="23">
        <v>0</v>
      </c>
      <c r="DN899" s="23">
        <v>0</v>
      </c>
      <c r="DO899" s="23">
        <v>0</v>
      </c>
      <c r="DP899" s="23"/>
      <c r="DQ899" s="23"/>
      <c r="DR899" s="23">
        <v>0</v>
      </c>
      <c r="DS899" s="23">
        <v>0</v>
      </c>
      <c r="DT899" s="24">
        <v>0</v>
      </c>
      <c r="DU899" s="23">
        <v>0</v>
      </c>
      <c r="DV899" s="23">
        <v>0</v>
      </c>
      <c r="DW899" s="26">
        <f t="shared" si="128"/>
        <v>607377256</v>
      </c>
      <c r="DX899" s="26">
        <f>VLOOKUP(B899,[2]RPTNCT049_ConsultaSaldosContabl!$I$4:$K$7914,3,0)</f>
        <v>218467460</v>
      </c>
      <c r="DY899" s="13" t="e">
        <f>+S899+AD899+AU899+#REF!+BG899+#REF!+BQ899+#REF!</f>
        <v>#REF!</v>
      </c>
    </row>
    <row r="900" spans="1:129" ht="15" customHeight="1" x14ac:dyDescent="0.2">
      <c r="A900" s="9">
        <v>8000990617</v>
      </c>
      <c r="B900" s="9">
        <v>800099061</v>
      </c>
      <c r="C900" s="9"/>
      <c r="D900" s="27">
        <v>217952079</v>
      </c>
      <c r="E900" s="21" t="s">
        <v>778</v>
      </c>
      <c r="F900" s="36" t="s">
        <v>1913</v>
      </c>
      <c r="G900" s="22">
        <f>VLOOKUP(A900,[1]SGP!$A$4:$G$1137,7,0)</f>
        <v>0</v>
      </c>
      <c r="H900" s="23"/>
      <c r="I900" s="23">
        <v>0</v>
      </c>
      <c r="J900" s="23">
        <v>0</v>
      </c>
      <c r="K900" s="24">
        <v>0</v>
      </c>
      <c r="L900" s="23">
        <v>0</v>
      </c>
      <c r="M900" s="23">
        <v>0</v>
      </c>
      <c r="N900" s="25">
        <f t="shared" si="131"/>
        <v>0</v>
      </c>
      <c r="O900" s="25">
        <v>0</v>
      </c>
      <c r="P900" s="22">
        <v>0</v>
      </c>
      <c r="Q900" s="23">
        <v>0</v>
      </c>
      <c r="R900" s="23">
        <v>0</v>
      </c>
      <c r="S900" s="31">
        <v>422856829</v>
      </c>
      <c r="T900" s="23">
        <v>0</v>
      </c>
      <c r="U900" s="24">
        <v>0</v>
      </c>
      <c r="V900" s="23">
        <v>0</v>
      </c>
      <c r="W900" s="23">
        <v>0</v>
      </c>
      <c r="X900" s="25">
        <f t="shared" ref="X900:X963" si="132">SUM(N900:W900)</f>
        <v>422856829</v>
      </c>
      <c r="Y900" s="25">
        <v>0</v>
      </c>
      <c r="Z900" s="22">
        <v>0</v>
      </c>
      <c r="AA900" s="23">
        <v>0</v>
      </c>
      <c r="AB900" s="22">
        <v>0</v>
      </c>
      <c r="AC900" s="23">
        <v>0</v>
      </c>
      <c r="AD900" s="23">
        <v>0</v>
      </c>
      <c r="AE900" s="23">
        <v>0</v>
      </c>
      <c r="AF900" s="24">
        <v>0</v>
      </c>
      <c r="AG900" s="23">
        <v>0</v>
      </c>
      <c r="AH900" s="23">
        <v>0</v>
      </c>
      <c r="AI900" s="25">
        <f t="shared" ref="AI900:AI963" si="133">SUM(X900:AH900)</f>
        <v>422856829</v>
      </c>
      <c r="AJ900" s="25">
        <v>0</v>
      </c>
      <c r="AK900" s="24">
        <v>0</v>
      </c>
      <c r="AL900" s="23">
        <v>0</v>
      </c>
      <c r="AM900" s="23">
        <v>0</v>
      </c>
      <c r="AN900" s="24">
        <v>0</v>
      </c>
      <c r="AO900" s="24">
        <v>0</v>
      </c>
      <c r="AP900" s="23">
        <v>0</v>
      </c>
      <c r="AQ900" s="23">
        <v>0</v>
      </c>
      <c r="AR900" s="23">
        <v>0</v>
      </c>
      <c r="AS900" s="41" t="s">
        <v>2304</v>
      </c>
      <c r="AT900" s="23">
        <v>0</v>
      </c>
      <c r="AU900" s="23">
        <v>9419794</v>
      </c>
      <c r="AV900" s="25">
        <v>405026598</v>
      </c>
      <c r="AW900" s="22">
        <v>0</v>
      </c>
      <c r="AX900" s="23">
        <v>0</v>
      </c>
      <c r="AY900" s="41">
        <v>0</v>
      </c>
      <c r="AZ900" s="23">
        <v>0</v>
      </c>
      <c r="BA900" s="24">
        <v>0</v>
      </c>
      <c r="BB900" s="23">
        <v>0</v>
      </c>
      <c r="BC900" s="23"/>
      <c r="BD900" s="23">
        <v>0</v>
      </c>
      <c r="BE900" s="41">
        <v>0</v>
      </c>
      <c r="BF900" s="23">
        <v>602266880</v>
      </c>
      <c r="BG900" s="23">
        <v>364123220</v>
      </c>
      <c r="BH900" s="25">
        <v>1371416698</v>
      </c>
      <c r="BI900" s="23">
        <v>0</v>
      </c>
      <c r="BJ900" s="23">
        <v>172006453</v>
      </c>
      <c r="BK900" s="23">
        <v>0</v>
      </c>
      <c r="BL900" s="23">
        <v>0</v>
      </c>
      <c r="BM900" s="23">
        <v>0</v>
      </c>
      <c r="BN900" s="24">
        <v>0</v>
      </c>
      <c r="BO900" s="23">
        <v>0</v>
      </c>
      <c r="BP900" s="23">
        <v>0</v>
      </c>
      <c r="BQ900" s="23">
        <v>0</v>
      </c>
      <c r="BR900" s="25">
        <v>1543423151</v>
      </c>
      <c r="BS900" s="22">
        <v>0</v>
      </c>
      <c r="BT900" s="23">
        <v>0</v>
      </c>
      <c r="BU900" s="23">
        <v>0</v>
      </c>
      <c r="BV900" s="23">
        <v>0</v>
      </c>
      <c r="BW900" s="24">
        <v>0</v>
      </c>
      <c r="BX900" s="23">
        <v>0</v>
      </c>
      <c r="BY900" s="23">
        <v>0</v>
      </c>
      <c r="BZ900" s="23">
        <v>0</v>
      </c>
      <c r="CA900" s="25">
        <f t="shared" ref="CA900:CA963" si="134">SUM(BR900:BZ900)</f>
        <v>1543423151</v>
      </c>
      <c r="CB900" s="22">
        <v>0</v>
      </c>
      <c r="CC900" s="23">
        <v>0</v>
      </c>
      <c r="CD900" s="23">
        <v>0</v>
      </c>
      <c r="CE900" s="23">
        <v>0</v>
      </c>
      <c r="CF900" s="24">
        <v>0</v>
      </c>
      <c r="CG900" s="23">
        <v>0</v>
      </c>
      <c r="CH900" s="23">
        <v>0</v>
      </c>
      <c r="CI900" s="23">
        <v>0</v>
      </c>
      <c r="CJ900" s="25">
        <f t="shared" ref="CJ900:CJ963" si="135">SUM(CA900:CI900)</f>
        <v>1543423151</v>
      </c>
      <c r="CK900" s="22">
        <v>0</v>
      </c>
      <c r="CL900" s="23">
        <v>0</v>
      </c>
      <c r="CM900" s="23">
        <v>0</v>
      </c>
      <c r="CN900" s="23">
        <v>0</v>
      </c>
      <c r="CO900" s="23">
        <v>0</v>
      </c>
      <c r="CP900" s="24">
        <v>0</v>
      </c>
      <c r="CQ900" s="23">
        <v>0</v>
      </c>
      <c r="CR900" s="23">
        <v>0</v>
      </c>
      <c r="CS900" s="25">
        <f t="shared" ref="CS900:CS963" si="136">SUM(CJ900:CR900)</f>
        <v>1543423151</v>
      </c>
      <c r="CT900" s="22">
        <v>0</v>
      </c>
      <c r="CU900" s="23">
        <v>0</v>
      </c>
      <c r="CV900" s="23">
        <v>0</v>
      </c>
      <c r="CW900" s="23"/>
      <c r="CX900" s="23">
        <v>0</v>
      </c>
      <c r="CY900" s="24">
        <v>0</v>
      </c>
      <c r="CZ900" s="23">
        <v>0</v>
      </c>
      <c r="DA900" s="23">
        <v>0</v>
      </c>
      <c r="DB900" s="25">
        <f t="shared" si="129"/>
        <v>1543423151</v>
      </c>
      <c r="DC900" s="22">
        <v>0</v>
      </c>
      <c r="DD900" s="23">
        <v>0</v>
      </c>
      <c r="DE900" s="23">
        <v>0</v>
      </c>
      <c r="DF900" s="23">
        <v>0</v>
      </c>
      <c r="DG900" s="23">
        <v>0</v>
      </c>
      <c r="DH900" s="24">
        <v>0</v>
      </c>
      <c r="DI900" s="23">
        <v>0</v>
      </c>
      <c r="DJ900" s="23">
        <v>0</v>
      </c>
      <c r="DK900" s="25">
        <f t="shared" si="130"/>
        <v>1543423151</v>
      </c>
      <c r="DL900" s="28">
        <v>0</v>
      </c>
      <c r="DM900" s="23">
        <v>0</v>
      </c>
      <c r="DN900" s="23">
        <v>0</v>
      </c>
      <c r="DO900" s="23">
        <v>0</v>
      </c>
      <c r="DP900" s="23"/>
      <c r="DQ900" s="23"/>
      <c r="DR900" s="23">
        <v>0</v>
      </c>
      <c r="DS900" s="23">
        <v>0</v>
      </c>
      <c r="DT900" s="24">
        <v>0</v>
      </c>
      <c r="DU900" s="23">
        <v>0</v>
      </c>
      <c r="DV900" s="23">
        <v>0</v>
      </c>
      <c r="DW900" s="26">
        <f t="shared" si="128"/>
        <v>1543423151</v>
      </c>
      <c r="DX900" s="26">
        <f>VLOOKUP(B900,[2]RPTNCT049_ConsultaSaldosContabl!$I$4:$K$7914,3,0)</f>
        <v>774273333</v>
      </c>
      <c r="DY900" s="13" t="e">
        <f>+S900+AD900+AU900+#REF!+BG900+#REF!+BQ900+#REF!</f>
        <v>#REF!</v>
      </c>
    </row>
    <row r="901" spans="1:129" ht="15" customHeight="1" x14ac:dyDescent="0.2">
      <c r="A901" s="9">
        <v>8000990584</v>
      </c>
      <c r="B901" s="9">
        <v>800099058</v>
      </c>
      <c r="C901" s="9"/>
      <c r="D901" s="27">
        <v>215152051</v>
      </c>
      <c r="E901" s="21" t="s">
        <v>777</v>
      </c>
      <c r="F901" s="20" t="s">
        <v>1912</v>
      </c>
      <c r="G901" s="22">
        <f>VLOOKUP(A901,[1]SGP!$A$4:$G$1137,7,0)</f>
        <v>0</v>
      </c>
      <c r="H901" s="23"/>
      <c r="I901" s="23">
        <v>0</v>
      </c>
      <c r="J901" s="23">
        <v>0</v>
      </c>
      <c r="K901" s="24">
        <v>0</v>
      </c>
      <c r="L901" s="23">
        <v>0</v>
      </c>
      <c r="M901" s="23">
        <v>0</v>
      </c>
      <c r="N901" s="25">
        <f t="shared" si="131"/>
        <v>0</v>
      </c>
      <c r="O901" s="25">
        <v>0</v>
      </c>
      <c r="P901" s="22">
        <v>0</v>
      </c>
      <c r="Q901" s="23">
        <v>0</v>
      </c>
      <c r="R901" s="23">
        <v>0</v>
      </c>
      <c r="S901" s="31">
        <v>78035892</v>
      </c>
      <c r="T901" s="23">
        <v>0</v>
      </c>
      <c r="U901" s="24">
        <v>0</v>
      </c>
      <c r="V901" s="23">
        <v>0</v>
      </c>
      <c r="W901" s="23">
        <v>0</v>
      </c>
      <c r="X901" s="25">
        <f t="shared" si="132"/>
        <v>78035892</v>
      </c>
      <c r="Y901" s="25">
        <v>0</v>
      </c>
      <c r="Z901" s="22">
        <v>0</v>
      </c>
      <c r="AA901" s="23">
        <v>0</v>
      </c>
      <c r="AB901" s="22">
        <v>0</v>
      </c>
      <c r="AC901" s="23">
        <v>0</v>
      </c>
      <c r="AD901" s="23">
        <v>0</v>
      </c>
      <c r="AE901" s="23">
        <v>0</v>
      </c>
      <c r="AF901" s="24">
        <v>0</v>
      </c>
      <c r="AG901" s="23">
        <v>0</v>
      </c>
      <c r="AH901" s="23">
        <v>0</v>
      </c>
      <c r="AI901" s="25">
        <f t="shared" si="133"/>
        <v>78035892</v>
      </c>
      <c r="AJ901" s="25">
        <v>0</v>
      </c>
      <c r="AK901" s="24">
        <v>0</v>
      </c>
      <c r="AL901" s="23">
        <v>0</v>
      </c>
      <c r="AM901" s="23">
        <v>0</v>
      </c>
      <c r="AN901" s="24">
        <v>0</v>
      </c>
      <c r="AO901" s="24">
        <v>0</v>
      </c>
      <c r="AP901" s="23">
        <v>0</v>
      </c>
      <c r="AQ901" s="23">
        <v>0</v>
      </c>
      <c r="AR901" s="23">
        <v>0</v>
      </c>
      <c r="AS901" s="41" t="s">
        <v>2304</v>
      </c>
      <c r="AT901" s="23">
        <v>0</v>
      </c>
      <c r="AU901" s="23">
        <v>0</v>
      </c>
      <c r="AV901" s="25">
        <v>78035892</v>
      </c>
      <c r="AW901" s="22">
        <v>0</v>
      </c>
      <c r="AX901" s="23">
        <v>0</v>
      </c>
      <c r="AY901" s="41">
        <v>0</v>
      </c>
      <c r="AZ901" s="23">
        <v>0</v>
      </c>
      <c r="BA901" s="24">
        <v>0</v>
      </c>
      <c r="BB901" s="23">
        <v>0</v>
      </c>
      <c r="BC901" s="23"/>
      <c r="BD901" s="23">
        <v>0</v>
      </c>
      <c r="BE901" s="41">
        <v>0</v>
      </c>
      <c r="BF901" s="23">
        <v>81520700</v>
      </c>
      <c r="BG901" s="23">
        <v>71942893</v>
      </c>
      <c r="BH901" s="25">
        <v>231499485</v>
      </c>
      <c r="BI901" s="23">
        <v>0</v>
      </c>
      <c r="BJ901" s="23">
        <v>23702616</v>
      </c>
      <c r="BK901" s="23">
        <v>0</v>
      </c>
      <c r="BL901" s="23">
        <v>0</v>
      </c>
      <c r="BM901" s="23">
        <v>0</v>
      </c>
      <c r="BN901" s="24">
        <v>0</v>
      </c>
      <c r="BO901" s="23">
        <v>0</v>
      </c>
      <c r="BP901" s="23">
        <v>0</v>
      </c>
      <c r="BQ901" s="23">
        <v>0</v>
      </c>
      <c r="BR901" s="25">
        <v>255202101</v>
      </c>
      <c r="BS901" s="22">
        <v>0</v>
      </c>
      <c r="BT901" s="23">
        <v>0</v>
      </c>
      <c r="BU901" s="23">
        <v>0</v>
      </c>
      <c r="BV901" s="23">
        <v>0</v>
      </c>
      <c r="BW901" s="24">
        <v>0</v>
      </c>
      <c r="BX901" s="23">
        <v>0</v>
      </c>
      <c r="BY901" s="23">
        <v>0</v>
      </c>
      <c r="BZ901" s="23">
        <v>0</v>
      </c>
      <c r="CA901" s="25">
        <f t="shared" si="134"/>
        <v>255202101</v>
      </c>
      <c r="CB901" s="22">
        <v>0</v>
      </c>
      <c r="CC901" s="23">
        <v>0</v>
      </c>
      <c r="CD901" s="23">
        <v>0</v>
      </c>
      <c r="CE901" s="23">
        <v>0</v>
      </c>
      <c r="CF901" s="24">
        <v>0</v>
      </c>
      <c r="CG901" s="23">
        <v>0</v>
      </c>
      <c r="CH901" s="23">
        <v>0</v>
      </c>
      <c r="CI901" s="23">
        <v>0</v>
      </c>
      <c r="CJ901" s="25">
        <f t="shared" si="135"/>
        <v>255202101</v>
      </c>
      <c r="CK901" s="22">
        <v>0</v>
      </c>
      <c r="CL901" s="23">
        <v>0</v>
      </c>
      <c r="CM901" s="23">
        <v>0</v>
      </c>
      <c r="CN901" s="23">
        <v>0</v>
      </c>
      <c r="CO901" s="23">
        <v>0</v>
      </c>
      <c r="CP901" s="24">
        <v>0</v>
      </c>
      <c r="CQ901" s="23">
        <v>0</v>
      </c>
      <c r="CR901" s="23">
        <v>0</v>
      </c>
      <c r="CS901" s="25">
        <f t="shared" si="136"/>
        <v>255202101</v>
      </c>
      <c r="CT901" s="22">
        <v>0</v>
      </c>
      <c r="CU901" s="23">
        <v>0</v>
      </c>
      <c r="CV901" s="23">
        <v>0</v>
      </c>
      <c r="CW901" s="23"/>
      <c r="CX901" s="23">
        <v>0</v>
      </c>
      <c r="CY901" s="24">
        <v>0</v>
      </c>
      <c r="CZ901" s="23">
        <v>0</v>
      </c>
      <c r="DA901" s="23">
        <v>0</v>
      </c>
      <c r="DB901" s="25">
        <f t="shared" si="129"/>
        <v>255202101</v>
      </c>
      <c r="DC901" s="22">
        <v>0</v>
      </c>
      <c r="DD901" s="23">
        <v>0</v>
      </c>
      <c r="DE901" s="23">
        <v>0</v>
      </c>
      <c r="DF901" s="23">
        <v>0</v>
      </c>
      <c r="DG901" s="23">
        <v>0</v>
      </c>
      <c r="DH901" s="24">
        <v>0</v>
      </c>
      <c r="DI901" s="23">
        <v>0</v>
      </c>
      <c r="DJ901" s="23">
        <v>0</v>
      </c>
      <c r="DK901" s="25">
        <f t="shared" si="130"/>
        <v>255202101</v>
      </c>
      <c r="DL901" s="28">
        <v>0</v>
      </c>
      <c r="DM901" s="23">
        <v>0</v>
      </c>
      <c r="DN901" s="23">
        <v>0</v>
      </c>
      <c r="DO901" s="23">
        <v>0</v>
      </c>
      <c r="DP901" s="23">
        <v>0</v>
      </c>
      <c r="DQ901" s="23"/>
      <c r="DR901" s="23">
        <v>0</v>
      </c>
      <c r="DS901" s="23">
        <v>0</v>
      </c>
      <c r="DT901" s="24">
        <v>0</v>
      </c>
      <c r="DU901" s="23">
        <v>0</v>
      </c>
      <c r="DV901" s="23">
        <v>0</v>
      </c>
      <c r="DW901" s="26">
        <f t="shared" ref="DW901:DW964" si="137">SUM(DK901:DV901)</f>
        <v>255202101</v>
      </c>
      <c r="DX901" s="26">
        <f>VLOOKUP(B901,[2]RPTNCT049_ConsultaSaldosContabl!$I$4:$K$7914,3,0)</f>
        <v>105223316</v>
      </c>
      <c r="DY901" s="13" t="e">
        <f>+S901+AD901+AU901+#REF!+BG901+#REF!+BQ901+#REF!</f>
        <v>#REF!</v>
      </c>
    </row>
    <row r="902" spans="1:129" ht="15" customHeight="1" x14ac:dyDescent="0.2">
      <c r="A902" s="9">
        <v>8000990552</v>
      </c>
      <c r="B902" s="9">
        <v>800099055</v>
      </c>
      <c r="C902" s="9"/>
      <c r="D902" s="27">
        <v>213652036</v>
      </c>
      <c r="E902" s="21" t="s">
        <v>776</v>
      </c>
      <c r="F902" s="20" t="s">
        <v>1911</v>
      </c>
      <c r="G902" s="22">
        <f>VLOOKUP(A902,[1]SGP!$A$4:$G$1137,7,0)</f>
        <v>0</v>
      </c>
      <c r="H902" s="23"/>
      <c r="I902" s="23">
        <v>0</v>
      </c>
      <c r="J902" s="23">
        <v>0</v>
      </c>
      <c r="K902" s="24">
        <v>0</v>
      </c>
      <c r="L902" s="23">
        <v>0</v>
      </c>
      <c r="M902" s="23">
        <v>0</v>
      </c>
      <c r="N902" s="25">
        <f t="shared" si="131"/>
        <v>0</v>
      </c>
      <c r="O902" s="25">
        <v>0</v>
      </c>
      <c r="P902" s="22">
        <v>0</v>
      </c>
      <c r="Q902" s="23">
        <v>0</v>
      </c>
      <c r="R902" s="23">
        <v>0</v>
      </c>
      <c r="S902" s="31">
        <v>66850440</v>
      </c>
      <c r="T902" s="23">
        <v>0</v>
      </c>
      <c r="U902" s="24">
        <v>0</v>
      </c>
      <c r="V902" s="23">
        <v>0</v>
      </c>
      <c r="W902" s="23">
        <v>0</v>
      </c>
      <c r="X902" s="25">
        <f t="shared" si="132"/>
        <v>66850440</v>
      </c>
      <c r="Y902" s="25">
        <v>0</v>
      </c>
      <c r="Z902" s="22">
        <v>0</v>
      </c>
      <c r="AA902" s="23">
        <v>0</v>
      </c>
      <c r="AB902" s="22">
        <v>0</v>
      </c>
      <c r="AC902" s="23">
        <v>0</v>
      </c>
      <c r="AD902" s="23">
        <v>0</v>
      </c>
      <c r="AE902" s="23">
        <v>0</v>
      </c>
      <c r="AF902" s="24">
        <v>0</v>
      </c>
      <c r="AG902" s="23">
        <v>0</v>
      </c>
      <c r="AH902" s="23">
        <v>0</v>
      </c>
      <c r="AI902" s="25">
        <f t="shared" si="133"/>
        <v>66850440</v>
      </c>
      <c r="AJ902" s="25">
        <v>0</v>
      </c>
      <c r="AK902" s="24">
        <v>0</v>
      </c>
      <c r="AL902" s="23">
        <v>0</v>
      </c>
      <c r="AM902" s="23">
        <v>0</v>
      </c>
      <c r="AN902" s="24">
        <v>0</v>
      </c>
      <c r="AO902" s="24">
        <v>0</v>
      </c>
      <c r="AP902" s="23">
        <v>0</v>
      </c>
      <c r="AQ902" s="23">
        <v>0</v>
      </c>
      <c r="AR902" s="23">
        <v>0</v>
      </c>
      <c r="AS902" s="41" t="s">
        <v>2304</v>
      </c>
      <c r="AT902" s="23">
        <v>0</v>
      </c>
      <c r="AU902" s="23">
        <v>0</v>
      </c>
      <c r="AV902" s="25">
        <v>66850440</v>
      </c>
      <c r="AW902" s="22">
        <v>0</v>
      </c>
      <c r="AX902" s="23">
        <v>0</v>
      </c>
      <c r="AY902" s="41">
        <v>0</v>
      </c>
      <c r="AZ902" s="23">
        <v>0</v>
      </c>
      <c r="BA902" s="24">
        <v>0</v>
      </c>
      <c r="BB902" s="23">
        <v>0</v>
      </c>
      <c r="BC902" s="23"/>
      <c r="BD902" s="23">
        <v>0</v>
      </c>
      <c r="BE902" s="41">
        <v>0</v>
      </c>
      <c r="BF902" s="23">
        <v>48893255</v>
      </c>
      <c r="BG902" s="23">
        <v>62277216</v>
      </c>
      <c r="BH902" s="25">
        <v>178020911</v>
      </c>
      <c r="BI902" s="23">
        <v>0</v>
      </c>
      <c r="BJ902" s="23">
        <v>13301269</v>
      </c>
      <c r="BK902" s="23">
        <v>0</v>
      </c>
      <c r="BL902" s="23">
        <v>0</v>
      </c>
      <c r="BM902" s="23">
        <v>0</v>
      </c>
      <c r="BN902" s="24">
        <v>0</v>
      </c>
      <c r="BO902" s="23">
        <v>0</v>
      </c>
      <c r="BP902" s="23">
        <v>0</v>
      </c>
      <c r="BQ902" s="23">
        <v>0</v>
      </c>
      <c r="BR902" s="25">
        <v>191322180</v>
      </c>
      <c r="BS902" s="22">
        <v>0</v>
      </c>
      <c r="BT902" s="23">
        <v>0</v>
      </c>
      <c r="BU902" s="23">
        <v>0</v>
      </c>
      <c r="BV902" s="23">
        <v>0</v>
      </c>
      <c r="BW902" s="24">
        <v>0</v>
      </c>
      <c r="BX902" s="23">
        <v>0</v>
      </c>
      <c r="BY902" s="23">
        <v>0</v>
      </c>
      <c r="BZ902" s="23">
        <v>0</v>
      </c>
      <c r="CA902" s="25">
        <f t="shared" si="134"/>
        <v>191322180</v>
      </c>
      <c r="CB902" s="22">
        <v>0</v>
      </c>
      <c r="CC902" s="23">
        <v>0</v>
      </c>
      <c r="CD902" s="23">
        <v>0</v>
      </c>
      <c r="CE902" s="23">
        <v>0</v>
      </c>
      <c r="CF902" s="24">
        <v>0</v>
      </c>
      <c r="CG902" s="23">
        <v>0</v>
      </c>
      <c r="CH902" s="23">
        <v>0</v>
      </c>
      <c r="CI902" s="23">
        <v>0</v>
      </c>
      <c r="CJ902" s="25">
        <f t="shared" si="135"/>
        <v>191322180</v>
      </c>
      <c r="CK902" s="22">
        <v>0</v>
      </c>
      <c r="CL902" s="23">
        <v>0</v>
      </c>
      <c r="CM902" s="23">
        <v>0</v>
      </c>
      <c r="CN902" s="23">
        <v>0</v>
      </c>
      <c r="CO902" s="23">
        <v>0</v>
      </c>
      <c r="CP902" s="24">
        <v>0</v>
      </c>
      <c r="CQ902" s="23">
        <v>0</v>
      </c>
      <c r="CR902" s="23">
        <v>0</v>
      </c>
      <c r="CS902" s="25">
        <f t="shared" si="136"/>
        <v>191322180</v>
      </c>
      <c r="CT902" s="22">
        <v>0</v>
      </c>
      <c r="CU902" s="23">
        <v>0</v>
      </c>
      <c r="CV902" s="23">
        <v>0</v>
      </c>
      <c r="CW902" s="23"/>
      <c r="CX902" s="23">
        <v>0</v>
      </c>
      <c r="CY902" s="24">
        <v>0</v>
      </c>
      <c r="CZ902" s="23">
        <v>0</v>
      </c>
      <c r="DA902" s="23">
        <v>0</v>
      </c>
      <c r="DB902" s="25">
        <f t="shared" si="129"/>
        <v>191322180</v>
      </c>
      <c r="DC902" s="22">
        <v>0</v>
      </c>
      <c r="DD902" s="23">
        <v>0</v>
      </c>
      <c r="DE902" s="23">
        <v>0</v>
      </c>
      <c r="DF902" s="23">
        <v>0</v>
      </c>
      <c r="DG902" s="23">
        <v>0</v>
      </c>
      <c r="DH902" s="24">
        <v>0</v>
      </c>
      <c r="DI902" s="23">
        <v>0</v>
      </c>
      <c r="DJ902" s="23">
        <v>0</v>
      </c>
      <c r="DK902" s="25">
        <f t="shared" si="130"/>
        <v>191322180</v>
      </c>
      <c r="DL902" s="28">
        <v>0</v>
      </c>
      <c r="DM902" s="23">
        <v>0</v>
      </c>
      <c r="DN902" s="23">
        <v>0</v>
      </c>
      <c r="DO902" s="23">
        <v>0</v>
      </c>
      <c r="DP902" s="23"/>
      <c r="DQ902" s="23"/>
      <c r="DR902" s="23">
        <v>0</v>
      </c>
      <c r="DS902" s="23">
        <v>0</v>
      </c>
      <c r="DT902" s="24">
        <v>0</v>
      </c>
      <c r="DU902" s="23">
        <v>0</v>
      </c>
      <c r="DV902" s="23">
        <v>0</v>
      </c>
      <c r="DW902" s="26">
        <f t="shared" si="137"/>
        <v>191322180</v>
      </c>
      <c r="DX902" s="26">
        <f>VLOOKUP(B902,[2]RPTNCT049_ConsultaSaldosContabl!$I$4:$K$7914,3,0)</f>
        <v>62194524</v>
      </c>
      <c r="DY902" s="13" t="e">
        <f>+S902+AD902+AU902+#REF!+BG902+#REF!+BQ902+#REF!</f>
        <v>#REF!</v>
      </c>
    </row>
    <row r="903" spans="1:129" ht="15" customHeight="1" x14ac:dyDescent="0.2">
      <c r="A903" s="9">
        <v>8000990545</v>
      </c>
      <c r="B903" s="9">
        <v>800099054</v>
      </c>
      <c r="C903" s="9"/>
      <c r="D903" s="27">
        <v>211952019</v>
      </c>
      <c r="E903" s="21" t="s">
        <v>774</v>
      </c>
      <c r="F903" s="20" t="s">
        <v>1909</v>
      </c>
      <c r="G903" s="22">
        <f>VLOOKUP(A903,[1]SGP!$A$4:$G$1137,7,0)</f>
        <v>0</v>
      </c>
      <c r="H903" s="23"/>
      <c r="I903" s="23">
        <v>0</v>
      </c>
      <c r="J903" s="23">
        <v>0</v>
      </c>
      <c r="K903" s="24">
        <v>0</v>
      </c>
      <c r="L903" s="23">
        <v>0</v>
      </c>
      <c r="M903" s="23">
        <v>0</v>
      </c>
      <c r="N903" s="25">
        <f t="shared" si="131"/>
        <v>0</v>
      </c>
      <c r="O903" s="25">
        <v>0</v>
      </c>
      <c r="P903" s="22">
        <v>0</v>
      </c>
      <c r="Q903" s="23">
        <v>0</v>
      </c>
      <c r="R903" s="23">
        <v>0</v>
      </c>
      <c r="S903" s="31">
        <v>77270995</v>
      </c>
      <c r="T903" s="23">
        <v>0</v>
      </c>
      <c r="U903" s="24">
        <v>0</v>
      </c>
      <c r="V903" s="23">
        <v>0</v>
      </c>
      <c r="W903" s="23">
        <v>0</v>
      </c>
      <c r="X903" s="25">
        <f t="shared" si="132"/>
        <v>77270995</v>
      </c>
      <c r="Y903" s="25">
        <v>0</v>
      </c>
      <c r="Z903" s="22">
        <v>0</v>
      </c>
      <c r="AA903" s="23">
        <v>0</v>
      </c>
      <c r="AB903" s="22">
        <v>0</v>
      </c>
      <c r="AC903" s="23">
        <v>0</v>
      </c>
      <c r="AD903" s="23">
        <v>0</v>
      </c>
      <c r="AE903" s="23">
        <v>0</v>
      </c>
      <c r="AF903" s="24">
        <v>0</v>
      </c>
      <c r="AG903" s="23">
        <v>0</v>
      </c>
      <c r="AH903" s="23">
        <v>0</v>
      </c>
      <c r="AI903" s="25">
        <f t="shared" si="133"/>
        <v>77270995</v>
      </c>
      <c r="AJ903" s="25">
        <v>0</v>
      </c>
      <c r="AK903" s="24">
        <v>0</v>
      </c>
      <c r="AL903" s="23">
        <v>0</v>
      </c>
      <c r="AM903" s="23">
        <v>0</v>
      </c>
      <c r="AN903" s="24">
        <v>0</v>
      </c>
      <c r="AO903" s="24">
        <v>0</v>
      </c>
      <c r="AP903" s="23">
        <v>0</v>
      </c>
      <c r="AQ903" s="23">
        <v>0</v>
      </c>
      <c r="AR903" s="23">
        <v>0</v>
      </c>
      <c r="AS903" s="41" t="s">
        <v>2304</v>
      </c>
      <c r="AT903" s="23">
        <v>0</v>
      </c>
      <c r="AU903" s="23">
        <v>0</v>
      </c>
      <c r="AV903" s="25">
        <v>77270995</v>
      </c>
      <c r="AW903" s="22">
        <v>0</v>
      </c>
      <c r="AX903" s="23">
        <v>0</v>
      </c>
      <c r="AY903" s="41">
        <v>0</v>
      </c>
      <c r="AZ903" s="23">
        <v>0</v>
      </c>
      <c r="BA903" s="24">
        <v>0</v>
      </c>
      <c r="BB903" s="23">
        <v>0</v>
      </c>
      <c r="BC903" s="23"/>
      <c r="BD903" s="23">
        <v>0</v>
      </c>
      <c r="BE903" s="41">
        <v>0</v>
      </c>
      <c r="BF903" s="23">
        <v>56438400</v>
      </c>
      <c r="BG903" s="23">
        <v>69653300</v>
      </c>
      <c r="BH903" s="25">
        <v>203362695</v>
      </c>
      <c r="BI903" s="23">
        <v>0</v>
      </c>
      <c r="BJ903" s="23">
        <v>16742149</v>
      </c>
      <c r="BK903" s="23">
        <v>0</v>
      </c>
      <c r="BL903" s="23">
        <v>0</v>
      </c>
      <c r="BM903" s="23">
        <v>0</v>
      </c>
      <c r="BN903" s="24">
        <v>0</v>
      </c>
      <c r="BO903" s="23">
        <v>0</v>
      </c>
      <c r="BP903" s="23">
        <v>0</v>
      </c>
      <c r="BQ903" s="23">
        <v>0</v>
      </c>
      <c r="BR903" s="25">
        <v>220104844</v>
      </c>
      <c r="BS903" s="22">
        <v>0</v>
      </c>
      <c r="BT903" s="23">
        <v>0</v>
      </c>
      <c r="BU903" s="23">
        <v>0</v>
      </c>
      <c r="BV903" s="23">
        <v>0</v>
      </c>
      <c r="BW903" s="24">
        <v>0</v>
      </c>
      <c r="BX903" s="23">
        <v>0</v>
      </c>
      <c r="BY903" s="23">
        <v>0</v>
      </c>
      <c r="BZ903" s="23">
        <v>0</v>
      </c>
      <c r="CA903" s="25">
        <f t="shared" si="134"/>
        <v>220104844</v>
      </c>
      <c r="CB903" s="22">
        <v>0</v>
      </c>
      <c r="CC903" s="23">
        <v>0</v>
      </c>
      <c r="CD903" s="23">
        <v>0</v>
      </c>
      <c r="CE903" s="23">
        <v>0</v>
      </c>
      <c r="CF903" s="24">
        <v>0</v>
      </c>
      <c r="CG903" s="23">
        <v>0</v>
      </c>
      <c r="CH903" s="23">
        <v>0</v>
      </c>
      <c r="CI903" s="23">
        <v>0</v>
      </c>
      <c r="CJ903" s="25">
        <f t="shared" si="135"/>
        <v>220104844</v>
      </c>
      <c r="CK903" s="22">
        <v>0</v>
      </c>
      <c r="CL903" s="23">
        <v>0</v>
      </c>
      <c r="CM903" s="23">
        <v>0</v>
      </c>
      <c r="CN903" s="23">
        <v>0</v>
      </c>
      <c r="CO903" s="23">
        <v>0</v>
      </c>
      <c r="CP903" s="24">
        <v>0</v>
      </c>
      <c r="CQ903" s="23">
        <v>0</v>
      </c>
      <c r="CR903" s="23">
        <v>0</v>
      </c>
      <c r="CS903" s="25">
        <f t="shared" si="136"/>
        <v>220104844</v>
      </c>
      <c r="CT903" s="22">
        <v>0</v>
      </c>
      <c r="CU903" s="23">
        <v>0</v>
      </c>
      <c r="CV903" s="23">
        <v>0</v>
      </c>
      <c r="CW903" s="23"/>
      <c r="CX903" s="23">
        <v>0</v>
      </c>
      <c r="CY903" s="24">
        <v>0</v>
      </c>
      <c r="CZ903" s="23">
        <v>0</v>
      </c>
      <c r="DA903" s="23">
        <v>0</v>
      </c>
      <c r="DB903" s="25">
        <f t="shared" si="129"/>
        <v>220104844</v>
      </c>
      <c r="DC903" s="22">
        <v>0</v>
      </c>
      <c r="DD903" s="23">
        <v>0</v>
      </c>
      <c r="DE903" s="23">
        <v>0</v>
      </c>
      <c r="DF903" s="23">
        <v>0</v>
      </c>
      <c r="DG903" s="23">
        <v>0</v>
      </c>
      <c r="DH903" s="24">
        <v>0</v>
      </c>
      <c r="DI903" s="23">
        <v>0</v>
      </c>
      <c r="DJ903" s="23">
        <v>0</v>
      </c>
      <c r="DK903" s="25">
        <f t="shared" si="130"/>
        <v>220104844</v>
      </c>
      <c r="DL903" s="28">
        <v>0</v>
      </c>
      <c r="DM903" s="23">
        <v>0</v>
      </c>
      <c r="DN903" s="23">
        <v>0</v>
      </c>
      <c r="DO903" s="23">
        <v>0</v>
      </c>
      <c r="DP903" s="23"/>
      <c r="DQ903" s="23"/>
      <c r="DR903" s="23">
        <v>0</v>
      </c>
      <c r="DS903" s="23">
        <v>0</v>
      </c>
      <c r="DT903" s="24">
        <v>0</v>
      </c>
      <c r="DU903" s="23">
        <v>0</v>
      </c>
      <c r="DV903" s="23">
        <v>0</v>
      </c>
      <c r="DW903" s="26">
        <f t="shared" si="137"/>
        <v>220104844</v>
      </c>
      <c r="DX903" s="26">
        <f>VLOOKUP(B903,[2]RPTNCT049_ConsultaSaldosContabl!$I$4:$K$7914,3,0)</f>
        <v>73180549</v>
      </c>
      <c r="DY903" s="13" t="e">
        <f>+S903+AD903+AU903+#REF!+BG903+#REF!+BQ903+#REF!</f>
        <v>#REF!</v>
      </c>
    </row>
    <row r="904" spans="1:129" ht="15" customHeight="1" x14ac:dyDescent="0.2">
      <c r="A904" s="9">
        <v>8000990520</v>
      </c>
      <c r="B904" s="9">
        <v>800099052</v>
      </c>
      <c r="C904" s="9"/>
      <c r="D904" s="27">
        <v>212252022</v>
      </c>
      <c r="E904" s="21" t="s">
        <v>775</v>
      </c>
      <c r="F904" s="20" t="s">
        <v>1910</v>
      </c>
      <c r="G904" s="22">
        <f>VLOOKUP(A904,[1]SGP!$A$4:$G$1137,7,0)</f>
        <v>0</v>
      </c>
      <c r="H904" s="23"/>
      <c r="I904" s="23">
        <v>0</v>
      </c>
      <c r="J904" s="23">
        <v>0</v>
      </c>
      <c r="K904" s="24">
        <v>0</v>
      </c>
      <c r="L904" s="23">
        <v>0</v>
      </c>
      <c r="M904" s="23">
        <v>0</v>
      </c>
      <c r="N904" s="25">
        <f t="shared" si="131"/>
        <v>0</v>
      </c>
      <c r="O904" s="25">
        <v>0</v>
      </c>
      <c r="P904" s="22">
        <v>0</v>
      </c>
      <c r="Q904" s="23">
        <v>0</v>
      </c>
      <c r="R904" s="23">
        <v>0</v>
      </c>
      <c r="S904" s="31">
        <v>79413276</v>
      </c>
      <c r="T904" s="23">
        <v>0</v>
      </c>
      <c r="U904" s="24">
        <v>0</v>
      </c>
      <c r="V904" s="23">
        <v>0</v>
      </c>
      <c r="W904" s="23">
        <v>0</v>
      </c>
      <c r="X904" s="25">
        <f t="shared" si="132"/>
        <v>79413276</v>
      </c>
      <c r="Y904" s="25">
        <v>0</v>
      </c>
      <c r="Z904" s="22">
        <v>0</v>
      </c>
      <c r="AA904" s="23">
        <v>0</v>
      </c>
      <c r="AB904" s="22">
        <v>0</v>
      </c>
      <c r="AC904" s="23">
        <v>0</v>
      </c>
      <c r="AD904" s="23">
        <v>0</v>
      </c>
      <c r="AE904" s="23">
        <v>0</v>
      </c>
      <c r="AF904" s="24">
        <v>0</v>
      </c>
      <c r="AG904" s="23">
        <v>0</v>
      </c>
      <c r="AH904" s="23">
        <v>0</v>
      </c>
      <c r="AI904" s="25">
        <f t="shared" si="133"/>
        <v>79413276</v>
      </c>
      <c r="AJ904" s="25">
        <v>0</v>
      </c>
      <c r="AK904" s="24">
        <v>0</v>
      </c>
      <c r="AL904" s="23">
        <v>0</v>
      </c>
      <c r="AM904" s="23">
        <v>0</v>
      </c>
      <c r="AN904" s="24">
        <v>0</v>
      </c>
      <c r="AO904" s="24">
        <v>0</v>
      </c>
      <c r="AP904" s="23">
        <v>0</v>
      </c>
      <c r="AQ904" s="23">
        <v>0</v>
      </c>
      <c r="AR904" s="23">
        <v>0</v>
      </c>
      <c r="AS904" s="41" t="s">
        <v>2304</v>
      </c>
      <c r="AT904" s="23">
        <v>0</v>
      </c>
      <c r="AU904" s="23">
        <v>0</v>
      </c>
      <c r="AV904" s="25">
        <v>79413276</v>
      </c>
      <c r="AW904" s="22">
        <v>0</v>
      </c>
      <c r="AX904" s="23">
        <v>0</v>
      </c>
      <c r="AY904" s="41">
        <v>0</v>
      </c>
      <c r="AZ904" s="23">
        <v>0</v>
      </c>
      <c r="BA904" s="24">
        <v>0</v>
      </c>
      <c r="BB904" s="23">
        <v>0</v>
      </c>
      <c r="BC904" s="23"/>
      <c r="BD904" s="23">
        <v>0</v>
      </c>
      <c r="BE904" s="41">
        <v>0</v>
      </c>
      <c r="BF904" s="23">
        <v>45435735</v>
      </c>
      <c r="BG904" s="23">
        <v>76081675</v>
      </c>
      <c r="BH904" s="25">
        <v>200930686</v>
      </c>
      <c r="BI904" s="23">
        <v>0</v>
      </c>
      <c r="BJ904" s="23">
        <v>12976939</v>
      </c>
      <c r="BK904" s="23">
        <v>0</v>
      </c>
      <c r="BL904" s="23">
        <v>0</v>
      </c>
      <c r="BM904" s="23">
        <v>0</v>
      </c>
      <c r="BN904" s="24">
        <v>0</v>
      </c>
      <c r="BO904" s="23">
        <v>0</v>
      </c>
      <c r="BP904" s="23">
        <v>0</v>
      </c>
      <c r="BQ904" s="23">
        <v>0</v>
      </c>
      <c r="BR904" s="25">
        <v>213907625</v>
      </c>
      <c r="BS904" s="22">
        <v>0</v>
      </c>
      <c r="BT904" s="23">
        <v>0</v>
      </c>
      <c r="BU904" s="23">
        <v>0</v>
      </c>
      <c r="BV904" s="23">
        <v>0</v>
      </c>
      <c r="BW904" s="24">
        <v>0</v>
      </c>
      <c r="BX904" s="23">
        <v>0</v>
      </c>
      <c r="BY904" s="23">
        <v>0</v>
      </c>
      <c r="BZ904" s="23">
        <v>0</v>
      </c>
      <c r="CA904" s="25">
        <f t="shared" si="134"/>
        <v>213907625</v>
      </c>
      <c r="CB904" s="22">
        <v>0</v>
      </c>
      <c r="CC904" s="23">
        <v>0</v>
      </c>
      <c r="CD904" s="23">
        <v>0</v>
      </c>
      <c r="CE904" s="23">
        <v>0</v>
      </c>
      <c r="CF904" s="24">
        <v>0</v>
      </c>
      <c r="CG904" s="23">
        <v>0</v>
      </c>
      <c r="CH904" s="23">
        <v>0</v>
      </c>
      <c r="CI904" s="23">
        <v>0</v>
      </c>
      <c r="CJ904" s="25">
        <f t="shared" si="135"/>
        <v>213907625</v>
      </c>
      <c r="CK904" s="22">
        <v>0</v>
      </c>
      <c r="CL904" s="23">
        <v>0</v>
      </c>
      <c r="CM904" s="23">
        <v>0</v>
      </c>
      <c r="CN904" s="23">
        <v>0</v>
      </c>
      <c r="CO904" s="23">
        <v>0</v>
      </c>
      <c r="CP904" s="24">
        <v>0</v>
      </c>
      <c r="CQ904" s="23">
        <v>0</v>
      </c>
      <c r="CR904" s="23">
        <v>0</v>
      </c>
      <c r="CS904" s="25">
        <f t="shared" si="136"/>
        <v>213907625</v>
      </c>
      <c r="CT904" s="22">
        <v>0</v>
      </c>
      <c r="CU904" s="23">
        <v>0</v>
      </c>
      <c r="CV904" s="23">
        <v>0</v>
      </c>
      <c r="CW904" s="23"/>
      <c r="CX904" s="23">
        <v>0</v>
      </c>
      <c r="CY904" s="24">
        <v>0</v>
      </c>
      <c r="CZ904" s="23">
        <v>0</v>
      </c>
      <c r="DA904" s="23">
        <v>0</v>
      </c>
      <c r="DB904" s="25">
        <f t="shared" si="129"/>
        <v>213907625</v>
      </c>
      <c r="DC904" s="22">
        <v>0</v>
      </c>
      <c r="DD904" s="23">
        <v>0</v>
      </c>
      <c r="DE904" s="23">
        <v>0</v>
      </c>
      <c r="DF904" s="23">
        <v>0</v>
      </c>
      <c r="DG904" s="23">
        <v>0</v>
      </c>
      <c r="DH904" s="24">
        <v>0</v>
      </c>
      <c r="DI904" s="23">
        <v>0</v>
      </c>
      <c r="DJ904" s="23">
        <v>0</v>
      </c>
      <c r="DK904" s="25">
        <f t="shared" si="130"/>
        <v>213907625</v>
      </c>
      <c r="DL904" s="28">
        <v>0</v>
      </c>
      <c r="DM904" s="23">
        <v>0</v>
      </c>
      <c r="DN904" s="23">
        <v>0</v>
      </c>
      <c r="DO904" s="23">
        <v>0</v>
      </c>
      <c r="DP904" s="23"/>
      <c r="DQ904" s="23"/>
      <c r="DR904" s="23">
        <v>0</v>
      </c>
      <c r="DS904" s="23">
        <v>0</v>
      </c>
      <c r="DT904" s="24">
        <v>0</v>
      </c>
      <c r="DU904" s="23">
        <v>0</v>
      </c>
      <c r="DV904" s="23">
        <v>0</v>
      </c>
      <c r="DW904" s="26">
        <f t="shared" si="137"/>
        <v>213907625</v>
      </c>
      <c r="DX904" s="26">
        <f>VLOOKUP(B904,[2]RPTNCT049_ConsultaSaldosContabl!$I$4:$K$7914,3,0)</f>
        <v>58412674</v>
      </c>
      <c r="DY904" s="13" t="e">
        <f>+S904+AD904+AU904+#REF!+BG904+#REF!+BQ904+#REF!</f>
        <v>#REF!</v>
      </c>
    </row>
    <row r="905" spans="1:129" ht="15" customHeight="1" x14ac:dyDescent="0.2">
      <c r="A905" s="9">
        <v>8000989118</v>
      </c>
      <c r="B905" s="9">
        <v>800098911</v>
      </c>
      <c r="C905" s="9"/>
      <c r="D905" s="27">
        <v>210120001</v>
      </c>
      <c r="E905" s="21" t="s">
        <v>24</v>
      </c>
      <c r="F905" s="36" t="s">
        <v>1179</v>
      </c>
      <c r="G905" s="22">
        <f>VLOOKUP(A905,[1]SGP!$A$4:$G$1137,7,0)</f>
        <v>10045918266</v>
      </c>
      <c r="H905" s="23"/>
      <c r="I905" s="23">
        <v>0</v>
      </c>
      <c r="J905" s="23">
        <v>0</v>
      </c>
      <c r="K905" s="24">
        <v>847768824</v>
      </c>
      <c r="L905" s="23">
        <v>1850535068</v>
      </c>
      <c r="M905" s="23">
        <v>0</v>
      </c>
      <c r="N905" s="25">
        <f t="shared" si="131"/>
        <v>12744222158</v>
      </c>
      <c r="O905" s="25">
        <v>0</v>
      </c>
      <c r="P905" s="22">
        <v>10862697434</v>
      </c>
      <c r="Q905" s="23">
        <v>0</v>
      </c>
      <c r="R905" s="23">
        <v>0</v>
      </c>
      <c r="S905" s="31">
        <v>2534584817</v>
      </c>
      <c r="T905" s="23">
        <v>0</v>
      </c>
      <c r="U905" s="24">
        <v>511023512</v>
      </c>
      <c r="V905" s="23">
        <v>990076670</v>
      </c>
      <c r="W905" s="23">
        <v>0</v>
      </c>
      <c r="X905" s="25">
        <f t="shared" si="132"/>
        <v>27642604591</v>
      </c>
      <c r="Y905" s="25">
        <v>0</v>
      </c>
      <c r="Z905" s="22">
        <v>0</v>
      </c>
      <c r="AA905" s="23">
        <v>0</v>
      </c>
      <c r="AB905" s="22">
        <v>0</v>
      </c>
      <c r="AC905" s="31">
        <v>1121660190</v>
      </c>
      <c r="AD905" s="23">
        <v>312160043</v>
      </c>
      <c r="AE905" s="23">
        <v>11154289008</v>
      </c>
      <c r="AF905" s="24">
        <v>679396168</v>
      </c>
      <c r="AG905" s="23">
        <v>1420305869</v>
      </c>
      <c r="AH905" s="23">
        <v>0</v>
      </c>
      <c r="AI905" s="25">
        <f t="shared" si="133"/>
        <v>42330415869</v>
      </c>
      <c r="AJ905" s="25">
        <v>0</v>
      </c>
      <c r="AK905" s="24">
        <v>0</v>
      </c>
      <c r="AL905" s="23">
        <v>0</v>
      </c>
      <c r="AM905" s="23">
        <v>0</v>
      </c>
      <c r="AN905" s="24">
        <v>0</v>
      </c>
      <c r="AO905" s="23">
        <v>11785975113</v>
      </c>
      <c r="AP905" s="23">
        <v>664575451</v>
      </c>
      <c r="AQ905" s="23">
        <v>1407736316</v>
      </c>
      <c r="AR905" s="23">
        <v>0</v>
      </c>
      <c r="AS905" s="23">
        <v>5303688801</v>
      </c>
      <c r="AT905" s="23">
        <v>0</v>
      </c>
      <c r="AU905" s="23">
        <v>0</v>
      </c>
      <c r="AV905" s="25">
        <v>61492391550</v>
      </c>
      <c r="AW905" s="22">
        <v>6166299315</v>
      </c>
      <c r="AX905" s="23">
        <v>0</v>
      </c>
      <c r="AY905" s="41">
        <v>0</v>
      </c>
      <c r="AZ905" s="23">
        <v>0</v>
      </c>
      <c r="BA905" s="24">
        <v>664575451</v>
      </c>
      <c r="BB905" s="23">
        <v>1407736316</v>
      </c>
      <c r="BC905" s="23"/>
      <c r="BD905" s="23">
        <v>0</v>
      </c>
      <c r="BE905" s="41">
        <v>0</v>
      </c>
      <c r="BF905" s="23">
        <v>2142431785</v>
      </c>
      <c r="BG905" s="23">
        <v>2554230466</v>
      </c>
      <c r="BH905" s="25">
        <v>74427664883</v>
      </c>
      <c r="BI905" s="23">
        <v>12627795718</v>
      </c>
      <c r="BJ905" s="23">
        <v>1636005845</v>
      </c>
      <c r="BK905" s="23">
        <v>0</v>
      </c>
      <c r="BL905" s="23">
        <v>0</v>
      </c>
      <c r="BM905" s="23">
        <v>0</v>
      </c>
      <c r="BN905" s="24">
        <v>664575451</v>
      </c>
      <c r="BO905" s="23">
        <v>1407736316</v>
      </c>
      <c r="BP905" s="23">
        <v>0</v>
      </c>
      <c r="BQ905" s="23">
        <v>0</v>
      </c>
      <c r="BR905" s="25">
        <v>90763778213</v>
      </c>
      <c r="BS905" s="22">
        <v>0</v>
      </c>
      <c r="BT905" s="23">
        <v>0</v>
      </c>
      <c r="BU905" s="23">
        <v>0</v>
      </c>
      <c r="BV905" s="23">
        <v>0</v>
      </c>
      <c r="BW905" s="24">
        <v>0</v>
      </c>
      <c r="BX905" s="23">
        <v>0</v>
      </c>
      <c r="BY905" s="23">
        <v>0</v>
      </c>
      <c r="BZ905" s="23">
        <v>0</v>
      </c>
      <c r="CA905" s="25">
        <f t="shared" si="134"/>
        <v>90763778213</v>
      </c>
      <c r="CB905" s="22">
        <v>0</v>
      </c>
      <c r="CC905" s="23">
        <v>0</v>
      </c>
      <c r="CD905" s="23">
        <v>0</v>
      </c>
      <c r="CE905" s="23">
        <v>0</v>
      </c>
      <c r="CF905" s="24">
        <v>0</v>
      </c>
      <c r="CG905" s="23">
        <v>0</v>
      </c>
      <c r="CH905" s="23">
        <v>0</v>
      </c>
      <c r="CI905" s="23">
        <v>0</v>
      </c>
      <c r="CJ905" s="25">
        <f t="shared" si="135"/>
        <v>90763778213</v>
      </c>
      <c r="CK905" s="22">
        <v>0</v>
      </c>
      <c r="CL905" s="23">
        <v>0</v>
      </c>
      <c r="CM905" s="23">
        <v>0</v>
      </c>
      <c r="CN905" s="23">
        <v>0</v>
      </c>
      <c r="CO905" s="23">
        <v>0</v>
      </c>
      <c r="CP905" s="24">
        <v>0</v>
      </c>
      <c r="CQ905" s="23">
        <v>0</v>
      </c>
      <c r="CR905" s="23">
        <v>0</v>
      </c>
      <c r="CS905" s="25">
        <f t="shared" si="136"/>
        <v>90763778213</v>
      </c>
      <c r="CT905" s="22">
        <v>0</v>
      </c>
      <c r="CU905" s="23">
        <v>0</v>
      </c>
      <c r="CV905" s="23">
        <v>0</v>
      </c>
      <c r="CW905" s="23">
        <v>0</v>
      </c>
      <c r="CX905" s="23">
        <v>0</v>
      </c>
      <c r="CY905" s="24">
        <v>0</v>
      </c>
      <c r="CZ905" s="23">
        <v>0</v>
      </c>
      <c r="DA905" s="23">
        <v>0</v>
      </c>
      <c r="DB905" s="25">
        <f t="shared" si="129"/>
        <v>90763778213</v>
      </c>
      <c r="DC905" s="22">
        <v>0</v>
      </c>
      <c r="DD905" s="23">
        <v>0</v>
      </c>
      <c r="DE905" s="23">
        <v>0</v>
      </c>
      <c r="DF905" s="23">
        <v>0</v>
      </c>
      <c r="DG905" s="23">
        <v>0</v>
      </c>
      <c r="DH905" s="24">
        <v>0</v>
      </c>
      <c r="DI905" s="23">
        <v>0</v>
      </c>
      <c r="DJ905" s="23">
        <v>0</v>
      </c>
      <c r="DK905" s="25">
        <f t="shared" si="130"/>
        <v>90763778213</v>
      </c>
      <c r="DL905" s="28">
        <v>0</v>
      </c>
      <c r="DM905" s="23">
        <v>0</v>
      </c>
      <c r="DN905" s="23">
        <v>0</v>
      </c>
      <c r="DO905" s="23">
        <v>0</v>
      </c>
      <c r="DP905" s="23">
        <v>0</v>
      </c>
      <c r="DQ905" s="23"/>
      <c r="DR905" s="23">
        <v>0</v>
      </c>
      <c r="DS905" s="23">
        <v>0</v>
      </c>
      <c r="DT905" s="24">
        <v>0</v>
      </c>
      <c r="DU905" s="23">
        <v>0</v>
      </c>
      <c r="DV905" s="23">
        <v>0</v>
      </c>
      <c r="DW905" s="26">
        <f t="shared" si="137"/>
        <v>90763778213</v>
      </c>
      <c r="DX905" s="26">
        <f>VLOOKUP(B905,[2]RPTNCT049_ConsultaSaldosContabl!$I$4:$K$7914,3,0)</f>
        <v>85362802887</v>
      </c>
      <c r="DY905" s="13" t="e">
        <f>+S905+AD905+AU905+#REF!+BG905+#REF!+BQ905+#REF!</f>
        <v>#REF!</v>
      </c>
    </row>
    <row r="906" spans="1:129" ht="15" customHeight="1" x14ac:dyDescent="0.2">
      <c r="A906" s="9">
        <v>8000982056</v>
      </c>
      <c r="B906" s="9">
        <v>800098205</v>
      </c>
      <c r="C906" s="9"/>
      <c r="D906" s="27">
        <v>218350683</v>
      </c>
      <c r="E906" s="21" t="s">
        <v>770</v>
      </c>
      <c r="F906" s="20" t="s">
        <v>1905</v>
      </c>
      <c r="G906" s="22">
        <f>VLOOKUP(A906,[1]SGP!$A$4:$G$1137,7,0)</f>
        <v>0</v>
      </c>
      <c r="H906" s="23"/>
      <c r="I906" s="23">
        <v>0</v>
      </c>
      <c r="J906" s="23">
        <v>0</v>
      </c>
      <c r="K906" s="24">
        <v>0</v>
      </c>
      <c r="L906" s="23">
        <v>0</v>
      </c>
      <c r="M906" s="23">
        <v>0</v>
      </c>
      <c r="N906" s="25">
        <f t="shared" si="131"/>
        <v>0</v>
      </c>
      <c r="O906" s="25">
        <v>0</v>
      </c>
      <c r="P906" s="22">
        <v>0</v>
      </c>
      <c r="Q906" s="23">
        <v>0</v>
      </c>
      <c r="R906" s="23">
        <v>0</v>
      </c>
      <c r="S906" s="31">
        <v>93201395</v>
      </c>
      <c r="T906" s="23">
        <v>0</v>
      </c>
      <c r="U906" s="24">
        <v>0</v>
      </c>
      <c r="V906" s="23">
        <v>0</v>
      </c>
      <c r="W906" s="23">
        <v>0</v>
      </c>
      <c r="X906" s="25">
        <f t="shared" si="132"/>
        <v>93201395</v>
      </c>
      <c r="Y906" s="25">
        <v>0</v>
      </c>
      <c r="Z906" s="22">
        <v>0</v>
      </c>
      <c r="AA906" s="23">
        <v>0</v>
      </c>
      <c r="AB906" s="22">
        <v>0</v>
      </c>
      <c r="AC906" s="23">
        <v>0</v>
      </c>
      <c r="AD906" s="23">
        <v>20093596</v>
      </c>
      <c r="AE906" s="23">
        <v>0</v>
      </c>
      <c r="AF906" s="24">
        <v>0</v>
      </c>
      <c r="AG906" s="23">
        <v>0</v>
      </c>
      <c r="AH906" s="23">
        <v>0</v>
      </c>
      <c r="AI906" s="25">
        <f t="shared" si="133"/>
        <v>113294991</v>
      </c>
      <c r="AJ906" s="25">
        <v>0</v>
      </c>
      <c r="AK906" s="24">
        <v>0</v>
      </c>
      <c r="AL906" s="23">
        <v>0</v>
      </c>
      <c r="AM906" s="23">
        <v>0</v>
      </c>
      <c r="AN906" s="24">
        <v>0</v>
      </c>
      <c r="AO906" s="24">
        <v>0</v>
      </c>
      <c r="AP906" s="23">
        <v>0</v>
      </c>
      <c r="AQ906" s="23">
        <v>0</v>
      </c>
      <c r="AR906" s="23">
        <v>0</v>
      </c>
      <c r="AS906" s="41" t="s">
        <v>2304</v>
      </c>
      <c r="AT906" s="23">
        <v>0</v>
      </c>
      <c r="AU906" s="23">
        <v>0</v>
      </c>
      <c r="AV906" s="25">
        <v>113294991</v>
      </c>
      <c r="AW906" s="22">
        <v>0</v>
      </c>
      <c r="AX906" s="23">
        <v>0</v>
      </c>
      <c r="AY906" s="41">
        <v>0</v>
      </c>
      <c r="AZ906" s="23">
        <v>0</v>
      </c>
      <c r="BA906" s="24">
        <v>0</v>
      </c>
      <c r="BB906" s="23">
        <v>0</v>
      </c>
      <c r="BC906" s="23"/>
      <c r="BD906" s="23">
        <v>0</v>
      </c>
      <c r="BE906" s="41">
        <v>0</v>
      </c>
      <c r="BF906" s="23">
        <v>57531820</v>
      </c>
      <c r="BG906" s="23">
        <v>109135146</v>
      </c>
      <c r="BH906" s="25">
        <v>279961957</v>
      </c>
      <c r="BI906" s="23">
        <v>0</v>
      </c>
      <c r="BJ906" s="23">
        <v>16945501</v>
      </c>
      <c r="BK906" s="23">
        <v>0</v>
      </c>
      <c r="BL906" s="23">
        <v>0</v>
      </c>
      <c r="BM906" s="23">
        <v>0</v>
      </c>
      <c r="BN906" s="24">
        <v>0</v>
      </c>
      <c r="BO906" s="23">
        <v>0</v>
      </c>
      <c r="BP906" s="23">
        <v>0</v>
      </c>
      <c r="BQ906" s="23">
        <v>0</v>
      </c>
      <c r="BR906" s="25">
        <v>296907458</v>
      </c>
      <c r="BS906" s="22">
        <v>0</v>
      </c>
      <c r="BT906" s="23">
        <v>0</v>
      </c>
      <c r="BU906" s="23">
        <v>0</v>
      </c>
      <c r="BV906" s="23">
        <v>0</v>
      </c>
      <c r="BW906" s="24">
        <v>0</v>
      </c>
      <c r="BX906" s="23">
        <v>0</v>
      </c>
      <c r="BY906" s="23">
        <v>0</v>
      </c>
      <c r="BZ906" s="23">
        <v>0</v>
      </c>
      <c r="CA906" s="25">
        <f t="shared" si="134"/>
        <v>296907458</v>
      </c>
      <c r="CB906" s="22">
        <v>0</v>
      </c>
      <c r="CC906" s="23">
        <v>0</v>
      </c>
      <c r="CD906" s="23">
        <v>0</v>
      </c>
      <c r="CE906" s="23">
        <v>0</v>
      </c>
      <c r="CF906" s="24">
        <v>0</v>
      </c>
      <c r="CG906" s="23">
        <v>0</v>
      </c>
      <c r="CH906" s="23">
        <v>0</v>
      </c>
      <c r="CI906" s="23">
        <v>0</v>
      </c>
      <c r="CJ906" s="25">
        <f t="shared" si="135"/>
        <v>296907458</v>
      </c>
      <c r="CK906" s="22">
        <v>0</v>
      </c>
      <c r="CL906" s="23">
        <v>0</v>
      </c>
      <c r="CM906" s="23">
        <v>0</v>
      </c>
      <c r="CN906" s="23">
        <v>0</v>
      </c>
      <c r="CO906" s="23">
        <v>0</v>
      </c>
      <c r="CP906" s="24">
        <v>0</v>
      </c>
      <c r="CQ906" s="23">
        <v>0</v>
      </c>
      <c r="CR906" s="23">
        <v>0</v>
      </c>
      <c r="CS906" s="25">
        <f t="shared" si="136"/>
        <v>296907458</v>
      </c>
      <c r="CT906" s="22">
        <v>0</v>
      </c>
      <c r="CU906" s="23">
        <v>0</v>
      </c>
      <c r="CV906" s="23">
        <v>0</v>
      </c>
      <c r="CW906" s="23"/>
      <c r="CX906" s="23">
        <v>0</v>
      </c>
      <c r="CY906" s="24">
        <v>0</v>
      </c>
      <c r="CZ906" s="23">
        <v>0</v>
      </c>
      <c r="DA906" s="23">
        <v>0</v>
      </c>
      <c r="DB906" s="25">
        <f t="shared" si="129"/>
        <v>296907458</v>
      </c>
      <c r="DC906" s="22">
        <v>0</v>
      </c>
      <c r="DD906" s="23">
        <v>0</v>
      </c>
      <c r="DE906" s="23">
        <v>0</v>
      </c>
      <c r="DF906" s="23">
        <v>0</v>
      </c>
      <c r="DG906" s="23">
        <v>0</v>
      </c>
      <c r="DH906" s="24">
        <v>0</v>
      </c>
      <c r="DI906" s="23">
        <v>0</v>
      </c>
      <c r="DJ906" s="23">
        <v>0</v>
      </c>
      <c r="DK906" s="25">
        <f t="shared" si="130"/>
        <v>296907458</v>
      </c>
      <c r="DL906" s="28">
        <v>0</v>
      </c>
      <c r="DM906" s="23">
        <v>0</v>
      </c>
      <c r="DN906" s="23">
        <v>0</v>
      </c>
      <c r="DO906" s="23">
        <v>0</v>
      </c>
      <c r="DP906" s="23"/>
      <c r="DQ906" s="23"/>
      <c r="DR906" s="23">
        <v>0</v>
      </c>
      <c r="DS906" s="23">
        <v>0</v>
      </c>
      <c r="DT906" s="24">
        <v>0</v>
      </c>
      <c r="DU906" s="23">
        <v>0</v>
      </c>
      <c r="DV906" s="23">
        <v>0</v>
      </c>
      <c r="DW906" s="26">
        <f t="shared" si="137"/>
        <v>296907458</v>
      </c>
      <c r="DX906" s="26">
        <f>VLOOKUP(B906,[2]RPTNCT049_ConsultaSaldosContabl!$I$4:$K$7914,3,0)</f>
        <v>74477321</v>
      </c>
      <c r="DY906" s="13" t="e">
        <f>+S906+AD906+AU906+#REF!+BG906+#REF!+BQ906+#REF!</f>
        <v>#REF!</v>
      </c>
    </row>
    <row r="907" spans="1:129" ht="15" customHeight="1" x14ac:dyDescent="0.2">
      <c r="A907" s="9">
        <v>8000982031</v>
      </c>
      <c r="B907" s="9">
        <v>800098203</v>
      </c>
      <c r="C907" s="9"/>
      <c r="D907" s="27">
        <v>218050680</v>
      </c>
      <c r="E907" s="21" t="s">
        <v>769</v>
      </c>
      <c r="F907" s="20" t="s">
        <v>1904</v>
      </c>
      <c r="G907" s="22">
        <f>VLOOKUP(A907,[1]SGP!$A$4:$G$1137,7,0)</f>
        <v>0</v>
      </c>
      <c r="H907" s="23"/>
      <c r="I907" s="23">
        <v>0</v>
      </c>
      <c r="J907" s="23">
        <v>0</v>
      </c>
      <c r="K907" s="24">
        <v>0</v>
      </c>
      <c r="L907" s="23">
        <v>0</v>
      </c>
      <c r="M907" s="23">
        <v>0</v>
      </c>
      <c r="N907" s="25">
        <f t="shared" si="131"/>
        <v>0</v>
      </c>
      <c r="O907" s="25">
        <v>0</v>
      </c>
      <c r="P907" s="22">
        <v>0</v>
      </c>
      <c r="Q907" s="23">
        <v>0</v>
      </c>
      <c r="R907" s="23">
        <v>0</v>
      </c>
      <c r="S907" s="31">
        <v>128845127</v>
      </c>
      <c r="T907" s="23">
        <v>0</v>
      </c>
      <c r="U907" s="24">
        <v>0</v>
      </c>
      <c r="V907" s="23">
        <v>0</v>
      </c>
      <c r="W907" s="23">
        <v>0</v>
      </c>
      <c r="X907" s="25">
        <f t="shared" si="132"/>
        <v>128845127</v>
      </c>
      <c r="Y907" s="25">
        <v>0</v>
      </c>
      <c r="Z907" s="22">
        <v>0</v>
      </c>
      <c r="AA907" s="23">
        <v>0</v>
      </c>
      <c r="AB907" s="22">
        <v>0</v>
      </c>
      <c r="AC907" s="23">
        <v>0</v>
      </c>
      <c r="AD907" s="23">
        <v>0</v>
      </c>
      <c r="AE907" s="23">
        <v>0</v>
      </c>
      <c r="AF907" s="24">
        <v>0</v>
      </c>
      <c r="AG907" s="23">
        <v>0</v>
      </c>
      <c r="AH907" s="23">
        <v>0</v>
      </c>
      <c r="AI907" s="25">
        <f t="shared" si="133"/>
        <v>128845127</v>
      </c>
      <c r="AJ907" s="25">
        <v>0</v>
      </c>
      <c r="AK907" s="24">
        <v>0</v>
      </c>
      <c r="AL907" s="23">
        <v>0</v>
      </c>
      <c r="AM907" s="23">
        <v>0</v>
      </c>
      <c r="AN907" s="24">
        <v>0</v>
      </c>
      <c r="AO907" s="24">
        <v>0</v>
      </c>
      <c r="AP907" s="23">
        <v>0</v>
      </c>
      <c r="AQ907" s="23">
        <v>0</v>
      </c>
      <c r="AR907" s="23">
        <v>0</v>
      </c>
      <c r="AS907" s="41" t="s">
        <v>2304</v>
      </c>
      <c r="AT907" s="23">
        <v>0</v>
      </c>
      <c r="AU907" s="23">
        <v>0</v>
      </c>
      <c r="AV907" s="25">
        <v>128845127</v>
      </c>
      <c r="AW907" s="22">
        <v>0</v>
      </c>
      <c r="AX907" s="23">
        <v>0</v>
      </c>
      <c r="AY907" s="41">
        <v>0</v>
      </c>
      <c r="AZ907" s="23">
        <v>0</v>
      </c>
      <c r="BA907" s="24">
        <v>0</v>
      </c>
      <c r="BB907" s="23">
        <v>0</v>
      </c>
      <c r="BC907" s="23"/>
      <c r="BD907" s="23">
        <v>0</v>
      </c>
      <c r="BE907" s="41">
        <v>0</v>
      </c>
      <c r="BF907" s="23">
        <v>83713465</v>
      </c>
      <c r="BG907" s="23">
        <v>117906583</v>
      </c>
      <c r="BH907" s="25">
        <v>330465175</v>
      </c>
      <c r="BI907" s="23">
        <v>0</v>
      </c>
      <c r="BJ907" s="23">
        <v>-83713465</v>
      </c>
      <c r="BK907" s="23">
        <v>0</v>
      </c>
      <c r="BL907" s="23">
        <v>0</v>
      </c>
      <c r="BM907" s="23">
        <v>0</v>
      </c>
      <c r="BN907" s="24">
        <v>0</v>
      </c>
      <c r="BO907" s="23">
        <v>0</v>
      </c>
      <c r="BP907" s="23">
        <v>0</v>
      </c>
      <c r="BQ907" s="23">
        <v>0</v>
      </c>
      <c r="BR907" s="25">
        <v>246751710</v>
      </c>
      <c r="BS907" s="22">
        <v>0</v>
      </c>
      <c r="BT907" s="23">
        <v>0</v>
      </c>
      <c r="BU907" s="23">
        <v>0</v>
      </c>
      <c r="BV907" s="23">
        <v>0</v>
      </c>
      <c r="BW907" s="24">
        <v>0</v>
      </c>
      <c r="BX907" s="23">
        <v>0</v>
      </c>
      <c r="BY907" s="23">
        <v>0</v>
      </c>
      <c r="BZ907" s="23">
        <v>0</v>
      </c>
      <c r="CA907" s="25">
        <f t="shared" si="134"/>
        <v>246751710</v>
      </c>
      <c r="CB907" s="22">
        <v>0</v>
      </c>
      <c r="CC907" s="23">
        <v>0</v>
      </c>
      <c r="CD907" s="23">
        <v>0</v>
      </c>
      <c r="CE907" s="23">
        <v>0</v>
      </c>
      <c r="CF907" s="24">
        <v>0</v>
      </c>
      <c r="CG907" s="23">
        <v>0</v>
      </c>
      <c r="CH907" s="23">
        <v>0</v>
      </c>
      <c r="CI907" s="23">
        <v>0</v>
      </c>
      <c r="CJ907" s="25">
        <f t="shared" si="135"/>
        <v>246751710</v>
      </c>
      <c r="CK907" s="22">
        <v>0</v>
      </c>
      <c r="CL907" s="23">
        <v>0</v>
      </c>
      <c r="CM907" s="23">
        <v>0</v>
      </c>
      <c r="CN907" s="23">
        <v>0</v>
      </c>
      <c r="CO907" s="23">
        <v>0</v>
      </c>
      <c r="CP907" s="24">
        <v>0</v>
      </c>
      <c r="CQ907" s="23">
        <v>0</v>
      </c>
      <c r="CR907" s="23">
        <v>0</v>
      </c>
      <c r="CS907" s="25">
        <f t="shared" si="136"/>
        <v>246751710</v>
      </c>
      <c r="CT907" s="22">
        <v>0</v>
      </c>
      <c r="CU907" s="23">
        <v>0</v>
      </c>
      <c r="CV907" s="23">
        <v>0</v>
      </c>
      <c r="CW907" s="23"/>
      <c r="CX907" s="23">
        <v>0</v>
      </c>
      <c r="CY907" s="24">
        <v>0</v>
      </c>
      <c r="CZ907" s="23">
        <v>0</v>
      </c>
      <c r="DA907" s="23">
        <v>0</v>
      </c>
      <c r="DB907" s="25">
        <f t="shared" si="129"/>
        <v>246751710</v>
      </c>
      <c r="DC907" s="22">
        <v>0</v>
      </c>
      <c r="DD907" s="23">
        <v>0</v>
      </c>
      <c r="DE907" s="23">
        <v>0</v>
      </c>
      <c r="DF907" s="23">
        <v>0</v>
      </c>
      <c r="DG907" s="23">
        <v>0</v>
      </c>
      <c r="DH907" s="24">
        <v>0</v>
      </c>
      <c r="DI907" s="23">
        <v>0</v>
      </c>
      <c r="DJ907" s="23">
        <v>0</v>
      </c>
      <c r="DK907" s="25">
        <f t="shared" si="130"/>
        <v>246751710</v>
      </c>
      <c r="DL907" s="28">
        <v>0</v>
      </c>
      <c r="DM907" s="23">
        <v>0</v>
      </c>
      <c r="DN907" s="23">
        <v>0</v>
      </c>
      <c r="DO907" s="23">
        <v>0</v>
      </c>
      <c r="DP907" s="23"/>
      <c r="DQ907" s="23"/>
      <c r="DR907" s="23">
        <v>0</v>
      </c>
      <c r="DS907" s="23">
        <v>0</v>
      </c>
      <c r="DT907" s="24">
        <v>0</v>
      </c>
      <c r="DU907" s="23">
        <v>0</v>
      </c>
      <c r="DV907" s="23">
        <v>0</v>
      </c>
      <c r="DW907" s="26">
        <f t="shared" si="137"/>
        <v>246751710</v>
      </c>
      <c r="DX907" s="26">
        <v>0</v>
      </c>
      <c r="DY907" s="13" t="e">
        <f>+S907+AD907+AU907+#REF!+BG907+#REF!+BQ907+#REF!</f>
        <v>#REF!</v>
      </c>
    </row>
    <row r="908" spans="1:129" ht="15" customHeight="1" x14ac:dyDescent="0.2">
      <c r="A908" s="9">
        <v>8000981991</v>
      </c>
      <c r="B908" s="9">
        <v>800098199</v>
      </c>
      <c r="C908" s="9"/>
      <c r="D908" s="27">
        <v>210650606</v>
      </c>
      <c r="E908" s="21" t="s">
        <v>768</v>
      </c>
      <c r="F908" s="20" t="s">
        <v>1903</v>
      </c>
      <c r="G908" s="22">
        <f>VLOOKUP(A908,[1]SGP!$A$4:$G$1137,7,0)</f>
        <v>0</v>
      </c>
      <c r="H908" s="23"/>
      <c r="I908" s="23">
        <v>0</v>
      </c>
      <c r="J908" s="23">
        <v>0</v>
      </c>
      <c r="K908" s="24">
        <v>0</v>
      </c>
      <c r="L908" s="23">
        <v>0</v>
      </c>
      <c r="M908" s="23">
        <v>0</v>
      </c>
      <c r="N908" s="25">
        <f t="shared" si="131"/>
        <v>0</v>
      </c>
      <c r="O908" s="25">
        <v>0</v>
      </c>
      <c r="P908" s="22">
        <v>0</v>
      </c>
      <c r="Q908" s="23">
        <v>0</v>
      </c>
      <c r="R908" s="23">
        <v>0</v>
      </c>
      <c r="S908" s="31">
        <v>172357561</v>
      </c>
      <c r="T908" s="23">
        <v>0</v>
      </c>
      <c r="U908" s="24">
        <v>0</v>
      </c>
      <c r="V908" s="23">
        <v>0</v>
      </c>
      <c r="W908" s="23">
        <v>0</v>
      </c>
      <c r="X908" s="25">
        <f t="shared" si="132"/>
        <v>172357561</v>
      </c>
      <c r="Y908" s="25">
        <v>0</v>
      </c>
      <c r="Z908" s="22">
        <v>0</v>
      </c>
      <c r="AA908" s="23">
        <v>0</v>
      </c>
      <c r="AB908" s="22">
        <v>0</v>
      </c>
      <c r="AC908" s="23">
        <v>0</v>
      </c>
      <c r="AD908" s="23">
        <v>0</v>
      </c>
      <c r="AE908" s="23">
        <v>0</v>
      </c>
      <c r="AF908" s="24">
        <v>0</v>
      </c>
      <c r="AG908" s="23">
        <v>0</v>
      </c>
      <c r="AH908" s="23">
        <v>0</v>
      </c>
      <c r="AI908" s="25">
        <f t="shared" si="133"/>
        <v>172357561</v>
      </c>
      <c r="AJ908" s="25">
        <v>0</v>
      </c>
      <c r="AK908" s="24">
        <v>0</v>
      </c>
      <c r="AL908" s="23">
        <v>0</v>
      </c>
      <c r="AM908" s="23">
        <v>0</v>
      </c>
      <c r="AN908" s="24">
        <v>0</v>
      </c>
      <c r="AO908" s="24">
        <v>0</v>
      </c>
      <c r="AP908" s="23">
        <v>0</v>
      </c>
      <c r="AQ908" s="23">
        <v>0</v>
      </c>
      <c r="AR908" s="23">
        <v>0</v>
      </c>
      <c r="AS908" s="41" t="s">
        <v>2304</v>
      </c>
      <c r="AT908" s="23">
        <v>0</v>
      </c>
      <c r="AU908" s="23">
        <v>0</v>
      </c>
      <c r="AV908" s="25">
        <v>172357561</v>
      </c>
      <c r="AW908" s="22">
        <v>0</v>
      </c>
      <c r="AX908" s="23">
        <v>0</v>
      </c>
      <c r="AY908" s="41">
        <v>0</v>
      </c>
      <c r="AZ908" s="23">
        <v>0</v>
      </c>
      <c r="BA908" s="24">
        <v>0</v>
      </c>
      <c r="BB908" s="23">
        <v>0</v>
      </c>
      <c r="BC908" s="23"/>
      <c r="BD908" s="23">
        <v>0</v>
      </c>
      <c r="BE908" s="41">
        <v>0</v>
      </c>
      <c r="BF908" s="23">
        <v>80855600</v>
      </c>
      <c r="BG908" s="23">
        <v>156649114</v>
      </c>
      <c r="BH908" s="25">
        <v>409862275</v>
      </c>
      <c r="BI908" s="23">
        <v>0</v>
      </c>
      <c r="BJ908" s="23">
        <v>23801267</v>
      </c>
      <c r="BK908" s="23">
        <v>0</v>
      </c>
      <c r="BL908" s="23">
        <v>0</v>
      </c>
      <c r="BM908" s="23">
        <v>0</v>
      </c>
      <c r="BN908" s="24">
        <v>0</v>
      </c>
      <c r="BO908" s="23">
        <v>0</v>
      </c>
      <c r="BP908" s="23">
        <v>0</v>
      </c>
      <c r="BQ908" s="23">
        <v>0</v>
      </c>
      <c r="BR908" s="25">
        <v>433663542</v>
      </c>
      <c r="BS908" s="22">
        <v>0</v>
      </c>
      <c r="BT908" s="23">
        <v>0</v>
      </c>
      <c r="BU908" s="23">
        <v>0</v>
      </c>
      <c r="BV908" s="23">
        <v>0</v>
      </c>
      <c r="BW908" s="24">
        <v>0</v>
      </c>
      <c r="BX908" s="23">
        <v>0</v>
      </c>
      <c r="BY908" s="23">
        <v>0</v>
      </c>
      <c r="BZ908" s="23">
        <v>0</v>
      </c>
      <c r="CA908" s="25">
        <f t="shared" si="134"/>
        <v>433663542</v>
      </c>
      <c r="CB908" s="22">
        <v>0</v>
      </c>
      <c r="CC908" s="23">
        <v>0</v>
      </c>
      <c r="CD908" s="23">
        <v>0</v>
      </c>
      <c r="CE908" s="23">
        <v>0</v>
      </c>
      <c r="CF908" s="24">
        <v>0</v>
      </c>
      <c r="CG908" s="23">
        <v>0</v>
      </c>
      <c r="CH908" s="23">
        <v>0</v>
      </c>
      <c r="CI908" s="23">
        <v>0</v>
      </c>
      <c r="CJ908" s="25">
        <f t="shared" si="135"/>
        <v>433663542</v>
      </c>
      <c r="CK908" s="22">
        <v>0</v>
      </c>
      <c r="CL908" s="23">
        <v>0</v>
      </c>
      <c r="CM908" s="23">
        <v>0</v>
      </c>
      <c r="CN908" s="23">
        <v>0</v>
      </c>
      <c r="CO908" s="23">
        <v>0</v>
      </c>
      <c r="CP908" s="24">
        <v>0</v>
      </c>
      <c r="CQ908" s="23">
        <v>0</v>
      </c>
      <c r="CR908" s="23">
        <v>0</v>
      </c>
      <c r="CS908" s="25">
        <f t="shared" si="136"/>
        <v>433663542</v>
      </c>
      <c r="CT908" s="22">
        <v>0</v>
      </c>
      <c r="CU908" s="23">
        <v>0</v>
      </c>
      <c r="CV908" s="23">
        <v>0</v>
      </c>
      <c r="CW908" s="23"/>
      <c r="CX908" s="23">
        <v>0</v>
      </c>
      <c r="CY908" s="24">
        <v>0</v>
      </c>
      <c r="CZ908" s="23">
        <v>0</v>
      </c>
      <c r="DA908" s="23">
        <v>0</v>
      </c>
      <c r="DB908" s="25">
        <f t="shared" si="129"/>
        <v>433663542</v>
      </c>
      <c r="DC908" s="22">
        <v>0</v>
      </c>
      <c r="DD908" s="23">
        <v>0</v>
      </c>
      <c r="DE908" s="23">
        <v>0</v>
      </c>
      <c r="DF908" s="23">
        <v>0</v>
      </c>
      <c r="DG908" s="23">
        <v>0</v>
      </c>
      <c r="DH908" s="24">
        <v>0</v>
      </c>
      <c r="DI908" s="23">
        <v>0</v>
      </c>
      <c r="DJ908" s="23">
        <v>0</v>
      </c>
      <c r="DK908" s="25">
        <f t="shared" si="130"/>
        <v>433663542</v>
      </c>
      <c r="DL908" s="28">
        <v>0</v>
      </c>
      <c r="DM908" s="23">
        <v>0</v>
      </c>
      <c r="DN908" s="23">
        <v>0</v>
      </c>
      <c r="DO908" s="23">
        <v>0</v>
      </c>
      <c r="DP908" s="23"/>
      <c r="DQ908" s="23"/>
      <c r="DR908" s="23">
        <v>0</v>
      </c>
      <c r="DS908" s="23">
        <v>0</v>
      </c>
      <c r="DT908" s="24">
        <v>0</v>
      </c>
      <c r="DU908" s="23">
        <v>0</v>
      </c>
      <c r="DV908" s="23">
        <v>0</v>
      </c>
      <c r="DW908" s="26">
        <f t="shared" si="137"/>
        <v>433663542</v>
      </c>
      <c r="DX908" s="26">
        <f>VLOOKUP(B908,[2]RPTNCT049_ConsultaSaldosContabl!$I$4:$K$7914,3,0)</f>
        <v>104656867</v>
      </c>
      <c r="DY908" s="13" t="e">
        <f>+S908+AD908+AU908+#REF!+BG908+#REF!+BQ908+#REF!</f>
        <v>#REF!</v>
      </c>
    </row>
    <row r="909" spans="1:129" ht="15" customHeight="1" x14ac:dyDescent="0.2">
      <c r="A909" s="9">
        <v>8000981950</v>
      </c>
      <c r="B909" s="9">
        <v>800098195</v>
      </c>
      <c r="C909" s="9"/>
      <c r="D909" s="27">
        <v>219050590</v>
      </c>
      <c r="E909" s="21" t="s">
        <v>767</v>
      </c>
      <c r="F909" s="20" t="s">
        <v>1902</v>
      </c>
      <c r="G909" s="22">
        <f>VLOOKUP(A909,[1]SGP!$A$4:$G$1137,7,0)</f>
        <v>0</v>
      </c>
      <c r="H909" s="23"/>
      <c r="I909" s="23">
        <v>0</v>
      </c>
      <c r="J909" s="23">
        <v>0</v>
      </c>
      <c r="K909" s="24">
        <v>0</v>
      </c>
      <c r="L909" s="23">
        <v>0</v>
      </c>
      <c r="M909" s="23">
        <v>0</v>
      </c>
      <c r="N909" s="25">
        <f t="shared" si="131"/>
        <v>0</v>
      </c>
      <c r="O909" s="25">
        <v>0</v>
      </c>
      <c r="P909" s="22">
        <v>0</v>
      </c>
      <c r="Q909" s="23">
        <v>0</v>
      </c>
      <c r="R909" s="23">
        <v>0</v>
      </c>
      <c r="S909" s="31">
        <v>104638892</v>
      </c>
      <c r="T909" s="23">
        <v>0</v>
      </c>
      <c r="U909" s="24">
        <v>0</v>
      </c>
      <c r="V909" s="23">
        <v>0</v>
      </c>
      <c r="W909" s="23">
        <v>0</v>
      </c>
      <c r="X909" s="25">
        <f t="shared" si="132"/>
        <v>104638892</v>
      </c>
      <c r="Y909" s="25">
        <v>0</v>
      </c>
      <c r="Z909" s="22">
        <v>0</v>
      </c>
      <c r="AA909" s="23">
        <v>0</v>
      </c>
      <c r="AB909" s="22">
        <v>0</v>
      </c>
      <c r="AC909" s="23">
        <v>0</v>
      </c>
      <c r="AD909" s="23">
        <v>0</v>
      </c>
      <c r="AE909" s="23">
        <v>0</v>
      </c>
      <c r="AF909" s="24">
        <v>0</v>
      </c>
      <c r="AG909" s="23">
        <v>0</v>
      </c>
      <c r="AH909" s="23">
        <v>0</v>
      </c>
      <c r="AI909" s="25">
        <f t="shared" si="133"/>
        <v>104638892</v>
      </c>
      <c r="AJ909" s="25">
        <v>0</v>
      </c>
      <c r="AK909" s="24">
        <v>0</v>
      </c>
      <c r="AL909" s="23">
        <v>0</v>
      </c>
      <c r="AM909" s="23">
        <v>0</v>
      </c>
      <c r="AN909" s="24">
        <v>0</v>
      </c>
      <c r="AO909" s="24">
        <v>0</v>
      </c>
      <c r="AP909" s="23">
        <v>0</v>
      </c>
      <c r="AQ909" s="23">
        <v>0</v>
      </c>
      <c r="AR909" s="23">
        <v>0</v>
      </c>
      <c r="AS909" s="41" t="s">
        <v>2304</v>
      </c>
      <c r="AT909" s="23">
        <v>0</v>
      </c>
      <c r="AU909" s="23">
        <v>0</v>
      </c>
      <c r="AV909" s="25">
        <v>104638892</v>
      </c>
      <c r="AW909" s="22">
        <v>0</v>
      </c>
      <c r="AX909" s="23">
        <v>0</v>
      </c>
      <c r="AY909" s="41">
        <v>0</v>
      </c>
      <c r="AZ909" s="23">
        <v>0</v>
      </c>
      <c r="BA909" s="24">
        <v>0</v>
      </c>
      <c r="BB909" s="23">
        <v>0</v>
      </c>
      <c r="BC909" s="23"/>
      <c r="BD909" s="23">
        <v>0</v>
      </c>
      <c r="BE909" s="41">
        <v>0</v>
      </c>
      <c r="BF909" s="23">
        <v>146239720</v>
      </c>
      <c r="BG909" s="23">
        <v>93040610</v>
      </c>
      <c r="BH909" s="25">
        <v>343919222</v>
      </c>
      <c r="BI909" s="23">
        <v>0</v>
      </c>
      <c r="BJ909" s="23">
        <v>41047291</v>
      </c>
      <c r="BK909" s="23">
        <v>0</v>
      </c>
      <c r="BL909" s="23">
        <v>0</v>
      </c>
      <c r="BM909" s="23">
        <v>0</v>
      </c>
      <c r="BN909" s="24">
        <v>0</v>
      </c>
      <c r="BO909" s="23">
        <v>0</v>
      </c>
      <c r="BP909" s="23">
        <v>0</v>
      </c>
      <c r="BQ909" s="23">
        <v>0</v>
      </c>
      <c r="BR909" s="25">
        <v>384966513</v>
      </c>
      <c r="BS909" s="22">
        <v>0</v>
      </c>
      <c r="BT909" s="23">
        <v>0</v>
      </c>
      <c r="BU909" s="23">
        <v>0</v>
      </c>
      <c r="BV909" s="23">
        <v>0</v>
      </c>
      <c r="BW909" s="24">
        <v>0</v>
      </c>
      <c r="BX909" s="23">
        <v>0</v>
      </c>
      <c r="BY909" s="23">
        <v>0</v>
      </c>
      <c r="BZ909" s="23">
        <v>0</v>
      </c>
      <c r="CA909" s="25">
        <f t="shared" si="134"/>
        <v>384966513</v>
      </c>
      <c r="CB909" s="22">
        <v>0</v>
      </c>
      <c r="CC909" s="23">
        <v>0</v>
      </c>
      <c r="CD909" s="23">
        <v>0</v>
      </c>
      <c r="CE909" s="23">
        <v>0</v>
      </c>
      <c r="CF909" s="24">
        <v>0</v>
      </c>
      <c r="CG909" s="23">
        <v>0</v>
      </c>
      <c r="CH909" s="23">
        <v>0</v>
      </c>
      <c r="CI909" s="23">
        <v>0</v>
      </c>
      <c r="CJ909" s="25">
        <f t="shared" si="135"/>
        <v>384966513</v>
      </c>
      <c r="CK909" s="22">
        <v>0</v>
      </c>
      <c r="CL909" s="23">
        <v>0</v>
      </c>
      <c r="CM909" s="23">
        <v>0</v>
      </c>
      <c r="CN909" s="23">
        <v>0</v>
      </c>
      <c r="CO909" s="23">
        <v>0</v>
      </c>
      <c r="CP909" s="24">
        <v>0</v>
      </c>
      <c r="CQ909" s="23">
        <v>0</v>
      </c>
      <c r="CR909" s="23">
        <v>0</v>
      </c>
      <c r="CS909" s="25">
        <f t="shared" si="136"/>
        <v>384966513</v>
      </c>
      <c r="CT909" s="22">
        <v>0</v>
      </c>
      <c r="CU909" s="23">
        <v>0</v>
      </c>
      <c r="CV909" s="23">
        <v>0</v>
      </c>
      <c r="CW909" s="23"/>
      <c r="CX909" s="23">
        <v>0</v>
      </c>
      <c r="CY909" s="24">
        <v>0</v>
      </c>
      <c r="CZ909" s="23">
        <v>0</v>
      </c>
      <c r="DA909" s="23">
        <v>0</v>
      </c>
      <c r="DB909" s="25">
        <f t="shared" si="129"/>
        <v>384966513</v>
      </c>
      <c r="DC909" s="22">
        <v>0</v>
      </c>
      <c r="DD909" s="23">
        <v>0</v>
      </c>
      <c r="DE909" s="23">
        <v>0</v>
      </c>
      <c r="DF909" s="23">
        <v>0</v>
      </c>
      <c r="DG909" s="23">
        <v>0</v>
      </c>
      <c r="DH909" s="24">
        <v>0</v>
      </c>
      <c r="DI909" s="23">
        <v>0</v>
      </c>
      <c r="DJ909" s="23">
        <v>0</v>
      </c>
      <c r="DK909" s="25">
        <f t="shared" si="130"/>
        <v>384966513</v>
      </c>
      <c r="DL909" s="28">
        <v>0</v>
      </c>
      <c r="DM909" s="23">
        <v>0</v>
      </c>
      <c r="DN909" s="23">
        <v>0</v>
      </c>
      <c r="DO909" s="23">
        <v>0</v>
      </c>
      <c r="DP909" s="23"/>
      <c r="DQ909" s="23"/>
      <c r="DR909" s="23">
        <v>0</v>
      </c>
      <c r="DS909" s="23">
        <v>0</v>
      </c>
      <c r="DT909" s="24">
        <v>0</v>
      </c>
      <c r="DU909" s="23">
        <v>0</v>
      </c>
      <c r="DV909" s="23">
        <v>0</v>
      </c>
      <c r="DW909" s="26">
        <f t="shared" si="137"/>
        <v>384966513</v>
      </c>
      <c r="DX909" s="26">
        <f>VLOOKUP(B909,[2]RPTNCT049_ConsultaSaldosContabl!$I$4:$K$7914,3,0)</f>
        <v>187287011</v>
      </c>
      <c r="DY909" s="13" t="e">
        <f>+S909+AD909+AU909+#REF!+BG909+#REF!+BQ909+#REF!</f>
        <v>#REF!</v>
      </c>
    </row>
    <row r="910" spans="1:129" ht="15" customHeight="1" x14ac:dyDescent="0.2">
      <c r="A910" s="9">
        <v>8000981936</v>
      </c>
      <c r="B910" s="9">
        <v>800098193</v>
      </c>
      <c r="C910" s="9"/>
      <c r="D910" s="27">
        <v>211850318</v>
      </c>
      <c r="E910" s="21" t="s">
        <v>757</v>
      </c>
      <c r="F910" s="20" t="s">
        <v>1892</v>
      </c>
      <c r="G910" s="22">
        <f>VLOOKUP(A910,[1]SGP!$A$4:$G$1137,7,0)</f>
        <v>0</v>
      </c>
      <c r="H910" s="23"/>
      <c r="I910" s="23">
        <v>0</v>
      </c>
      <c r="J910" s="23">
        <v>0</v>
      </c>
      <c r="K910" s="24">
        <v>0</v>
      </c>
      <c r="L910" s="23">
        <v>0</v>
      </c>
      <c r="M910" s="23">
        <v>0</v>
      </c>
      <c r="N910" s="25">
        <f t="shared" si="131"/>
        <v>0</v>
      </c>
      <c r="O910" s="25">
        <v>0</v>
      </c>
      <c r="P910" s="22">
        <v>0</v>
      </c>
      <c r="Q910" s="23">
        <v>0</v>
      </c>
      <c r="R910" s="23">
        <v>0</v>
      </c>
      <c r="S910" s="31">
        <v>78898312</v>
      </c>
      <c r="T910" s="23">
        <v>0</v>
      </c>
      <c r="U910" s="24">
        <v>0</v>
      </c>
      <c r="V910" s="23">
        <v>0</v>
      </c>
      <c r="W910" s="23">
        <v>0</v>
      </c>
      <c r="X910" s="25">
        <f t="shared" si="132"/>
        <v>78898312</v>
      </c>
      <c r="Y910" s="25">
        <v>0</v>
      </c>
      <c r="Z910" s="22">
        <v>0</v>
      </c>
      <c r="AA910" s="23">
        <v>0</v>
      </c>
      <c r="AB910" s="22">
        <v>0</v>
      </c>
      <c r="AC910" s="23">
        <v>0</v>
      </c>
      <c r="AD910" s="23">
        <v>0</v>
      </c>
      <c r="AE910" s="23">
        <v>0</v>
      </c>
      <c r="AF910" s="24">
        <v>0</v>
      </c>
      <c r="AG910" s="23">
        <v>0</v>
      </c>
      <c r="AH910" s="23">
        <v>0</v>
      </c>
      <c r="AI910" s="25">
        <f t="shared" si="133"/>
        <v>78898312</v>
      </c>
      <c r="AJ910" s="25">
        <v>0</v>
      </c>
      <c r="AK910" s="24">
        <v>0</v>
      </c>
      <c r="AL910" s="23">
        <v>0</v>
      </c>
      <c r="AM910" s="23">
        <v>0</v>
      </c>
      <c r="AN910" s="24">
        <v>0</v>
      </c>
      <c r="AO910" s="24">
        <v>0</v>
      </c>
      <c r="AP910" s="23">
        <v>0</v>
      </c>
      <c r="AQ910" s="23">
        <v>0</v>
      </c>
      <c r="AR910" s="23">
        <v>0</v>
      </c>
      <c r="AS910" s="41" t="s">
        <v>2304</v>
      </c>
      <c r="AT910" s="23">
        <v>0</v>
      </c>
      <c r="AU910" s="23">
        <v>0</v>
      </c>
      <c r="AV910" s="25">
        <v>78898312</v>
      </c>
      <c r="AW910" s="22">
        <v>0</v>
      </c>
      <c r="AX910" s="23">
        <v>0</v>
      </c>
      <c r="AY910" s="41">
        <v>0</v>
      </c>
      <c r="AZ910" s="23">
        <v>0</v>
      </c>
      <c r="BA910" s="24">
        <v>0</v>
      </c>
      <c r="BB910" s="23">
        <v>0</v>
      </c>
      <c r="BC910" s="23"/>
      <c r="BD910" s="23">
        <v>0</v>
      </c>
      <c r="BE910" s="41">
        <v>0</v>
      </c>
      <c r="BF910" s="23">
        <v>49303245</v>
      </c>
      <c r="BG910" s="23">
        <v>70728848</v>
      </c>
      <c r="BH910" s="25">
        <v>198930405</v>
      </c>
      <c r="BI910" s="23">
        <v>0</v>
      </c>
      <c r="BJ910" s="23">
        <v>14082516</v>
      </c>
      <c r="BK910" s="23">
        <v>0</v>
      </c>
      <c r="BL910" s="23">
        <v>0</v>
      </c>
      <c r="BM910" s="23">
        <v>0</v>
      </c>
      <c r="BN910" s="24">
        <v>0</v>
      </c>
      <c r="BO910" s="23">
        <v>0</v>
      </c>
      <c r="BP910" s="23">
        <v>0</v>
      </c>
      <c r="BQ910" s="23">
        <v>0</v>
      </c>
      <c r="BR910" s="25">
        <v>213012921</v>
      </c>
      <c r="BS910" s="22">
        <v>0</v>
      </c>
      <c r="BT910" s="23">
        <v>0</v>
      </c>
      <c r="BU910" s="23">
        <v>0</v>
      </c>
      <c r="BV910" s="23">
        <v>0</v>
      </c>
      <c r="BW910" s="24">
        <v>0</v>
      </c>
      <c r="BX910" s="23">
        <v>0</v>
      </c>
      <c r="BY910" s="23">
        <v>0</v>
      </c>
      <c r="BZ910" s="23">
        <v>0</v>
      </c>
      <c r="CA910" s="25">
        <f t="shared" si="134"/>
        <v>213012921</v>
      </c>
      <c r="CB910" s="22">
        <v>0</v>
      </c>
      <c r="CC910" s="23">
        <v>0</v>
      </c>
      <c r="CD910" s="23">
        <v>0</v>
      </c>
      <c r="CE910" s="23">
        <v>0</v>
      </c>
      <c r="CF910" s="24">
        <v>0</v>
      </c>
      <c r="CG910" s="23">
        <v>0</v>
      </c>
      <c r="CH910" s="23">
        <v>0</v>
      </c>
      <c r="CI910" s="23">
        <v>0</v>
      </c>
      <c r="CJ910" s="25">
        <f t="shared" si="135"/>
        <v>213012921</v>
      </c>
      <c r="CK910" s="22">
        <v>0</v>
      </c>
      <c r="CL910" s="23">
        <v>0</v>
      </c>
      <c r="CM910" s="23">
        <v>0</v>
      </c>
      <c r="CN910" s="23">
        <v>0</v>
      </c>
      <c r="CO910" s="23">
        <v>0</v>
      </c>
      <c r="CP910" s="24">
        <v>0</v>
      </c>
      <c r="CQ910" s="23">
        <v>0</v>
      </c>
      <c r="CR910" s="23">
        <v>0</v>
      </c>
      <c r="CS910" s="25">
        <f t="shared" si="136"/>
        <v>213012921</v>
      </c>
      <c r="CT910" s="22">
        <v>0</v>
      </c>
      <c r="CU910" s="23">
        <v>0</v>
      </c>
      <c r="CV910" s="23">
        <v>0</v>
      </c>
      <c r="CW910" s="23"/>
      <c r="CX910" s="23">
        <v>0</v>
      </c>
      <c r="CY910" s="24">
        <v>0</v>
      </c>
      <c r="CZ910" s="23">
        <v>0</v>
      </c>
      <c r="DA910" s="23">
        <v>0</v>
      </c>
      <c r="DB910" s="25">
        <f t="shared" si="129"/>
        <v>213012921</v>
      </c>
      <c r="DC910" s="22">
        <v>0</v>
      </c>
      <c r="DD910" s="23">
        <v>0</v>
      </c>
      <c r="DE910" s="23">
        <v>0</v>
      </c>
      <c r="DF910" s="23">
        <v>0</v>
      </c>
      <c r="DG910" s="23">
        <v>0</v>
      </c>
      <c r="DH910" s="24">
        <v>0</v>
      </c>
      <c r="DI910" s="23">
        <v>0</v>
      </c>
      <c r="DJ910" s="23">
        <v>0</v>
      </c>
      <c r="DK910" s="25">
        <f t="shared" si="130"/>
        <v>213012921</v>
      </c>
      <c r="DL910" s="28">
        <v>0</v>
      </c>
      <c r="DM910" s="23">
        <v>0</v>
      </c>
      <c r="DN910" s="23">
        <v>0</v>
      </c>
      <c r="DO910" s="23">
        <v>0</v>
      </c>
      <c r="DP910" s="23"/>
      <c r="DQ910" s="23"/>
      <c r="DR910" s="23">
        <v>0</v>
      </c>
      <c r="DS910" s="23">
        <v>0</v>
      </c>
      <c r="DT910" s="24">
        <v>0</v>
      </c>
      <c r="DU910" s="23">
        <v>0</v>
      </c>
      <c r="DV910" s="23">
        <v>0</v>
      </c>
      <c r="DW910" s="26">
        <f t="shared" si="137"/>
        <v>213012921</v>
      </c>
      <c r="DX910" s="26">
        <f>VLOOKUP(B910,[2]RPTNCT049_ConsultaSaldosContabl!$I$4:$K$7914,3,0)</f>
        <v>63385761</v>
      </c>
      <c r="DY910" s="13" t="e">
        <f>+S910+AD910+AU910+#REF!+BG910+#REF!+BQ910+#REF!</f>
        <v>#REF!</v>
      </c>
    </row>
    <row r="911" spans="1:129" ht="15" customHeight="1" x14ac:dyDescent="0.2">
      <c r="A911" s="9">
        <v>8000981904</v>
      </c>
      <c r="B911" s="9">
        <v>800098190</v>
      </c>
      <c r="C911" s="9"/>
      <c r="D911" s="27">
        <v>215050150</v>
      </c>
      <c r="E911" s="21" t="s">
        <v>749</v>
      </c>
      <c r="F911" s="20" t="s">
        <v>1884</v>
      </c>
      <c r="G911" s="22">
        <f>VLOOKUP(A911,[1]SGP!$A$4:$G$1137,7,0)</f>
        <v>0</v>
      </c>
      <c r="H911" s="23"/>
      <c r="I911" s="23">
        <v>0</v>
      </c>
      <c r="J911" s="23">
        <v>0</v>
      </c>
      <c r="K911" s="24">
        <v>0</v>
      </c>
      <c r="L911" s="23">
        <v>0</v>
      </c>
      <c r="M911" s="23">
        <v>0</v>
      </c>
      <c r="N911" s="25">
        <f t="shared" si="131"/>
        <v>0</v>
      </c>
      <c r="O911" s="25">
        <v>0</v>
      </c>
      <c r="P911" s="22">
        <v>0</v>
      </c>
      <c r="Q911" s="23">
        <v>0</v>
      </c>
      <c r="R911" s="23">
        <v>0</v>
      </c>
      <c r="S911" s="31">
        <v>127071576</v>
      </c>
      <c r="T911" s="23">
        <v>0</v>
      </c>
      <c r="U911" s="24">
        <v>0</v>
      </c>
      <c r="V911" s="23">
        <v>0</v>
      </c>
      <c r="W911" s="23">
        <v>0</v>
      </c>
      <c r="X911" s="25">
        <f t="shared" si="132"/>
        <v>127071576</v>
      </c>
      <c r="Y911" s="25">
        <v>0</v>
      </c>
      <c r="Z911" s="22">
        <v>0</v>
      </c>
      <c r="AA911" s="23">
        <v>0</v>
      </c>
      <c r="AB911" s="22">
        <v>0</v>
      </c>
      <c r="AC911" s="23">
        <v>0</v>
      </c>
      <c r="AD911" s="23">
        <v>0</v>
      </c>
      <c r="AE911" s="23">
        <v>0</v>
      </c>
      <c r="AF911" s="24">
        <v>0</v>
      </c>
      <c r="AG911" s="23">
        <v>0</v>
      </c>
      <c r="AH911" s="23">
        <v>0</v>
      </c>
      <c r="AI911" s="25">
        <f t="shared" si="133"/>
        <v>127071576</v>
      </c>
      <c r="AJ911" s="25">
        <v>0</v>
      </c>
      <c r="AK911" s="24">
        <v>0</v>
      </c>
      <c r="AL911" s="23">
        <v>0</v>
      </c>
      <c r="AM911" s="23">
        <v>0</v>
      </c>
      <c r="AN911" s="24">
        <v>0</v>
      </c>
      <c r="AO911" s="24">
        <v>0</v>
      </c>
      <c r="AP911" s="23">
        <v>0</v>
      </c>
      <c r="AQ911" s="23">
        <v>0</v>
      </c>
      <c r="AR911" s="23">
        <v>0</v>
      </c>
      <c r="AS911" s="41" t="s">
        <v>2304</v>
      </c>
      <c r="AT911" s="23">
        <v>0</v>
      </c>
      <c r="AU911" s="23">
        <v>0</v>
      </c>
      <c r="AV911" s="25">
        <v>127071576</v>
      </c>
      <c r="AW911" s="22">
        <v>0</v>
      </c>
      <c r="AX911" s="23">
        <v>0</v>
      </c>
      <c r="AY911" s="41">
        <v>0</v>
      </c>
      <c r="AZ911" s="23">
        <v>0</v>
      </c>
      <c r="BA911" s="24">
        <v>0</v>
      </c>
      <c r="BB911" s="23">
        <v>0</v>
      </c>
      <c r="BC911" s="23"/>
      <c r="BD911" s="23">
        <v>0</v>
      </c>
      <c r="BE911" s="41">
        <v>0</v>
      </c>
      <c r="BF911" s="23">
        <v>73144935</v>
      </c>
      <c r="BG911" s="23">
        <v>116927628</v>
      </c>
      <c r="BH911" s="25">
        <v>317144139</v>
      </c>
      <c r="BI911" s="23">
        <v>0</v>
      </c>
      <c r="BJ911" s="23">
        <v>21517745</v>
      </c>
      <c r="BK911" s="23">
        <v>0</v>
      </c>
      <c r="BL911" s="23">
        <v>0</v>
      </c>
      <c r="BM911" s="23">
        <v>0</v>
      </c>
      <c r="BN911" s="24">
        <v>0</v>
      </c>
      <c r="BO911" s="23">
        <v>0</v>
      </c>
      <c r="BP911" s="23">
        <v>0</v>
      </c>
      <c r="BQ911" s="23">
        <v>0</v>
      </c>
      <c r="BR911" s="25">
        <v>338661884</v>
      </c>
      <c r="BS911" s="22">
        <v>0</v>
      </c>
      <c r="BT911" s="23">
        <v>0</v>
      </c>
      <c r="BU911" s="23">
        <v>0</v>
      </c>
      <c r="BV911" s="23">
        <v>0</v>
      </c>
      <c r="BW911" s="24">
        <v>0</v>
      </c>
      <c r="BX911" s="23">
        <v>0</v>
      </c>
      <c r="BY911" s="23">
        <v>0</v>
      </c>
      <c r="BZ911" s="23">
        <v>0</v>
      </c>
      <c r="CA911" s="25">
        <f t="shared" si="134"/>
        <v>338661884</v>
      </c>
      <c r="CB911" s="22">
        <v>0</v>
      </c>
      <c r="CC911" s="23">
        <v>0</v>
      </c>
      <c r="CD911" s="23">
        <v>0</v>
      </c>
      <c r="CE911" s="23">
        <v>0</v>
      </c>
      <c r="CF911" s="24">
        <v>0</v>
      </c>
      <c r="CG911" s="23">
        <v>0</v>
      </c>
      <c r="CH911" s="23">
        <v>0</v>
      </c>
      <c r="CI911" s="23">
        <v>0</v>
      </c>
      <c r="CJ911" s="25">
        <f t="shared" si="135"/>
        <v>338661884</v>
      </c>
      <c r="CK911" s="22">
        <v>0</v>
      </c>
      <c r="CL911" s="23">
        <v>0</v>
      </c>
      <c r="CM911" s="23">
        <v>0</v>
      </c>
      <c r="CN911" s="23">
        <v>0</v>
      </c>
      <c r="CO911" s="23">
        <v>0</v>
      </c>
      <c r="CP911" s="24">
        <v>0</v>
      </c>
      <c r="CQ911" s="23">
        <v>0</v>
      </c>
      <c r="CR911" s="23">
        <v>0</v>
      </c>
      <c r="CS911" s="25">
        <f t="shared" si="136"/>
        <v>338661884</v>
      </c>
      <c r="CT911" s="22">
        <v>0</v>
      </c>
      <c r="CU911" s="23">
        <v>0</v>
      </c>
      <c r="CV911" s="23">
        <v>0</v>
      </c>
      <c r="CW911" s="23"/>
      <c r="CX911" s="23">
        <v>0</v>
      </c>
      <c r="CY911" s="24">
        <v>0</v>
      </c>
      <c r="CZ911" s="23">
        <v>0</v>
      </c>
      <c r="DA911" s="23">
        <v>0</v>
      </c>
      <c r="DB911" s="25">
        <f t="shared" si="129"/>
        <v>338661884</v>
      </c>
      <c r="DC911" s="22">
        <v>0</v>
      </c>
      <c r="DD911" s="23">
        <v>0</v>
      </c>
      <c r="DE911" s="23">
        <v>0</v>
      </c>
      <c r="DF911" s="23">
        <v>0</v>
      </c>
      <c r="DG911" s="23">
        <v>0</v>
      </c>
      <c r="DH911" s="24">
        <v>0</v>
      </c>
      <c r="DI911" s="23">
        <v>0</v>
      </c>
      <c r="DJ911" s="23">
        <v>0</v>
      </c>
      <c r="DK911" s="25">
        <f t="shared" si="130"/>
        <v>338661884</v>
      </c>
      <c r="DL911" s="28">
        <v>0</v>
      </c>
      <c r="DM911" s="23">
        <v>0</v>
      </c>
      <c r="DN911" s="23">
        <v>0</v>
      </c>
      <c r="DO911" s="23">
        <v>0</v>
      </c>
      <c r="DP911" s="23"/>
      <c r="DQ911" s="23"/>
      <c r="DR911" s="23">
        <v>0</v>
      </c>
      <c r="DS911" s="23">
        <v>0</v>
      </c>
      <c r="DT911" s="24">
        <v>0</v>
      </c>
      <c r="DU911" s="23">
        <v>0</v>
      </c>
      <c r="DV911" s="23">
        <v>0</v>
      </c>
      <c r="DW911" s="26">
        <f t="shared" si="137"/>
        <v>338661884</v>
      </c>
      <c r="DX911" s="26">
        <f>VLOOKUP(B911,[2]RPTNCT049_ConsultaSaldosContabl!$I$4:$K$7914,3,0)</f>
        <v>94662680</v>
      </c>
      <c r="DY911" s="13" t="e">
        <f>+S911+AD911+AU911+#REF!+BG911+#REF!+BQ911+#REF!</f>
        <v>#REF!</v>
      </c>
    </row>
    <row r="912" spans="1:129" ht="15" customHeight="1" x14ac:dyDescent="0.2">
      <c r="A912" s="9">
        <v>8000971806</v>
      </c>
      <c r="B912" s="9">
        <v>800097180</v>
      </c>
      <c r="C912" s="9"/>
      <c r="D912" s="27">
        <v>218541885</v>
      </c>
      <c r="E912" s="21" t="s">
        <v>704</v>
      </c>
      <c r="F912" s="20" t="s">
        <v>1839</v>
      </c>
      <c r="G912" s="22">
        <f>VLOOKUP(A912,[1]SGP!$A$4:$G$1137,7,0)</f>
        <v>0</v>
      </c>
      <c r="H912" s="23"/>
      <c r="I912" s="23">
        <v>0</v>
      </c>
      <c r="J912" s="23">
        <v>0</v>
      </c>
      <c r="K912" s="24">
        <v>0</v>
      </c>
      <c r="L912" s="23">
        <v>0</v>
      </c>
      <c r="M912" s="23">
        <v>0</v>
      </c>
      <c r="N912" s="25">
        <f t="shared" si="131"/>
        <v>0</v>
      </c>
      <c r="O912" s="25">
        <v>0</v>
      </c>
      <c r="P912" s="22">
        <v>0</v>
      </c>
      <c r="Q912" s="23">
        <v>0</v>
      </c>
      <c r="R912" s="23">
        <v>0</v>
      </c>
      <c r="S912" s="31">
        <v>60779456</v>
      </c>
      <c r="T912" s="23">
        <v>0</v>
      </c>
      <c r="U912" s="24">
        <v>0</v>
      </c>
      <c r="V912" s="23">
        <v>0</v>
      </c>
      <c r="W912" s="23">
        <v>0</v>
      </c>
      <c r="X912" s="25">
        <f t="shared" si="132"/>
        <v>60779456</v>
      </c>
      <c r="Y912" s="25">
        <v>0</v>
      </c>
      <c r="Z912" s="22">
        <v>0</v>
      </c>
      <c r="AA912" s="23">
        <v>0</v>
      </c>
      <c r="AB912" s="22">
        <v>0</v>
      </c>
      <c r="AC912" s="23">
        <v>0</v>
      </c>
      <c r="AD912" s="23">
        <v>0</v>
      </c>
      <c r="AE912" s="23">
        <v>0</v>
      </c>
      <c r="AF912" s="24">
        <v>0</v>
      </c>
      <c r="AG912" s="23">
        <v>0</v>
      </c>
      <c r="AH912" s="23">
        <v>0</v>
      </c>
      <c r="AI912" s="25">
        <f t="shared" si="133"/>
        <v>60779456</v>
      </c>
      <c r="AJ912" s="25">
        <v>0</v>
      </c>
      <c r="AK912" s="24">
        <v>0</v>
      </c>
      <c r="AL912" s="23">
        <v>0</v>
      </c>
      <c r="AM912" s="23">
        <v>0</v>
      </c>
      <c r="AN912" s="24">
        <v>0</v>
      </c>
      <c r="AO912" s="24">
        <v>0</v>
      </c>
      <c r="AP912" s="23">
        <v>0</v>
      </c>
      <c r="AQ912" s="23">
        <v>0</v>
      </c>
      <c r="AR912" s="23">
        <v>0</v>
      </c>
      <c r="AS912" s="41" t="s">
        <v>2304</v>
      </c>
      <c r="AT912" s="23">
        <v>0</v>
      </c>
      <c r="AU912" s="23">
        <v>0</v>
      </c>
      <c r="AV912" s="25">
        <v>60779456</v>
      </c>
      <c r="AW912" s="22">
        <v>0</v>
      </c>
      <c r="AX912" s="23">
        <v>0</v>
      </c>
      <c r="AY912" s="41">
        <v>0</v>
      </c>
      <c r="AZ912" s="23">
        <v>0</v>
      </c>
      <c r="BA912" s="24">
        <v>0</v>
      </c>
      <c r="BB912" s="23">
        <v>0</v>
      </c>
      <c r="BC912" s="23"/>
      <c r="BD912" s="23">
        <v>0</v>
      </c>
      <c r="BE912" s="41">
        <v>0</v>
      </c>
      <c r="BF912" s="23">
        <v>34346670</v>
      </c>
      <c r="BG912" s="23">
        <v>54682493</v>
      </c>
      <c r="BH912" s="25">
        <v>149808619</v>
      </c>
      <c r="BI912" s="23">
        <v>0</v>
      </c>
      <c r="BJ912" s="23">
        <v>11181319</v>
      </c>
      <c r="BK912" s="23">
        <v>0</v>
      </c>
      <c r="BL912" s="23">
        <v>0</v>
      </c>
      <c r="BM912" s="23">
        <v>0</v>
      </c>
      <c r="BN912" s="24">
        <v>0</v>
      </c>
      <c r="BO912" s="23">
        <v>0</v>
      </c>
      <c r="BP912" s="23">
        <v>0</v>
      </c>
      <c r="BQ912" s="23">
        <v>0</v>
      </c>
      <c r="BR912" s="25">
        <v>160989938</v>
      </c>
      <c r="BS912" s="22">
        <v>0</v>
      </c>
      <c r="BT912" s="23">
        <v>0</v>
      </c>
      <c r="BU912" s="23">
        <v>0</v>
      </c>
      <c r="BV912" s="23">
        <v>0</v>
      </c>
      <c r="BW912" s="24">
        <v>0</v>
      </c>
      <c r="BX912" s="23">
        <v>0</v>
      </c>
      <c r="BY912" s="23">
        <v>0</v>
      </c>
      <c r="BZ912" s="23">
        <v>0</v>
      </c>
      <c r="CA912" s="25">
        <f t="shared" si="134"/>
        <v>160989938</v>
      </c>
      <c r="CB912" s="22">
        <v>0</v>
      </c>
      <c r="CC912" s="23">
        <v>0</v>
      </c>
      <c r="CD912" s="23">
        <v>0</v>
      </c>
      <c r="CE912" s="23">
        <v>0</v>
      </c>
      <c r="CF912" s="24">
        <v>0</v>
      </c>
      <c r="CG912" s="23">
        <v>0</v>
      </c>
      <c r="CH912" s="23">
        <v>0</v>
      </c>
      <c r="CI912" s="23">
        <v>0</v>
      </c>
      <c r="CJ912" s="25">
        <f t="shared" si="135"/>
        <v>160989938</v>
      </c>
      <c r="CK912" s="22">
        <v>0</v>
      </c>
      <c r="CL912" s="23">
        <v>0</v>
      </c>
      <c r="CM912" s="23">
        <v>0</v>
      </c>
      <c r="CN912" s="23">
        <v>0</v>
      </c>
      <c r="CO912" s="23">
        <v>0</v>
      </c>
      <c r="CP912" s="24">
        <v>0</v>
      </c>
      <c r="CQ912" s="23">
        <v>0</v>
      </c>
      <c r="CR912" s="23">
        <v>0</v>
      </c>
      <c r="CS912" s="25">
        <f t="shared" si="136"/>
        <v>160989938</v>
      </c>
      <c r="CT912" s="22">
        <v>0</v>
      </c>
      <c r="CU912" s="23">
        <v>0</v>
      </c>
      <c r="CV912" s="23">
        <v>0</v>
      </c>
      <c r="CW912" s="23"/>
      <c r="CX912" s="23">
        <v>0</v>
      </c>
      <c r="CY912" s="24">
        <v>0</v>
      </c>
      <c r="CZ912" s="23">
        <v>0</v>
      </c>
      <c r="DA912" s="23">
        <v>0</v>
      </c>
      <c r="DB912" s="25">
        <f t="shared" si="129"/>
        <v>160989938</v>
      </c>
      <c r="DC912" s="22">
        <v>0</v>
      </c>
      <c r="DD912" s="23">
        <v>0</v>
      </c>
      <c r="DE912" s="23">
        <v>0</v>
      </c>
      <c r="DF912" s="23">
        <v>0</v>
      </c>
      <c r="DG912" s="23">
        <v>0</v>
      </c>
      <c r="DH912" s="24">
        <v>0</v>
      </c>
      <c r="DI912" s="23">
        <v>0</v>
      </c>
      <c r="DJ912" s="23">
        <v>0</v>
      </c>
      <c r="DK912" s="25">
        <f t="shared" si="130"/>
        <v>160989938</v>
      </c>
      <c r="DL912" s="28">
        <v>0</v>
      </c>
      <c r="DM912" s="23">
        <v>0</v>
      </c>
      <c r="DN912" s="23">
        <v>0</v>
      </c>
      <c r="DO912" s="23">
        <v>0</v>
      </c>
      <c r="DP912" s="23"/>
      <c r="DQ912" s="23"/>
      <c r="DR912" s="23">
        <v>0</v>
      </c>
      <c r="DS912" s="23">
        <v>0</v>
      </c>
      <c r="DT912" s="24">
        <v>0</v>
      </c>
      <c r="DU912" s="23">
        <v>0</v>
      </c>
      <c r="DV912" s="23">
        <v>0</v>
      </c>
      <c r="DW912" s="26">
        <f t="shared" si="137"/>
        <v>160989938</v>
      </c>
      <c r="DX912" s="26">
        <f>VLOOKUP(B912,[2]RPTNCT049_ConsultaSaldosContabl!$I$4:$K$7914,3,0)</f>
        <v>45527989</v>
      </c>
      <c r="DY912" s="13" t="e">
        <f>+S912+AD912+AU912+#REF!+BG912+#REF!+BQ912+#REF!</f>
        <v>#REF!</v>
      </c>
    </row>
    <row r="913" spans="1:129" ht="15" customHeight="1" x14ac:dyDescent="0.2">
      <c r="A913" s="9">
        <v>8000971766</v>
      </c>
      <c r="B913" s="9">
        <v>800097176</v>
      </c>
      <c r="C913" s="9"/>
      <c r="D913" s="27">
        <v>219741797</v>
      </c>
      <c r="E913" s="21" t="s">
        <v>699</v>
      </c>
      <c r="F913" s="20" t="s">
        <v>1835</v>
      </c>
      <c r="G913" s="22">
        <f>VLOOKUP(A913,[1]SGP!$A$4:$G$1137,7,0)</f>
        <v>0</v>
      </c>
      <c r="H913" s="23"/>
      <c r="I913" s="23">
        <v>0</v>
      </c>
      <c r="J913" s="23">
        <v>0</v>
      </c>
      <c r="K913" s="24">
        <v>0</v>
      </c>
      <c r="L913" s="23">
        <v>0</v>
      </c>
      <c r="M913" s="23">
        <v>0</v>
      </c>
      <c r="N913" s="25">
        <f t="shared" si="131"/>
        <v>0</v>
      </c>
      <c r="O913" s="25">
        <v>0</v>
      </c>
      <c r="P913" s="22">
        <v>0</v>
      </c>
      <c r="Q913" s="23">
        <v>0</v>
      </c>
      <c r="R913" s="23">
        <v>0</v>
      </c>
      <c r="S913" s="31">
        <v>100283281</v>
      </c>
      <c r="T913" s="23">
        <v>0</v>
      </c>
      <c r="U913" s="24">
        <v>0</v>
      </c>
      <c r="V913" s="23">
        <v>0</v>
      </c>
      <c r="W913" s="23">
        <v>0</v>
      </c>
      <c r="X913" s="25">
        <f t="shared" si="132"/>
        <v>100283281</v>
      </c>
      <c r="Y913" s="25">
        <v>0</v>
      </c>
      <c r="Z913" s="22">
        <v>0</v>
      </c>
      <c r="AA913" s="23">
        <v>0</v>
      </c>
      <c r="AB913" s="22">
        <v>0</v>
      </c>
      <c r="AC913" s="23">
        <v>0</v>
      </c>
      <c r="AD913" s="23">
        <v>0</v>
      </c>
      <c r="AE913" s="23">
        <v>0</v>
      </c>
      <c r="AF913" s="24">
        <v>0</v>
      </c>
      <c r="AG913" s="23">
        <v>0</v>
      </c>
      <c r="AH913" s="23">
        <v>0</v>
      </c>
      <c r="AI913" s="25">
        <f t="shared" si="133"/>
        <v>100283281</v>
      </c>
      <c r="AJ913" s="25">
        <v>0</v>
      </c>
      <c r="AK913" s="24">
        <v>0</v>
      </c>
      <c r="AL913" s="23">
        <v>0</v>
      </c>
      <c r="AM913" s="23">
        <v>0</v>
      </c>
      <c r="AN913" s="24">
        <v>0</v>
      </c>
      <c r="AO913" s="24">
        <v>0</v>
      </c>
      <c r="AP913" s="23">
        <v>0</v>
      </c>
      <c r="AQ913" s="23">
        <v>0</v>
      </c>
      <c r="AR913" s="23">
        <v>0</v>
      </c>
      <c r="AS913" s="41" t="s">
        <v>2304</v>
      </c>
      <c r="AT913" s="23">
        <v>0</v>
      </c>
      <c r="AU913" s="23">
        <v>0</v>
      </c>
      <c r="AV913" s="25">
        <v>100283281</v>
      </c>
      <c r="AW913" s="22">
        <v>0</v>
      </c>
      <c r="AX913" s="23">
        <v>0</v>
      </c>
      <c r="AY913" s="41">
        <v>0</v>
      </c>
      <c r="AZ913" s="23">
        <v>0</v>
      </c>
      <c r="BA913" s="24">
        <v>0</v>
      </c>
      <c r="BB913" s="23">
        <v>0</v>
      </c>
      <c r="BC913" s="23"/>
      <c r="BD913" s="23">
        <v>0</v>
      </c>
      <c r="BE913" s="41">
        <v>0</v>
      </c>
      <c r="BF913" s="23">
        <v>66850300</v>
      </c>
      <c r="BG913" s="23">
        <v>91617204</v>
      </c>
      <c r="BH913" s="25">
        <v>258750785</v>
      </c>
      <c r="BI913" s="23">
        <v>0</v>
      </c>
      <c r="BJ913" s="23">
        <v>18591417</v>
      </c>
      <c r="BK913" s="23">
        <v>0</v>
      </c>
      <c r="BL913" s="23">
        <v>0</v>
      </c>
      <c r="BM913" s="23">
        <v>0</v>
      </c>
      <c r="BN913" s="24">
        <v>0</v>
      </c>
      <c r="BO913" s="23">
        <v>0</v>
      </c>
      <c r="BP913" s="23">
        <v>0</v>
      </c>
      <c r="BQ913" s="23">
        <v>0</v>
      </c>
      <c r="BR913" s="25">
        <v>277342202</v>
      </c>
      <c r="BS913" s="22">
        <v>0</v>
      </c>
      <c r="BT913" s="23">
        <v>0</v>
      </c>
      <c r="BU913" s="23">
        <v>0</v>
      </c>
      <c r="BV913" s="23">
        <v>0</v>
      </c>
      <c r="BW913" s="24">
        <v>0</v>
      </c>
      <c r="BX913" s="23">
        <v>0</v>
      </c>
      <c r="BY913" s="23">
        <v>0</v>
      </c>
      <c r="BZ913" s="23">
        <v>0</v>
      </c>
      <c r="CA913" s="25">
        <f t="shared" si="134"/>
        <v>277342202</v>
      </c>
      <c r="CB913" s="22">
        <v>0</v>
      </c>
      <c r="CC913" s="23">
        <v>0</v>
      </c>
      <c r="CD913" s="23">
        <v>0</v>
      </c>
      <c r="CE913" s="23">
        <v>0</v>
      </c>
      <c r="CF913" s="24">
        <v>0</v>
      </c>
      <c r="CG913" s="23">
        <v>0</v>
      </c>
      <c r="CH913" s="23">
        <v>0</v>
      </c>
      <c r="CI913" s="23">
        <v>0</v>
      </c>
      <c r="CJ913" s="25">
        <f t="shared" si="135"/>
        <v>277342202</v>
      </c>
      <c r="CK913" s="22">
        <v>0</v>
      </c>
      <c r="CL913" s="23">
        <v>0</v>
      </c>
      <c r="CM913" s="23">
        <v>0</v>
      </c>
      <c r="CN913" s="23">
        <v>0</v>
      </c>
      <c r="CO913" s="23">
        <v>0</v>
      </c>
      <c r="CP913" s="24">
        <v>0</v>
      </c>
      <c r="CQ913" s="23">
        <v>0</v>
      </c>
      <c r="CR913" s="23">
        <v>0</v>
      </c>
      <c r="CS913" s="25">
        <f t="shared" si="136"/>
        <v>277342202</v>
      </c>
      <c r="CT913" s="22">
        <v>0</v>
      </c>
      <c r="CU913" s="23">
        <v>0</v>
      </c>
      <c r="CV913" s="23">
        <v>0</v>
      </c>
      <c r="CW913" s="23"/>
      <c r="CX913" s="23">
        <v>0</v>
      </c>
      <c r="CY913" s="24">
        <v>0</v>
      </c>
      <c r="CZ913" s="23">
        <v>0</v>
      </c>
      <c r="DA913" s="23">
        <v>0</v>
      </c>
      <c r="DB913" s="25">
        <f t="shared" si="129"/>
        <v>277342202</v>
      </c>
      <c r="DC913" s="22">
        <v>0</v>
      </c>
      <c r="DD913" s="23">
        <v>0</v>
      </c>
      <c r="DE913" s="23">
        <v>0</v>
      </c>
      <c r="DF913" s="23">
        <v>0</v>
      </c>
      <c r="DG913" s="23">
        <v>0</v>
      </c>
      <c r="DH913" s="24">
        <v>0</v>
      </c>
      <c r="DI913" s="23">
        <v>0</v>
      </c>
      <c r="DJ913" s="23">
        <v>0</v>
      </c>
      <c r="DK913" s="25">
        <f t="shared" si="130"/>
        <v>277342202</v>
      </c>
      <c r="DL913" s="28">
        <v>0</v>
      </c>
      <c r="DM913" s="23">
        <v>0</v>
      </c>
      <c r="DN913" s="23">
        <v>0</v>
      </c>
      <c r="DO913" s="23">
        <v>0</v>
      </c>
      <c r="DP913" s="23"/>
      <c r="DQ913" s="23"/>
      <c r="DR913" s="23">
        <v>0</v>
      </c>
      <c r="DS913" s="23">
        <v>0</v>
      </c>
      <c r="DT913" s="24">
        <v>0</v>
      </c>
      <c r="DU913" s="23">
        <v>0</v>
      </c>
      <c r="DV913" s="23">
        <v>0</v>
      </c>
      <c r="DW913" s="26">
        <f t="shared" si="137"/>
        <v>277342202</v>
      </c>
      <c r="DX913" s="26">
        <f>VLOOKUP(B913,[2]RPTNCT049_ConsultaSaldosContabl!$I$4:$K$7914,3,0)</f>
        <v>85441717</v>
      </c>
      <c r="DY913" s="13" t="e">
        <f>+S913+AD913+AU913+#REF!+BG913+#REF!+BQ913+#REF!</f>
        <v>#REF!</v>
      </c>
    </row>
    <row r="914" spans="1:129" ht="15" customHeight="1" x14ac:dyDescent="0.2">
      <c r="A914" s="9">
        <v>8000970981</v>
      </c>
      <c r="B914" s="9">
        <v>800097098</v>
      </c>
      <c r="C914" s="9"/>
      <c r="D914" s="27">
        <v>215941359</v>
      </c>
      <c r="E914" s="21" t="s">
        <v>683</v>
      </c>
      <c r="F914" s="20" t="s">
        <v>1819</v>
      </c>
      <c r="G914" s="22">
        <f>VLOOKUP(A914,[1]SGP!$A$4:$G$1137,7,0)</f>
        <v>0</v>
      </c>
      <c r="H914" s="23"/>
      <c r="I914" s="23">
        <v>0</v>
      </c>
      <c r="J914" s="23">
        <v>0</v>
      </c>
      <c r="K914" s="24">
        <v>0</v>
      </c>
      <c r="L914" s="23">
        <v>0</v>
      </c>
      <c r="M914" s="23">
        <v>0</v>
      </c>
      <c r="N914" s="25">
        <f t="shared" si="131"/>
        <v>0</v>
      </c>
      <c r="O914" s="25">
        <v>0</v>
      </c>
      <c r="P914" s="22">
        <v>0</v>
      </c>
      <c r="Q914" s="23">
        <v>0</v>
      </c>
      <c r="R914" s="23">
        <v>0</v>
      </c>
      <c r="S914" s="31">
        <v>239158766</v>
      </c>
      <c r="T914" s="23">
        <v>0</v>
      </c>
      <c r="U914" s="24">
        <v>0</v>
      </c>
      <c r="V914" s="23">
        <v>0</v>
      </c>
      <c r="W914" s="23">
        <v>0</v>
      </c>
      <c r="X914" s="25">
        <f t="shared" si="132"/>
        <v>239158766</v>
      </c>
      <c r="Y914" s="25">
        <v>0</v>
      </c>
      <c r="Z914" s="22">
        <v>0</v>
      </c>
      <c r="AA914" s="23">
        <v>0</v>
      </c>
      <c r="AB914" s="22">
        <v>0</v>
      </c>
      <c r="AC914" s="23">
        <v>0</v>
      </c>
      <c r="AD914" s="23">
        <v>0</v>
      </c>
      <c r="AE914" s="23">
        <v>0</v>
      </c>
      <c r="AF914" s="24">
        <v>0</v>
      </c>
      <c r="AG914" s="23">
        <v>0</v>
      </c>
      <c r="AH914" s="23">
        <v>0</v>
      </c>
      <c r="AI914" s="25">
        <f t="shared" si="133"/>
        <v>239158766</v>
      </c>
      <c r="AJ914" s="25">
        <v>0</v>
      </c>
      <c r="AK914" s="24">
        <v>0</v>
      </c>
      <c r="AL914" s="23">
        <v>0</v>
      </c>
      <c r="AM914" s="23">
        <v>0</v>
      </c>
      <c r="AN914" s="24">
        <v>0</v>
      </c>
      <c r="AO914" s="24">
        <v>0</v>
      </c>
      <c r="AP914" s="23">
        <v>0</v>
      </c>
      <c r="AQ914" s="23">
        <v>0</v>
      </c>
      <c r="AR914" s="23">
        <v>0</v>
      </c>
      <c r="AS914" s="41" t="s">
        <v>2304</v>
      </c>
      <c r="AT914" s="23">
        <v>0</v>
      </c>
      <c r="AU914" s="23">
        <v>0</v>
      </c>
      <c r="AV914" s="25">
        <v>239158766</v>
      </c>
      <c r="AW914" s="22">
        <v>0</v>
      </c>
      <c r="AX914" s="23">
        <v>0</v>
      </c>
      <c r="AY914" s="41">
        <v>0</v>
      </c>
      <c r="AZ914" s="23">
        <v>0</v>
      </c>
      <c r="BA914" s="24">
        <v>0</v>
      </c>
      <c r="BB914" s="23">
        <v>0</v>
      </c>
      <c r="BC914" s="23"/>
      <c r="BD914" s="23">
        <v>0</v>
      </c>
      <c r="BE914" s="41">
        <v>0</v>
      </c>
      <c r="BF914" s="23">
        <v>160818975</v>
      </c>
      <c r="BG914" s="23">
        <v>219984247</v>
      </c>
      <c r="BH914" s="25">
        <v>619961988</v>
      </c>
      <c r="BI914" s="23">
        <v>0</v>
      </c>
      <c r="BJ914" s="23">
        <v>42978205</v>
      </c>
      <c r="BK914" s="23">
        <v>0</v>
      </c>
      <c r="BL914" s="23">
        <v>0</v>
      </c>
      <c r="BM914" s="23">
        <v>0</v>
      </c>
      <c r="BN914" s="24">
        <v>0</v>
      </c>
      <c r="BO914" s="23">
        <v>0</v>
      </c>
      <c r="BP914" s="23">
        <v>0</v>
      </c>
      <c r="BQ914" s="23">
        <v>0</v>
      </c>
      <c r="BR914" s="25">
        <v>662940193</v>
      </c>
      <c r="BS914" s="22">
        <v>0</v>
      </c>
      <c r="BT914" s="23">
        <v>0</v>
      </c>
      <c r="BU914" s="23">
        <v>0</v>
      </c>
      <c r="BV914" s="23">
        <v>0</v>
      </c>
      <c r="BW914" s="24">
        <v>0</v>
      </c>
      <c r="BX914" s="23">
        <v>0</v>
      </c>
      <c r="BY914" s="23">
        <v>0</v>
      </c>
      <c r="BZ914" s="23">
        <v>0</v>
      </c>
      <c r="CA914" s="25">
        <f t="shared" si="134"/>
        <v>662940193</v>
      </c>
      <c r="CB914" s="22">
        <v>0</v>
      </c>
      <c r="CC914" s="23">
        <v>0</v>
      </c>
      <c r="CD914" s="23">
        <v>0</v>
      </c>
      <c r="CE914" s="23">
        <v>0</v>
      </c>
      <c r="CF914" s="24">
        <v>0</v>
      </c>
      <c r="CG914" s="23">
        <v>0</v>
      </c>
      <c r="CH914" s="23">
        <v>0</v>
      </c>
      <c r="CI914" s="23">
        <v>0</v>
      </c>
      <c r="CJ914" s="25">
        <f t="shared" si="135"/>
        <v>662940193</v>
      </c>
      <c r="CK914" s="22">
        <v>0</v>
      </c>
      <c r="CL914" s="23">
        <v>0</v>
      </c>
      <c r="CM914" s="23">
        <v>0</v>
      </c>
      <c r="CN914" s="23">
        <v>0</v>
      </c>
      <c r="CO914" s="23">
        <v>0</v>
      </c>
      <c r="CP914" s="24">
        <v>0</v>
      </c>
      <c r="CQ914" s="23">
        <v>0</v>
      </c>
      <c r="CR914" s="23">
        <v>0</v>
      </c>
      <c r="CS914" s="25">
        <f t="shared" si="136"/>
        <v>662940193</v>
      </c>
      <c r="CT914" s="22">
        <v>0</v>
      </c>
      <c r="CU914" s="23">
        <v>0</v>
      </c>
      <c r="CV914" s="23">
        <v>0</v>
      </c>
      <c r="CW914" s="23"/>
      <c r="CX914" s="23">
        <v>0</v>
      </c>
      <c r="CY914" s="24">
        <v>0</v>
      </c>
      <c r="CZ914" s="23">
        <v>0</v>
      </c>
      <c r="DA914" s="23">
        <v>0</v>
      </c>
      <c r="DB914" s="25">
        <f t="shared" si="129"/>
        <v>662940193</v>
      </c>
      <c r="DC914" s="22">
        <v>0</v>
      </c>
      <c r="DD914" s="23">
        <v>0</v>
      </c>
      <c r="DE914" s="23">
        <v>0</v>
      </c>
      <c r="DF914" s="23">
        <v>0</v>
      </c>
      <c r="DG914" s="23">
        <v>0</v>
      </c>
      <c r="DH914" s="24">
        <v>0</v>
      </c>
      <c r="DI914" s="23">
        <v>0</v>
      </c>
      <c r="DJ914" s="23">
        <v>0</v>
      </c>
      <c r="DK914" s="25">
        <f t="shared" si="130"/>
        <v>662940193</v>
      </c>
      <c r="DL914" s="28">
        <v>0</v>
      </c>
      <c r="DM914" s="23">
        <v>0</v>
      </c>
      <c r="DN914" s="23">
        <v>0</v>
      </c>
      <c r="DO914" s="23">
        <v>0</v>
      </c>
      <c r="DP914" s="23"/>
      <c r="DQ914" s="23"/>
      <c r="DR914" s="23">
        <v>0</v>
      </c>
      <c r="DS914" s="23">
        <v>0</v>
      </c>
      <c r="DT914" s="24">
        <v>0</v>
      </c>
      <c r="DU914" s="23">
        <v>0</v>
      </c>
      <c r="DV914" s="23">
        <v>0</v>
      </c>
      <c r="DW914" s="26">
        <f t="shared" si="137"/>
        <v>662940193</v>
      </c>
      <c r="DX914" s="26">
        <f>VLOOKUP(B914,[2]RPTNCT049_ConsultaSaldosContabl!$I$4:$K$7914,3,0)</f>
        <v>203797180</v>
      </c>
      <c r="DY914" s="13" t="e">
        <f>+S914+AD914+AU914+#REF!+BG914+#REF!+BQ914+#REF!</f>
        <v>#REF!</v>
      </c>
    </row>
    <row r="915" spans="1:129" ht="15" customHeight="1" x14ac:dyDescent="0.2">
      <c r="A915" s="9">
        <v>8000968088</v>
      </c>
      <c r="B915" s="9">
        <v>800096808</v>
      </c>
      <c r="C915" s="9"/>
      <c r="D915" s="27">
        <v>215523855</v>
      </c>
      <c r="E915" s="21" t="s">
        <v>527</v>
      </c>
      <c r="F915" s="20" t="s">
        <v>1668</v>
      </c>
      <c r="G915" s="22">
        <f>VLOOKUP(A915,[1]SGP!$A$4:$G$1137,7,0)</f>
        <v>0</v>
      </c>
      <c r="H915" s="23"/>
      <c r="I915" s="23">
        <v>0</v>
      </c>
      <c r="J915" s="23">
        <v>0</v>
      </c>
      <c r="K915" s="24">
        <v>0</v>
      </c>
      <c r="L915" s="23">
        <v>0</v>
      </c>
      <c r="M915" s="23">
        <v>0</v>
      </c>
      <c r="N915" s="25">
        <f t="shared" si="131"/>
        <v>0</v>
      </c>
      <c r="O915" s="25">
        <v>0</v>
      </c>
      <c r="P915" s="22">
        <v>0</v>
      </c>
      <c r="Q915" s="23">
        <v>0</v>
      </c>
      <c r="R915" s="23">
        <v>0</v>
      </c>
      <c r="S915" s="31">
        <v>394945232</v>
      </c>
      <c r="T915" s="23">
        <v>0</v>
      </c>
      <c r="U915" s="24">
        <v>0</v>
      </c>
      <c r="V915" s="23">
        <v>0</v>
      </c>
      <c r="W915" s="23">
        <v>0</v>
      </c>
      <c r="X915" s="25">
        <f t="shared" si="132"/>
        <v>394945232</v>
      </c>
      <c r="Y915" s="25">
        <v>0</v>
      </c>
      <c r="Z915" s="22">
        <v>0</v>
      </c>
      <c r="AA915" s="23">
        <v>0</v>
      </c>
      <c r="AB915" s="22">
        <v>0</v>
      </c>
      <c r="AC915" s="23">
        <v>0</v>
      </c>
      <c r="AD915" s="23">
        <v>0</v>
      </c>
      <c r="AE915" s="23">
        <v>0</v>
      </c>
      <c r="AF915" s="24">
        <v>0</v>
      </c>
      <c r="AG915" s="23">
        <v>0</v>
      </c>
      <c r="AH915" s="23">
        <v>0</v>
      </c>
      <c r="AI915" s="25">
        <f t="shared" si="133"/>
        <v>394945232</v>
      </c>
      <c r="AJ915" s="25">
        <v>0</v>
      </c>
      <c r="AK915" s="24">
        <v>0</v>
      </c>
      <c r="AL915" s="23">
        <v>0</v>
      </c>
      <c r="AM915" s="23">
        <v>0</v>
      </c>
      <c r="AN915" s="24">
        <v>0</v>
      </c>
      <c r="AO915" s="24">
        <v>0</v>
      </c>
      <c r="AP915" s="23">
        <v>0</v>
      </c>
      <c r="AQ915" s="23">
        <v>0</v>
      </c>
      <c r="AR915" s="23">
        <v>0</v>
      </c>
      <c r="AS915" s="41" t="s">
        <v>2304</v>
      </c>
      <c r="AT915" s="23">
        <v>0</v>
      </c>
      <c r="AU915" s="23">
        <v>0</v>
      </c>
      <c r="AV915" s="25">
        <v>394945232</v>
      </c>
      <c r="AW915" s="22">
        <v>0</v>
      </c>
      <c r="AX915" s="23">
        <v>0</v>
      </c>
      <c r="AY915" s="41">
        <v>0</v>
      </c>
      <c r="AZ915" s="23">
        <v>0</v>
      </c>
      <c r="BA915" s="24">
        <v>0</v>
      </c>
      <c r="BB915" s="23">
        <v>0</v>
      </c>
      <c r="BC915" s="23"/>
      <c r="BD915" s="23">
        <v>0</v>
      </c>
      <c r="BE915" s="41">
        <v>0</v>
      </c>
      <c r="BF915" s="23">
        <v>438551305</v>
      </c>
      <c r="BG915" s="23">
        <v>363823101</v>
      </c>
      <c r="BH915" s="25">
        <v>1197319638</v>
      </c>
      <c r="BI915" s="23">
        <v>0</v>
      </c>
      <c r="BJ915" s="23">
        <v>118900288</v>
      </c>
      <c r="BK915" s="23">
        <v>0</v>
      </c>
      <c r="BL915" s="23">
        <v>0</v>
      </c>
      <c r="BM915" s="23">
        <v>0</v>
      </c>
      <c r="BN915" s="24">
        <v>0</v>
      </c>
      <c r="BO915" s="23">
        <v>0</v>
      </c>
      <c r="BP915" s="23">
        <v>0</v>
      </c>
      <c r="BQ915" s="23">
        <v>0</v>
      </c>
      <c r="BR915" s="25">
        <v>1316219926</v>
      </c>
      <c r="BS915" s="22">
        <v>0</v>
      </c>
      <c r="BT915" s="23">
        <v>0</v>
      </c>
      <c r="BU915" s="23">
        <v>0</v>
      </c>
      <c r="BV915" s="23">
        <v>0</v>
      </c>
      <c r="BW915" s="24">
        <v>0</v>
      </c>
      <c r="BX915" s="23">
        <v>0</v>
      </c>
      <c r="BY915" s="23">
        <v>0</v>
      </c>
      <c r="BZ915" s="23">
        <v>0</v>
      </c>
      <c r="CA915" s="25">
        <f t="shared" si="134"/>
        <v>1316219926</v>
      </c>
      <c r="CB915" s="22">
        <v>0</v>
      </c>
      <c r="CC915" s="23">
        <v>0</v>
      </c>
      <c r="CD915" s="23">
        <v>0</v>
      </c>
      <c r="CE915" s="23">
        <v>0</v>
      </c>
      <c r="CF915" s="24">
        <v>0</v>
      </c>
      <c r="CG915" s="23">
        <v>0</v>
      </c>
      <c r="CH915" s="23">
        <v>0</v>
      </c>
      <c r="CI915" s="23">
        <v>0</v>
      </c>
      <c r="CJ915" s="25">
        <f t="shared" si="135"/>
        <v>1316219926</v>
      </c>
      <c r="CK915" s="22">
        <v>0</v>
      </c>
      <c r="CL915" s="23">
        <v>0</v>
      </c>
      <c r="CM915" s="23">
        <v>0</v>
      </c>
      <c r="CN915" s="23">
        <v>0</v>
      </c>
      <c r="CO915" s="23">
        <v>0</v>
      </c>
      <c r="CP915" s="24">
        <v>0</v>
      </c>
      <c r="CQ915" s="23">
        <v>0</v>
      </c>
      <c r="CR915" s="23">
        <v>0</v>
      </c>
      <c r="CS915" s="25">
        <f t="shared" si="136"/>
        <v>1316219926</v>
      </c>
      <c r="CT915" s="22">
        <v>0</v>
      </c>
      <c r="CU915" s="23">
        <v>0</v>
      </c>
      <c r="CV915" s="23">
        <v>0</v>
      </c>
      <c r="CW915" s="23"/>
      <c r="CX915" s="23">
        <v>0</v>
      </c>
      <c r="CY915" s="24">
        <v>0</v>
      </c>
      <c r="CZ915" s="23">
        <v>0</v>
      </c>
      <c r="DA915" s="23">
        <v>0</v>
      </c>
      <c r="DB915" s="25">
        <f t="shared" si="129"/>
        <v>1316219926</v>
      </c>
      <c r="DC915" s="22">
        <v>0</v>
      </c>
      <c r="DD915" s="23">
        <v>0</v>
      </c>
      <c r="DE915" s="23">
        <v>0</v>
      </c>
      <c r="DF915" s="23">
        <v>0</v>
      </c>
      <c r="DG915" s="23">
        <v>0</v>
      </c>
      <c r="DH915" s="24">
        <v>0</v>
      </c>
      <c r="DI915" s="23">
        <v>0</v>
      </c>
      <c r="DJ915" s="23">
        <v>0</v>
      </c>
      <c r="DK915" s="25">
        <f t="shared" si="130"/>
        <v>1316219926</v>
      </c>
      <c r="DL915" s="28">
        <v>0</v>
      </c>
      <c r="DM915" s="23">
        <v>0</v>
      </c>
      <c r="DN915" s="23">
        <v>0</v>
      </c>
      <c r="DO915" s="23">
        <v>0</v>
      </c>
      <c r="DP915" s="23"/>
      <c r="DQ915" s="23"/>
      <c r="DR915" s="23">
        <v>0</v>
      </c>
      <c r="DS915" s="23">
        <v>0</v>
      </c>
      <c r="DT915" s="24">
        <v>0</v>
      </c>
      <c r="DU915" s="23">
        <v>0</v>
      </c>
      <c r="DV915" s="23">
        <v>0</v>
      </c>
      <c r="DW915" s="26">
        <f t="shared" si="137"/>
        <v>1316219926</v>
      </c>
      <c r="DX915" s="26">
        <f>VLOOKUP(B915,[2]RPTNCT049_ConsultaSaldosContabl!$I$4:$K$7914,3,0)</f>
        <v>557451593</v>
      </c>
      <c r="DY915" s="13" t="e">
        <f>+S915+AD915+AU915+#REF!+BG915+#REF!+BQ915+#REF!</f>
        <v>#REF!</v>
      </c>
    </row>
    <row r="916" spans="1:129" ht="15" customHeight="1" x14ac:dyDescent="0.2">
      <c r="A916" s="9">
        <v>8000968070</v>
      </c>
      <c r="B916" s="9">
        <v>800096807</v>
      </c>
      <c r="C916" s="9"/>
      <c r="D916" s="27">
        <v>210723807</v>
      </c>
      <c r="E916" s="21" t="s">
        <v>526</v>
      </c>
      <c r="F916" s="20" t="s">
        <v>1667</v>
      </c>
      <c r="G916" s="22">
        <f>VLOOKUP(A916,[1]SGP!$A$4:$G$1137,7,0)</f>
        <v>0</v>
      </c>
      <c r="H916" s="23"/>
      <c r="I916" s="23">
        <v>0</v>
      </c>
      <c r="J916" s="23">
        <v>0</v>
      </c>
      <c r="K916" s="24">
        <v>0</v>
      </c>
      <c r="L916" s="23">
        <v>0</v>
      </c>
      <c r="M916" s="23">
        <v>0</v>
      </c>
      <c r="N916" s="25">
        <f t="shared" si="131"/>
        <v>0</v>
      </c>
      <c r="O916" s="25">
        <v>0</v>
      </c>
      <c r="P916" s="22">
        <v>0</v>
      </c>
      <c r="Q916" s="23">
        <v>0</v>
      </c>
      <c r="R916" s="23">
        <v>0</v>
      </c>
      <c r="S916" s="31">
        <v>762900280</v>
      </c>
      <c r="T916" s="23">
        <v>0</v>
      </c>
      <c r="U916" s="24">
        <v>0</v>
      </c>
      <c r="V916" s="23">
        <v>0</v>
      </c>
      <c r="W916" s="23">
        <v>0</v>
      </c>
      <c r="X916" s="25">
        <f t="shared" si="132"/>
        <v>762900280</v>
      </c>
      <c r="Y916" s="25">
        <v>0</v>
      </c>
      <c r="Z916" s="22">
        <v>0</v>
      </c>
      <c r="AA916" s="23">
        <v>0</v>
      </c>
      <c r="AB916" s="22">
        <v>0</v>
      </c>
      <c r="AC916" s="23">
        <v>0</v>
      </c>
      <c r="AD916" s="23">
        <v>0</v>
      </c>
      <c r="AE916" s="23">
        <v>0</v>
      </c>
      <c r="AF916" s="24">
        <v>0</v>
      </c>
      <c r="AG916" s="23">
        <v>0</v>
      </c>
      <c r="AH916" s="23">
        <v>0</v>
      </c>
      <c r="AI916" s="25">
        <f t="shared" si="133"/>
        <v>762900280</v>
      </c>
      <c r="AJ916" s="25">
        <v>0</v>
      </c>
      <c r="AK916" s="24">
        <v>0</v>
      </c>
      <c r="AL916" s="23">
        <v>0</v>
      </c>
      <c r="AM916" s="23">
        <v>0</v>
      </c>
      <c r="AN916" s="24">
        <v>0</v>
      </c>
      <c r="AO916" s="24">
        <v>0</v>
      </c>
      <c r="AP916" s="23">
        <v>0</v>
      </c>
      <c r="AQ916" s="23">
        <v>0</v>
      </c>
      <c r="AR916" s="23">
        <v>0</v>
      </c>
      <c r="AS916" s="41" t="s">
        <v>2304</v>
      </c>
      <c r="AT916" s="23">
        <v>0</v>
      </c>
      <c r="AU916" s="23">
        <v>0</v>
      </c>
      <c r="AV916" s="25">
        <v>762900280</v>
      </c>
      <c r="AW916" s="22">
        <v>0</v>
      </c>
      <c r="AX916" s="23">
        <v>0</v>
      </c>
      <c r="AY916" s="41">
        <v>0</v>
      </c>
      <c r="AZ916" s="23">
        <v>0</v>
      </c>
      <c r="BA916" s="24">
        <v>0</v>
      </c>
      <c r="BB916" s="23">
        <v>0</v>
      </c>
      <c r="BC916" s="23"/>
      <c r="BD916" s="23">
        <v>0</v>
      </c>
      <c r="BE916" s="41">
        <v>0</v>
      </c>
      <c r="BF916" s="23">
        <v>1172171840</v>
      </c>
      <c r="BG916" s="23">
        <v>771012456</v>
      </c>
      <c r="BH916" s="25">
        <v>2706084576</v>
      </c>
      <c r="BI916" s="23">
        <v>0</v>
      </c>
      <c r="BJ916" s="23">
        <v>334779691</v>
      </c>
      <c r="BK916" s="23">
        <v>0</v>
      </c>
      <c r="BL916" s="23">
        <v>0</v>
      </c>
      <c r="BM916" s="23">
        <v>0</v>
      </c>
      <c r="BN916" s="24">
        <v>0</v>
      </c>
      <c r="BO916" s="23">
        <v>0</v>
      </c>
      <c r="BP916" s="23">
        <v>0</v>
      </c>
      <c r="BQ916" s="23">
        <v>0</v>
      </c>
      <c r="BR916" s="25">
        <v>3040864267</v>
      </c>
      <c r="BS916" s="22">
        <v>0</v>
      </c>
      <c r="BT916" s="23">
        <v>0</v>
      </c>
      <c r="BU916" s="23">
        <v>0</v>
      </c>
      <c r="BV916" s="23">
        <v>0</v>
      </c>
      <c r="BW916" s="24">
        <v>0</v>
      </c>
      <c r="BX916" s="23">
        <v>0</v>
      </c>
      <c r="BY916" s="23">
        <v>0</v>
      </c>
      <c r="BZ916" s="23">
        <v>0</v>
      </c>
      <c r="CA916" s="25">
        <f t="shared" si="134"/>
        <v>3040864267</v>
      </c>
      <c r="CB916" s="22">
        <v>0</v>
      </c>
      <c r="CC916" s="23">
        <v>0</v>
      </c>
      <c r="CD916" s="23">
        <v>0</v>
      </c>
      <c r="CE916" s="23">
        <v>0</v>
      </c>
      <c r="CF916" s="24">
        <v>0</v>
      </c>
      <c r="CG916" s="23">
        <v>0</v>
      </c>
      <c r="CH916" s="23">
        <v>0</v>
      </c>
      <c r="CI916" s="23">
        <v>0</v>
      </c>
      <c r="CJ916" s="25">
        <f t="shared" si="135"/>
        <v>3040864267</v>
      </c>
      <c r="CK916" s="22">
        <v>0</v>
      </c>
      <c r="CL916" s="23">
        <v>0</v>
      </c>
      <c r="CM916" s="23">
        <v>0</v>
      </c>
      <c r="CN916" s="23">
        <v>0</v>
      </c>
      <c r="CO916" s="23">
        <v>0</v>
      </c>
      <c r="CP916" s="24">
        <v>0</v>
      </c>
      <c r="CQ916" s="23">
        <v>0</v>
      </c>
      <c r="CR916" s="23">
        <v>0</v>
      </c>
      <c r="CS916" s="25">
        <f t="shared" si="136"/>
        <v>3040864267</v>
      </c>
      <c r="CT916" s="22">
        <v>0</v>
      </c>
      <c r="CU916" s="23">
        <v>0</v>
      </c>
      <c r="CV916" s="23">
        <v>0</v>
      </c>
      <c r="CW916" s="23"/>
      <c r="CX916" s="23">
        <v>0</v>
      </c>
      <c r="CY916" s="24">
        <v>0</v>
      </c>
      <c r="CZ916" s="23">
        <v>0</v>
      </c>
      <c r="DA916" s="23">
        <v>0</v>
      </c>
      <c r="DB916" s="25">
        <f t="shared" si="129"/>
        <v>3040864267</v>
      </c>
      <c r="DC916" s="22">
        <v>0</v>
      </c>
      <c r="DD916" s="23">
        <v>0</v>
      </c>
      <c r="DE916" s="23">
        <v>0</v>
      </c>
      <c r="DF916" s="23">
        <v>0</v>
      </c>
      <c r="DG916" s="23">
        <v>0</v>
      </c>
      <c r="DH916" s="24">
        <v>0</v>
      </c>
      <c r="DI916" s="23">
        <v>0</v>
      </c>
      <c r="DJ916" s="23">
        <v>0</v>
      </c>
      <c r="DK916" s="25">
        <f t="shared" si="130"/>
        <v>3040864267</v>
      </c>
      <c r="DL916" s="28">
        <v>0</v>
      </c>
      <c r="DM916" s="23">
        <v>0</v>
      </c>
      <c r="DN916" s="23">
        <v>0</v>
      </c>
      <c r="DO916" s="23">
        <v>0</v>
      </c>
      <c r="DP916" s="23"/>
      <c r="DQ916" s="23"/>
      <c r="DR916" s="23">
        <v>0</v>
      </c>
      <c r="DS916" s="23">
        <v>0</v>
      </c>
      <c r="DT916" s="24">
        <v>0</v>
      </c>
      <c r="DU916" s="23">
        <v>0</v>
      </c>
      <c r="DV916" s="23">
        <v>0</v>
      </c>
      <c r="DW916" s="26">
        <f t="shared" si="137"/>
        <v>3040864267</v>
      </c>
      <c r="DX916" s="26">
        <f>VLOOKUP(B916,[2]RPTNCT049_ConsultaSaldosContabl!$I$4:$K$7914,3,0)</f>
        <v>1506951531</v>
      </c>
      <c r="DY916" s="13" t="e">
        <f>+S916+AD916+AU916+#REF!+BG916+#REF!+BQ916+#REF!</f>
        <v>#REF!</v>
      </c>
    </row>
    <row r="917" spans="1:129" ht="15" customHeight="1" x14ac:dyDescent="0.2">
      <c r="A917" s="9">
        <v>8000968056</v>
      </c>
      <c r="B917" s="9">
        <v>800096805</v>
      </c>
      <c r="C917" s="9"/>
      <c r="D917" s="27">
        <v>218623686</v>
      </c>
      <c r="E917" s="21" t="s">
        <v>525</v>
      </c>
      <c r="F917" s="20" t="s">
        <v>1666</v>
      </c>
      <c r="G917" s="22">
        <f>VLOOKUP(A917,[1]SGP!$A$4:$G$1137,7,0)</f>
        <v>0</v>
      </c>
      <c r="H917" s="23"/>
      <c r="I917" s="23">
        <v>0</v>
      </c>
      <c r="J917" s="23">
        <v>0</v>
      </c>
      <c r="K917" s="24">
        <v>0</v>
      </c>
      <c r="L917" s="23">
        <v>0</v>
      </c>
      <c r="M917" s="23">
        <v>0</v>
      </c>
      <c r="N917" s="25">
        <f t="shared" si="131"/>
        <v>0</v>
      </c>
      <c r="O917" s="25">
        <v>0</v>
      </c>
      <c r="P917" s="22">
        <v>0</v>
      </c>
      <c r="Q917" s="23">
        <v>0</v>
      </c>
      <c r="R917" s="23">
        <v>0</v>
      </c>
      <c r="S917" s="31">
        <v>417893022</v>
      </c>
      <c r="T917" s="23">
        <v>0</v>
      </c>
      <c r="U917" s="24">
        <v>0</v>
      </c>
      <c r="V917" s="23">
        <v>0</v>
      </c>
      <c r="W917" s="23">
        <v>0</v>
      </c>
      <c r="X917" s="25">
        <f t="shared" si="132"/>
        <v>417893022</v>
      </c>
      <c r="Y917" s="25">
        <v>0</v>
      </c>
      <c r="Z917" s="22">
        <v>0</v>
      </c>
      <c r="AA917" s="23">
        <v>0</v>
      </c>
      <c r="AB917" s="22">
        <v>0</v>
      </c>
      <c r="AC917" s="23">
        <v>0</v>
      </c>
      <c r="AD917" s="23">
        <v>0</v>
      </c>
      <c r="AE917" s="23">
        <v>0</v>
      </c>
      <c r="AF917" s="24">
        <v>0</v>
      </c>
      <c r="AG917" s="23">
        <v>0</v>
      </c>
      <c r="AH917" s="23">
        <v>0</v>
      </c>
      <c r="AI917" s="25">
        <f t="shared" si="133"/>
        <v>417893022</v>
      </c>
      <c r="AJ917" s="25">
        <v>0</v>
      </c>
      <c r="AK917" s="24">
        <v>0</v>
      </c>
      <c r="AL917" s="23">
        <v>0</v>
      </c>
      <c r="AM917" s="23">
        <v>0</v>
      </c>
      <c r="AN917" s="24">
        <v>0</v>
      </c>
      <c r="AO917" s="24">
        <v>0</v>
      </c>
      <c r="AP917" s="23">
        <v>0</v>
      </c>
      <c r="AQ917" s="23">
        <v>0</v>
      </c>
      <c r="AR917" s="23">
        <v>0</v>
      </c>
      <c r="AS917" s="41" t="s">
        <v>2304</v>
      </c>
      <c r="AT917" s="23">
        <v>0</v>
      </c>
      <c r="AU917" s="23">
        <v>0</v>
      </c>
      <c r="AV917" s="25">
        <v>417893022</v>
      </c>
      <c r="AW917" s="22">
        <v>0</v>
      </c>
      <c r="AX917" s="23">
        <v>0</v>
      </c>
      <c r="AY917" s="41">
        <v>0</v>
      </c>
      <c r="AZ917" s="23">
        <v>0</v>
      </c>
      <c r="BA917" s="24">
        <v>0</v>
      </c>
      <c r="BB917" s="23">
        <v>0</v>
      </c>
      <c r="BC917" s="23"/>
      <c r="BD917" s="23">
        <v>0</v>
      </c>
      <c r="BE917" s="41">
        <v>0</v>
      </c>
      <c r="BF917" s="23">
        <v>356141920</v>
      </c>
      <c r="BG917" s="23">
        <v>386613014</v>
      </c>
      <c r="BH917" s="25">
        <v>1160647956</v>
      </c>
      <c r="BI917" s="23">
        <v>0</v>
      </c>
      <c r="BJ917" s="23">
        <v>101713856</v>
      </c>
      <c r="BK917" s="23">
        <v>0</v>
      </c>
      <c r="BL917" s="23">
        <v>0</v>
      </c>
      <c r="BM917" s="23">
        <v>0</v>
      </c>
      <c r="BN917" s="24">
        <v>0</v>
      </c>
      <c r="BO917" s="23">
        <v>0</v>
      </c>
      <c r="BP917" s="23">
        <v>0</v>
      </c>
      <c r="BQ917" s="23">
        <v>0</v>
      </c>
      <c r="BR917" s="25">
        <v>1262361812</v>
      </c>
      <c r="BS917" s="22">
        <v>0</v>
      </c>
      <c r="BT917" s="23">
        <v>0</v>
      </c>
      <c r="BU917" s="23">
        <v>0</v>
      </c>
      <c r="BV917" s="23">
        <v>0</v>
      </c>
      <c r="BW917" s="24">
        <v>0</v>
      </c>
      <c r="BX917" s="23">
        <v>0</v>
      </c>
      <c r="BY917" s="23">
        <v>0</v>
      </c>
      <c r="BZ917" s="23">
        <v>0</v>
      </c>
      <c r="CA917" s="25">
        <f t="shared" si="134"/>
        <v>1262361812</v>
      </c>
      <c r="CB917" s="22">
        <v>0</v>
      </c>
      <c r="CC917" s="23">
        <v>0</v>
      </c>
      <c r="CD917" s="23">
        <v>0</v>
      </c>
      <c r="CE917" s="23">
        <v>0</v>
      </c>
      <c r="CF917" s="24">
        <v>0</v>
      </c>
      <c r="CG917" s="23">
        <v>0</v>
      </c>
      <c r="CH917" s="23">
        <v>0</v>
      </c>
      <c r="CI917" s="23">
        <v>0</v>
      </c>
      <c r="CJ917" s="25">
        <f t="shared" si="135"/>
        <v>1262361812</v>
      </c>
      <c r="CK917" s="22">
        <v>0</v>
      </c>
      <c r="CL917" s="23">
        <v>0</v>
      </c>
      <c r="CM917" s="23">
        <v>0</v>
      </c>
      <c r="CN917" s="23">
        <v>0</v>
      </c>
      <c r="CO917" s="23">
        <v>0</v>
      </c>
      <c r="CP917" s="24">
        <v>0</v>
      </c>
      <c r="CQ917" s="23">
        <v>0</v>
      </c>
      <c r="CR917" s="23">
        <v>0</v>
      </c>
      <c r="CS917" s="25">
        <f t="shared" si="136"/>
        <v>1262361812</v>
      </c>
      <c r="CT917" s="22">
        <v>0</v>
      </c>
      <c r="CU917" s="23">
        <v>0</v>
      </c>
      <c r="CV917" s="23">
        <v>0</v>
      </c>
      <c r="CW917" s="23"/>
      <c r="CX917" s="23">
        <v>0</v>
      </c>
      <c r="CY917" s="24">
        <v>0</v>
      </c>
      <c r="CZ917" s="23">
        <v>0</v>
      </c>
      <c r="DA917" s="23">
        <v>0</v>
      </c>
      <c r="DB917" s="25">
        <f t="shared" si="129"/>
        <v>1262361812</v>
      </c>
      <c r="DC917" s="22">
        <v>0</v>
      </c>
      <c r="DD917" s="23">
        <v>0</v>
      </c>
      <c r="DE917" s="23">
        <v>0</v>
      </c>
      <c r="DF917" s="23">
        <v>0</v>
      </c>
      <c r="DG917" s="23">
        <v>0</v>
      </c>
      <c r="DH917" s="24">
        <v>0</v>
      </c>
      <c r="DI917" s="23">
        <v>0</v>
      </c>
      <c r="DJ917" s="23">
        <v>0</v>
      </c>
      <c r="DK917" s="25">
        <f t="shared" si="130"/>
        <v>1262361812</v>
      </c>
      <c r="DL917" s="28">
        <v>0</v>
      </c>
      <c r="DM917" s="23">
        <v>0</v>
      </c>
      <c r="DN917" s="23">
        <v>0</v>
      </c>
      <c r="DO917" s="23">
        <v>0</v>
      </c>
      <c r="DP917" s="23"/>
      <c r="DQ917" s="23"/>
      <c r="DR917" s="23">
        <v>0</v>
      </c>
      <c r="DS917" s="23">
        <v>0</v>
      </c>
      <c r="DT917" s="24">
        <v>0</v>
      </c>
      <c r="DU917" s="23">
        <v>0</v>
      </c>
      <c r="DV917" s="23">
        <v>0</v>
      </c>
      <c r="DW917" s="26">
        <f t="shared" si="137"/>
        <v>1262361812</v>
      </c>
      <c r="DX917" s="26">
        <f>VLOOKUP(B917,[2]RPTNCT049_ConsultaSaldosContabl!$I$4:$K$7914,3,0)</f>
        <v>457855776</v>
      </c>
      <c r="DY917" s="13" t="e">
        <f>+S917+AD917+AU917+#REF!+BG917+#REF!+BQ917+#REF!</f>
        <v>#REF!</v>
      </c>
    </row>
    <row r="918" spans="1:129" ht="15" customHeight="1" x14ac:dyDescent="0.2">
      <c r="A918" s="9">
        <v>8000968049</v>
      </c>
      <c r="B918" s="9">
        <v>800096804</v>
      </c>
      <c r="C918" s="9"/>
      <c r="D918" s="27">
        <v>217523675</v>
      </c>
      <c r="E918" s="21" t="s">
        <v>523</v>
      </c>
      <c r="F918" s="20" t="s">
        <v>1664</v>
      </c>
      <c r="G918" s="22">
        <f>VLOOKUP(A918,[1]SGP!$A$4:$G$1137,7,0)</f>
        <v>0</v>
      </c>
      <c r="H918" s="23"/>
      <c r="I918" s="23">
        <v>0</v>
      </c>
      <c r="J918" s="23">
        <v>0</v>
      </c>
      <c r="K918" s="24">
        <v>0</v>
      </c>
      <c r="L918" s="23">
        <v>0</v>
      </c>
      <c r="M918" s="23">
        <v>0</v>
      </c>
      <c r="N918" s="25">
        <f t="shared" si="131"/>
        <v>0</v>
      </c>
      <c r="O918" s="25">
        <v>0</v>
      </c>
      <c r="P918" s="22">
        <v>0</v>
      </c>
      <c r="Q918" s="23">
        <v>0</v>
      </c>
      <c r="R918" s="23">
        <v>0</v>
      </c>
      <c r="S918" s="31">
        <v>363337238</v>
      </c>
      <c r="T918" s="23">
        <v>0</v>
      </c>
      <c r="U918" s="24">
        <v>0</v>
      </c>
      <c r="V918" s="23">
        <v>0</v>
      </c>
      <c r="W918" s="23">
        <v>0</v>
      </c>
      <c r="X918" s="25">
        <f t="shared" si="132"/>
        <v>363337238</v>
      </c>
      <c r="Y918" s="25">
        <v>0</v>
      </c>
      <c r="Z918" s="22">
        <v>0</v>
      </c>
      <c r="AA918" s="23">
        <v>0</v>
      </c>
      <c r="AB918" s="22">
        <v>0</v>
      </c>
      <c r="AC918" s="23">
        <v>0</v>
      </c>
      <c r="AD918" s="23">
        <v>0</v>
      </c>
      <c r="AE918" s="23">
        <v>0</v>
      </c>
      <c r="AF918" s="24">
        <v>0</v>
      </c>
      <c r="AG918" s="23">
        <v>0</v>
      </c>
      <c r="AH918" s="23">
        <v>0</v>
      </c>
      <c r="AI918" s="25">
        <f t="shared" si="133"/>
        <v>363337238</v>
      </c>
      <c r="AJ918" s="25">
        <v>0</v>
      </c>
      <c r="AK918" s="24">
        <v>0</v>
      </c>
      <c r="AL918" s="23">
        <v>0</v>
      </c>
      <c r="AM918" s="23">
        <v>0</v>
      </c>
      <c r="AN918" s="24">
        <v>0</v>
      </c>
      <c r="AO918" s="24">
        <v>0</v>
      </c>
      <c r="AP918" s="23">
        <v>0</v>
      </c>
      <c r="AQ918" s="23">
        <v>0</v>
      </c>
      <c r="AR918" s="23">
        <v>0</v>
      </c>
      <c r="AS918" s="41" t="s">
        <v>2304</v>
      </c>
      <c r="AT918" s="23">
        <v>0</v>
      </c>
      <c r="AU918" s="23">
        <v>0</v>
      </c>
      <c r="AV918" s="25">
        <v>363337238</v>
      </c>
      <c r="AW918" s="22">
        <v>0</v>
      </c>
      <c r="AX918" s="23">
        <v>0</v>
      </c>
      <c r="AY918" s="41">
        <v>0</v>
      </c>
      <c r="AZ918" s="23">
        <v>0</v>
      </c>
      <c r="BA918" s="24">
        <v>0</v>
      </c>
      <c r="BB918" s="23">
        <v>0</v>
      </c>
      <c r="BC918" s="23"/>
      <c r="BD918" s="23">
        <v>0</v>
      </c>
      <c r="BE918" s="41">
        <v>0</v>
      </c>
      <c r="BF918" s="23">
        <v>338521040</v>
      </c>
      <c r="BG918" s="23">
        <v>332746053</v>
      </c>
      <c r="BH918" s="25">
        <v>1034604331</v>
      </c>
      <c r="BI918" s="23">
        <v>0</v>
      </c>
      <c r="BJ918" s="23">
        <v>93757728</v>
      </c>
      <c r="BK918" s="23">
        <v>0</v>
      </c>
      <c r="BL918" s="23">
        <v>0</v>
      </c>
      <c r="BM918" s="23">
        <v>0</v>
      </c>
      <c r="BN918" s="24">
        <v>0</v>
      </c>
      <c r="BO918" s="23">
        <v>0</v>
      </c>
      <c r="BP918" s="23">
        <v>0</v>
      </c>
      <c r="BQ918" s="23">
        <v>0</v>
      </c>
      <c r="BR918" s="25">
        <v>1128362059</v>
      </c>
      <c r="BS918" s="22">
        <v>0</v>
      </c>
      <c r="BT918" s="23">
        <v>0</v>
      </c>
      <c r="BU918" s="23">
        <v>0</v>
      </c>
      <c r="BV918" s="23">
        <v>0</v>
      </c>
      <c r="BW918" s="24">
        <v>0</v>
      </c>
      <c r="BX918" s="23">
        <v>0</v>
      </c>
      <c r="BY918" s="23">
        <v>0</v>
      </c>
      <c r="BZ918" s="23">
        <v>0</v>
      </c>
      <c r="CA918" s="25">
        <f t="shared" si="134"/>
        <v>1128362059</v>
      </c>
      <c r="CB918" s="22">
        <v>0</v>
      </c>
      <c r="CC918" s="23">
        <v>0</v>
      </c>
      <c r="CD918" s="23">
        <v>0</v>
      </c>
      <c r="CE918" s="23">
        <v>0</v>
      </c>
      <c r="CF918" s="24">
        <v>0</v>
      </c>
      <c r="CG918" s="23">
        <v>0</v>
      </c>
      <c r="CH918" s="23">
        <v>0</v>
      </c>
      <c r="CI918" s="23">
        <v>0</v>
      </c>
      <c r="CJ918" s="25">
        <f t="shared" si="135"/>
        <v>1128362059</v>
      </c>
      <c r="CK918" s="22">
        <v>0</v>
      </c>
      <c r="CL918" s="23">
        <v>0</v>
      </c>
      <c r="CM918" s="23">
        <v>0</v>
      </c>
      <c r="CN918" s="23">
        <v>0</v>
      </c>
      <c r="CO918" s="23">
        <v>0</v>
      </c>
      <c r="CP918" s="24">
        <v>0</v>
      </c>
      <c r="CQ918" s="23">
        <v>0</v>
      </c>
      <c r="CR918" s="23">
        <v>0</v>
      </c>
      <c r="CS918" s="25">
        <f t="shared" si="136"/>
        <v>1128362059</v>
      </c>
      <c r="CT918" s="22">
        <v>0</v>
      </c>
      <c r="CU918" s="23">
        <v>0</v>
      </c>
      <c r="CV918" s="23">
        <v>0</v>
      </c>
      <c r="CW918" s="23"/>
      <c r="CX918" s="23">
        <v>0</v>
      </c>
      <c r="CY918" s="24">
        <v>0</v>
      </c>
      <c r="CZ918" s="23">
        <v>0</v>
      </c>
      <c r="DA918" s="23">
        <v>0</v>
      </c>
      <c r="DB918" s="25">
        <f t="shared" si="129"/>
        <v>1128362059</v>
      </c>
      <c r="DC918" s="22">
        <v>0</v>
      </c>
      <c r="DD918" s="23">
        <v>0</v>
      </c>
      <c r="DE918" s="23">
        <v>0</v>
      </c>
      <c r="DF918" s="23">
        <v>0</v>
      </c>
      <c r="DG918" s="23">
        <v>0</v>
      </c>
      <c r="DH918" s="24">
        <v>0</v>
      </c>
      <c r="DI918" s="23">
        <v>0</v>
      </c>
      <c r="DJ918" s="23">
        <v>0</v>
      </c>
      <c r="DK918" s="25">
        <f t="shared" si="130"/>
        <v>1128362059</v>
      </c>
      <c r="DL918" s="28">
        <v>0</v>
      </c>
      <c r="DM918" s="23">
        <v>0</v>
      </c>
      <c r="DN918" s="23">
        <v>0</v>
      </c>
      <c r="DO918" s="23">
        <v>0</v>
      </c>
      <c r="DP918" s="23"/>
      <c r="DQ918" s="23"/>
      <c r="DR918" s="23">
        <v>0</v>
      </c>
      <c r="DS918" s="23">
        <v>0</v>
      </c>
      <c r="DT918" s="24">
        <v>0</v>
      </c>
      <c r="DU918" s="23">
        <v>0</v>
      </c>
      <c r="DV918" s="23">
        <v>0</v>
      </c>
      <c r="DW918" s="26">
        <f t="shared" si="137"/>
        <v>1128362059</v>
      </c>
      <c r="DX918" s="26">
        <f>VLOOKUP(B918,[2]RPTNCT049_ConsultaSaldosContabl!$I$4:$K$7914,3,0)</f>
        <v>432278768</v>
      </c>
      <c r="DY918" s="13" t="e">
        <f>+S918+AD918+AU918+#REF!+BG918+#REF!+BQ918+#REF!</f>
        <v>#REF!</v>
      </c>
    </row>
    <row r="919" spans="1:129" ht="15" customHeight="1" x14ac:dyDescent="0.2">
      <c r="A919" s="9">
        <v>8000967818</v>
      </c>
      <c r="B919" s="9">
        <v>800096781</v>
      </c>
      <c r="C919" s="9"/>
      <c r="D919" s="27">
        <v>217223672</v>
      </c>
      <c r="E919" s="21" t="s">
        <v>522</v>
      </c>
      <c r="F919" s="20" t="s">
        <v>1663</v>
      </c>
      <c r="G919" s="22">
        <f>VLOOKUP(A919,[1]SGP!$A$4:$G$1137,7,0)</f>
        <v>0</v>
      </c>
      <c r="H919" s="23"/>
      <c r="I919" s="23">
        <v>0</v>
      </c>
      <c r="J919" s="23">
        <v>0</v>
      </c>
      <c r="K919" s="24">
        <v>0</v>
      </c>
      <c r="L919" s="23">
        <v>0</v>
      </c>
      <c r="M919" s="23">
        <v>0</v>
      </c>
      <c r="N919" s="25">
        <f t="shared" si="131"/>
        <v>0</v>
      </c>
      <c r="O919" s="25">
        <v>0</v>
      </c>
      <c r="P919" s="22">
        <v>0</v>
      </c>
      <c r="Q919" s="23">
        <v>0</v>
      </c>
      <c r="R919" s="23">
        <v>0</v>
      </c>
      <c r="S919" s="31">
        <v>357297868</v>
      </c>
      <c r="T919" s="23">
        <v>0</v>
      </c>
      <c r="U919" s="24">
        <v>0</v>
      </c>
      <c r="V919" s="23">
        <v>0</v>
      </c>
      <c r="W919" s="23">
        <v>0</v>
      </c>
      <c r="X919" s="25">
        <f t="shared" si="132"/>
        <v>357297868</v>
      </c>
      <c r="Y919" s="25">
        <v>0</v>
      </c>
      <c r="Z919" s="22">
        <v>0</v>
      </c>
      <c r="AA919" s="23">
        <v>0</v>
      </c>
      <c r="AB919" s="22">
        <v>0</v>
      </c>
      <c r="AC919" s="23">
        <v>0</v>
      </c>
      <c r="AD919" s="23">
        <v>0</v>
      </c>
      <c r="AE919" s="23">
        <v>0</v>
      </c>
      <c r="AF919" s="24">
        <v>0</v>
      </c>
      <c r="AG919" s="23">
        <v>0</v>
      </c>
      <c r="AH919" s="23">
        <v>0</v>
      </c>
      <c r="AI919" s="25">
        <f t="shared" si="133"/>
        <v>357297868</v>
      </c>
      <c r="AJ919" s="25">
        <v>0</v>
      </c>
      <c r="AK919" s="24">
        <v>0</v>
      </c>
      <c r="AL919" s="23">
        <v>0</v>
      </c>
      <c r="AM919" s="23">
        <v>0</v>
      </c>
      <c r="AN919" s="24">
        <v>0</v>
      </c>
      <c r="AO919" s="24">
        <v>0</v>
      </c>
      <c r="AP919" s="23">
        <v>0</v>
      </c>
      <c r="AQ919" s="23">
        <v>0</v>
      </c>
      <c r="AR919" s="23">
        <v>0</v>
      </c>
      <c r="AS919" s="41" t="s">
        <v>2304</v>
      </c>
      <c r="AT919" s="23">
        <v>0</v>
      </c>
      <c r="AU919" s="23">
        <v>0</v>
      </c>
      <c r="AV919" s="25">
        <v>357297868</v>
      </c>
      <c r="AW919" s="22">
        <v>0</v>
      </c>
      <c r="AX919" s="23">
        <v>0</v>
      </c>
      <c r="AY919" s="41">
        <v>0</v>
      </c>
      <c r="AZ919" s="23">
        <v>0</v>
      </c>
      <c r="BA919" s="24">
        <v>0</v>
      </c>
      <c r="BB919" s="23">
        <v>0</v>
      </c>
      <c r="BC919" s="23"/>
      <c r="BD919" s="23">
        <v>0</v>
      </c>
      <c r="BE919" s="41">
        <v>0</v>
      </c>
      <c r="BF919" s="23">
        <v>283756905</v>
      </c>
      <c r="BG919" s="23">
        <v>318965869</v>
      </c>
      <c r="BH919" s="25">
        <v>960020642</v>
      </c>
      <c r="BI919" s="23">
        <v>0</v>
      </c>
      <c r="BJ919" s="23">
        <v>78495104</v>
      </c>
      <c r="BK919" s="23">
        <v>0</v>
      </c>
      <c r="BL919" s="23">
        <v>0</v>
      </c>
      <c r="BM919" s="23">
        <v>0</v>
      </c>
      <c r="BN919" s="24">
        <v>0</v>
      </c>
      <c r="BO919" s="23">
        <v>0</v>
      </c>
      <c r="BP919" s="23">
        <v>0</v>
      </c>
      <c r="BQ919" s="23">
        <v>0</v>
      </c>
      <c r="BR919" s="25">
        <v>1038515746</v>
      </c>
      <c r="BS919" s="22">
        <v>0</v>
      </c>
      <c r="BT919" s="23">
        <v>0</v>
      </c>
      <c r="BU919" s="23">
        <v>0</v>
      </c>
      <c r="BV919" s="23">
        <v>0</v>
      </c>
      <c r="BW919" s="24">
        <v>0</v>
      </c>
      <c r="BX919" s="23">
        <v>0</v>
      </c>
      <c r="BY919" s="23">
        <v>0</v>
      </c>
      <c r="BZ919" s="23">
        <v>0</v>
      </c>
      <c r="CA919" s="25">
        <f t="shared" si="134"/>
        <v>1038515746</v>
      </c>
      <c r="CB919" s="22">
        <v>0</v>
      </c>
      <c r="CC919" s="23">
        <v>0</v>
      </c>
      <c r="CD919" s="23">
        <v>0</v>
      </c>
      <c r="CE919" s="23">
        <v>0</v>
      </c>
      <c r="CF919" s="24">
        <v>0</v>
      </c>
      <c r="CG919" s="23">
        <v>0</v>
      </c>
      <c r="CH919" s="23">
        <v>0</v>
      </c>
      <c r="CI919" s="23">
        <v>0</v>
      </c>
      <c r="CJ919" s="25">
        <f t="shared" si="135"/>
        <v>1038515746</v>
      </c>
      <c r="CK919" s="22">
        <v>0</v>
      </c>
      <c r="CL919" s="23">
        <v>0</v>
      </c>
      <c r="CM919" s="23">
        <v>0</v>
      </c>
      <c r="CN919" s="23">
        <v>0</v>
      </c>
      <c r="CO919" s="23">
        <v>0</v>
      </c>
      <c r="CP919" s="24">
        <v>0</v>
      </c>
      <c r="CQ919" s="23">
        <v>0</v>
      </c>
      <c r="CR919" s="23">
        <v>0</v>
      </c>
      <c r="CS919" s="25">
        <f t="shared" si="136"/>
        <v>1038515746</v>
      </c>
      <c r="CT919" s="22">
        <v>0</v>
      </c>
      <c r="CU919" s="23">
        <v>0</v>
      </c>
      <c r="CV919" s="23">
        <v>0</v>
      </c>
      <c r="CW919" s="23"/>
      <c r="CX919" s="23">
        <v>0</v>
      </c>
      <c r="CY919" s="24">
        <v>0</v>
      </c>
      <c r="CZ919" s="23">
        <v>0</v>
      </c>
      <c r="DA919" s="23">
        <v>0</v>
      </c>
      <c r="DB919" s="25">
        <f t="shared" si="129"/>
        <v>1038515746</v>
      </c>
      <c r="DC919" s="22">
        <v>0</v>
      </c>
      <c r="DD919" s="23">
        <v>0</v>
      </c>
      <c r="DE919" s="23">
        <v>0</v>
      </c>
      <c r="DF919" s="23">
        <v>0</v>
      </c>
      <c r="DG919" s="23">
        <v>0</v>
      </c>
      <c r="DH919" s="24">
        <v>0</v>
      </c>
      <c r="DI919" s="23">
        <v>0</v>
      </c>
      <c r="DJ919" s="23">
        <v>0</v>
      </c>
      <c r="DK919" s="25">
        <f t="shared" si="130"/>
        <v>1038515746</v>
      </c>
      <c r="DL919" s="28">
        <v>0</v>
      </c>
      <c r="DM919" s="23">
        <v>0</v>
      </c>
      <c r="DN919" s="23">
        <v>0</v>
      </c>
      <c r="DO919" s="23">
        <v>0</v>
      </c>
      <c r="DP919" s="23"/>
      <c r="DQ919" s="23"/>
      <c r="DR919" s="23">
        <v>0</v>
      </c>
      <c r="DS919" s="23">
        <v>0</v>
      </c>
      <c r="DT919" s="24">
        <v>0</v>
      </c>
      <c r="DU919" s="23">
        <v>0</v>
      </c>
      <c r="DV919" s="23">
        <v>0</v>
      </c>
      <c r="DW919" s="26">
        <f t="shared" si="137"/>
        <v>1038515746</v>
      </c>
      <c r="DX919" s="26">
        <f>VLOOKUP(B919,[2]RPTNCT049_ConsultaSaldosContabl!$I$4:$K$7914,3,0)</f>
        <v>362252009</v>
      </c>
      <c r="DY919" s="13" t="e">
        <f>+S919+AD919+AU919+#REF!+BG919+#REF!+BQ919+#REF!</f>
        <v>#REF!</v>
      </c>
    </row>
    <row r="920" spans="1:129" ht="15" customHeight="1" x14ac:dyDescent="0.2">
      <c r="A920" s="9">
        <v>8000967778</v>
      </c>
      <c r="B920" s="9">
        <v>800096777</v>
      </c>
      <c r="C920" s="9"/>
      <c r="D920" s="27">
        <v>216023660</v>
      </c>
      <c r="E920" s="21" t="s">
        <v>23</v>
      </c>
      <c r="F920" s="36" t="s">
        <v>1178</v>
      </c>
      <c r="G920" s="22">
        <f>VLOOKUP(A920,[1]SGP!$A$4:$G$1137,7,0)</f>
        <v>3052285414</v>
      </c>
      <c r="H920" s="23"/>
      <c r="I920" s="23">
        <v>0</v>
      </c>
      <c r="J920" s="23">
        <v>0</v>
      </c>
      <c r="K920" s="24">
        <v>184841854</v>
      </c>
      <c r="L920" s="23">
        <v>504764071</v>
      </c>
      <c r="M920" s="23">
        <v>0</v>
      </c>
      <c r="N920" s="25">
        <f t="shared" si="131"/>
        <v>3741891339</v>
      </c>
      <c r="O920" s="25">
        <v>0</v>
      </c>
      <c r="P920" s="22">
        <v>3052686531</v>
      </c>
      <c r="Q920" s="23">
        <v>0</v>
      </c>
      <c r="R920" s="23">
        <v>0</v>
      </c>
      <c r="S920" s="31">
        <v>336814657</v>
      </c>
      <c r="T920" s="23">
        <v>0</v>
      </c>
      <c r="U920" s="24">
        <v>221066534</v>
      </c>
      <c r="V920" s="23">
        <v>356440025</v>
      </c>
      <c r="W920" s="23">
        <v>0</v>
      </c>
      <c r="X920" s="25">
        <f t="shared" si="132"/>
        <v>7708899086</v>
      </c>
      <c r="Y920" s="25">
        <v>0</v>
      </c>
      <c r="Z920" s="22">
        <v>0</v>
      </c>
      <c r="AA920" s="23">
        <v>0</v>
      </c>
      <c r="AB920" s="22">
        <v>0</v>
      </c>
      <c r="AC920" s="31">
        <v>558960772</v>
      </c>
      <c r="AD920" s="23">
        <v>0</v>
      </c>
      <c r="AE920" s="23">
        <v>3258010750</v>
      </c>
      <c r="AF920" s="24">
        <v>202954194</v>
      </c>
      <c r="AG920" s="23">
        <v>430602048</v>
      </c>
      <c r="AH920" s="23">
        <v>0</v>
      </c>
      <c r="AI920" s="25">
        <f t="shared" si="133"/>
        <v>12159426850</v>
      </c>
      <c r="AJ920" s="25">
        <v>0</v>
      </c>
      <c r="AK920" s="24">
        <v>0</v>
      </c>
      <c r="AL920" s="23">
        <v>0</v>
      </c>
      <c r="AM920" s="23">
        <v>0</v>
      </c>
      <c r="AN920" s="24">
        <v>0</v>
      </c>
      <c r="AO920" s="23">
        <v>3426198559</v>
      </c>
      <c r="AP920" s="23">
        <v>207437482</v>
      </c>
      <c r="AQ920" s="23">
        <v>438168623</v>
      </c>
      <c r="AR920" s="23">
        <v>0</v>
      </c>
      <c r="AS920" s="23">
        <v>1541789352</v>
      </c>
      <c r="AT920" s="23">
        <v>0</v>
      </c>
      <c r="AU920" s="23">
        <v>0</v>
      </c>
      <c r="AV920" s="25">
        <v>17773020866</v>
      </c>
      <c r="AW920" s="22">
        <v>1791566755</v>
      </c>
      <c r="AX920" s="23">
        <v>0</v>
      </c>
      <c r="AY920" s="41">
        <v>0</v>
      </c>
      <c r="AZ920" s="23">
        <v>0</v>
      </c>
      <c r="BA920" s="24">
        <v>207437482</v>
      </c>
      <c r="BB920" s="23">
        <v>438168623</v>
      </c>
      <c r="BC920" s="23"/>
      <c r="BD920" s="23">
        <v>0</v>
      </c>
      <c r="BE920" s="41">
        <v>0</v>
      </c>
      <c r="BF920" s="23">
        <v>829163840</v>
      </c>
      <c r="BG920" s="23">
        <v>1241401380</v>
      </c>
      <c r="BH920" s="25">
        <v>22280758946</v>
      </c>
      <c r="BI920" s="23">
        <v>3988565711</v>
      </c>
      <c r="BJ920" s="23">
        <v>510598846</v>
      </c>
      <c r="BK920" s="23">
        <v>0</v>
      </c>
      <c r="BL920" s="23">
        <v>0</v>
      </c>
      <c r="BM920" s="23">
        <v>0</v>
      </c>
      <c r="BN920" s="24">
        <v>207437482</v>
      </c>
      <c r="BO920" s="23">
        <v>438168623</v>
      </c>
      <c r="BP920" s="23">
        <v>0</v>
      </c>
      <c r="BQ920" s="23">
        <v>260902961</v>
      </c>
      <c r="BR920" s="25">
        <v>27686432569</v>
      </c>
      <c r="BS920" s="22">
        <v>0</v>
      </c>
      <c r="BT920" s="23">
        <v>0</v>
      </c>
      <c r="BU920" s="23">
        <v>0</v>
      </c>
      <c r="BV920" s="23">
        <v>0</v>
      </c>
      <c r="BW920" s="24">
        <v>0</v>
      </c>
      <c r="BX920" s="23">
        <v>0</v>
      </c>
      <c r="BY920" s="23">
        <v>0</v>
      </c>
      <c r="BZ920" s="23">
        <v>0</v>
      </c>
      <c r="CA920" s="25">
        <f t="shared" si="134"/>
        <v>27686432569</v>
      </c>
      <c r="CB920" s="22">
        <v>0</v>
      </c>
      <c r="CC920" s="23">
        <v>0</v>
      </c>
      <c r="CD920" s="23">
        <v>0</v>
      </c>
      <c r="CE920" s="23">
        <v>0</v>
      </c>
      <c r="CF920" s="24">
        <v>0</v>
      </c>
      <c r="CG920" s="23">
        <v>0</v>
      </c>
      <c r="CH920" s="23">
        <v>0</v>
      </c>
      <c r="CI920" s="23">
        <v>0</v>
      </c>
      <c r="CJ920" s="25">
        <f t="shared" si="135"/>
        <v>27686432569</v>
      </c>
      <c r="CK920" s="22">
        <v>0</v>
      </c>
      <c r="CL920" s="23">
        <v>0</v>
      </c>
      <c r="CM920" s="23">
        <v>0</v>
      </c>
      <c r="CN920" s="23">
        <v>0</v>
      </c>
      <c r="CO920" s="23">
        <v>0</v>
      </c>
      <c r="CP920" s="24">
        <v>0</v>
      </c>
      <c r="CQ920" s="23">
        <v>0</v>
      </c>
      <c r="CR920" s="23">
        <v>0</v>
      </c>
      <c r="CS920" s="25">
        <f t="shared" si="136"/>
        <v>27686432569</v>
      </c>
      <c r="CT920" s="22">
        <v>0</v>
      </c>
      <c r="CU920" s="23">
        <v>0</v>
      </c>
      <c r="CV920" s="23">
        <v>0</v>
      </c>
      <c r="CW920" s="23">
        <v>0</v>
      </c>
      <c r="CX920" s="23">
        <v>0</v>
      </c>
      <c r="CY920" s="24">
        <v>0</v>
      </c>
      <c r="CZ920" s="23">
        <v>0</v>
      </c>
      <c r="DA920" s="23">
        <v>0</v>
      </c>
      <c r="DB920" s="25">
        <f t="shared" si="129"/>
        <v>27686432569</v>
      </c>
      <c r="DC920" s="22">
        <v>0</v>
      </c>
      <c r="DD920" s="23">
        <v>0</v>
      </c>
      <c r="DE920" s="23">
        <v>0</v>
      </c>
      <c r="DF920" s="23">
        <v>0</v>
      </c>
      <c r="DG920" s="23">
        <v>0</v>
      </c>
      <c r="DH920" s="24">
        <v>0</v>
      </c>
      <c r="DI920" s="23">
        <v>0</v>
      </c>
      <c r="DJ920" s="23">
        <v>0</v>
      </c>
      <c r="DK920" s="25">
        <f t="shared" si="130"/>
        <v>27686432569</v>
      </c>
      <c r="DL920" s="28">
        <v>0</v>
      </c>
      <c r="DM920" s="23">
        <v>0</v>
      </c>
      <c r="DN920" s="23">
        <v>0</v>
      </c>
      <c r="DO920" s="23">
        <v>0</v>
      </c>
      <c r="DP920" s="23">
        <v>0</v>
      </c>
      <c r="DQ920" s="23"/>
      <c r="DR920" s="23">
        <v>0</v>
      </c>
      <c r="DS920" s="23">
        <v>0</v>
      </c>
      <c r="DT920" s="24">
        <v>0</v>
      </c>
      <c r="DU920" s="23">
        <v>0</v>
      </c>
      <c r="DV920" s="23">
        <v>0</v>
      </c>
      <c r="DW920" s="26">
        <f t="shared" si="137"/>
        <v>27686432569</v>
      </c>
      <c r="DX920" s="26">
        <f>VLOOKUP(B920,[2]RPTNCT049_ConsultaSaldosContabl!$I$4:$K$7914,3,0)</f>
        <v>25847313571</v>
      </c>
      <c r="DY920" s="13" t="e">
        <f>+S920+AD920+AU920+#REF!+BG920+#REF!+BQ920+#REF!</f>
        <v>#REF!</v>
      </c>
    </row>
    <row r="921" spans="1:129" ht="15" customHeight="1" x14ac:dyDescent="0.2">
      <c r="A921" s="9">
        <v>8000967721</v>
      </c>
      <c r="B921" s="9">
        <v>800096772</v>
      </c>
      <c r="C921" s="9"/>
      <c r="D921" s="27">
        <v>218023580</v>
      </c>
      <c r="E921" s="21" t="s">
        <v>519</v>
      </c>
      <c r="F921" s="20" t="s">
        <v>1661</v>
      </c>
      <c r="G921" s="22">
        <f>VLOOKUP(A921,[1]SGP!$A$4:$G$1137,7,0)</f>
        <v>0</v>
      </c>
      <c r="H921" s="23"/>
      <c r="I921" s="23">
        <v>0</v>
      </c>
      <c r="J921" s="23">
        <v>0</v>
      </c>
      <c r="K921" s="24">
        <v>0</v>
      </c>
      <c r="L921" s="23">
        <v>0</v>
      </c>
      <c r="M921" s="23">
        <v>0</v>
      </c>
      <c r="N921" s="25">
        <f t="shared" si="131"/>
        <v>0</v>
      </c>
      <c r="O921" s="25">
        <v>0</v>
      </c>
      <c r="P921" s="22">
        <v>0</v>
      </c>
      <c r="Q921" s="23">
        <v>0</v>
      </c>
      <c r="R921" s="23">
        <v>0</v>
      </c>
      <c r="S921" s="31">
        <v>107377823</v>
      </c>
      <c r="T921" s="23">
        <v>0</v>
      </c>
      <c r="U921" s="24">
        <v>0</v>
      </c>
      <c r="V921" s="23">
        <v>0</v>
      </c>
      <c r="W921" s="23">
        <v>0</v>
      </c>
      <c r="X921" s="25">
        <f t="shared" si="132"/>
        <v>107377823</v>
      </c>
      <c r="Y921" s="25">
        <v>0</v>
      </c>
      <c r="Z921" s="22">
        <v>0</v>
      </c>
      <c r="AA921" s="23">
        <v>0</v>
      </c>
      <c r="AB921" s="22">
        <v>0</v>
      </c>
      <c r="AC921" s="23">
        <v>0</v>
      </c>
      <c r="AD921" s="23">
        <v>0</v>
      </c>
      <c r="AE921" s="23">
        <v>0</v>
      </c>
      <c r="AF921" s="24">
        <v>0</v>
      </c>
      <c r="AG921" s="23">
        <v>0</v>
      </c>
      <c r="AH921" s="23">
        <v>0</v>
      </c>
      <c r="AI921" s="25">
        <f t="shared" si="133"/>
        <v>107377823</v>
      </c>
      <c r="AJ921" s="25">
        <v>0</v>
      </c>
      <c r="AK921" s="24">
        <v>0</v>
      </c>
      <c r="AL921" s="23">
        <v>0</v>
      </c>
      <c r="AM921" s="23">
        <v>0</v>
      </c>
      <c r="AN921" s="24">
        <v>0</v>
      </c>
      <c r="AO921" s="24">
        <v>0</v>
      </c>
      <c r="AP921" s="23">
        <v>0</v>
      </c>
      <c r="AQ921" s="23">
        <v>0</v>
      </c>
      <c r="AR921" s="23">
        <v>0</v>
      </c>
      <c r="AS921" s="41" t="s">
        <v>2304</v>
      </c>
      <c r="AT921" s="23">
        <v>0</v>
      </c>
      <c r="AU921" s="23">
        <v>0</v>
      </c>
      <c r="AV921" s="25">
        <v>107377823</v>
      </c>
      <c r="AW921" s="22">
        <v>0</v>
      </c>
      <c r="AX921" s="23">
        <v>0</v>
      </c>
      <c r="AY921" s="41">
        <v>0</v>
      </c>
      <c r="AZ921" s="23">
        <v>0</v>
      </c>
      <c r="BA921" s="24">
        <v>0</v>
      </c>
      <c r="BB921" s="23">
        <v>0</v>
      </c>
      <c r="BC921" s="23"/>
      <c r="BD921" s="23">
        <v>0</v>
      </c>
      <c r="BE921" s="41">
        <v>0</v>
      </c>
      <c r="BF921" s="23">
        <v>377346295</v>
      </c>
      <c r="BG921" s="23">
        <v>89429465</v>
      </c>
      <c r="BH921" s="25">
        <v>574153583</v>
      </c>
      <c r="BI921" s="23">
        <v>0</v>
      </c>
      <c r="BJ921" s="23">
        <v>102509845</v>
      </c>
      <c r="BK921" s="23">
        <v>0</v>
      </c>
      <c r="BL921" s="23">
        <v>0</v>
      </c>
      <c r="BM921" s="23">
        <v>0</v>
      </c>
      <c r="BN921" s="24">
        <v>0</v>
      </c>
      <c r="BO921" s="23">
        <v>0</v>
      </c>
      <c r="BP921" s="23">
        <v>0</v>
      </c>
      <c r="BQ921" s="23">
        <v>0</v>
      </c>
      <c r="BR921" s="25">
        <v>676663428</v>
      </c>
      <c r="BS921" s="22">
        <v>0</v>
      </c>
      <c r="BT921" s="23">
        <v>0</v>
      </c>
      <c r="BU921" s="23">
        <v>0</v>
      </c>
      <c r="BV921" s="23">
        <v>0</v>
      </c>
      <c r="BW921" s="24">
        <v>0</v>
      </c>
      <c r="BX921" s="23">
        <v>0</v>
      </c>
      <c r="BY921" s="23">
        <v>0</v>
      </c>
      <c r="BZ921" s="23">
        <v>0</v>
      </c>
      <c r="CA921" s="25">
        <f t="shared" si="134"/>
        <v>676663428</v>
      </c>
      <c r="CB921" s="22">
        <v>0</v>
      </c>
      <c r="CC921" s="23">
        <v>0</v>
      </c>
      <c r="CD921" s="23">
        <v>0</v>
      </c>
      <c r="CE921" s="23">
        <v>0</v>
      </c>
      <c r="CF921" s="24">
        <v>0</v>
      </c>
      <c r="CG921" s="23">
        <v>0</v>
      </c>
      <c r="CH921" s="23">
        <v>0</v>
      </c>
      <c r="CI921" s="23">
        <v>0</v>
      </c>
      <c r="CJ921" s="25">
        <f t="shared" si="135"/>
        <v>676663428</v>
      </c>
      <c r="CK921" s="22">
        <v>0</v>
      </c>
      <c r="CL921" s="23">
        <v>0</v>
      </c>
      <c r="CM921" s="23">
        <v>0</v>
      </c>
      <c r="CN921" s="23">
        <v>0</v>
      </c>
      <c r="CO921" s="23">
        <v>0</v>
      </c>
      <c r="CP921" s="24">
        <v>0</v>
      </c>
      <c r="CQ921" s="23">
        <v>0</v>
      </c>
      <c r="CR921" s="23">
        <v>0</v>
      </c>
      <c r="CS921" s="25">
        <f t="shared" si="136"/>
        <v>676663428</v>
      </c>
      <c r="CT921" s="22">
        <v>0</v>
      </c>
      <c r="CU921" s="23">
        <v>0</v>
      </c>
      <c r="CV921" s="23">
        <v>0</v>
      </c>
      <c r="CW921" s="23"/>
      <c r="CX921" s="23">
        <v>0</v>
      </c>
      <c r="CY921" s="24">
        <v>0</v>
      </c>
      <c r="CZ921" s="23">
        <v>0</v>
      </c>
      <c r="DA921" s="23">
        <v>0</v>
      </c>
      <c r="DB921" s="25">
        <f t="shared" si="129"/>
        <v>676663428</v>
      </c>
      <c r="DC921" s="22">
        <v>0</v>
      </c>
      <c r="DD921" s="23">
        <v>0</v>
      </c>
      <c r="DE921" s="23">
        <v>0</v>
      </c>
      <c r="DF921" s="23">
        <v>0</v>
      </c>
      <c r="DG921" s="23">
        <v>0</v>
      </c>
      <c r="DH921" s="24">
        <v>0</v>
      </c>
      <c r="DI921" s="23">
        <v>0</v>
      </c>
      <c r="DJ921" s="23">
        <v>0</v>
      </c>
      <c r="DK921" s="25">
        <f t="shared" si="130"/>
        <v>676663428</v>
      </c>
      <c r="DL921" s="28">
        <v>0</v>
      </c>
      <c r="DM921" s="23">
        <v>0</v>
      </c>
      <c r="DN921" s="23">
        <v>0</v>
      </c>
      <c r="DO921" s="23">
        <v>0</v>
      </c>
      <c r="DP921" s="23"/>
      <c r="DQ921" s="23"/>
      <c r="DR921" s="23">
        <v>0</v>
      </c>
      <c r="DS921" s="23">
        <v>0</v>
      </c>
      <c r="DT921" s="24">
        <v>0</v>
      </c>
      <c r="DU921" s="23">
        <v>0</v>
      </c>
      <c r="DV921" s="23">
        <v>0</v>
      </c>
      <c r="DW921" s="26">
        <f t="shared" si="137"/>
        <v>676663428</v>
      </c>
      <c r="DX921" s="26">
        <f>VLOOKUP(B921,[2]RPTNCT049_ConsultaSaldosContabl!$I$4:$K$7914,3,0)</f>
        <v>479856140</v>
      </c>
      <c r="DY921" s="13" t="e">
        <f>+S921+AD921+AU921+#REF!+BG921+#REF!+BQ921+#REF!</f>
        <v>#REF!</v>
      </c>
    </row>
    <row r="922" spans="1:129" ht="15" customHeight="1" x14ac:dyDescent="0.2">
      <c r="A922" s="9">
        <v>8000967707</v>
      </c>
      <c r="B922" s="9">
        <v>800096770</v>
      </c>
      <c r="C922" s="9"/>
      <c r="D922" s="27">
        <v>217423574</v>
      </c>
      <c r="E922" s="21" t="s">
        <v>518</v>
      </c>
      <c r="F922" s="20" t="s">
        <v>1660</v>
      </c>
      <c r="G922" s="22">
        <f>VLOOKUP(A922,[1]SGP!$A$4:$G$1137,7,0)</f>
        <v>0</v>
      </c>
      <c r="H922" s="23"/>
      <c r="I922" s="23">
        <v>0</v>
      </c>
      <c r="J922" s="23">
        <v>0</v>
      </c>
      <c r="K922" s="24">
        <v>0</v>
      </c>
      <c r="L922" s="23">
        <v>0</v>
      </c>
      <c r="M922" s="23">
        <v>0</v>
      </c>
      <c r="N922" s="25">
        <f t="shared" si="131"/>
        <v>0</v>
      </c>
      <c r="O922" s="25">
        <v>0</v>
      </c>
      <c r="P922" s="22">
        <v>0</v>
      </c>
      <c r="Q922" s="23">
        <v>0</v>
      </c>
      <c r="R922" s="23">
        <v>0</v>
      </c>
      <c r="S922" s="31">
        <v>298027941</v>
      </c>
      <c r="T922" s="23">
        <v>0</v>
      </c>
      <c r="U922" s="24">
        <v>0</v>
      </c>
      <c r="V922" s="23">
        <v>0</v>
      </c>
      <c r="W922" s="23">
        <v>0</v>
      </c>
      <c r="X922" s="25">
        <f t="shared" si="132"/>
        <v>298027941</v>
      </c>
      <c r="Y922" s="25">
        <v>0</v>
      </c>
      <c r="Z922" s="22">
        <v>0</v>
      </c>
      <c r="AA922" s="23">
        <v>0</v>
      </c>
      <c r="AB922" s="22">
        <v>0</v>
      </c>
      <c r="AC922" s="23">
        <v>0</v>
      </c>
      <c r="AD922" s="23">
        <v>0</v>
      </c>
      <c r="AE922" s="23">
        <v>0</v>
      </c>
      <c r="AF922" s="24">
        <v>0</v>
      </c>
      <c r="AG922" s="23">
        <v>0</v>
      </c>
      <c r="AH922" s="23">
        <v>0</v>
      </c>
      <c r="AI922" s="25">
        <f t="shared" si="133"/>
        <v>298027941</v>
      </c>
      <c r="AJ922" s="25">
        <v>0</v>
      </c>
      <c r="AK922" s="24">
        <v>0</v>
      </c>
      <c r="AL922" s="23">
        <v>0</v>
      </c>
      <c r="AM922" s="23">
        <v>0</v>
      </c>
      <c r="AN922" s="24">
        <v>0</v>
      </c>
      <c r="AO922" s="24">
        <v>0</v>
      </c>
      <c r="AP922" s="23">
        <v>0</v>
      </c>
      <c r="AQ922" s="23">
        <v>0</v>
      </c>
      <c r="AR922" s="23">
        <v>0</v>
      </c>
      <c r="AS922" s="41" t="s">
        <v>2304</v>
      </c>
      <c r="AT922" s="23">
        <v>0</v>
      </c>
      <c r="AU922" s="23">
        <v>0</v>
      </c>
      <c r="AV922" s="25">
        <v>298027941</v>
      </c>
      <c r="AW922" s="22">
        <v>0</v>
      </c>
      <c r="AX922" s="23">
        <v>0</v>
      </c>
      <c r="AY922" s="41">
        <v>0</v>
      </c>
      <c r="AZ922" s="23">
        <v>0</v>
      </c>
      <c r="BA922" s="24">
        <v>0</v>
      </c>
      <c r="BB922" s="23">
        <v>0</v>
      </c>
      <c r="BC922" s="23"/>
      <c r="BD922" s="23">
        <v>0</v>
      </c>
      <c r="BE922" s="41">
        <v>0</v>
      </c>
      <c r="BF922" s="23">
        <v>309935465</v>
      </c>
      <c r="BG922" s="23">
        <v>262783823</v>
      </c>
      <c r="BH922" s="25">
        <v>870747229</v>
      </c>
      <c r="BI922" s="23">
        <v>0</v>
      </c>
      <c r="BJ922" s="23">
        <v>86015616</v>
      </c>
      <c r="BK922" s="23">
        <v>0</v>
      </c>
      <c r="BL922" s="23">
        <v>0</v>
      </c>
      <c r="BM922" s="23">
        <v>0</v>
      </c>
      <c r="BN922" s="24">
        <v>0</v>
      </c>
      <c r="BO922" s="23">
        <v>0</v>
      </c>
      <c r="BP922" s="23">
        <v>0</v>
      </c>
      <c r="BQ922" s="23">
        <v>0</v>
      </c>
      <c r="BR922" s="25">
        <v>956762845</v>
      </c>
      <c r="BS922" s="22">
        <v>0</v>
      </c>
      <c r="BT922" s="23">
        <v>0</v>
      </c>
      <c r="BU922" s="23">
        <v>0</v>
      </c>
      <c r="BV922" s="23">
        <v>0</v>
      </c>
      <c r="BW922" s="24">
        <v>0</v>
      </c>
      <c r="BX922" s="23">
        <v>0</v>
      </c>
      <c r="BY922" s="23">
        <v>0</v>
      </c>
      <c r="BZ922" s="23">
        <v>0</v>
      </c>
      <c r="CA922" s="25">
        <f t="shared" si="134"/>
        <v>956762845</v>
      </c>
      <c r="CB922" s="22">
        <v>0</v>
      </c>
      <c r="CC922" s="23">
        <v>0</v>
      </c>
      <c r="CD922" s="23">
        <v>0</v>
      </c>
      <c r="CE922" s="23">
        <v>0</v>
      </c>
      <c r="CF922" s="24">
        <v>0</v>
      </c>
      <c r="CG922" s="23">
        <v>0</v>
      </c>
      <c r="CH922" s="23">
        <v>0</v>
      </c>
      <c r="CI922" s="23">
        <v>0</v>
      </c>
      <c r="CJ922" s="25">
        <f t="shared" si="135"/>
        <v>956762845</v>
      </c>
      <c r="CK922" s="22">
        <v>0</v>
      </c>
      <c r="CL922" s="23">
        <v>0</v>
      </c>
      <c r="CM922" s="23">
        <v>0</v>
      </c>
      <c r="CN922" s="23">
        <v>0</v>
      </c>
      <c r="CO922" s="23">
        <v>0</v>
      </c>
      <c r="CP922" s="24">
        <v>0</v>
      </c>
      <c r="CQ922" s="23">
        <v>0</v>
      </c>
      <c r="CR922" s="23">
        <v>0</v>
      </c>
      <c r="CS922" s="25">
        <f t="shared" si="136"/>
        <v>956762845</v>
      </c>
      <c r="CT922" s="22">
        <v>0</v>
      </c>
      <c r="CU922" s="23">
        <v>0</v>
      </c>
      <c r="CV922" s="23">
        <v>0</v>
      </c>
      <c r="CW922" s="23"/>
      <c r="CX922" s="23">
        <v>0</v>
      </c>
      <c r="CY922" s="24">
        <v>0</v>
      </c>
      <c r="CZ922" s="23">
        <v>0</v>
      </c>
      <c r="DA922" s="23">
        <v>0</v>
      </c>
      <c r="DB922" s="25">
        <f t="shared" si="129"/>
        <v>956762845</v>
      </c>
      <c r="DC922" s="22">
        <v>0</v>
      </c>
      <c r="DD922" s="23">
        <v>0</v>
      </c>
      <c r="DE922" s="23">
        <v>0</v>
      </c>
      <c r="DF922" s="23">
        <v>0</v>
      </c>
      <c r="DG922" s="23">
        <v>0</v>
      </c>
      <c r="DH922" s="24">
        <v>0</v>
      </c>
      <c r="DI922" s="23">
        <v>0</v>
      </c>
      <c r="DJ922" s="23">
        <v>0</v>
      </c>
      <c r="DK922" s="25">
        <f t="shared" si="130"/>
        <v>956762845</v>
      </c>
      <c r="DL922" s="28">
        <v>0</v>
      </c>
      <c r="DM922" s="23">
        <v>0</v>
      </c>
      <c r="DN922" s="23">
        <v>0</v>
      </c>
      <c r="DO922" s="23">
        <v>0</v>
      </c>
      <c r="DP922" s="23">
        <v>0</v>
      </c>
      <c r="DQ922" s="23"/>
      <c r="DR922" s="23">
        <v>0</v>
      </c>
      <c r="DS922" s="23">
        <v>0</v>
      </c>
      <c r="DT922" s="24">
        <v>0</v>
      </c>
      <c r="DU922" s="23">
        <v>0</v>
      </c>
      <c r="DV922" s="23">
        <v>0</v>
      </c>
      <c r="DW922" s="26">
        <f t="shared" si="137"/>
        <v>956762845</v>
      </c>
      <c r="DX922" s="26">
        <f>VLOOKUP(B922,[2]RPTNCT049_ConsultaSaldosContabl!$I$4:$K$7914,3,0)</f>
        <v>395951081</v>
      </c>
      <c r="DY922" s="13" t="e">
        <f>+S922+AD922+AU922+#REF!+BG922+#REF!+BQ922+#REF!</f>
        <v>#REF!</v>
      </c>
    </row>
    <row r="923" spans="1:129" ht="15" customHeight="1" x14ac:dyDescent="0.2">
      <c r="A923" s="9">
        <v>8000967667</v>
      </c>
      <c r="B923" s="9">
        <v>800096766</v>
      </c>
      <c r="C923" s="9"/>
      <c r="D923" s="27">
        <v>217023570</v>
      </c>
      <c r="E923" s="21" t="s">
        <v>517</v>
      </c>
      <c r="F923" s="20" t="s">
        <v>1659</v>
      </c>
      <c r="G923" s="22">
        <f>VLOOKUP(A923,[1]SGP!$A$4:$G$1137,7,0)</f>
        <v>0</v>
      </c>
      <c r="H923" s="23"/>
      <c r="I923" s="23">
        <v>0</v>
      </c>
      <c r="J923" s="23">
        <v>0</v>
      </c>
      <c r="K923" s="24">
        <v>0</v>
      </c>
      <c r="L923" s="23">
        <v>0</v>
      </c>
      <c r="M923" s="23">
        <v>0</v>
      </c>
      <c r="N923" s="25">
        <f t="shared" si="131"/>
        <v>0</v>
      </c>
      <c r="O923" s="25">
        <v>0</v>
      </c>
      <c r="P923" s="22">
        <v>0</v>
      </c>
      <c r="Q923" s="23">
        <v>0</v>
      </c>
      <c r="R923" s="23">
        <v>0</v>
      </c>
      <c r="S923" s="31">
        <v>352386774</v>
      </c>
      <c r="T923" s="23">
        <v>0</v>
      </c>
      <c r="U923" s="24">
        <v>0</v>
      </c>
      <c r="V923" s="23">
        <v>0</v>
      </c>
      <c r="W923" s="23">
        <v>0</v>
      </c>
      <c r="X923" s="25">
        <f t="shared" si="132"/>
        <v>352386774</v>
      </c>
      <c r="Y923" s="25">
        <v>0</v>
      </c>
      <c r="Z923" s="22">
        <v>0</v>
      </c>
      <c r="AA923" s="23">
        <v>0</v>
      </c>
      <c r="AB923" s="22">
        <v>0</v>
      </c>
      <c r="AC923" s="23">
        <v>0</v>
      </c>
      <c r="AD923" s="23">
        <v>0</v>
      </c>
      <c r="AE923" s="23">
        <v>0</v>
      </c>
      <c r="AF923" s="24">
        <v>0</v>
      </c>
      <c r="AG923" s="23">
        <v>0</v>
      </c>
      <c r="AH923" s="23">
        <v>0</v>
      </c>
      <c r="AI923" s="25">
        <f t="shared" si="133"/>
        <v>352386774</v>
      </c>
      <c r="AJ923" s="25">
        <v>0</v>
      </c>
      <c r="AK923" s="24">
        <v>0</v>
      </c>
      <c r="AL923" s="23">
        <v>0</v>
      </c>
      <c r="AM923" s="23">
        <v>0</v>
      </c>
      <c r="AN923" s="24">
        <v>0</v>
      </c>
      <c r="AO923" s="24">
        <v>0</v>
      </c>
      <c r="AP923" s="23">
        <v>0</v>
      </c>
      <c r="AQ923" s="23">
        <v>0</v>
      </c>
      <c r="AR923" s="23">
        <v>0</v>
      </c>
      <c r="AS923" s="41" t="s">
        <v>2304</v>
      </c>
      <c r="AT923" s="23">
        <v>0</v>
      </c>
      <c r="AU923" s="23">
        <v>0</v>
      </c>
      <c r="AV923" s="25">
        <v>352386774</v>
      </c>
      <c r="AW923" s="22">
        <v>0</v>
      </c>
      <c r="AX923" s="23">
        <v>0</v>
      </c>
      <c r="AY923" s="41">
        <v>0</v>
      </c>
      <c r="AZ923" s="23">
        <v>0</v>
      </c>
      <c r="BA923" s="24">
        <v>0</v>
      </c>
      <c r="BB923" s="23">
        <v>0</v>
      </c>
      <c r="BC923" s="23"/>
      <c r="BD923" s="23">
        <v>0</v>
      </c>
      <c r="BE923" s="41">
        <v>0</v>
      </c>
      <c r="BF923" s="23">
        <v>326848240</v>
      </c>
      <c r="BG923" s="23">
        <f>321542768+8696209</f>
        <v>330238977</v>
      </c>
      <c r="BH923" s="25">
        <v>1009473991</v>
      </c>
      <c r="BI923" s="23">
        <v>0</v>
      </c>
      <c r="BJ923" s="23">
        <v>90384491</v>
      </c>
      <c r="BK923" s="23">
        <v>0</v>
      </c>
      <c r="BL923" s="23">
        <v>0</v>
      </c>
      <c r="BM923" s="23">
        <v>0</v>
      </c>
      <c r="BN923" s="24">
        <v>0</v>
      </c>
      <c r="BO923" s="23">
        <v>0</v>
      </c>
      <c r="BP923" s="23">
        <v>0</v>
      </c>
      <c r="BQ923" s="23">
        <v>0</v>
      </c>
      <c r="BR923" s="25">
        <v>1091162273</v>
      </c>
      <c r="BS923" s="22">
        <v>0</v>
      </c>
      <c r="BT923" s="23">
        <v>0</v>
      </c>
      <c r="BU923" s="23">
        <v>0</v>
      </c>
      <c r="BV923" s="23">
        <v>0</v>
      </c>
      <c r="BW923" s="24">
        <v>0</v>
      </c>
      <c r="BX923" s="23">
        <v>0</v>
      </c>
      <c r="BY923" s="23">
        <v>0</v>
      </c>
      <c r="BZ923" s="23">
        <v>0</v>
      </c>
      <c r="CA923" s="25">
        <f t="shared" si="134"/>
        <v>1091162273</v>
      </c>
      <c r="CB923" s="22">
        <v>0</v>
      </c>
      <c r="CC923" s="23">
        <v>0</v>
      </c>
      <c r="CD923" s="23">
        <v>0</v>
      </c>
      <c r="CE923" s="23">
        <v>0</v>
      </c>
      <c r="CF923" s="24">
        <v>0</v>
      </c>
      <c r="CG923" s="23">
        <v>0</v>
      </c>
      <c r="CH923" s="23">
        <v>0</v>
      </c>
      <c r="CI923" s="23">
        <v>0</v>
      </c>
      <c r="CJ923" s="25">
        <f t="shared" si="135"/>
        <v>1091162273</v>
      </c>
      <c r="CK923" s="22">
        <v>0</v>
      </c>
      <c r="CL923" s="23">
        <v>0</v>
      </c>
      <c r="CM923" s="23">
        <v>0</v>
      </c>
      <c r="CN923" s="23">
        <v>0</v>
      </c>
      <c r="CO923" s="23">
        <v>0</v>
      </c>
      <c r="CP923" s="24">
        <v>0</v>
      </c>
      <c r="CQ923" s="23">
        <v>0</v>
      </c>
      <c r="CR923" s="23">
        <v>0</v>
      </c>
      <c r="CS923" s="25">
        <f t="shared" si="136"/>
        <v>1091162273</v>
      </c>
      <c r="CT923" s="22">
        <v>0</v>
      </c>
      <c r="CU923" s="23">
        <v>0</v>
      </c>
      <c r="CV923" s="23">
        <v>0</v>
      </c>
      <c r="CW923" s="23">
        <v>0</v>
      </c>
      <c r="CX923" s="23">
        <v>0</v>
      </c>
      <c r="CY923" s="24">
        <v>0</v>
      </c>
      <c r="CZ923" s="23">
        <v>0</v>
      </c>
      <c r="DA923" s="23">
        <v>0</v>
      </c>
      <c r="DB923" s="25">
        <f t="shared" si="129"/>
        <v>1091162273</v>
      </c>
      <c r="DC923" s="22">
        <v>0</v>
      </c>
      <c r="DD923" s="23">
        <v>0</v>
      </c>
      <c r="DE923" s="23">
        <v>0</v>
      </c>
      <c r="DF923" s="23">
        <v>0</v>
      </c>
      <c r="DG923" s="23">
        <v>0</v>
      </c>
      <c r="DH923" s="24">
        <v>0</v>
      </c>
      <c r="DI923" s="23">
        <v>0</v>
      </c>
      <c r="DJ923" s="23">
        <v>0</v>
      </c>
      <c r="DK923" s="25">
        <f t="shared" si="130"/>
        <v>1091162273</v>
      </c>
      <c r="DL923" s="28">
        <v>0</v>
      </c>
      <c r="DM923" s="23">
        <v>0</v>
      </c>
      <c r="DN923" s="23">
        <v>0</v>
      </c>
      <c r="DO923" s="23">
        <v>0</v>
      </c>
      <c r="DP923" s="23">
        <v>0</v>
      </c>
      <c r="DQ923" s="23"/>
      <c r="DR923" s="23">
        <v>0</v>
      </c>
      <c r="DS923" s="23">
        <v>0</v>
      </c>
      <c r="DT923" s="24">
        <v>0</v>
      </c>
      <c r="DU923" s="23">
        <v>0</v>
      </c>
      <c r="DV923" s="23">
        <v>0</v>
      </c>
      <c r="DW923" s="26">
        <f t="shared" si="137"/>
        <v>1091162273</v>
      </c>
      <c r="DX923" s="26">
        <f>VLOOKUP(B923,[2]RPTNCT049_ConsultaSaldosContabl!$I$4:$K$7914,3,0)</f>
        <v>417232731</v>
      </c>
      <c r="DY923" s="13" t="e">
        <f>+S923+AD923+AU923+#REF!+BG923+#REF!+BQ923+#REF!</f>
        <v>#REF!</v>
      </c>
    </row>
    <row r="924" spans="1:129" ht="15" customHeight="1" x14ac:dyDescent="0.2">
      <c r="A924" s="9">
        <v>8000967651</v>
      </c>
      <c r="B924" s="9">
        <v>800096765</v>
      </c>
      <c r="C924" s="9"/>
      <c r="D924" s="27">
        <v>215523555</v>
      </c>
      <c r="E924" s="21" t="s">
        <v>516</v>
      </c>
      <c r="F924" s="20" t="s">
        <v>1658</v>
      </c>
      <c r="G924" s="22">
        <f>VLOOKUP(A924,[1]SGP!$A$4:$G$1137,7,0)</f>
        <v>0</v>
      </c>
      <c r="H924" s="23"/>
      <c r="I924" s="23">
        <v>0</v>
      </c>
      <c r="J924" s="23">
        <v>0</v>
      </c>
      <c r="K924" s="24">
        <v>0</v>
      </c>
      <c r="L924" s="23">
        <v>0</v>
      </c>
      <c r="M924" s="23">
        <v>0</v>
      </c>
      <c r="N924" s="25">
        <f t="shared" si="131"/>
        <v>0</v>
      </c>
      <c r="O924" s="25">
        <v>0</v>
      </c>
      <c r="P924" s="22">
        <v>0</v>
      </c>
      <c r="Q924" s="23">
        <v>0</v>
      </c>
      <c r="R924" s="23">
        <v>0</v>
      </c>
      <c r="S924" s="31">
        <v>710706952</v>
      </c>
      <c r="T924" s="23">
        <v>0</v>
      </c>
      <c r="U924" s="24">
        <v>0</v>
      </c>
      <c r="V924" s="23">
        <v>0</v>
      </c>
      <c r="W924" s="23">
        <v>0</v>
      </c>
      <c r="X924" s="25">
        <f t="shared" si="132"/>
        <v>710706952</v>
      </c>
      <c r="Y924" s="25">
        <v>0</v>
      </c>
      <c r="Z924" s="22">
        <v>0</v>
      </c>
      <c r="AA924" s="23">
        <v>0</v>
      </c>
      <c r="AB924" s="22">
        <v>0</v>
      </c>
      <c r="AC924" s="23">
        <v>0</v>
      </c>
      <c r="AD924" s="23">
        <v>0</v>
      </c>
      <c r="AE924" s="23">
        <v>0</v>
      </c>
      <c r="AF924" s="24">
        <v>0</v>
      </c>
      <c r="AG924" s="23">
        <v>0</v>
      </c>
      <c r="AH924" s="23">
        <v>0</v>
      </c>
      <c r="AI924" s="25">
        <f t="shared" si="133"/>
        <v>710706952</v>
      </c>
      <c r="AJ924" s="25">
        <v>0</v>
      </c>
      <c r="AK924" s="24">
        <v>0</v>
      </c>
      <c r="AL924" s="23">
        <v>0</v>
      </c>
      <c r="AM924" s="23">
        <v>0</v>
      </c>
      <c r="AN924" s="24">
        <v>0</v>
      </c>
      <c r="AO924" s="24">
        <v>0</v>
      </c>
      <c r="AP924" s="23">
        <v>0</v>
      </c>
      <c r="AQ924" s="23">
        <v>0</v>
      </c>
      <c r="AR924" s="23">
        <v>0</v>
      </c>
      <c r="AS924" s="41" t="s">
        <v>2304</v>
      </c>
      <c r="AT924" s="23">
        <v>0</v>
      </c>
      <c r="AU924" s="23">
        <v>0</v>
      </c>
      <c r="AV924" s="25">
        <v>710706952</v>
      </c>
      <c r="AW924" s="22">
        <v>0</v>
      </c>
      <c r="AX924" s="23">
        <v>0</v>
      </c>
      <c r="AY924" s="41">
        <v>0</v>
      </c>
      <c r="AZ924" s="23">
        <v>0</v>
      </c>
      <c r="BA924" s="24">
        <v>0</v>
      </c>
      <c r="BB924" s="23">
        <v>0</v>
      </c>
      <c r="BC924" s="23"/>
      <c r="BD924" s="23">
        <v>0</v>
      </c>
      <c r="BE924" s="41">
        <v>0</v>
      </c>
      <c r="BF924" s="23">
        <v>580702080</v>
      </c>
      <c r="BG924" s="23">
        <v>607066568</v>
      </c>
      <c r="BH924" s="25">
        <v>1898475600</v>
      </c>
      <c r="BI924" s="23">
        <v>0</v>
      </c>
      <c r="BJ924" s="23">
        <v>165850965</v>
      </c>
      <c r="BK924" s="23">
        <v>0</v>
      </c>
      <c r="BL924" s="23">
        <v>0</v>
      </c>
      <c r="BM924" s="23">
        <v>0</v>
      </c>
      <c r="BN924" s="24">
        <v>0</v>
      </c>
      <c r="BO924" s="23">
        <v>0</v>
      </c>
      <c r="BP924" s="23">
        <v>0</v>
      </c>
      <c r="BQ924" s="23">
        <v>0</v>
      </c>
      <c r="BR924" s="25">
        <v>2064326565</v>
      </c>
      <c r="BS924" s="22">
        <v>0</v>
      </c>
      <c r="BT924" s="23">
        <v>0</v>
      </c>
      <c r="BU924" s="23">
        <v>0</v>
      </c>
      <c r="BV924" s="23">
        <v>0</v>
      </c>
      <c r="BW924" s="24">
        <v>0</v>
      </c>
      <c r="BX924" s="23">
        <v>0</v>
      </c>
      <c r="BY924" s="23">
        <v>0</v>
      </c>
      <c r="BZ924" s="23">
        <v>0</v>
      </c>
      <c r="CA924" s="25">
        <f t="shared" si="134"/>
        <v>2064326565</v>
      </c>
      <c r="CB924" s="22">
        <v>0</v>
      </c>
      <c r="CC924" s="23">
        <v>0</v>
      </c>
      <c r="CD924" s="23">
        <v>0</v>
      </c>
      <c r="CE924" s="23">
        <v>0</v>
      </c>
      <c r="CF924" s="24">
        <v>0</v>
      </c>
      <c r="CG924" s="23">
        <v>0</v>
      </c>
      <c r="CH924" s="23">
        <v>0</v>
      </c>
      <c r="CI924" s="23">
        <v>0</v>
      </c>
      <c r="CJ924" s="25">
        <f t="shared" si="135"/>
        <v>2064326565</v>
      </c>
      <c r="CK924" s="22">
        <v>0</v>
      </c>
      <c r="CL924" s="23">
        <v>0</v>
      </c>
      <c r="CM924" s="23">
        <v>0</v>
      </c>
      <c r="CN924" s="23">
        <v>0</v>
      </c>
      <c r="CO924" s="23">
        <v>0</v>
      </c>
      <c r="CP924" s="24">
        <v>0</v>
      </c>
      <c r="CQ924" s="23">
        <v>0</v>
      </c>
      <c r="CR924" s="23">
        <v>0</v>
      </c>
      <c r="CS924" s="25">
        <f t="shared" si="136"/>
        <v>2064326565</v>
      </c>
      <c r="CT924" s="22">
        <v>0</v>
      </c>
      <c r="CU924" s="23">
        <v>0</v>
      </c>
      <c r="CV924" s="23">
        <v>0</v>
      </c>
      <c r="CW924" s="23"/>
      <c r="CX924" s="23">
        <v>0</v>
      </c>
      <c r="CY924" s="24">
        <v>0</v>
      </c>
      <c r="CZ924" s="23">
        <v>0</v>
      </c>
      <c r="DA924" s="23">
        <v>0</v>
      </c>
      <c r="DB924" s="25">
        <f t="shared" si="129"/>
        <v>2064326565</v>
      </c>
      <c r="DC924" s="22">
        <v>0</v>
      </c>
      <c r="DD924" s="23">
        <v>0</v>
      </c>
      <c r="DE924" s="23">
        <v>0</v>
      </c>
      <c r="DF924" s="23">
        <v>0</v>
      </c>
      <c r="DG924" s="23">
        <v>0</v>
      </c>
      <c r="DH924" s="24">
        <v>0</v>
      </c>
      <c r="DI924" s="23">
        <v>0</v>
      </c>
      <c r="DJ924" s="23">
        <v>0</v>
      </c>
      <c r="DK924" s="25">
        <f t="shared" si="130"/>
        <v>2064326565</v>
      </c>
      <c r="DL924" s="28">
        <v>0</v>
      </c>
      <c r="DM924" s="23">
        <v>0</v>
      </c>
      <c r="DN924" s="23">
        <v>0</v>
      </c>
      <c r="DO924" s="23">
        <v>0</v>
      </c>
      <c r="DP924" s="23"/>
      <c r="DQ924" s="23"/>
      <c r="DR924" s="23">
        <v>0</v>
      </c>
      <c r="DS924" s="23">
        <v>0</v>
      </c>
      <c r="DT924" s="24">
        <v>0</v>
      </c>
      <c r="DU924" s="23">
        <v>0</v>
      </c>
      <c r="DV924" s="23">
        <v>0</v>
      </c>
      <c r="DW924" s="26">
        <f t="shared" si="137"/>
        <v>2064326565</v>
      </c>
      <c r="DX924" s="26">
        <f>VLOOKUP(B924,[2]RPTNCT049_ConsultaSaldosContabl!$I$4:$K$7914,3,0)</f>
        <v>746553045</v>
      </c>
      <c r="DY924" s="13" t="e">
        <f>+S924+AD924+AU924+#REF!+BG924+#REF!+BQ924+#REF!</f>
        <v>#REF!</v>
      </c>
    </row>
    <row r="925" spans="1:129" ht="15" customHeight="1" x14ac:dyDescent="0.2">
      <c r="A925" s="9">
        <v>8000967635</v>
      </c>
      <c r="B925" s="9">
        <v>800096763</v>
      </c>
      <c r="C925" s="9"/>
      <c r="D925" s="27">
        <v>216623466</v>
      </c>
      <c r="E925" s="21" t="s">
        <v>514</v>
      </c>
      <c r="F925" s="20" t="s">
        <v>1656</v>
      </c>
      <c r="G925" s="22">
        <f>VLOOKUP(A925,[1]SGP!$A$4:$G$1137,7,0)</f>
        <v>0</v>
      </c>
      <c r="H925" s="23"/>
      <c r="I925" s="23">
        <v>0</v>
      </c>
      <c r="J925" s="23">
        <v>0</v>
      </c>
      <c r="K925" s="24">
        <v>0</v>
      </c>
      <c r="L925" s="23">
        <v>0</v>
      </c>
      <c r="M925" s="23">
        <v>0</v>
      </c>
      <c r="N925" s="25">
        <f t="shared" si="131"/>
        <v>0</v>
      </c>
      <c r="O925" s="25">
        <v>0</v>
      </c>
      <c r="P925" s="22">
        <v>0</v>
      </c>
      <c r="Q925" s="23">
        <v>0</v>
      </c>
      <c r="R925" s="23">
        <v>0</v>
      </c>
      <c r="S925" s="31">
        <v>595168699</v>
      </c>
      <c r="T925" s="23">
        <v>0</v>
      </c>
      <c r="U925" s="24">
        <v>0</v>
      </c>
      <c r="V925" s="23">
        <v>0</v>
      </c>
      <c r="W925" s="23">
        <v>0</v>
      </c>
      <c r="X925" s="25">
        <f t="shared" si="132"/>
        <v>595168699</v>
      </c>
      <c r="Y925" s="25">
        <v>0</v>
      </c>
      <c r="Z925" s="22">
        <v>0</v>
      </c>
      <c r="AA925" s="23">
        <v>0</v>
      </c>
      <c r="AB925" s="22">
        <v>0</v>
      </c>
      <c r="AC925" s="23">
        <v>0</v>
      </c>
      <c r="AD925" s="23">
        <v>0</v>
      </c>
      <c r="AE925" s="23">
        <v>0</v>
      </c>
      <c r="AF925" s="24">
        <v>0</v>
      </c>
      <c r="AG925" s="23">
        <v>0</v>
      </c>
      <c r="AH925" s="23">
        <v>0</v>
      </c>
      <c r="AI925" s="25">
        <f t="shared" si="133"/>
        <v>595168699</v>
      </c>
      <c r="AJ925" s="25">
        <v>0</v>
      </c>
      <c r="AK925" s="24">
        <v>0</v>
      </c>
      <c r="AL925" s="23">
        <v>0</v>
      </c>
      <c r="AM925" s="23">
        <v>0</v>
      </c>
      <c r="AN925" s="24">
        <v>0</v>
      </c>
      <c r="AO925" s="24">
        <v>0</v>
      </c>
      <c r="AP925" s="23">
        <v>0</v>
      </c>
      <c r="AQ925" s="23">
        <v>0</v>
      </c>
      <c r="AR925" s="23">
        <v>0</v>
      </c>
      <c r="AS925" s="41" t="s">
        <v>2304</v>
      </c>
      <c r="AT925" s="23">
        <v>0</v>
      </c>
      <c r="AU925" s="23">
        <v>0</v>
      </c>
      <c r="AV925" s="25">
        <v>595168699</v>
      </c>
      <c r="AW925" s="22">
        <v>0</v>
      </c>
      <c r="AX925" s="23">
        <v>0</v>
      </c>
      <c r="AY925" s="41">
        <v>0</v>
      </c>
      <c r="AZ925" s="23">
        <v>0</v>
      </c>
      <c r="BA925" s="24">
        <v>0</v>
      </c>
      <c r="BB925" s="23">
        <v>0</v>
      </c>
      <c r="BC925" s="23"/>
      <c r="BD925" s="23">
        <v>0</v>
      </c>
      <c r="BE925" s="41">
        <v>0</v>
      </c>
      <c r="BF925" s="23">
        <v>593787945</v>
      </c>
      <c r="BG925" s="23">
        <v>520212771</v>
      </c>
      <c r="BH925" s="25">
        <v>1709169415</v>
      </c>
      <c r="BI925" s="23">
        <v>0</v>
      </c>
      <c r="BJ925" s="23">
        <v>174989195</v>
      </c>
      <c r="BK925" s="23">
        <v>0</v>
      </c>
      <c r="BL925" s="23">
        <v>0</v>
      </c>
      <c r="BM925" s="23">
        <v>0</v>
      </c>
      <c r="BN925" s="24">
        <v>0</v>
      </c>
      <c r="BO925" s="23">
        <v>0</v>
      </c>
      <c r="BP925" s="23">
        <v>0</v>
      </c>
      <c r="BQ925" s="23">
        <v>0</v>
      </c>
      <c r="BR925" s="25">
        <v>1884158610</v>
      </c>
      <c r="BS925" s="22">
        <v>0</v>
      </c>
      <c r="BT925" s="23">
        <v>0</v>
      </c>
      <c r="BU925" s="23">
        <v>0</v>
      </c>
      <c r="BV925" s="23">
        <v>0</v>
      </c>
      <c r="BW925" s="24">
        <v>0</v>
      </c>
      <c r="BX925" s="23">
        <v>0</v>
      </c>
      <c r="BY925" s="23">
        <v>0</v>
      </c>
      <c r="BZ925" s="23">
        <v>0</v>
      </c>
      <c r="CA925" s="25">
        <f t="shared" si="134"/>
        <v>1884158610</v>
      </c>
      <c r="CB925" s="22">
        <v>0</v>
      </c>
      <c r="CC925" s="23">
        <v>0</v>
      </c>
      <c r="CD925" s="23">
        <v>0</v>
      </c>
      <c r="CE925" s="23">
        <v>0</v>
      </c>
      <c r="CF925" s="24">
        <v>0</v>
      </c>
      <c r="CG925" s="23">
        <v>0</v>
      </c>
      <c r="CH925" s="23">
        <v>0</v>
      </c>
      <c r="CI925" s="23">
        <v>0</v>
      </c>
      <c r="CJ925" s="25">
        <f t="shared" si="135"/>
        <v>1884158610</v>
      </c>
      <c r="CK925" s="22">
        <v>0</v>
      </c>
      <c r="CL925" s="23">
        <v>0</v>
      </c>
      <c r="CM925" s="23">
        <v>0</v>
      </c>
      <c r="CN925" s="23">
        <v>0</v>
      </c>
      <c r="CO925" s="23">
        <v>0</v>
      </c>
      <c r="CP925" s="24">
        <v>0</v>
      </c>
      <c r="CQ925" s="23">
        <v>0</v>
      </c>
      <c r="CR925" s="23">
        <v>0</v>
      </c>
      <c r="CS925" s="25">
        <f t="shared" si="136"/>
        <v>1884158610</v>
      </c>
      <c r="CT925" s="22">
        <v>0</v>
      </c>
      <c r="CU925" s="23">
        <v>0</v>
      </c>
      <c r="CV925" s="23">
        <v>0</v>
      </c>
      <c r="CW925" s="23"/>
      <c r="CX925" s="23">
        <v>0</v>
      </c>
      <c r="CY925" s="24">
        <v>0</v>
      </c>
      <c r="CZ925" s="23">
        <v>0</v>
      </c>
      <c r="DA925" s="23">
        <v>0</v>
      </c>
      <c r="DB925" s="25">
        <f t="shared" si="129"/>
        <v>1884158610</v>
      </c>
      <c r="DC925" s="22">
        <v>0</v>
      </c>
      <c r="DD925" s="23">
        <v>0</v>
      </c>
      <c r="DE925" s="23">
        <v>0</v>
      </c>
      <c r="DF925" s="23">
        <v>0</v>
      </c>
      <c r="DG925" s="23">
        <v>0</v>
      </c>
      <c r="DH925" s="24">
        <v>0</v>
      </c>
      <c r="DI925" s="23">
        <v>0</v>
      </c>
      <c r="DJ925" s="23">
        <v>0</v>
      </c>
      <c r="DK925" s="25">
        <f t="shared" si="130"/>
        <v>1884158610</v>
      </c>
      <c r="DL925" s="28">
        <v>0</v>
      </c>
      <c r="DM925" s="23">
        <v>0</v>
      </c>
      <c r="DN925" s="23">
        <v>0</v>
      </c>
      <c r="DO925" s="23">
        <v>0</v>
      </c>
      <c r="DP925" s="23"/>
      <c r="DQ925" s="23"/>
      <c r="DR925" s="23">
        <v>0</v>
      </c>
      <c r="DS925" s="23">
        <v>0</v>
      </c>
      <c r="DT925" s="24">
        <v>0</v>
      </c>
      <c r="DU925" s="23">
        <v>0</v>
      </c>
      <c r="DV925" s="23">
        <v>0</v>
      </c>
      <c r="DW925" s="26">
        <f t="shared" si="137"/>
        <v>1884158610</v>
      </c>
      <c r="DX925" s="26">
        <f>VLOOKUP(B925,[2]RPTNCT049_ConsultaSaldosContabl!$I$4:$K$7914,3,0)</f>
        <v>768777140</v>
      </c>
      <c r="DY925" s="13" t="e">
        <f>+S925+AD925+AU925+#REF!+BG925+#REF!+BQ925+#REF!</f>
        <v>#REF!</v>
      </c>
    </row>
    <row r="926" spans="1:129" ht="15" customHeight="1" x14ac:dyDescent="0.2">
      <c r="A926" s="9">
        <v>8000967628</v>
      </c>
      <c r="B926" s="9">
        <v>800096762</v>
      </c>
      <c r="C926" s="9"/>
      <c r="D926" s="27">
        <v>216423464</v>
      </c>
      <c r="E926" s="21" t="s">
        <v>513</v>
      </c>
      <c r="F926" s="20" t="s">
        <v>1655</v>
      </c>
      <c r="G926" s="22">
        <f>VLOOKUP(A926,[1]SGP!$A$4:$G$1137,7,0)</f>
        <v>0</v>
      </c>
      <c r="H926" s="23"/>
      <c r="I926" s="23">
        <v>0</v>
      </c>
      <c r="J926" s="23">
        <v>0</v>
      </c>
      <c r="K926" s="24">
        <v>0</v>
      </c>
      <c r="L926" s="23">
        <v>0</v>
      </c>
      <c r="M926" s="23">
        <v>0</v>
      </c>
      <c r="N926" s="25">
        <f t="shared" si="131"/>
        <v>0</v>
      </c>
      <c r="O926" s="25">
        <v>0</v>
      </c>
      <c r="P926" s="22">
        <v>0</v>
      </c>
      <c r="Q926" s="23">
        <v>0</v>
      </c>
      <c r="R926" s="23">
        <v>0</v>
      </c>
      <c r="S926" s="31">
        <v>158080196</v>
      </c>
      <c r="T926" s="23">
        <v>0</v>
      </c>
      <c r="U926" s="24">
        <v>0</v>
      </c>
      <c r="V926" s="23">
        <v>0</v>
      </c>
      <c r="W926" s="23">
        <v>0</v>
      </c>
      <c r="X926" s="25">
        <f t="shared" si="132"/>
        <v>158080196</v>
      </c>
      <c r="Y926" s="25">
        <v>0</v>
      </c>
      <c r="Z926" s="22">
        <v>0</v>
      </c>
      <c r="AA926" s="23">
        <v>0</v>
      </c>
      <c r="AB926" s="22">
        <v>0</v>
      </c>
      <c r="AC926" s="23">
        <v>0</v>
      </c>
      <c r="AD926" s="23">
        <v>0</v>
      </c>
      <c r="AE926" s="23">
        <v>0</v>
      </c>
      <c r="AF926" s="24">
        <v>0</v>
      </c>
      <c r="AG926" s="23">
        <v>0</v>
      </c>
      <c r="AH926" s="23">
        <v>0</v>
      </c>
      <c r="AI926" s="25">
        <f t="shared" si="133"/>
        <v>158080196</v>
      </c>
      <c r="AJ926" s="25">
        <v>0</v>
      </c>
      <c r="AK926" s="24">
        <v>0</v>
      </c>
      <c r="AL926" s="23">
        <v>0</v>
      </c>
      <c r="AM926" s="23">
        <v>0</v>
      </c>
      <c r="AN926" s="24">
        <v>0</v>
      </c>
      <c r="AO926" s="24">
        <v>0</v>
      </c>
      <c r="AP926" s="23">
        <v>0</v>
      </c>
      <c r="AQ926" s="23">
        <v>0</v>
      </c>
      <c r="AR926" s="23">
        <v>0</v>
      </c>
      <c r="AS926" s="41" t="s">
        <v>2304</v>
      </c>
      <c r="AT926" s="23">
        <v>0</v>
      </c>
      <c r="AU926" s="23">
        <v>0</v>
      </c>
      <c r="AV926" s="25">
        <v>158080196</v>
      </c>
      <c r="AW926" s="22">
        <v>0</v>
      </c>
      <c r="AX926" s="23">
        <v>0</v>
      </c>
      <c r="AY926" s="41">
        <v>0</v>
      </c>
      <c r="AZ926" s="23">
        <v>0</v>
      </c>
      <c r="BA926" s="24">
        <v>0</v>
      </c>
      <c r="BB926" s="23">
        <v>0</v>
      </c>
      <c r="BC926" s="23"/>
      <c r="BD926" s="23">
        <v>0</v>
      </c>
      <c r="BE926" s="41">
        <v>0</v>
      </c>
      <c r="BF926" s="23">
        <v>142766480</v>
      </c>
      <c r="BG926" s="23">
        <v>142889702</v>
      </c>
      <c r="BH926" s="25">
        <v>443736378</v>
      </c>
      <c r="BI926" s="23">
        <v>0</v>
      </c>
      <c r="BJ926" s="23">
        <v>39541003</v>
      </c>
      <c r="BK926" s="23">
        <v>0</v>
      </c>
      <c r="BL926" s="23">
        <v>0</v>
      </c>
      <c r="BM926" s="23">
        <v>0</v>
      </c>
      <c r="BN926" s="24">
        <v>0</v>
      </c>
      <c r="BO926" s="23">
        <v>0</v>
      </c>
      <c r="BP926" s="23">
        <v>0</v>
      </c>
      <c r="BQ926" s="23">
        <v>0</v>
      </c>
      <c r="BR926" s="25">
        <v>483277381</v>
      </c>
      <c r="BS926" s="22">
        <v>0</v>
      </c>
      <c r="BT926" s="23">
        <v>0</v>
      </c>
      <c r="BU926" s="23">
        <v>0</v>
      </c>
      <c r="BV926" s="23">
        <v>0</v>
      </c>
      <c r="BW926" s="24">
        <v>0</v>
      </c>
      <c r="BX926" s="23">
        <v>0</v>
      </c>
      <c r="BY926" s="23">
        <v>0</v>
      </c>
      <c r="BZ926" s="23">
        <v>0</v>
      </c>
      <c r="CA926" s="25">
        <f t="shared" si="134"/>
        <v>483277381</v>
      </c>
      <c r="CB926" s="22">
        <v>0</v>
      </c>
      <c r="CC926" s="23">
        <v>0</v>
      </c>
      <c r="CD926" s="23">
        <v>0</v>
      </c>
      <c r="CE926" s="23">
        <v>0</v>
      </c>
      <c r="CF926" s="24">
        <v>0</v>
      </c>
      <c r="CG926" s="23">
        <v>0</v>
      </c>
      <c r="CH926" s="23">
        <v>0</v>
      </c>
      <c r="CI926" s="23">
        <v>0</v>
      </c>
      <c r="CJ926" s="25">
        <f t="shared" si="135"/>
        <v>483277381</v>
      </c>
      <c r="CK926" s="22">
        <v>0</v>
      </c>
      <c r="CL926" s="23">
        <v>0</v>
      </c>
      <c r="CM926" s="23">
        <v>0</v>
      </c>
      <c r="CN926" s="23">
        <v>0</v>
      </c>
      <c r="CO926" s="23">
        <v>0</v>
      </c>
      <c r="CP926" s="24">
        <v>0</v>
      </c>
      <c r="CQ926" s="23">
        <v>0</v>
      </c>
      <c r="CR926" s="23">
        <v>0</v>
      </c>
      <c r="CS926" s="25">
        <f t="shared" si="136"/>
        <v>483277381</v>
      </c>
      <c r="CT926" s="22">
        <v>0</v>
      </c>
      <c r="CU926" s="23">
        <v>0</v>
      </c>
      <c r="CV926" s="23">
        <v>0</v>
      </c>
      <c r="CW926" s="23"/>
      <c r="CX926" s="23">
        <v>0</v>
      </c>
      <c r="CY926" s="24">
        <v>0</v>
      </c>
      <c r="CZ926" s="23">
        <v>0</v>
      </c>
      <c r="DA926" s="23">
        <v>0</v>
      </c>
      <c r="DB926" s="25">
        <f t="shared" si="129"/>
        <v>483277381</v>
      </c>
      <c r="DC926" s="22">
        <v>0</v>
      </c>
      <c r="DD926" s="23">
        <v>0</v>
      </c>
      <c r="DE926" s="23">
        <v>0</v>
      </c>
      <c r="DF926" s="23">
        <v>0</v>
      </c>
      <c r="DG926" s="23">
        <v>0</v>
      </c>
      <c r="DH926" s="24">
        <v>0</v>
      </c>
      <c r="DI926" s="23">
        <v>0</v>
      </c>
      <c r="DJ926" s="23">
        <v>0</v>
      </c>
      <c r="DK926" s="25">
        <f t="shared" si="130"/>
        <v>483277381</v>
      </c>
      <c r="DL926" s="28">
        <v>0</v>
      </c>
      <c r="DM926" s="23">
        <v>0</v>
      </c>
      <c r="DN926" s="23">
        <v>0</v>
      </c>
      <c r="DO926" s="23">
        <v>0</v>
      </c>
      <c r="DP926" s="23"/>
      <c r="DQ926" s="23"/>
      <c r="DR926" s="23">
        <v>0</v>
      </c>
      <c r="DS926" s="23">
        <v>0</v>
      </c>
      <c r="DT926" s="24">
        <v>0</v>
      </c>
      <c r="DU926" s="23">
        <v>0</v>
      </c>
      <c r="DV926" s="23">
        <v>0</v>
      </c>
      <c r="DW926" s="26">
        <f t="shared" si="137"/>
        <v>483277381</v>
      </c>
      <c r="DX926" s="26">
        <f>VLOOKUP(B926,[2]RPTNCT049_ConsultaSaldosContabl!$I$4:$K$7914,3,0)</f>
        <v>182307483</v>
      </c>
      <c r="DY926" s="13" t="e">
        <f>+S926+AD926+AU926+#REF!+BG926+#REF!+BQ926+#REF!</f>
        <v>#REF!</v>
      </c>
    </row>
    <row r="927" spans="1:129" ht="15" customHeight="1" x14ac:dyDescent="0.2">
      <c r="A927" s="9">
        <v>8000967610</v>
      </c>
      <c r="B927" s="9">
        <v>800096761</v>
      </c>
      <c r="C927" s="9"/>
      <c r="D927" s="27">
        <v>211923419</v>
      </c>
      <c r="E927" s="21" t="s">
        <v>512</v>
      </c>
      <c r="F927" s="20" t="s">
        <v>1654</v>
      </c>
      <c r="G927" s="22">
        <f>VLOOKUP(A927,[1]SGP!$A$4:$G$1137,7,0)</f>
        <v>0</v>
      </c>
      <c r="H927" s="23"/>
      <c r="I927" s="23">
        <v>0</v>
      </c>
      <c r="J927" s="23">
        <v>0</v>
      </c>
      <c r="K927" s="24">
        <v>0</v>
      </c>
      <c r="L927" s="23">
        <v>0</v>
      </c>
      <c r="M927" s="23">
        <v>0</v>
      </c>
      <c r="N927" s="25">
        <f t="shared" si="131"/>
        <v>0</v>
      </c>
      <c r="O927" s="25">
        <v>0</v>
      </c>
      <c r="P927" s="22">
        <v>0</v>
      </c>
      <c r="Q927" s="23">
        <v>0</v>
      </c>
      <c r="R927" s="23">
        <v>0</v>
      </c>
      <c r="S927" s="31">
        <v>207376275</v>
      </c>
      <c r="T927" s="23">
        <v>0</v>
      </c>
      <c r="U927" s="24">
        <v>0</v>
      </c>
      <c r="V927" s="23">
        <v>0</v>
      </c>
      <c r="W927" s="23">
        <v>0</v>
      </c>
      <c r="X927" s="25">
        <f t="shared" si="132"/>
        <v>207376275</v>
      </c>
      <c r="Y927" s="25">
        <v>0</v>
      </c>
      <c r="Z927" s="22">
        <v>0</v>
      </c>
      <c r="AA927" s="23">
        <v>0</v>
      </c>
      <c r="AB927" s="22">
        <v>0</v>
      </c>
      <c r="AC927" s="23">
        <v>0</v>
      </c>
      <c r="AD927" s="23">
        <v>0</v>
      </c>
      <c r="AE927" s="23">
        <v>0</v>
      </c>
      <c r="AF927" s="24">
        <v>0</v>
      </c>
      <c r="AG927" s="23">
        <v>0</v>
      </c>
      <c r="AH927" s="23">
        <v>0</v>
      </c>
      <c r="AI927" s="25">
        <f t="shared" si="133"/>
        <v>207376275</v>
      </c>
      <c r="AJ927" s="25">
        <v>0</v>
      </c>
      <c r="AK927" s="24">
        <v>0</v>
      </c>
      <c r="AL927" s="23">
        <v>0</v>
      </c>
      <c r="AM927" s="23">
        <v>0</v>
      </c>
      <c r="AN927" s="24">
        <v>0</v>
      </c>
      <c r="AO927" s="24">
        <v>0</v>
      </c>
      <c r="AP927" s="23">
        <v>0</v>
      </c>
      <c r="AQ927" s="23">
        <v>0</v>
      </c>
      <c r="AR927" s="23">
        <v>0</v>
      </c>
      <c r="AS927" s="41" t="s">
        <v>2304</v>
      </c>
      <c r="AT927" s="23">
        <v>0</v>
      </c>
      <c r="AU927" s="23">
        <v>0</v>
      </c>
      <c r="AV927" s="25">
        <v>207376275</v>
      </c>
      <c r="AW927" s="22">
        <v>0</v>
      </c>
      <c r="AX927" s="23">
        <v>0</v>
      </c>
      <c r="AY927" s="41">
        <v>0</v>
      </c>
      <c r="AZ927" s="23">
        <v>0</v>
      </c>
      <c r="BA927" s="24">
        <v>0</v>
      </c>
      <c r="BB927" s="23">
        <v>0</v>
      </c>
      <c r="BC927" s="23"/>
      <c r="BD927" s="23">
        <v>0</v>
      </c>
      <c r="BE927" s="41">
        <v>0</v>
      </c>
      <c r="BF927" s="23">
        <v>226268105</v>
      </c>
      <c r="BG927" s="23">
        <v>182470684</v>
      </c>
      <c r="BH927" s="25">
        <v>616115064</v>
      </c>
      <c r="BI927" s="23">
        <v>0</v>
      </c>
      <c r="BJ927" s="23">
        <v>61009771</v>
      </c>
      <c r="BK927" s="23">
        <v>0</v>
      </c>
      <c r="BL927" s="23">
        <v>0</v>
      </c>
      <c r="BM927" s="23">
        <v>0</v>
      </c>
      <c r="BN927" s="24">
        <v>0</v>
      </c>
      <c r="BO927" s="23">
        <v>0</v>
      </c>
      <c r="BP927" s="23">
        <v>0</v>
      </c>
      <c r="BQ927" s="23">
        <v>0</v>
      </c>
      <c r="BR927" s="25">
        <v>677124835</v>
      </c>
      <c r="BS927" s="22">
        <v>0</v>
      </c>
      <c r="BT927" s="23">
        <v>0</v>
      </c>
      <c r="BU927" s="23">
        <v>0</v>
      </c>
      <c r="BV927" s="23">
        <v>0</v>
      </c>
      <c r="BW927" s="24">
        <v>0</v>
      </c>
      <c r="BX927" s="23">
        <v>0</v>
      </c>
      <c r="BY927" s="23">
        <v>0</v>
      </c>
      <c r="BZ927" s="23">
        <v>0</v>
      </c>
      <c r="CA927" s="25">
        <f t="shared" si="134"/>
        <v>677124835</v>
      </c>
      <c r="CB927" s="22">
        <v>0</v>
      </c>
      <c r="CC927" s="23">
        <v>0</v>
      </c>
      <c r="CD927" s="23">
        <v>0</v>
      </c>
      <c r="CE927" s="23">
        <v>0</v>
      </c>
      <c r="CF927" s="24">
        <v>0</v>
      </c>
      <c r="CG927" s="23">
        <v>0</v>
      </c>
      <c r="CH927" s="23">
        <v>0</v>
      </c>
      <c r="CI927" s="23">
        <v>0</v>
      </c>
      <c r="CJ927" s="25">
        <f t="shared" si="135"/>
        <v>677124835</v>
      </c>
      <c r="CK927" s="22">
        <v>0</v>
      </c>
      <c r="CL927" s="23">
        <v>0</v>
      </c>
      <c r="CM927" s="23">
        <v>0</v>
      </c>
      <c r="CN927" s="23">
        <v>0</v>
      </c>
      <c r="CO927" s="23">
        <v>0</v>
      </c>
      <c r="CP927" s="24">
        <v>0</v>
      </c>
      <c r="CQ927" s="23">
        <v>0</v>
      </c>
      <c r="CR927" s="23">
        <v>0</v>
      </c>
      <c r="CS927" s="25">
        <f t="shared" si="136"/>
        <v>677124835</v>
      </c>
      <c r="CT927" s="22">
        <v>0</v>
      </c>
      <c r="CU927" s="23">
        <v>0</v>
      </c>
      <c r="CV927" s="23">
        <v>0</v>
      </c>
      <c r="CW927" s="23"/>
      <c r="CX927" s="23">
        <v>0</v>
      </c>
      <c r="CY927" s="24">
        <v>0</v>
      </c>
      <c r="CZ927" s="23">
        <v>0</v>
      </c>
      <c r="DA927" s="23">
        <v>0</v>
      </c>
      <c r="DB927" s="25">
        <f t="shared" si="129"/>
        <v>677124835</v>
      </c>
      <c r="DC927" s="22">
        <v>0</v>
      </c>
      <c r="DD927" s="23">
        <v>0</v>
      </c>
      <c r="DE927" s="23">
        <v>0</v>
      </c>
      <c r="DF927" s="23">
        <v>0</v>
      </c>
      <c r="DG927" s="23">
        <v>0</v>
      </c>
      <c r="DH927" s="24">
        <v>0</v>
      </c>
      <c r="DI927" s="23">
        <v>0</v>
      </c>
      <c r="DJ927" s="23">
        <v>0</v>
      </c>
      <c r="DK927" s="25">
        <f t="shared" si="130"/>
        <v>677124835</v>
      </c>
      <c r="DL927" s="28">
        <v>0</v>
      </c>
      <c r="DM927" s="23">
        <v>0</v>
      </c>
      <c r="DN927" s="23">
        <v>0</v>
      </c>
      <c r="DO927" s="23">
        <v>0</v>
      </c>
      <c r="DP927" s="23"/>
      <c r="DQ927" s="23"/>
      <c r="DR927" s="23">
        <v>0</v>
      </c>
      <c r="DS927" s="23">
        <v>0</v>
      </c>
      <c r="DT927" s="24">
        <v>0</v>
      </c>
      <c r="DU927" s="23">
        <v>0</v>
      </c>
      <c r="DV927" s="23">
        <v>0</v>
      </c>
      <c r="DW927" s="26">
        <f t="shared" si="137"/>
        <v>677124835</v>
      </c>
      <c r="DX927" s="26">
        <f>VLOOKUP(B927,[2]RPTNCT049_ConsultaSaldosContabl!$I$4:$K$7914,3,0)</f>
        <v>287277876</v>
      </c>
      <c r="DY927" s="13" t="e">
        <f>+S927+AD927+AU927+#REF!+BG927+#REF!+BQ927+#REF!</f>
        <v>#REF!</v>
      </c>
    </row>
    <row r="928" spans="1:129" ht="15" customHeight="1" x14ac:dyDescent="0.2">
      <c r="A928" s="9">
        <v>8000967588</v>
      </c>
      <c r="B928" s="9">
        <v>800096758</v>
      </c>
      <c r="C928" s="9"/>
      <c r="D928" s="27">
        <v>211723417</v>
      </c>
      <c r="E928" s="21" t="s">
        <v>22</v>
      </c>
      <c r="F928" s="36" t="s">
        <v>1177</v>
      </c>
      <c r="G928" s="22">
        <f>VLOOKUP(A928,[1]SGP!$A$4:$G$1137,7,0)</f>
        <v>4208330588</v>
      </c>
      <c r="H928" s="23"/>
      <c r="I928" s="23">
        <v>0</v>
      </c>
      <c r="J928" s="23">
        <v>0</v>
      </c>
      <c r="K928" s="24">
        <v>189533004</v>
      </c>
      <c r="L928" s="23">
        <v>524976845</v>
      </c>
      <c r="M928" s="23">
        <v>0</v>
      </c>
      <c r="N928" s="25">
        <f t="shared" si="131"/>
        <v>4922840437</v>
      </c>
      <c r="O928" s="25">
        <v>0</v>
      </c>
      <c r="P928" s="22">
        <v>3850209243</v>
      </c>
      <c r="Q928" s="23">
        <v>0</v>
      </c>
      <c r="R928" s="23">
        <v>0</v>
      </c>
      <c r="S928" s="31">
        <v>1118337417</v>
      </c>
      <c r="T928" s="23">
        <v>0</v>
      </c>
      <c r="U928" s="24">
        <v>336459390</v>
      </c>
      <c r="V928" s="23">
        <v>589221343</v>
      </c>
      <c r="W928" s="23">
        <v>0</v>
      </c>
      <c r="X928" s="25">
        <f t="shared" si="132"/>
        <v>10817067830</v>
      </c>
      <c r="Y928" s="25">
        <v>0</v>
      </c>
      <c r="Z928" s="22">
        <v>0</v>
      </c>
      <c r="AA928" s="23">
        <v>0</v>
      </c>
      <c r="AB928" s="22">
        <v>0</v>
      </c>
      <c r="AC928" s="31">
        <v>602402797</v>
      </c>
      <c r="AD928" s="23">
        <v>0</v>
      </c>
      <c r="AE928" s="23">
        <v>4299658764</v>
      </c>
      <c r="AF928" s="24">
        <v>262996197</v>
      </c>
      <c r="AG928" s="23">
        <v>557099094</v>
      </c>
      <c r="AH928" s="23">
        <v>0</v>
      </c>
      <c r="AI928" s="25">
        <f t="shared" si="133"/>
        <v>16539224682</v>
      </c>
      <c r="AJ928" s="25">
        <v>0</v>
      </c>
      <c r="AK928" s="24">
        <v>0</v>
      </c>
      <c r="AL928" s="23">
        <v>0</v>
      </c>
      <c r="AM928" s="23">
        <v>0</v>
      </c>
      <c r="AN928" s="24">
        <v>0</v>
      </c>
      <c r="AO928" s="23">
        <v>4535566435</v>
      </c>
      <c r="AP928" s="23">
        <v>258925507</v>
      </c>
      <c r="AQ928" s="23">
        <v>548130485</v>
      </c>
      <c r="AR928" s="23">
        <v>0</v>
      </c>
      <c r="AS928" s="23">
        <v>2041004896</v>
      </c>
      <c r="AT928" s="23">
        <v>0</v>
      </c>
      <c r="AU928" s="23">
        <v>0</v>
      </c>
      <c r="AV928" s="25">
        <v>23922852005</v>
      </c>
      <c r="AW928" s="22">
        <v>2372742786</v>
      </c>
      <c r="AX928" s="23">
        <v>0</v>
      </c>
      <c r="AY928" s="41">
        <v>0</v>
      </c>
      <c r="AZ928" s="23">
        <v>0</v>
      </c>
      <c r="BA928" s="24">
        <v>258925507</v>
      </c>
      <c r="BB928" s="23">
        <v>548130485</v>
      </c>
      <c r="BC928" s="23"/>
      <c r="BD928" s="23">
        <v>0</v>
      </c>
      <c r="BE928" s="41">
        <v>0</v>
      </c>
      <c r="BF928" s="23">
        <v>1069550295</v>
      </c>
      <c r="BG928" s="23">
        <v>1058785905</v>
      </c>
      <c r="BH928" s="25">
        <v>29230986983</v>
      </c>
      <c r="BI928" s="23">
        <v>4337931371</v>
      </c>
      <c r="BJ928" s="23">
        <v>712812201</v>
      </c>
      <c r="BK928" s="23">
        <v>0</v>
      </c>
      <c r="BL928" s="23">
        <v>0</v>
      </c>
      <c r="BM928" s="23">
        <v>0</v>
      </c>
      <c r="BN928" s="24">
        <v>258925507</v>
      </c>
      <c r="BO928" s="23">
        <v>548130485</v>
      </c>
      <c r="BP928" s="23">
        <v>0</v>
      </c>
      <c r="BQ928" s="23">
        <v>0</v>
      </c>
      <c r="BR928" s="25">
        <v>35088786547</v>
      </c>
      <c r="BS928" s="22">
        <v>0</v>
      </c>
      <c r="BT928" s="23">
        <v>0</v>
      </c>
      <c r="BU928" s="23">
        <v>0</v>
      </c>
      <c r="BV928" s="23">
        <v>0</v>
      </c>
      <c r="BW928" s="24">
        <v>0</v>
      </c>
      <c r="BX928" s="23">
        <v>0</v>
      </c>
      <c r="BY928" s="23">
        <v>0</v>
      </c>
      <c r="BZ928" s="23">
        <v>0</v>
      </c>
      <c r="CA928" s="25">
        <f t="shared" si="134"/>
        <v>35088786547</v>
      </c>
      <c r="CB928" s="22">
        <v>0</v>
      </c>
      <c r="CC928" s="23">
        <v>0</v>
      </c>
      <c r="CD928" s="23">
        <v>0</v>
      </c>
      <c r="CE928" s="23">
        <v>0</v>
      </c>
      <c r="CF928" s="24">
        <v>0</v>
      </c>
      <c r="CG928" s="23">
        <v>0</v>
      </c>
      <c r="CH928" s="23">
        <v>0</v>
      </c>
      <c r="CI928" s="23">
        <v>0</v>
      </c>
      <c r="CJ928" s="25">
        <f t="shared" si="135"/>
        <v>35088786547</v>
      </c>
      <c r="CK928" s="22">
        <v>0</v>
      </c>
      <c r="CL928" s="23">
        <v>0</v>
      </c>
      <c r="CM928" s="23">
        <v>0</v>
      </c>
      <c r="CN928" s="23">
        <v>0</v>
      </c>
      <c r="CO928" s="23">
        <v>0</v>
      </c>
      <c r="CP928" s="24">
        <v>0</v>
      </c>
      <c r="CQ928" s="23">
        <v>0</v>
      </c>
      <c r="CR928" s="23">
        <v>0</v>
      </c>
      <c r="CS928" s="25">
        <f t="shared" si="136"/>
        <v>35088786547</v>
      </c>
      <c r="CT928" s="22">
        <v>0</v>
      </c>
      <c r="CU928" s="23">
        <v>0</v>
      </c>
      <c r="CV928" s="23">
        <v>0</v>
      </c>
      <c r="CW928" s="23">
        <v>0</v>
      </c>
      <c r="CX928" s="23">
        <v>0</v>
      </c>
      <c r="CY928" s="24">
        <v>0</v>
      </c>
      <c r="CZ928" s="23">
        <v>0</v>
      </c>
      <c r="DA928" s="23">
        <v>0</v>
      </c>
      <c r="DB928" s="25">
        <f t="shared" si="129"/>
        <v>35088786547</v>
      </c>
      <c r="DC928" s="22">
        <v>0</v>
      </c>
      <c r="DD928" s="23">
        <v>0</v>
      </c>
      <c r="DE928" s="23">
        <v>0</v>
      </c>
      <c r="DF928" s="23">
        <v>0</v>
      </c>
      <c r="DG928" s="23">
        <v>0</v>
      </c>
      <c r="DH928" s="24">
        <v>0</v>
      </c>
      <c r="DI928" s="23">
        <v>0</v>
      </c>
      <c r="DJ928" s="23">
        <v>0</v>
      </c>
      <c r="DK928" s="25">
        <f t="shared" si="130"/>
        <v>35088786547</v>
      </c>
      <c r="DL928" s="28">
        <v>0</v>
      </c>
      <c r="DM928" s="23">
        <v>0</v>
      </c>
      <c r="DN928" s="23">
        <v>0</v>
      </c>
      <c r="DO928" s="23">
        <v>0</v>
      </c>
      <c r="DP928" s="23">
        <v>0</v>
      </c>
      <c r="DQ928" s="23"/>
      <c r="DR928" s="23">
        <v>0</v>
      </c>
      <c r="DS928" s="23">
        <v>0</v>
      </c>
      <c r="DT928" s="24">
        <v>0</v>
      </c>
      <c r="DU928" s="23">
        <v>0</v>
      </c>
      <c r="DV928" s="23">
        <v>0</v>
      </c>
      <c r="DW928" s="26">
        <f t="shared" si="137"/>
        <v>35088786547</v>
      </c>
      <c r="DX928" s="26">
        <f>VLOOKUP(B928,[2]RPTNCT049_ConsultaSaldosContabl!$I$4:$K$7914,3,0)</f>
        <v>32911663225</v>
      </c>
      <c r="DY928" s="13" t="e">
        <f>+S928+AD928+AU928+#REF!+BG928+#REF!+BQ928+#REF!</f>
        <v>#REF!</v>
      </c>
    </row>
    <row r="929" spans="1:129" ht="15" customHeight="1" x14ac:dyDescent="0.2">
      <c r="A929" s="9">
        <v>8000967531</v>
      </c>
      <c r="B929" s="9">
        <v>800096753</v>
      </c>
      <c r="C929" s="9"/>
      <c r="D929" s="27">
        <v>218223182</v>
      </c>
      <c r="E929" s="21" t="s">
        <v>508</v>
      </c>
      <c r="F929" s="20" t="s">
        <v>1650</v>
      </c>
      <c r="G929" s="22">
        <f>VLOOKUP(A929,[1]SGP!$A$4:$G$1137,7,0)</f>
        <v>0</v>
      </c>
      <c r="H929" s="23"/>
      <c r="I929" s="23">
        <v>0</v>
      </c>
      <c r="J929" s="23">
        <v>0</v>
      </c>
      <c r="K929" s="24">
        <v>0</v>
      </c>
      <c r="L929" s="23">
        <v>0</v>
      </c>
      <c r="M929" s="23">
        <v>0</v>
      </c>
      <c r="N929" s="25">
        <f t="shared" si="131"/>
        <v>0</v>
      </c>
      <c r="O929" s="25">
        <v>0</v>
      </c>
      <c r="P929" s="22">
        <v>0</v>
      </c>
      <c r="Q929" s="23">
        <v>0</v>
      </c>
      <c r="R929" s="23">
        <v>0</v>
      </c>
      <c r="S929" s="31">
        <v>461961974</v>
      </c>
      <c r="T929" s="23">
        <v>0</v>
      </c>
      <c r="U929" s="24">
        <v>0</v>
      </c>
      <c r="V929" s="23">
        <v>0</v>
      </c>
      <c r="W929" s="23">
        <v>0</v>
      </c>
      <c r="X929" s="25">
        <f t="shared" si="132"/>
        <v>461961974</v>
      </c>
      <c r="Y929" s="25">
        <v>0</v>
      </c>
      <c r="Z929" s="22">
        <v>0</v>
      </c>
      <c r="AA929" s="23">
        <v>0</v>
      </c>
      <c r="AB929" s="22">
        <v>0</v>
      </c>
      <c r="AC929" s="23">
        <v>0</v>
      </c>
      <c r="AD929" s="23">
        <v>0</v>
      </c>
      <c r="AE929" s="23">
        <v>0</v>
      </c>
      <c r="AF929" s="24">
        <v>0</v>
      </c>
      <c r="AG929" s="23">
        <v>0</v>
      </c>
      <c r="AH929" s="23">
        <v>0</v>
      </c>
      <c r="AI929" s="25">
        <f t="shared" si="133"/>
        <v>461961974</v>
      </c>
      <c r="AJ929" s="25">
        <v>0</v>
      </c>
      <c r="AK929" s="24">
        <v>0</v>
      </c>
      <c r="AL929" s="23">
        <v>0</v>
      </c>
      <c r="AM929" s="23">
        <v>0</v>
      </c>
      <c r="AN929" s="24">
        <v>0</v>
      </c>
      <c r="AO929" s="24">
        <v>0</v>
      </c>
      <c r="AP929" s="23">
        <v>0</v>
      </c>
      <c r="AQ929" s="23">
        <v>0</v>
      </c>
      <c r="AR929" s="23">
        <v>0</v>
      </c>
      <c r="AS929" s="41" t="s">
        <v>2304</v>
      </c>
      <c r="AT929" s="23">
        <v>0</v>
      </c>
      <c r="AU929" s="23">
        <v>0</v>
      </c>
      <c r="AV929" s="25">
        <v>461961974</v>
      </c>
      <c r="AW929" s="22">
        <v>0</v>
      </c>
      <c r="AX929" s="23">
        <v>0</v>
      </c>
      <c r="AY929" s="41">
        <v>0</v>
      </c>
      <c r="AZ929" s="23">
        <v>0</v>
      </c>
      <c r="BA929" s="24">
        <v>0</v>
      </c>
      <c r="BB929" s="23">
        <v>0</v>
      </c>
      <c r="BC929" s="23"/>
      <c r="BD929" s="23">
        <v>0</v>
      </c>
      <c r="BE929" s="41">
        <v>0</v>
      </c>
      <c r="BF929" s="23">
        <v>326542855</v>
      </c>
      <c r="BG929" s="23">
        <v>386487849</v>
      </c>
      <c r="BH929" s="25">
        <v>1174992678</v>
      </c>
      <c r="BI929" s="23">
        <v>0</v>
      </c>
      <c r="BJ929" s="23">
        <v>93262496</v>
      </c>
      <c r="BK929" s="23">
        <v>0</v>
      </c>
      <c r="BL929" s="23">
        <v>0</v>
      </c>
      <c r="BM929" s="23">
        <v>0</v>
      </c>
      <c r="BN929" s="24">
        <v>0</v>
      </c>
      <c r="BO929" s="23">
        <v>0</v>
      </c>
      <c r="BP929" s="23">
        <v>0</v>
      </c>
      <c r="BQ929" s="23">
        <v>0</v>
      </c>
      <c r="BR929" s="25">
        <v>1268255174</v>
      </c>
      <c r="BS929" s="22">
        <v>0</v>
      </c>
      <c r="BT929" s="23">
        <v>0</v>
      </c>
      <c r="BU929" s="23">
        <v>0</v>
      </c>
      <c r="BV929" s="23">
        <v>0</v>
      </c>
      <c r="BW929" s="24">
        <v>0</v>
      </c>
      <c r="BX929" s="23">
        <v>0</v>
      </c>
      <c r="BY929" s="23">
        <v>0</v>
      </c>
      <c r="BZ929" s="23">
        <v>0</v>
      </c>
      <c r="CA929" s="25">
        <f t="shared" si="134"/>
        <v>1268255174</v>
      </c>
      <c r="CB929" s="22">
        <v>0</v>
      </c>
      <c r="CC929" s="23">
        <v>0</v>
      </c>
      <c r="CD929" s="23">
        <v>0</v>
      </c>
      <c r="CE929" s="23">
        <v>0</v>
      </c>
      <c r="CF929" s="24">
        <v>0</v>
      </c>
      <c r="CG929" s="23">
        <v>0</v>
      </c>
      <c r="CH929" s="23">
        <v>0</v>
      </c>
      <c r="CI929" s="23">
        <v>0</v>
      </c>
      <c r="CJ929" s="25">
        <f t="shared" si="135"/>
        <v>1268255174</v>
      </c>
      <c r="CK929" s="22">
        <v>0</v>
      </c>
      <c r="CL929" s="23">
        <v>0</v>
      </c>
      <c r="CM929" s="23">
        <v>0</v>
      </c>
      <c r="CN929" s="23">
        <v>0</v>
      </c>
      <c r="CO929" s="23">
        <v>0</v>
      </c>
      <c r="CP929" s="24">
        <v>0</v>
      </c>
      <c r="CQ929" s="23">
        <v>0</v>
      </c>
      <c r="CR929" s="23">
        <v>0</v>
      </c>
      <c r="CS929" s="25">
        <f t="shared" si="136"/>
        <v>1268255174</v>
      </c>
      <c r="CT929" s="22">
        <v>0</v>
      </c>
      <c r="CU929" s="23">
        <v>0</v>
      </c>
      <c r="CV929" s="23">
        <v>0</v>
      </c>
      <c r="CW929" s="23"/>
      <c r="CX929" s="23">
        <v>0</v>
      </c>
      <c r="CY929" s="24">
        <v>0</v>
      </c>
      <c r="CZ929" s="23">
        <v>0</v>
      </c>
      <c r="DA929" s="23">
        <v>0</v>
      </c>
      <c r="DB929" s="25">
        <f t="shared" si="129"/>
        <v>1268255174</v>
      </c>
      <c r="DC929" s="22">
        <v>0</v>
      </c>
      <c r="DD929" s="23">
        <v>0</v>
      </c>
      <c r="DE929" s="23">
        <v>0</v>
      </c>
      <c r="DF929" s="23">
        <v>0</v>
      </c>
      <c r="DG929" s="23">
        <v>0</v>
      </c>
      <c r="DH929" s="24">
        <v>0</v>
      </c>
      <c r="DI929" s="23">
        <v>0</v>
      </c>
      <c r="DJ929" s="23">
        <v>0</v>
      </c>
      <c r="DK929" s="25">
        <f t="shared" si="130"/>
        <v>1268255174</v>
      </c>
      <c r="DL929" s="28">
        <v>0</v>
      </c>
      <c r="DM929" s="23">
        <v>0</v>
      </c>
      <c r="DN929" s="23">
        <v>0</v>
      </c>
      <c r="DO929" s="23">
        <v>0</v>
      </c>
      <c r="DP929" s="23"/>
      <c r="DQ929" s="23"/>
      <c r="DR929" s="23">
        <v>0</v>
      </c>
      <c r="DS929" s="23">
        <v>0</v>
      </c>
      <c r="DT929" s="24">
        <v>0</v>
      </c>
      <c r="DU929" s="23">
        <v>0</v>
      </c>
      <c r="DV929" s="23">
        <v>0</v>
      </c>
      <c r="DW929" s="26">
        <f t="shared" si="137"/>
        <v>1268255174</v>
      </c>
      <c r="DX929" s="26">
        <f>VLOOKUP(B929,[2]RPTNCT049_ConsultaSaldosContabl!$I$4:$K$7914,3,0)</f>
        <v>419805351</v>
      </c>
      <c r="DY929" s="13" t="e">
        <f>+S929+AD929+AU929+#REF!+BG929+#REF!+BQ929+#REF!</f>
        <v>#REF!</v>
      </c>
    </row>
    <row r="930" spans="1:129" ht="15" customHeight="1" x14ac:dyDescent="0.2">
      <c r="A930" s="9">
        <v>8000967501</v>
      </c>
      <c r="B930" s="9">
        <v>800096750</v>
      </c>
      <c r="C930" s="9"/>
      <c r="D930" s="27">
        <v>216823168</v>
      </c>
      <c r="E930" s="21" t="s">
        <v>507</v>
      </c>
      <c r="F930" s="20" t="s">
        <v>1649</v>
      </c>
      <c r="G930" s="22">
        <f>VLOOKUP(A930,[1]SGP!$A$4:$G$1137,7,0)</f>
        <v>0</v>
      </c>
      <c r="H930" s="23"/>
      <c r="I930" s="23">
        <v>0</v>
      </c>
      <c r="J930" s="23">
        <v>0</v>
      </c>
      <c r="K930" s="24">
        <v>0</v>
      </c>
      <c r="L930" s="23">
        <v>0</v>
      </c>
      <c r="M930" s="23">
        <v>0</v>
      </c>
      <c r="N930" s="25">
        <f t="shared" si="131"/>
        <v>0</v>
      </c>
      <c r="O930" s="25">
        <v>0</v>
      </c>
      <c r="P930" s="22">
        <v>0</v>
      </c>
      <c r="Q930" s="23">
        <v>0</v>
      </c>
      <c r="R930" s="23">
        <v>0</v>
      </c>
      <c r="S930" s="31">
        <v>169117969</v>
      </c>
      <c r="T930" s="23">
        <v>0</v>
      </c>
      <c r="U930" s="24">
        <v>0</v>
      </c>
      <c r="V930" s="23">
        <v>0</v>
      </c>
      <c r="W930" s="23">
        <v>0</v>
      </c>
      <c r="X930" s="25">
        <f t="shared" si="132"/>
        <v>169117969</v>
      </c>
      <c r="Y930" s="25">
        <v>0</v>
      </c>
      <c r="Z930" s="22">
        <v>0</v>
      </c>
      <c r="AA930" s="23">
        <v>0</v>
      </c>
      <c r="AB930" s="22">
        <v>0</v>
      </c>
      <c r="AC930" s="23">
        <v>0</v>
      </c>
      <c r="AD930" s="23">
        <v>0</v>
      </c>
      <c r="AE930" s="23">
        <v>0</v>
      </c>
      <c r="AF930" s="24">
        <v>0</v>
      </c>
      <c r="AG930" s="23">
        <v>0</v>
      </c>
      <c r="AH930" s="23">
        <v>0</v>
      </c>
      <c r="AI930" s="25">
        <f t="shared" si="133"/>
        <v>169117969</v>
      </c>
      <c r="AJ930" s="25">
        <v>0</v>
      </c>
      <c r="AK930" s="24">
        <v>0</v>
      </c>
      <c r="AL930" s="23">
        <v>0</v>
      </c>
      <c r="AM930" s="23">
        <v>0</v>
      </c>
      <c r="AN930" s="24">
        <v>0</v>
      </c>
      <c r="AO930" s="24">
        <v>0</v>
      </c>
      <c r="AP930" s="23">
        <v>0</v>
      </c>
      <c r="AQ930" s="23">
        <v>0</v>
      </c>
      <c r="AR930" s="23">
        <v>0</v>
      </c>
      <c r="AS930" s="41" t="s">
        <v>2304</v>
      </c>
      <c r="AT930" s="23">
        <v>0</v>
      </c>
      <c r="AU930" s="23">
        <v>0</v>
      </c>
      <c r="AV930" s="25">
        <v>169117969</v>
      </c>
      <c r="AW930" s="22">
        <v>0</v>
      </c>
      <c r="AX930" s="23">
        <v>0</v>
      </c>
      <c r="AY930" s="41">
        <v>0</v>
      </c>
      <c r="AZ930" s="23">
        <v>0</v>
      </c>
      <c r="BA930" s="24">
        <v>0</v>
      </c>
      <c r="BB930" s="23">
        <v>0</v>
      </c>
      <c r="BC930" s="23"/>
      <c r="BD930" s="23">
        <v>0</v>
      </c>
      <c r="BE930" s="41">
        <v>0</v>
      </c>
      <c r="BF930" s="23">
        <v>118270640</v>
      </c>
      <c r="BG930" s="23">
        <v>165303037</v>
      </c>
      <c r="BH930" s="25">
        <v>452691646</v>
      </c>
      <c r="BI930" s="23">
        <v>0</v>
      </c>
      <c r="BJ930" s="23">
        <v>31584155</v>
      </c>
      <c r="BK930" s="23">
        <v>0</v>
      </c>
      <c r="BL930" s="23">
        <v>0</v>
      </c>
      <c r="BM930" s="23">
        <v>0</v>
      </c>
      <c r="BN930" s="24">
        <v>0</v>
      </c>
      <c r="BO930" s="23">
        <v>0</v>
      </c>
      <c r="BP930" s="23">
        <v>0</v>
      </c>
      <c r="BQ930" s="23">
        <v>0</v>
      </c>
      <c r="BR930" s="25">
        <v>484275801</v>
      </c>
      <c r="BS930" s="22">
        <v>0</v>
      </c>
      <c r="BT930" s="23">
        <v>0</v>
      </c>
      <c r="BU930" s="23">
        <v>0</v>
      </c>
      <c r="BV930" s="23">
        <v>0</v>
      </c>
      <c r="BW930" s="24">
        <v>0</v>
      </c>
      <c r="BX930" s="23">
        <v>0</v>
      </c>
      <c r="BY930" s="23">
        <v>0</v>
      </c>
      <c r="BZ930" s="23">
        <v>0</v>
      </c>
      <c r="CA930" s="25">
        <f t="shared" si="134"/>
        <v>484275801</v>
      </c>
      <c r="CB930" s="22">
        <v>0</v>
      </c>
      <c r="CC930" s="23">
        <v>0</v>
      </c>
      <c r="CD930" s="23">
        <v>0</v>
      </c>
      <c r="CE930" s="23">
        <v>0</v>
      </c>
      <c r="CF930" s="24">
        <v>0</v>
      </c>
      <c r="CG930" s="23">
        <v>0</v>
      </c>
      <c r="CH930" s="23">
        <v>0</v>
      </c>
      <c r="CI930" s="23">
        <v>0</v>
      </c>
      <c r="CJ930" s="25">
        <f t="shared" si="135"/>
        <v>484275801</v>
      </c>
      <c r="CK930" s="22">
        <v>0</v>
      </c>
      <c r="CL930" s="23">
        <v>0</v>
      </c>
      <c r="CM930" s="23">
        <v>0</v>
      </c>
      <c r="CN930" s="23">
        <v>0</v>
      </c>
      <c r="CO930" s="23">
        <v>0</v>
      </c>
      <c r="CP930" s="24">
        <v>0</v>
      </c>
      <c r="CQ930" s="23">
        <v>0</v>
      </c>
      <c r="CR930" s="23">
        <v>0</v>
      </c>
      <c r="CS930" s="25">
        <f t="shared" si="136"/>
        <v>484275801</v>
      </c>
      <c r="CT930" s="22">
        <v>0</v>
      </c>
      <c r="CU930" s="23">
        <v>0</v>
      </c>
      <c r="CV930" s="23">
        <v>0</v>
      </c>
      <c r="CW930" s="23"/>
      <c r="CX930" s="23">
        <v>0</v>
      </c>
      <c r="CY930" s="24">
        <v>0</v>
      </c>
      <c r="CZ930" s="23">
        <v>0</v>
      </c>
      <c r="DA930" s="23">
        <v>0</v>
      </c>
      <c r="DB930" s="25">
        <f t="shared" si="129"/>
        <v>484275801</v>
      </c>
      <c r="DC930" s="22">
        <v>0</v>
      </c>
      <c r="DD930" s="23">
        <v>0</v>
      </c>
      <c r="DE930" s="23">
        <v>0</v>
      </c>
      <c r="DF930" s="23">
        <v>0</v>
      </c>
      <c r="DG930" s="23">
        <v>0</v>
      </c>
      <c r="DH930" s="24">
        <v>0</v>
      </c>
      <c r="DI930" s="23">
        <v>0</v>
      </c>
      <c r="DJ930" s="23">
        <v>0</v>
      </c>
      <c r="DK930" s="25">
        <f t="shared" si="130"/>
        <v>484275801</v>
      </c>
      <c r="DL930" s="28">
        <v>0</v>
      </c>
      <c r="DM930" s="23">
        <v>0</v>
      </c>
      <c r="DN930" s="23">
        <v>0</v>
      </c>
      <c r="DO930" s="23">
        <v>0</v>
      </c>
      <c r="DP930" s="23"/>
      <c r="DQ930" s="23"/>
      <c r="DR930" s="23">
        <v>0</v>
      </c>
      <c r="DS930" s="23">
        <v>0</v>
      </c>
      <c r="DT930" s="24">
        <v>0</v>
      </c>
      <c r="DU930" s="23">
        <v>0</v>
      </c>
      <c r="DV930" s="23">
        <v>0</v>
      </c>
      <c r="DW930" s="26">
        <f t="shared" si="137"/>
        <v>484275801</v>
      </c>
      <c r="DX930" s="26">
        <f>VLOOKUP(B930,[2]RPTNCT049_ConsultaSaldosContabl!$I$4:$K$7914,3,0)</f>
        <v>149854795</v>
      </c>
      <c r="DY930" s="13" t="e">
        <f>+S930+AD930+AU930+#REF!+BG930+#REF!+BQ930+#REF!</f>
        <v>#REF!</v>
      </c>
    </row>
    <row r="931" spans="1:129" ht="15" customHeight="1" x14ac:dyDescent="0.2">
      <c r="A931" s="9">
        <v>8000967461</v>
      </c>
      <c r="B931" s="9">
        <v>800096746</v>
      </c>
      <c r="C931" s="9"/>
      <c r="D931" s="27">
        <v>218923189</v>
      </c>
      <c r="E931" s="21" t="s">
        <v>509</v>
      </c>
      <c r="F931" s="20" t="s">
        <v>1651</v>
      </c>
      <c r="G931" s="22">
        <f>VLOOKUP(A931,[1]SGP!$A$4:$G$1137,7,0)</f>
        <v>0</v>
      </c>
      <c r="H931" s="23"/>
      <c r="I931" s="23">
        <v>0</v>
      </c>
      <c r="J931" s="23">
        <v>0</v>
      </c>
      <c r="K931" s="24">
        <v>0</v>
      </c>
      <c r="L931" s="23">
        <v>0</v>
      </c>
      <c r="M931" s="23">
        <v>0</v>
      </c>
      <c r="N931" s="25">
        <f t="shared" si="131"/>
        <v>0</v>
      </c>
      <c r="O931" s="25">
        <v>0</v>
      </c>
      <c r="P931" s="22">
        <v>0</v>
      </c>
      <c r="Q931" s="23">
        <v>0</v>
      </c>
      <c r="R931" s="23">
        <v>0</v>
      </c>
      <c r="S931" s="31">
        <v>621062768</v>
      </c>
      <c r="T931" s="23">
        <v>0</v>
      </c>
      <c r="U931" s="24">
        <v>0</v>
      </c>
      <c r="V931" s="23">
        <v>0</v>
      </c>
      <c r="W931" s="23">
        <v>0</v>
      </c>
      <c r="X931" s="25">
        <f t="shared" si="132"/>
        <v>621062768</v>
      </c>
      <c r="Y931" s="25">
        <v>0</v>
      </c>
      <c r="Z931" s="22">
        <v>0</v>
      </c>
      <c r="AA931" s="23">
        <v>0</v>
      </c>
      <c r="AB931" s="22">
        <v>0</v>
      </c>
      <c r="AC931" s="23">
        <v>0</v>
      </c>
      <c r="AD931" s="23">
        <v>0</v>
      </c>
      <c r="AE931" s="23">
        <v>0</v>
      </c>
      <c r="AF931" s="24">
        <v>0</v>
      </c>
      <c r="AG931" s="23">
        <v>0</v>
      </c>
      <c r="AH931" s="23">
        <v>0</v>
      </c>
      <c r="AI931" s="25">
        <f t="shared" si="133"/>
        <v>621062768</v>
      </c>
      <c r="AJ931" s="25">
        <v>0</v>
      </c>
      <c r="AK931" s="24">
        <v>0</v>
      </c>
      <c r="AL931" s="23">
        <v>0</v>
      </c>
      <c r="AM931" s="23">
        <v>0</v>
      </c>
      <c r="AN931" s="24">
        <v>0</v>
      </c>
      <c r="AO931" s="24">
        <v>0</v>
      </c>
      <c r="AP931" s="23">
        <v>0</v>
      </c>
      <c r="AQ931" s="23">
        <v>0</v>
      </c>
      <c r="AR931" s="23">
        <v>0</v>
      </c>
      <c r="AS931" s="41" t="s">
        <v>2304</v>
      </c>
      <c r="AT931" s="23">
        <v>0</v>
      </c>
      <c r="AU931" s="23">
        <v>0</v>
      </c>
      <c r="AV931" s="25">
        <v>621062768</v>
      </c>
      <c r="AW931" s="22">
        <v>0</v>
      </c>
      <c r="AX931" s="23">
        <v>0</v>
      </c>
      <c r="AY931" s="41">
        <v>0</v>
      </c>
      <c r="AZ931" s="23">
        <v>0</v>
      </c>
      <c r="BA931" s="24">
        <v>0</v>
      </c>
      <c r="BB931" s="23">
        <v>0</v>
      </c>
      <c r="BC931" s="23"/>
      <c r="BD931" s="23">
        <v>0</v>
      </c>
      <c r="BE931" s="41">
        <v>0</v>
      </c>
      <c r="BF931" s="23">
        <v>489482985</v>
      </c>
      <c r="BG931" s="23">
        <v>534892768</v>
      </c>
      <c r="BH931" s="25">
        <v>1645438521</v>
      </c>
      <c r="BI931" s="23">
        <v>0</v>
      </c>
      <c r="BJ931" s="23">
        <v>130716373</v>
      </c>
      <c r="BK931" s="23">
        <v>0</v>
      </c>
      <c r="BL931" s="23">
        <v>0</v>
      </c>
      <c r="BM931" s="23">
        <v>0</v>
      </c>
      <c r="BN931" s="24">
        <v>0</v>
      </c>
      <c r="BO931" s="23">
        <v>0</v>
      </c>
      <c r="BP931" s="23">
        <v>0</v>
      </c>
      <c r="BQ931" s="23">
        <v>0</v>
      </c>
      <c r="BR931" s="25">
        <v>1776154894</v>
      </c>
      <c r="BS931" s="22">
        <v>0</v>
      </c>
      <c r="BT931" s="23">
        <v>0</v>
      </c>
      <c r="BU931" s="23">
        <v>0</v>
      </c>
      <c r="BV931" s="23">
        <v>0</v>
      </c>
      <c r="BW931" s="24">
        <v>0</v>
      </c>
      <c r="BX931" s="23">
        <v>0</v>
      </c>
      <c r="BY931" s="23">
        <v>0</v>
      </c>
      <c r="BZ931" s="23">
        <v>0</v>
      </c>
      <c r="CA931" s="25">
        <f t="shared" si="134"/>
        <v>1776154894</v>
      </c>
      <c r="CB931" s="22">
        <v>0</v>
      </c>
      <c r="CC931" s="23">
        <v>0</v>
      </c>
      <c r="CD931" s="23">
        <v>0</v>
      </c>
      <c r="CE931" s="23">
        <v>0</v>
      </c>
      <c r="CF931" s="24">
        <v>0</v>
      </c>
      <c r="CG931" s="23">
        <v>0</v>
      </c>
      <c r="CH931" s="23">
        <v>0</v>
      </c>
      <c r="CI931" s="23">
        <v>0</v>
      </c>
      <c r="CJ931" s="25">
        <f t="shared" si="135"/>
        <v>1776154894</v>
      </c>
      <c r="CK931" s="22">
        <v>0</v>
      </c>
      <c r="CL931" s="23">
        <v>0</v>
      </c>
      <c r="CM931" s="23">
        <v>0</v>
      </c>
      <c r="CN931" s="23">
        <v>0</v>
      </c>
      <c r="CO931" s="23">
        <v>0</v>
      </c>
      <c r="CP931" s="24">
        <v>0</v>
      </c>
      <c r="CQ931" s="23">
        <v>0</v>
      </c>
      <c r="CR931" s="23">
        <v>0</v>
      </c>
      <c r="CS931" s="25">
        <f t="shared" si="136"/>
        <v>1776154894</v>
      </c>
      <c r="CT931" s="22">
        <v>0</v>
      </c>
      <c r="CU931" s="23">
        <v>0</v>
      </c>
      <c r="CV931" s="23">
        <v>0</v>
      </c>
      <c r="CW931" s="23"/>
      <c r="CX931" s="23">
        <v>0</v>
      </c>
      <c r="CY931" s="24">
        <v>0</v>
      </c>
      <c r="CZ931" s="23">
        <v>0</v>
      </c>
      <c r="DA931" s="23">
        <v>0</v>
      </c>
      <c r="DB931" s="25">
        <f t="shared" si="129"/>
        <v>1776154894</v>
      </c>
      <c r="DC931" s="22">
        <v>0</v>
      </c>
      <c r="DD931" s="23">
        <v>0</v>
      </c>
      <c r="DE931" s="23">
        <v>0</v>
      </c>
      <c r="DF931" s="23">
        <v>0</v>
      </c>
      <c r="DG931" s="23">
        <v>0</v>
      </c>
      <c r="DH931" s="24">
        <v>0</v>
      </c>
      <c r="DI931" s="23">
        <v>0</v>
      </c>
      <c r="DJ931" s="23">
        <v>0</v>
      </c>
      <c r="DK931" s="25">
        <f t="shared" si="130"/>
        <v>1776154894</v>
      </c>
      <c r="DL931" s="28">
        <v>0</v>
      </c>
      <c r="DM931" s="23">
        <v>0</v>
      </c>
      <c r="DN931" s="23">
        <v>0</v>
      </c>
      <c r="DO931" s="23">
        <v>0</v>
      </c>
      <c r="DP931" s="23"/>
      <c r="DQ931" s="23"/>
      <c r="DR931" s="23">
        <v>0</v>
      </c>
      <c r="DS931" s="23">
        <v>0</v>
      </c>
      <c r="DT931" s="24">
        <v>0</v>
      </c>
      <c r="DU931" s="23">
        <v>0</v>
      </c>
      <c r="DV931" s="23">
        <v>0</v>
      </c>
      <c r="DW931" s="26">
        <f t="shared" si="137"/>
        <v>1776154894</v>
      </c>
      <c r="DX931" s="26">
        <f>VLOOKUP(B931,[2]RPTNCT049_ConsultaSaldosContabl!$I$4:$K$7914,3,0)</f>
        <v>620199358</v>
      </c>
      <c r="DY931" s="13" t="e">
        <f>+S931+AD931+AU931+#REF!+BG931+#REF!+BQ931+#REF!</f>
        <v>#REF!</v>
      </c>
    </row>
    <row r="932" spans="1:129" ht="15" customHeight="1" x14ac:dyDescent="0.2">
      <c r="A932" s="9">
        <v>8000967445</v>
      </c>
      <c r="B932" s="9">
        <v>800096744</v>
      </c>
      <c r="C932" s="9"/>
      <c r="D932" s="27">
        <v>216223162</v>
      </c>
      <c r="E932" s="21" t="s">
        <v>506</v>
      </c>
      <c r="F932" s="20" t="s">
        <v>1648</v>
      </c>
      <c r="G932" s="22">
        <f>VLOOKUP(A932,[1]SGP!$A$4:$G$1137,7,0)</f>
        <v>0</v>
      </c>
      <c r="H932" s="23"/>
      <c r="I932" s="23">
        <v>0</v>
      </c>
      <c r="J932" s="23">
        <v>0</v>
      </c>
      <c r="K932" s="24">
        <v>0</v>
      </c>
      <c r="L932" s="23">
        <v>0</v>
      </c>
      <c r="M932" s="23">
        <v>0</v>
      </c>
      <c r="N932" s="25">
        <f t="shared" si="131"/>
        <v>0</v>
      </c>
      <c r="O932" s="25">
        <v>0</v>
      </c>
      <c r="P932" s="22">
        <v>0</v>
      </c>
      <c r="Q932" s="23">
        <v>0</v>
      </c>
      <c r="R932" s="23">
        <v>0</v>
      </c>
      <c r="S932" s="31">
        <v>818692551</v>
      </c>
      <c r="T932" s="23">
        <v>0</v>
      </c>
      <c r="U932" s="24">
        <v>0</v>
      </c>
      <c r="V932" s="23">
        <v>0</v>
      </c>
      <c r="W932" s="23">
        <v>0</v>
      </c>
      <c r="X932" s="25">
        <f t="shared" si="132"/>
        <v>818692551</v>
      </c>
      <c r="Y932" s="25">
        <v>0</v>
      </c>
      <c r="Z932" s="22">
        <v>0</v>
      </c>
      <c r="AA932" s="23">
        <v>0</v>
      </c>
      <c r="AB932" s="22">
        <v>0</v>
      </c>
      <c r="AC932" s="23">
        <v>0</v>
      </c>
      <c r="AD932" s="23">
        <v>0</v>
      </c>
      <c r="AE932" s="23">
        <v>0</v>
      </c>
      <c r="AF932" s="24">
        <v>0</v>
      </c>
      <c r="AG932" s="23">
        <v>0</v>
      </c>
      <c r="AH932" s="23">
        <v>0</v>
      </c>
      <c r="AI932" s="25">
        <f t="shared" si="133"/>
        <v>818692551</v>
      </c>
      <c r="AJ932" s="25">
        <v>0</v>
      </c>
      <c r="AK932" s="24">
        <v>0</v>
      </c>
      <c r="AL932" s="23">
        <v>0</v>
      </c>
      <c r="AM932" s="23">
        <v>0</v>
      </c>
      <c r="AN932" s="24">
        <v>0</v>
      </c>
      <c r="AO932" s="24">
        <v>0</v>
      </c>
      <c r="AP932" s="23">
        <v>0</v>
      </c>
      <c r="AQ932" s="23">
        <v>0</v>
      </c>
      <c r="AR932" s="23">
        <v>0</v>
      </c>
      <c r="AS932" s="41" t="s">
        <v>2304</v>
      </c>
      <c r="AT932" s="23">
        <v>0</v>
      </c>
      <c r="AU932" s="23">
        <v>0</v>
      </c>
      <c r="AV932" s="25">
        <v>818692551</v>
      </c>
      <c r="AW932" s="22">
        <v>0</v>
      </c>
      <c r="AX932" s="23">
        <v>0</v>
      </c>
      <c r="AY932" s="41">
        <v>0</v>
      </c>
      <c r="AZ932" s="23">
        <v>0</v>
      </c>
      <c r="BA932" s="24">
        <v>0</v>
      </c>
      <c r="BB932" s="23">
        <v>0</v>
      </c>
      <c r="BC932" s="23"/>
      <c r="BD932" s="23">
        <v>0</v>
      </c>
      <c r="BE932" s="41">
        <v>0</v>
      </c>
      <c r="BF932" s="23">
        <v>627150080</v>
      </c>
      <c r="BG932" s="23">
        <v>737348033</v>
      </c>
      <c r="BH932" s="25">
        <v>2183190664</v>
      </c>
      <c r="BI932" s="23">
        <v>0</v>
      </c>
      <c r="BJ932" s="23">
        <v>173477333</v>
      </c>
      <c r="BK932" s="23">
        <v>0</v>
      </c>
      <c r="BL932" s="23">
        <v>0</v>
      </c>
      <c r="BM932" s="23">
        <v>0</v>
      </c>
      <c r="BN932" s="24">
        <v>0</v>
      </c>
      <c r="BO932" s="23">
        <v>0</v>
      </c>
      <c r="BP932" s="23">
        <v>0</v>
      </c>
      <c r="BQ932" s="23">
        <v>0</v>
      </c>
      <c r="BR932" s="25">
        <v>2356667997</v>
      </c>
      <c r="BS932" s="22">
        <v>0</v>
      </c>
      <c r="BT932" s="23">
        <v>0</v>
      </c>
      <c r="BU932" s="23">
        <v>0</v>
      </c>
      <c r="BV932" s="23">
        <v>0</v>
      </c>
      <c r="BW932" s="24">
        <v>0</v>
      </c>
      <c r="BX932" s="23">
        <v>0</v>
      </c>
      <c r="BY932" s="23">
        <v>0</v>
      </c>
      <c r="BZ932" s="23">
        <v>0</v>
      </c>
      <c r="CA932" s="25">
        <f t="shared" si="134"/>
        <v>2356667997</v>
      </c>
      <c r="CB932" s="22">
        <v>0</v>
      </c>
      <c r="CC932" s="23">
        <v>0</v>
      </c>
      <c r="CD932" s="23">
        <v>0</v>
      </c>
      <c r="CE932" s="23">
        <v>0</v>
      </c>
      <c r="CF932" s="24">
        <v>0</v>
      </c>
      <c r="CG932" s="23">
        <v>0</v>
      </c>
      <c r="CH932" s="23">
        <v>0</v>
      </c>
      <c r="CI932" s="23">
        <v>0</v>
      </c>
      <c r="CJ932" s="25">
        <f t="shared" si="135"/>
        <v>2356667997</v>
      </c>
      <c r="CK932" s="22">
        <v>0</v>
      </c>
      <c r="CL932" s="23">
        <v>0</v>
      </c>
      <c r="CM932" s="23">
        <v>0</v>
      </c>
      <c r="CN932" s="23">
        <v>0</v>
      </c>
      <c r="CO932" s="23">
        <v>0</v>
      </c>
      <c r="CP932" s="24">
        <v>0</v>
      </c>
      <c r="CQ932" s="23">
        <v>0</v>
      </c>
      <c r="CR932" s="23">
        <v>0</v>
      </c>
      <c r="CS932" s="25">
        <f t="shared" si="136"/>
        <v>2356667997</v>
      </c>
      <c r="CT932" s="22">
        <v>0</v>
      </c>
      <c r="CU932" s="23">
        <v>0</v>
      </c>
      <c r="CV932" s="23">
        <v>0</v>
      </c>
      <c r="CW932" s="23"/>
      <c r="CX932" s="23">
        <v>0</v>
      </c>
      <c r="CY932" s="24">
        <v>0</v>
      </c>
      <c r="CZ932" s="23">
        <v>0</v>
      </c>
      <c r="DA932" s="23">
        <v>0</v>
      </c>
      <c r="DB932" s="25">
        <f t="shared" si="129"/>
        <v>2356667997</v>
      </c>
      <c r="DC932" s="22">
        <v>0</v>
      </c>
      <c r="DD932" s="23">
        <v>0</v>
      </c>
      <c r="DE932" s="23">
        <v>0</v>
      </c>
      <c r="DF932" s="23">
        <v>0</v>
      </c>
      <c r="DG932" s="23">
        <v>0</v>
      </c>
      <c r="DH932" s="24">
        <v>0</v>
      </c>
      <c r="DI932" s="23">
        <v>0</v>
      </c>
      <c r="DJ932" s="23">
        <v>0</v>
      </c>
      <c r="DK932" s="25">
        <f t="shared" si="130"/>
        <v>2356667997</v>
      </c>
      <c r="DL932" s="28">
        <v>0</v>
      </c>
      <c r="DM932" s="23">
        <v>0</v>
      </c>
      <c r="DN932" s="23">
        <v>0</v>
      </c>
      <c r="DO932" s="23">
        <v>0</v>
      </c>
      <c r="DP932" s="23"/>
      <c r="DQ932" s="23"/>
      <c r="DR932" s="23">
        <v>0</v>
      </c>
      <c r="DS932" s="23">
        <v>0</v>
      </c>
      <c r="DT932" s="24">
        <v>0</v>
      </c>
      <c r="DU932" s="23">
        <v>0</v>
      </c>
      <c r="DV932" s="23">
        <v>0</v>
      </c>
      <c r="DW932" s="26">
        <f t="shared" si="137"/>
        <v>2356667997</v>
      </c>
      <c r="DX932" s="26">
        <f>VLOOKUP(B932,[2]RPTNCT049_ConsultaSaldosContabl!$I$4:$K$7914,3,0)</f>
        <v>800627413</v>
      </c>
      <c r="DY932" s="13" t="e">
        <f>+S932+AD932+AU932+#REF!+BG932+#REF!+BQ932+#REF!</f>
        <v>#REF!</v>
      </c>
    </row>
    <row r="933" spans="1:129" ht="15" customHeight="1" x14ac:dyDescent="0.2">
      <c r="A933" s="9">
        <v>8000967406</v>
      </c>
      <c r="B933" s="9">
        <v>800096740</v>
      </c>
      <c r="C933" s="9"/>
      <c r="D933" s="27">
        <v>219023090</v>
      </c>
      <c r="E933" s="21" t="s">
        <v>505</v>
      </c>
      <c r="F933" s="20" t="s">
        <v>1647</v>
      </c>
      <c r="G933" s="22">
        <f>VLOOKUP(A933,[1]SGP!$A$4:$G$1137,7,0)</f>
        <v>0</v>
      </c>
      <c r="H933" s="23"/>
      <c r="I933" s="23">
        <v>0</v>
      </c>
      <c r="J933" s="23">
        <v>0</v>
      </c>
      <c r="K933" s="24">
        <v>0</v>
      </c>
      <c r="L933" s="23">
        <v>0</v>
      </c>
      <c r="M933" s="23">
        <v>0</v>
      </c>
      <c r="N933" s="25">
        <f t="shared" si="131"/>
        <v>0</v>
      </c>
      <c r="O933" s="25">
        <v>0</v>
      </c>
      <c r="P933" s="22">
        <v>0</v>
      </c>
      <c r="Q933" s="23">
        <v>0</v>
      </c>
      <c r="R933" s="23">
        <v>0</v>
      </c>
      <c r="S933" s="31">
        <v>231951718</v>
      </c>
      <c r="T933" s="23">
        <v>0</v>
      </c>
      <c r="U933" s="24">
        <v>0</v>
      </c>
      <c r="V933" s="23">
        <v>0</v>
      </c>
      <c r="W933" s="23">
        <v>0</v>
      </c>
      <c r="X933" s="25">
        <f t="shared" si="132"/>
        <v>231951718</v>
      </c>
      <c r="Y933" s="25">
        <v>0</v>
      </c>
      <c r="Z933" s="22">
        <v>0</v>
      </c>
      <c r="AA933" s="23">
        <v>0</v>
      </c>
      <c r="AB933" s="22">
        <v>0</v>
      </c>
      <c r="AC933" s="23">
        <v>0</v>
      </c>
      <c r="AD933" s="23">
        <v>0</v>
      </c>
      <c r="AE933" s="23">
        <v>0</v>
      </c>
      <c r="AF933" s="24">
        <v>0</v>
      </c>
      <c r="AG933" s="23">
        <v>0</v>
      </c>
      <c r="AH933" s="23">
        <v>0</v>
      </c>
      <c r="AI933" s="25">
        <f t="shared" si="133"/>
        <v>231951718</v>
      </c>
      <c r="AJ933" s="25">
        <v>0</v>
      </c>
      <c r="AK933" s="24">
        <v>0</v>
      </c>
      <c r="AL933" s="23">
        <v>0</v>
      </c>
      <c r="AM933" s="23">
        <v>0</v>
      </c>
      <c r="AN933" s="24">
        <v>0</v>
      </c>
      <c r="AO933" s="24">
        <v>0</v>
      </c>
      <c r="AP933" s="23">
        <v>0</v>
      </c>
      <c r="AQ933" s="23">
        <v>0</v>
      </c>
      <c r="AR933" s="23">
        <v>0</v>
      </c>
      <c r="AS933" s="41" t="s">
        <v>2304</v>
      </c>
      <c r="AT933" s="23">
        <v>0</v>
      </c>
      <c r="AU933" s="23">
        <v>0</v>
      </c>
      <c r="AV933" s="25">
        <v>231951718</v>
      </c>
      <c r="AW933" s="22">
        <v>0</v>
      </c>
      <c r="AX933" s="23">
        <v>0</v>
      </c>
      <c r="AY933" s="41">
        <v>0</v>
      </c>
      <c r="AZ933" s="23">
        <v>0</v>
      </c>
      <c r="BA933" s="24">
        <v>0</v>
      </c>
      <c r="BB933" s="23">
        <v>0</v>
      </c>
      <c r="BC933" s="23"/>
      <c r="BD933" s="23">
        <v>0</v>
      </c>
      <c r="BE933" s="41">
        <v>0</v>
      </c>
      <c r="BF933" s="23">
        <v>236059255</v>
      </c>
      <c r="BG933" s="23">
        <v>208834063</v>
      </c>
      <c r="BH933" s="25">
        <v>676845036</v>
      </c>
      <c r="BI933" s="23">
        <v>0</v>
      </c>
      <c r="BJ933" s="23">
        <v>61379611</v>
      </c>
      <c r="BK933" s="23">
        <v>0</v>
      </c>
      <c r="BL933" s="23">
        <v>0</v>
      </c>
      <c r="BM933" s="23">
        <v>0</v>
      </c>
      <c r="BN933" s="24">
        <v>0</v>
      </c>
      <c r="BO933" s="23">
        <v>0</v>
      </c>
      <c r="BP933" s="23">
        <v>0</v>
      </c>
      <c r="BQ933" s="23">
        <v>0</v>
      </c>
      <c r="BR933" s="25">
        <v>738224647</v>
      </c>
      <c r="BS933" s="22">
        <v>0</v>
      </c>
      <c r="BT933" s="23">
        <v>0</v>
      </c>
      <c r="BU933" s="23">
        <v>0</v>
      </c>
      <c r="BV933" s="23">
        <v>0</v>
      </c>
      <c r="BW933" s="24">
        <v>0</v>
      </c>
      <c r="BX933" s="23">
        <v>0</v>
      </c>
      <c r="BY933" s="23">
        <v>0</v>
      </c>
      <c r="BZ933" s="23">
        <v>0</v>
      </c>
      <c r="CA933" s="25">
        <f t="shared" si="134"/>
        <v>738224647</v>
      </c>
      <c r="CB933" s="22">
        <v>0</v>
      </c>
      <c r="CC933" s="23">
        <v>0</v>
      </c>
      <c r="CD933" s="23">
        <v>0</v>
      </c>
      <c r="CE933" s="23">
        <v>0</v>
      </c>
      <c r="CF933" s="24">
        <v>0</v>
      </c>
      <c r="CG933" s="23">
        <v>0</v>
      </c>
      <c r="CH933" s="23">
        <v>0</v>
      </c>
      <c r="CI933" s="23">
        <v>0</v>
      </c>
      <c r="CJ933" s="25">
        <f t="shared" si="135"/>
        <v>738224647</v>
      </c>
      <c r="CK933" s="22">
        <v>0</v>
      </c>
      <c r="CL933" s="23">
        <v>0</v>
      </c>
      <c r="CM933" s="23">
        <v>0</v>
      </c>
      <c r="CN933" s="23">
        <v>0</v>
      </c>
      <c r="CO933" s="23">
        <v>0</v>
      </c>
      <c r="CP933" s="24">
        <v>0</v>
      </c>
      <c r="CQ933" s="23">
        <v>0</v>
      </c>
      <c r="CR933" s="23">
        <v>0</v>
      </c>
      <c r="CS933" s="25">
        <f t="shared" si="136"/>
        <v>738224647</v>
      </c>
      <c r="CT933" s="22">
        <v>0</v>
      </c>
      <c r="CU933" s="23">
        <v>0</v>
      </c>
      <c r="CV933" s="23">
        <v>0</v>
      </c>
      <c r="CW933" s="23">
        <v>0</v>
      </c>
      <c r="CX933" s="23">
        <v>0</v>
      </c>
      <c r="CY933" s="24">
        <v>0</v>
      </c>
      <c r="CZ933" s="23">
        <v>0</v>
      </c>
      <c r="DA933" s="23">
        <v>0</v>
      </c>
      <c r="DB933" s="25">
        <f t="shared" si="129"/>
        <v>738224647</v>
      </c>
      <c r="DC933" s="22">
        <v>0</v>
      </c>
      <c r="DD933" s="23">
        <v>0</v>
      </c>
      <c r="DE933" s="23">
        <v>0</v>
      </c>
      <c r="DF933" s="23">
        <v>0</v>
      </c>
      <c r="DG933" s="23">
        <v>0</v>
      </c>
      <c r="DH933" s="24">
        <v>0</v>
      </c>
      <c r="DI933" s="23">
        <v>0</v>
      </c>
      <c r="DJ933" s="23">
        <v>0</v>
      </c>
      <c r="DK933" s="25">
        <f t="shared" si="130"/>
        <v>738224647</v>
      </c>
      <c r="DL933" s="28">
        <v>0</v>
      </c>
      <c r="DM933" s="23">
        <v>0</v>
      </c>
      <c r="DN933" s="23">
        <v>0</v>
      </c>
      <c r="DO933" s="23">
        <v>0</v>
      </c>
      <c r="DP933" s="23">
        <v>0</v>
      </c>
      <c r="DQ933" s="23"/>
      <c r="DR933" s="23">
        <v>0</v>
      </c>
      <c r="DS933" s="23">
        <v>0</v>
      </c>
      <c r="DT933" s="24">
        <v>0</v>
      </c>
      <c r="DU933" s="23">
        <v>0</v>
      </c>
      <c r="DV933" s="23">
        <v>0</v>
      </c>
      <c r="DW933" s="26">
        <f t="shared" si="137"/>
        <v>738224647</v>
      </c>
      <c r="DX933" s="26">
        <f>VLOOKUP(B933,[2]RPTNCT049_ConsultaSaldosContabl!$I$4:$K$7914,3,0)</f>
        <v>297438866</v>
      </c>
      <c r="DY933" s="13" t="e">
        <f>+S933+AD933+AU933+#REF!+BG933+#REF!+BQ933+#REF!</f>
        <v>#REF!</v>
      </c>
    </row>
    <row r="934" spans="1:129" ht="15" customHeight="1" x14ac:dyDescent="0.2">
      <c r="A934" s="9">
        <v>8000967398</v>
      </c>
      <c r="B934" s="9">
        <v>800096739</v>
      </c>
      <c r="C934" s="9"/>
      <c r="D934" s="27">
        <v>217923079</v>
      </c>
      <c r="E934" s="21" t="s">
        <v>504</v>
      </c>
      <c r="F934" s="20" t="s">
        <v>1646</v>
      </c>
      <c r="G934" s="22">
        <f>VLOOKUP(A934,[1]SGP!$A$4:$G$1137,7,0)</f>
        <v>0</v>
      </c>
      <c r="H934" s="23"/>
      <c r="I934" s="23">
        <v>0</v>
      </c>
      <c r="J934" s="23">
        <v>0</v>
      </c>
      <c r="K934" s="24">
        <v>0</v>
      </c>
      <c r="L934" s="23">
        <v>0</v>
      </c>
      <c r="M934" s="23">
        <v>0</v>
      </c>
      <c r="N934" s="25">
        <f t="shared" si="131"/>
        <v>0</v>
      </c>
      <c r="O934" s="25">
        <v>0</v>
      </c>
      <c r="P934" s="22">
        <v>0</v>
      </c>
      <c r="Q934" s="23">
        <v>0</v>
      </c>
      <c r="R934" s="23">
        <v>0</v>
      </c>
      <c r="S934" s="31">
        <v>246091793</v>
      </c>
      <c r="T934" s="23">
        <v>0</v>
      </c>
      <c r="U934" s="24">
        <v>0</v>
      </c>
      <c r="V934" s="23">
        <v>0</v>
      </c>
      <c r="W934" s="23">
        <v>0</v>
      </c>
      <c r="X934" s="25">
        <f t="shared" si="132"/>
        <v>246091793</v>
      </c>
      <c r="Y934" s="25">
        <v>0</v>
      </c>
      <c r="Z934" s="22">
        <v>0</v>
      </c>
      <c r="AA934" s="23">
        <v>0</v>
      </c>
      <c r="AB934" s="22">
        <v>0</v>
      </c>
      <c r="AC934" s="23">
        <v>0</v>
      </c>
      <c r="AD934" s="23">
        <v>0</v>
      </c>
      <c r="AE934" s="23">
        <v>0</v>
      </c>
      <c r="AF934" s="24">
        <v>0</v>
      </c>
      <c r="AG934" s="23">
        <v>0</v>
      </c>
      <c r="AH934" s="23">
        <v>0</v>
      </c>
      <c r="AI934" s="25">
        <f t="shared" si="133"/>
        <v>246091793</v>
      </c>
      <c r="AJ934" s="25">
        <v>0</v>
      </c>
      <c r="AK934" s="24">
        <v>0</v>
      </c>
      <c r="AL934" s="23">
        <v>0</v>
      </c>
      <c r="AM934" s="23">
        <v>0</v>
      </c>
      <c r="AN934" s="24">
        <v>0</v>
      </c>
      <c r="AO934" s="24">
        <v>0</v>
      </c>
      <c r="AP934" s="23">
        <v>0</v>
      </c>
      <c r="AQ934" s="23">
        <v>0</v>
      </c>
      <c r="AR934" s="23">
        <v>0</v>
      </c>
      <c r="AS934" s="41" t="s">
        <v>2304</v>
      </c>
      <c r="AT934" s="23">
        <v>0</v>
      </c>
      <c r="AU934" s="23">
        <v>0</v>
      </c>
      <c r="AV934" s="25">
        <v>246091793</v>
      </c>
      <c r="AW934" s="22">
        <v>0</v>
      </c>
      <c r="AX934" s="23">
        <v>0</v>
      </c>
      <c r="AY934" s="41">
        <v>0</v>
      </c>
      <c r="AZ934" s="23">
        <v>0</v>
      </c>
      <c r="BA934" s="24">
        <v>0</v>
      </c>
      <c r="BB934" s="23">
        <v>0</v>
      </c>
      <c r="BC934" s="23"/>
      <c r="BD934" s="23">
        <v>0</v>
      </c>
      <c r="BE934" s="41">
        <v>0</v>
      </c>
      <c r="BF934" s="23">
        <v>211659385</v>
      </c>
      <c r="BG934" s="23">
        <v>211241478</v>
      </c>
      <c r="BH934" s="25">
        <v>668992656</v>
      </c>
      <c r="BI934" s="23">
        <v>0</v>
      </c>
      <c r="BJ934" s="23">
        <v>58621765</v>
      </c>
      <c r="BK934" s="23">
        <v>0</v>
      </c>
      <c r="BL934" s="23">
        <v>0</v>
      </c>
      <c r="BM934" s="23">
        <v>0</v>
      </c>
      <c r="BN934" s="24">
        <v>0</v>
      </c>
      <c r="BO934" s="23">
        <v>0</v>
      </c>
      <c r="BP934" s="23">
        <v>0</v>
      </c>
      <c r="BQ934" s="23">
        <v>0</v>
      </c>
      <c r="BR934" s="25">
        <v>727614421</v>
      </c>
      <c r="BS934" s="22">
        <v>0</v>
      </c>
      <c r="BT934" s="23">
        <v>0</v>
      </c>
      <c r="BU934" s="23">
        <v>0</v>
      </c>
      <c r="BV934" s="23">
        <v>0</v>
      </c>
      <c r="BW934" s="24">
        <v>0</v>
      </c>
      <c r="BX934" s="23">
        <v>0</v>
      </c>
      <c r="BY934" s="23">
        <v>0</v>
      </c>
      <c r="BZ934" s="23">
        <v>0</v>
      </c>
      <c r="CA934" s="25">
        <f t="shared" si="134"/>
        <v>727614421</v>
      </c>
      <c r="CB934" s="22">
        <v>0</v>
      </c>
      <c r="CC934" s="23">
        <v>0</v>
      </c>
      <c r="CD934" s="23">
        <v>0</v>
      </c>
      <c r="CE934" s="23">
        <v>0</v>
      </c>
      <c r="CF934" s="24">
        <v>0</v>
      </c>
      <c r="CG934" s="23">
        <v>0</v>
      </c>
      <c r="CH934" s="23">
        <v>0</v>
      </c>
      <c r="CI934" s="23">
        <v>0</v>
      </c>
      <c r="CJ934" s="25">
        <f t="shared" si="135"/>
        <v>727614421</v>
      </c>
      <c r="CK934" s="22">
        <v>0</v>
      </c>
      <c r="CL934" s="23">
        <v>0</v>
      </c>
      <c r="CM934" s="23">
        <v>0</v>
      </c>
      <c r="CN934" s="23">
        <v>0</v>
      </c>
      <c r="CO934" s="23">
        <v>0</v>
      </c>
      <c r="CP934" s="24">
        <v>0</v>
      </c>
      <c r="CQ934" s="23">
        <v>0</v>
      </c>
      <c r="CR934" s="23">
        <v>0</v>
      </c>
      <c r="CS934" s="25">
        <f t="shared" si="136"/>
        <v>727614421</v>
      </c>
      <c r="CT934" s="22">
        <v>0</v>
      </c>
      <c r="CU934" s="23">
        <v>0</v>
      </c>
      <c r="CV934" s="23">
        <v>0</v>
      </c>
      <c r="CW934" s="23">
        <v>0</v>
      </c>
      <c r="CX934" s="23">
        <v>0</v>
      </c>
      <c r="CY934" s="24">
        <v>0</v>
      </c>
      <c r="CZ934" s="23">
        <v>0</v>
      </c>
      <c r="DA934" s="23">
        <v>0</v>
      </c>
      <c r="DB934" s="25">
        <f t="shared" si="129"/>
        <v>727614421</v>
      </c>
      <c r="DC934" s="22">
        <v>0</v>
      </c>
      <c r="DD934" s="23">
        <v>0</v>
      </c>
      <c r="DE934" s="23">
        <v>0</v>
      </c>
      <c r="DF934" s="23">
        <v>0</v>
      </c>
      <c r="DG934" s="23">
        <v>0</v>
      </c>
      <c r="DH934" s="24">
        <v>0</v>
      </c>
      <c r="DI934" s="23">
        <v>0</v>
      </c>
      <c r="DJ934" s="23">
        <v>0</v>
      </c>
      <c r="DK934" s="25">
        <f t="shared" si="130"/>
        <v>727614421</v>
      </c>
      <c r="DL934" s="28">
        <v>0</v>
      </c>
      <c r="DM934" s="23">
        <v>0</v>
      </c>
      <c r="DN934" s="23">
        <v>0</v>
      </c>
      <c r="DO934" s="23">
        <v>0</v>
      </c>
      <c r="DP934" s="23">
        <v>0</v>
      </c>
      <c r="DQ934" s="23"/>
      <c r="DR934" s="23">
        <v>0</v>
      </c>
      <c r="DS934" s="23">
        <v>0</v>
      </c>
      <c r="DT934" s="24">
        <v>0</v>
      </c>
      <c r="DU934" s="23">
        <v>0</v>
      </c>
      <c r="DV934" s="23">
        <v>0</v>
      </c>
      <c r="DW934" s="26">
        <f t="shared" si="137"/>
        <v>727614421</v>
      </c>
      <c r="DX934" s="26">
        <f>VLOOKUP(B934,[2]RPTNCT049_ConsultaSaldosContabl!$I$4:$K$7914,3,0)</f>
        <v>270281150</v>
      </c>
      <c r="DY934" s="13" t="e">
        <f>+S934+AD934+AU934+#REF!+BG934+#REF!+BQ934+#REF!</f>
        <v>#REF!</v>
      </c>
    </row>
    <row r="935" spans="1:129" ht="15" customHeight="1" x14ac:dyDescent="0.2">
      <c r="A935" s="9">
        <v>8000967373</v>
      </c>
      <c r="B935" s="9">
        <v>800096737</v>
      </c>
      <c r="C935" s="9"/>
      <c r="D935" s="27">
        <v>216823068</v>
      </c>
      <c r="E935" s="21" t="s">
        <v>503</v>
      </c>
      <c r="F935" s="20" t="s">
        <v>1645</v>
      </c>
      <c r="G935" s="22">
        <f>VLOOKUP(A935,[1]SGP!$A$4:$G$1137,7,0)</f>
        <v>0</v>
      </c>
      <c r="H935" s="23"/>
      <c r="I935" s="23">
        <v>0</v>
      </c>
      <c r="J935" s="23">
        <v>0</v>
      </c>
      <c r="K935" s="24">
        <v>0</v>
      </c>
      <c r="L935" s="23">
        <v>0</v>
      </c>
      <c r="M935" s="23">
        <v>0</v>
      </c>
      <c r="N935" s="25">
        <f t="shared" si="131"/>
        <v>0</v>
      </c>
      <c r="O935" s="25">
        <v>0</v>
      </c>
      <c r="P935" s="22">
        <v>0</v>
      </c>
      <c r="Q935" s="23">
        <v>0</v>
      </c>
      <c r="R935" s="23">
        <v>0</v>
      </c>
      <c r="S935" s="31">
        <v>387530751</v>
      </c>
      <c r="T935" s="23">
        <v>0</v>
      </c>
      <c r="U935" s="24">
        <v>0</v>
      </c>
      <c r="V935" s="23">
        <v>0</v>
      </c>
      <c r="W935" s="23">
        <v>0</v>
      </c>
      <c r="X935" s="25">
        <f t="shared" si="132"/>
        <v>387530751</v>
      </c>
      <c r="Y935" s="25">
        <v>0</v>
      </c>
      <c r="Z935" s="22">
        <v>0</v>
      </c>
      <c r="AA935" s="23">
        <v>0</v>
      </c>
      <c r="AB935" s="22">
        <v>0</v>
      </c>
      <c r="AC935" s="23">
        <v>0</v>
      </c>
      <c r="AD935" s="23">
        <v>0</v>
      </c>
      <c r="AE935" s="23">
        <v>0</v>
      </c>
      <c r="AF935" s="24">
        <v>0</v>
      </c>
      <c r="AG935" s="23">
        <v>0</v>
      </c>
      <c r="AH935" s="23">
        <v>0</v>
      </c>
      <c r="AI935" s="25">
        <f t="shared" si="133"/>
        <v>387530751</v>
      </c>
      <c r="AJ935" s="25">
        <v>0</v>
      </c>
      <c r="AK935" s="24">
        <v>0</v>
      </c>
      <c r="AL935" s="23">
        <v>0</v>
      </c>
      <c r="AM935" s="23">
        <v>0</v>
      </c>
      <c r="AN935" s="24">
        <v>0</v>
      </c>
      <c r="AO935" s="24">
        <v>0</v>
      </c>
      <c r="AP935" s="23">
        <v>0</v>
      </c>
      <c r="AQ935" s="23">
        <v>0</v>
      </c>
      <c r="AR935" s="23">
        <v>0</v>
      </c>
      <c r="AS935" s="41" t="s">
        <v>2304</v>
      </c>
      <c r="AT935" s="23">
        <v>0</v>
      </c>
      <c r="AU935" s="23">
        <v>0</v>
      </c>
      <c r="AV935" s="25">
        <v>387530751</v>
      </c>
      <c r="AW935" s="22">
        <v>0</v>
      </c>
      <c r="AX935" s="23">
        <v>0</v>
      </c>
      <c r="AY935" s="41">
        <v>0</v>
      </c>
      <c r="AZ935" s="23">
        <v>0</v>
      </c>
      <c r="BA935" s="24">
        <v>0</v>
      </c>
      <c r="BB935" s="23">
        <v>0</v>
      </c>
      <c r="BC935" s="23"/>
      <c r="BD935" s="23">
        <v>0</v>
      </c>
      <c r="BE935" s="41">
        <v>0</v>
      </c>
      <c r="BF935" s="23">
        <v>471290080</v>
      </c>
      <c r="BG935" s="23">
        <v>334852010</v>
      </c>
      <c r="BH935" s="25">
        <v>1193672841</v>
      </c>
      <c r="BI935" s="23">
        <v>0</v>
      </c>
      <c r="BJ935" s="23">
        <v>126870731</v>
      </c>
      <c r="BK935" s="23">
        <v>0</v>
      </c>
      <c r="BL935" s="23">
        <v>0</v>
      </c>
      <c r="BM935" s="23">
        <v>0</v>
      </c>
      <c r="BN935" s="24">
        <v>0</v>
      </c>
      <c r="BO935" s="23">
        <v>0</v>
      </c>
      <c r="BP935" s="23">
        <v>0</v>
      </c>
      <c r="BQ935" s="23">
        <v>0</v>
      </c>
      <c r="BR935" s="25">
        <v>1320543572</v>
      </c>
      <c r="BS935" s="22">
        <v>0</v>
      </c>
      <c r="BT935" s="23">
        <v>0</v>
      </c>
      <c r="BU935" s="23">
        <v>0</v>
      </c>
      <c r="BV935" s="23">
        <v>0</v>
      </c>
      <c r="BW935" s="24">
        <v>0</v>
      </c>
      <c r="BX935" s="23">
        <v>0</v>
      </c>
      <c r="BY935" s="23">
        <v>0</v>
      </c>
      <c r="BZ935" s="23">
        <v>0</v>
      </c>
      <c r="CA935" s="25">
        <f t="shared" si="134"/>
        <v>1320543572</v>
      </c>
      <c r="CB935" s="22">
        <v>0</v>
      </c>
      <c r="CC935" s="23">
        <v>0</v>
      </c>
      <c r="CD935" s="23">
        <v>0</v>
      </c>
      <c r="CE935" s="23">
        <v>0</v>
      </c>
      <c r="CF935" s="24">
        <v>0</v>
      </c>
      <c r="CG935" s="23">
        <v>0</v>
      </c>
      <c r="CH935" s="23">
        <v>0</v>
      </c>
      <c r="CI935" s="23">
        <v>0</v>
      </c>
      <c r="CJ935" s="25">
        <f t="shared" si="135"/>
        <v>1320543572</v>
      </c>
      <c r="CK935" s="22">
        <v>0</v>
      </c>
      <c r="CL935" s="23">
        <v>0</v>
      </c>
      <c r="CM935" s="23">
        <v>0</v>
      </c>
      <c r="CN935" s="23">
        <v>0</v>
      </c>
      <c r="CO935" s="23">
        <v>0</v>
      </c>
      <c r="CP935" s="24">
        <v>0</v>
      </c>
      <c r="CQ935" s="23">
        <v>0</v>
      </c>
      <c r="CR935" s="23">
        <v>0</v>
      </c>
      <c r="CS935" s="25">
        <f t="shared" si="136"/>
        <v>1320543572</v>
      </c>
      <c r="CT935" s="22">
        <v>0</v>
      </c>
      <c r="CU935" s="23">
        <v>0</v>
      </c>
      <c r="CV935" s="23">
        <v>0</v>
      </c>
      <c r="CW935" s="23"/>
      <c r="CX935" s="23">
        <v>0</v>
      </c>
      <c r="CY935" s="24">
        <v>0</v>
      </c>
      <c r="CZ935" s="23">
        <v>0</v>
      </c>
      <c r="DA935" s="23">
        <v>0</v>
      </c>
      <c r="DB935" s="25">
        <f t="shared" ref="DB935:DB998" si="138">SUM(CS935:DA935)</f>
        <v>1320543572</v>
      </c>
      <c r="DC935" s="22">
        <v>0</v>
      </c>
      <c r="DD935" s="23">
        <v>0</v>
      </c>
      <c r="DE935" s="23">
        <v>0</v>
      </c>
      <c r="DF935" s="23">
        <v>0</v>
      </c>
      <c r="DG935" s="23">
        <v>0</v>
      </c>
      <c r="DH935" s="24">
        <v>0</v>
      </c>
      <c r="DI935" s="23">
        <v>0</v>
      </c>
      <c r="DJ935" s="23">
        <v>0</v>
      </c>
      <c r="DK935" s="25">
        <f t="shared" ref="DK935:DK998" si="139">+DB935+DC935+DD935+DE935+DF935+DG935+DH935+DI935+DJ935</f>
        <v>1320543572</v>
      </c>
      <c r="DL935" s="28">
        <v>0</v>
      </c>
      <c r="DM935" s="23">
        <v>0</v>
      </c>
      <c r="DN935" s="23">
        <v>0</v>
      </c>
      <c r="DO935" s="23">
        <v>0</v>
      </c>
      <c r="DP935" s="23"/>
      <c r="DQ935" s="23"/>
      <c r="DR935" s="23">
        <v>0</v>
      </c>
      <c r="DS935" s="23">
        <v>0</v>
      </c>
      <c r="DT935" s="24">
        <v>0</v>
      </c>
      <c r="DU935" s="23">
        <v>0</v>
      </c>
      <c r="DV935" s="23">
        <v>0</v>
      </c>
      <c r="DW935" s="26">
        <f t="shared" si="137"/>
        <v>1320543572</v>
      </c>
      <c r="DX935" s="26">
        <f>VLOOKUP(B935,[2]RPTNCT049_ConsultaSaldosContabl!$I$4:$K$7914,3,0)</f>
        <v>598160811</v>
      </c>
      <c r="DY935" s="13" t="e">
        <f>+S935+AD935+AU935+#REF!+BG935+#REF!+BQ935+#REF!</f>
        <v>#REF!</v>
      </c>
    </row>
    <row r="936" spans="1:129" ht="15" customHeight="1" x14ac:dyDescent="0.2">
      <c r="A936" s="9">
        <v>8000967341</v>
      </c>
      <c r="B936" s="9">
        <v>800096734</v>
      </c>
      <c r="C936" s="9"/>
      <c r="D936" s="27">
        <v>210123001</v>
      </c>
      <c r="E936" s="21" t="s">
        <v>21</v>
      </c>
      <c r="F936" s="36" t="s">
        <v>1176</v>
      </c>
      <c r="G936" s="22">
        <f>VLOOKUP(A936,[1]SGP!$A$4:$G$1137,7,0)</f>
        <v>10834497030</v>
      </c>
      <c r="H936" s="23"/>
      <c r="I936" s="23">
        <v>0</v>
      </c>
      <c r="J936" s="23">
        <v>0</v>
      </c>
      <c r="K936" s="24">
        <v>594090720</v>
      </c>
      <c r="L936" s="23">
        <v>1939872121</v>
      </c>
      <c r="M936" s="23">
        <v>0</v>
      </c>
      <c r="N936" s="25">
        <f t="shared" si="131"/>
        <v>13368459871</v>
      </c>
      <c r="O936" s="25">
        <v>0</v>
      </c>
      <c r="P936" s="22">
        <v>11357606098</v>
      </c>
      <c r="Q936" s="23">
        <v>0</v>
      </c>
      <c r="R936" s="23">
        <v>0</v>
      </c>
      <c r="S936" s="31">
        <v>2820281138</v>
      </c>
      <c r="T936" s="23">
        <v>0</v>
      </c>
      <c r="U936" s="24">
        <v>734251396</v>
      </c>
      <c r="V936" s="23">
        <v>877543873</v>
      </c>
      <c r="W936" s="23">
        <v>0</v>
      </c>
      <c r="X936" s="25">
        <f t="shared" si="132"/>
        <v>29158142376</v>
      </c>
      <c r="Y936" s="25">
        <v>0</v>
      </c>
      <c r="Z936" s="22">
        <v>0</v>
      </c>
      <c r="AA936" s="23">
        <v>0</v>
      </c>
      <c r="AB936" s="22">
        <v>0</v>
      </c>
      <c r="AC936" s="31">
        <v>2792489842</v>
      </c>
      <c r="AD936" s="23">
        <v>219410324</v>
      </c>
      <c r="AE936" s="23">
        <v>11830319210</v>
      </c>
      <c r="AF936" s="24">
        <v>664171058</v>
      </c>
      <c r="AG936" s="23">
        <v>1408707997</v>
      </c>
      <c r="AH936" s="23">
        <v>0</v>
      </c>
      <c r="AI936" s="25">
        <f t="shared" si="133"/>
        <v>46073240807</v>
      </c>
      <c r="AJ936" s="25">
        <v>0</v>
      </c>
      <c r="AK936" s="24">
        <v>0</v>
      </c>
      <c r="AL936" s="23">
        <v>0</v>
      </c>
      <c r="AM936" s="23">
        <v>0</v>
      </c>
      <c r="AN936" s="24">
        <v>0</v>
      </c>
      <c r="AO936" s="23">
        <v>12394307281</v>
      </c>
      <c r="AP936" s="23">
        <v>686520302</v>
      </c>
      <c r="AQ936" s="23">
        <v>1459083507</v>
      </c>
      <c r="AR936" s="23">
        <v>0</v>
      </c>
      <c r="AS936" s="23">
        <v>5577438276</v>
      </c>
      <c r="AT936" s="23">
        <v>0</v>
      </c>
      <c r="AU936" s="23">
        <v>0</v>
      </c>
      <c r="AV936" s="25">
        <v>66190590173</v>
      </c>
      <c r="AW936" s="22">
        <v>6485340087</v>
      </c>
      <c r="AX936" s="23">
        <v>0</v>
      </c>
      <c r="AY936" s="41">
        <v>0</v>
      </c>
      <c r="AZ936" s="23">
        <v>0</v>
      </c>
      <c r="BA936" s="24">
        <v>686520302</v>
      </c>
      <c r="BB936" s="23">
        <v>1459083507</v>
      </c>
      <c r="BC936" s="23"/>
      <c r="BD936" s="23">
        <v>0</v>
      </c>
      <c r="BE936" s="41">
        <v>0</v>
      </c>
      <c r="BF936" s="23">
        <v>2679523200</v>
      </c>
      <c r="BG936" s="23">
        <v>2721726476</v>
      </c>
      <c r="BH936" s="25">
        <v>80222783745</v>
      </c>
      <c r="BI936" s="23">
        <v>13080414735</v>
      </c>
      <c r="BJ936" s="23">
        <v>1772138112</v>
      </c>
      <c r="BK936" s="23">
        <v>0</v>
      </c>
      <c r="BL936" s="23">
        <v>0</v>
      </c>
      <c r="BM936" s="23">
        <v>0</v>
      </c>
      <c r="BN936" s="24">
        <v>686520302</v>
      </c>
      <c r="BO936" s="23">
        <v>1459083507</v>
      </c>
      <c r="BP936" s="23">
        <v>0</v>
      </c>
      <c r="BQ936" s="23">
        <v>0</v>
      </c>
      <c r="BR936" s="25">
        <v>97220940401</v>
      </c>
      <c r="BS936" s="22">
        <v>0</v>
      </c>
      <c r="BT936" s="23">
        <v>0</v>
      </c>
      <c r="BU936" s="23">
        <v>0</v>
      </c>
      <c r="BV936" s="23">
        <v>0</v>
      </c>
      <c r="BW936" s="24">
        <v>0</v>
      </c>
      <c r="BX936" s="23">
        <v>0</v>
      </c>
      <c r="BY936" s="23">
        <v>0</v>
      </c>
      <c r="BZ936" s="23">
        <v>0</v>
      </c>
      <c r="CA936" s="25">
        <f t="shared" si="134"/>
        <v>97220940401</v>
      </c>
      <c r="CB936" s="22">
        <v>0</v>
      </c>
      <c r="CC936" s="23">
        <v>0</v>
      </c>
      <c r="CD936" s="23">
        <v>0</v>
      </c>
      <c r="CE936" s="23">
        <v>0</v>
      </c>
      <c r="CF936" s="24">
        <v>0</v>
      </c>
      <c r="CG936" s="23">
        <v>0</v>
      </c>
      <c r="CH936" s="23">
        <v>0</v>
      </c>
      <c r="CI936" s="23">
        <v>0</v>
      </c>
      <c r="CJ936" s="25">
        <f t="shared" si="135"/>
        <v>97220940401</v>
      </c>
      <c r="CK936" s="22">
        <v>0</v>
      </c>
      <c r="CL936" s="23">
        <v>0</v>
      </c>
      <c r="CM936" s="23">
        <v>0</v>
      </c>
      <c r="CN936" s="23">
        <v>0</v>
      </c>
      <c r="CO936" s="23">
        <v>0</v>
      </c>
      <c r="CP936" s="24">
        <v>0</v>
      </c>
      <c r="CQ936" s="23">
        <v>0</v>
      </c>
      <c r="CR936" s="23">
        <v>0</v>
      </c>
      <c r="CS936" s="25">
        <f t="shared" si="136"/>
        <v>97220940401</v>
      </c>
      <c r="CT936" s="22">
        <v>0</v>
      </c>
      <c r="CU936" s="23">
        <v>0</v>
      </c>
      <c r="CV936" s="23">
        <v>0</v>
      </c>
      <c r="CW936" s="23">
        <v>0</v>
      </c>
      <c r="CX936" s="23">
        <v>0</v>
      </c>
      <c r="CY936" s="24">
        <v>0</v>
      </c>
      <c r="CZ936" s="23">
        <v>0</v>
      </c>
      <c r="DA936" s="23">
        <v>0</v>
      </c>
      <c r="DB936" s="25">
        <f t="shared" si="138"/>
        <v>97220940401</v>
      </c>
      <c r="DC936" s="22">
        <v>0</v>
      </c>
      <c r="DD936" s="23">
        <v>0</v>
      </c>
      <c r="DE936" s="23">
        <v>0</v>
      </c>
      <c r="DF936" s="23">
        <v>0</v>
      </c>
      <c r="DG936" s="23">
        <v>0</v>
      </c>
      <c r="DH936" s="24">
        <v>0</v>
      </c>
      <c r="DI936" s="23">
        <v>0</v>
      </c>
      <c r="DJ936" s="23">
        <v>0</v>
      </c>
      <c r="DK936" s="25">
        <f t="shared" si="139"/>
        <v>97220940401</v>
      </c>
      <c r="DL936" s="28">
        <v>0</v>
      </c>
      <c r="DM936" s="23">
        <v>0</v>
      </c>
      <c r="DN936" s="23">
        <v>0</v>
      </c>
      <c r="DO936" s="23">
        <v>0</v>
      </c>
      <c r="DP936" s="23">
        <v>0</v>
      </c>
      <c r="DQ936" s="23"/>
      <c r="DR936" s="23">
        <v>0</v>
      </c>
      <c r="DS936" s="23">
        <v>0</v>
      </c>
      <c r="DT936" s="24">
        <v>0</v>
      </c>
      <c r="DU936" s="23">
        <v>0</v>
      </c>
      <c r="DV936" s="23">
        <v>0</v>
      </c>
      <c r="DW936" s="26">
        <f t="shared" si="137"/>
        <v>97220940401</v>
      </c>
      <c r="DX936" s="26">
        <f>VLOOKUP(B936,[2]RPTNCT049_ConsultaSaldosContabl!$I$4:$K$7914,3,0)</f>
        <v>91459522463</v>
      </c>
      <c r="DY936" s="13" t="e">
        <f>+S936+AD936+AU936+#REF!+BG936+#REF!+BQ936+#REF!</f>
        <v>#REF!</v>
      </c>
    </row>
    <row r="937" spans="1:129" ht="15" customHeight="1" x14ac:dyDescent="0.2">
      <c r="A937" s="9">
        <v>8000966264</v>
      </c>
      <c r="B937" s="9">
        <v>800096626</v>
      </c>
      <c r="C937" s="9"/>
      <c r="D937" s="27">
        <v>218720787</v>
      </c>
      <c r="E937" s="21" t="s">
        <v>502</v>
      </c>
      <c r="F937" s="20" t="s">
        <v>1644</v>
      </c>
      <c r="G937" s="22">
        <f>VLOOKUP(A937,[1]SGP!$A$4:$G$1137,7,0)</f>
        <v>0</v>
      </c>
      <c r="H937" s="23"/>
      <c r="I937" s="23">
        <v>0</v>
      </c>
      <c r="J937" s="23">
        <v>0</v>
      </c>
      <c r="K937" s="24">
        <v>0</v>
      </c>
      <c r="L937" s="23">
        <v>0</v>
      </c>
      <c r="M937" s="23">
        <v>0</v>
      </c>
      <c r="N937" s="25">
        <f t="shared" si="131"/>
        <v>0</v>
      </c>
      <c r="O937" s="25">
        <v>0</v>
      </c>
      <c r="P937" s="22">
        <v>0</v>
      </c>
      <c r="Q937" s="23">
        <v>0</v>
      </c>
      <c r="R937" s="23">
        <v>0</v>
      </c>
      <c r="S937" s="31">
        <v>198120130</v>
      </c>
      <c r="T937" s="23">
        <v>0</v>
      </c>
      <c r="U937" s="24">
        <v>0</v>
      </c>
      <c r="V937" s="23">
        <v>0</v>
      </c>
      <c r="W937" s="23">
        <v>0</v>
      </c>
      <c r="X937" s="25">
        <f t="shared" si="132"/>
        <v>198120130</v>
      </c>
      <c r="Y937" s="25">
        <v>0</v>
      </c>
      <c r="Z937" s="22">
        <v>0</v>
      </c>
      <c r="AA937" s="23">
        <v>0</v>
      </c>
      <c r="AB937" s="22">
        <v>0</v>
      </c>
      <c r="AC937" s="23">
        <v>0</v>
      </c>
      <c r="AD937" s="23">
        <v>0</v>
      </c>
      <c r="AE937" s="23">
        <v>0</v>
      </c>
      <c r="AF937" s="24">
        <v>0</v>
      </c>
      <c r="AG937" s="23">
        <v>0</v>
      </c>
      <c r="AH937" s="23">
        <v>0</v>
      </c>
      <c r="AI937" s="25">
        <f t="shared" si="133"/>
        <v>198120130</v>
      </c>
      <c r="AJ937" s="25">
        <v>0</v>
      </c>
      <c r="AK937" s="24">
        <v>0</v>
      </c>
      <c r="AL937" s="23">
        <v>0</v>
      </c>
      <c r="AM937" s="23">
        <v>0</v>
      </c>
      <c r="AN937" s="24">
        <v>0</v>
      </c>
      <c r="AO937" s="24">
        <v>0</v>
      </c>
      <c r="AP937" s="23">
        <v>0</v>
      </c>
      <c r="AQ937" s="23">
        <v>0</v>
      </c>
      <c r="AR937" s="23">
        <v>0</v>
      </c>
      <c r="AS937" s="41" t="s">
        <v>2304</v>
      </c>
      <c r="AT937" s="23">
        <v>0</v>
      </c>
      <c r="AU937" s="23">
        <v>0</v>
      </c>
      <c r="AV937" s="25">
        <v>198120130</v>
      </c>
      <c r="AW937" s="22">
        <v>0</v>
      </c>
      <c r="AX937" s="23">
        <v>0</v>
      </c>
      <c r="AY937" s="41">
        <v>0</v>
      </c>
      <c r="AZ937" s="23">
        <v>0</v>
      </c>
      <c r="BA937" s="24">
        <v>0</v>
      </c>
      <c r="BB937" s="23">
        <v>0</v>
      </c>
      <c r="BC937" s="23"/>
      <c r="BD937" s="23">
        <v>0</v>
      </c>
      <c r="BE937" s="41">
        <v>0</v>
      </c>
      <c r="BF937" s="23">
        <v>157570855</v>
      </c>
      <c r="BG937" s="23">
        <v>171726665</v>
      </c>
      <c r="BH937" s="25">
        <v>527417650</v>
      </c>
      <c r="BI937" s="23">
        <v>0</v>
      </c>
      <c r="BJ937" s="23">
        <v>47468059</v>
      </c>
      <c r="BK937" s="23">
        <v>0</v>
      </c>
      <c r="BL937" s="23">
        <v>0</v>
      </c>
      <c r="BM937" s="23">
        <v>0</v>
      </c>
      <c r="BN937" s="24">
        <v>0</v>
      </c>
      <c r="BO937" s="23">
        <v>0</v>
      </c>
      <c r="BP937" s="23">
        <v>0</v>
      </c>
      <c r="BQ937" s="23">
        <v>0</v>
      </c>
      <c r="BR937" s="25">
        <v>574885709</v>
      </c>
      <c r="BS937" s="22">
        <v>0</v>
      </c>
      <c r="BT937" s="23">
        <v>0</v>
      </c>
      <c r="BU937" s="23">
        <v>0</v>
      </c>
      <c r="BV937" s="23">
        <v>0</v>
      </c>
      <c r="BW937" s="24">
        <v>0</v>
      </c>
      <c r="BX937" s="23">
        <v>0</v>
      </c>
      <c r="BY937" s="23">
        <v>0</v>
      </c>
      <c r="BZ937" s="23">
        <v>0</v>
      </c>
      <c r="CA937" s="25">
        <f t="shared" si="134"/>
        <v>574885709</v>
      </c>
      <c r="CB937" s="22">
        <v>0</v>
      </c>
      <c r="CC937" s="23">
        <v>0</v>
      </c>
      <c r="CD937" s="23">
        <v>0</v>
      </c>
      <c r="CE937" s="23">
        <v>0</v>
      </c>
      <c r="CF937" s="24">
        <v>0</v>
      </c>
      <c r="CG937" s="23">
        <v>0</v>
      </c>
      <c r="CH937" s="23">
        <v>0</v>
      </c>
      <c r="CI937" s="23">
        <v>0</v>
      </c>
      <c r="CJ937" s="25">
        <f t="shared" si="135"/>
        <v>574885709</v>
      </c>
      <c r="CK937" s="22">
        <v>0</v>
      </c>
      <c r="CL937" s="23">
        <v>0</v>
      </c>
      <c r="CM937" s="23">
        <v>0</v>
      </c>
      <c r="CN937" s="23">
        <v>0</v>
      </c>
      <c r="CO937" s="23">
        <v>0</v>
      </c>
      <c r="CP937" s="24">
        <v>0</v>
      </c>
      <c r="CQ937" s="23">
        <v>0</v>
      </c>
      <c r="CR937" s="23">
        <v>0</v>
      </c>
      <c r="CS937" s="25">
        <f t="shared" si="136"/>
        <v>574885709</v>
      </c>
      <c r="CT937" s="22">
        <v>0</v>
      </c>
      <c r="CU937" s="23">
        <v>0</v>
      </c>
      <c r="CV937" s="23">
        <v>0</v>
      </c>
      <c r="CW937" s="23"/>
      <c r="CX937" s="23">
        <v>0</v>
      </c>
      <c r="CY937" s="24">
        <v>0</v>
      </c>
      <c r="CZ937" s="23">
        <v>0</v>
      </c>
      <c r="DA937" s="23">
        <v>0</v>
      </c>
      <c r="DB937" s="25">
        <f t="shared" si="138"/>
        <v>574885709</v>
      </c>
      <c r="DC937" s="22">
        <v>0</v>
      </c>
      <c r="DD937" s="23">
        <v>0</v>
      </c>
      <c r="DE937" s="23">
        <v>0</v>
      </c>
      <c r="DF937" s="23">
        <v>0</v>
      </c>
      <c r="DG937" s="23">
        <v>0</v>
      </c>
      <c r="DH937" s="24">
        <v>0</v>
      </c>
      <c r="DI937" s="23">
        <v>0</v>
      </c>
      <c r="DJ937" s="23">
        <v>0</v>
      </c>
      <c r="DK937" s="25">
        <f t="shared" si="139"/>
        <v>574885709</v>
      </c>
      <c r="DL937" s="28">
        <v>0</v>
      </c>
      <c r="DM937" s="23">
        <v>0</v>
      </c>
      <c r="DN937" s="23">
        <v>0</v>
      </c>
      <c r="DO937" s="23">
        <v>0</v>
      </c>
      <c r="DP937" s="23"/>
      <c r="DQ937" s="23"/>
      <c r="DR937" s="23">
        <v>0</v>
      </c>
      <c r="DS937" s="23">
        <v>0</v>
      </c>
      <c r="DT937" s="24">
        <v>0</v>
      </c>
      <c r="DU937" s="23">
        <v>0</v>
      </c>
      <c r="DV937" s="23">
        <v>0</v>
      </c>
      <c r="DW937" s="26">
        <f t="shared" si="137"/>
        <v>574885709</v>
      </c>
      <c r="DX937" s="26">
        <f>VLOOKUP(B937,[2]RPTNCT049_ConsultaSaldosContabl!$I$4:$K$7914,3,0)</f>
        <v>205038914</v>
      </c>
      <c r="DY937" s="13" t="e">
        <f>+S937+AD937+AU937+#REF!+BG937+#REF!+BQ937+#REF!</f>
        <v>#REF!</v>
      </c>
    </row>
    <row r="938" spans="1:129" ht="15" customHeight="1" x14ac:dyDescent="0.2">
      <c r="A938" s="9">
        <v>8000966232</v>
      </c>
      <c r="B938" s="9">
        <v>800096623</v>
      </c>
      <c r="C938" s="9"/>
      <c r="D938" s="27">
        <v>215020750</v>
      </c>
      <c r="E938" s="21" t="s">
        <v>500</v>
      </c>
      <c r="F938" s="20" t="s">
        <v>1642</v>
      </c>
      <c r="G938" s="22">
        <f>VLOOKUP(A938,[1]SGP!$A$4:$G$1137,7,0)</f>
        <v>0</v>
      </c>
      <c r="H938" s="23"/>
      <c r="I938" s="23">
        <v>0</v>
      </c>
      <c r="J938" s="23">
        <v>0</v>
      </c>
      <c r="K938" s="24">
        <v>0</v>
      </c>
      <c r="L938" s="23">
        <v>0</v>
      </c>
      <c r="M938" s="23">
        <v>0</v>
      </c>
      <c r="N938" s="25">
        <f t="shared" si="131"/>
        <v>0</v>
      </c>
      <c r="O938" s="25">
        <v>0</v>
      </c>
      <c r="P938" s="22">
        <v>0</v>
      </c>
      <c r="Q938" s="23">
        <v>0</v>
      </c>
      <c r="R938" s="23">
        <v>0</v>
      </c>
      <c r="S938" s="31">
        <v>178472313</v>
      </c>
      <c r="T938" s="23">
        <v>0</v>
      </c>
      <c r="U938" s="24">
        <v>0</v>
      </c>
      <c r="V938" s="23">
        <v>0</v>
      </c>
      <c r="W938" s="23">
        <v>0</v>
      </c>
      <c r="X938" s="25">
        <f t="shared" si="132"/>
        <v>178472313</v>
      </c>
      <c r="Y938" s="25">
        <v>0</v>
      </c>
      <c r="Z938" s="22">
        <v>0</v>
      </c>
      <c r="AA938" s="23">
        <v>0</v>
      </c>
      <c r="AB938" s="22">
        <v>0</v>
      </c>
      <c r="AC938" s="23">
        <v>0</v>
      </c>
      <c r="AD938" s="23">
        <v>0</v>
      </c>
      <c r="AE938" s="23">
        <v>0</v>
      </c>
      <c r="AF938" s="24">
        <v>0</v>
      </c>
      <c r="AG938" s="23">
        <v>0</v>
      </c>
      <c r="AH938" s="23">
        <v>0</v>
      </c>
      <c r="AI938" s="25">
        <f t="shared" si="133"/>
        <v>178472313</v>
      </c>
      <c r="AJ938" s="25">
        <v>0</v>
      </c>
      <c r="AK938" s="25">
        <v>0</v>
      </c>
      <c r="AL938" s="23">
        <v>0</v>
      </c>
      <c r="AM938" s="23">
        <v>0</v>
      </c>
      <c r="AN938" s="24">
        <v>0</v>
      </c>
      <c r="AO938" s="24">
        <v>0</v>
      </c>
      <c r="AP938" s="23">
        <v>0</v>
      </c>
      <c r="AQ938" s="23">
        <v>0</v>
      </c>
      <c r="AR938" s="23">
        <v>0</v>
      </c>
      <c r="AS938" s="41" t="s">
        <v>2304</v>
      </c>
      <c r="AT938" s="23">
        <v>0</v>
      </c>
      <c r="AU938" s="23">
        <v>0</v>
      </c>
      <c r="AV938" s="25">
        <v>178472313</v>
      </c>
      <c r="AW938" s="22">
        <v>0</v>
      </c>
      <c r="AX938" s="23">
        <v>0</v>
      </c>
      <c r="AY938" s="41">
        <v>0</v>
      </c>
      <c r="AZ938" s="23">
        <v>0</v>
      </c>
      <c r="BA938" s="24">
        <v>0</v>
      </c>
      <c r="BB938" s="23">
        <v>0</v>
      </c>
      <c r="BC938" s="23"/>
      <c r="BD938" s="23">
        <v>0</v>
      </c>
      <c r="BE938" s="41">
        <v>0</v>
      </c>
      <c r="BF938" s="23">
        <v>132763720</v>
      </c>
      <c r="BG938" s="23">
        <v>156251250</v>
      </c>
      <c r="BH938" s="25">
        <v>467487283</v>
      </c>
      <c r="BI938" s="23">
        <v>0</v>
      </c>
      <c r="BJ938" s="23">
        <v>36966821</v>
      </c>
      <c r="BK938" s="23">
        <v>0</v>
      </c>
      <c r="BL938" s="23">
        <v>0</v>
      </c>
      <c r="BM938" s="23">
        <v>0</v>
      </c>
      <c r="BN938" s="24">
        <v>0</v>
      </c>
      <c r="BO938" s="23">
        <v>0</v>
      </c>
      <c r="BP938" s="23">
        <v>0</v>
      </c>
      <c r="BQ938" s="23">
        <v>0</v>
      </c>
      <c r="BR938" s="25">
        <v>504454104</v>
      </c>
      <c r="BS938" s="22">
        <v>0</v>
      </c>
      <c r="BT938" s="23">
        <v>0</v>
      </c>
      <c r="BU938" s="23">
        <v>0</v>
      </c>
      <c r="BV938" s="23">
        <v>0</v>
      </c>
      <c r="BW938" s="24">
        <v>0</v>
      </c>
      <c r="BX938" s="23">
        <v>0</v>
      </c>
      <c r="BY938" s="23">
        <v>0</v>
      </c>
      <c r="BZ938" s="23">
        <v>0</v>
      </c>
      <c r="CA938" s="25">
        <f t="shared" si="134"/>
        <v>504454104</v>
      </c>
      <c r="CB938" s="22">
        <v>0</v>
      </c>
      <c r="CC938" s="23">
        <v>0</v>
      </c>
      <c r="CD938" s="23">
        <v>0</v>
      </c>
      <c r="CE938" s="23">
        <v>0</v>
      </c>
      <c r="CF938" s="24">
        <v>0</v>
      </c>
      <c r="CG938" s="23">
        <v>0</v>
      </c>
      <c r="CH938" s="23">
        <v>0</v>
      </c>
      <c r="CI938" s="23">
        <v>0</v>
      </c>
      <c r="CJ938" s="25">
        <f t="shared" si="135"/>
        <v>504454104</v>
      </c>
      <c r="CK938" s="22">
        <v>0</v>
      </c>
      <c r="CL938" s="23">
        <v>0</v>
      </c>
      <c r="CM938" s="23">
        <v>0</v>
      </c>
      <c r="CN938" s="23">
        <v>0</v>
      </c>
      <c r="CO938" s="23">
        <v>0</v>
      </c>
      <c r="CP938" s="24">
        <v>0</v>
      </c>
      <c r="CQ938" s="23">
        <v>0</v>
      </c>
      <c r="CR938" s="23">
        <v>0</v>
      </c>
      <c r="CS938" s="25">
        <f t="shared" si="136"/>
        <v>504454104</v>
      </c>
      <c r="CT938" s="22">
        <v>0</v>
      </c>
      <c r="CU938" s="23">
        <v>0</v>
      </c>
      <c r="CV938" s="23">
        <v>0</v>
      </c>
      <c r="CW938" s="23"/>
      <c r="CX938" s="23">
        <v>0</v>
      </c>
      <c r="CY938" s="24">
        <v>0</v>
      </c>
      <c r="CZ938" s="23">
        <v>0</v>
      </c>
      <c r="DA938" s="23">
        <v>0</v>
      </c>
      <c r="DB938" s="25">
        <f t="shared" si="138"/>
        <v>504454104</v>
      </c>
      <c r="DC938" s="22">
        <v>0</v>
      </c>
      <c r="DD938" s="23">
        <v>0</v>
      </c>
      <c r="DE938" s="23">
        <v>0</v>
      </c>
      <c r="DF938" s="23">
        <v>0</v>
      </c>
      <c r="DG938" s="23">
        <v>0</v>
      </c>
      <c r="DH938" s="24">
        <v>0</v>
      </c>
      <c r="DI938" s="23">
        <v>0</v>
      </c>
      <c r="DJ938" s="23">
        <v>0</v>
      </c>
      <c r="DK938" s="25">
        <f t="shared" si="139"/>
        <v>504454104</v>
      </c>
      <c r="DL938" s="28">
        <v>0</v>
      </c>
      <c r="DM938" s="23">
        <v>0</v>
      </c>
      <c r="DN938" s="23">
        <v>0</v>
      </c>
      <c r="DO938" s="23">
        <v>0</v>
      </c>
      <c r="DP938" s="23"/>
      <c r="DQ938" s="23"/>
      <c r="DR938" s="23">
        <v>0</v>
      </c>
      <c r="DS938" s="23">
        <v>0</v>
      </c>
      <c r="DT938" s="24">
        <v>0</v>
      </c>
      <c r="DU938" s="23">
        <v>0</v>
      </c>
      <c r="DV938" s="23">
        <v>0</v>
      </c>
      <c r="DW938" s="26">
        <f t="shared" si="137"/>
        <v>504454104</v>
      </c>
      <c r="DX938" s="26">
        <f>VLOOKUP(B938,[2]RPTNCT049_ConsultaSaldosContabl!$I$4:$K$7914,3,0)</f>
        <v>169730541</v>
      </c>
      <c r="DY938" s="13" t="e">
        <f>+S938+AD938+AU938+#REF!+BG938+#REF!+BQ938+#REF!</f>
        <v>#REF!</v>
      </c>
    </row>
    <row r="939" spans="1:129" ht="15" customHeight="1" x14ac:dyDescent="0.2">
      <c r="A939" s="9">
        <v>8000966192</v>
      </c>
      <c r="B939" s="9">
        <v>800096619</v>
      </c>
      <c r="C939" s="9"/>
      <c r="D939" s="27">
        <v>211020710</v>
      </c>
      <c r="E939" s="21" t="s">
        <v>499</v>
      </c>
      <c r="F939" s="20" t="s">
        <v>1641</v>
      </c>
      <c r="G939" s="22">
        <f>VLOOKUP(A939,[1]SGP!$A$4:$G$1137,7,0)</f>
        <v>0</v>
      </c>
      <c r="H939" s="23"/>
      <c r="I939" s="23">
        <v>0</v>
      </c>
      <c r="J939" s="23">
        <v>0</v>
      </c>
      <c r="K939" s="24">
        <v>0</v>
      </c>
      <c r="L939" s="23">
        <v>0</v>
      </c>
      <c r="M939" s="23">
        <v>0</v>
      </c>
      <c r="N939" s="25">
        <f t="shared" si="131"/>
        <v>0</v>
      </c>
      <c r="O939" s="25">
        <v>0</v>
      </c>
      <c r="P939" s="22">
        <v>0</v>
      </c>
      <c r="Q939" s="23">
        <v>0</v>
      </c>
      <c r="R939" s="23">
        <v>0</v>
      </c>
      <c r="S939" s="31">
        <v>203076798</v>
      </c>
      <c r="T939" s="23">
        <v>0</v>
      </c>
      <c r="U939" s="24">
        <v>0</v>
      </c>
      <c r="V939" s="23">
        <v>0</v>
      </c>
      <c r="W939" s="23">
        <v>0</v>
      </c>
      <c r="X939" s="25">
        <f t="shared" si="132"/>
        <v>203076798</v>
      </c>
      <c r="Y939" s="25">
        <v>0</v>
      </c>
      <c r="Z939" s="22">
        <v>0</v>
      </c>
      <c r="AA939" s="23">
        <v>0</v>
      </c>
      <c r="AB939" s="22">
        <v>0</v>
      </c>
      <c r="AC939" s="23">
        <v>0</v>
      </c>
      <c r="AD939" s="23">
        <v>0</v>
      </c>
      <c r="AE939" s="23">
        <v>0</v>
      </c>
      <c r="AF939" s="24">
        <v>0</v>
      </c>
      <c r="AG939" s="23">
        <v>0</v>
      </c>
      <c r="AH939" s="23">
        <v>0</v>
      </c>
      <c r="AI939" s="25">
        <f t="shared" si="133"/>
        <v>203076798</v>
      </c>
      <c r="AJ939" s="25">
        <v>0</v>
      </c>
      <c r="AK939" s="24">
        <v>0</v>
      </c>
      <c r="AL939" s="23">
        <v>0</v>
      </c>
      <c r="AM939" s="23">
        <v>0</v>
      </c>
      <c r="AN939" s="24">
        <v>0</v>
      </c>
      <c r="AO939" s="24">
        <v>0</v>
      </c>
      <c r="AP939" s="23">
        <v>0</v>
      </c>
      <c r="AQ939" s="23">
        <v>0</v>
      </c>
      <c r="AR939" s="23">
        <v>0</v>
      </c>
      <c r="AS939" s="41" t="s">
        <v>2304</v>
      </c>
      <c r="AT939" s="23">
        <v>0</v>
      </c>
      <c r="AU939" s="23">
        <v>0</v>
      </c>
      <c r="AV939" s="25">
        <v>203076798</v>
      </c>
      <c r="AW939" s="22">
        <v>0</v>
      </c>
      <c r="AX939" s="23">
        <v>0</v>
      </c>
      <c r="AY939" s="41">
        <v>0</v>
      </c>
      <c r="AZ939" s="23">
        <v>0</v>
      </c>
      <c r="BA939" s="24">
        <v>0</v>
      </c>
      <c r="BB939" s="23">
        <v>0</v>
      </c>
      <c r="BC939" s="23"/>
      <c r="BD939" s="23">
        <v>0</v>
      </c>
      <c r="BE939" s="41">
        <v>0</v>
      </c>
      <c r="BF939" s="23">
        <v>142218640</v>
      </c>
      <c r="BG939" s="23">
        <v>174734503</v>
      </c>
      <c r="BH939" s="25">
        <v>520029941</v>
      </c>
      <c r="BI939" s="23">
        <v>0</v>
      </c>
      <c r="BJ939" s="23">
        <v>41004464</v>
      </c>
      <c r="BK939" s="23">
        <v>0</v>
      </c>
      <c r="BL939" s="23">
        <v>0</v>
      </c>
      <c r="BM939" s="23">
        <v>0</v>
      </c>
      <c r="BN939" s="24">
        <v>0</v>
      </c>
      <c r="BO939" s="23">
        <v>0</v>
      </c>
      <c r="BP939" s="23">
        <v>0</v>
      </c>
      <c r="BQ939" s="23">
        <v>0</v>
      </c>
      <c r="BR939" s="25">
        <v>561034405</v>
      </c>
      <c r="BS939" s="22">
        <v>0</v>
      </c>
      <c r="BT939" s="23">
        <v>0</v>
      </c>
      <c r="BU939" s="23">
        <v>0</v>
      </c>
      <c r="BV939" s="23">
        <v>0</v>
      </c>
      <c r="BW939" s="24">
        <v>0</v>
      </c>
      <c r="BX939" s="23">
        <v>0</v>
      </c>
      <c r="BY939" s="23">
        <v>0</v>
      </c>
      <c r="BZ939" s="23">
        <v>0</v>
      </c>
      <c r="CA939" s="25">
        <f t="shared" si="134"/>
        <v>561034405</v>
      </c>
      <c r="CB939" s="22">
        <v>0</v>
      </c>
      <c r="CC939" s="23">
        <v>0</v>
      </c>
      <c r="CD939" s="23">
        <v>0</v>
      </c>
      <c r="CE939" s="23">
        <v>0</v>
      </c>
      <c r="CF939" s="24">
        <v>0</v>
      </c>
      <c r="CG939" s="23">
        <v>0</v>
      </c>
      <c r="CH939" s="23">
        <v>0</v>
      </c>
      <c r="CI939" s="23">
        <v>0</v>
      </c>
      <c r="CJ939" s="25">
        <f t="shared" si="135"/>
        <v>561034405</v>
      </c>
      <c r="CK939" s="22">
        <v>0</v>
      </c>
      <c r="CL939" s="23">
        <v>0</v>
      </c>
      <c r="CM939" s="23">
        <v>0</v>
      </c>
      <c r="CN939" s="23">
        <v>0</v>
      </c>
      <c r="CO939" s="23">
        <v>0</v>
      </c>
      <c r="CP939" s="24">
        <v>0</v>
      </c>
      <c r="CQ939" s="23">
        <v>0</v>
      </c>
      <c r="CR939" s="23">
        <v>0</v>
      </c>
      <c r="CS939" s="25">
        <f t="shared" si="136"/>
        <v>561034405</v>
      </c>
      <c r="CT939" s="22">
        <v>0</v>
      </c>
      <c r="CU939" s="23">
        <v>0</v>
      </c>
      <c r="CV939" s="23">
        <v>0</v>
      </c>
      <c r="CW939" s="23"/>
      <c r="CX939" s="23">
        <v>0</v>
      </c>
      <c r="CY939" s="24">
        <v>0</v>
      </c>
      <c r="CZ939" s="23">
        <v>0</v>
      </c>
      <c r="DA939" s="23">
        <v>0</v>
      </c>
      <c r="DB939" s="25">
        <f t="shared" si="138"/>
        <v>561034405</v>
      </c>
      <c r="DC939" s="22">
        <v>0</v>
      </c>
      <c r="DD939" s="23">
        <v>0</v>
      </c>
      <c r="DE939" s="23">
        <v>0</v>
      </c>
      <c r="DF939" s="23">
        <v>0</v>
      </c>
      <c r="DG939" s="23">
        <v>0</v>
      </c>
      <c r="DH939" s="24">
        <v>0</v>
      </c>
      <c r="DI939" s="23">
        <v>0</v>
      </c>
      <c r="DJ939" s="23">
        <v>0</v>
      </c>
      <c r="DK939" s="25">
        <f t="shared" si="139"/>
        <v>561034405</v>
      </c>
      <c r="DL939" s="28">
        <v>0</v>
      </c>
      <c r="DM939" s="23">
        <v>0</v>
      </c>
      <c r="DN939" s="23">
        <v>0</v>
      </c>
      <c r="DO939" s="23">
        <v>0</v>
      </c>
      <c r="DP939" s="23"/>
      <c r="DQ939" s="23"/>
      <c r="DR939" s="23">
        <v>0</v>
      </c>
      <c r="DS939" s="23">
        <v>0</v>
      </c>
      <c r="DT939" s="24">
        <v>0</v>
      </c>
      <c r="DU939" s="23">
        <v>0</v>
      </c>
      <c r="DV939" s="23">
        <v>0</v>
      </c>
      <c r="DW939" s="26">
        <f t="shared" si="137"/>
        <v>561034405</v>
      </c>
      <c r="DX939" s="26">
        <f>VLOOKUP(B939,[2]RPTNCT049_ConsultaSaldosContabl!$I$4:$K$7914,3,0)</f>
        <v>183223104</v>
      </c>
      <c r="DY939" s="13" t="e">
        <f>+S939+AD939+AU939+#REF!+BG939+#REF!+BQ939+#REF!</f>
        <v>#REF!</v>
      </c>
    </row>
    <row r="940" spans="1:129" ht="15" customHeight="1" x14ac:dyDescent="0.2">
      <c r="A940" s="9">
        <v>8000966139</v>
      </c>
      <c r="B940" s="9">
        <v>800096613</v>
      </c>
      <c r="C940" s="9"/>
      <c r="D940" s="27">
        <v>215020550</v>
      </c>
      <c r="E940" s="21" t="s">
        <v>495</v>
      </c>
      <c r="F940" s="20" t="s">
        <v>1637</v>
      </c>
      <c r="G940" s="22">
        <f>VLOOKUP(A940,[1]SGP!$A$4:$G$1137,7,0)</f>
        <v>0</v>
      </c>
      <c r="H940" s="23"/>
      <c r="I940" s="23">
        <v>0</v>
      </c>
      <c r="J940" s="23">
        <v>0</v>
      </c>
      <c r="K940" s="24">
        <v>0</v>
      </c>
      <c r="L940" s="23">
        <v>0</v>
      </c>
      <c r="M940" s="23">
        <v>0</v>
      </c>
      <c r="N940" s="25">
        <f t="shared" si="131"/>
        <v>0</v>
      </c>
      <c r="O940" s="25">
        <v>0</v>
      </c>
      <c r="P940" s="22">
        <v>0</v>
      </c>
      <c r="Q940" s="23">
        <v>0</v>
      </c>
      <c r="R940" s="23">
        <v>0</v>
      </c>
      <c r="S940" s="31">
        <v>192801193</v>
      </c>
      <c r="T940" s="23">
        <v>0</v>
      </c>
      <c r="U940" s="24">
        <v>0</v>
      </c>
      <c r="V940" s="23">
        <v>0</v>
      </c>
      <c r="W940" s="23">
        <v>0</v>
      </c>
      <c r="X940" s="25">
        <f t="shared" si="132"/>
        <v>192801193</v>
      </c>
      <c r="Y940" s="25">
        <v>0</v>
      </c>
      <c r="Z940" s="22">
        <v>0</v>
      </c>
      <c r="AA940" s="23">
        <v>0</v>
      </c>
      <c r="AB940" s="22">
        <v>0</v>
      </c>
      <c r="AC940" s="23">
        <v>0</v>
      </c>
      <c r="AD940" s="23">
        <v>0</v>
      </c>
      <c r="AE940" s="23">
        <v>0</v>
      </c>
      <c r="AF940" s="24">
        <v>0</v>
      </c>
      <c r="AG940" s="23">
        <v>0</v>
      </c>
      <c r="AH940" s="23">
        <v>0</v>
      </c>
      <c r="AI940" s="25">
        <f t="shared" si="133"/>
        <v>192801193</v>
      </c>
      <c r="AJ940" s="25">
        <v>0</v>
      </c>
      <c r="AK940" s="24">
        <v>0</v>
      </c>
      <c r="AL940" s="23">
        <v>0</v>
      </c>
      <c r="AM940" s="23">
        <v>0</v>
      </c>
      <c r="AN940" s="24">
        <v>0</v>
      </c>
      <c r="AO940" s="24">
        <v>0</v>
      </c>
      <c r="AP940" s="23">
        <v>0</v>
      </c>
      <c r="AQ940" s="23">
        <v>0</v>
      </c>
      <c r="AR940" s="23">
        <v>0</v>
      </c>
      <c r="AS940" s="41" t="s">
        <v>2304</v>
      </c>
      <c r="AT940" s="23">
        <v>0</v>
      </c>
      <c r="AU940" s="23">
        <v>0</v>
      </c>
      <c r="AV940" s="25">
        <v>192801193</v>
      </c>
      <c r="AW940" s="22">
        <v>0</v>
      </c>
      <c r="AX940" s="23">
        <v>0</v>
      </c>
      <c r="AY940" s="41">
        <v>0</v>
      </c>
      <c r="AZ940" s="23">
        <v>0</v>
      </c>
      <c r="BA940" s="24">
        <v>0</v>
      </c>
      <c r="BB940" s="23">
        <v>0</v>
      </c>
      <c r="BC940" s="23"/>
      <c r="BD940" s="23">
        <v>0</v>
      </c>
      <c r="BE940" s="41">
        <v>0</v>
      </c>
      <c r="BF940" s="23">
        <v>163359175</v>
      </c>
      <c r="BG940" s="23">
        <v>159567289</v>
      </c>
      <c r="BH940" s="25">
        <v>515727657</v>
      </c>
      <c r="BI940" s="23">
        <v>0</v>
      </c>
      <c r="BJ940" s="23">
        <v>50708704</v>
      </c>
      <c r="BK940" s="23">
        <v>0</v>
      </c>
      <c r="BL940" s="23">
        <v>0</v>
      </c>
      <c r="BM940" s="23">
        <v>0</v>
      </c>
      <c r="BN940" s="24">
        <v>0</v>
      </c>
      <c r="BO940" s="23">
        <v>0</v>
      </c>
      <c r="BP940" s="23">
        <v>0</v>
      </c>
      <c r="BQ940" s="23">
        <v>0</v>
      </c>
      <c r="BR940" s="25">
        <v>566436361</v>
      </c>
      <c r="BS940" s="22">
        <v>0</v>
      </c>
      <c r="BT940" s="23">
        <v>0</v>
      </c>
      <c r="BU940" s="23">
        <v>0</v>
      </c>
      <c r="BV940" s="23">
        <v>0</v>
      </c>
      <c r="BW940" s="24">
        <v>0</v>
      </c>
      <c r="BX940" s="23">
        <v>0</v>
      </c>
      <c r="BY940" s="23">
        <v>0</v>
      </c>
      <c r="BZ940" s="23">
        <v>0</v>
      </c>
      <c r="CA940" s="25">
        <f t="shared" si="134"/>
        <v>566436361</v>
      </c>
      <c r="CB940" s="22">
        <v>0</v>
      </c>
      <c r="CC940" s="23">
        <v>0</v>
      </c>
      <c r="CD940" s="23">
        <v>0</v>
      </c>
      <c r="CE940" s="23">
        <v>0</v>
      </c>
      <c r="CF940" s="24">
        <v>0</v>
      </c>
      <c r="CG940" s="23">
        <v>0</v>
      </c>
      <c r="CH940" s="23">
        <v>0</v>
      </c>
      <c r="CI940" s="23">
        <v>0</v>
      </c>
      <c r="CJ940" s="25">
        <f t="shared" si="135"/>
        <v>566436361</v>
      </c>
      <c r="CK940" s="22">
        <v>0</v>
      </c>
      <c r="CL940" s="23">
        <v>0</v>
      </c>
      <c r="CM940" s="23">
        <v>0</v>
      </c>
      <c r="CN940" s="23">
        <v>0</v>
      </c>
      <c r="CO940" s="23">
        <v>0</v>
      </c>
      <c r="CP940" s="24">
        <v>0</v>
      </c>
      <c r="CQ940" s="23">
        <v>0</v>
      </c>
      <c r="CR940" s="23">
        <v>0</v>
      </c>
      <c r="CS940" s="25">
        <f t="shared" si="136"/>
        <v>566436361</v>
      </c>
      <c r="CT940" s="22">
        <v>0</v>
      </c>
      <c r="CU940" s="23">
        <v>0</v>
      </c>
      <c r="CV940" s="23">
        <v>0</v>
      </c>
      <c r="CW940" s="23"/>
      <c r="CX940" s="23">
        <v>0</v>
      </c>
      <c r="CY940" s="24">
        <v>0</v>
      </c>
      <c r="CZ940" s="23">
        <v>0</v>
      </c>
      <c r="DA940" s="23">
        <v>0</v>
      </c>
      <c r="DB940" s="25">
        <f t="shared" si="138"/>
        <v>566436361</v>
      </c>
      <c r="DC940" s="22">
        <v>0</v>
      </c>
      <c r="DD940" s="23">
        <v>0</v>
      </c>
      <c r="DE940" s="23">
        <v>0</v>
      </c>
      <c r="DF940" s="23">
        <v>0</v>
      </c>
      <c r="DG940" s="23">
        <v>0</v>
      </c>
      <c r="DH940" s="24">
        <v>0</v>
      </c>
      <c r="DI940" s="23">
        <v>0</v>
      </c>
      <c r="DJ940" s="23">
        <v>0</v>
      </c>
      <c r="DK940" s="25">
        <f t="shared" si="139"/>
        <v>566436361</v>
      </c>
      <c r="DL940" s="28">
        <v>0</v>
      </c>
      <c r="DM940" s="23">
        <v>0</v>
      </c>
      <c r="DN940" s="23">
        <v>0</v>
      </c>
      <c r="DO940" s="23">
        <v>0</v>
      </c>
      <c r="DP940" s="23"/>
      <c r="DQ940" s="23"/>
      <c r="DR940" s="23">
        <v>0</v>
      </c>
      <c r="DS940" s="23">
        <v>0</v>
      </c>
      <c r="DT940" s="24">
        <v>0</v>
      </c>
      <c r="DU940" s="23">
        <v>0</v>
      </c>
      <c r="DV940" s="23">
        <v>0</v>
      </c>
      <c r="DW940" s="26">
        <f t="shared" si="137"/>
        <v>566436361</v>
      </c>
      <c r="DX940" s="26">
        <f>VLOOKUP(B940,[2]RPTNCT049_ConsultaSaldosContabl!$I$4:$K$7914,3,0)</f>
        <v>214067879</v>
      </c>
      <c r="DY940" s="13" t="e">
        <f>+S940+AD940+AU940+#REF!+BG940+#REF!+BQ940+#REF!</f>
        <v>#REF!</v>
      </c>
    </row>
    <row r="941" spans="1:129" ht="15" customHeight="1" x14ac:dyDescent="0.2">
      <c r="A941" s="9">
        <v>8000966107</v>
      </c>
      <c r="B941" s="9">
        <v>800096610</v>
      </c>
      <c r="C941" s="9"/>
      <c r="D941" s="27">
        <v>211720517</v>
      </c>
      <c r="E941" s="21" t="s">
        <v>494</v>
      </c>
      <c r="F941" s="20" t="s">
        <v>1636</v>
      </c>
      <c r="G941" s="22">
        <f>VLOOKUP(A941,[1]SGP!$A$4:$G$1137,7,0)</f>
        <v>0</v>
      </c>
      <c r="H941" s="23"/>
      <c r="I941" s="23">
        <v>0</v>
      </c>
      <c r="J941" s="23">
        <v>0</v>
      </c>
      <c r="K941" s="24">
        <v>0</v>
      </c>
      <c r="L941" s="23">
        <v>0</v>
      </c>
      <c r="M941" s="23">
        <v>0</v>
      </c>
      <c r="N941" s="25">
        <f t="shared" si="131"/>
        <v>0</v>
      </c>
      <c r="O941" s="25">
        <v>0</v>
      </c>
      <c r="P941" s="22">
        <v>0</v>
      </c>
      <c r="Q941" s="23">
        <v>0</v>
      </c>
      <c r="R941" s="23">
        <v>0</v>
      </c>
      <c r="S941" s="31">
        <v>163006767</v>
      </c>
      <c r="T941" s="23">
        <v>0</v>
      </c>
      <c r="U941" s="24">
        <v>0</v>
      </c>
      <c r="V941" s="23">
        <v>0</v>
      </c>
      <c r="W941" s="23">
        <v>0</v>
      </c>
      <c r="X941" s="25">
        <f t="shared" si="132"/>
        <v>163006767</v>
      </c>
      <c r="Y941" s="25">
        <v>0</v>
      </c>
      <c r="Z941" s="22">
        <v>0</v>
      </c>
      <c r="AA941" s="23">
        <v>0</v>
      </c>
      <c r="AB941" s="22">
        <v>0</v>
      </c>
      <c r="AC941" s="23">
        <v>0</v>
      </c>
      <c r="AD941" s="23">
        <v>0</v>
      </c>
      <c r="AE941" s="23">
        <v>0</v>
      </c>
      <c r="AF941" s="24">
        <v>0</v>
      </c>
      <c r="AG941" s="23">
        <v>0</v>
      </c>
      <c r="AH941" s="23">
        <v>0</v>
      </c>
      <c r="AI941" s="25">
        <f t="shared" si="133"/>
        <v>163006767</v>
      </c>
      <c r="AJ941" s="25">
        <v>0</v>
      </c>
      <c r="AK941" s="24">
        <v>0</v>
      </c>
      <c r="AL941" s="23">
        <v>0</v>
      </c>
      <c r="AM941" s="23">
        <v>0</v>
      </c>
      <c r="AN941" s="24">
        <v>0</v>
      </c>
      <c r="AO941" s="24">
        <v>0</v>
      </c>
      <c r="AP941" s="23">
        <v>0</v>
      </c>
      <c r="AQ941" s="23">
        <v>0</v>
      </c>
      <c r="AR941" s="23">
        <v>0</v>
      </c>
      <c r="AS941" s="41" t="s">
        <v>2304</v>
      </c>
      <c r="AT941" s="23">
        <v>0</v>
      </c>
      <c r="AU941" s="23">
        <v>0</v>
      </c>
      <c r="AV941" s="25">
        <v>163006767</v>
      </c>
      <c r="AW941" s="22">
        <v>0</v>
      </c>
      <c r="AX941" s="23">
        <v>0</v>
      </c>
      <c r="AY941" s="41">
        <v>0</v>
      </c>
      <c r="AZ941" s="23">
        <v>0</v>
      </c>
      <c r="BA941" s="24">
        <v>0</v>
      </c>
      <c r="BB941" s="23">
        <v>0</v>
      </c>
      <c r="BC941" s="23"/>
      <c r="BD941" s="23">
        <v>0</v>
      </c>
      <c r="BE941" s="41">
        <v>0</v>
      </c>
      <c r="BF941" s="23">
        <v>0</v>
      </c>
      <c r="BG941" s="23">
        <v>131276774</v>
      </c>
      <c r="BH941" s="25">
        <v>294283541</v>
      </c>
      <c r="BI941" s="23">
        <v>0</v>
      </c>
      <c r="BJ941" s="23">
        <v>41290960</v>
      </c>
      <c r="BK941" s="23">
        <v>0</v>
      </c>
      <c r="BL941" s="23">
        <v>0</v>
      </c>
      <c r="BM941" s="23">
        <v>0</v>
      </c>
      <c r="BN941" s="24">
        <v>0</v>
      </c>
      <c r="BO941" s="23">
        <v>0</v>
      </c>
      <c r="BP941" s="23">
        <v>0</v>
      </c>
      <c r="BQ941" s="23">
        <v>0</v>
      </c>
      <c r="BR941" s="25">
        <v>335574501</v>
      </c>
      <c r="BS941" s="22">
        <v>0</v>
      </c>
      <c r="BT941" s="23">
        <v>0</v>
      </c>
      <c r="BU941" s="23">
        <v>0</v>
      </c>
      <c r="BV941" s="23">
        <v>0</v>
      </c>
      <c r="BW941" s="24">
        <v>0</v>
      </c>
      <c r="BX941" s="23">
        <v>0</v>
      </c>
      <c r="BY941" s="23">
        <v>0</v>
      </c>
      <c r="BZ941" s="23">
        <v>0</v>
      </c>
      <c r="CA941" s="25">
        <f t="shared" si="134"/>
        <v>335574501</v>
      </c>
      <c r="CB941" s="22">
        <v>0</v>
      </c>
      <c r="CC941" s="23">
        <v>0</v>
      </c>
      <c r="CD941" s="23">
        <v>0</v>
      </c>
      <c r="CE941" s="23">
        <v>0</v>
      </c>
      <c r="CF941" s="24">
        <v>0</v>
      </c>
      <c r="CG941" s="23">
        <v>0</v>
      </c>
      <c r="CH941" s="23">
        <v>0</v>
      </c>
      <c r="CI941" s="23">
        <v>0</v>
      </c>
      <c r="CJ941" s="25">
        <f t="shared" si="135"/>
        <v>335574501</v>
      </c>
      <c r="CK941" s="22">
        <v>0</v>
      </c>
      <c r="CL941" s="23">
        <v>0</v>
      </c>
      <c r="CM941" s="23">
        <v>0</v>
      </c>
      <c r="CN941" s="23">
        <v>0</v>
      </c>
      <c r="CO941" s="23">
        <v>0</v>
      </c>
      <c r="CP941" s="24">
        <v>0</v>
      </c>
      <c r="CQ941" s="23">
        <v>0</v>
      </c>
      <c r="CR941" s="23">
        <v>0</v>
      </c>
      <c r="CS941" s="25">
        <f t="shared" si="136"/>
        <v>335574501</v>
      </c>
      <c r="CT941" s="22">
        <v>0</v>
      </c>
      <c r="CU941" s="23">
        <v>0</v>
      </c>
      <c r="CV941" s="23">
        <v>0</v>
      </c>
      <c r="CW941" s="23"/>
      <c r="CX941" s="23">
        <v>0</v>
      </c>
      <c r="CY941" s="24">
        <v>0</v>
      </c>
      <c r="CZ941" s="23">
        <v>0</v>
      </c>
      <c r="DA941" s="23">
        <v>0</v>
      </c>
      <c r="DB941" s="25">
        <f t="shared" si="138"/>
        <v>335574501</v>
      </c>
      <c r="DC941" s="22">
        <v>0</v>
      </c>
      <c r="DD941" s="23">
        <v>0</v>
      </c>
      <c r="DE941" s="23">
        <v>0</v>
      </c>
      <c r="DF941" s="23">
        <v>0</v>
      </c>
      <c r="DG941" s="23">
        <v>0</v>
      </c>
      <c r="DH941" s="24">
        <v>0</v>
      </c>
      <c r="DI941" s="23">
        <v>0</v>
      </c>
      <c r="DJ941" s="23">
        <v>0</v>
      </c>
      <c r="DK941" s="25">
        <f t="shared" si="139"/>
        <v>335574501</v>
      </c>
      <c r="DL941" s="28">
        <v>0</v>
      </c>
      <c r="DM941" s="23">
        <v>0</v>
      </c>
      <c r="DN941" s="23">
        <v>0</v>
      </c>
      <c r="DO941" s="23">
        <v>0</v>
      </c>
      <c r="DP941" s="23">
        <v>0</v>
      </c>
      <c r="DQ941" s="23"/>
      <c r="DR941" s="23">
        <v>0</v>
      </c>
      <c r="DS941" s="23">
        <v>0</v>
      </c>
      <c r="DT941" s="24">
        <v>0</v>
      </c>
      <c r="DU941" s="23">
        <v>0</v>
      </c>
      <c r="DV941" s="23">
        <v>0</v>
      </c>
      <c r="DW941" s="26">
        <f t="shared" si="137"/>
        <v>335574501</v>
      </c>
      <c r="DX941" s="26">
        <f>VLOOKUP(B941,[2]RPTNCT049_ConsultaSaldosContabl!$I$4:$K$7914,3,0)</f>
        <v>41290960</v>
      </c>
      <c r="DY941" s="13" t="e">
        <f>+S941+AD941+AU941+#REF!+BG941+#REF!+BQ941+#REF!</f>
        <v>#REF!</v>
      </c>
    </row>
    <row r="942" spans="1:129" ht="15" customHeight="1" x14ac:dyDescent="0.2">
      <c r="A942" s="9">
        <v>8000966051</v>
      </c>
      <c r="B942" s="9">
        <v>800096605</v>
      </c>
      <c r="C942" s="9"/>
      <c r="D942" s="27">
        <v>212120621</v>
      </c>
      <c r="E942" s="21" t="s">
        <v>498</v>
      </c>
      <c r="F942" s="20" t="s">
        <v>1640</v>
      </c>
      <c r="G942" s="22">
        <f>VLOOKUP(A942,[1]SGP!$A$4:$G$1137,7,0)</f>
        <v>0</v>
      </c>
      <c r="H942" s="23"/>
      <c r="I942" s="23">
        <v>0</v>
      </c>
      <c r="J942" s="23">
        <v>0</v>
      </c>
      <c r="K942" s="24">
        <v>0</v>
      </c>
      <c r="L942" s="23">
        <v>0</v>
      </c>
      <c r="M942" s="23">
        <v>0</v>
      </c>
      <c r="N942" s="25">
        <f t="shared" si="131"/>
        <v>0</v>
      </c>
      <c r="O942" s="25">
        <v>0</v>
      </c>
      <c r="P942" s="22">
        <v>0</v>
      </c>
      <c r="Q942" s="23">
        <v>0</v>
      </c>
      <c r="R942" s="23">
        <v>0</v>
      </c>
      <c r="S942" s="31">
        <v>271823415</v>
      </c>
      <c r="T942" s="23">
        <v>0</v>
      </c>
      <c r="U942" s="24">
        <v>0</v>
      </c>
      <c r="V942" s="23">
        <v>0</v>
      </c>
      <c r="W942" s="23">
        <v>0</v>
      </c>
      <c r="X942" s="25">
        <f t="shared" si="132"/>
        <v>271823415</v>
      </c>
      <c r="Y942" s="25">
        <v>0</v>
      </c>
      <c r="Z942" s="22">
        <v>0</v>
      </c>
      <c r="AA942" s="23">
        <v>0</v>
      </c>
      <c r="AB942" s="22">
        <v>0</v>
      </c>
      <c r="AC942" s="23">
        <v>0</v>
      </c>
      <c r="AD942" s="23">
        <v>0</v>
      </c>
      <c r="AE942" s="23">
        <v>0</v>
      </c>
      <c r="AF942" s="24">
        <v>0</v>
      </c>
      <c r="AG942" s="23">
        <v>0</v>
      </c>
      <c r="AH942" s="23">
        <v>0</v>
      </c>
      <c r="AI942" s="25">
        <f t="shared" si="133"/>
        <v>271823415</v>
      </c>
      <c r="AJ942" s="25">
        <v>0</v>
      </c>
      <c r="AK942" s="24">
        <v>0</v>
      </c>
      <c r="AL942" s="23">
        <v>0</v>
      </c>
      <c r="AM942" s="23">
        <v>0</v>
      </c>
      <c r="AN942" s="24">
        <v>0</v>
      </c>
      <c r="AO942" s="24">
        <v>0</v>
      </c>
      <c r="AP942" s="23">
        <v>0</v>
      </c>
      <c r="AQ942" s="23">
        <v>0</v>
      </c>
      <c r="AR942" s="23">
        <v>0</v>
      </c>
      <c r="AS942" s="41" t="s">
        <v>2304</v>
      </c>
      <c r="AT942" s="23">
        <v>0</v>
      </c>
      <c r="AU942" s="23">
        <v>0</v>
      </c>
      <c r="AV942" s="25">
        <v>271823415</v>
      </c>
      <c r="AW942" s="22">
        <v>0</v>
      </c>
      <c r="AX942" s="23">
        <v>0</v>
      </c>
      <c r="AY942" s="41">
        <v>0</v>
      </c>
      <c r="AZ942" s="23">
        <v>0</v>
      </c>
      <c r="BA942" s="24">
        <v>0</v>
      </c>
      <c r="BB942" s="23">
        <v>0</v>
      </c>
      <c r="BC942" s="23"/>
      <c r="BD942" s="23">
        <v>0</v>
      </c>
      <c r="BE942" s="41">
        <v>0</v>
      </c>
      <c r="BF942" s="23">
        <v>212778400</v>
      </c>
      <c r="BG942" s="23">
        <v>232777733</v>
      </c>
      <c r="BH942" s="25">
        <v>717379548</v>
      </c>
      <c r="BI942" s="23">
        <v>0</v>
      </c>
      <c r="BJ942" s="23">
        <v>57317856</v>
      </c>
      <c r="BK942" s="23">
        <v>0</v>
      </c>
      <c r="BL942" s="23">
        <v>0</v>
      </c>
      <c r="BM942" s="23">
        <v>0</v>
      </c>
      <c r="BN942" s="24">
        <v>0</v>
      </c>
      <c r="BO942" s="23">
        <v>0</v>
      </c>
      <c r="BP942" s="23">
        <v>0</v>
      </c>
      <c r="BQ942" s="23">
        <v>0</v>
      </c>
      <c r="BR942" s="25">
        <v>774697404</v>
      </c>
      <c r="BS942" s="22">
        <v>0</v>
      </c>
      <c r="BT942" s="23">
        <v>0</v>
      </c>
      <c r="BU942" s="23">
        <v>0</v>
      </c>
      <c r="BV942" s="23">
        <v>0</v>
      </c>
      <c r="BW942" s="24">
        <v>0</v>
      </c>
      <c r="BX942" s="23">
        <v>0</v>
      </c>
      <c r="BY942" s="23">
        <v>0</v>
      </c>
      <c r="BZ942" s="23">
        <v>0</v>
      </c>
      <c r="CA942" s="25">
        <f t="shared" si="134"/>
        <v>774697404</v>
      </c>
      <c r="CB942" s="22">
        <v>0</v>
      </c>
      <c r="CC942" s="23">
        <v>0</v>
      </c>
      <c r="CD942" s="23">
        <v>0</v>
      </c>
      <c r="CE942" s="23">
        <v>0</v>
      </c>
      <c r="CF942" s="24">
        <v>0</v>
      </c>
      <c r="CG942" s="23">
        <v>0</v>
      </c>
      <c r="CH942" s="23">
        <v>0</v>
      </c>
      <c r="CI942" s="23">
        <v>0</v>
      </c>
      <c r="CJ942" s="25">
        <f t="shared" si="135"/>
        <v>774697404</v>
      </c>
      <c r="CK942" s="22">
        <v>0</v>
      </c>
      <c r="CL942" s="23">
        <v>0</v>
      </c>
      <c r="CM942" s="23">
        <v>0</v>
      </c>
      <c r="CN942" s="23">
        <v>0</v>
      </c>
      <c r="CO942" s="23">
        <v>0</v>
      </c>
      <c r="CP942" s="24">
        <v>0</v>
      </c>
      <c r="CQ942" s="23">
        <v>0</v>
      </c>
      <c r="CR942" s="23">
        <v>0</v>
      </c>
      <c r="CS942" s="25">
        <f t="shared" si="136"/>
        <v>774697404</v>
      </c>
      <c r="CT942" s="22">
        <v>0</v>
      </c>
      <c r="CU942" s="23">
        <v>0</v>
      </c>
      <c r="CV942" s="23">
        <v>0</v>
      </c>
      <c r="CW942" s="23"/>
      <c r="CX942" s="23">
        <v>0</v>
      </c>
      <c r="CY942" s="24">
        <v>0</v>
      </c>
      <c r="CZ942" s="23">
        <v>0</v>
      </c>
      <c r="DA942" s="23">
        <v>0</v>
      </c>
      <c r="DB942" s="25">
        <f t="shared" si="138"/>
        <v>774697404</v>
      </c>
      <c r="DC942" s="22">
        <v>0</v>
      </c>
      <c r="DD942" s="23">
        <v>0</v>
      </c>
      <c r="DE942" s="23">
        <v>0</v>
      </c>
      <c r="DF942" s="23">
        <v>0</v>
      </c>
      <c r="DG942" s="23">
        <v>0</v>
      </c>
      <c r="DH942" s="24">
        <v>0</v>
      </c>
      <c r="DI942" s="23">
        <v>0</v>
      </c>
      <c r="DJ942" s="23">
        <v>0</v>
      </c>
      <c r="DK942" s="25">
        <f t="shared" si="139"/>
        <v>774697404</v>
      </c>
      <c r="DL942" s="28">
        <v>0</v>
      </c>
      <c r="DM942" s="23">
        <v>0</v>
      </c>
      <c r="DN942" s="23">
        <v>0</v>
      </c>
      <c r="DO942" s="23">
        <v>0</v>
      </c>
      <c r="DP942" s="23">
        <v>0</v>
      </c>
      <c r="DQ942" s="23"/>
      <c r="DR942" s="23">
        <v>0</v>
      </c>
      <c r="DS942" s="23">
        <v>0</v>
      </c>
      <c r="DT942" s="24">
        <v>0</v>
      </c>
      <c r="DU942" s="23">
        <v>0</v>
      </c>
      <c r="DV942" s="23">
        <v>0</v>
      </c>
      <c r="DW942" s="26">
        <f t="shared" si="137"/>
        <v>774697404</v>
      </c>
      <c r="DX942" s="26">
        <f>VLOOKUP(B942,[2]RPTNCT049_ConsultaSaldosContabl!$I$4:$K$7914,3,0)</f>
        <v>270096256</v>
      </c>
      <c r="DY942" s="13" t="e">
        <f>+S942+AD942+AU942+#REF!+BG942+#REF!+BQ942+#REF!</f>
        <v>#REF!</v>
      </c>
    </row>
    <row r="943" spans="1:129" ht="15" customHeight="1" x14ac:dyDescent="0.2">
      <c r="A943" s="9">
        <v>8000965993</v>
      </c>
      <c r="B943" s="9">
        <v>800096599</v>
      </c>
      <c r="C943" s="9"/>
      <c r="D943" s="27">
        <v>218320383</v>
      </c>
      <c r="E943" s="21" t="s">
        <v>491</v>
      </c>
      <c r="F943" s="20" t="s">
        <v>1633</v>
      </c>
      <c r="G943" s="22">
        <f>VLOOKUP(A943,[1]SGP!$A$4:$G$1137,7,0)</f>
        <v>0</v>
      </c>
      <c r="H943" s="23"/>
      <c r="I943" s="23">
        <v>0</v>
      </c>
      <c r="J943" s="23">
        <v>0</v>
      </c>
      <c r="K943" s="24">
        <v>0</v>
      </c>
      <c r="L943" s="23">
        <v>0</v>
      </c>
      <c r="M943" s="23">
        <v>0</v>
      </c>
      <c r="N943" s="25">
        <f t="shared" si="131"/>
        <v>0</v>
      </c>
      <c r="O943" s="25">
        <v>0</v>
      </c>
      <c r="P943" s="22">
        <v>0</v>
      </c>
      <c r="Q943" s="23">
        <v>0</v>
      </c>
      <c r="R943" s="23">
        <v>0</v>
      </c>
      <c r="S943" s="31">
        <v>153247554</v>
      </c>
      <c r="T943" s="23">
        <v>0</v>
      </c>
      <c r="U943" s="24">
        <v>0</v>
      </c>
      <c r="V943" s="23">
        <v>0</v>
      </c>
      <c r="W943" s="23">
        <v>0</v>
      </c>
      <c r="X943" s="25">
        <f t="shared" si="132"/>
        <v>153247554</v>
      </c>
      <c r="Y943" s="25">
        <v>0</v>
      </c>
      <c r="Z943" s="22">
        <v>0</v>
      </c>
      <c r="AA943" s="23">
        <v>0</v>
      </c>
      <c r="AB943" s="22">
        <v>0</v>
      </c>
      <c r="AC943" s="23">
        <v>0</v>
      </c>
      <c r="AD943" s="23">
        <v>0</v>
      </c>
      <c r="AE943" s="23">
        <v>0</v>
      </c>
      <c r="AF943" s="24">
        <v>0</v>
      </c>
      <c r="AG943" s="23">
        <v>0</v>
      </c>
      <c r="AH943" s="23">
        <v>0</v>
      </c>
      <c r="AI943" s="25">
        <f t="shared" si="133"/>
        <v>153247554</v>
      </c>
      <c r="AJ943" s="25">
        <v>0</v>
      </c>
      <c r="AK943" s="24">
        <v>0</v>
      </c>
      <c r="AL943" s="23">
        <v>0</v>
      </c>
      <c r="AM943" s="23">
        <v>0</v>
      </c>
      <c r="AN943" s="24">
        <v>0</v>
      </c>
      <c r="AO943" s="24">
        <v>0</v>
      </c>
      <c r="AP943" s="23">
        <v>0</v>
      </c>
      <c r="AQ943" s="23">
        <v>0</v>
      </c>
      <c r="AR943" s="23">
        <v>0</v>
      </c>
      <c r="AS943" s="41" t="s">
        <v>2304</v>
      </c>
      <c r="AT943" s="23">
        <v>0</v>
      </c>
      <c r="AU943" s="23">
        <v>0</v>
      </c>
      <c r="AV943" s="25">
        <v>153247554</v>
      </c>
      <c r="AW943" s="22">
        <v>0</v>
      </c>
      <c r="AX943" s="23">
        <v>0</v>
      </c>
      <c r="AY943" s="41">
        <v>0</v>
      </c>
      <c r="AZ943" s="23">
        <v>0</v>
      </c>
      <c r="BA943" s="24">
        <v>0</v>
      </c>
      <c r="BB943" s="23">
        <v>0</v>
      </c>
      <c r="BC943" s="23"/>
      <c r="BD943" s="23">
        <v>0</v>
      </c>
      <c r="BE943" s="41">
        <v>0</v>
      </c>
      <c r="BF943" s="23">
        <v>126435305</v>
      </c>
      <c r="BG943" s="23">
        <v>135781926</v>
      </c>
      <c r="BH943" s="25">
        <v>415464785</v>
      </c>
      <c r="BI943" s="23">
        <v>0</v>
      </c>
      <c r="BJ943" s="23">
        <v>38304333</v>
      </c>
      <c r="BK943" s="23">
        <v>0</v>
      </c>
      <c r="BL943" s="23">
        <v>0</v>
      </c>
      <c r="BM943" s="23">
        <v>0</v>
      </c>
      <c r="BN943" s="24">
        <v>0</v>
      </c>
      <c r="BO943" s="23">
        <v>0</v>
      </c>
      <c r="BP943" s="23">
        <v>0</v>
      </c>
      <c r="BQ943" s="23">
        <v>0</v>
      </c>
      <c r="BR943" s="25">
        <v>453769118</v>
      </c>
      <c r="BS943" s="22">
        <v>0</v>
      </c>
      <c r="BT943" s="23">
        <v>0</v>
      </c>
      <c r="BU943" s="23">
        <v>0</v>
      </c>
      <c r="BV943" s="23">
        <v>0</v>
      </c>
      <c r="BW943" s="24">
        <v>0</v>
      </c>
      <c r="BX943" s="23">
        <v>0</v>
      </c>
      <c r="BY943" s="23">
        <v>0</v>
      </c>
      <c r="BZ943" s="23">
        <v>0</v>
      </c>
      <c r="CA943" s="25">
        <f t="shared" si="134"/>
        <v>453769118</v>
      </c>
      <c r="CB943" s="22">
        <v>0</v>
      </c>
      <c r="CC943" s="23">
        <v>0</v>
      </c>
      <c r="CD943" s="23">
        <v>0</v>
      </c>
      <c r="CE943" s="23">
        <v>0</v>
      </c>
      <c r="CF943" s="24">
        <v>0</v>
      </c>
      <c r="CG943" s="23">
        <v>0</v>
      </c>
      <c r="CH943" s="23">
        <v>0</v>
      </c>
      <c r="CI943" s="23">
        <v>0</v>
      </c>
      <c r="CJ943" s="25">
        <f t="shared" si="135"/>
        <v>453769118</v>
      </c>
      <c r="CK943" s="22">
        <v>0</v>
      </c>
      <c r="CL943" s="23">
        <v>0</v>
      </c>
      <c r="CM943" s="23">
        <v>0</v>
      </c>
      <c r="CN943" s="23">
        <v>0</v>
      </c>
      <c r="CO943" s="23">
        <v>0</v>
      </c>
      <c r="CP943" s="24">
        <v>0</v>
      </c>
      <c r="CQ943" s="23">
        <v>0</v>
      </c>
      <c r="CR943" s="23">
        <v>0</v>
      </c>
      <c r="CS943" s="25">
        <f t="shared" si="136"/>
        <v>453769118</v>
      </c>
      <c r="CT943" s="22">
        <v>0</v>
      </c>
      <c r="CU943" s="23">
        <v>0</v>
      </c>
      <c r="CV943" s="23">
        <v>0</v>
      </c>
      <c r="CW943" s="23"/>
      <c r="CX943" s="23">
        <v>0</v>
      </c>
      <c r="CY943" s="24">
        <v>0</v>
      </c>
      <c r="CZ943" s="23">
        <v>0</v>
      </c>
      <c r="DA943" s="23">
        <v>0</v>
      </c>
      <c r="DB943" s="25">
        <f t="shared" si="138"/>
        <v>453769118</v>
      </c>
      <c r="DC943" s="22">
        <v>0</v>
      </c>
      <c r="DD943" s="23">
        <v>0</v>
      </c>
      <c r="DE943" s="23">
        <v>0</v>
      </c>
      <c r="DF943" s="23">
        <v>0</v>
      </c>
      <c r="DG943" s="23">
        <v>0</v>
      </c>
      <c r="DH943" s="24">
        <v>0</v>
      </c>
      <c r="DI943" s="23">
        <v>0</v>
      </c>
      <c r="DJ943" s="23">
        <v>0</v>
      </c>
      <c r="DK943" s="25">
        <f t="shared" si="139"/>
        <v>453769118</v>
      </c>
      <c r="DL943" s="28">
        <v>0</v>
      </c>
      <c r="DM943" s="23">
        <v>0</v>
      </c>
      <c r="DN943" s="23">
        <v>0</v>
      </c>
      <c r="DO943" s="23">
        <v>0</v>
      </c>
      <c r="DP943" s="23"/>
      <c r="DQ943" s="23"/>
      <c r="DR943" s="23">
        <v>0</v>
      </c>
      <c r="DS943" s="23">
        <v>0</v>
      </c>
      <c r="DT943" s="24">
        <v>0</v>
      </c>
      <c r="DU943" s="23">
        <v>0</v>
      </c>
      <c r="DV943" s="23">
        <v>0</v>
      </c>
      <c r="DW943" s="26">
        <f t="shared" si="137"/>
        <v>453769118</v>
      </c>
      <c r="DX943" s="26">
        <f>VLOOKUP(B943,[2]RPTNCT049_ConsultaSaldosContabl!$I$4:$K$7914,3,0)</f>
        <v>164739638</v>
      </c>
      <c r="DY943" s="13" t="e">
        <f>+S943+AD943+AU943+#REF!+BG943+#REF!+BQ943+#REF!</f>
        <v>#REF!</v>
      </c>
    </row>
    <row r="944" spans="1:129" ht="15" customHeight="1" x14ac:dyDescent="0.2">
      <c r="A944" s="9">
        <v>8000965979</v>
      </c>
      <c r="B944" s="9">
        <v>800096597</v>
      </c>
      <c r="C944" s="9"/>
      <c r="D944" s="27">
        <v>211020310</v>
      </c>
      <c r="E944" s="21" t="s">
        <v>490</v>
      </c>
      <c r="F944" s="20" t="s">
        <v>1632</v>
      </c>
      <c r="G944" s="22">
        <f>VLOOKUP(A944,[1]SGP!$A$4:$G$1137,7,0)</f>
        <v>0</v>
      </c>
      <c r="H944" s="23"/>
      <c r="I944" s="23">
        <v>0</v>
      </c>
      <c r="J944" s="23">
        <v>0</v>
      </c>
      <c r="K944" s="24">
        <v>0</v>
      </c>
      <c r="L944" s="23">
        <v>0</v>
      </c>
      <c r="M944" s="23">
        <v>0</v>
      </c>
      <c r="N944" s="25">
        <f t="shared" si="131"/>
        <v>0</v>
      </c>
      <c r="O944" s="25">
        <v>0</v>
      </c>
      <c r="P944" s="22">
        <v>0</v>
      </c>
      <c r="Q944" s="23">
        <v>0</v>
      </c>
      <c r="R944" s="23">
        <v>0</v>
      </c>
      <c r="S944" s="31">
        <v>42458094</v>
      </c>
      <c r="T944" s="23">
        <v>0</v>
      </c>
      <c r="U944" s="24">
        <v>0</v>
      </c>
      <c r="V944" s="23">
        <v>0</v>
      </c>
      <c r="W944" s="23">
        <v>0</v>
      </c>
      <c r="X944" s="25">
        <f t="shared" si="132"/>
        <v>42458094</v>
      </c>
      <c r="Y944" s="25">
        <v>0</v>
      </c>
      <c r="Z944" s="22">
        <v>0</v>
      </c>
      <c r="AA944" s="23">
        <v>0</v>
      </c>
      <c r="AB944" s="22">
        <v>0</v>
      </c>
      <c r="AC944" s="23">
        <v>0</v>
      </c>
      <c r="AD944" s="23">
        <v>0</v>
      </c>
      <c r="AE944" s="23">
        <v>0</v>
      </c>
      <c r="AF944" s="24">
        <v>0</v>
      </c>
      <c r="AG944" s="23">
        <v>0</v>
      </c>
      <c r="AH944" s="23">
        <v>0</v>
      </c>
      <c r="AI944" s="25">
        <f t="shared" si="133"/>
        <v>42458094</v>
      </c>
      <c r="AJ944" s="25">
        <v>0</v>
      </c>
      <c r="AK944" s="24">
        <v>0</v>
      </c>
      <c r="AL944" s="23">
        <v>0</v>
      </c>
      <c r="AM944" s="23">
        <v>0</v>
      </c>
      <c r="AN944" s="24">
        <v>0</v>
      </c>
      <c r="AO944" s="24">
        <v>0</v>
      </c>
      <c r="AP944" s="23">
        <v>0</v>
      </c>
      <c r="AQ944" s="23">
        <v>0</v>
      </c>
      <c r="AR944" s="23">
        <v>0</v>
      </c>
      <c r="AS944" s="41" t="s">
        <v>2304</v>
      </c>
      <c r="AT944" s="23">
        <v>0</v>
      </c>
      <c r="AU944" s="23">
        <v>0</v>
      </c>
      <c r="AV944" s="25">
        <v>42458094</v>
      </c>
      <c r="AW944" s="22">
        <v>0</v>
      </c>
      <c r="AX944" s="23">
        <v>0</v>
      </c>
      <c r="AY944" s="41">
        <v>0</v>
      </c>
      <c r="AZ944" s="23">
        <v>0</v>
      </c>
      <c r="BA944" s="24">
        <v>0</v>
      </c>
      <c r="BB944" s="23">
        <v>0</v>
      </c>
      <c r="BC944" s="23"/>
      <c r="BD944" s="23">
        <v>0</v>
      </c>
      <c r="BE944" s="41">
        <v>0</v>
      </c>
      <c r="BF944" s="23">
        <v>37502705</v>
      </c>
      <c r="BG944" s="23">
        <v>38531879</v>
      </c>
      <c r="BH944" s="25">
        <v>118492678</v>
      </c>
      <c r="BI944" s="23">
        <v>0</v>
      </c>
      <c r="BJ944" s="23">
        <v>10818247</v>
      </c>
      <c r="BK944" s="23">
        <v>0</v>
      </c>
      <c r="BL944" s="23">
        <v>0</v>
      </c>
      <c r="BM944" s="23">
        <v>0</v>
      </c>
      <c r="BN944" s="24">
        <v>0</v>
      </c>
      <c r="BO944" s="23">
        <v>0</v>
      </c>
      <c r="BP944" s="23">
        <v>0</v>
      </c>
      <c r="BQ944" s="23">
        <v>0</v>
      </c>
      <c r="BR944" s="25">
        <v>129310925</v>
      </c>
      <c r="BS944" s="22">
        <v>0</v>
      </c>
      <c r="BT944" s="23">
        <v>0</v>
      </c>
      <c r="BU944" s="23">
        <v>0</v>
      </c>
      <c r="BV944" s="23">
        <v>0</v>
      </c>
      <c r="BW944" s="24">
        <v>0</v>
      </c>
      <c r="BX944" s="23">
        <v>0</v>
      </c>
      <c r="BY944" s="23">
        <v>0</v>
      </c>
      <c r="BZ944" s="23">
        <v>0</v>
      </c>
      <c r="CA944" s="25">
        <f t="shared" si="134"/>
        <v>129310925</v>
      </c>
      <c r="CB944" s="22">
        <v>0</v>
      </c>
      <c r="CC944" s="23">
        <v>0</v>
      </c>
      <c r="CD944" s="23">
        <v>0</v>
      </c>
      <c r="CE944" s="23">
        <v>0</v>
      </c>
      <c r="CF944" s="24">
        <v>0</v>
      </c>
      <c r="CG944" s="23">
        <v>0</v>
      </c>
      <c r="CH944" s="23">
        <v>0</v>
      </c>
      <c r="CI944" s="23">
        <v>0</v>
      </c>
      <c r="CJ944" s="25">
        <f t="shared" si="135"/>
        <v>129310925</v>
      </c>
      <c r="CK944" s="22">
        <v>0</v>
      </c>
      <c r="CL944" s="23">
        <v>0</v>
      </c>
      <c r="CM944" s="23">
        <v>0</v>
      </c>
      <c r="CN944" s="23">
        <v>0</v>
      </c>
      <c r="CO944" s="23">
        <v>0</v>
      </c>
      <c r="CP944" s="24">
        <v>0</v>
      </c>
      <c r="CQ944" s="23">
        <v>0</v>
      </c>
      <c r="CR944" s="23">
        <v>0</v>
      </c>
      <c r="CS944" s="25">
        <f t="shared" si="136"/>
        <v>129310925</v>
      </c>
      <c r="CT944" s="22">
        <v>0</v>
      </c>
      <c r="CU944" s="23">
        <v>0</v>
      </c>
      <c r="CV944" s="23">
        <v>0</v>
      </c>
      <c r="CW944" s="23"/>
      <c r="CX944" s="23">
        <v>0</v>
      </c>
      <c r="CY944" s="24">
        <v>0</v>
      </c>
      <c r="CZ944" s="23">
        <v>0</v>
      </c>
      <c r="DA944" s="23">
        <v>0</v>
      </c>
      <c r="DB944" s="25">
        <f t="shared" si="138"/>
        <v>129310925</v>
      </c>
      <c r="DC944" s="22">
        <v>0</v>
      </c>
      <c r="DD944" s="23">
        <v>0</v>
      </c>
      <c r="DE944" s="23">
        <v>0</v>
      </c>
      <c r="DF944" s="23">
        <v>0</v>
      </c>
      <c r="DG944" s="23">
        <v>0</v>
      </c>
      <c r="DH944" s="24">
        <v>0</v>
      </c>
      <c r="DI944" s="23">
        <v>0</v>
      </c>
      <c r="DJ944" s="23">
        <v>0</v>
      </c>
      <c r="DK944" s="25">
        <f t="shared" si="139"/>
        <v>129310925</v>
      </c>
      <c r="DL944" s="28">
        <v>0</v>
      </c>
      <c r="DM944" s="23">
        <v>0</v>
      </c>
      <c r="DN944" s="23">
        <v>0</v>
      </c>
      <c r="DO944" s="23">
        <v>0</v>
      </c>
      <c r="DP944" s="23"/>
      <c r="DQ944" s="23"/>
      <c r="DR944" s="23">
        <v>0</v>
      </c>
      <c r="DS944" s="23">
        <v>0</v>
      </c>
      <c r="DT944" s="24">
        <v>0</v>
      </c>
      <c r="DU944" s="23">
        <v>0</v>
      </c>
      <c r="DV944" s="23">
        <v>0</v>
      </c>
      <c r="DW944" s="26">
        <f t="shared" si="137"/>
        <v>129310925</v>
      </c>
      <c r="DX944" s="26">
        <f>VLOOKUP(B944,[2]RPTNCT049_ConsultaSaldosContabl!$I$4:$K$7914,3,0)</f>
        <v>48320952</v>
      </c>
      <c r="DY944" s="13" t="e">
        <f>+S944+AD944+AU944+#REF!+BG944+#REF!+BQ944+#REF!</f>
        <v>#REF!</v>
      </c>
    </row>
    <row r="945" spans="1:129" ht="15" customHeight="1" x14ac:dyDescent="0.2">
      <c r="A945" s="9">
        <v>8000965954</v>
      </c>
      <c r="B945" s="9">
        <v>800096595</v>
      </c>
      <c r="C945" s="9"/>
      <c r="D945" s="27">
        <v>219520295</v>
      </c>
      <c r="E945" s="21" t="s">
        <v>489</v>
      </c>
      <c r="F945" s="20" t="s">
        <v>1631</v>
      </c>
      <c r="G945" s="22">
        <f>VLOOKUP(A945,[1]SGP!$A$4:$G$1137,7,0)</f>
        <v>0</v>
      </c>
      <c r="H945" s="23"/>
      <c r="I945" s="23">
        <v>0</v>
      </c>
      <c r="J945" s="23">
        <v>0</v>
      </c>
      <c r="K945" s="24">
        <v>0</v>
      </c>
      <c r="L945" s="23">
        <v>0</v>
      </c>
      <c r="M945" s="23">
        <v>0</v>
      </c>
      <c r="N945" s="25">
        <f t="shared" si="131"/>
        <v>0</v>
      </c>
      <c r="O945" s="25">
        <v>0</v>
      </c>
      <c r="P945" s="22">
        <v>0</v>
      </c>
      <c r="Q945" s="23">
        <v>0</v>
      </c>
      <c r="R945" s="23">
        <v>0</v>
      </c>
      <c r="S945" s="31">
        <v>114585587</v>
      </c>
      <c r="T945" s="23">
        <v>0</v>
      </c>
      <c r="U945" s="24">
        <v>0</v>
      </c>
      <c r="V945" s="23">
        <v>0</v>
      </c>
      <c r="W945" s="23">
        <v>0</v>
      </c>
      <c r="X945" s="25">
        <f t="shared" si="132"/>
        <v>114585587</v>
      </c>
      <c r="Y945" s="25">
        <v>0</v>
      </c>
      <c r="Z945" s="22">
        <v>0</v>
      </c>
      <c r="AA945" s="23">
        <v>0</v>
      </c>
      <c r="AB945" s="22">
        <v>0</v>
      </c>
      <c r="AC945" s="23">
        <v>0</v>
      </c>
      <c r="AD945" s="23">
        <v>0</v>
      </c>
      <c r="AE945" s="23">
        <v>0</v>
      </c>
      <c r="AF945" s="24">
        <v>0</v>
      </c>
      <c r="AG945" s="23">
        <v>0</v>
      </c>
      <c r="AH945" s="23">
        <v>0</v>
      </c>
      <c r="AI945" s="25">
        <f t="shared" si="133"/>
        <v>114585587</v>
      </c>
      <c r="AJ945" s="25">
        <v>0</v>
      </c>
      <c r="AK945" s="24">
        <v>0</v>
      </c>
      <c r="AL945" s="23">
        <v>0</v>
      </c>
      <c r="AM945" s="23">
        <v>0</v>
      </c>
      <c r="AN945" s="24">
        <v>0</v>
      </c>
      <c r="AO945" s="24">
        <v>0</v>
      </c>
      <c r="AP945" s="23">
        <v>0</v>
      </c>
      <c r="AQ945" s="23">
        <v>0</v>
      </c>
      <c r="AR945" s="23">
        <v>0</v>
      </c>
      <c r="AS945" s="41" t="s">
        <v>2304</v>
      </c>
      <c r="AT945" s="23">
        <v>0</v>
      </c>
      <c r="AU945" s="23">
        <v>0</v>
      </c>
      <c r="AV945" s="25">
        <v>114585587</v>
      </c>
      <c r="AW945" s="22">
        <v>0</v>
      </c>
      <c r="AX945" s="23">
        <v>0</v>
      </c>
      <c r="AY945" s="41">
        <v>0</v>
      </c>
      <c r="AZ945" s="23">
        <v>0</v>
      </c>
      <c r="BA945" s="24">
        <v>0</v>
      </c>
      <c r="BB945" s="23">
        <v>0</v>
      </c>
      <c r="BC945" s="23"/>
      <c r="BD945" s="23">
        <v>0</v>
      </c>
      <c r="BE945" s="41">
        <v>0</v>
      </c>
      <c r="BF945" s="23">
        <v>88830940</v>
      </c>
      <c r="BG945" s="23">
        <v>92287510</v>
      </c>
      <c r="BH945" s="25">
        <v>295704037</v>
      </c>
      <c r="BI945" s="23">
        <v>0</v>
      </c>
      <c r="BJ945" s="23">
        <v>25738789</v>
      </c>
      <c r="BK945" s="23">
        <v>0</v>
      </c>
      <c r="BL945" s="23">
        <v>0</v>
      </c>
      <c r="BM945" s="23">
        <v>0</v>
      </c>
      <c r="BN945" s="24">
        <v>0</v>
      </c>
      <c r="BO945" s="23">
        <v>0</v>
      </c>
      <c r="BP945" s="23">
        <v>0</v>
      </c>
      <c r="BQ945" s="23">
        <v>0</v>
      </c>
      <c r="BR945" s="25">
        <v>321442826</v>
      </c>
      <c r="BS945" s="22">
        <v>0</v>
      </c>
      <c r="BT945" s="23">
        <v>0</v>
      </c>
      <c r="BU945" s="23">
        <v>0</v>
      </c>
      <c r="BV945" s="23">
        <v>0</v>
      </c>
      <c r="BW945" s="24">
        <v>0</v>
      </c>
      <c r="BX945" s="23">
        <v>0</v>
      </c>
      <c r="BY945" s="23">
        <v>0</v>
      </c>
      <c r="BZ945" s="23">
        <v>0</v>
      </c>
      <c r="CA945" s="25">
        <f t="shared" si="134"/>
        <v>321442826</v>
      </c>
      <c r="CB945" s="22">
        <v>0</v>
      </c>
      <c r="CC945" s="23">
        <v>0</v>
      </c>
      <c r="CD945" s="23">
        <v>0</v>
      </c>
      <c r="CE945" s="23">
        <v>0</v>
      </c>
      <c r="CF945" s="24">
        <v>0</v>
      </c>
      <c r="CG945" s="23">
        <v>0</v>
      </c>
      <c r="CH945" s="23">
        <v>0</v>
      </c>
      <c r="CI945" s="23">
        <v>0</v>
      </c>
      <c r="CJ945" s="25">
        <f t="shared" si="135"/>
        <v>321442826</v>
      </c>
      <c r="CK945" s="22">
        <v>0</v>
      </c>
      <c r="CL945" s="23">
        <v>0</v>
      </c>
      <c r="CM945" s="23">
        <v>0</v>
      </c>
      <c r="CN945" s="23">
        <v>0</v>
      </c>
      <c r="CO945" s="23">
        <v>0</v>
      </c>
      <c r="CP945" s="24">
        <v>0</v>
      </c>
      <c r="CQ945" s="23">
        <v>0</v>
      </c>
      <c r="CR945" s="23">
        <v>0</v>
      </c>
      <c r="CS945" s="25">
        <f t="shared" si="136"/>
        <v>321442826</v>
      </c>
      <c r="CT945" s="22">
        <v>0</v>
      </c>
      <c r="CU945" s="23">
        <v>0</v>
      </c>
      <c r="CV945" s="23">
        <v>0</v>
      </c>
      <c r="CW945" s="23"/>
      <c r="CX945" s="23">
        <v>0</v>
      </c>
      <c r="CY945" s="24">
        <v>0</v>
      </c>
      <c r="CZ945" s="23">
        <v>0</v>
      </c>
      <c r="DA945" s="23">
        <v>0</v>
      </c>
      <c r="DB945" s="25">
        <f t="shared" si="138"/>
        <v>321442826</v>
      </c>
      <c r="DC945" s="22">
        <v>0</v>
      </c>
      <c r="DD945" s="23">
        <v>0</v>
      </c>
      <c r="DE945" s="23">
        <v>0</v>
      </c>
      <c r="DF945" s="23">
        <v>0</v>
      </c>
      <c r="DG945" s="23">
        <v>0</v>
      </c>
      <c r="DH945" s="24">
        <v>0</v>
      </c>
      <c r="DI945" s="23">
        <v>0</v>
      </c>
      <c r="DJ945" s="23">
        <v>0</v>
      </c>
      <c r="DK945" s="25">
        <f t="shared" si="139"/>
        <v>321442826</v>
      </c>
      <c r="DL945" s="28">
        <v>0</v>
      </c>
      <c r="DM945" s="23">
        <v>0</v>
      </c>
      <c r="DN945" s="23">
        <v>0</v>
      </c>
      <c r="DO945" s="23">
        <v>0</v>
      </c>
      <c r="DP945" s="23"/>
      <c r="DQ945" s="23"/>
      <c r="DR945" s="23">
        <v>0</v>
      </c>
      <c r="DS945" s="23">
        <v>0</v>
      </c>
      <c r="DT945" s="24">
        <v>0</v>
      </c>
      <c r="DU945" s="23">
        <v>0</v>
      </c>
      <c r="DV945" s="23">
        <v>0</v>
      </c>
      <c r="DW945" s="26">
        <f t="shared" si="137"/>
        <v>321442826</v>
      </c>
      <c r="DX945" s="26">
        <f>VLOOKUP(B945,[2]RPTNCT049_ConsultaSaldosContabl!$I$4:$K$7914,3,0)</f>
        <v>114569729</v>
      </c>
      <c r="DY945" s="13" t="e">
        <f>+S945+AD945+AU945+#REF!+BG945+#REF!+BQ945+#REF!</f>
        <v>#REF!</v>
      </c>
    </row>
    <row r="946" spans="1:129" ht="15" customHeight="1" x14ac:dyDescent="0.2">
      <c r="A946" s="9">
        <v>8000965922</v>
      </c>
      <c r="B946" s="9">
        <v>800096592</v>
      </c>
      <c r="C946" s="9"/>
      <c r="D946" s="27">
        <v>215020250</v>
      </c>
      <c r="E946" s="21" t="s">
        <v>488</v>
      </c>
      <c r="F946" s="20" t="s">
        <v>1630</v>
      </c>
      <c r="G946" s="22">
        <f>VLOOKUP(A946,[1]SGP!$A$4:$G$1137,7,0)</f>
        <v>0</v>
      </c>
      <c r="H946" s="23"/>
      <c r="I946" s="23">
        <v>0</v>
      </c>
      <c r="J946" s="23">
        <v>0</v>
      </c>
      <c r="K946" s="24">
        <v>0</v>
      </c>
      <c r="L946" s="23">
        <v>0</v>
      </c>
      <c r="M946" s="23">
        <v>0</v>
      </c>
      <c r="N946" s="25">
        <f t="shared" si="131"/>
        <v>0</v>
      </c>
      <c r="O946" s="25">
        <v>0</v>
      </c>
      <c r="P946" s="22">
        <v>0</v>
      </c>
      <c r="Q946" s="23">
        <v>0</v>
      </c>
      <c r="R946" s="23">
        <v>0</v>
      </c>
      <c r="S946" s="31">
        <v>428715929</v>
      </c>
      <c r="T946" s="23">
        <v>0</v>
      </c>
      <c r="U946" s="24">
        <v>0</v>
      </c>
      <c r="V946" s="23">
        <v>0</v>
      </c>
      <c r="W946" s="23">
        <v>0</v>
      </c>
      <c r="X946" s="25">
        <f t="shared" si="132"/>
        <v>428715929</v>
      </c>
      <c r="Y946" s="25">
        <v>0</v>
      </c>
      <c r="Z946" s="22">
        <v>0</v>
      </c>
      <c r="AA946" s="23">
        <v>0</v>
      </c>
      <c r="AB946" s="22">
        <v>0</v>
      </c>
      <c r="AC946" s="23">
        <v>0</v>
      </c>
      <c r="AD946" s="23">
        <v>0</v>
      </c>
      <c r="AE946" s="23">
        <v>0</v>
      </c>
      <c r="AF946" s="24">
        <v>0</v>
      </c>
      <c r="AG946" s="23">
        <v>0</v>
      </c>
      <c r="AH946" s="23">
        <v>0</v>
      </c>
      <c r="AI946" s="25">
        <f t="shared" si="133"/>
        <v>428715929</v>
      </c>
      <c r="AJ946" s="25">
        <v>0</v>
      </c>
      <c r="AK946" s="24">
        <v>0</v>
      </c>
      <c r="AL946" s="23">
        <v>0</v>
      </c>
      <c r="AM946" s="23">
        <v>0</v>
      </c>
      <c r="AN946" s="24">
        <v>0</v>
      </c>
      <c r="AO946" s="24">
        <v>0</v>
      </c>
      <c r="AP946" s="23">
        <v>0</v>
      </c>
      <c r="AQ946" s="23">
        <v>0</v>
      </c>
      <c r="AR946" s="23">
        <v>0</v>
      </c>
      <c r="AS946" s="41" t="s">
        <v>2304</v>
      </c>
      <c r="AT946" s="23">
        <v>0</v>
      </c>
      <c r="AU946" s="23">
        <v>0</v>
      </c>
      <c r="AV946" s="25">
        <v>428715929</v>
      </c>
      <c r="AW946" s="22">
        <v>0</v>
      </c>
      <c r="AX946" s="23">
        <v>0</v>
      </c>
      <c r="AY946" s="41">
        <v>0</v>
      </c>
      <c r="AZ946" s="23">
        <v>0</v>
      </c>
      <c r="BA946" s="24">
        <v>0</v>
      </c>
      <c r="BB946" s="23">
        <v>0</v>
      </c>
      <c r="BC946" s="23"/>
      <c r="BD946" s="23">
        <v>0</v>
      </c>
      <c r="BE946" s="41">
        <v>0</v>
      </c>
      <c r="BF946" s="23">
        <v>383740215</v>
      </c>
      <c r="BG946" s="23">
        <v>412446549</v>
      </c>
      <c r="BH946" s="25">
        <v>1224902693</v>
      </c>
      <c r="BI946" s="23">
        <v>0</v>
      </c>
      <c r="BJ946" s="23">
        <v>116931904</v>
      </c>
      <c r="BK946" s="23">
        <v>0</v>
      </c>
      <c r="BL946" s="23">
        <v>0</v>
      </c>
      <c r="BM946" s="23">
        <v>0</v>
      </c>
      <c r="BN946" s="24">
        <v>0</v>
      </c>
      <c r="BO946" s="23">
        <v>0</v>
      </c>
      <c r="BP946" s="23">
        <v>0</v>
      </c>
      <c r="BQ946" s="23">
        <v>0</v>
      </c>
      <c r="BR946" s="25">
        <v>1341834597</v>
      </c>
      <c r="BS946" s="22">
        <v>0</v>
      </c>
      <c r="BT946" s="23">
        <v>0</v>
      </c>
      <c r="BU946" s="23">
        <v>0</v>
      </c>
      <c r="BV946" s="23">
        <v>0</v>
      </c>
      <c r="BW946" s="24">
        <v>0</v>
      </c>
      <c r="BX946" s="23">
        <v>0</v>
      </c>
      <c r="BY946" s="23">
        <v>0</v>
      </c>
      <c r="BZ946" s="23">
        <v>0</v>
      </c>
      <c r="CA946" s="25">
        <f t="shared" si="134"/>
        <v>1341834597</v>
      </c>
      <c r="CB946" s="22">
        <v>0</v>
      </c>
      <c r="CC946" s="23">
        <v>0</v>
      </c>
      <c r="CD946" s="23">
        <v>0</v>
      </c>
      <c r="CE946" s="23">
        <v>0</v>
      </c>
      <c r="CF946" s="24">
        <v>0</v>
      </c>
      <c r="CG946" s="23">
        <v>0</v>
      </c>
      <c r="CH946" s="23">
        <v>0</v>
      </c>
      <c r="CI946" s="23">
        <v>0</v>
      </c>
      <c r="CJ946" s="25">
        <f t="shared" si="135"/>
        <v>1341834597</v>
      </c>
      <c r="CK946" s="22">
        <v>0</v>
      </c>
      <c r="CL946" s="23">
        <v>0</v>
      </c>
      <c r="CM946" s="23">
        <v>0</v>
      </c>
      <c r="CN946" s="23">
        <v>0</v>
      </c>
      <c r="CO946" s="23">
        <v>0</v>
      </c>
      <c r="CP946" s="24">
        <v>0</v>
      </c>
      <c r="CQ946" s="23">
        <v>0</v>
      </c>
      <c r="CR946" s="23">
        <v>0</v>
      </c>
      <c r="CS946" s="25">
        <f t="shared" si="136"/>
        <v>1341834597</v>
      </c>
      <c r="CT946" s="22">
        <v>0</v>
      </c>
      <c r="CU946" s="23">
        <v>0</v>
      </c>
      <c r="CV946" s="23">
        <v>0</v>
      </c>
      <c r="CW946" s="23"/>
      <c r="CX946" s="23">
        <v>0</v>
      </c>
      <c r="CY946" s="24">
        <v>0</v>
      </c>
      <c r="CZ946" s="23">
        <v>0</v>
      </c>
      <c r="DA946" s="23">
        <v>0</v>
      </c>
      <c r="DB946" s="25">
        <f t="shared" si="138"/>
        <v>1341834597</v>
      </c>
      <c r="DC946" s="22">
        <v>0</v>
      </c>
      <c r="DD946" s="23">
        <v>0</v>
      </c>
      <c r="DE946" s="23">
        <v>0</v>
      </c>
      <c r="DF946" s="23">
        <v>0</v>
      </c>
      <c r="DG946" s="23">
        <v>0</v>
      </c>
      <c r="DH946" s="24">
        <v>0</v>
      </c>
      <c r="DI946" s="23">
        <v>0</v>
      </c>
      <c r="DJ946" s="23">
        <v>0</v>
      </c>
      <c r="DK946" s="25">
        <f t="shared" si="139"/>
        <v>1341834597</v>
      </c>
      <c r="DL946" s="28">
        <v>0</v>
      </c>
      <c r="DM946" s="23">
        <v>0</v>
      </c>
      <c r="DN946" s="23">
        <v>0</v>
      </c>
      <c r="DO946" s="23">
        <v>0</v>
      </c>
      <c r="DP946" s="23"/>
      <c r="DQ946" s="23"/>
      <c r="DR946" s="23">
        <v>0</v>
      </c>
      <c r="DS946" s="23">
        <v>0</v>
      </c>
      <c r="DT946" s="24">
        <v>0</v>
      </c>
      <c r="DU946" s="23">
        <v>0</v>
      </c>
      <c r="DV946" s="23">
        <v>0</v>
      </c>
      <c r="DW946" s="26">
        <f t="shared" si="137"/>
        <v>1341834597</v>
      </c>
      <c r="DX946" s="26">
        <f>VLOOKUP(B946,[2]RPTNCT049_ConsultaSaldosContabl!$I$4:$K$7914,3,0)</f>
        <v>500672119</v>
      </c>
      <c r="DY946" s="13" t="e">
        <f>+S946+AD946+AU946+#REF!+BG946+#REF!+BQ946+#REF!</f>
        <v>#REF!</v>
      </c>
    </row>
    <row r="947" spans="1:129" ht="15" customHeight="1" x14ac:dyDescent="0.2">
      <c r="A947" s="9">
        <v>8000965875</v>
      </c>
      <c r="B947" s="9">
        <v>800096587</v>
      </c>
      <c r="C947" s="9"/>
      <c r="D947" s="27">
        <v>213820238</v>
      </c>
      <c r="E947" s="21" t="s">
        <v>487</v>
      </c>
      <c r="F947" s="20" t="s">
        <v>1629</v>
      </c>
      <c r="G947" s="22">
        <f>VLOOKUP(A947,[1]SGP!$A$4:$G$1137,7,0)</f>
        <v>0</v>
      </c>
      <c r="H947" s="23"/>
      <c r="I947" s="23">
        <v>0</v>
      </c>
      <c r="J947" s="23">
        <v>0</v>
      </c>
      <c r="K947" s="24">
        <v>0</v>
      </c>
      <c r="L947" s="23">
        <v>0</v>
      </c>
      <c r="M947" s="23">
        <v>0</v>
      </c>
      <c r="N947" s="25">
        <f t="shared" si="131"/>
        <v>0</v>
      </c>
      <c r="O947" s="25">
        <v>0</v>
      </c>
      <c r="P947" s="22">
        <v>0</v>
      </c>
      <c r="Q947" s="23">
        <v>0</v>
      </c>
      <c r="R947" s="23">
        <v>0</v>
      </c>
      <c r="S947" s="31">
        <v>273261450</v>
      </c>
      <c r="T947" s="23">
        <v>0</v>
      </c>
      <c r="U947" s="24">
        <v>0</v>
      </c>
      <c r="V947" s="23">
        <v>0</v>
      </c>
      <c r="W947" s="23">
        <v>0</v>
      </c>
      <c r="X947" s="25">
        <f t="shared" si="132"/>
        <v>273261450</v>
      </c>
      <c r="Y947" s="25">
        <v>0</v>
      </c>
      <c r="Z947" s="22">
        <v>0</v>
      </c>
      <c r="AA947" s="23">
        <v>0</v>
      </c>
      <c r="AB947" s="22">
        <v>0</v>
      </c>
      <c r="AC947" s="23">
        <v>0</v>
      </c>
      <c r="AD947" s="23">
        <v>0</v>
      </c>
      <c r="AE947" s="23">
        <v>0</v>
      </c>
      <c r="AF947" s="24">
        <v>0</v>
      </c>
      <c r="AG947" s="23">
        <v>0</v>
      </c>
      <c r="AH947" s="23">
        <v>0</v>
      </c>
      <c r="AI947" s="25">
        <f t="shared" si="133"/>
        <v>273261450</v>
      </c>
      <c r="AJ947" s="25">
        <v>0</v>
      </c>
      <c r="AK947" s="24">
        <v>0</v>
      </c>
      <c r="AL947" s="23">
        <v>0</v>
      </c>
      <c r="AM947" s="23">
        <v>0</v>
      </c>
      <c r="AN947" s="24">
        <v>0</v>
      </c>
      <c r="AO947" s="24">
        <v>0</v>
      </c>
      <c r="AP947" s="23">
        <v>0</v>
      </c>
      <c r="AQ947" s="23">
        <v>0</v>
      </c>
      <c r="AR947" s="23">
        <v>0</v>
      </c>
      <c r="AS947" s="41" t="s">
        <v>2304</v>
      </c>
      <c r="AT947" s="23">
        <v>0</v>
      </c>
      <c r="AU947" s="23">
        <v>0</v>
      </c>
      <c r="AV947" s="25">
        <v>273261450</v>
      </c>
      <c r="AW947" s="22">
        <v>0</v>
      </c>
      <c r="AX947" s="23">
        <v>0</v>
      </c>
      <c r="AY947" s="41">
        <v>0</v>
      </c>
      <c r="AZ947" s="23">
        <v>0</v>
      </c>
      <c r="BA947" s="24">
        <v>0</v>
      </c>
      <c r="BB947" s="23">
        <v>0</v>
      </c>
      <c r="BC947" s="23"/>
      <c r="BD947" s="23">
        <v>0</v>
      </c>
      <c r="BE947" s="41">
        <v>0</v>
      </c>
      <c r="BF947" s="23">
        <v>303782105</v>
      </c>
      <c r="BG947" s="23">
        <v>245438272</v>
      </c>
      <c r="BH947" s="25">
        <v>822481827</v>
      </c>
      <c r="BI947" s="23">
        <v>0</v>
      </c>
      <c r="BJ947" s="23">
        <v>88516571</v>
      </c>
      <c r="BK947" s="23">
        <v>0</v>
      </c>
      <c r="BL947" s="23">
        <v>0</v>
      </c>
      <c r="BM947" s="23">
        <v>0</v>
      </c>
      <c r="BN947" s="24">
        <v>0</v>
      </c>
      <c r="BO947" s="23">
        <v>0</v>
      </c>
      <c r="BP947" s="23">
        <v>0</v>
      </c>
      <c r="BQ947" s="23">
        <v>0</v>
      </c>
      <c r="BR947" s="25">
        <v>910998398</v>
      </c>
      <c r="BS947" s="22">
        <v>0</v>
      </c>
      <c r="BT947" s="23">
        <v>0</v>
      </c>
      <c r="BU947" s="23">
        <v>0</v>
      </c>
      <c r="BV947" s="23">
        <v>0</v>
      </c>
      <c r="BW947" s="24">
        <v>0</v>
      </c>
      <c r="BX947" s="23">
        <v>0</v>
      </c>
      <c r="BY947" s="23">
        <v>0</v>
      </c>
      <c r="BZ947" s="23">
        <v>0</v>
      </c>
      <c r="CA947" s="25">
        <f t="shared" si="134"/>
        <v>910998398</v>
      </c>
      <c r="CB947" s="22">
        <v>0</v>
      </c>
      <c r="CC947" s="23">
        <v>0</v>
      </c>
      <c r="CD947" s="23">
        <v>0</v>
      </c>
      <c r="CE947" s="23">
        <v>0</v>
      </c>
      <c r="CF947" s="24">
        <v>0</v>
      </c>
      <c r="CG947" s="23">
        <v>0</v>
      </c>
      <c r="CH947" s="23">
        <v>0</v>
      </c>
      <c r="CI947" s="23">
        <v>0</v>
      </c>
      <c r="CJ947" s="25">
        <f t="shared" si="135"/>
        <v>910998398</v>
      </c>
      <c r="CK947" s="22">
        <v>0</v>
      </c>
      <c r="CL947" s="23">
        <v>0</v>
      </c>
      <c r="CM947" s="23">
        <v>0</v>
      </c>
      <c r="CN947" s="23">
        <v>0</v>
      </c>
      <c r="CO947" s="23">
        <v>0</v>
      </c>
      <c r="CP947" s="24">
        <v>0</v>
      </c>
      <c r="CQ947" s="23">
        <v>0</v>
      </c>
      <c r="CR947" s="23">
        <v>0</v>
      </c>
      <c r="CS947" s="25">
        <f t="shared" si="136"/>
        <v>910998398</v>
      </c>
      <c r="CT947" s="22">
        <v>0</v>
      </c>
      <c r="CU947" s="23">
        <v>0</v>
      </c>
      <c r="CV947" s="23">
        <v>0</v>
      </c>
      <c r="CW947" s="23"/>
      <c r="CX947" s="23">
        <v>0</v>
      </c>
      <c r="CY947" s="24">
        <v>0</v>
      </c>
      <c r="CZ947" s="23">
        <v>0</v>
      </c>
      <c r="DA947" s="23">
        <v>0</v>
      </c>
      <c r="DB947" s="25">
        <f t="shared" si="138"/>
        <v>910998398</v>
      </c>
      <c r="DC947" s="22">
        <v>0</v>
      </c>
      <c r="DD947" s="23">
        <v>0</v>
      </c>
      <c r="DE947" s="23">
        <v>0</v>
      </c>
      <c r="DF947" s="23">
        <v>0</v>
      </c>
      <c r="DG947" s="23">
        <v>0</v>
      </c>
      <c r="DH947" s="24">
        <v>0</v>
      </c>
      <c r="DI947" s="23">
        <v>0</v>
      </c>
      <c r="DJ947" s="23">
        <v>0</v>
      </c>
      <c r="DK947" s="25">
        <f t="shared" si="139"/>
        <v>910998398</v>
      </c>
      <c r="DL947" s="28">
        <v>0</v>
      </c>
      <c r="DM947" s="23">
        <v>0</v>
      </c>
      <c r="DN947" s="23">
        <v>0</v>
      </c>
      <c r="DO947" s="23">
        <v>0</v>
      </c>
      <c r="DP947" s="23"/>
      <c r="DQ947" s="23"/>
      <c r="DR947" s="23">
        <v>0</v>
      </c>
      <c r="DS947" s="23">
        <v>0</v>
      </c>
      <c r="DT947" s="24">
        <v>0</v>
      </c>
      <c r="DU947" s="23">
        <v>0</v>
      </c>
      <c r="DV947" s="23">
        <v>0</v>
      </c>
      <c r="DW947" s="26">
        <f t="shared" si="137"/>
        <v>910998398</v>
      </c>
      <c r="DX947" s="26">
        <f>VLOOKUP(B947,[2]RPTNCT049_ConsultaSaldosContabl!$I$4:$K$7914,3,0)</f>
        <v>392298676</v>
      </c>
      <c r="DY947" s="13" t="e">
        <f>+S947+AD947+AU947+#REF!+BG947+#REF!+BQ947+#REF!</f>
        <v>#REF!</v>
      </c>
    </row>
    <row r="948" spans="1:129" ht="15" customHeight="1" x14ac:dyDescent="0.2">
      <c r="A948" s="9">
        <v>8000965850</v>
      </c>
      <c r="B948" s="9">
        <v>800096585</v>
      </c>
      <c r="C948" s="9"/>
      <c r="D948" s="27">
        <v>217820178</v>
      </c>
      <c r="E948" s="21" t="s">
        <v>485</v>
      </c>
      <c r="F948" s="20" t="s">
        <v>1627</v>
      </c>
      <c r="G948" s="22">
        <f>VLOOKUP(A948,[1]SGP!$A$4:$G$1137,7,0)</f>
        <v>0</v>
      </c>
      <c r="H948" s="23"/>
      <c r="I948" s="23">
        <v>0</v>
      </c>
      <c r="J948" s="23">
        <v>0</v>
      </c>
      <c r="K948" s="24">
        <v>0</v>
      </c>
      <c r="L948" s="23">
        <v>0</v>
      </c>
      <c r="M948" s="23">
        <v>0</v>
      </c>
      <c r="N948" s="25">
        <f t="shared" si="131"/>
        <v>0</v>
      </c>
      <c r="O948" s="25">
        <v>0</v>
      </c>
      <c r="P948" s="22">
        <v>0</v>
      </c>
      <c r="Q948" s="23">
        <v>0</v>
      </c>
      <c r="R948" s="23">
        <v>0</v>
      </c>
      <c r="S948" s="31">
        <v>298366190</v>
      </c>
      <c r="T948" s="23">
        <v>0</v>
      </c>
      <c r="U948" s="24">
        <v>0</v>
      </c>
      <c r="V948" s="23">
        <v>0</v>
      </c>
      <c r="W948" s="23">
        <v>0</v>
      </c>
      <c r="X948" s="25">
        <f t="shared" si="132"/>
        <v>298366190</v>
      </c>
      <c r="Y948" s="25">
        <v>0</v>
      </c>
      <c r="Z948" s="22">
        <v>0</v>
      </c>
      <c r="AA948" s="23">
        <v>0</v>
      </c>
      <c r="AB948" s="22">
        <v>0</v>
      </c>
      <c r="AC948" s="23">
        <v>0</v>
      </c>
      <c r="AD948" s="23">
        <v>0</v>
      </c>
      <c r="AE948" s="23">
        <v>0</v>
      </c>
      <c r="AF948" s="24">
        <v>0</v>
      </c>
      <c r="AG948" s="23">
        <v>0</v>
      </c>
      <c r="AH948" s="23">
        <v>0</v>
      </c>
      <c r="AI948" s="25">
        <f t="shared" si="133"/>
        <v>298366190</v>
      </c>
      <c r="AJ948" s="25">
        <v>0</v>
      </c>
      <c r="AK948" s="24">
        <v>0</v>
      </c>
      <c r="AL948" s="23">
        <v>0</v>
      </c>
      <c r="AM948" s="23">
        <v>0</v>
      </c>
      <c r="AN948" s="24">
        <v>0</v>
      </c>
      <c r="AO948" s="24">
        <v>0</v>
      </c>
      <c r="AP948" s="23">
        <v>0</v>
      </c>
      <c r="AQ948" s="23">
        <v>0</v>
      </c>
      <c r="AR948" s="23">
        <v>0</v>
      </c>
      <c r="AS948" s="41" t="s">
        <v>2304</v>
      </c>
      <c r="AT948" s="23">
        <v>0</v>
      </c>
      <c r="AU948" s="23">
        <v>0</v>
      </c>
      <c r="AV948" s="25">
        <v>298366190</v>
      </c>
      <c r="AW948" s="22">
        <v>0</v>
      </c>
      <c r="AX948" s="23">
        <v>0</v>
      </c>
      <c r="AY948" s="41">
        <v>0</v>
      </c>
      <c r="AZ948" s="23">
        <v>0</v>
      </c>
      <c r="BA948" s="24">
        <v>0</v>
      </c>
      <c r="BB948" s="23">
        <v>0</v>
      </c>
      <c r="BC948" s="23"/>
      <c r="BD948" s="23">
        <v>0</v>
      </c>
      <c r="BE948" s="41">
        <v>0</v>
      </c>
      <c r="BF948" s="23">
        <v>231576055</v>
      </c>
      <c r="BG948" s="23">
        <v>241350109</v>
      </c>
      <c r="BH948" s="25">
        <v>771292354</v>
      </c>
      <c r="BI948" s="23">
        <v>0</v>
      </c>
      <c r="BJ948" s="23">
        <v>68903189</v>
      </c>
      <c r="BK948" s="23">
        <v>0</v>
      </c>
      <c r="BL948" s="23">
        <v>0</v>
      </c>
      <c r="BM948" s="23">
        <v>0</v>
      </c>
      <c r="BN948" s="24">
        <v>0</v>
      </c>
      <c r="BO948" s="23">
        <v>0</v>
      </c>
      <c r="BP948" s="23">
        <v>0</v>
      </c>
      <c r="BQ948" s="23">
        <v>0</v>
      </c>
      <c r="BR948" s="25">
        <v>840195543</v>
      </c>
      <c r="BS948" s="22">
        <v>0</v>
      </c>
      <c r="BT948" s="23">
        <v>0</v>
      </c>
      <c r="BU948" s="23">
        <v>0</v>
      </c>
      <c r="BV948" s="23">
        <v>0</v>
      </c>
      <c r="BW948" s="24">
        <v>0</v>
      </c>
      <c r="BX948" s="23">
        <v>0</v>
      </c>
      <c r="BY948" s="23">
        <v>0</v>
      </c>
      <c r="BZ948" s="23">
        <v>0</v>
      </c>
      <c r="CA948" s="25">
        <f t="shared" si="134"/>
        <v>840195543</v>
      </c>
      <c r="CB948" s="22">
        <v>0</v>
      </c>
      <c r="CC948" s="23">
        <v>0</v>
      </c>
      <c r="CD948" s="23">
        <v>0</v>
      </c>
      <c r="CE948" s="23">
        <v>0</v>
      </c>
      <c r="CF948" s="24">
        <v>0</v>
      </c>
      <c r="CG948" s="23">
        <v>0</v>
      </c>
      <c r="CH948" s="23">
        <v>0</v>
      </c>
      <c r="CI948" s="23">
        <v>0</v>
      </c>
      <c r="CJ948" s="25">
        <f t="shared" si="135"/>
        <v>840195543</v>
      </c>
      <c r="CK948" s="22">
        <v>0</v>
      </c>
      <c r="CL948" s="23">
        <v>0</v>
      </c>
      <c r="CM948" s="23">
        <v>0</v>
      </c>
      <c r="CN948" s="23">
        <v>0</v>
      </c>
      <c r="CO948" s="23">
        <v>0</v>
      </c>
      <c r="CP948" s="24">
        <v>0</v>
      </c>
      <c r="CQ948" s="23">
        <v>0</v>
      </c>
      <c r="CR948" s="23">
        <v>0</v>
      </c>
      <c r="CS948" s="25">
        <f t="shared" si="136"/>
        <v>840195543</v>
      </c>
      <c r="CT948" s="22">
        <v>0</v>
      </c>
      <c r="CU948" s="23">
        <v>0</v>
      </c>
      <c r="CV948" s="23">
        <v>0</v>
      </c>
      <c r="CW948" s="23"/>
      <c r="CX948" s="23">
        <v>0</v>
      </c>
      <c r="CY948" s="24">
        <v>0</v>
      </c>
      <c r="CZ948" s="23">
        <v>0</v>
      </c>
      <c r="DA948" s="23">
        <v>0</v>
      </c>
      <c r="DB948" s="25">
        <f t="shared" si="138"/>
        <v>840195543</v>
      </c>
      <c r="DC948" s="22">
        <v>0</v>
      </c>
      <c r="DD948" s="23">
        <v>0</v>
      </c>
      <c r="DE948" s="23">
        <v>0</v>
      </c>
      <c r="DF948" s="23">
        <v>0</v>
      </c>
      <c r="DG948" s="23">
        <v>0</v>
      </c>
      <c r="DH948" s="24">
        <v>0</v>
      </c>
      <c r="DI948" s="23">
        <v>0</v>
      </c>
      <c r="DJ948" s="23">
        <v>0</v>
      </c>
      <c r="DK948" s="25">
        <f t="shared" si="139"/>
        <v>840195543</v>
      </c>
      <c r="DL948" s="28">
        <v>0</v>
      </c>
      <c r="DM948" s="23">
        <v>0</v>
      </c>
      <c r="DN948" s="23">
        <v>0</v>
      </c>
      <c r="DO948" s="23">
        <v>0</v>
      </c>
      <c r="DP948" s="23"/>
      <c r="DQ948" s="23"/>
      <c r="DR948" s="23">
        <v>0</v>
      </c>
      <c r="DS948" s="23">
        <v>0</v>
      </c>
      <c r="DT948" s="24">
        <v>0</v>
      </c>
      <c r="DU948" s="23">
        <v>0</v>
      </c>
      <c r="DV948" s="23">
        <v>0</v>
      </c>
      <c r="DW948" s="26">
        <f t="shared" si="137"/>
        <v>840195543</v>
      </c>
      <c r="DX948" s="26">
        <f>VLOOKUP(B948,[2]RPTNCT049_ConsultaSaldosContabl!$I$4:$K$7914,3,0)</f>
        <v>300479244</v>
      </c>
      <c r="DY948" s="13" t="e">
        <f>+S948+AD948+AU948+#REF!+BG948+#REF!+BQ948+#REF!</f>
        <v>#REF!</v>
      </c>
    </row>
    <row r="949" spans="1:129" ht="15" customHeight="1" x14ac:dyDescent="0.2">
      <c r="A949" s="9">
        <v>8000965804</v>
      </c>
      <c r="B949" s="9">
        <v>800096580</v>
      </c>
      <c r="C949" s="9"/>
      <c r="D949" s="27">
        <v>212820228</v>
      </c>
      <c r="E949" s="21" t="s">
        <v>486</v>
      </c>
      <c r="F949" s="20" t="s">
        <v>1628</v>
      </c>
      <c r="G949" s="22">
        <f>VLOOKUP(A949,[1]SGP!$A$4:$G$1137,7,0)</f>
        <v>0</v>
      </c>
      <c r="H949" s="23"/>
      <c r="I949" s="23">
        <v>0</v>
      </c>
      <c r="J949" s="23">
        <v>0</v>
      </c>
      <c r="K949" s="24">
        <v>0</v>
      </c>
      <c r="L949" s="23">
        <v>0</v>
      </c>
      <c r="M949" s="23">
        <v>0</v>
      </c>
      <c r="N949" s="25">
        <f t="shared" ref="N949:N1012" si="140">SUM(G949:M949)</f>
        <v>0</v>
      </c>
      <c r="O949" s="25">
        <v>0</v>
      </c>
      <c r="P949" s="22">
        <v>0</v>
      </c>
      <c r="Q949" s="23">
        <v>0</v>
      </c>
      <c r="R949" s="23">
        <v>0</v>
      </c>
      <c r="S949" s="31">
        <v>363733666</v>
      </c>
      <c r="T949" s="23">
        <v>0</v>
      </c>
      <c r="U949" s="24">
        <v>0</v>
      </c>
      <c r="V949" s="23">
        <v>0</v>
      </c>
      <c r="W949" s="23">
        <v>0</v>
      </c>
      <c r="X949" s="25">
        <f t="shared" si="132"/>
        <v>363733666</v>
      </c>
      <c r="Y949" s="25">
        <v>0</v>
      </c>
      <c r="Z949" s="22">
        <v>0</v>
      </c>
      <c r="AA949" s="23">
        <v>0</v>
      </c>
      <c r="AB949" s="22">
        <v>0</v>
      </c>
      <c r="AC949" s="23">
        <v>0</v>
      </c>
      <c r="AD949" s="23">
        <v>0</v>
      </c>
      <c r="AE949" s="23">
        <v>0</v>
      </c>
      <c r="AF949" s="24">
        <v>0</v>
      </c>
      <c r="AG949" s="23">
        <v>0</v>
      </c>
      <c r="AH949" s="23">
        <v>0</v>
      </c>
      <c r="AI949" s="25">
        <f t="shared" si="133"/>
        <v>363733666</v>
      </c>
      <c r="AJ949" s="25">
        <v>0</v>
      </c>
      <c r="AK949" s="24">
        <v>0</v>
      </c>
      <c r="AL949" s="23">
        <v>0</v>
      </c>
      <c r="AM949" s="23">
        <v>0</v>
      </c>
      <c r="AN949" s="24">
        <v>0</v>
      </c>
      <c r="AO949" s="24">
        <v>0</v>
      </c>
      <c r="AP949" s="23">
        <v>0</v>
      </c>
      <c r="AQ949" s="23">
        <v>0</v>
      </c>
      <c r="AR949" s="23">
        <v>0</v>
      </c>
      <c r="AS949" s="41" t="s">
        <v>2304</v>
      </c>
      <c r="AT949" s="23">
        <v>0</v>
      </c>
      <c r="AU949" s="23">
        <v>0</v>
      </c>
      <c r="AV949" s="25">
        <v>363733666</v>
      </c>
      <c r="AW949" s="22">
        <v>0</v>
      </c>
      <c r="AX949" s="23">
        <v>0</v>
      </c>
      <c r="AY949" s="41">
        <v>0</v>
      </c>
      <c r="AZ949" s="23">
        <v>0</v>
      </c>
      <c r="BA949" s="24">
        <v>0</v>
      </c>
      <c r="BB949" s="23">
        <v>0</v>
      </c>
      <c r="BC949" s="23"/>
      <c r="BD949" s="23">
        <v>0</v>
      </c>
      <c r="BE949" s="41">
        <v>0</v>
      </c>
      <c r="BF949" s="23">
        <v>266515625</v>
      </c>
      <c r="BG949" s="23">
        <v>297540651</v>
      </c>
      <c r="BH949" s="25">
        <v>927789942</v>
      </c>
      <c r="BI949" s="23">
        <v>0</v>
      </c>
      <c r="BJ949" s="23">
        <v>77590731</v>
      </c>
      <c r="BK949" s="23">
        <v>0</v>
      </c>
      <c r="BL949" s="23">
        <v>0</v>
      </c>
      <c r="BM949" s="23">
        <v>0</v>
      </c>
      <c r="BN949" s="24">
        <v>0</v>
      </c>
      <c r="BO949" s="23">
        <v>0</v>
      </c>
      <c r="BP949" s="23">
        <v>0</v>
      </c>
      <c r="BQ949" s="23">
        <v>0</v>
      </c>
      <c r="BR949" s="25">
        <v>1005380673</v>
      </c>
      <c r="BS949" s="22">
        <v>0</v>
      </c>
      <c r="BT949" s="23">
        <v>0</v>
      </c>
      <c r="BU949" s="23">
        <v>0</v>
      </c>
      <c r="BV949" s="23">
        <v>0</v>
      </c>
      <c r="BW949" s="24">
        <v>0</v>
      </c>
      <c r="BX949" s="23">
        <v>0</v>
      </c>
      <c r="BY949" s="23">
        <v>0</v>
      </c>
      <c r="BZ949" s="23">
        <v>0</v>
      </c>
      <c r="CA949" s="25">
        <f t="shared" si="134"/>
        <v>1005380673</v>
      </c>
      <c r="CB949" s="22">
        <v>0</v>
      </c>
      <c r="CC949" s="23">
        <v>0</v>
      </c>
      <c r="CD949" s="23">
        <v>0</v>
      </c>
      <c r="CE949" s="23">
        <v>0</v>
      </c>
      <c r="CF949" s="24">
        <v>0</v>
      </c>
      <c r="CG949" s="23">
        <v>0</v>
      </c>
      <c r="CH949" s="23">
        <v>0</v>
      </c>
      <c r="CI949" s="23">
        <v>0</v>
      </c>
      <c r="CJ949" s="25">
        <f t="shared" si="135"/>
        <v>1005380673</v>
      </c>
      <c r="CK949" s="22">
        <v>0</v>
      </c>
      <c r="CL949" s="23">
        <v>0</v>
      </c>
      <c r="CM949" s="23">
        <v>0</v>
      </c>
      <c r="CN949" s="23">
        <v>0</v>
      </c>
      <c r="CO949" s="23">
        <v>0</v>
      </c>
      <c r="CP949" s="24">
        <v>0</v>
      </c>
      <c r="CQ949" s="23">
        <v>0</v>
      </c>
      <c r="CR949" s="23">
        <v>0</v>
      </c>
      <c r="CS949" s="25">
        <f t="shared" si="136"/>
        <v>1005380673</v>
      </c>
      <c r="CT949" s="22">
        <v>0</v>
      </c>
      <c r="CU949" s="23">
        <v>0</v>
      </c>
      <c r="CV949" s="23">
        <v>0</v>
      </c>
      <c r="CW949" s="23"/>
      <c r="CX949" s="23">
        <v>0</v>
      </c>
      <c r="CY949" s="24">
        <v>0</v>
      </c>
      <c r="CZ949" s="23">
        <v>0</v>
      </c>
      <c r="DA949" s="23">
        <v>0</v>
      </c>
      <c r="DB949" s="25">
        <f t="shared" si="138"/>
        <v>1005380673</v>
      </c>
      <c r="DC949" s="22">
        <v>0</v>
      </c>
      <c r="DD949" s="23">
        <v>0</v>
      </c>
      <c r="DE949" s="23">
        <v>0</v>
      </c>
      <c r="DF949" s="23">
        <v>0</v>
      </c>
      <c r="DG949" s="23">
        <v>0</v>
      </c>
      <c r="DH949" s="24">
        <v>0</v>
      </c>
      <c r="DI949" s="23">
        <v>0</v>
      </c>
      <c r="DJ949" s="23">
        <v>0</v>
      </c>
      <c r="DK949" s="25">
        <f t="shared" si="139"/>
        <v>1005380673</v>
      </c>
      <c r="DL949" s="28">
        <v>0</v>
      </c>
      <c r="DM949" s="23">
        <v>0</v>
      </c>
      <c r="DN949" s="23">
        <v>0</v>
      </c>
      <c r="DO949" s="23">
        <v>0</v>
      </c>
      <c r="DP949" s="23"/>
      <c r="DQ949" s="23"/>
      <c r="DR949" s="23">
        <v>0</v>
      </c>
      <c r="DS949" s="23">
        <v>0</v>
      </c>
      <c r="DT949" s="24">
        <v>0</v>
      </c>
      <c r="DU949" s="23">
        <v>0</v>
      </c>
      <c r="DV949" s="23">
        <v>0</v>
      </c>
      <c r="DW949" s="26">
        <f t="shared" si="137"/>
        <v>1005380673</v>
      </c>
      <c r="DX949" s="26">
        <f>VLOOKUP(B949,[2]RPTNCT049_ConsultaSaldosContabl!$I$4:$K$7914,3,0)</f>
        <v>344106356</v>
      </c>
      <c r="DY949" s="13" t="e">
        <f>+S949+AD949+AU949+#REF!+BG949+#REF!+BQ949+#REF!</f>
        <v>#REF!</v>
      </c>
    </row>
    <row r="950" spans="1:129" ht="15" customHeight="1" x14ac:dyDescent="0.2">
      <c r="A950" s="9">
        <v>8000965764</v>
      </c>
      <c r="B950" s="9">
        <v>800096576</v>
      </c>
      <c r="C950" s="9"/>
      <c r="D950" s="27">
        <v>214520045</v>
      </c>
      <c r="E950" s="21" t="s">
        <v>482</v>
      </c>
      <c r="F950" s="20" t="s">
        <v>1624</v>
      </c>
      <c r="G950" s="22">
        <f>VLOOKUP(A950,[1]SGP!$A$4:$G$1137,7,0)</f>
        <v>0</v>
      </c>
      <c r="H950" s="23"/>
      <c r="I950" s="23">
        <v>0</v>
      </c>
      <c r="J950" s="23">
        <v>0</v>
      </c>
      <c r="K950" s="24">
        <v>0</v>
      </c>
      <c r="L950" s="23">
        <v>0</v>
      </c>
      <c r="M950" s="23">
        <v>0</v>
      </c>
      <c r="N950" s="25">
        <f t="shared" si="140"/>
        <v>0</v>
      </c>
      <c r="O950" s="25">
        <v>0</v>
      </c>
      <c r="P950" s="22">
        <v>0</v>
      </c>
      <c r="Q950" s="23">
        <v>0</v>
      </c>
      <c r="R950" s="23">
        <v>0</v>
      </c>
      <c r="S950" s="31">
        <v>208588031</v>
      </c>
      <c r="T950" s="23">
        <v>0</v>
      </c>
      <c r="U950" s="24">
        <v>0</v>
      </c>
      <c r="V950" s="23">
        <v>0</v>
      </c>
      <c r="W950" s="23">
        <v>0</v>
      </c>
      <c r="X950" s="25">
        <f t="shared" si="132"/>
        <v>208588031</v>
      </c>
      <c r="Y950" s="25">
        <v>0</v>
      </c>
      <c r="Z950" s="22">
        <v>0</v>
      </c>
      <c r="AA950" s="23">
        <v>0</v>
      </c>
      <c r="AB950" s="22">
        <v>0</v>
      </c>
      <c r="AC950" s="23">
        <v>0</v>
      </c>
      <c r="AD950" s="23">
        <v>12995156</v>
      </c>
      <c r="AE950" s="23">
        <v>0</v>
      </c>
      <c r="AF950" s="24">
        <v>0</v>
      </c>
      <c r="AG950" s="23">
        <v>0</v>
      </c>
      <c r="AH950" s="23">
        <v>0</v>
      </c>
      <c r="AI950" s="25">
        <f t="shared" si="133"/>
        <v>221583187</v>
      </c>
      <c r="AJ950" s="25">
        <v>0</v>
      </c>
      <c r="AK950" s="24">
        <v>0</v>
      </c>
      <c r="AL950" s="23">
        <v>0</v>
      </c>
      <c r="AM950" s="23">
        <v>0</v>
      </c>
      <c r="AN950" s="24">
        <v>0</v>
      </c>
      <c r="AO950" s="24">
        <v>0</v>
      </c>
      <c r="AP950" s="23">
        <v>0</v>
      </c>
      <c r="AQ950" s="23">
        <v>0</v>
      </c>
      <c r="AR950" s="23">
        <v>0</v>
      </c>
      <c r="AS950" s="41" t="s">
        <v>2304</v>
      </c>
      <c r="AT950" s="23">
        <v>0</v>
      </c>
      <c r="AU950" s="23">
        <v>0</v>
      </c>
      <c r="AV950" s="25">
        <v>221583187</v>
      </c>
      <c r="AW950" s="22">
        <v>0</v>
      </c>
      <c r="AX950" s="23">
        <v>0</v>
      </c>
      <c r="AY950" s="41">
        <v>0</v>
      </c>
      <c r="AZ950" s="23">
        <v>0</v>
      </c>
      <c r="BA950" s="24">
        <v>0</v>
      </c>
      <c r="BB950" s="23">
        <v>0</v>
      </c>
      <c r="BC950" s="23"/>
      <c r="BD950" s="23">
        <v>0</v>
      </c>
      <c r="BE950" s="41">
        <v>0</v>
      </c>
      <c r="BF950" s="23">
        <v>189211760</v>
      </c>
      <c r="BG950" s="23">
        <v>154391514</v>
      </c>
      <c r="BH950" s="25">
        <v>565186461</v>
      </c>
      <c r="BI950" s="23">
        <v>0</v>
      </c>
      <c r="BJ950" s="23">
        <v>58711216</v>
      </c>
      <c r="BK950" s="23">
        <v>0</v>
      </c>
      <c r="BL950" s="23">
        <v>0</v>
      </c>
      <c r="BM950" s="23">
        <v>0</v>
      </c>
      <c r="BN950" s="24">
        <v>0</v>
      </c>
      <c r="BO950" s="23">
        <v>0</v>
      </c>
      <c r="BP950" s="23">
        <v>0</v>
      </c>
      <c r="BQ950" s="23">
        <v>28895162</v>
      </c>
      <c r="BR950" s="25">
        <v>652792839</v>
      </c>
      <c r="BS950" s="22">
        <v>0</v>
      </c>
      <c r="BT950" s="23">
        <v>0</v>
      </c>
      <c r="BU950" s="23">
        <v>0</v>
      </c>
      <c r="BV950" s="23">
        <v>0</v>
      </c>
      <c r="BW950" s="24">
        <v>0</v>
      </c>
      <c r="BX950" s="23">
        <v>0</v>
      </c>
      <c r="BY950" s="23">
        <v>0</v>
      </c>
      <c r="BZ950" s="23">
        <v>0</v>
      </c>
      <c r="CA950" s="25">
        <f t="shared" si="134"/>
        <v>652792839</v>
      </c>
      <c r="CB950" s="22">
        <v>0</v>
      </c>
      <c r="CC950" s="23">
        <v>0</v>
      </c>
      <c r="CD950" s="23">
        <v>0</v>
      </c>
      <c r="CE950" s="23">
        <v>0</v>
      </c>
      <c r="CF950" s="24">
        <v>0</v>
      </c>
      <c r="CG950" s="23">
        <v>0</v>
      </c>
      <c r="CH950" s="23">
        <v>0</v>
      </c>
      <c r="CI950" s="23">
        <v>0</v>
      </c>
      <c r="CJ950" s="25">
        <f t="shared" si="135"/>
        <v>652792839</v>
      </c>
      <c r="CK950" s="22">
        <v>0</v>
      </c>
      <c r="CL950" s="23">
        <v>0</v>
      </c>
      <c r="CM950" s="23">
        <v>0</v>
      </c>
      <c r="CN950" s="23">
        <v>0</v>
      </c>
      <c r="CO950" s="23">
        <v>0</v>
      </c>
      <c r="CP950" s="24">
        <v>0</v>
      </c>
      <c r="CQ950" s="23">
        <v>0</v>
      </c>
      <c r="CR950" s="23">
        <v>0</v>
      </c>
      <c r="CS950" s="25">
        <f t="shared" si="136"/>
        <v>652792839</v>
      </c>
      <c r="CT950" s="22">
        <v>0</v>
      </c>
      <c r="CU950" s="23">
        <v>0</v>
      </c>
      <c r="CV950" s="23">
        <v>0</v>
      </c>
      <c r="CW950" s="23"/>
      <c r="CX950" s="23">
        <v>0</v>
      </c>
      <c r="CY950" s="24">
        <v>0</v>
      </c>
      <c r="CZ950" s="23">
        <v>0</v>
      </c>
      <c r="DA950" s="23">
        <v>0</v>
      </c>
      <c r="DB950" s="25">
        <f t="shared" si="138"/>
        <v>652792839</v>
      </c>
      <c r="DC950" s="22">
        <v>0</v>
      </c>
      <c r="DD950" s="23">
        <v>0</v>
      </c>
      <c r="DE950" s="23">
        <v>0</v>
      </c>
      <c r="DF950" s="23">
        <v>0</v>
      </c>
      <c r="DG950" s="23">
        <v>0</v>
      </c>
      <c r="DH950" s="24">
        <v>0</v>
      </c>
      <c r="DI950" s="23">
        <v>0</v>
      </c>
      <c r="DJ950" s="23">
        <v>0</v>
      </c>
      <c r="DK950" s="25">
        <f t="shared" si="139"/>
        <v>652792839</v>
      </c>
      <c r="DL950" s="28">
        <v>0</v>
      </c>
      <c r="DM950" s="23">
        <v>0</v>
      </c>
      <c r="DN950" s="23">
        <v>0</v>
      </c>
      <c r="DO950" s="23">
        <v>0</v>
      </c>
      <c r="DP950" s="23"/>
      <c r="DQ950" s="23"/>
      <c r="DR950" s="23">
        <v>0</v>
      </c>
      <c r="DS950" s="23">
        <v>0</v>
      </c>
      <c r="DT950" s="24">
        <v>0</v>
      </c>
      <c r="DU950" s="23">
        <v>0</v>
      </c>
      <c r="DV950" s="23">
        <v>0</v>
      </c>
      <c r="DW950" s="26">
        <f t="shared" si="137"/>
        <v>652792839</v>
      </c>
      <c r="DX950" s="26">
        <f>VLOOKUP(B950,[2]RPTNCT049_ConsultaSaldosContabl!$I$4:$K$7914,3,0)</f>
        <v>247922976</v>
      </c>
      <c r="DY950" s="13" t="e">
        <f>+S950+AD950+AU950+#REF!+BG950+#REF!+BQ950+#REF!</f>
        <v>#REF!</v>
      </c>
    </row>
    <row r="951" spans="1:129" ht="15" customHeight="1" x14ac:dyDescent="0.2">
      <c r="A951" s="9">
        <v>8000965614</v>
      </c>
      <c r="B951" s="9">
        <v>800096561</v>
      </c>
      <c r="C951" s="9"/>
      <c r="D951" s="27">
        <v>211120011</v>
      </c>
      <c r="E951" s="21" t="s">
        <v>479</v>
      </c>
      <c r="F951" s="20" t="s">
        <v>1621</v>
      </c>
      <c r="G951" s="22">
        <f>VLOOKUP(A951,[1]SGP!$A$4:$G$1137,7,0)</f>
        <v>0</v>
      </c>
      <c r="H951" s="23"/>
      <c r="I951" s="23">
        <v>0</v>
      </c>
      <c r="J951" s="23">
        <v>0</v>
      </c>
      <c r="K951" s="24">
        <v>0</v>
      </c>
      <c r="L951" s="23">
        <v>0</v>
      </c>
      <c r="M951" s="23">
        <v>0</v>
      </c>
      <c r="N951" s="25">
        <f t="shared" si="140"/>
        <v>0</v>
      </c>
      <c r="O951" s="25">
        <v>0</v>
      </c>
      <c r="P951" s="22">
        <v>0</v>
      </c>
      <c r="Q951" s="23">
        <v>0</v>
      </c>
      <c r="R951" s="23">
        <v>0</v>
      </c>
      <c r="S951" s="31">
        <v>806045423</v>
      </c>
      <c r="T951" s="23">
        <v>0</v>
      </c>
      <c r="U951" s="24">
        <v>0</v>
      </c>
      <c r="V951" s="23">
        <v>0</v>
      </c>
      <c r="W951" s="23">
        <v>0</v>
      </c>
      <c r="X951" s="25">
        <f t="shared" si="132"/>
        <v>806045423</v>
      </c>
      <c r="Y951" s="25">
        <v>0</v>
      </c>
      <c r="Z951" s="22">
        <v>0</v>
      </c>
      <c r="AA951" s="23">
        <v>0</v>
      </c>
      <c r="AB951" s="22">
        <v>0</v>
      </c>
      <c r="AC951" s="23">
        <v>0</v>
      </c>
      <c r="AD951" s="23">
        <v>0</v>
      </c>
      <c r="AE951" s="23">
        <v>0</v>
      </c>
      <c r="AF951" s="24">
        <v>0</v>
      </c>
      <c r="AG951" s="23">
        <v>0</v>
      </c>
      <c r="AH951" s="23">
        <v>0</v>
      </c>
      <c r="AI951" s="25">
        <f t="shared" si="133"/>
        <v>806045423</v>
      </c>
      <c r="AJ951" s="25">
        <v>0</v>
      </c>
      <c r="AK951" s="24">
        <v>0</v>
      </c>
      <c r="AL951" s="23">
        <v>0</v>
      </c>
      <c r="AM951" s="23">
        <v>0</v>
      </c>
      <c r="AN951" s="24">
        <v>0</v>
      </c>
      <c r="AO951" s="24">
        <v>0</v>
      </c>
      <c r="AP951" s="23">
        <v>0</v>
      </c>
      <c r="AQ951" s="23">
        <v>0</v>
      </c>
      <c r="AR951" s="23">
        <v>0</v>
      </c>
      <c r="AS951" s="41" t="s">
        <v>2304</v>
      </c>
      <c r="AT951" s="23">
        <v>0</v>
      </c>
      <c r="AU951" s="23">
        <v>0</v>
      </c>
      <c r="AV951" s="25">
        <v>806045423</v>
      </c>
      <c r="AW951" s="22">
        <v>0</v>
      </c>
      <c r="AX951" s="23">
        <v>0</v>
      </c>
      <c r="AY951" s="41">
        <v>0</v>
      </c>
      <c r="AZ951" s="23">
        <v>0</v>
      </c>
      <c r="BA951" s="24">
        <v>0</v>
      </c>
      <c r="BB951" s="23">
        <v>0</v>
      </c>
      <c r="BC951" s="23"/>
      <c r="BD951" s="23">
        <v>0</v>
      </c>
      <c r="BE951" s="41">
        <v>0</v>
      </c>
      <c r="BF951" s="23">
        <v>671180265</v>
      </c>
      <c r="BG951" s="23">
        <v>673226444</v>
      </c>
      <c r="BH951" s="25">
        <v>2150452132</v>
      </c>
      <c r="BI951" s="23">
        <v>0</v>
      </c>
      <c r="BJ951" s="23">
        <v>191329749</v>
      </c>
      <c r="BK951" s="23">
        <v>0</v>
      </c>
      <c r="BL951" s="23">
        <v>0</v>
      </c>
      <c r="BM951" s="23">
        <v>0</v>
      </c>
      <c r="BN951" s="24">
        <v>0</v>
      </c>
      <c r="BO951" s="23">
        <v>0</v>
      </c>
      <c r="BP951" s="23">
        <v>0</v>
      </c>
      <c r="BQ951" s="23">
        <v>0</v>
      </c>
      <c r="BR951" s="25">
        <v>2341781881</v>
      </c>
      <c r="BS951" s="22">
        <v>0</v>
      </c>
      <c r="BT951" s="23">
        <v>0</v>
      </c>
      <c r="BU951" s="23">
        <v>0</v>
      </c>
      <c r="BV951" s="23">
        <v>0</v>
      </c>
      <c r="BW951" s="24">
        <v>0</v>
      </c>
      <c r="BX951" s="23">
        <v>0</v>
      </c>
      <c r="BY951" s="23">
        <v>0</v>
      </c>
      <c r="BZ951" s="23">
        <v>0</v>
      </c>
      <c r="CA951" s="25">
        <f t="shared" si="134"/>
        <v>2341781881</v>
      </c>
      <c r="CB951" s="22">
        <v>0</v>
      </c>
      <c r="CC951" s="23">
        <v>0</v>
      </c>
      <c r="CD951" s="23">
        <v>0</v>
      </c>
      <c r="CE951" s="23">
        <v>0</v>
      </c>
      <c r="CF951" s="24">
        <v>0</v>
      </c>
      <c r="CG951" s="23">
        <v>0</v>
      </c>
      <c r="CH951" s="23">
        <v>0</v>
      </c>
      <c r="CI951" s="23">
        <v>0</v>
      </c>
      <c r="CJ951" s="25">
        <f t="shared" si="135"/>
        <v>2341781881</v>
      </c>
      <c r="CK951" s="22">
        <v>0</v>
      </c>
      <c r="CL951" s="23">
        <v>0</v>
      </c>
      <c r="CM951" s="23">
        <v>0</v>
      </c>
      <c r="CN951" s="23">
        <v>0</v>
      </c>
      <c r="CO951" s="23">
        <v>0</v>
      </c>
      <c r="CP951" s="24">
        <v>0</v>
      </c>
      <c r="CQ951" s="23">
        <v>0</v>
      </c>
      <c r="CR951" s="23">
        <v>0</v>
      </c>
      <c r="CS951" s="25">
        <f t="shared" si="136"/>
        <v>2341781881</v>
      </c>
      <c r="CT951" s="22">
        <v>0</v>
      </c>
      <c r="CU951" s="23">
        <v>0</v>
      </c>
      <c r="CV951" s="23">
        <v>0</v>
      </c>
      <c r="CW951" s="23"/>
      <c r="CX951" s="23">
        <v>0</v>
      </c>
      <c r="CY951" s="24">
        <v>0</v>
      </c>
      <c r="CZ951" s="23">
        <v>0</v>
      </c>
      <c r="DA951" s="23">
        <v>0</v>
      </c>
      <c r="DB951" s="25">
        <f t="shared" si="138"/>
        <v>2341781881</v>
      </c>
      <c r="DC951" s="22">
        <v>0</v>
      </c>
      <c r="DD951" s="23">
        <v>0</v>
      </c>
      <c r="DE951" s="23">
        <v>0</v>
      </c>
      <c r="DF951" s="23">
        <v>0</v>
      </c>
      <c r="DG951" s="23">
        <v>0</v>
      </c>
      <c r="DH951" s="24">
        <v>0</v>
      </c>
      <c r="DI951" s="23">
        <v>0</v>
      </c>
      <c r="DJ951" s="23">
        <v>0</v>
      </c>
      <c r="DK951" s="25">
        <f t="shared" si="139"/>
        <v>2341781881</v>
      </c>
      <c r="DL951" s="28">
        <v>0</v>
      </c>
      <c r="DM951" s="23">
        <v>0</v>
      </c>
      <c r="DN951" s="23">
        <v>0</v>
      </c>
      <c r="DO951" s="23">
        <v>0</v>
      </c>
      <c r="DP951" s="23"/>
      <c r="DQ951" s="23"/>
      <c r="DR951" s="23">
        <v>0</v>
      </c>
      <c r="DS951" s="23">
        <v>0</v>
      </c>
      <c r="DT951" s="24">
        <v>0</v>
      </c>
      <c r="DU951" s="23">
        <v>0</v>
      </c>
      <c r="DV951" s="23">
        <v>0</v>
      </c>
      <c r="DW951" s="26">
        <f t="shared" si="137"/>
        <v>2341781881</v>
      </c>
      <c r="DX951" s="26">
        <f>VLOOKUP(B951,[2]RPTNCT049_ConsultaSaldosContabl!$I$4:$K$7914,3,0)</f>
        <v>862510014</v>
      </c>
      <c r="DY951" s="13" t="e">
        <f>+S951+AD951+AU951+#REF!+BG951+#REF!+BQ951+#REF!</f>
        <v>#REF!</v>
      </c>
    </row>
    <row r="952" spans="1:129" ht="15" customHeight="1" x14ac:dyDescent="0.2">
      <c r="A952" s="9">
        <v>8000965581</v>
      </c>
      <c r="B952" s="9">
        <v>800096558</v>
      </c>
      <c r="C952" s="9"/>
      <c r="D952" s="27">
        <v>211320013</v>
      </c>
      <c r="E952" s="21" t="s">
        <v>480</v>
      </c>
      <c r="F952" s="20" t="s">
        <v>1622</v>
      </c>
      <c r="G952" s="22">
        <f>VLOOKUP(A952,[1]SGP!$A$4:$G$1137,7,0)</f>
        <v>0</v>
      </c>
      <c r="H952" s="23"/>
      <c r="I952" s="23">
        <v>0</v>
      </c>
      <c r="J952" s="23">
        <v>0</v>
      </c>
      <c r="K952" s="24">
        <v>0</v>
      </c>
      <c r="L952" s="23">
        <v>0</v>
      </c>
      <c r="M952" s="23">
        <v>0</v>
      </c>
      <c r="N952" s="25">
        <f t="shared" si="140"/>
        <v>0</v>
      </c>
      <c r="O952" s="25">
        <v>0</v>
      </c>
      <c r="P952" s="22">
        <v>0</v>
      </c>
      <c r="Q952" s="23">
        <v>0</v>
      </c>
      <c r="R952" s="23">
        <v>0</v>
      </c>
      <c r="S952" s="31">
        <v>576159704</v>
      </c>
      <c r="T952" s="23">
        <v>0</v>
      </c>
      <c r="U952" s="24">
        <v>0</v>
      </c>
      <c r="V952" s="23">
        <v>0</v>
      </c>
      <c r="W952" s="23">
        <v>0</v>
      </c>
      <c r="X952" s="25">
        <f t="shared" si="132"/>
        <v>576159704</v>
      </c>
      <c r="Y952" s="25">
        <v>0</v>
      </c>
      <c r="Z952" s="22">
        <v>0</v>
      </c>
      <c r="AA952" s="23">
        <v>0</v>
      </c>
      <c r="AB952" s="22">
        <v>0</v>
      </c>
      <c r="AC952" s="23">
        <v>0</v>
      </c>
      <c r="AD952" s="23">
        <v>0</v>
      </c>
      <c r="AE952" s="23">
        <v>0</v>
      </c>
      <c r="AF952" s="24">
        <v>0</v>
      </c>
      <c r="AG952" s="23">
        <v>0</v>
      </c>
      <c r="AH952" s="23">
        <v>0</v>
      </c>
      <c r="AI952" s="25">
        <f t="shared" si="133"/>
        <v>576159704</v>
      </c>
      <c r="AJ952" s="25">
        <v>0</v>
      </c>
      <c r="AK952" s="24">
        <v>0</v>
      </c>
      <c r="AL952" s="23">
        <v>0</v>
      </c>
      <c r="AM952" s="23">
        <v>0</v>
      </c>
      <c r="AN952" s="24">
        <v>0</v>
      </c>
      <c r="AO952" s="24">
        <v>0</v>
      </c>
      <c r="AP952" s="23">
        <v>0</v>
      </c>
      <c r="AQ952" s="23">
        <v>0</v>
      </c>
      <c r="AR952" s="23">
        <v>0</v>
      </c>
      <c r="AS952" s="41" t="s">
        <v>2304</v>
      </c>
      <c r="AT952" s="23">
        <v>0</v>
      </c>
      <c r="AU952" s="23">
        <v>0</v>
      </c>
      <c r="AV952" s="25">
        <v>576159704</v>
      </c>
      <c r="AW952" s="22">
        <v>0</v>
      </c>
      <c r="AX952" s="23">
        <v>0</v>
      </c>
      <c r="AY952" s="41">
        <v>0</v>
      </c>
      <c r="AZ952" s="23">
        <v>0</v>
      </c>
      <c r="BA952" s="24">
        <v>0</v>
      </c>
      <c r="BB952" s="23">
        <v>0</v>
      </c>
      <c r="BC952" s="23"/>
      <c r="BD952" s="23">
        <v>0</v>
      </c>
      <c r="BE952" s="41">
        <v>0</v>
      </c>
      <c r="BF952" s="23">
        <v>544418880</v>
      </c>
      <c r="BG952" s="23">
        <v>483403620</v>
      </c>
      <c r="BH952" s="25">
        <v>1603982204</v>
      </c>
      <c r="BI952" s="23">
        <v>0</v>
      </c>
      <c r="BJ952" s="23">
        <v>164030219</v>
      </c>
      <c r="BK952" s="23">
        <v>0</v>
      </c>
      <c r="BL952" s="23">
        <v>0</v>
      </c>
      <c r="BM952" s="23">
        <v>0</v>
      </c>
      <c r="BN952" s="24">
        <v>0</v>
      </c>
      <c r="BO952" s="23">
        <v>0</v>
      </c>
      <c r="BP952" s="23">
        <v>0</v>
      </c>
      <c r="BQ952" s="23">
        <v>0</v>
      </c>
      <c r="BR952" s="25">
        <v>1768012423</v>
      </c>
      <c r="BS952" s="22">
        <v>0</v>
      </c>
      <c r="BT952" s="23">
        <v>0</v>
      </c>
      <c r="BU952" s="23">
        <v>0</v>
      </c>
      <c r="BV952" s="23">
        <v>0</v>
      </c>
      <c r="BW952" s="24">
        <v>0</v>
      </c>
      <c r="BX952" s="23">
        <v>0</v>
      </c>
      <c r="BY952" s="23">
        <v>0</v>
      </c>
      <c r="BZ952" s="23">
        <v>0</v>
      </c>
      <c r="CA952" s="25">
        <f t="shared" si="134"/>
        <v>1768012423</v>
      </c>
      <c r="CB952" s="22">
        <v>0</v>
      </c>
      <c r="CC952" s="23">
        <v>0</v>
      </c>
      <c r="CD952" s="23">
        <v>0</v>
      </c>
      <c r="CE952" s="23">
        <v>0</v>
      </c>
      <c r="CF952" s="24">
        <v>0</v>
      </c>
      <c r="CG952" s="23">
        <v>0</v>
      </c>
      <c r="CH952" s="23">
        <v>0</v>
      </c>
      <c r="CI952" s="23">
        <v>0</v>
      </c>
      <c r="CJ952" s="25">
        <f t="shared" si="135"/>
        <v>1768012423</v>
      </c>
      <c r="CK952" s="22">
        <v>0</v>
      </c>
      <c r="CL952" s="23">
        <v>0</v>
      </c>
      <c r="CM952" s="23">
        <v>0</v>
      </c>
      <c r="CN952" s="23">
        <v>0</v>
      </c>
      <c r="CO952" s="23">
        <v>0</v>
      </c>
      <c r="CP952" s="24">
        <v>0</v>
      </c>
      <c r="CQ952" s="23">
        <v>0</v>
      </c>
      <c r="CR952" s="23">
        <v>0</v>
      </c>
      <c r="CS952" s="25">
        <f t="shared" si="136"/>
        <v>1768012423</v>
      </c>
      <c r="CT952" s="22">
        <v>0</v>
      </c>
      <c r="CU952" s="23">
        <v>0</v>
      </c>
      <c r="CV952" s="23">
        <v>0</v>
      </c>
      <c r="CW952" s="23"/>
      <c r="CX952" s="23">
        <v>0</v>
      </c>
      <c r="CY952" s="24">
        <v>0</v>
      </c>
      <c r="CZ952" s="23">
        <v>0</v>
      </c>
      <c r="DA952" s="23">
        <v>0</v>
      </c>
      <c r="DB952" s="25">
        <f t="shared" si="138"/>
        <v>1768012423</v>
      </c>
      <c r="DC952" s="22">
        <v>0</v>
      </c>
      <c r="DD952" s="23">
        <v>0</v>
      </c>
      <c r="DE952" s="23">
        <v>0</v>
      </c>
      <c r="DF952" s="23">
        <v>0</v>
      </c>
      <c r="DG952" s="23">
        <v>0</v>
      </c>
      <c r="DH952" s="24">
        <v>0</v>
      </c>
      <c r="DI952" s="23">
        <v>0</v>
      </c>
      <c r="DJ952" s="23">
        <v>0</v>
      </c>
      <c r="DK952" s="25">
        <f t="shared" si="139"/>
        <v>1768012423</v>
      </c>
      <c r="DL952" s="28">
        <v>0</v>
      </c>
      <c r="DM952" s="23">
        <v>0</v>
      </c>
      <c r="DN952" s="23">
        <v>0</v>
      </c>
      <c r="DO952" s="23">
        <v>0</v>
      </c>
      <c r="DP952" s="23">
        <v>0</v>
      </c>
      <c r="DQ952" s="23"/>
      <c r="DR952" s="23">
        <v>0</v>
      </c>
      <c r="DS952" s="23">
        <v>0</v>
      </c>
      <c r="DT952" s="24">
        <v>0</v>
      </c>
      <c r="DU952" s="23">
        <v>0</v>
      </c>
      <c r="DV952" s="23">
        <v>0</v>
      </c>
      <c r="DW952" s="26">
        <f t="shared" si="137"/>
        <v>1768012423</v>
      </c>
      <c r="DX952" s="26">
        <f>VLOOKUP(B952,[2]RPTNCT049_ConsultaSaldosContabl!$I$4:$K$7914,3,0)</f>
        <v>708449099</v>
      </c>
      <c r="DY952" s="13" t="e">
        <f>+S952+AD952+AU952+#REF!+BG952+#REF!+BQ952+#REF!</f>
        <v>#REF!</v>
      </c>
    </row>
    <row r="953" spans="1:129" ht="15" customHeight="1" x14ac:dyDescent="0.2">
      <c r="A953" s="9">
        <v>8000959866</v>
      </c>
      <c r="B953" s="9">
        <v>800095986</v>
      </c>
      <c r="C953" s="9"/>
      <c r="D953" s="27">
        <v>214319743</v>
      </c>
      <c r="E953" s="21" t="s">
        <v>470</v>
      </c>
      <c r="F953" s="20" t="s">
        <v>1613</v>
      </c>
      <c r="G953" s="22">
        <f>VLOOKUP(A953,[1]SGP!$A$4:$G$1137,7,0)</f>
        <v>0</v>
      </c>
      <c r="H953" s="23"/>
      <c r="I953" s="23">
        <v>0</v>
      </c>
      <c r="J953" s="23">
        <v>0</v>
      </c>
      <c r="K953" s="24">
        <v>0</v>
      </c>
      <c r="L953" s="23">
        <v>0</v>
      </c>
      <c r="M953" s="23">
        <v>0</v>
      </c>
      <c r="N953" s="25">
        <f t="shared" si="140"/>
        <v>0</v>
      </c>
      <c r="O953" s="25">
        <v>0</v>
      </c>
      <c r="P953" s="22">
        <v>0</v>
      </c>
      <c r="Q953" s="23">
        <v>0</v>
      </c>
      <c r="R953" s="23">
        <v>0</v>
      </c>
      <c r="S953" s="31">
        <v>102764764</v>
      </c>
      <c r="T953" s="23">
        <v>0</v>
      </c>
      <c r="U953" s="24">
        <v>0</v>
      </c>
      <c r="V953" s="23">
        <v>0</v>
      </c>
      <c r="W953" s="23">
        <v>0</v>
      </c>
      <c r="X953" s="25">
        <f t="shared" si="132"/>
        <v>102764764</v>
      </c>
      <c r="Y953" s="25">
        <v>0</v>
      </c>
      <c r="Z953" s="22">
        <v>0</v>
      </c>
      <c r="AA953" s="23">
        <v>0</v>
      </c>
      <c r="AB953" s="22">
        <v>0</v>
      </c>
      <c r="AC953" s="23">
        <v>0</v>
      </c>
      <c r="AD953" s="23">
        <v>0</v>
      </c>
      <c r="AE953" s="23">
        <v>0</v>
      </c>
      <c r="AF953" s="24">
        <v>0</v>
      </c>
      <c r="AG953" s="23">
        <v>0</v>
      </c>
      <c r="AH953" s="23">
        <v>0</v>
      </c>
      <c r="AI953" s="25">
        <f t="shared" si="133"/>
        <v>102764764</v>
      </c>
      <c r="AJ953" s="25">
        <v>0</v>
      </c>
      <c r="AK953" s="24">
        <v>0</v>
      </c>
      <c r="AL953" s="23">
        <v>0</v>
      </c>
      <c r="AM953" s="23">
        <v>0</v>
      </c>
      <c r="AN953" s="24">
        <v>0</v>
      </c>
      <c r="AO953" s="24">
        <v>0</v>
      </c>
      <c r="AP953" s="23">
        <v>0</v>
      </c>
      <c r="AQ953" s="23">
        <v>0</v>
      </c>
      <c r="AR953" s="23">
        <v>0</v>
      </c>
      <c r="AS953" s="41" t="s">
        <v>2304</v>
      </c>
      <c r="AT953" s="23">
        <v>0</v>
      </c>
      <c r="AU953" s="23">
        <v>0</v>
      </c>
      <c r="AV953" s="25">
        <v>102764764</v>
      </c>
      <c r="AW953" s="22">
        <v>0</v>
      </c>
      <c r="AX953" s="23">
        <v>0</v>
      </c>
      <c r="AY953" s="41">
        <v>0</v>
      </c>
      <c r="AZ953" s="23">
        <v>0</v>
      </c>
      <c r="BA953" s="24">
        <v>0</v>
      </c>
      <c r="BB953" s="23">
        <v>0</v>
      </c>
      <c r="BC953" s="23"/>
      <c r="BD953" s="23">
        <v>0</v>
      </c>
      <c r="BE953" s="41">
        <v>0</v>
      </c>
      <c r="BF953" s="23">
        <v>278848695</v>
      </c>
      <c r="BG953" s="23">
        <v>94190070</v>
      </c>
      <c r="BH953" s="25">
        <v>475803529</v>
      </c>
      <c r="BI953" s="23">
        <v>0</v>
      </c>
      <c r="BJ953" s="23">
        <v>79638272</v>
      </c>
      <c r="BK953" s="23">
        <v>0</v>
      </c>
      <c r="BL953" s="23">
        <v>0</v>
      </c>
      <c r="BM953" s="23">
        <v>0</v>
      </c>
      <c r="BN953" s="24">
        <v>0</v>
      </c>
      <c r="BO953" s="23">
        <v>0</v>
      </c>
      <c r="BP953" s="23">
        <v>0</v>
      </c>
      <c r="BQ953" s="23">
        <v>0</v>
      </c>
      <c r="BR953" s="25">
        <v>555441801</v>
      </c>
      <c r="BS953" s="22">
        <v>0</v>
      </c>
      <c r="BT953" s="23">
        <v>0</v>
      </c>
      <c r="BU953" s="23">
        <v>0</v>
      </c>
      <c r="BV953" s="23">
        <v>0</v>
      </c>
      <c r="BW953" s="24">
        <v>0</v>
      </c>
      <c r="BX953" s="23">
        <v>0</v>
      </c>
      <c r="BY953" s="23">
        <v>0</v>
      </c>
      <c r="BZ953" s="23">
        <v>0</v>
      </c>
      <c r="CA953" s="25">
        <f t="shared" si="134"/>
        <v>555441801</v>
      </c>
      <c r="CB953" s="22">
        <v>0</v>
      </c>
      <c r="CC953" s="23">
        <v>0</v>
      </c>
      <c r="CD953" s="23">
        <v>0</v>
      </c>
      <c r="CE953" s="23">
        <v>0</v>
      </c>
      <c r="CF953" s="24">
        <v>0</v>
      </c>
      <c r="CG953" s="23">
        <v>0</v>
      </c>
      <c r="CH953" s="23">
        <v>0</v>
      </c>
      <c r="CI953" s="23">
        <v>0</v>
      </c>
      <c r="CJ953" s="25">
        <f t="shared" si="135"/>
        <v>555441801</v>
      </c>
      <c r="CK953" s="22">
        <v>0</v>
      </c>
      <c r="CL953" s="23">
        <v>0</v>
      </c>
      <c r="CM953" s="23">
        <v>0</v>
      </c>
      <c r="CN953" s="23">
        <v>0</v>
      </c>
      <c r="CO953" s="23">
        <v>0</v>
      </c>
      <c r="CP953" s="24">
        <v>0</v>
      </c>
      <c r="CQ953" s="23">
        <v>0</v>
      </c>
      <c r="CR953" s="23">
        <v>0</v>
      </c>
      <c r="CS953" s="25">
        <f t="shared" si="136"/>
        <v>555441801</v>
      </c>
      <c r="CT953" s="22">
        <v>0</v>
      </c>
      <c r="CU953" s="23">
        <v>0</v>
      </c>
      <c r="CV953" s="23">
        <v>0</v>
      </c>
      <c r="CW953" s="23"/>
      <c r="CX953" s="23">
        <v>0</v>
      </c>
      <c r="CY953" s="24">
        <v>0</v>
      </c>
      <c r="CZ953" s="23">
        <v>0</v>
      </c>
      <c r="DA953" s="23">
        <v>0</v>
      </c>
      <c r="DB953" s="25">
        <f t="shared" si="138"/>
        <v>555441801</v>
      </c>
      <c r="DC953" s="22">
        <v>0</v>
      </c>
      <c r="DD953" s="23">
        <v>0</v>
      </c>
      <c r="DE953" s="23">
        <v>0</v>
      </c>
      <c r="DF953" s="23">
        <v>0</v>
      </c>
      <c r="DG953" s="23">
        <v>0</v>
      </c>
      <c r="DH953" s="24">
        <v>0</v>
      </c>
      <c r="DI953" s="23">
        <v>0</v>
      </c>
      <c r="DJ953" s="23">
        <v>0</v>
      </c>
      <c r="DK953" s="25">
        <f t="shared" si="139"/>
        <v>555441801</v>
      </c>
      <c r="DL953" s="28">
        <v>0</v>
      </c>
      <c r="DM953" s="23">
        <v>0</v>
      </c>
      <c r="DN953" s="23">
        <v>0</v>
      </c>
      <c r="DO953" s="23">
        <v>0</v>
      </c>
      <c r="DP953" s="23"/>
      <c r="DQ953" s="23"/>
      <c r="DR953" s="23">
        <v>0</v>
      </c>
      <c r="DS953" s="23">
        <v>0</v>
      </c>
      <c r="DT953" s="24">
        <v>0</v>
      </c>
      <c r="DU953" s="23">
        <v>0</v>
      </c>
      <c r="DV953" s="23">
        <v>0</v>
      </c>
      <c r="DW953" s="26">
        <f t="shared" si="137"/>
        <v>555441801</v>
      </c>
      <c r="DX953" s="26">
        <f>VLOOKUP(B953,[2]RPTNCT049_ConsultaSaldosContabl!$I$4:$K$7914,3,0)</f>
        <v>358486967</v>
      </c>
      <c r="DY953" s="13" t="e">
        <f>+S953+AD953+AU953+#REF!+BG953+#REF!+BQ953+#REF!</f>
        <v>#REF!</v>
      </c>
    </row>
    <row r="954" spans="1:129" ht="15" customHeight="1" x14ac:dyDescent="0.2">
      <c r="A954" s="9">
        <v>8000959841</v>
      </c>
      <c r="B954" s="9">
        <v>800095984</v>
      </c>
      <c r="C954" s="9"/>
      <c r="D954" s="27">
        <v>210119701</v>
      </c>
      <c r="E954" s="21" t="s">
        <v>469</v>
      </c>
      <c r="F954" s="20" t="s">
        <v>1612</v>
      </c>
      <c r="G954" s="22">
        <f>VLOOKUP(A954,[1]SGP!$A$4:$G$1137,7,0)</f>
        <v>0</v>
      </c>
      <c r="H954" s="23"/>
      <c r="I954" s="23">
        <v>0</v>
      </c>
      <c r="J954" s="23">
        <v>0</v>
      </c>
      <c r="K954" s="24">
        <v>0</v>
      </c>
      <c r="L954" s="23">
        <v>0</v>
      </c>
      <c r="M954" s="23">
        <v>0</v>
      </c>
      <c r="N954" s="25">
        <f t="shared" si="140"/>
        <v>0</v>
      </c>
      <c r="O954" s="25">
        <v>0</v>
      </c>
      <c r="P954" s="22">
        <v>0</v>
      </c>
      <c r="Q954" s="23">
        <v>0</v>
      </c>
      <c r="R954" s="23">
        <v>0</v>
      </c>
      <c r="S954" s="31">
        <v>10301731</v>
      </c>
      <c r="T954" s="23">
        <v>0</v>
      </c>
      <c r="U954" s="24">
        <v>0</v>
      </c>
      <c r="V954" s="23">
        <v>0</v>
      </c>
      <c r="W954" s="23">
        <v>0</v>
      </c>
      <c r="X954" s="25">
        <f t="shared" si="132"/>
        <v>10301731</v>
      </c>
      <c r="Y954" s="25">
        <v>0</v>
      </c>
      <c r="Z954" s="22">
        <v>0</v>
      </c>
      <c r="AA954" s="23">
        <v>0</v>
      </c>
      <c r="AB954" s="22">
        <v>0</v>
      </c>
      <c r="AC954" s="23">
        <v>0</v>
      </c>
      <c r="AD954" s="23">
        <v>0</v>
      </c>
      <c r="AE954" s="23">
        <v>0</v>
      </c>
      <c r="AF954" s="24">
        <v>0</v>
      </c>
      <c r="AG954" s="23">
        <v>0</v>
      </c>
      <c r="AH954" s="23">
        <v>0</v>
      </c>
      <c r="AI954" s="25">
        <f t="shared" si="133"/>
        <v>10301731</v>
      </c>
      <c r="AJ954" s="25">
        <v>0</v>
      </c>
      <c r="AK954" s="24">
        <v>0</v>
      </c>
      <c r="AL954" s="23">
        <v>0</v>
      </c>
      <c r="AM954" s="23">
        <v>0</v>
      </c>
      <c r="AN954" s="24">
        <v>0</v>
      </c>
      <c r="AO954" s="24">
        <v>0</v>
      </c>
      <c r="AP954" s="23">
        <v>0</v>
      </c>
      <c r="AQ954" s="23">
        <v>0</v>
      </c>
      <c r="AR954" s="23">
        <v>0</v>
      </c>
      <c r="AS954" s="41" t="s">
        <v>2304</v>
      </c>
      <c r="AT954" s="23">
        <v>0</v>
      </c>
      <c r="AU954" s="23">
        <v>0</v>
      </c>
      <c r="AV954" s="25">
        <v>10301731</v>
      </c>
      <c r="AW954" s="22">
        <v>0</v>
      </c>
      <c r="AX954" s="23">
        <v>0</v>
      </c>
      <c r="AY954" s="41">
        <v>0</v>
      </c>
      <c r="AZ954" s="23">
        <v>0</v>
      </c>
      <c r="BA954" s="24">
        <v>0</v>
      </c>
      <c r="BB954" s="23">
        <v>0</v>
      </c>
      <c r="BC954" s="23"/>
      <c r="BD954" s="23">
        <v>0</v>
      </c>
      <c r="BE954" s="41">
        <v>0</v>
      </c>
      <c r="BF954" s="23">
        <v>63906445</v>
      </c>
      <c r="BG954" s="23">
        <v>25449917</v>
      </c>
      <c r="BH954" s="25">
        <v>99658093</v>
      </c>
      <c r="BI954" s="23">
        <v>0</v>
      </c>
      <c r="BJ954" s="23">
        <v>18251581</v>
      </c>
      <c r="BK954" s="23">
        <v>0</v>
      </c>
      <c r="BL954" s="23">
        <v>0</v>
      </c>
      <c r="BM954" s="23">
        <v>0</v>
      </c>
      <c r="BN954" s="24">
        <v>0</v>
      </c>
      <c r="BO954" s="23">
        <v>0</v>
      </c>
      <c r="BP954" s="23">
        <v>0</v>
      </c>
      <c r="BQ954" s="23">
        <v>0</v>
      </c>
      <c r="BR954" s="25">
        <v>117909674</v>
      </c>
      <c r="BS954" s="22">
        <v>0</v>
      </c>
      <c r="BT954" s="23">
        <v>0</v>
      </c>
      <c r="BU954" s="23">
        <v>0</v>
      </c>
      <c r="BV954" s="23">
        <v>0</v>
      </c>
      <c r="BW954" s="24">
        <v>0</v>
      </c>
      <c r="BX954" s="23">
        <v>0</v>
      </c>
      <c r="BY954" s="23">
        <v>0</v>
      </c>
      <c r="BZ954" s="23">
        <v>0</v>
      </c>
      <c r="CA954" s="25">
        <f t="shared" si="134"/>
        <v>117909674</v>
      </c>
      <c r="CB954" s="22">
        <v>0</v>
      </c>
      <c r="CC954" s="23">
        <v>0</v>
      </c>
      <c r="CD954" s="23">
        <v>0</v>
      </c>
      <c r="CE954" s="23">
        <v>0</v>
      </c>
      <c r="CF954" s="24">
        <v>0</v>
      </c>
      <c r="CG954" s="23">
        <v>0</v>
      </c>
      <c r="CH954" s="23">
        <v>0</v>
      </c>
      <c r="CI954" s="23">
        <v>0</v>
      </c>
      <c r="CJ954" s="25">
        <f t="shared" si="135"/>
        <v>117909674</v>
      </c>
      <c r="CK954" s="22">
        <v>0</v>
      </c>
      <c r="CL954" s="23">
        <v>0</v>
      </c>
      <c r="CM954" s="23">
        <v>0</v>
      </c>
      <c r="CN954" s="23">
        <v>0</v>
      </c>
      <c r="CO954" s="23">
        <v>0</v>
      </c>
      <c r="CP954" s="24">
        <v>0</v>
      </c>
      <c r="CQ954" s="23">
        <v>0</v>
      </c>
      <c r="CR954" s="23">
        <v>0</v>
      </c>
      <c r="CS954" s="25">
        <f t="shared" si="136"/>
        <v>117909674</v>
      </c>
      <c r="CT954" s="22">
        <v>0</v>
      </c>
      <c r="CU954" s="23">
        <v>0</v>
      </c>
      <c r="CV954" s="23">
        <v>0</v>
      </c>
      <c r="CW954" s="23"/>
      <c r="CX954" s="23">
        <v>0</v>
      </c>
      <c r="CY954" s="24">
        <v>0</v>
      </c>
      <c r="CZ954" s="23">
        <v>0</v>
      </c>
      <c r="DA954" s="23">
        <v>0</v>
      </c>
      <c r="DB954" s="25">
        <f t="shared" si="138"/>
        <v>117909674</v>
      </c>
      <c r="DC954" s="22">
        <v>0</v>
      </c>
      <c r="DD954" s="23">
        <v>0</v>
      </c>
      <c r="DE954" s="23">
        <v>0</v>
      </c>
      <c r="DF954" s="23">
        <v>0</v>
      </c>
      <c r="DG954" s="23">
        <v>0</v>
      </c>
      <c r="DH954" s="24">
        <v>0</v>
      </c>
      <c r="DI954" s="23">
        <v>0</v>
      </c>
      <c r="DJ954" s="23">
        <v>0</v>
      </c>
      <c r="DK954" s="25">
        <f t="shared" si="139"/>
        <v>117909674</v>
      </c>
      <c r="DL954" s="28">
        <v>0</v>
      </c>
      <c r="DM954" s="23">
        <v>0</v>
      </c>
      <c r="DN954" s="23">
        <v>0</v>
      </c>
      <c r="DO954" s="23">
        <v>0</v>
      </c>
      <c r="DP954" s="23"/>
      <c r="DQ954" s="23"/>
      <c r="DR954" s="23">
        <v>0</v>
      </c>
      <c r="DS954" s="23">
        <v>0</v>
      </c>
      <c r="DT954" s="24">
        <v>0</v>
      </c>
      <c r="DU954" s="23">
        <v>0</v>
      </c>
      <c r="DV954" s="23">
        <v>0</v>
      </c>
      <c r="DW954" s="26">
        <f t="shared" si="137"/>
        <v>117909674</v>
      </c>
      <c r="DX954" s="26">
        <f>VLOOKUP(B954,[2]RPTNCT049_ConsultaSaldosContabl!$I$4:$K$7914,3,0)</f>
        <v>82158026</v>
      </c>
      <c r="DY954" s="13" t="e">
        <f>+S954+AD954+AU954+#REF!+BG954+#REF!+BQ954+#REF!</f>
        <v>#REF!</v>
      </c>
    </row>
    <row r="955" spans="1:129" ht="15" customHeight="1" x14ac:dyDescent="0.2">
      <c r="A955" s="9">
        <v>8000959834</v>
      </c>
      <c r="B955" s="9">
        <v>800095983</v>
      </c>
      <c r="C955" s="9"/>
      <c r="D955" s="27">
        <v>212219622</v>
      </c>
      <c r="E955" s="21" t="s">
        <v>466</v>
      </c>
      <c r="F955" s="20" t="s">
        <v>1609</v>
      </c>
      <c r="G955" s="22">
        <f>VLOOKUP(A955,[1]SGP!$A$4:$G$1137,7,0)</f>
        <v>0</v>
      </c>
      <c r="H955" s="23"/>
      <c r="I955" s="23">
        <v>0</v>
      </c>
      <c r="J955" s="23">
        <v>0</v>
      </c>
      <c r="K955" s="24">
        <v>0</v>
      </c>
      <c r="L955" s="23">
        <v>0</v>
      </c>
      <c r="M955" s="23">
        <v>0</v>
      </c>
      <c r="N955" s="25">
        <f t="shared" si="140"/>
        <v>0</v>
      </c>
      <c r="O955" s="25">
        <v>0</v>
      </c>
      <c r="P955" s="22">
        <v>0</v>
      </c>
      <c r="Q955" s="23">
        <v>0</v>
      </c>
      <c r="R955" s="23">
        <v>0</v>
      </c>
      <c r="S955" s="31">
        <v>9826429</v>
      </c>
      <c r="T955" s="23">
        <v>0</v>
      </c>
      <c r="U955" s="24">
        <v>0</v>
      </c>
      <c r="V955" s="23">
        <v>0</v>
      </c>
      <c r="W955" s="23">
        <v>0</v>
      </c>
      <c r="X955" s="25">
        <f t="shared" si="132"/>
        <v>9826429</v>
      </c>
      <c r="Y955" s="25">
        <v>0</v>
      </c>
      <c r="Z955" s="22">
        <v>0</v>
      </c>
      <c r="AA955" s="23">
        <v>0</v>
      </c>
      <c r="AB955" s="22">
        <v>0</v>
      </c>
      <c r="AC955" s="23">
        <v>0</v>
      </c>
      <c r="AD955" s="23">
        <v>40466561</v>
      </c>
      <c r="AE955" s="23">
        <v>0</v>
      </c>
      <c r="AF955" s="24">
        <v>0</v>
      </c>
      <c r="AG955" s="23">
        <v>0</v>
      </c>
      <c r="AH955" s="23">
        <v>0</v>
      </c>
      <c r="AI955" s="25">
        <f t="shared" si="133"/>
        <v>50292990</v>
      </c>
      <c r="AJ955" s="25">
        <v>0</v>
      </c>
      <c r="AK955" s="24">
        <v>0</v>
      </c>
      <c r="AL955" s="23">
        <v>0</v>
      </c>
      <c r="AM955" s="23">
        <v>0</v>
      </c>
      <c r="AN955" s="24">
        <v>0</v>
      </c>
      <c r="AO955" s="24">
        <v>0</v>
      </c>
      <c r="AP955" s="23">
        <v>0</v>
      </c>
      <c r="AQ955" s="23">
        <v>0</v>
      </c>
      <c r="AR955" s="23">
        <v>0</v>
      </c>
      <c r="AS955" s="41" t="s">
        <v>2304</v>
      </c>
      <c r="AT955" s="23">
        <v>0</v>
      </c>
      <c r="AU955" s="23">
        <v>33206489</v>
      </c>
      <c r="AV955" s="25">
        <v>83499479</v>
      </c>
      <c r="AW955" s="22">
        <v>0</v>
      </c>
      <c r="AX955" s="23">
        <v>0</v>
      </c>
      <c r="AY955" s="41">
        <v>0</v>
      </c>
      <c r="AZ955" s="23">
        <v>0</v>
      </c>
      <c r="BA955" s="24">
        <v>0</v>
      </c>
      <c r="BB955" s="23">
        <v>0</v>
      </c>
      <c r="BC955" s="23"/>
      <c r="BD955" s="23">
        <v>0</v>
      </c>
      <c r="BE955" s="41">
        <v>0</v>
      </c>
      <c r="BF955" s="23">
        <v>84811175</v>
      </c>
      <c r="BG955" s="23">
        <v>88433037</v>
      </c>
      <c r="BH955" s="25">
        <v>256743691</v>
      </c>
      <c r="BI955" s="23">
        <v>0</v>
      </c>
      <c r="BJ955" s="23">
        <v>24221936</v>
      </c>
      <c r="BK955" s="23">
        <v>0</v>
      </c>
      <c r="BL955" s="23">
        <v>0</v>
      </c>
      <c r="BM955" s="23">
        <v>0</v>
      </c>
      <c r="BN955" s="24">
        <v>0</v>
      </c>
      <c r="BO955" s="23">
        <v>0</v>
      </c>
      <c r="BP955" s="23">
        <v>0</v>
      </c>
      <c r="BQ955" s="23">
        <v>0</v>
      </c>
      <c r="BR955" s="25">
        <v>280965627</v>
      </c>
      <c r="BS955" s="22">
        <v>0</v>
      </c>
      <c r="BT955" s="23">
        <v>0</v>
      </c>
      <c r="BU955" s="23">
        <v>0</v>
      </c>
      <c r="BV955" s="23">
        <v>0</v>
      </c>
      <c r="BW955" s="24">
        <v>0</v>
      </c>
      <c r="BX955" s="23">
        <v>0</v>
      </c>
      <c r="BY955" s="23">
        <v>0</v>
      </c>
      <c r="BZ955" s="23">
        <v>0</v>
      </c>
      <c r="CA955" s="25">
        <f t="shared" si="134"/>
        <v>280965627</v>
      </c>
      <c r="CB955" s="22">
        <v>0</v>
      </c>
      <c r="CC955" s="23">
        <v>0</v>
      </c>
      <c r="CD955" s="23">
        <v>0</v>
      </c>
      <c r="CE955" s="23">
        <v>0</v>
      </c>
      <c r="CF955" s="24">
        <v>0</v>
      </c>
      <c r="CG955" s="23">
        <v>0</v>
      </c>
      <c r="CH955" s="23">
        <v>0</v>
      </c>
      <c r="CI955" s="23">
        <v>0</v>
      </c>
      <c r="CJ955" s="25">
        <f t="shared" si="135"/>
        <v>280965627</v>
      </c>
      <c r="CK955" s="22">
        <v>0</v>
      </c>
      <c r="CL955" s="23">
        <v>0</v>
      </c>
      <c r="CM955" s="23">
        <v>0</v>
      </c>
      <c r="CN955" s="23">
        <v>0</v>
      </c>
      <c r="CO955" s="23">
        <v>0</v>
      </c>
      <c r="CP955" s="24">
        <v>0</v>
      </c>
      <c r="CQ955" s="23">
        <v>0</v>
      </c>
      <c r="CR955" s="23">
        <v>0</v>
      </c>
      <c r="CS955" s="25">
        <f t="shared" si="136"/>
        <v>280965627</v>
      </c>
      <c r="CT955" s="22">
        <v>0</v>
      </c>
      <c r="CU955" s="23">
        <v>0</v>
      </c>
      <c r="CV955" s="23">
        <v>0</v>
      </c>
      <c r="CW955" s="23"/>
      <c r="CX955" s="23">
        <v>0</v>
      </c>
      <c r="CY955" s="24">
        <v>0</v>
      </c>
      <c r="CZ955" s="23">
        <v>0</v>
      </c>
      <c r="DA955" s="23">
        <v>0</v>
      </c>
      <c r="DB955" s="25">
        <f t="shared" si="138"/>
        <v>280965627</v>
      </c>
      <c r="DC955" s="22">
        <v>0</v>
      </c>
      <c r="DD955" s="23">
        <v>0</v>
      </c>
      <c r="DE955" s="23">
        <v>0</v>
      </c>
      <c r="DF955" s="23">
        <v>0</v>
      </c>
      <c r="DG955" s="23">
        <v>0</v>
      </c>
      <c r="DH955" s="24">
        <v>0</v>
      </c>
      <c r="DI955" s="23">
        <v>0</v>
      </c>
      <c r="DJ955" s="23">
        <v>0</v>
      </c>
      <c r="DK955" s="25">
        <f t="shared" si="139"/>
        <v>280965627</v>
      </c>
      <c r="DL955" s="28">
        <v>0</v>
      </c>
      <c r="DM955" s="23">
        <v>0</v>
      </c>
      <c r="DN955" s="23">
        <v>0</v>
      </c>
      <c r="DO955" s="23">
        <v>0</v>
      </c>
      <c r="DP955" s="23"/>
      <c r="DQ955" s="23"/>
      <c r="DR955" s="23">
        <v>0</v>
      </c>
      <c r="DS955" s="23">
        <v>0</v>
      </c>
      <c r="DT955" s="24">
        <v>0</v>
      </c>
      <c r="DU955" s="23">
        <v>0</v>
      </c>
      <c r="DV955" s="23">
        <v>0</v>
      </c>
      <c r="DW955" s="26">
        <f t="shared" si="137"/>
        <v>280965627</v>
      </c>
      <c r="DX955" s="26">
        <f>VLOOKUP(B955,[2]RPTNCT049_ConsultaSaldosContabl!$I$4:$K$7914,3,0)</f>
        <v>109033111</v>
      </c>
      <c r="DY955" s="13" t="e">
        <f>+S955+AD955+AU955+#REF!+BG955+#REF!+BQ955+#REF!</f>
        <v>#REF!</v>
      </c>
    </row>
    <row r="956" spans="1:129" ht="15" customHeight="1" x14ac:dyDescent="0.2">
      <c r="A956" s="9">
        <v>8000959802</v>
      </c>
      <c r="B956" s="9">
        <v>800095980</v>
      </c>
      <c r="C956" s="9"/>
      <c r="D956" s="27">
        <v>211719517</v>
      </c>
      <c r="E956" s="21" t="s">
        <v>460</v>
      </c>
      <c r="F956" s="20" t="s">
        <v>1603</v>
      </c>
      <c r="G956" s="22">
        <f>VLOOKUP(A956,[1]SGP!$A$4:$G$1137,7,0)</f>
        <v>0</v>
      </c>
      <c r="H956" s="23"/>
      <c r="I956" s="23">
        <v>0</v>
      </c>
      <c r="J956" s="23">
        <v>0</v>
      </c>
      <c r="K956" s="24">
        <v>0</v>
      </c>
      <c r="L956" s="23">
        <v>0</v>
      </c>
      <c r="M956" s="23">
        <v>0</v>
      </c>
      <c r="N956" s="25">
        <f t="shared" si="140"/>
        <v>0</v>
      </c>
      <c r="O956" s="25">
        <v>0</v>
      </c>
      <c r="P956" s="22">
        <v>0</v>
      </c>
      <c r="Q956" s="23">
        <v>0</v>
      </c>
      <c r="R956" s="23">
        <v>0</v>
      </c>
      <c r="S956" s="31">
        <v>67918041</v>
      </c>
      <c r="T956" s="23">
        <v>0</v>
      </c>
      <c r="U956" s="24">
        <v>0</v>
      </c>
      <c r="V956" s="23">
        <v>0</v>
      </c>
      <c r="W956" s="23">
        <v>0</v>
      </c>
      <c r="X956" s="25">
        <f t="shared" si="132"/>
        <v>67918041</v>
      </c>
      <c r="Y956" s="25">
        <v>0</v>
      </c>
      <c r="Z956" s="22">
        <v>0</v>
      </c>
      <c r="AA956" s="23">
        <v>0</v>
      </c>
      <c r="AB956" s="22">
        <v>0</v>
      </c>
      <c r="AC956" s="23">
        <v>0</v>
      </c>
      <c r="AD956" s="23">
        <v>0</v>
      </c>
      <c r="AE956" s="23">
        <v>0</v>
      </c>
      <c r="AF956" s="24">
        <v>0</v>
      </c>
      <c r="AG956" s="23">
        <v>0</v>
      </c>
      <c r="AH956" s="23">
        <v>0</v>
      </c>
      <c r="AI956" s="25">
        <f t="shared" si="133"/>
        <v>67918041</v>
      </c>
      <c r="AJ956" s="25">
        <v>0</v>
      </c>
      <c r="AK956" s="24">
        <v>0</v>
      </c>
      <c r="AL956" s="23">
        <v>0</v>
      </c>
      <c r="AM956" s="23">
        <v>0</v>
      </c>
      <c r="AN956" s="24">
        <v>0</v>
      </c>
      <c r="AO956" s="24">
        <v>0</v>
      </c>
      <c r="AP956" s="23">
        <v>0</v>
      </c>
      <c r="AQ956" s="23">
        <v>0</v>
      </c>
      <c r="AR956" s="23">
        <v>0</v>
      </c>
      <c r="AS956" s="41" t="s">
        <v>2304</v>
      </c>
      <c r="AT956" s="23">
        <v>0</v>
      </c>
      <c r="AU956" s="23">
        <v>0</v>
      </c>
      <c r="AV956" s="25">
        <v>67918041</v>
      </c>
      <c r="AW956" s="22">
        <v>0</v>
      </c>
      <c r="AX956" s="23">
        <v>0</v>
      </c>
      <c r="AY956" s="41">
        <v>0</v>
      </c>
      <c r="AZ956" s="23">
        <v>0</v>
      </c>
      <c r="BA956" s="24">
        <v>0</v>
      </c>
      <c r="BB956" s="23">
        <v>0</v>
      </c>
      <c r="BC956" s="23"/>
      <c r="BD956" s="23">
        <v>0</v>
      </c>
      <c r="BE956" s="41">
        <v>0</v>
      </c>
      <c r="BF956" s="23">
        <v>431372745</v>
      </c>
      <c r="BG956" s="23">
        <v>84910384</v>
      </c>
      <c r="BH956" s="25">
        <v>584201170</v>
      </c>
      <c r="BI956" s="23">
        <v>0</v>
      </c>
      <c r="BJ956" s="23">
        <v>126614848</v>
      </c>
      <c r="BK956" s="23">
        <v>0</v>
      </c>
      <c r="BL956" s="23">
        <v>0</v>
      </c>
      <c r="BM956" s="23">
        <v>0</v>
      </c>
      <c r="BN956" s="24">
        <v>0</v>
      </c>
      <c r="BO956" s="23">
        <v>0</v>
      </c>
      <c r="BP956" s="23">
        <v>0</v>
      </c>
      <c r="BQ956" s="23">
        <v>0</v>
      </c>
      <c r="BR956" s="25">
        <v>710816018</v>
      </c>
      <c r="BS956" s="22">
        <v>0</v>
      </c>
      <c r="BT956" s="23">
        <v>0</v>
      </c>
      <c r="BU956" s="23">
        <v>0</v>
      </c>
      <c r="BV956" s="23">
        <v>0</v>
      </c>
      <c r="BW956" s="24">
        <v>0</v>
      </c>
      <c r="BX956" s="23">
        <v>0</v>
      </c>
      <c r="BY956" s="23">
        <v>0</v>
      </c>
      <c r="BZ956" s="23">
        <v>0</v>
      </c>
      <c r="CA956" s="25">
        <f t="shared" si="134"/>
        <v>710816018</v>
      </c>
      <c r="CB956" s="22">
        <v>0</v>
      </c>
      <c r="CC956" s="23">
        <v>0</v>
      </c>
      <c r="CD956" s="23">
        <v>0</v>
      </c>
      <c r="CE956" s="23">
        <v>0</v>
      </c>
      <c r="CF956" s="24">
        <v>0</v>
      </c>
      <c r="CG956" s="23">
        <v>0</v>
      </c>
      <c r="CH956" s="23">
        <v>0</v>
      </c>
      <c r="CI956" s="23">
        <v>0</v>
      </c>
      <c r="CJ956" s="25">
        <f t="shared" si="135"/>
        <v>710816018</v>
      </c>
      <c r="CK956" s="22">
        <v>0</v>
      </c>
      <c r="CL956" s="23">
        <v>0</v>
      </c>
      <c r="CM956" s="23">
        <v>0</v>
      </c>
      <c r="CN956" s="23">
        <v>0</v>
      </c>
      <c r="CO956" s="23">
        <v>0</v>
      </c>
      <c r="CP956" s="24">
        <v>0</v>
      </c>
      <c r="CQ956" s="23">
        <v>0</v>
      </c>
      <c r="CR956" s="23">
        <v>0</v>
      </c>
      <c r="CS956" s="25">
        <f t="shared" si="136"/>
        <v>710816018</v>
      </c>
      <c r="CT956" s="22">
        <v>0</v>
      </c>
      <c r="CU956" s="23">
        <v>0</v>
      </c>
      <c r="CV956" s="23">
        <v>0</v>
      </c>
      <c r="CW956" s="23"/>
      <c r="CX956" s="23">
        <v>0</v>
      </c>
      <c r="CY956" s="24">
        <v>0</v>
      </c>
      <c r="CZ956" s="23">
        <v>0</v>
      </c>
      <c r="DA956" s="23">
        <v>0</v>
      </c>
      <c r="DB956" s="25">
        <f t="shared" si="138"/>
        <v>710816018</v>
      </c>
      <c r="DC956" s="22">
        <v>0</v>
      </c>
      <c r="DD956" s="23">
        <v>0</v>
      </c>
      <c r="DE956" s="23">
        <v>0</v>
      </c>
      <c r="DF956" s="23">
        <v>0</v>
      </c>
      <c r="DG956" s="23">
        <v>0</v>
      </c>
      <c r="DH956" s="24">
        <v>0</v>
      </c>
      <c r="DI956" s="23">
        <v>0</v>
      </c>
      <c r="DJ956" s="23">
        <v>0</v>
      </c>
      <c r="DK956" s="25">
        <f t="shared" si="139"/>
        <v>710816018</v>
      </c>
      <c r="DL956" s="28">
        <v>0</v>
      </c>
      <c r="DM956" s="23">
        <v>0</v>
      </c>
      <c r="DN956" s="23">
        <v>0</v>
      </c>
      <c r="DO956" s="23">
        <v>0</v>
      </c>
      <c r="DP956" s="23"/>
      <c r="DQ956" s="23"/>
      <c r="DR956" s="23">
        <v>0</v>
      </c>
      <c r="DS956" s="23">
        <v>0</v>
      </c>
      <c r="DT956" s="24">
        <v>0</v>
      </c>
      <c r="DU956" s="23">
        <v>0</v>
      </c>
      <c r="DV956" s="23">
        <v>0</v>
      </c>
      <c r="DW956" s="26">
        <f t="shared" si="137"/>
        <v>710816018</v>
      </c>
      <c r="DX956" s="26">
        <f>VLOOKUP(B956,[2]RPTNCT049_ConsultaSaldosContabl!$I$4:$K$7914,3,0)</f>
        <v>557987593</v>
      </c>
      <c r="DY956" s="13" t="e">
        <f>+S956+AD956+AU956+#REF!+BG956+#REF!+BQ956+#REF!</f>
        <v>#REF!</v>
      </c>
    </row>
    <row r="957" spans="1:129" s="44" customFormat="1" ht="15" customHeight="1" x14ac:dyDescent="0.2">
      <c r="A957" s="9">
        <v>8000959787</v>
      </c>
      <c r="B957" s="9">
        <v>800095978</v>
      </c>
      <c r="C957" s="9"/>
      <c r="D957" s="27">
        <v>211319513</v>
      </c>
      <c r="E957" s="21" t="s">
        <v>459</v>
      </c>
      <c r="F957" s="20" t="s">
        <v>1602</v>
      </c>
      <c r="G957" s="22">
        <f>VLOOKUP(A957,[1]SGP!$A$4:$G$1137,7,0)</f>
        <v>0</v>
      </c>
      <c r="H957" s="23"/>
      <c r="I957" s="23">
        <v>0</v>
      </c>
      <c r="J957" s="23">
        <v>0</v>
      </c>
      <c r="K957" s="24">
        <v>0</v>
      </c>
      <c r="L957" s="23">
        <v>0</v>
      </c>
      <c r="M957" s="23">
        <v>0</v>
      </c>
      <c r="N957" s="25">
        <f t="shared" si="140"/>
        <v>0</v>
      </c>
      <c r="O957" s="25">
        <v>0</v>
      </c>
      <c r="P957" s="22">
        <v>0</v>
      </c>
      <c r="Q957" s="23">
        <v>0</v>
      </c>
      <c r="R957" s="23">
        <v>0</v>
      </c>
      <c r="S957" s="29">
        <v>0</v>
      </c>
      <c r="T957" s="23">
        <v>0</v>
      </c>
      <c r="U957" s="24">
        <v>0</v>
      </c>
      <c r="V957" s="23">
        <v>0</v>
      </c>
      <c r="W957" s="23">
        <v>0</v>
      </c>
      <c r="X957" s="25">
        <f t="shared" si="132"/>
        <v>0</v>
      </c>
      <c r="Y957" s="25">
        <v>0</v>
      </c>
      <c r="Z957" s="22">
        <v>0</v>
      </c>
      <c r="AA957" s="23">
        <v>0</v>
      </c>
      <c r="AB957" s="22">
        <v>0</v>
      </c>
      <c r="AC957" s="23">
        <v>0</v>
      </c>
      <c r="AD957" s="23">
        <v>11588467</v>
      </c>
      <c r="AE957" s="23">
        <v>0</v>
      </c>
      <c r="AF957" s="24">
        <v>0</v>
      </c>
      <c r="AG957" s="23">
        <v>0</v>
      </c>
      <c r="AH957" s="23">
        <v>0</v>
      </c>
      <c r="AI957" s="25">
        <f t="shared" si="133"/>
        <v>11588467</v>
      </c>
      <c r="AJ957" s="25">
        <v>0</v>
      </c>
      <c r="AK957" s="24">
        <v>0</v>
      </c>
      <c r="AL957" s="23">
        <v>0</v>
      </c>
      <c r="AM957" s="23">
        <v>0</v>
      </c>
      <c r="AN957" s="24">
        <v>0</v>
      </c>
      <c r="AO957" s="24">
        <v>0</v>
      </c>
      <c r="AP957" s="23">
        <v>0</v>
      </c>
      <c r="AQ957" s="23">
        <v>0</v>
      </c>
      <c r="AR957" s="23">
        <v>0</v>
      </c>
      <c r="AS957" s="41" t="s">
        <v>2304</v>
      </c>
      <c r="AT957" s="23">
        <v>0</v>
      </c>
      <c r="AU957" s="23">
        <v>0</v>
      </c>
      <c r="AV957" s="25">
        <v>11588467</v>
      </c>
      <c r="AW957" s="22">
        <v>0</v>
      </c>
      <c r="AX957" s="23">
        <v>0</v>
      </c>
      <c r="AY957" s="41">
        <v>0</v>
      </c>
      <c r="AZ957" s="23">
        <v>0</v>
      </c>
      <c r="BA957" s="24">
        <v>0</v>
      </c>
      <c r="BB957" s="23">
        <v>0</v>
      </c>
      <c r="BC957" s="23"/>
      <c r="BD957" s="23">
        <v>0</v>
      </c>
      <c r="BE957" s="41">
        <v>0</v>
      </c>
      <c r="BF957" s="23">
        <v>57566580</v>
      </c>
      <c r="BG957" s="23">
        <v>167149854</v>
      </c>
      <c r="BH957" s="25">
        <v>236304901</v>
      </c>
      <c r="BI957" s="23">
        <v>0</v>
      </c>
      <c r="BJ957" s="23">
        <v>16898971</v>
      </c>
      <c r="BK957" s="23">
        <v>0</v>
      </c>
      <c r="BL957" s="23">
        <v>0</v>
      </c>
      <c r="BM957" s="23">
        <v>0</v>
      </c>
      <c r="BN957" s="24">
        <v>0</v>
      </c>
      <c r="BO957" s="23">
        <v>0</v>
      </c>
      <c r="BP957" s="23">
        <v>0</v>
      </c>
      <c r="BQ957" s="23">
        <v>0</v>
      </c>
      <c r="BR957" s="25">
        <v>253203872</v>
      </c>
      <c r="BS957" s="22">
        <v>0</v>
      </c>
      <c r="BT957" s="23">
        <v>0</v>
      </c>
      <c r="BU957" s="23">
        <v>0</v>
      </c>
      <c r="BV957" s="23">
        <v>0</v>
      </c>
      <c r="BW957" s="24">
        <v>0</v>
      </c>
      <c r="BX957" s="23">
        <v>0</v>
      </c>
      <c r="BY957" s="23">
        <v>0</v>
      </c>
      <c r="BZ957" s="23">
        <v>0</v>
      </c>
      <c r="CA957" s="25">
        <f t="shared" si="134"/>
        <v>253203872</v>
      </c>
      <c r="CB957" s="22">
        <v>0</v>
      </c>
      <c r="CC957" s="23">
        <v>0</v>
      </c>
      <c r="CD957" s="23">
        <v>0</v>
      </c>
      <c r="CE957" s="23">
        <v>0</v>
      </c>
      <c r="CF957" s="24">
        <v>0</v>
      </c>
      <c r="CG957" s="23">
        <v>0</v>
      </c>
      <c r="CH957" s="23">
        <v>0</v>
      </c>
      <c r="CI957" s="23">
        <v>0</v>
      </c>
      <c r="CJ957" s="25">
        <f t="shared" si="135"/>
        <v>253203872</v>
      </c>
      <c r="CK957" s="22">
        <v>0</v>
      </c>
      <c r="CL957" s="23">
        <v>0</v>
      </c>
      <c r="CM957" s="23">
        <v>0</v>
      </c>
      <c r="CN957" s="23">
        <v>0</v>
      </c>
      <c r="CO957" s="23">
        <v>0</v>
      </c>
      <c r="CP957" s="24">
        <v>0</v>
      </c>
      <c r="CQ957" s="23">
        <v>0</v>
      </c>
      <c r="CR957" s="23">
        <v>0</v>
      </c>
      <c r="CS957" s="25">
        <f t="shared" si="136"/>
        <v>253203872</v>
      </c>
      <c r="CT957" s="22">
        <v>0</v>
      </c>
      <c r="CU957" s="23">
        <v>0</v>
      </c>
      <c r="CV957" s="23">
        <v>0</v>
      </c>
      <c r="CW957" s="23"/>
      <c r="CX957" s="23">
        <v>0</v>
      </c>
      <c r="CY957" s="24">
        <v>0</v>
      </c>
      <c r="CZ957" s="23">
        <v>0</v>
      </c>
      <c r="DA957" s="23">
        <v>0</v>
      </c>
      <c r="DB957" s="25">
        <f t="shared" si="138"/>
        <v>253203872</v>
      </c>
      <c r="DC957" s="22">
        <v>0</v>
      </c>
      <c r="DD957" s="23">
        <v>0</v>
      </c>
      <c r="DE957" s="23">
        <v>0</v>
      </c>
      <c r="DF957" s="23">
        <v>0</v>
      </c>
      <c r="DG957" s="23">
        <v>0</v>
      </c>
      <c r="DH957" s="24">
        <v>0</v>
      </c>
      <c r="DI957" s="23">
        <v>0</v>
      </c>
      <c r="DJ957" s="23">
        <v>0</v>
      </c>
      <c r="DK957" s="25">
        <f t="shared" si="139"/>
        <v>253203872</v>
      </c>
      <c r="DL957" s="28">
        <v>0</v>
      </c>
      <c r="DM957" s="23">
        <v>0</v>
      </c>
      <c r="DN957" s="23">
        <v>0</v>
      </c>
      <c r="DO957" s="23">
        <v>0</v>
      </c>
      <c r="DP957" s="23"/>
      <c r="DQ957" s="23"/>
      <c r="DR957" s="23">
        <v>0</v>
      </c>
      <c r="DS957" s="23">
        <v>0</v>
      </c>
      <c r="DT957" s="24">
        <v>0</v>
      </c>
      <c r="DU957" s="23">
        <v>0</v>
      </c>
      <c r="DV957" s="23">
        <v>0</v>
      </c>
      <c r="DW957" s="26">
        <f t="shared" si="137"/>
        <v>253203872</v>
      </c>
      <c r="DX957" s="26">
        <f>VLOOKUP(B957,[2]RPTNCT049_ConsultaSaldosContabl!$I$4:$K$7914,3,0)</f>
        <v>74465551</v>
      </c>
      <c r="DY957" s="13" t="e">
        <f>+S957+AD957+AU957+#REF!+BG957+#REF!+BQ957+#REF!</f>
        <v>#REF!</v>
      </c>
    </row>
    <row r="958" spans="1:129" ht="15" customHeight="1" x14ac:dyDescent="0.2">
      <c r="A958" s="9">
        <v>8000959612</v>
      </c>
      <c r="B958" s="9">
        <v>800095961</v>
      </c>
      <c r="C958" s="9"/>
      <c r="D958" s="27">
        <v>210019100</v>
      </c>
      <c r="E958" s="21" t="s">
        <v>441</v>
      </c>
      <c r="F958" s="20" t="s">
        <v>1585</v>
      </c>
      <c r="G958" s="22">
        <f>VLOOKUP(A958,[1]SGP!$A$4:$G$1137,7,0)</f>
        <v>0</v>
      </c>
      <c r="H958" s="23"/>
      <c r="I958" s="23">
        <v>0</v>
      </c>
      <c r="J958" s="23">
        <v>0</v>
      </c>
      <c r="K958" s="24">
        <v>0</v>
      </c>
      <c r="L958" s="23">
        <v>0</v>
      </c>
      <c r="M958" s="23">
        <v>0</v>
      </c>
      <c r="N958" s="25">
        <f t="shared" si="140"/>
        <v>0</v>
      </c>
      <c r="O958" s="25">
        <v>0</v>
      </c>
      <c r="P958" s="22">
        <v>0</v>
      </c>
      <c r="Q958" s="23">
        <v>0</v>
      </c>
      <c r="R958" s="23">
        <v>0</v>
      </c>
      <c r="S958" s="31">
        <v>255934414</v>
      </c>
      <c r="T958" s="23">
        <v>0</v>
      </c>
      <c r="U958" s="24">
        <v>0</v>
      </c>
      <c r="V958" s="23">
        <v>0</v>
      </c>
      <c r="W958" s="23">
        <v>0</v>
      </c>
      <c r="X958" s="25">
        <f t="shared" si="132"/>
        <v>255934414</v>
      </c>
      <c r="Y958" s="25">
        <v>0</v>
      </c>
      <c r="Z958" s="22">
        <v>0</v>
      </c>
      <c r="AA958" s="23">
        <v>0</v>
      </c>
      <c r="AB958" s="22">
        <v>0</v>
      </c>
      <c r="AC958" s="23">
        <v>0</v>
      </c>
      <c r="AD958" s="23">
        <v>39317471</v>
      </c>
      <c r="AE958" s="23">
        <v>0</v>
      </c>
      <c r="AF958" s="24">
        <v>0</v>
      </c>
      <c r="AG958" s="23">
        <v>0</v>
      </c>
      <c r="AH958" s="23">
        <v>0</v>
      </c>
      <c r="AI958" s="25">
        <f t="shared" si="133"/>
        <v>295251885</v>
      </c>
      <c r="AJ958" s="25">
        <v>0</v>
      </c>
      <c r="AK958" s="24">
        <v>0</v>
      </c>
      <c r="AL958" s="23">
        <v>0</v>
      </c>
      <c r="AM958" s="23">
        <v>0</v>
      </c>
      <c r="AN958" s="24">
        <v>0</v>
      </c>
      <c r="AO958" s="24">
        <v>0</v>
      </c>
      <c r="AP958" s="23">
        <v>0</v>
      </c>
      <c r="AQ958" s="23">
        <v>0</v>
      </c>
      <c r="AR958" s="23">
        <v>0</v>
      </c>
      <c r="AS958" s="41" t="s">
        <v>2304</v>
      </c>
      <c r="AT958" s="23">
        <v>0</v>
      </c>
      <c r="AU958" s="23">
        <v>0</v>
      </c>
      <c r="AV958" s="25">
        <v>295251885</v>
      </c>
      <c r="AW958" s="22">
        <v>0</v>
      </c>
      <c r="AX958" s="23">
        <v>0</v>
      </c>
      <c r="AY958" s="41">
        <v>0</v>
      </c>
      <c r="AZ958" s="23">
        <v>0</v>
      </c>
      <c r="BA958" s="24">
        <v>0</v>
      </c>
      <c r="BB958" s="23">
        <v>0</v>
      </c>
      <c r="BC958" s="23"/>
      <c r="BD958" s="23">
        <v>0</v>
      </c>
      <c r="BE958" s="41">
        <v>0</v>
      </c>
      <c r="BF958" s="23">
        <v>291192055</v>
      </c>
      <c r="BG958" s="23">
        <v>318274763</v>
      </c>
      <c r="BH958" s="25">
        <v>904718703</v>
      </c>
      <c r="BI958" s="23">
        <v>0</v>
      </c>
      <c r="BJ958" s="23">
        <v>85628736</v>
      </c>
      <c r="BK958" s="23">
        <v>0</v>
      </c>
      <c r="BL958" s="23">
        <v>0</v>
      </c>
      <c r="BM958" s="23">
        <v>0</v>
      </c>
      <c r="BN958" s="24">
        <v>0</v>
      </c>
      <c r="BO958" s="23">
        <v>0</v>
      </c>
      <c r="BP958" s="23">
        <v>0</v>
      </c>
      <c r="BQ958" s="23">
        <v>9183874</v>
      </c>
      <c r="BR958" s="25">
        <v>999531313</v>
      </c>
      <c r="BS958" s="22">
        <v>0</v>
      </c>
      <c r="BT958" s="23">
        <v>0</v>
      </c>
      <c r="BU958" s="23">
        <v>0</v>
      </c>
      <c r="BV958" s="23">
        <v>0</v>
      </c>
      <c r="BW958" s="24">
        <v>0</v>
      </c>
      <c r="BX958" s="23">
        <v>0</v>
      </c>
      <c r="BY958" s="23">
        <v>0</v>
      </c>
      <c r="BZ958" s="23">
        <v>0</v>
      </c>
      <c r="CA958" s="25">
        <f t="shared" si="134"/>
        <v>999531313</v>
      </c>
      <c r="CB958" s="22">
        <v>0</v>
      </c>
      <c r="CC958" s="23">
        <v>0</v>
      </c>
      <c r="CD958" s="23">
        <v>0</v>
      </c>
      <c r="CE958" s="23">
        <v>0</v>
      </c>
      <c r="CF958" s="24">
        <v>0</v>
      </c>
      <c r="CG958" s="23">
        <v>0</v>
      </c>
      <c r="CH958" s="23">
        <v>0</v>
      </c>
      <c r="CI958" s="23">
        <v>0</v>
      </c>
      <c r="CJ958" s="25">
        <f t="shared" si="135"/>
        <v>999531313</v>
      </c>
      <c r="CK958" s="22">
        <v>0</v>
      </c>
      <c r="CL958" s="23">
        <v>0</v>
      </c>
      <c r="CM958" s="23">
        <v>0</v>
      </c>
      <c r="CN958" s="23">
        <v>0</v>
      </c>
      <c r="CO958" s="23">
        <v>0</v>
      </c>
      <c r="CP958" s="24">
        <v>0</v>
      </c>
      <c r="CQ958" s="23">
        <v>0</v>
      </c>
      <c r="CR958" s="23">
        <v>0</v>
      </c>
      <c r="CS958" s="25">
        <f t="shared" si="136"/>
        <v>999531313</v>
      </c>
      <c r="CT958" s="22">
        <v>0</v>
      </c>
      <c r="CU958" s="23">
        <v>0</v>
      </c>
      <c r="CV958" s="23">
        <v>0</v>
      </c>
      <c r="CW958" s="23"/>
      <c r="CX958" s="23">
        <v>0</v>
      </c>
      <c r="CY958" s="24">
        <v>0</v>
      </c>
      <c r="CZ958" s="23">
        <v>0</v>
      </c>
      <c r="DA958" s="23">
        <v>0</v>
      </c>
      <c r="DB958" s="25">
        <f t="shared" si="138"/>
        <v>999531313</v>
      </c>
      <c r="DC958" s="22">
        <v>0</v>
      </c>
      <c r="DD958" s="23">
        <v>0</v>
      </c>
      <c r="DE958" s="23">
        <v>0</v>
      </c>
      <c r="DF958" s="23">
        <v>0</v>
      </c>
      <c r="DG958" s="23">
        <v>0</v>
      </c>
      <c r="DH958" s="24">
        <v>0</v>
      </c>
      <c r="DI958" s="23">
        <v>0</v>
      </c>
      <c r="DJ958" s="23">
        <v>0</v>
      </c>
      <c r="DK958" s="25">
        <f t="shared" si="139"/>
        <v>999531313</v>
      </c>
      <c r="DL958" s="28">
        <v>0</v>
      </c>
      <c r="DM958" s="23">
        <v>0</v>
      </c>
      <c r="DN958" s="23">
        <v>0</v>
      </c>
      <c r="DO958" s="23">
        <v>0</v>
      </c>
      <c r="DP958" s="23"/>
      <c r="DQ958" s="23"/>
      <c r="DR958" s="23">
        <v>0</v>
      </c>
      <c r="DS958" s="23">
        <v>0</v>
      </c>
      <c r="DT958" s="24">
        <v>0</v>
      </c>
      <c r="DU958" s="23">
        <v>0</v>
      </c>
      <c r="DV958" s="23">
        <v>0</v>
      </c>
      <c r="DW958" s="26">
        <f t="shared" si="137"/>
        <v>999531313</v>
      </c>
      <c r="DX958" s="26">
        <f>VLOOKUP(B958,[2]RPTNCT049_ConsultaSaldosContabl!$I$4:$K$7914,3,0)</f>
        <v>376820791</v>
      </c>
      <c r="DY958" s="13" t="e">
        <f>+S958+AD958+AU958+#REF!+BG958+#REF!+BQ958+#REF!</f>
        <v>#REF!</v>
      </c>
    </row>
    <row r="959" spans="1:129" ht="15" customHeight="1" x14ac:dyDescent="0.2">
      <c r="A959" s="9">
        <v>8000957884</v>
      </c>
      <c r="B959" s="9">
        <v>800095788</v>
      </c>
      <c r="C959" s="9"/>
      <c r="D959" s="27">
        <v>218518785</v>
      </c>
      <c r="E959" s="21" t="s">
        <v>436</v>
      </c>
      <c r="F959" s="20" t="s">
        <v>1580</v>
      </c>
      <c r="G959" s="22">
        <f>VLOOKUP(A959,[1]SGP!$A$4:$G$1137,7,0)</f>
        <v>0</v>
      </c>
      <c r="H959" s="23"/>
      <c r="I959" s="23">
        <v>0</v>
      </c>
      <c r="J959" s="23">
        <v>0</v>
      </c>
      <c r="K959" s="24">
        <v>0</v>
      </c>
      <c r="L959" s="23">
        <v>0</v>
      </c>
      <c r="M959" s="23">
        <v>0</v>
      </c>
      <c r="N959" s="25">
        <f t="shared" si="140"/>
        <v>0</v>
      </c>
      <c r="O959" s="25">
        <v>0</v>
      </c>
      <c r="P959" s="22">
        <v>0</v>
      </c>
      <c r="Q959" s="23">
        <v>0</v>
      </c>
      <c r="R959" s="23">
        <v>0</v>
      </c>
      <c r="S959" s="31">
        <v>87343966</v>
      </c>
      <c r="T959" s="23">
        <v>0</v>
      </c>
      <c r="U959" s="24">
        <v>0</v>
      </c>
      <c r="V959" s="23">
        <v>0</v>
      </c>
      <c r="W959" s="23">
        <v>0</v>
      </c>
      <c r="X959" s="25">
        <f t="shared" si="132"/>
        <v>87343966</v>
      </c>
      <c r="Y959" s="25">
        <v>0</v>
      </c>
      <c r="Z959" s="22">
        <v>0</v>
      </c>
      <c r="AA959" s="23">
        <v>0</v>
      </c>
      <c r="AB959" s="22">
        <v>0</v>
      </c>
      <c r="AC959" s="23">
        <v>0</v>
      </c>
      <c r="AD959" s="23">
        <v>0</v>
      </c>
      <c r="AE959" s="23">
        <v>0</v>
      </c>
      <c r="AF959" s="24">
        <v>0</v>
      </c>
      <c r="AG959" s="23">
        <v>0</v>
      </c>
      <c r="AH959" s="23">
        <v>0</v>
      </c>
      <c r="AI959" s="25">
        <f t="shared" si="133"/>
        <v>87343966</v>
      </c>
      <c r="AJ959" s="25">
        <v>0</v>
      </c>
      <c r="AK959" s="24">
        <v>0</v>
      </c>
      <c r="AL959" s="23">
        <v>0</v>
      </c>
      <c r="AM959" s="23">
        <v>0</v>
      </c>
      <c r="AN959" s="24">
        <v>0</v>
      </c>
      <c r="AO959" s="24">
        <v>0</v>
      </c>
      <c r="AP959" s="23">
        <v>0</v>
      </c>
      <c r="AQ959" s="23">
        <v>0</v>
      </c>
      <c r="AR959" s="23">
        <v>0</v>
      </c>
      <c r="AS959" s="41" t="s">
        <v>2304</v>
      </c>
      <c r="AT959" s="23">
        <v>0</v>
      </c>
      <c r="AU959" s="23">
        <v>0</v>
      </c>
      <c r="AV959" s="25">
        <v>87343966</v>
      </c>
      <c r="AW959" s="22">
        <v>0</v>
      </c>
      <c r="AX959" s="23">
        <v>0</v>
      </c>
      <c r="AY959" s="41">
        <v>0</v>
      </c>
      <c r="AZ959" s="23">
        <v>0</v>
      </c>
      <c r="BA959" s="24">
        <v>0</v>
      </c>
      <c r="BB959" s="23">
        <v>0</v>
      </c>
      <c r="BC959" s="23"/>
      <c r="BD959" s="23">
        <v>0</v>
      </c>
      <c r="BE959" s="41">
        <v>0</v>
      </c>
      <c r="BF959" s="23">
        <v>76356840</v>
      </c>
      <c r="BG959" s="23">
        <v>73003501</v>
      </c>
      <c r="BH959" s="25">
        <v>236704307</v>
      </c>
      <c r="BI959" s="23">
        <v>0</v>
      </c>
      <c r="BJ959" s="23">
        <v>20830065</v>
      </c>
      <c r="BK959" s="23">
        <v>0</v>
      </c>
      <c r="BL959" s="23">
        <v>0</v>
      </c>
      <c r="BM959" s="23">
        <v>0</v>
      </c>
      <c r="BN959" s="24">
        <v>0</v>
      </c>
      <c r="BO959" s="23">
        <v>0</v>
      </c>
      <c r="BP959" s="23">
        <v>0</v>
      </c>
      <c r="BQ959" s="23">
        <v>0</v>
      </c>
      <c r="BR959" s="25">
        <v>257534372</v>
      </c>
      <c r="BS959" s="22">
        <v>0</v>
      </c>
      <c r="BT959" s="23">
        <v>0</v>
      </c>
      <c r="BU959" s="23">
        <v>0</v>
      </c>
      <c r="BV959" s="23">
        <v>0</v>
      </c>
      <c r="BW959" s="24">
        <v>0</v>
      </c>
      <c r="BX959" s="23">
        <v>0</v>
      </c>
      <c r="BY959" s="23">
        <v>0</v>
      </c>
      <c r="BZ959" s="23">
        <v>0</v>
      </c>
      <c r="CA959" s="25">
        <f t="shared" si="134"/>
        <v>257534372</v>
      </c>
      <c r="CB959" s="22">
        <v>0</v>
      </c>
      <c r="CC959" s="23">
        <v>0</v>
      </c>
      <c r="CD959" s="23">
        <v>0</v>
      </c>
      <c r="CE959" s="23">
        <v>0</v>
      </c>
      <c r="CF959" s="24">
        <v>0</v>
      </c>
      <c r="CG959" s="23">
        <v>0</v>
      </c>
      <c r="CH959" s="23">
        <v>0</v>
      </c>
      <c r="CI959" s="23">
        <v>0</v>
      </c>
      <c r="CJ959" s="25">
        <f t="shared" si="135"/>
        <v>257534372</v>
      </c>
      <c r="CK959" s="22">
        <v>0</v>
      </c>
      <c r="CL959" s="23">
        <v>0</v>
      </c>
      <c r="CM959" s="23">
        <v>0</v>
      </c>
      <c r="CN959" s="23">
        <v>0</v>
      </c>
      <c r="CO959" s="23">
        <v>0</v>
      </c>
      <c r="CP959" s="24">
        <v>0</v>
      </c>
      <c r="CQ959" s="23">
        <v>0</v>
      </c>
      <c r="CR959" s="23">
        <v>0</v>
      </c>
      <c r="CS959" s="25">
        <f t="shared" si="136"/>
        <v>257534372</v>
      </c>
      <c r="CT959" s="22">
        <v>0</v>
      </c>
      <c r="CU959" s="23">
        <v>0</v>
      </c>
      <c r="CV959" s="23">
        <v>0</v>
      </c>
      <c r="CW959" s="23">
        <v>0</v>
      </c>
      <c r="CX959" s="23">
        <v>0</v>
      </c>
      <c r="CY959" s="24">
        <v>0</v>
      </c>
      <c r="CZ959" s="23">
        <v>0</v>
      </c>
      <c r="DA959" s="23">
        <v>0</v>
      </c>
      <c r="DB959" s="25">
        <f t="shared" si="138"/>
        <v>257534372</v>
      </c>
      <c r="DC959" s="22">
        <v>0</v>
      </c>
      <c r="DD959" s="23">
        <v>0</v>
      </c>
      <c r="DE959" s="23">
        <v>0</v>
      </c>
      <c r="DF959" s="23">
        <v>0</v>
      </c>
      <c r="DG959" s="23">
        <v>0</v>
      </c>
      <c r="DH959" s="24">
        <v>0</v>
      </c>
      <c r="DI959" s="23">
        <v>0</v>
      </c>
      <c r="DJ959" s="23">
        <v>0</v>
      </c>
      <c r="DK959" s="25">
        <f t="shared" si="139"/>
        <v>257534372</v>
      </c>
      <c r="DL959" s="28">
        <v>0</v>
      </c>
      <c r="DM959" s="23">
        <v>0</v>
      </c>
      <c r="DN959" s="23">
        <v>0</v>
      </c>
      <c r="DO959" s="23">
        <v>0</v>
      </c>
      <c r="DP959" s="23">
        <v>0</v>
      </c>
      <c r="DQ959" s="23"/>
      <c r="DR959" s="23">
        <v>0</v>
      </c>
      <c r="DS959" s="23">
        <v>0</v>
      </c>
      <c r="DT959" s="24">
        <v>0</v>
      </c>
      <c r="DU959" s="23">
        <v>0</v>
      </c>
      <c r="DV959" s="23">
        <v>0</v>
      </c>
      <c r="DW959" s="26">
        <f t="shared" si="137"/>
        <v>257534372</v>
      </c>
      <c r="DX959" s="26">
        <f>VLOOKUP(B959,[2]RPTNCT049_ConsultaSaldosContabl!$I$4:$K$7914,3,0)</f>
        <v>97186905</v>
      </c>
      <c r="DY959" s="13" t="e">
        <f>+S959+AD959+AU959+#REF!+BG959+#REF!+BQ959+#REF!</f>
        <v>#REF!</v>
      </c>
    </row>
    <row r="960" spans="1:129" ht="15" customHeight="1" x14ac:dyDescent="0.2">
      <c r="A960" s="9">
        <v>8000957861</v>
      </c>
      <c r="B960" s="9">
        <v>800095786</v>
      </c>
      <c r="C960" s="9"/>
      <c r="D960" s="27">
        <v>215618756</v>
      </c>
      <c r="E960" s="21" t="s">
        <v>435</v>
      </c>
      <c r="F960" s="20" t="s">
        <v>1579</v>
      </c>
      <c r="G960" s="22">
        <f>VLOOKUP(A960,[1]SGP!$A$4:$G$1137,7,0)</f>
        <v>0</v>
      </c>
      <c r="H960" s="23"/>
      <c r="I960" s="23">
        <v>0</v>
      </c>
      <c r="J960" s="23">
        <v>0</v>
      </c>
      <c r="K960" s="24">
        <v>0</v>
      </c>
      <c r="L960" s="23">
        <v>0</v>
      </c>
      <c r="M960" s="23">
        <v>0</v>
      </c>
      <c r="N960" s="25">
        <f t="shared" si="140"/>
        <v>0</v>
      </c>
      <c r="O960" s="25">
        <v>0</v>
      </c>
      <c r="P960" s="22">
        <v>0</v>
      </c>
      <c r="Q960" s="23">
        <v>0</v>
      </c>
      <c r="R960" s="23">
        <v>0</v>
      </c>
      <c r="S960" s="31">
        <v>104873027</v>
      </c>
      <c r="T960" s="23">
        <v>0</v>
      </c>
      <c r="U960" s="24">
        <v>0</v>
      </c>
      <c r="V960" s="23">
        <v>0</v>
      </c>
      <c r="W960" s="23">
        <v>0</v>
      </c>
      <c r="X960" s="25">
        <f t="shared" si="132"/>
        <v>104873027</v>
      </c>
      <c r="Y960" s="25">
        <v>0</v>
      </c>
      <c r="Z960" s="22">
        <v>0</v>
      </c>
      <c r="AA960" s="23">
        <v>0</v>
      </c>
      <c r="AB960" s="22">
        <v>0</v>
      </c>
      <c r="AC960" s="23">
        <v>0</v>
      </c>
      <c r="AD960" s="23">
        <v>0</v>
      </c>
      <c r="AE960" s="23">
        <v>0</v>
      </c>
      <c r="AF960" s="24">
        <v>0</v>
      </c>
      <c r="AG960" s="23">
        <v>0</v>
      </c>
      <c r="AH960" s="23">
        <v>0</v>
      </c>
      <c r="AI960" s="25">
        <f t="shared" si="133"/>
        <v>104873027</v>
      </c>
      <c r="AJ960" s="25">
        <v>0</v>
      </c>
      <c r="AK960" s="24">
        <v>0</v>
      </c>
      <c r="AL960" s="23">
        <v>0</v>
      </c>
      <c r="AM960" s="23">
        <v>0</v>
      </c>
      <c r="AN960" s="24">
        <v>0</v>
      </c>
      <c r="AO960" s="24">
        <v>0</v>
      </c>
      <c r="AP960" s="23">
        <v>0</v>
      </c>
      <c r="AQ960" s="23">
        <v>0</v>
      </c>
      <c r="AR960" s="23">
        <v>0</v>
      </c>
      <c r="AS960" s="41" t="s">
        <v>2304</v>
      </c>
      <c r="AT960" s="23">
        <v>0</v>
      </c>
      <c r="AU960" s="23">
        <v>0</v>
      </c>
      <c r="AV960" s="25">
        <v>104873027</v>
      </c>
      <c r="AW960" s="22">
        <v>0</v>
      </c>
      <c r="AX960" s="23">
        <v>0</v>
      </c>
      <c r="AY960" s="41">
        <v>0</v>
      </c>
      <c r="AZ960" s="23">
        <v>0</v>
      </c>
      <c r="BA960" s="24">
        <v>0</v>
      </c>
      <c r="BB960" s="23">
        <v>0</v>
      </c>
      <c r="BC960" s="23"/>
      <c r="BD960" s="23">
        <v>0</v>
      </c>
      <c r="BE960" s="41">
        <v>0</v>
      </c>
      <c r="BF960" s="23">
        <v>134005735</v>
      </c>
      <c r="BG960" s="23">
        <v>69123092</v>
      </c>
      <c r="BH960" s="25">
        <v>308001854</v>
      </c>
      <c r="BI960" s="23">
        <v>0</v>
      </c>
      <c r="BJ960" s="23">
        <v>38272093</v>
      </c>
      <c r="BK960" s="23">
        <v>0</v>
      </c>
      <c r="BL960" s="23">
        <v>0</v>
      </c>
      <c r="BM960" s="23">
        <v>0</v>
      </c>
      <c r="BN960" s="24">
        <v>0</v>
      </c>
      <c r="BO960" s="23">
        <v>0</v>
      </c>
      <c r="BP960" s="23">
        <v>0</v>
      </c>
      <c r="BQ960" s="23">
        <v>0</v>
      </c>
      <c r="BR960" s="25">
        <v>346273947</v>
      </c>
      <c r="BS960" s="22">
        <v>0</v>
      </c>
      <c r="BT960" s="23">
        <v>0</v>
      </c>
      <c r="BU960" s="23">
        <v>0</v>
      </c>
      <c r="BV960" s="23">
        <v>0</v>
      </c>
      <c r="BW960" s="24">
        <v>0</v>
      </c>
      <c r="BX960" s="23">
        <v>0</v>
      </c>
      <c r="BY960" s="23">
        <v>0</v>
      </c>
      <c r="BZ960" s="23">
        <v>0</v>
      </c>
      <c r="CA960" s="25">
        <f t="shared" si="134"/>
        <v>346273947</v>
      </c>
      <c r="CB960" s="22">
        <v>0</v>
      </c>
      <c r="CC960" s="23">
        <v>0</v>
      </c>
      <c r="CD960" s="23">
        <v>0</v>
      </c>
      <c r="CE960" s="23">
        <v>0</v>
      </c>
      <c r="CF960" s="24">
        <v>0</v>
      </c>
      <c r="CG960" s="23">
        <v>0</v>
      </c>
      <c r="CH960" s="23">
        <v>0</v>
      </c>
      <c r="CI960" s="23">
        <v>0</v>
      </c>
      <c r="CJ960" s="25">
        <f t="shared" si="135"/>
        <v>346273947</v>
      </c>
      <c r="CK960" s="22">
        <v>0</v>
      </c>
      <c r="CL960" s="23">
        <v>0</v>
      </c>
      <c r="CM960" s="23">
        <v>0</v>
      </c>
      <c r="CN960" s="23">
        <v>0</v>
      </c>
      <c r="CO960" s="23">
        <v>0</v>
      </c>
      <c r="CP960" s="24">
        <v>0</v>
      </c>
      <c r="CQ960" s="23">
        <v>0</v>
      </c>
      <c r="CR960" s="23">
        <v>0</v>
      </c>
      <c r="CS960" s="25">
        <f t="shared" si="136"/>
        <v>346273947</v>
      </c>
      <c r="CT960" s="22">
        <v>0</v>
      </c>
      <c r="CU960" s="23">
        <v>0</v>
      </c>
      <c r="CV960" s="23">
        <v>0</v>
      </c>
      <c r="CW960" s="23">
        <v>0</v>
      </c>
      <c r="CX960" s="23">
        <v>0</v>
      </c>
      <c r="CY960" s="24">
        <v>0</v>
      </c>
      <c r="CZ960" s="23">
        <v>0</v>
      </c>
      <c r="DA960" s="23">
        <v>0</v>
      </c>
      <c r="DB960" s="25">
        <f t="shared" si="138"/>
        <v>346273947</v>
      </c>
      <c r="DC960" s="22">
        <v>0</v>
      </c>
      <c r="DD960" s="23">
        <v>0</v>
      </c>
      <c r="DE960" s="23">
        <v>0</v>
      </c>
      <c r="DF960" s="23">
        <v>0</v>
      </c>
      <c r="DG960" s="23">
        <v>0</v>
      </c>
      <c r="DH960" s="24">
        <v>0</v>
      </c>
      <c r="DI960" s="23">
        <v>0</v>
      </c>
      <c r="DJ960" s="23">
        <v>0</v>
      </c>
      <c r="DK960" s="25">
        <f t="shared" si="139"/>
        <v>346273947</v>
      </c>
      <c r="DL960" s="28">
        <v>0</v>
      </c>
      <c r="DM960" s="23">
        <v>0</v>
      </c>
      <c r="DN960" s="23">
        <v>0</v>
      </c>
      <c r="DO960" s="23">
        <v>0</v>
      </c>
      <c r="DP960" s="23">
        <v>0</v>
      </c>
      <c r="DQ960" s="23"/>
      <c r="DR960" s="23">
        <v>0</v>
      </c>
      <c r="DS960" s="23">
        <v>0</v>
      </c>
      <c r="DT960" s="24">
        <v>0</v>
      </c>
      <c r="DU960" s="23">
        <v>0</v>
      </c>
      <c r="DV960" s="23">
        <v>0</v>
      </c>
      <c r="DW960" s="26">
        <f t="shared" si="137"/>
        <v>346273947</v>
      </c>
      <c r="DX960" s="26">
        <f>VLOOKUP(B960,[2]RPTNCT049_ConsultaSaldosContabl!$I$4:$K$7914,3,0)</f>
        <v>172277828</v>
      </c>
      <c r="DY960" s="13" t="e">
        <f>+S960+AD960+AU960+#REF!+BG960+#REF!+BQ960+#REF!</f>
        <v>#REF!</v>
      </c>
    </row>
    <row r="961" spans="1:129" ht="15" customHeight="1" x14ac:dyDescent="0.2">
      <c r="A961" s="9">
        <v>8000957852</v>
      </c>
      <c r="B961" s="9">
        <v>800095785</v>
      </c>
      <c r="C961" s="9"/>
      <c r="D961" s="27">
        <v>215318753</v>
      </c>
      <c r="E961" s="21" t="s">
        <v>434</v>
      </c>
      <c r="F961" s="20" t="s">
        <v>1578</v>
      </c>
      <c r="G961" s="22">
        <f>VLOOKUP(A961,[1]SGP!$A$4:$G$1137,7,0)</f>
        <v>0</v>
      </c>
      <c r="H961" s="23"/>
      <c r="I961" s="23">
        <v>0</v>
      </c>
      <c r="J961" s="23">
        <v>0</v>
      </c>
      <c r="K961" s="24">
        <v>0</v>
      </c>
      <c r="L961" s="23">
        <v>0</v>
      </c>
      <c r="M961" s="23">
        <v>0</v>
      </c>
      <c r="N961" s="25">
        <f t="shared" si="140"/>
        <v>0</v>
      </c>
      <c r="O961" s="25">
        <v>0</v>
      </c>
      <c r="P961" s="22">
        <v>0</v>
      </c>
      <c r="Q961" s="23">
        <v>0</v>
      </c>
      <c r="R961" s="23">
        <v>0</v>
      </c>
      <c r="S961" s="31">
        <v>567298667</v>
      </c>
      <c r="T961" s="23">
        <v>0</v>
      </c>
      <c r="U961" s="24">
        <v>0</v>
      </c>
      <c r="V961" s="23">
        <v>0</v>
      </c>
      <c r="W961" s="23">
        <v>0</v>
      </c>
      <c r="X961" s="25">
        <f t="shared" si="132"/>
        <v>567298667</v>
      </c>
      <c r="Y961" s="25">
        <v>0</v>
      </c>
      <c r="Z961" s="22">
        <v>0</v>
      </c>
      <c r="AA961" s="23">
        <v>0</v>
      </c>
      <c r="AB961" s="22">
        <v>0</v>
      </c>
      <c r="AC961" s="23">
        <v>0</v>
      </c>
      <c r="AD961" s="23">
        <v>0</v>
      </c>
      <c r="AE961" s="23">
        <v>0</v>
      </c>
      <c r="AF961" s="24">
        <v>0</v>
      </c>
      <c r="AG961" s="23">
        <v>0</v>
      </c>
      <c r="AH961" s="23">
        <v>0</v>
      </c>
      <c r="AI961" s="25">
        <f t="shared" si="133"/>
        <v>567298667</v>
      </c>
      <c r="AJ961" s="25">
        <v>0</v>
      </c>
      <c r="AK961" s="24">
        <v>0</v>
      </c>
      <c r="AL961" s="23">
        <v>0</v>
      </c>
      <c r="AM961" s="23">
        <v>0</v>
      </c>
      <c r="AN961" s="24">
        <v>0</v>
      </c>
      <c r="AO961" s="24">
        <v>0</v>
      </c>
      <c r="AP961" s="23">
        <v>0</v>
      </c>
      <c r="AQ961" s="23">
        <v>0</v>
      </c>
      <c r="AR961" s="23">
        <v>0</v>
      </c>
      <c r="AS961" s="41" t="s">
        <v>2304</v>
      </c>
      <c r="AT961" s="23">
        <v>0</v>
      </c>
      <c r="AU961" s="23">
        <v>0</v>
      </c>
      <c r="AV961" s="25">
        <v>567298667</v>
      </c>
      <c r="AW961" s="22">
        <v>0</v>
      </c>
      <c r="AX961" s="23">
        <v>0</v>
      </c>
      <c r="AY961" s="41">
        <v>0</v>
      </c>
      <c r="AZ961" s="23">
        <v>0</v>
      </c>
      <c r="BA961" s="24">
        <v>0</v>
      </c>
      <c r="BB961" s="23">
        <v>0</v>
      </c>
      <c r="BC961" s="23"/>
      <c r="BD961" s="23">
        <v>0</v>
      </c>
      <c r="BE961" s="41">
        <v>0</v>
      </c>
      <c r="BF961" s="23">
        <v>480583625</v>
      </c>
      <c r="BG961" s="23">
        <v>498316304</v>
      </c>
      <c r="BH961" s="25">
        <v>1542096869</v>
      </c>
      <c r="BI961" s="23">
        <v>0</v>
      </c>
      <c r="BJ961" s="23">
        <v>134689643</v>
      </c>
      <c r="BK961" s="23">
        <v>0</v>
      </c>
      <c r="BL961" s="23">
        <v>0</v>
      </c>
      <c r="BM961" s="23">
        <v>0</v>
      </c>
      <c r="BN961" s="24">
        <v>0</v>
      </c>
      <c r="BO961" s="23">
        <v>0</v>
      </c>
      <c r="BP961" s="23">
        <v>0</v>
      </c>
      <c r="BQ961" s="23">
        <v>5565780</v>
      </c>
      <c r="BR961" s="25">
        <v>1682352292</v>
      </c>
      <c r="BS961" s="22">
        <v>0</v>
      </c>
      <c r="BT961" s="23">
        <v>0</v>
      </c>
      <c r="BU961" s="23">
        <v>0</v>
      </c>
      <c r="BV961" s="23">
        <v>0</v>
      </c>
      <c r="BW961" s="24">
        <v>0</v>
      </c>
      <c r="BX961" s="23">
        <v>0</v>
      </c>
      <c r="BY961" s="23">
        <v>0</v>
      </c>
      <c r="BZ961" s="23">
        <v>0</v>
      </c>
      <c r="CA961" s="25">
        <f t="shared" si="134"/>
        <v>1682352292</v>
      </c>
      <c r="CB961" s="22">
        <v>0</v>
      </c>
      <c r="CC961" s="23">
        <v>0</v>
      </c>
      <c r="CD961" s="23">
        <v>0</v>
      </c>
      <c r="CE961" s="23">
        <v>0</v>
      </c>
      <c r="CF961" s="24">
        <v>0</v>
      </c>
      <c r="CG961" s="23">
        <v>0</v>
      </c>
      <c r="CH961" s="23">
        <v>0</v>
      </c>
      <c r="CI961" s="23">
        <v>0</v>
      </c>
      <c r="CJ961" s="25">
        <f t="shared" si="135"/>
        <v>1682352292</v>
      </c>
      <c r="CK961" s="22">
        <v>0</v>
      </c>
      <c r="CL961" s="23">
        <v>0</v>
      </c>
      <c r="CM961" s="23">
        <v>0</v>
      </c>
      <c r="CN961" s="23">
        <v>0</v>
      </c>
      <c r="CO961" s="23">
        <v>0</v>
      </c>
      <c r="CP961" s="24">
        <v>0</v>
      </c>
      <c r="CQ961" s="23">
        <v>0</v>
      </c>
      <c r="CR961" s="23">
        <v>0</v>
      </c>
      <c r="CS961" s="25">
        <f t="shared" si="136"/>
        <v>1682352292</v>
      </c>
      <c r="CT961" s="22">
        <v>0</v>
      </c>
      <c r="CU961" s="23">
        <v>0</v>
      </c>
      <c r="CV961" s="23">
        <v>0</v>
      </c>
      <c r="CW961" s="23">
        <v>0</v>
      </c>
      <c r="CX961" s="23">
        <v>0</v>
      </c>
      <c r="CY961" s="24">
        <v>0</v>
      </c>
      <c r="CZ961" s="23">
        <v>0</v>
      </c>
      <c r="DA961" s="23">
        <v>0</v>
      </c>
      <c r="DB961" s="25">
        <f t="shared" si="138"/>
        <v>1682352292</v>
      </c>
      <c r="DC961" s="22">
        <v>0</v>
      </c>
      <c r="DD961" s="23">
        <v>0</v>
      </c>
      <c r="DE961" s="23">
        <v>0</v>
      </c>
      <c r="DF961" s="23">
        <v>0</v>
      </c>
      <c r="DG961" s="23">
        <v>0</v>
      </c>
      <c r="DH961" s="24">
        <v>0</v>
      </c>
      <c r="DI961" s="23">
        <v>0</v>
      </c>
      <c r="DJ961" s="23">
        <v>0</v>
      </c>
      <c r="DK961" s="25">
        <f t="shared" si="139"/>
        <v>1682352292</v>
      </c>
      <c r="DL961" s="28">
        <v>0</v>
      </c>
      <c r="DM961" s="23">
        <v>0</v>
      </c>
      <c r="DN961" s="23">
        <v>0</v>
      </c>
      <c r="DO961" s="23">
        <v>0</v>
      </c>
      <c r="DP961" s="23">
        <v>0</v>
      </c>
      <c r="DQ961" s="23"/>
      <c r="DR961" s="23">
        <v>0</v>
      </c>
      <c r="DS961" s="23">
        <v>0</v>
      </c>
      <c r="DT961" s="24">
        <v>0</v>
      </c>
      <c r="DU961" s="23">
        <v>0</v>
      </c>
      <c r="DV961" s="23">
        <v>0</v>
      </c>
      <c r="DW961" s="26">
        <f t="shared" si="137"/>
        <v>1682352292</v>
      </c>
      <c r="DX961" s="26">
        <f>VLOOKUP(B961,[2]RPTNCT049_ConsultaSaldosContabl!$I$4:$K$7914,3,0)</f>
        <v>615273268</v>
      </c>
      <c r="DY961" s="13" t="e">
        <f>+S961+AD961+AU961+#REF!+BG961+#REF!+BQ961+#REF!</f>
        <v>#REF!</v>
      </c>
    </row>
    <row r="962" spans="1:129" ht="15" customHeight="1" x14ac:dyDescent="0.2">
      <c r="A962" s="9">
        <v>8000957820</v>
      </c>
      <c r="B962" s="9">
        <v>800095782</v>
      </c>
      <c r="C962" s="9"/>
      <c r="D962" s="27">
        <v>211018610</v>
      </c>
      <c r="E962" s="21" t="s">
        <v>433</v>
      </c>
      <c r="F962" s="20" t="s">
        <v>1577</v>
      </c>
      <c r="G962" s="22">
        <f>VLOOKUP(A962,[1]SGP!$A$4:$G$1137,7,0)</f>
        <v>0</v>
      </c>
      <c r="H962" s="23"/>
      <c r="I962" s="23">
        <v>0</v>
      </c>
      <c r="J962" s="23">
        <v>0</v>
      </c>
      <c r="K962" s="24">
        <v>0</v>
      </c>
      <c r="L962" s="23">
        <v>0</v>
      </c>
      <c r="M962" s="23">
        <v>0</v>
      </c>
      <c r="N962" s="25">
        <f t="shared" si="140"/>
        <v>0</v>
      </c>
      <c r="O962" s="25">
        <v>0</v>
      </c>
      <c r="P962" s="22">
        <v>0</v>
      </c>
      <c r="Q962" s="23">
        <v>0</v>
      </c>
      <c r="R962" s="23">
        <v>0</v>
      </c>
      <c r="S962" s="31">
        <v>155891831</v>
      </c>
      <c r="T962" s="23">
        <v>0</v>
      </c>
      <c r="U962" s="24">
        <v>0</v>
      </c>
      <c r="V962" s="23">
        <v>0</v>
      </c>
      <c r="W962" s="23">
        <v>0</v>
      </c>
      <c r="X962" s="25">
        <f t="shared" si="132"/>
        <v>155891831</v>
      </c>
      <c r="Y962" s="25">
        <v>0</v>
      </c>
      <c r="Z962" s="22">
        <v>0</v>
      </c>
      <c r="AA962" s="23">
        <v>0</v>
      </c>
      <c r="AB962" s="22">
        <v>0</v>
      </c>
      <c r="AC962" s="23">
        <v>0</v>
      </c>
      <c r="AD962" s="23">
        <v>0</v>
      </c>
      <c r="AE962" s="23">
        <v>0</v>
      </c>
      <c r="AF962" s="24">
        <v>0</v>
      </c>
      <c r="AG962" s="23">
        <v>0</v>
      </c>
      <c r="AH962" s="23">
        <v>0</v>
      </c>
      <c r="AI962" s="25">
        <f t="shared" si="133"/>
        <v>155891831</v>
      </c>
      <c r="AJ962" s="25">
        <v>0</v>
      </c>
      <c r="AK962" s="24">
        <v>0</v>
      </c>
      <c r="AL962" s="23">
        <v>0</v>
      </c>
      <c r="AM962" s="23">
        <v>0</v>
      </c>
      <c r="AN962" s="24">
        <v>0</v>
      </c>
      <c r="AO962" s="24">
        <v>0</v>
      </c>
      <c r="AP962" s="23">
        <v>0</v>
      </c>
      <c r="AQ962" s="23">
        <v>0</v>
      </c>
      <c r="AR962" s="23">
        <v>0</v>
      </c>
      <c r="AS962" s="41" t="s">
        <v>2304</v>
      </c>
      <c r="AT962" s="23">
        <v>0</v>
      </c>
      <c r="AU962" s="23">
        <v>0</v>
      </c>
      <c r="AV962" s="25">
        <v>155891831</v>
      </c>
      <c r="AW962" s="22">
        <v>0</v>
      </c>
      <c r="AX962" s="23">
        <v>0</v>
      </c>
      <c r="AY962" s="41">
        <v>0</v>
      </c>
      <c r="AZ962" s="23">
        <v>0</v>
      </c>
      <c r="BA962" s="24">
        <v>0</v>
      </c>
      <c r="BB962" s="23">
        <v>0</v>
      </c>
      <c r="BC962" s="23"/>
      <c r="BD962" s="23">
        <v>0</v>
      </c>
      <c r="BE962" s="41">
        <v>0</v>
      </c>
      <c r="BF962" s="23">
        <v>111744240</v>
      </c>
      <c r="BG962" s="23">
        <v>114346735</v>
      </c>
      <c r="BH962" s="25">
        <v>381982806</v>
      </c>
      <c r="BI962" s="23">
        <v>0</v>
      </c>
      <c r="BJ962" s="23">
        <v>31916395</v>
      </c>
      <c r="BK962" s="23">
        <v>0</v>
      </c>
      <c r="BL962" s="23">
        <v>0</v>
      </c>
      <c r="BM962" s="23">
        <v>0</v>
      </c>
      <c r="BN962" s="24">
        <v>0</v>
      </c>
      <c r="BO962" s="23">
        <v>0</v>
      </c>
      <c r="BP962" s="23">
        <v>0</v>
      </c>
      <c r="BQ962" s="23">
        <v>0</v>
      </c>
      <c r="BR962" s="25">
        <v>413899201</v>
      </c>
      <c r="BS962" s="22">
        <v>0</v>
      </c>
      <c r="BT962" s="23">
        <v>0</v>
      </c>
      <c r="BU962" s="23">
        <v>0</v>
      </c>
      <c r="BV962" s="23">
        <v>0</v>
      </c>
      <c r="BW962" s="24">
        <v>0</v>
      </c>
      <c r="BX962" s="23">
        <v>0</v>
      </c>
      <c r="BY962" s="23">
        <v>0</v>
      </c>
      <c r="BZ962" s="23">
        <v>0</v>
      </c>
      <c r="CA962" s="25">
        <f t="shared" si="134"/>
        <v>413899201</v>
      </c>
      <c r="CB962" s="22">
        <v>0</v>
      </c>
      <c r="CC962" s="23">
        <v>0</v>
      </c>
      <c r="CD962" s="23">
        <v>0</v>
      </c>
      <c r="CE962" s="23">
        <v>0</v>
      </c>
      <c r="CF962" s="24">
        <v>0</v>
      </c>
      <c r="CG962" s="23">
        <v>0</v>
      </c>
      <c r="CH962" s="23">
        <v>0</v>
      </c>
      <c r="CI962" s="23">
        <v>0</v>
      </c>
      <c r="CJ962" s="25">
        <f t="shared" si="135"/>
        <v>413899201</v>
      </c>
      <c r="CK962" s="22">
        <v>0</v>
      </c>
      <c r="CL962" s="23">
        <v>0</v>
      </c>
      <c r="CM962" s="23">
        <v>0</v>
      </c>
      <c r="CN962" s="23">
        <v>0</v>
      </c>
      <c r="CO962" s="23">
        <v>0</v>
      </c>
      <c r="CP962" s="24">
        <v>0</v>
      </c>
      <c r="CQ962" s="23">
        <v>0</v>
      </c>
      <c r="CR962" s="23">
        <v>0</v>
      </c>
      <c r="CS962" s="25">
        <f t="shared" si="136"/>
        <v>413899201</v>
      </c>
      <c r="CT962" s="22">
        <v>0</v>
      </c>
      <c r="CU962" s="23">
        <v>0</v>
      </c>
      <c r="CV962" s="23">
        <v>0</v>
      </c>
      <c r="CW962" s="23"/>
      <c r="CX962" s="23">
        <v>0</v>
      </c>
      <c r="CY962" s="24">
        <v>0</v>
      </c>
      <c r="CZ962" s="23">
        <v>0</v>
      </c>
      <c r="DA962" s="23">
        <v>0</v>
      </c>
      <c r="DB962" s="25">
        <f t="shared" si="138"/>
        <v>413899201</v>
      </c>
      <c r="DC962" s="22">
        <v>0</v>
      </c>
      <c r="DD962" s="23">
        <v>0</v>
      </c>
      <c r="DE962" s="23">
        <v>0</v>
      </c>
      <c r="DF962" s="23">
        <v>0</v>
      </c>
      <c r="DG962" s="23">
        <v>0</v>
      </c>
      <c r="DH962" s="24">
        <v>0</v>
      </c>
      <c r="DI962" s="23">
        <v>0</v>
      </c>
      <c r="DJ962" s="23">
        <v>0</v>
      </c>
      <c r="DK962" s="25">
        <f t="shared" si="139"/>
        <v>413899201</v>
      </c>
      <c r="DL962" s="28">
        <v>0</v>
      </c>
      <c r="DM962" s="23">
        <v>0</v>
      </c>
      <c r="DN962" s="23">
        <v>0</v>
      </c>
      <c r="DO962" s="23">
        <v>0</v>
      </c>
      <c r="DP962" s="23"/>
      <c r="DQ962" s="23"/>
      <c r="DR962" s="23">
        <v>0</v>
      </c>
      <c r="DS962" s="23">
        <v>0</v>
      </c>
      <c r="DT962" s="24">
        <v>0</v>
      </c>
      <c r="DU962" s="23">
        <v>0</v>
      </c>
      <c r="DV962" s="23">
        <v>0</v>
      </c>
      <c r="DW962" s="26">
        <f t="shared" si="137"/>
        <v>413899201</v>
      </c>
      <c r="DX962" s="26">
        <f>VLOOKUP(B962,[2]RPTNCT049_ConsultaSaldosContabl!$I$4:$K$7914,3,0)</f>
        <v>143660635</v>
      </c>
      <c r="DY962" s="13" t="e">
        <f>+S962+AD962+AU962+#REF!+BG962+#REF!+BQ962+#REF!</f>
        <v>#REF!</v>
      </c>
    </row>
    <row r="963" spans="1:129" ht="15" customHeight="1" x14ac:dyDescent="0.2">
      <c r="A963" s="9">
        <v>8000957759</v>
      </c>
      <c r="B963" s="9">
        <v>800095775</v>
      </c>
      <c r="C963" s="9"/>
      <c r="D963" s="27">
        <v>219218592</v>
      </c>
      <c r="E963" s="21" t="s">
        <v>432</v>
      </c>
      <c r="F963" s="20" t="s">
        <v>1576</v>
      </c>
      <c r="G963" s="22">
        <f>VLOOKUP(A963,[1]SGP!$A$4:$G$1137,7,0)</f>
        <v>0</v>
      </c>
      <c r="H963" s="23"/>
      <c r="I963" s="23">
        <v>0</v>
      </c>
      <c r="J963" s="23">
        <v>0</v>
      </c>
      <c r="K963" s="24">
        <v>0</v>
      </c>
      <c r="L963" s="23">
        <v>0</v>
      </c>
      <c r="M963" s="23">
        <v>0</v>
      </c>
      <c r="N963" s="25">
        <f t="shared" si="140"/>
        <v>0</v>
      </c>
      <c r="O963" s="25">
        <v>0</v>
      </c>
      <c r="P963" s="22">
        <v>0</v>
      </c>
      <c r="Q963" s="23">
        <v>0</v>
      </c>
      <c r="R963" s="23">
        <v>0</v>
      </c>
      <c r="S963" s="31">
        <v>299300885</v>
      </c>
      <c r="T963" s="23">
        <v>0</v>
      </c>
      <c r="U963" s="24">
        <v>0</v>
      </c>
      <c r="V963" s="23">
        <v>0</v>
      </c>
      <c r="W963" s="23">
        <v>0</v>
      </c>
      <c r="X963" s="25">
        <f t="shared" si="132"/>
        <v>299300885</v>
      </c>
      <c r="Y963" s="25">
        <v>0</v>
      </c>
      <c r="Z963" s="22">
        <v>0</v>
      </c>
      <c r="AA963" s="23">
        <v>0</v>
      </c>
      <c r="AB963" s="22">
        <v>0</v>
      </c>
      <c r="AC963" s="23">
        <v>0</v>
      </c>
      <c r="AD963" s="23">
        <v>0</v>
      </c>
      <c r="AE963" s="23">
        <v>0</v>
      </c>
      <c r="AF963" s="24">
        <v>0</v>
      </c>
      <c r="AG963" s="23">
        <v>0</v>
      </c>
      <c r="AH963" s="23">
        <v>0</v>
      </c>
      <c r="AI963" s="25">
        <f t="shared" si="133"/>
        <v>299300885</v>
      </c>
      <c r="AJ963" s="25">
        <v>0</v>
      </c>
      <c r="AK963" s="24">
        <v>0</v>
      </c>
      <c r="AL963" s="23">
        <v>0</v>
      </c>
      <c r="AM963" s="23">
        <v>0</v>
      </c>
      <c r="AN963" s="24">
        <v>0</v>
      </c>
      <c r="AO963" s="24">
        <v>0</v>
      </c>
      <c r="AP963" s="23">
        <v>0</v>
      </c>
      <c r="AQ963" s="23">
        <v>0</v>
      </c>
      <c r="AR963" s="23">
        <v>0</v>
      </c>
      <c r="AS963" s="41" t="s">
        <v>2304</v>
      </c>
      <c r="AT963" s="23">
        <v>0</v>
      </c>
      <c r="AU963" s="23">
        <v>0</v>
      </c>
      <c r="AV963" s="25">
        <v>299300885</v>
      </c>
      <c r="AW963" s="22">
        <v>0</v>
      </c>
      <c r="AX963" s="23">
        <v>0</v>
      </c>
      <c r="AY963" s="41">
        <v>0</v>
      </c>
      <c r="AZ963" s="23">
        <v>0</v>
      </c>
      <c r="BA963" s="24">
        <v>0</v>
      </c>
      <c r="BB963" s="23">
        <v>0</v>
      </c>
      <c r="BC963" s="23"/>
      <c r="BD963" s="23">
        <v>0</v>
      </c>
      <c r="BE963" s="41">
        <v>0</v>
      </c>
      <c r="BF963" s="23">
        <v>227935865</v>
      </c>
      <c r="BG963" s="23">
        <v>264500203</v>
      </c>
      <c r="BH963" s="25">
        <v>791736953</v>
      </c>
      <c r="BI963" s="23">
        <v>0</v>
      </c>
      <c r="BJ963" s="23">
        <v>65099435</v>
      </c>
      <c r="BK963" s="23">
        <v>0</v>
      </c>
      <c r="BL963" s="23">
        <v>0</v>
      </c>
      <c r="BM963" s="23">
        <v>0</v>
      </c>
      <c r="BN963" s="24">
        <v>0</v>
      </c>
      <c r="BO963" s="23">
        <v>0</v>
      </c>
      <c r="BP963" s="23">
        <v>0</v>
      </c>
      <c r="BQ963" s="23">
        <v>0</v>
      </c>
      <c r="BR963" s="25">
        <v>856836388</v>
      </c>
      <c r="BS963" s="22">
        <v>0</v>
      </c>
      <c r="BT963" s="23">
        <v>0</v>
      </c>
      <c r="BU963" s="23">
        <v>0</v>
      </c>
      <c r="BV963" s="23">
        <v>0</v>
      </c>
      <c r="BW963" s="24">
        <v>0</v>
      </c>
      <c r="BX963" s="23">
        <v>0</v>
      </c>
      <c r="BY963" s="23">
        <v>0</v>
      </c>
      <c r="BZ963" s="23">
        <v>0</v>
      </c>
      <c r="CA963" s="25">
        <f t="shared" si="134"/>
        <v>856836388</v>
      </c>
      <c r="CB963" s="22">
        <v>0</v>
      </c>
      <c r="CC963" s="23">
        <v>0</v>
      </c>
      <c r="CD963" s="23">
        <v>0</v>
      </c>
      <c r="CE963" s="23">
        <v>0</v>
      </c>
      <c r="CF963" s="24">
        <v>0</v>
      </c>
      <c r="CG963" s="23">
        <v>0</v>
      </c>
      <c r="CH963" s="23">
        <v>0</v>
      </c>
      <c r="CI963" s="23">
        <v>0</v>
      </c>
      <c r="CJ963" s="25">
        <f t="shared" si="135"/>
        <v>856836388</v>
      </c>
      <c r="CK963" s="22">
        <v>0</v>
      </c>
      <c r="CL963" s="23">
        <v>0</v>
      </c>
      <c r="CM963" s="23">
        <v>0</v>
      </c>
      <c r="CN963" s="23">
        <v>0</v>
      </c>
      <c r="CO963" s="23">
        <v>0</v>
      </c>
      <c r="CP963" s="24">
        <v>0</v>
      </c>
      <c r="CQ963" s="23">
        <v>0</v>
      </c>
      <c r="CR963" s="23">
        <v>0</v>
      </c>
      <c r="CS963" s="25">
        <f t="shared" si="136"/>
        <v>856836388</v>
      </c>
      <c r="CT963" s="22">
        <v>0</v>
      </c>
      <c r="CU963" s="23">
        <v>0</v>
      </c>
      <c r="CV963" s="23">
        <v>0</v>
      </c>
      <c r="CW963" s="23">
        <v>0</v>
      </c>
      <c r="CX963" s="23">
        <v>0</v>
      </c>
      <c r="CY963" s="24">
        <v>0</v>
      </c>
      <c r="CZ963" s="23">
        <v>0</v>
      </c>
      <c r="DA963" s="23">
        <v>0</v>
      </c>
      <c r="DB963" s="25">
        <f t="shared" si="138"/>
        <v>856836388</v>
      </c>
      <c r="DC963" s="22">
        <v>0</v>
      </c>
      <c r="DD963" s="23">
        <v>0</v>
      </c>
      <c r="DE963" s="23">
        <v>0</v>
      </c>
      <c r="DF963" s="23"/>
      <c r="DG963" s="23">
        <v>0</v>
      </c>
      <c r="DH963" s="24">
        <v>0</v>
      </c>
      <c r="DI963" s="23">
        <v>0</v>
      </c>
      <c r="DJ963" s="23">
        <v>0</v>
      </c>
      <c r="DK963" s="25">
        <f t="shared" si="139"/>
        <v>856836388</v>
      </c>
      <c r="DL963" s="28">
        <v>0</v>
      </c>
      <c r="DM963" s="23">
        <v>0</v>
      </c>
      <c r="DN963" s="23">
        <v>0</v>
      </c>
      <c r="DO963" s="23">
        <v>0</v>
      </c>
      <c r="DP963" s="23">
        <v>0</v>
      </c>
      <c r="DQ963" s="23"/>
      <c r="DR963" s="23">
        <v>0</v>
      </c>
      <c r="DS963" s="23">
        <v>0</v>
      </c>
      <c r="DT963" s="24">
        <v>0</v>
      </c>
      <c r="DU963" s="23">
        <v>0</v>
      </c>
      <c r="DV963" s="23">
        <v>0</v>
      </c>
      <c r="DW963" s="26">
        <f t="shared" si="137"/>
        <v>856836388</v>
      </c>
      <c r="DX963" s="26">
        <f>VLOOKUP(B963,[2]RPTNCT049_ConsultaSaldosContabl!$I$4:$K$7914,3,0)</f>
        <v>293035300</v>
      </c>
      <c r="DY963" s="13" t="e">
        <f>+S963+AD963+AU963+#REF!+BG963+#REF!+BQ963+#REF!</f>
        <v>#REF!</v>
      </c>
    </row>
    <row r="964" spans="1:129" ht="15" customHeight="1" x14ac:dyDescent="0.2">
      <c r="A964" s="9">
        <v>8000957734</v>
      </c>
      <c r="B964" s="9">
        <v>800095773</v>
      </c>
      <c r="C964" s="9"/>
      <c r="D964" s="27">
        <v>217918479</v>
      </c>
      <c r="E964" s="21" t="s">
        <v>431</v>
      </c>
      <c r="F964" s="20" t="s">
        <v>1575</v>
      </c>
      <c r="G964" s="22">
        <f>VLOOKUP(A964,[1]SGP!$A$4:$G$1137,7,0)</f>
        <v>0</v>
      </c>
      <c r="H964" s="23"/>
      <c r="I964" s="23">
        <v>0</v>
      </c>
      <c r="J964" s="23">
        <v>0</v>
      </c>
      <c r="K964" s="24">
        <v>0</v>
      </c>
      <c r="L964" s="23">
        <v>0</v>
      </c>
      <c r="M964" s="23">
        <v>0</v>
      </c>
      <c r="N964" s="25">
        <f t="shared" si="140"/>
        <v>0</v>
      </c>
      <c r="O964" s="25">
        <v>0</v>
      </c>
      <c r="P964" s="22">
        <v>0</v>
      </c>
      <c r="Q964" s="23">
        <v>0</v>
      </c>
      <c r="R964" s="23">
        <v>0</v>
      </c>
      <c r="S964" s="31">
        <v>30110189</v>
      </c>
      <c r="T964" s="23">
        <v>0</v>
      </c>
      <c r="U964" s="24">
        <v>0</v>
      </c>
      <c r="V964" s="23">
        <v>0</v>
      </c>
      <c r="W964" s="23">
        <v>0</v>
      </c>
      <c r="X964" s="25">
        <f t="shared" ref="X964:X1027" si="141">SUM(N964:W964)</f>
        <v>30110189</v>
      </c>
      <c r="Y964" s="25">
        <v>0</v>
      </c>
      <c r="Z964" s="22">
        <v>0</v>
      </c>
      <c r="AA964" s="23">
        <v>0</v>
      </c>
      <c r="AB964" s="22">
        <v>0</v>
      </c>
      <c r="AC964" s="23">
        <v>0</v>
      </c>
      <c r="AD964" s="23">
        <v>0</v>
      </c>
      <c r="AE964" s="23">
        <v>0</v>
      </c>
      <c r="AF964" s="24">
        <v>0</v>
      </c>
      <c r="AG964" s="23">
        <v>0</v>
      </c>
      <c r="AH964" s="23">
        <v>0</v>
      </c>
      <c r="AI964" s="25">
        <f t="shared" ref="AI964:AI1027" si="142">SUM(X964:AH964)</f>
        <v>30110189</v>
      </c>
      <c r="AJ964" s="25">
        <v>0</v>
      </c>
      <c r="AK964" s="24">
        <v>0</v>
      </c>
      <c r="AL964" s="23">
        <v>0</v>
      </c>
      <c r="AM964" s="23">
        <v>0</v>
      </c>
      <c r="AN964" s="24">
        <v>0</v>
      </c>
      <c r="AO964" s="24">
        <v>0</v>
      </c>
      <c r="AP964" s="23">
        <v>0</v>
      </c>
      <c r="AQ964" s="23">
        <v>0</v>
      </c>
      <c r="AR964" s="23">
        <v>0</v>
      </c>
      <c r="AS964" s="41" t="s">
        <v>2304</v>
      </c>
      <c r="AT964" s="23">
        <v>0</v>
      </c>
      <c r="AU964" s="23">
        <v>0</v>
      </c>
      <c r="AV964" s="25">
        <v>30110189</v>
      </c>
      <c r="AW964" s="22">
        <v>0</v>
      </c>
      <c r="AX964" s="23">
        <v>0</v>
      </c>
      <c r="AY964" s="41">
        <v>0</v>
      </c>
      <c r="AZ964" s="23">
        <v>0</v>
      </c>
      <c r="BA964" s="24">
        <v>0</v>
      </c>
      <c r="BB964" s="23">
        <v>0</v>
      </c>
      <c r="BC964" s="23"/>
      <c r="BD964" s="23">
        <v>0</v>
      </c>
      <c r="BE964" s="41">
        <v>0</v>
      </c>
      <c r="BF964" s="23">
        <v>27785150</v>
      </c>
      <c r="BG964" s="23">
        <v>36397813</v>
      </c>
      <c r="BH964" s="25">
        <v>94293152</v>
      </c>
      <c r="BI964" s="23">
        <v>0</v>
      </c>
      <c r="BJ964" s="23">
        <v>8393175</v>
      </c>
      <c r="BK964" s="23">
        <v>0</v>
      </c>
      <c r="BL964" s="23">
        <v>0</v>
      </c>
      <c r="BM964" s="23">
        <v>0</v>
      </c>
      <c r="BN964" s="24">
        <v>0</v>
      </c>
      <c r="BO964" s="23">
        <v>0</v>
      </c>
      <c r="BP964" s="23">
        <v>0</v>
      </c>
      <c r="BQ964" s="23">
        <v>0</v>
      </c>
      <c r="BR964" s="25">
        <v>102686327</v>
      </c>
      <c r="BS964" s="22">
        <v>0</v>
      </c>
      <c r="BT964" s="23">
        <v>0</v>
      </c>
      <c r="BU964" s="23">
        <v>0</v>
      </c>
      <c r="BV964" s="23">
        <v>0</v>
      </c>
      <c r="BW964" s="24">
        <v>0</v>
      </c>
      <c r="BX964" s="23">
        <v>0</v>
      </c>
      <c r="BY964" s="23">
        <v>0</v>
      </c>
      <c r="BZ964" s="23">
        <v>0</v>
      </c>
      <c r="CA964" s="25">
        <f t="shared" ref="CA964:CA1027" si="143">SUM(BR964:BZ964)</f>
        <v>102686327</v>
      </c>
      <c r="CB964" s="22">
        <v>0</v>
      </c>
      <c r="CC964" s="23">
        <v>0</v>
      </c>
      <c r="CD964" s="23">
        <v>0</v>
      </c>
      <c r="CE964" s="23">
        <v>0</v>
      </c>
      <c r="CF964" s="24">
        <v>0</v>
      </c>
      <c r="CG964" s="23">
        <v>0</v>
      </c>
      <c r="CH964" s="23">
        <v>0</v>
      </c>
      <c r="CI964" s="23">
        <v>0</v>
      </c>
      <c r="CJ964" s="25">
        <f t="shared" ref="CJ964:CJ1027" si="144">SUM(CA964:CI964)</f>
        <v>102686327</v>
      </c>
      <c r="CK964" s="22">
        <v>0</v>
      </c>
      <c r="CL964" s="23">
        <v>0</v>
      </c>
      <c r="CM964" s="23">
        <v>0</v>
      </c>
      <c r="CN964" s="23">
        <v>0</v>
      </c>
      <c r="CO964" s="23">
        <v>0</v>
      </c>
      <c r="CP964" s="24">
        <v>0</v>
      </c>
      <c r="CQ964" s="23">
        <v>0</v>
      </c>
      <c r="CR964" s="23">
        <v>0</v>
      </c>
      <c r="CS964" s="25">
        <f t="shared" ref="CS964:CS1027" si="145">SUM(CJ964:CR964)</f>
        <v>102686327</v>
      </c>
      <c r="CT964" s="22">
        <v>0</v>
      </c>
      <c r="CU964" s="23">
        <v>0</v>
      </c>
      <c r="CV964" s="23">
        <v>0</v>
      </c>
      <c r="CW964" s="23"/>
      <c r="CX964" s="23">
        <v>0</v>
      </c>
      <c r="CY964" s="24">
        <v>0</v>
      </c>
      <c r="CZ964" s="23">
        <v>0</v>
      </c>
      <c r="DA964" s="23">
        <v>0</v>
      </c>
      <c r="DB964" s="25">
        <f t="shared" si="138"/>
        <v>102686327</v>
      </c>
      <c r="DC964" s="22">
        <v>0</v>
      </c>
      <c r="DD964" s="23">
        <v>0</v>
      </c>
      <c r="DE964" s="23">
        <v>0</v>
      </c>
      <c r="DF964" s="23">
        <v>0</v>
      </c>
      <c r="DG964" s="23">
        <v>0</v>
      </c>
      <c r="DH964" s="24">
        <v>0</v>
      </c>
      <c r="DI964" s="23">
        <v>0</v>
      </c>
      <c r="DJ964" s="23">
        <v>0</v>
      </c>
      <c r="DK964" s="25">
        <f t="shared" si="139"/>
        <v>102686327</v>
      </c>
      <c r="DL964" s="28">
        <v>0</v>
      </c>
      <c r="DM964" s="23">
        <v>0</v>
      </c>
      <c r="DN964" s="23">
        <v>0</v>
      </c>
      <c r="DO964" s="23">
        <v>0</v>
      </c>
      <c r="DP964" s="23"/>
      <c r="DQ964" s="23"/>
      <c r="DR964" s="23">
        <v>0</v>
      </c>
      <c r="DS964" s="23">
        <v>0</v>
      </c>
      <c r="DT964" s="24">
        <v>0</v>
      </c>
      <c r="DU964" s="23">
        <v>0</v>
      </c>
      <c r="DV964" s="23">
        <v>0</v>
      </c>
      <c r="DW964" s="26">
        <f t="shared" si="137"/>
        <v>102686327</v>
      </c>
      <c r="DX964" s="26">
        <f>VLOOKUP(B964,[2]RPTNCT049_ConsultaSaldosContabl!$I$4:$K$7914,3,0)</f>
        <v>36178325</v>
      </c>
      <c r="DY964" s="13" t="e">
        <f>+S964+AD964+AU964+#REF!+BG964+#REF!+BQ964+#REF!</f>
        <v>#REF!</v>
      </c>
    </row>
    <row r="965" spans="1:129" ht="15" customHeight="1" x14ac:dyDescent="0.2">
      <c r="A965" s="9">
        <v>8000957702</v>
      </c>
      <c r="B965" s="9">
        <v>800095770</v>
      </c>
      <c r="C965" s="9"/>
      <c r="D965" s="27">
        <v>211018410</v>
      </c>
      <c r="E965" s="21" t="s">
        <v>429</v>
      </c>
      <c r="F965" s="20" t="s">
        <v>1573</v>
      </c>
      <c r="G965" s="22">
        <f>VLOOKUP(A965,[1]SGP!$A$4:$G$1137,7,0)</f>
        <v>0</v>
      </c>
      <c r="H965" s="23"/>
      <c r="I965" s="23">
        <v>0</v>
      </c>
      <c r="J965" s="23">
        <v>0</v>
      </c>
      <c r="K965" s="24">
        <v>0</v>
      </c>
      <c r="L965" s="23">
        <v>0</v>
      </c>
      <c r="M965" s="23">
        <v>0</v>
      </c>
      <c r="N965" s="25">
        <f t="shared" si="140"/>
        <v>0</v>
      </c>
      <c r="O965" s="25">
        <v>0</v>
      </c>
      <c r="P965" s="22">
        <v>0</v>
      </c>
      <c r="Q965" s="23">
        <v>0</v>
      </c>
      <c r="R965" s="23">
        <v>0</v>
      </c>
      <c r="S965" s="31">
        <v>176902239</v>
      </c>
      <c r="T965" s="23">
        <v>0</v>
      </c>
      <c r="U965" s="24">
        <v>0</v>
      </c>
      <c r="V965" s="23">
        <v>0</v>
      </c>
      <c r="W965" s="23">
        <v>0</v>
      </c>
      <c r="X965" s="25">
        <f t="shared" si="141"/>
        <v>176902239</v>
      </c>
      <c r="Y965" s="25">
        <v>0</v>
      </c>
      <c r="Z965" s="22">
        <v>0</v>
      </c>
      <c r="AA965" s="23">
        <v>0</v>
      </c>
      <c r="AB965" s="22">
        <v>0</v>
      </c>
      <c r="AC965" s="23">
        <v>0</v>
      </c>
      <c r="AD965" s="23">
        <v>0</v>
      </c>
      <c r="AE965" s="23">
        <v>0</v>
      </c>
      <c r="AF965" s="24">
        <v>0</v>
      </c>
      <c r="AG965" s="23">
        <v>0</v>
      </c>
      <c r="AH965" s="23">
        <v>0</v>
      </c>
      <c r="AI965" s="25">
        <f t="shared" si="142"/>
        <v>176902239</v>
      </c>
      <c r="AJ965" s="25">
        <v>0</v>
      </c>
      <c r="AK965" s="24">
        <v>0</v>
      </c>
      <c r="AL965" s="23">
        <v>0</v>
      </c>
      <c r="AM965" s="23">
        <v>0</v>
      </c>
      <c r="AN965" s="24">
        <v>0</v>
      </c>
      <c r="AO965" s="24">
        <v>0</v>
      </c>
      <c r="AP965" s="23">
        <v>0</v>
      </c>
      <c r="AQ965" s="23">
        <v>0</v>
      </c>
      <c r="AR965" s="23">
        <v>0</v>
      </c>
      <c r="AS965" s="41" t="s">
        <v>2304</v>
      </c>
      <c r="AT965" s="23">
        <v>0</v>
      </c>
      <c r="AU965" s="23">
        <v>0</v>
      </c>
      <c r="AV965" s="25">
        <v>176902239</v>
      </c>
      <c r="AW965" s="22">
        <v>0</v>
      </c>
      <c r="AX965" s="23">
        <v>0</v>
      </c>
      <c r="AY965" s="41">
        <v>0</v>
      </c>
      <c r="AZ965" s="23">
        <v>0</v>
      </c>
      <c r="BA965" s="24">
        <v>0</v>
      </c>
      <c r="BB965" s="23">
        <v>0</v>
      </c>
      <c r="BC965" s="23"/>
      <c r="BD965" s="23">
        <v>0</v>
      </c>
      <c r="BE965" s="41">
        <v>0</v>
      </c>
      <c r="BF965" s="23">
        <v>163808320</v>
      </c>
      <c r="BG965" s="23">
        <v>171437052</v>
      </c>
      <c r="BH965" s="25">
        <v>512147611</v>
      </c>
      <c r="BI965" s="23">
        <v>0</v>
      </c>
      <c r="BJ965" s="23">
        <f>48094565</f>
        <v>48094565</v>
      </c>
      <c r="BK965" s="23">
        <v>0</v>
      </c>
      <c r="BL965" s="23">
        <v>0</v>
      </c>
      <c r="BM965" s="23">
        <v>0</v>
      </c>
      <c r="BN965" s="24">
        <v>0</v>
      </c>
      <c r="BO965" s="23">
        <v>0</v>
      </c>
      <c r="BP965" s="23">
        <v>0</v>
      </c>
      <c r="BQ965" s="23">
        <v>0</v>
      </c>
      <c r="BR965" s="25">
        <v>557090144</v>
      </c>
      <c r="BS965" s="22">
        <v>0</v>
      </c>
      <c r="BT965" s="23">
        <v>0</v>
      </c>
      <c r="BU965" s="23">
        <v>0</v>
      </c>
      <c r="BV965" s="23">
        <v>0</v>
      </c>
      <c r="BW965" s="24">
        <v>0</v>
      </c>
      <c r="BX965" s="23">
        <v>0</v>
      </c>
      <c r="BY965" s="23">
        <v>0</v>
      </c>
      <c r="BZ965" s="23">
        <v>0</v>
      </c>
      <c r="CA965" s="25">
        <f t="shared" si="143"/>
        <v>557090144</v>
      </c>
      <c r="CB965" s="22">
        <v>0</v>
      </c>
      <c r="CC965" s="23">
        <v>0</v>
      </c>
      <c r="CD965" s="23">
        <v>0</v>
      </c>
      <c r="CE965" s="23">
        <v>0</v>
      </c>
      <c r="CF965" s="24">
        <v>0</v>
      </c>
      <c r="CG965" s="23">
        <v>0</v>
      </c>
      <c r="CH965" s="23">
        <v>0</v>
      </c>
      <c r="CI965" s="23">
        <v>0</v>
      </c>
      <c r="CJ965" s="25">
        <f t="shared" si="144"/>
        <v>557090144</v>
      </c>
      <c r="CK965" s="22">
        <v>0</v>
      </c>
      <c r="CL965" s="23">
        <v>0</v>
      </c>
      <c r="CM965" s="23">
        <v>0</v>
      </c>
      <c r="CN965" s="23">
        <v>0</v>
      </c>
      <c r="CO965" s="23">
        <v>0</v>
      </c>
      <c r="CP965" s="24">
        <v>0</v>
      </c>
      <c r="CQ965" s="23">
        <v>0</v>
      </c>
      <c r="CR965" s="23">
        <v>0</v>
      </c>
      <c r="CS965" s="25">
        <f t="shared" si="145"/>
        <v>557090144</v>
      </c>
      <c r="CT965" s="22">
        <v>0</v>
      </c>
      <c r="CU965" s="23">
        <v>0</v>
      </c>
      <c r="CV965" s="23">
        <v>0</v>
      </c>
      <c r="CW965" s="23">
        <v>0</v>
      </c>
      <c r="CX965" s="23">
        <v>0</v>
      </c>
      <c r="CY965" s="24">
        <v>0</v>
      </c>
      <c r="CZ965" s="23">
        <v>0</v>
      </c>
      <c r="DA965" s="23">
        <v>0</v>
      </c>
      <c r="DB965" s="25">
        <f t="shared" si="138"/>
        <v>557090144</v>
      </c>
      <c r="DC965" s="22">
        <v>0</v>
      </c>
      <c r="DD965" s="23">
        <v>0</v>
      </c>
      <c r="DE965" s="23">
        <v>0</v>
      </c>
      <c r="DF965" s="23">
        <v>0</v>
      </c>
      <c r="DG965" s="23">
        <v>0</v>
      </c>
      <c r="DH965" s="24">
        <v>0</v>
      </c>
      <c r="DI965" s="23">
        <v>0</v>
      </c>
      <c r="DJ965" s="23">
        <v>0</v>
      </c>
      <c r="DK965" s="25">
        <f t="shared" si="139"/>
        <v>557090144</v>
      </c>
      <c r="DL965" s="28">
        <v>0</v>
      </c>
      <c r="DM965" s="23">
        <v>0</v>
      </c>
      <c r="DN965" s="23">
        <v>0</v>
      </c>
      <c r="DO965" s="23">
        <v>0</v>
      </c>
      <c r="DP965" s="23">
        <v>0</v>
      </c>
      <c r="DQ965" s="23"/>
      <c r="DR965" s="23">
        <v>0</v>
      </c>
      <c r="DS965" s="23">
        <v>0</v>
      </c>
      <c r="DT965" s="24">
        <v>0</v>
      </c>
      <c r="DU965" s="23">
        <v>0</v>
      </c>
      <c r="DV965" s="23">
        <v>0</v>
      </c>
      <c r="DW965" s="26">
        <f t="shared" ref="DW965:DW1028" si="146">SUM(DK965:DV965)</f>
        <v>557090144</v>
      </c>
      <c r="DX965" s="26">
        <f>VLOOKUP(B965,[2]RPTNCT049_ConsultaSaldosContabl!$I$4:$K$7914,3,0)</f>
        <v>211902885</v>
      </c>
      <c r="DY965" s="13" t="e">
        <f>+S965+AD965+AU965+#REF!+BG965+#REF!+BQ965+#REF!</f>
        <v>#REF!</v>
      </c>
    </row>
    <row r="966" spans="1:129" ht="15" customHeight="1" x14ac:dyDescent="0.2">
      <c r="A966" s="9">
        <v>8000957630</v>
      </c>
      <c r="B966" s="9">
        <v>800095763</v>
      </c>
      <c r="C966" s="9"/>
      <c r="D966" s="27">
        <v>215618256</v>
      </c>
      <c r="E966" s="21" t="s">
        <v>428</v>
      </c>
      <c r="F966" s="20" t="s">
        <v>1572</v>
      </c>
      <c r="G966" s="22">
        <f>VLOOKUP(A966,[1]SGP!$A$4:$G$1137,7,0)</f>
        <v>0</v>
      </c>
      <c r="H966" s="23"/>
      <c r="I966" s="23">
        <v>0</v>
      </c>
      <c r="J966" s="23">
        <v>0</v>
      </c>
      <c r="K966" s="24">
        <v>0</v>
      </c>
      <c r="L966" s="23">
        <v>0</v>
      </c>
      <c r="M966" s="23">
        <v>0</v>
      </c>
      <c r="N966" s="25">
        <f t="shared" si="140"/>
        <v>0</v>
      </c>
      <c r="O966" s="25">
        <v>0</v>
      </c>
      <c r="P966" s="22">
        <v>0</v>
      </c>
      <c r="Q966" s="23">
        <v>0</v>
      </c>
      <c r="R966" s="23">
        <v>0</v>
      </c>
      <c r="S966" s="31">
        <v>149084898</v>
      </c>
      <c r="T966" s="23">
        <v>0</v>
      </c>
      <c r="U966" s="24">
        <v>0</v>
      </c>
      <c r="V966" s="23">
        <v>0</v>
      </c>
      <c r="W966" s="23">
        <v>0</v>
      </c>
      <c r="X966" s="25">
        <f t="shared" si="141"/>
        <v>149084898</v>
      </c>
      <c r="Y966" s="25">
        <v>0</v>
      </c>
      <c r="Z966" s="22">
        <v>0</v>
      </c>
      <c r="AA966" s="23">
        <v>0</v>
      </c>
      <c r="AB966" s="22">
        <v>0</v>
      </c>
      <c r="AC966" s="23">
        <v>0</v>
      </c>
      <c r="AD966" s="23">
        <v>0</v>
      </c>
      <c r="AE966" s="23">
        <v>0</v>
      </c>
      <c r="AF966" s="24">
        <v>0</v>
      </c>
      <c r="AG966" s="23">
        <v>0</v>
      </c>
      <c r="AH966" s="23">
        <v>0</v>
      </c>
      <c r="AI966" s="25">
        <f t="shared" si="142"/>
        <v>149084898</v>
      </c>
      <c r="AJ966" s="25">
        <v>0</v>
      </c>
      <c r="AK966" s="24">
        <v>0</v>
      </c>
      <c r="AL966" s="23">
        <v>0</v>
      </c>
      <c r="AM966" s="23">
        <v>0</v>
      </c>
      <c r="AN966" s="24">
        <v>0</v>
      </c>
      <c r="AO966" s="24">
        <v>0</v>
      </c>
      <c r="AP966" s="23">
        <v>0</v>
      </c>
      <c r="AQ966" s="23">
        <v>0</v>
      </c>
      <c r="AR966" s="23">
        <v>0</v>
      </c>
      <c r="AS966" s="41" t="s">
        <v>2304</v>
      </c>
      <c r="AT966" s="23">
        <v>0</v>
      </c>
      <c r="AU966" s="23">
        <v>0</v>
      </c>
      <c r="AV966" s="25">
        <v>149084898</v>
      </c>
      <c r="AW966" s="22">
        <v>0</v>
      </c>
      <c r="AX966" s="23">
        <v>0</v>
      </c>
      <c r="AY966" s="41">
        <v>0</v>
      </c>
      <c r="AZ966" s="23">
        <v>0</v>
      </c>
      <c r="BA966" s="24">
        <v>0</v>
      </c>
      <c r="BB966" s="23">
        <v>0</v>
      </c>
      <c r="BC966" s="23"/>
      <c r="BD966" s="23">
        <v>0</v>
      </c>
      <c r="BE966" s="41">
        <v>0</v>
      </c>
      <c r="BF966" s="23">
        <v>117023120</v>
      </c>
      <c r="BG966" s="23">
        <v>138289578</v>
      </c>
      <c r="BH966" s="25">
        <v>404397596</v>
      </c>
      <c r="BI966" s="23">
        <v>0</v>
      </c>
      <c r="BJ966" s="23">
        <v>32383421</v>
      </c>
      <c r="BK966" s="23">
        <v>0</v>
      </c>
      <c r="BL966" s="23">
        <v>0</v>
      </c>
      <c r="BM966" s="23">
        <v>0</v>
      </c>
      <c r="BN966" s="24">
        <v>0</v>
      </c>
      <c r="BO966" s="23">
        <v>0</v>
      </c>
      <c r="BP966" s="23">
        <v>0</v>
      </c>
      <c r="BQ966" s="23">
        <v>0</v>
      </c>
      <c r="BR966" s="25">
        <v>436781017</v>
      </c>
      <c r="BS966" s="22">
        <v>0</v>
      </c>
      <c r="BT966" s="23">
        <v>0</v>
      </c>
      <c r="BU966" s="23">
        <v>0</v>
      </c>
      <c r="BV966" s="23">
        <v>0</v>
      </c>
      <c r="BW966" s="24">
        <v>0</v>
      </c>
      <c r="BX966" s="23">
        <v>0</v>
      </c>
      <c r="BY966" s="23">
        <v>0</v>
      </c>
      <c r="BZ966" s="23">
        <v>0</v>
      </c>
      <c r="CA966" s="25">
        <f t="shared" si="143"/>
        <v>436781017</v>
      </c>
      <c r="CB966" s="22">
        <v>0</v>
      </c>
      <c r="CC966" s="23">
        <v>0</v>
      </c>
      <c r="CD966" s="23">
        <v>0</v>
      </c>
      <c r="CE966" s="23">
        <v>0</v>
      </c>
      <c r="CF966" s="24">
        <v>0</v>
      </c>
      <c r="CG966" s="23">
        <v>0</v>
      </c>
      <c r="CH966" s="23">
        <v>0</v>
      </c>
      <c r="CI966" s="23">
        <v>0</v>
      </c>
      <c r="CJ966" s="25">
        <f t="shared" si="144"/>
        <v>436781017</v>
      </c>
      <c r="CK966" s="22">
        <v>0</v>
      </c>
      <c r="CL966" s="23">
        <v>0</v>
      </c>
      <c r="CM966" s="23">
        <v>0</v>
      </c>
      <c r="CN966" s="23">
        <v>0</v>
      </c>
      <c r="CO966" s="23">
        <v>0</v>
      </c>
      <c r="CP966" s="24">
        <v>0</v>
      </c>
      <c r="CQ966" s="23">
        <v>0</v>
      </c>
      <c r="CR966" s="23">
        <v>0</v>
      </c>
      <c r="CS966" s="25">
        <f t="shared" si="145"/>
        <v>436781017</v>
      </c>
      <c r="CT966" s="22">
        <v>0</v>
      </c>
      <c r="CU966" s="23">
        <v>0</v>
      </c>
      <c r="CV966" s="23">
        <v>0</v>
      </c>
      <c r="CW966" s="23"/>
      <c r="CX966" s="23">
        <v>0</v>
      </c>
      <c r="CY966" s="24">
        <v>0</v>
      </c>
      <c r="CZ966" s="23">
        <v>0</v>
      </c>
      <c r="DA966" s="23">
        <v>0</v>
      </c>
      <c r="DB966" s="25">
        <f t="shared" si="138"/>
        <v>436781017</v>
      </c>
      <c r="DC966" s="22">
        <v>0</v>
      </c>
      <c r="DD966" s="23">
        <v>0</v>
      </c>
      <c r="DE966" s="23">
        <v>0</v>
      </c>
      <c r="DF966" s="23">
        <v>0</v>
      </c>
      <c r="DG966" s="23">
        <v>0</v>
      </c>
      <c r="DH966" s="24">
        <v>0</v>
      </c>
      <c r="DI966" s="23">
        <v>0</v>
      </c>
      <c r="DJ966" s="23">
        <v>0</v>
      </c>
      <c r="DK966" s="25">
        <f t="shared" si="139"/>
        <v>436781017</v>
      </c>
      <c r="DL966" s="28">
        <v>0</v>
      </c>
      <c r="DM966" s="23">
        <v>0</v>
      </c>
      <c r="DN966" s="23">
        <v>0</v>
      </c>
      <c r="DO966" s="23">
        <v>0</v>
      </c>
      <c r="DP966" s="23"/>
      <c r="DQ966" s="23"/>
      <c r="DR966" s="23">
        <v>0</v>
      </c>
      <c r="DS966" s="23">
        <v>0</v>
      </c>
      <c r="DT966" s="24">
        <v>0</v>
      </c>
      <c r="DU966" s="23">
        <v>0</v>
      </c>
      <c r="DV966" s="23">
        <v>0</v>
      </c>
      <c r="DW966" s="26">
        <f t="shared" si="146"/>
        <v>436781017</v>
      </c>
      <c r="DX966" s="26">
        <f>VLOOKUP(B966,[2]RPTNCT049_ConsultaSaldosContabl!$I$4:$K$7914,3,0)</f>
        <v>149406541</v>
      </c>
      <c r="DY966" s="13" t="e">
        <f>+S966+AD966+AU966+#REF!+BG966+#REF!+BQ966+#REF!</f>
        <v>#REF!</v>
      </c>
    </row>
    <row r="967" spans="1:129" ht="15" customHeight="1" x14ac:dyDescent="0.2">
      <c r="A967" s="9">
        <v>8000957609</v>
      </c>
      <c r="B967" s="9">
        <v>800095760</v>
      </c>
      <c r="C967" s="9"/>
      <c r="D967" s="27">
        <v>214718247</v>
      </c>
      <c r="E967" s="21" t="s">
        <v>427</v>
      </c>
      <c r="F967" s="20" t="s">
        <v>1571</v>
      </c>
      <c r="G967" s="22">
        <f>VLOOKUP(A967,[1]SGP!$A$4:$G$1137,7,0)</f>
        <v>0</v>
      </c>
      <c r="H967" s="23"/>
      <c r="I967" s="23">
        <v>0</v>
      </c>
      <c r="J967" s="23">
        <v>0</v>
      </c>
      <c r="K967" s="24">
        <v>0</v>
      </c>
      <c r="L967" s="23">
        <v>0</v>
      </c>
      <c r="M967" s="23">
        <v>0</v>
      </c>
      <c r="N967" s="25">
        <f t="shared" si="140"/>
        <v>0</v>
      </c>
      <c r="O967" s="25">
        <v>0</v>
      </c>
      <c r="P967" s="22">
        <v>0</v>
      </c>
      <c r="Q967" s="23">
        <v>0</v>
      </c>
      <c r="R967" s="23">
        <v>0</v>
      </c>
      <c r="S967" s="31">
        <v>205302087</v>
      </c>
      <c r="T967" s="23">
        <v>0</v>
      </c>
      <c r="U967" s="24">
        <v>0</v>
      </c>
      <c r="V967" s="23">
        <v>0</v>
      </c>
      <c r="W967" s="23">
        <v>0</v>
      </c>
      <c r="X967" s="25">
        <f t="shared" si="141"/>
        <v>205302087</v>
      </c>
      <c r="Y967" s="25">
        <v>0</v>
      </c>
      <c r="Z967" s="22">
        <v>0</v>
      </c>
      <c r="AA967" s="23">
        <v>0</v>
      </c>
      <c r="AB967" s="22">
        <v>0</v>
      </c>
      <c r="AC967" s="23">
        <v>0</v>
      </c>
      <c r="AD967" s="23">
        <v>0</v>
      </c>
      <c r="AE967" s="23">
        <v>0</v>
      </c>
      <c r="AF967" s="24">
        <v>0</v>
      </c>
      <c r="AG967" s="23">
        <v>0</v>
      </c>
      <c r="AH967" s="23">
        <v>0</v>
      </c>
      <c r="AI967" s="25">
        <f t="shared" si="142"/>
        <v>205302087</v>
      </c>
      <c r="AJ967" s="25">
        <v>0</v>
      </c>
      <c r="AK967" s="24">
        <v>0</v>
      </c>
      <c r="AL967" s="23">
        <v>0</v>
      </c>
      <c r="AM967" s="23">
        <v>0</v>
      </c>
      <c r="AN967" s="24">
        <v>0</v>
      </c>
      <c r="AO967" s="24">
        <v>0</v>
      </c>
      <c r="AP967" s="23">
        <v>0</v>
      </c>
      <c r="AQ967" s="23">
        <v>0</v>
      </c>
      <c r="AR967" s="23">
        <v>0</v>
      </c>
      <c r="AS967" s="41" t="s">
        <v>2304</v>
      </c>
      <c r="AT967" s="23">
        <v>0</v>
      </c>
      <c r="AU967" s="23">
        <v>0</v>
      </c>
      <c r="AV967" s="25">
        <v>205302087</v>
      </c>
      <c r="AW967" s="22">
        <v>0</v>
      </c>
      <c r="AX967" s="23">
        <v>0</v>
      </c>
      <c r="AY967" s="41">
        <v>0</v>
      </c>
      <c r="AZ967" s="23">
        <v>0</v>
      </c>
      <c r="BA967" s="24">
        <v>0</v>
      </c>
      <c r="BB967" s="23">
        <v>0</v>
      </c>
      <c r="BC967" s="23"/>
      <c r="BD967" s="23">
        <v>0</v>
      </c>
      <c r="BE967" s="41">
        <v>0</v>
      </c>
      <c r="BF967" s="23">
        <v>152877160</v>
      </c>
      <c r="BG967" s="23">
        <v>177922906</v>
      </c>
      <c r="BH967" s="25">
        <v>536102153</v>
      </c>
      <c r="BI967" s="23">
        <v>0</v>
      </c>
      <c r="BJ967" s="23">
        <v>43665781</v>
      </c>
      <c r="BK967" s="23">
        <v>0</v>
      </c>
      <c r="BL967" s="23">
        <v>0</v>
      </c>
      <c r="BM967" s="23">
        <v>0</v>
      </c>
      <c r="BN967" s="24">
        <v>0</v>
      </c>
      <c r="BO967" s="23">
        <v>0</v>
      </c>
      <c r="BP967" s="23">
        <v>0</v>
      </c>
      <c r="BQ967" s="23">
        <v>0</v>
      </c>
      <c r="BR967" s="25">
        <v>579767934</v>
      </c>
      <c r="BS967" s="22">
        <v>0</v>
      </c>
      <c r="BT967" s="23">
        <v>0</v>
      </c>
      <c r="BU967" s="23">
        <v>0</v>
      </c>
      <c r="BV967" s="23">
        <v>0</v>
      </c>
      <c r="BW967" s="24">
        <v>0</v>
      </c>
      <c r="BX967" s="23">
        <v>0</v>
      </c>
      <c r="BY967" s="23">
        <v>0</v>
      </c>
      <c r="BZ967" s="23">
        <v>0</v>
      </c>
      <c r="CA967" s="25">
        <f t="shared" si="143"/>
        <v>579767934</v>
      </c>
      <c r="CB967" s="22">
        <v>0</v>
      </c>
      <c r="CC967" s="23">
        <v>0</v>
      </c>
      <c r="CD967" s="23">
        <v>0</v>
      </c>
      <c r="CE967" s="23">
        <v>0</v>
      </c>
      <c r="CF967" s="24">
        <v>0</v>
      </c>
      <c r="CG967" s="23">
        <v>0</v>
      </c>
      <c r="CH967" s="23">
        <v>0</v>
      </c>
      <c r="CI967" s="23">
        <v>0</v>
      </c>
      <c r="CJ967" s="25">
        <f t="shared" si="144"/>
        <v>579767934</v>
      </c>
      <c r="CK967" s="22">
        <v>0</v>
      </c>
      <c r="CL967" s="23">
        <v>0</v>
      </c>
      <c r="CM967" s="23">
        <v>0</v>
      </c>
      <c r="CN967" s="23">
        <v>0</v>
      </c>
      <c r="CO967" s="23">
        <v>0</v>
      </c>
      <c r="CP967" s="24">
        <v>0</v>
      </c>
      <c r="CQ967" s="23">
        <v>0</v>
      </c>
      <c r="CR967" s="23">
        <v>0</v>
      </c>
      <c r="CS967" s="25">
        <f t="shared" si="145"/>
        <v>579767934</v>
      </c>
      <c r="CT967" s="22">
        <v>0</v>
      </c>
      <c r="CU967" s="23">
        <v>0</v>
      </c>
      <c r="CV967" s="23">
        <v>0</v>
      </c>
      <c r="CW967" s="23"/>
      <c r="CX967" s="23">
        <v>0</v>
      </c>
      <c r="CY967" s="24">
        <v>0</v>
      </c>
      <c r="CZ967" s="23">
        <v>0</v>
      </c>
      <c r="DA967" s="23">
        <v>0</v>
      </c>
      <c r="DB967" s="25">
        <f t="shared" si="138"/>
        <v>579767934</v>
      </c>
      <c r="DC967" s="22">
        <v>0</v>
      </c>
      <c r="DD967" s="23">
        <v>0</v>
      </c>
      <c r="DE967" s="23">
        <v>0</v>
      </c>
      <c r="DF967" s="23">
        <v>0</v>
      </c>
      <c r="DG967" s="23">
        <v>0</v>
      </c>
      <c r="DH967" s="24">
        <v>0</v>
      </c>
      <c r="DI967" s="23">
        <v>0</v>
      </c>
      <c r="DJ967" s="23">
        <v>0</v>
      </c>
      <c r="DK967" s="25">
        <f t="shared" si="139"/>
        <v>579767934</v>
      </c>
      <c r="DL967" s="28">
        <v>0</v>
      </c>
      <c r="DM967" s="23">
        <v>0</v>
      </c>
      <c r="DN967" s="23">
        <v>0</v>
      </c>
      <c r="DO967" s="23">
        <v>0</v>
      </c>
      <c r="DP967" s="23"/>
      <c r="DQ967" s="23"/>
      <c r="DR967" s="23">
        <v>0</v>
      </c>
      <c r="DS967" s="23">
        <v>0</v>
      </c>
      <c r="DT967" s="24">
        <v>0</v>
      </c>
      <c r="DU967" s="23">
        <v>0</v>
      </c>
      <c r="DV967" s="23">
        <v>0</v>
      </c>
      <c r="DW967" s="26">
        <f t="shared" si="146"/>
        <v>579767934</v>
      </c>
      <c r="DX967" s="26">
        <f>VLOOKUP(B967,[2]RPTNCT049_ConsultaSaldosContabl!$I$4:$K$7914,3,0)</f>
        <v>196542941</v>
      </c>
      <c r="DY967" s="13" t="e">
        <f>+S967+AD967+AU967+#REF!+BG967+#REF!+BQ967+#REF!</f>
        <v>#REF!</v>
      </c>
    </row>
    <row r="968" spans="1:129" ht="15" customHeight="1" x14ac:dyDescent="0.2">
      <c r="A968" s="9">
        <v>8000957576</v>
      </c>
      <c r="B968" s="9">
        <v>800095757</v>
      </c>
      <c r="C968" s="9"/>
      <c r="D968" s="27">
        <v>210518205</v>
      </c>
      <c r="E968" s="21" t="s">
        <v>426</v>
      </c>
      <c r="F968" s="20" t="s">
        <v>1570</v>
      </c>
      <c r="G968" s="22">
        <f>VLOOKUP(A968,[1]SGP!$A$4:$G$1137,7,0)</f>
        <v>0</v>
      </c>
      <c r="H968" s="23"/>
      <c r="I968" s="23">
        <v>0</v>
      </c>
      <c r="J968" s="23">
        <v>0</v>
      </c>
      <c r="K968" s="24">
        <v>0</v>
      </c>
      <c r="L968" s="23">
        <v>0</v>
      </c>
      <c r="M968" s="23">
        <v>0</v>
      </c>
      <c r="N968" s="25">
        <f t="shared" si="140"/>
        <v>0</v>
      </c>
      <c r="O968" s="25">
        <v>0</v>
      </c>
      <c r="P968" s="22">
        <v>0</v>
      </c>
      <c r="Q968" s="23">
        <v>0</v>
      </c>
      <c r="R968" s="23">
        <v>0</v>
      </c>
      <c r="S968" s="31">
        <v>105227334</v>
      </c>
      <c r="T968" s="23">
        <v>0</v>
      </c>
      <c r="U968" s="24">
        <v>0</v>
      </c>
      <c r="V968" s="23">
        <v>0</v>
      </c>
      <c r="W968" s="23">
        <v>0</v>
      </c>
      <c r="X968" s="25">
        <f t="shared" si="141"/>
        <v>105227334</v>
      </c>
      <c r="Y968" s="25">
        <v>0</v>
      </c>
      <c r="Z968" s="22">
        <v>0</v>
      </c>
      <c r="AA968" s="23">
        <v>0</v>
      </c>
      <c r="AB968" s="22">
        <v>0</v>
      </c>
      <c r="AC968" s="23">
        <v>0</v>
      </c>
      <c r="AD968" s="23">
        <v>0</v>
      </c>
      <c r="AE968" s="23">
        <v>0</v>
      </c>
      <c r="AF968" s="24">
        <v>0</v>
      </c>
      <c r="AG968" s="23">
        <v>0</v>
      </c>
      <c r="AH968" s="23">
        <v>0</v>
      </c>
      <c r="AI968" s="25">
        <f t="shared" si="142"/>
        <v>105227334</v>
      </c>
      <c r="AJ968" s="25">
        <v>0</v>
      </c>
      <c r="AK968" s="24">
        <v>0</v>
      </c>
      <c r="AL968" s="23">
        <v>0</v>
      </c>
      <c r="AM968" s="23">
        <v>0</v>
      </c>
      <c r="AN968" s="24">
        <v>0</v>
      </c>
      <c r="AO968" s="24">
        <v>0</v>
      </c>
      <c r="AP968" s="23">
        <v>0</v>
      </c>
      <c r="AQ968" s="23">
        <v>0</v>
      </c>
      <c r="AR968" s="23">
        <v>0</v>
      </c>
      <c r="AS968" s="41" t="s">
        <v>2304</v>
      </c>
      <c r="AT968" s="23">
        <v>0</v>
      </c>
      <c r="AU968" s="23">
        <v>0</v>
      </c>
      <c r="AV968" s="25">
        <v>105227334</v>
      </c>
      <c r="AW968" s="22">
        <v>0</v>
      </c>
      <c r="AX968" s="23">
        <v>0</v>
      </c>
      <c r="AY968" s="41">
        <v>0</v>
      </c>
      <c r="AZ968" s="23">
        <v>0</v>
      </c>
      <c r="BA968" s="24">
        <v>0</v>
      </c>
      <c r="BB968" s="23">
        <v>0</v>
      </c>
      <c r="BC968" s="23"/>
      <c r="BD968" s="23">
        <v>0</v>
      </c>
      <c r="BE968" s="41">
        <v>0</v>
      </c>
      <c r="BF968" s="23">
        <v>0</v>
      </c>
      <c r="BG968" s="23">
        <v>84384288</v>
      </c>
      <c r="BH968" s="25">
        <v>189611622</v>
      </c>
      <c r="BI968" s="23">
        <v>0</v>
      </c>
      <c r="BJ968" s="23">
        <v>21279211</v>
      </c>
      <c r="BK968" s="23">
        <v>0</v>
      </c>
      <c r="BL968" s="23">
        <v>0</v>
      </c>
      <c r="BM968" s="23">
        <v>0</v>
      </c>
      <c r="BN968" s="24">
        <v>0</v>
      </c>
      <c r="BO968" s="23">
        <v>0</v>
      </c>
      <c r="BP968" s="23">
        <v>0</v>
      </c>
      <c r="BQ968" s="23">
        <v>0</v>
      </c>
      <c r="BR968" s="25">
        <v>210890833</v>
      </c>
      <c r="BS968" s="22">
        <v>0</v>
      </c>
      <c r="BT968" s="23">
        <v>0</v>
      </c>
      <c r="BU968" s="23">
        <v>0</v>
      </c>
      <c r="BV968" s="23">
        <v>0</v>
      </c>
      <c r="BW968" s="24">
        <v>0</v>
      </c>
      <c r="BX968" s="23">
        <v>0</v>
      </c>
      <c r="BY968" s="23">
        <v>0</v>
      </c>
      <c r="BZ968" s="23">
        <v>0</v>
      </c>
      <c r="CA968" s="25">
        <f t="shared" si="143"/>
        <v>210890833</v>
      </c>
      <c r="CB968" s="22">
        <v>0</v>
      </c>
      <c r="CC968" s="23">
        <v>0</v>
      </c>
      <c r="CD968" s="23">
        <v>0</v>
      </c>
      <c r="CE968" s="23">
        <v>0</v>
      </c>
      <c r="CF968" s="24">
        <v>0</v>
      </c>
      <c r="CG968" s="23">
        <v>0</v>
      </c>
      <c r="CH968" s="23">
        <v>0</v>
      </c>
      <c r="CI968" s="23">
        <v>0</v>
      </c>
      <c r="CJ968" s="25">
        <f t="shared" si="144"/>
        <v>210890833</v>
      </c>
      <c r="CK968" s="22">
        <v>0</v>
      </c>
      <c r="CL968" s="23">
        <v>0</v>
      </c>
      <c r="CM968" s="23">
        <v>0</v>
      </c>
      <c r="CN968" s="23">
        <v>0</v>
      </c>
      <c r="CO968" s="23">
        <v>0</v>
      </c>
      <c r="CP968" s="24">
        <v>0</v>
      </c>
      <c r="CQ968" s="23">
        <v>0</v>
      </c>
      <c r="CR968" s="23">
        <v>0</v>
      </c>
      <c r="CS968" s="25">
        <f t="shared" si="145"/>
        <v>210890833</v>
      </c>
      <c r="CT968" s="22">
        <v>0</v>
      </c>
      <c r="CU968" s="23">
        <v>0</v>
      </c>
      <c r="CV968" s="23">
        <v>0</v>
      </c>
      <c r="CW968" s="23"/>
      <c r="CX968" s="23">
        <v>0</v>
      </c>
      <c r="CY968" s="24">
        <v>0</v>
      </c>
      <c r="CZ968" s="23">
        <v>0</v>
      </c>
      <c r="DA968" s="23">
        <v>0</v>
      </c>
      <c r="DB968" s="25">
        <f t="shared" si="138"/>
        <v>210890833</v>
      </c>
      <c r="DC968" s="22">
        <v>0</v>
      </c>
      <c r="DD968" s="23">
        <v>0</v>
      </c>
      <c r="DE968" s="23">
        <v>0</v>
      </c>
      <c r="DF968" s="23">
        <v>0</v>
      </c>
      <c r="DG968" s="23">
        <v>0</v>
      </c>
      <c r="DH968" s="24">
        <v>0</v>
      </c>
      <c r="DI968" s="23">
        <v>0</v>
      </c>
      <c r="DJ968" s="23">
        <v>0</v>
      </c>
      <c r="DK968" s="25">
        <f t="shared" si="139"/>
        <v>210890833</v>
      </c>
      <c r="DL968" s="28">
        <v>0</v>
      </c>
      <c r="DM968" s="23">
        <v>0</v>
      </c>
      <c r="DN968" s="23">
        <v>0</v>
      </c>
      <c r="DO968" s="23">
        <v>0</v>
      </c>
      <c r="DP968" s="23">
        <v>0</v>
      </c>
      <c r="DQ968" s="23"/>
      <c r="DR968" s="23">
        <v>0</v>
      </c>
      <c r="DS968" s="23">
        <v>0</v>
      </c>
      <c r="DT968" s="24">
        <v>0</v>
      </c>
      <c r="DU968" s="23">
        <v>0</v>
      </c>
      <c r="DV968" s="23">
        <v>0</v>
      </c>
      <c r="DW968" s="26">
        <f t="shared" si="146"/>
        <v>210890833</v>
      </c>
      <c r="DX968" s="26">
        <f>VLOOKUP(B968,[2]RPTNCT049_ConsultaSaldosContabl!$I$4:$K$7914,3,0)</f>
        <v>21279211</v>
      </c>
      <c r="DY968" s="13" t="e">
        <f>+S968+AD968+AU968+#REF!+BG968+#REF!+BQ968+#REF!</f>
        <v>#REF!</v>
      </c>
    </row>
    <row r="969" spans="1:129" ht="15" customHeight="1" x14ac:dyDescent="0.2">
      <c r="A969" s="9">
        <v>8000957544</v>
      </c>
      <c r="B969" s="9">
        <v>800095754</v>
      </c>
      <c r="C969" s="9"/>
      <c r="D969" s="27">
        <v>215018150</v>
      </c>
      <c r="E969" s="21" t="s">
        <v>425</v>
      </c>
      <c r="F969" s="20" t="s">
        <v>1569</v>
      </c>
      <c r="G969" s="22">
        <f>VLOOKUP(A969,[1]SGP!$A$4:$G$1137,7,0)</f>
        <v>0</v>
      </c>
      <c r="H969" s="23"/>
      <c r="I969" s="23">
        <v>0</v>
      </c>
      <c r="J969" s="23">
        <v>0</v>
      </c>
      <c r="K969" s="24">
        <v>0</v>
      </c>
      <c r="L969" s="23">
        <v>0</v>
      </c>
      <c r="M969" s="23">
        <v>0</v>
      </c>
      <c r="N969" s="25">
        <f t="shared" si="140"/>
        <v>0</v>
      </c>
      <c r="O969" s="25">
        <v>0</v>
      </c>
      <c r="P969" s="22">
        <v>0</v>
      </c>
      <c r="Q969" s="23">
        <v>0</v>
      </c>
      <c r="R969" s="23">
        <v>0</v>
      </c>
      <c r="S969" s="31">
        <v>355185668</v>
      </c>
      <c r="T969" s="23">
        <v>0</v>
      </c>
      <c r="U969" s="24">
        <v>0</v>
      </c>
      <c r="V969" s="23">
        <v>0</v>
      </c>
      <c r="W969" s="23">
        <v>0</v>
      </c>
      <c r="X969" s="25">
        <f t="shared" si="141"/>
        <v>355185668</v>
      </c>
      <c r="Y969" s="25">
        <v>0</v>
      </c>
      <c r="Z969" s="22">
        <v>0</v>
      </c>
      <c r="AA969" s="23">
        <v>0</v>
      </c>
      <c r="AB969" s="22">
        <v>0</v>
      </c>
      <c r="AC969" s="23">
        <v>0</v>
      </c>
      <c r="AD969" s="23">
        <v>14632284</v>
      </c>
      <c r="AE969" s="23">
        <v>0</v>
      </c>
      <c r="AF969" s="24">
        <v>0</v>
      </c>
      <c r="AG969" s="23">
        <v>0</v>
      </c>
      <c r="AH969" s="23">
        <v>0</v>
      </c>
      <c r="AI969" s="25">
        <f t="shared" si="142"/>
        <v>369817952</v>
      </c>
      <c r="AJ969" s="25">
        <v>0</v>
      </c>
      <c r="AK969" s="24">
        <v>0</v>
      </c>
      <c r="AL969" s="23">
        <v>0</v>
      </c>
      <c r="AM969" s="23">
        <v>0</v>
      </c>
      <c r="AN969" s="24">
        <v>0</v>
      </c>
      <c r="AO969" s="24">
        <v>0</v>
      </c>
      <c r="AP969" s="23">
        <v>0</v>
      </c>
      <c r="AQ969" s="23">
        <v>0</v>
      </c>
      <c r="AR969" s="23">
        <v>0</v>
      </c>
      <c r="AS969" s="41" t="s">
        <v>2304</v>
      </c>
      <c r="AT969" s="23">
        <v>0</v>
      </c>
      <c r="AU969" s="23">
        <v>0</v>
      </c>
      <c r="AV969" s="25">
        <v>369817952</v>
      </c>
      <c r="AW969" s="22">
        <v>0</v>
      </c>
      <c r="AX969" s="23">
        <v>0</v>
      </c>
      <c r="AY969" s="41">
        <v>0</v>
      </c>
      <c r="AZ969" s="23">
        <v>0</v>
      </c>
      <c r="BA969" s="24">
        <v>0</v>
      </c>
      <c r="BB969" s="23">
        <v>0</v>
      </c>
      <c r="BC969" s="23"/>
      <c r="BD969" s="23">
        <v>0</v>
      </c>
      <c r="BE969" s="41">
        <v>0</v>
      </c>
      <c r="BF969" s="23">
        <v>282257385</v>
      </c>
      <c r="BG969" s="23">
        <v>266843748</v>
      </c>
      <c r="BH969" s="25">
        <v>918919085</v>
      </c>
      <c r="BI969" s="23">
        <v>0</v>
      </c>
      <c r="BJ969" s="23">
        <v>79131904</v>
      </c>
      <c r="BK969" s="23">
        <v>0</v>
      </c>
      <c r="BL969" s="23">
        <v>0</v>
      </c>
      <c r="BM969" s="23">
        <v>0</v>
      </c>
      <c r="BN969" s="24">
        <v>0</v>
      </c>
      <c r="BO969" s="23">
        <v>0</v>
      </c>
      <c r="BP969" s="23">
        <v>0</v>
      </c>
      <c r="BQ969" s="23">
        <v>0</v>
      </c>
      <c r="BR969" s="25">
        <v>998050989</v>
      </c>
      <c r="BS969" s="22">
        <v>0</v>
      </c>
      <c r="BT969" s="23">
        <v>0</v>
      </c>
      <c r="BU969" s="23">
        <v>0</v>
      </c>
      <c r="BV969" s="23">
        <v>0</v>
      </c>
      <c r="BW969" s="24">
        <v>0</v>
      </c>
      <c r="BX969" s="23">
        <v>0</v>
      </c>
      <c r="BY969" s="23">
        <v>0</v>
      </c>
      <c r="BZ969" s="23">
        <v>0</v>
      </c>
      <c r="CA969" s="25">
        <f t="shared" si="143"/>
        <v>998050989</v>
      </c>
      <c r="CB969" s="22">
        <v>0</v>
      </c>
      <c r="CC969" s="23">
        <v>0</v>
      </c>
      <c r="CD969" s="23">
        <v>0</v>
      </c>
      <c r="CE969" s="23">
        <v>0</v>
      </c>
      <c r="CF969" s="24">
        <v>0</v>
      </c>
      <c r="CG969" s="23">
        <v>0</v>
      </c>
      <c r="CH969" s="23">
        <v>0</v>
      </c>
      <c r="CI969" s="23">
        <v>0</v>
      </c>
      <c r="CJ969" s="25">
        <f t="shared" si="144"/>
        <v>998050989</v>
      </c>
      <c r="CK969" s="22">
        <v>0</v>
      </c>
      <c r="CL969" s="23">
        <v>0</v>
      </c>
      <c r="CM969" s="23">
        <v>0</v>
      </c>
      <c r="CN969" s="23">
        <v>0</v>
      </c>
      <c r="CO969" s="23">
        <v>0</v>
      </c>
      <c r="CP969" s="24">
        <v>0</v>
      </c>
      <c r="CQ969" s="23">
        <v>0</v>
      </c>
      <c r="CR969" s="23">
        <v>0</v>
      </c>
      <c r="CS969" s="25">
        <f t="shared" si="145"/>
        <v>998050989</v>
      </c>
      <c r="CT969" s="22">
        <v>0</v>
      </c>
      <c r="CU969" s="23">
        <v>0</v>
      </c>
      <c r="CV969" s="23">
        <v>0</v>
      </c>
      <c r="CW969" s="23">
        <v>0</v>
      </c>
      <c r="CX969" s="23">
        <v>0</v>
      </c>
      <c r="CY969" s="24">
        <v>0</v>
      </c>
      <c r="CZ969" s="23">
        <v>0</v>
      </c>
      <c r="DA969" s="23">
        <v>0</v>
      </c>
      <c r="DB969" s="25">
        <f t="shared" si="138"/>
        <v>998050989</v>
      </c>
      <c r="DC969" s="22">
        <v>0</v>
      </c>
      <c r="DD969" s="23">
        <v>0</v>
      </c>
      <c r="DE969" s="23">
        <v>0</v>
      </c>
      <c r="DF969" s="23">
        <v>0</v>
      </c>
      <c r="DG969" s="23">
        <v>0</v>
      </c>
      <c r="DH969" s="24">
        <v>0</v>
      </c>
      <c r="DI969" s="23">
        <v>0</v>
      </c>
      <c r="DJ969" s="23">
        <v>0</v>
      </c>
      <c r="DK969" s="25">
        <f t="shared" si="139"/>
        <v>998050989</v>
      </c>
      <c r="DL969" s="28">
        <v>0</v>
      </c>
      <c r="DM969" s="23">
        <v>0</v>
      </c>
      <c r="DN969" s="23">
        <v>0</v>
      </c>
      <c r="DO969" s="23">
        <v>0</v>
      </c>
      <c r="DP969" s="23">
        <v>0</v>
      </c>
      <c r="DQ969" s="23"/>
      <c r="DR969" s="23">
        <v>0</v>
      </c>
      <c r="DS969" s="23">
        <v>0</v>
      </c>
      <c r="DT969" s="24">
        <v>0</v>
      </c>
      <c r="DU969" s="23">
        <v>0</v>
      </c>
      <c r="DV969" s="23">
        <v>0</v>
      </c>
      <c r="DW969" s="26">
        <f t="shared" si="146"/>
        <v>998050989</v>
      </c>
      <c r="DX969" s="26">
        <f>VLOOKUP(B969,[2]RPTNCT049_ConsultaSaldosContabl!$I$4:$K$7914,3,0)</f>
        <v>361389289</v>
      </c>
      <c r="DY969" s="13" t="e">
        <f>+S969+AD969+AU969+#REF!+BG969+#REF!+BQ969+#REF!</f>
        <v>#REF!</v>
      </c>
    </row>
    <row r="970" spans="1:129" ht="15" customHeight="1" x14ac:dyDescent="0.2">
      <c r="A970" s="9">
        <v>8000957347</v>
      </c>
      <c r="B970" s="9">
        <v>800095734</v>
      </c>
      <c r="C970" s="9"/>
      <c r="D970" s="27">
        <v>219418094</v>
      </c>
      <c r="E970" s="21" t="s">
        <v>424</v>
      </c>
      <c r="F970" s="20" t="s">
        <v>1568</v>
      </c>
      <c r="G970" s="22">
        <f>VLOOKUP(A970,[1]SGP!$A$4:$G$1137,7,0)</f>
        <v>0</v>
      </c>
      <c r="H970" s="23"/>
      <c r="I970" s="23">
        <v>0</v>
      </c>
      <c r="J970" s="23">
        <v>0</v>
      </c>
      <c r="K970" s="24">
        <v>0</v>
      </c>
      <c r="L970" s="23">
        <v>0</v>
      </c>
      <c r="M970" s="23">
        <v>0</v>
      </c>
      <c r="N970" s="25">
        <f t="shared" si="140"/>
        <v>0</v>
      </c>
      <c r="O970" s="25">
        <v>0</v>
      </c>
      <c r="P970" s="22">
        <v>0</v>
      </c>
      <c r="Q970" s="23">
        <v>0</v>
      </c>
      <c r="R970" s="23">
        <v>0</v>
      </c>
      <c r="S970" s="31">
        <v>118668829</v>
      </c>
      <c r="T970" s="23">
        <v>0</v>
      </c>
      <c r="U970" s="24">
        <v>0</v>
      </c>
      <c r="V970" s="23">
        <v>0</v>
      </c>
      <c r="W970" s="23">
        <v>0</v>
      </c>
      <c r="X970" s="25">
        <f t="shared" si="141"/>
        <v>118668829</v>
      </c>
      <c r="Y970" s="25">
        <v>0</v>
      </c>
      <c r="Z970" s="22">
        <v>0</v>
      </c>
      <c r="AA970" s="23">
        <v>0</v>
      </c>
      <c r="AB970" s="22">
        <v>0</v>
      </c>
      <c r="AC970" s="23">
        <v>0</v>
      </c>
      <c r="AD970" s="23">
        <v>0</v>
      </c>
      <c r="AE970" s="23">
        <v>0</v>
      </c>
      <c r="AF970" s="24">
        <v>0</v>
      </c>
      <c r="AG970" s="23">
        <v>0</v>
      </c>
      <c r="AH970" s="23">
        <v>0</v>
      </c>
      <c r="AI970" s="25">
        <f t="shared" si="142"/>
        <v>118668829</v>
      </c>
      <c r="AJ970" s="25">
        <v>0</v>
      </c>
      <c r="AK970" s="24">
        <v>0</v>
      </c>
      <c r="AL970" s="23">
        <v>0</v>
      </c>
      <c r="AM970" s="23">
        <v>0</v>
      </c>
      <c r="AN970" s="24">
        <v>0</v>
      </c>
      <c r="AO970" s="24">
        <v>0</v>
      </c>
      <c r="AP970" s="23">
        <v>0</v>
      </c>
      <c r="AQ970" s="23">
        <v>0</v>
      </c>
      <c r="AR970" s="23">
        <v>0</v>
      </c>
      <c r="AS970" s="41" t="s">
        <v>2304</v>
      </c>
      <c r="AT970" s="23">
        <v>0</v>
      </c>
      <c r="AU970" s="23">
        <v>0</v>
      </c>
      <c r="AV970" s="25">
        <v>118668829</v>
      </c>
      <c r="AW970" s="22">
        <v>0</v>
      </c>
      <c r="AX970" s="23">
        <v>0</v>
      </c>
      <c r="AY970" s="41">
        <v>0</v>
      </c>
      <c r="AZ970" s="23">
        <v>0</v>
      </c>
      <c r="BA970" s="24">
        <v>0</v>
      </c>
      <c r="BB970" s="23">
        <v>0</v>
      </c>
      <c r="BC970" s="23"/>
      <c r="BD970" s="23">
        <v>0</v>
      </c>
      <c r="BE970" s="41">
        <v>0</v>
      </c>
      <c r="BF970" s="23">
        <v>86402945</v>
      </c>
      <c r="BG970" s="23">
        <v>106267351</v>
      </c>
      <c r="BH970" s="25">
        <v>311339125</v>
      </c>
      <c r="BI970" s="23">
        <v>0</v>
      </c>
      <c r="BJ970" s="23">
        <v>25417099</v>
      </c>
      <c r="BK970" s="23">
        <v>0</v>
      </c>
      <c r="BL970" s="23">
        <v>0</v>
      </c>
      <c r="BM970" s="23">
        <v>0</v>
      </c>
      <c r="BN970" s="24">
        <v>0</v>
      </c>
      <c r="BO970" s="23">
        <v>0</v>
      </c>
      <c r="BP970" s="23">
        <v>0</v>
      </c>
      <c r="BQ970" s="23">
        <v>0</v>
      </c>
      <c r="BR970" s="25">
        <v>336756224</v>
      </c>
      <c r="BS970" s="22">
        <v>0</v>
      </c>
      <c r="BT970" s="23">
        <v>0</v>
      </c>
      <c r="BU970" s="23">
        <v>0</v>
      </c>
      <c r="BV970" s="23">
        <v>0</v>
      </c>
      <c r="BW970" s="24">
        <v>0</v>
      </c>
      <c r="BX970" s="23">
        <v>0</v>
      </c>
      <c r="BY970" s="23">
        <v>0</v>
      </c>
      <c r="BZ970" s="23">
        <v>0</v>
      </c>
      <c r="CA970" s="25">
        <f t="shared" si="143"/>
        <v>336756224</v>
      </c>
      <c r="CB970" s="22">
        <v>0</v>
      </c>
      <c r="CC970" s="23">
        <v>0</v>
      </c>
      <c r="CD970" s="23">
        <v>0</v>
      </c>
      <c r="CE970" s="23">
        <v>0</v>
      </c>
      <c r="CF970" s="24">
        <v>0</v>
      </c>
      <c r="CG970" s="23">
        <v>0</v>
      </c>
      <c r="CH970" s="23">
        <v>0</v>
      </c>
      <c r="CI970" s="23">
        <v>0</v>
      </c>
      <c r="CJ970" s="25">
        <f t="shared" si="144"/>
        <v>336756224</v>
      </c>
      <c r="CK970" s="22">
        <v>0</v>
      </c>
      <c r="CL970" s="23">
        <v>0</v>
      </c>
      <c r="CM970" s="23">
        <v>0</v>
      </c>
      <c r="CN970" s="23">
        <v>0</v>
      </c>
      <c r="CO970" s="23">
        <v>0</v>
      </c>
      <c r="CP970" s="24">
        <v>0</v>
      </c>
      <c r="CQ970" s="23">
        <v>0</v>
      </c>
      <c r="CR970" s="23">
        <v>0</v>
      </c>
      <c r="CS970" s="25">
        <f t="shared" si="145"/>
        <v>336756224</v>
      </c>
      <c r="CT970" s="22">
        <v>0</v>
      </c>
      <c r="CU970" s="23">
        <v>0</v>
      </c>
      <c r="CV970" s="23">
        <v>0</v>
      </c>
      <c r="CW970" s="23"/>
      <c r="CX970" s="23">
        <v>0</v>
      </c>
      <c r="CY970" s="24">
        <v>0</v>
      </c>
      <c r="CZ970" s="23">
        <v>0</v>
      </c>
      <c r="DA970" s="23">
        <v>0</v>
      </c>
      <c r="DB970" s="25">
        <f t="shared" si="138"/>
        <v>336756224</v>
      </c>
      <c r="DC970" s="22">
        <v>0</v>
      </c>
      <c r="DD970" s="23">
        <v>0</v>
      </c>
      <c r="DE970" s="23">
        <v>0</v>
      </c>
      <c r="DF970" s="23">
        <v>0</v>
      </c>
      <c r="DG970" s="23">
        <v>0</v>
      </c>
      <c r="DH970" s="24">
        <v>0</v>
      </c>
      <c r="DI970" s="23">
        <v>0</v>
      </c>
      <c r="DJ970" s="23">
        <v>0</v>
      </c>
      <c r="DK970" s="25">
        <f t="shared" si="139"/>
        <v>336756224</v>
      </c>
      <c r="DL970" s="28">
        <v>0</v>
      </c>
      <c r="DM970" s="23">
        <v>0</v>
      </c>
      <c r="DN970" s="23">
        <v>0</v>
      </c>
      <c r="DO970" s="23">
        <v>0</v>
      </c>
      <c r="DP970" s="23"/>
      <c r="DQ970" s="23"/>
      <c r="DR970" s="23">
        <v>0</v>
      </c>
      <c r="DS970" s="23">
        <v>0</v>
      </c>
      <c r="DT970" s="24">
        <v>0</v>
      </c>
      <c r="DU970" s="23">
        <v>0</v>
      </c>
      <c r="DV970" s="23">
        <v>0</v>
      </c>
      <c r="DW970" s="26">
        <f t="shared" si="146"/>
        <v>336756224</v>
      </c>
      <c r="DX970" s="26">
        <f>VLOOKUP(B970,[2]RPTNCT049_ConsultaSaldosContabl!$I$4:$K$7914,3,0)</f>
        <v>111820044</v>
      </c>
      <c r="DY970" s="13" t="e">
        <f>+S970+AD970+AU970+#REF!+BG970+#REF!+BQ970+#REF!</f>
        <v>#REF!</v>
      </c>
    </row>
    <row r="971" spans="1:129" ht="15" customHeight="1" x14ac:dyDescent="0.2">
      <c r="A971" s="9">
        <v>8000957282</v>
      </c>
      <c r="B971" s="9">
        <v>800095728</v>
      </c>
      <c r="C971" s="9"/>
      <c r="D971" s="27">
        <v>210118001</v>
      </c>
      <c r="E971" s="21" t="s">
        <v>20</v>
      </c>
      <c r="F971" s="36" t="s">
        <v>1175</v>
      </c>
      <c r="G971" s="22">
        <f>VLOOKUP(A971,[1]SGP!$A$4:$G$1137,7,0)</f>
        <v>4639103380</v>
      </c>
      <c r="H971" s="23"/>
      <c r="I971" s="23">
        <v>0</v>
      </c>
      <c r="J971" s="23">
        <v>0</v>
      </c>
      <c r="K971" s="24">
        <v>255068711</v>
      </c>
      <c r="L971" s="23">
        <v>676244494</v>
      </c>
      <c r="M971" s="23">
        <v>0</v>
      </c>
      <c r="N971" s="25">
        <f t="shared" si="140"/>
        <v>5570416585</v>
      </c>
      <c r="O971" s="25">
        <v>0</v>
      </c>
      <c r="P971" s="22">
        <v>4512064860</v>
      </c>
      <c r="Q971" s="23">
        <v>0</v>
      </c>
      <c r="R971" s="23">
        <v>0</v>
      </c>
      <c r="S971" s="31">
        <v>384818049</v>
      </c>
      <c r="T971" s="23">
        <v>0</v>
      </c>
      <c r="U971" s="24">
        <v>328474757</v>
      </c>
      <c r="V971" s="23">
        <v>563595876</v>
      </c>
      <c r="W971" s="23">
        <v>0</v>
      </c>
      <c r="X971" s="25">
        <f t="shared" si="141"/>
        <v>11359370127</v>
      </c>
      <c r="Y971" s="25">
        <v>0</v>
      </c>
      <c r="Z971" s="22">
        <v>0</v>
      </c>
      <c r="AA971" s="23">
        <v>0</v>
      </c>
      <c r="AB971" s="22">
        <v>0</v>
      </c>
      <c r="AC971" s="31">
        <v>72599095</v>
      </c>
      <c r="AD971" s="23">
        <v>0</v>
      </c>
      <c r="AE971" s="23">
        <v>4881541329</v>
      </c>
      <c r="AF971" s="24">
        <v>291771734</v>
      </c>
      <c r="AG971" s="23">
        <v>619920185</v>
      </c>
      <c r="AH971" s="23">
        <v>0</v>
      </c>
      <c r="AI971" s="25">
        <f t="shared" si="142"/>
        <v>17225202470</v>
      </c>
      <c r="AJ971" s="25">
        <v>0</v>
      </c>
      <c r="AK971" s="25">
        <v>0</v>
      </c>
      <c r="AL971" s="23">
        <v>0</v>
      </c>
      <c r="AM971" s="23">
        <v>0</v>
      </c>
      <c r="AN971" s="24">
        <v>0</v>
      </c>
      <c r="AO971" s="23">
        <v>5153258190</v>
      </c>
      <c r="AP971" s="23">
        <v>292402323</v>
      </c>
      <c r="AQ971" s="23">
        <v>620828331</v>
      </c>
      <c r="AR971" s="23">
        <v>0</v>
      </c>
      <c r="AS971" s="23">
        <v>2318966186</v>
      </c>
      <c r="AT971" s="23">
        <v>0</v>
      </c>
      <c r="AU971" s="23">
        <v>0</v>
      </c>
      <c r="AV971" s="25">
        <v>25610657500</v>
      </c>
      <c r="AW971" s="22">
        <v>2695968154</v>
      </c>
      <c r="AX971" s="23">
        <v>0</v>
      </c>
      <c r="AY971" s="41">
        <v>0</v>
      </c>
      <c r="AZ971" s="23">
        <v>0</v>
      </c>
      <c r="BA971" s="24">
        <v>292402323</v>
      </c>
      <c r="BB971" s="23">
        <v>620828331</v>
      </c>
      <c r="BC971" s="23"/>
      <c r="BD971" s="23">
        <v>0</v>
      </c>
      <c r="BE971" s="41">
        <v>0</v>
      </c>
      <c r="BF971" s="23">
        <v>858969600</v>
      </c>
      <c r="BG971" s="23">
        <v>1986052133</v>
      </c>
      <c r="BH971" s="25">
        <v>32064878041</v>
      </c>
      <c r="BI971" s="23">
        <v>6524839092</v>
      </c>
      <c r="BJ971" s="23">
        <v>613140864</v>
      </c>
      <c r="BK971" s="23">
        <v>0</v>
      </c>
      <c r="BL971" s="23">
        <v>0</v>
      </c>
      <c r="BM971" s="23">
        <v>0</v>
      </c>
      <c r="BN971" s="24">
        <v>292402323</v>
      </c>
      <c r="BO971" s="23">
        <v>620828331</v>
      </c>
      <c r="BP971" s="23">
        <v>0</v>
      </c>
      <c r="BQ971" s="23">
        <v>0</v>
      </c>
      <c r="BR971" s="25">
        <v>40116088651</v>
      </c>
      <c r="BS971" s="22">
        <v>0</v>
      </c>
      <c r="BT971" s="23">
        <v>0</v>
      </c>
      <c r="BU971" s="23">
        <v>0</v>
      </c>
      <c r="BV971" s="23">
        <v>0</v>
      </c>
      <c r="BW971" s="24">
        <v>0</v>
      </c>
      <c r="BX971" s="23">
        <v>0</v>
      </c>
      <c r="BY971" s="23">
        <v>0</v>
      </c>
      <c r="BZ971" s="23">
        <v>0</v>
      </c>
      <c r="CA971" s="25">
        <f t="shared" si="143"/>
        <v>40116088651</v>
      </c>
      <c r="CB971" s="22">
        <v>0</v>
      </c>
      <c r="CC971" s="23">
        <v>0</v>
      </c>
      <c r="CD971" s="23">
        <v>0</v>
      </c>
      <c r="CE971" s="23">
        <v>0</v>
      </c>
      <c r="CF971" s="24">
        <v>0</v>
      </c>
      <c r="CG971" s="23">
        <v>0</v>
      </c>
      <c r="CH971" s="23">
        <v>0</v>
      </c>
      <c r="CI971" s="23">
        <v>0</v>
      </c>
      <c r="CJ971" s="25">
        <f t="shared" si="144"/>
        <v>40116088651</v>
      </c>
      <c r="CK971" s="22">
        <v>0</v>
      </c>
      <c r="CL971" s="23">
        <v>0</v>
      </c>
      <c r="CM971" s="23">
        <v>0</v>
      </c>
      <c r="CN971" s="23">
        <v>0</v>
      </c>
      <c r="CO971" s="23">
        <v>0</v>
      </c>
      <c r="CP971" s="24">
        <v>0</v>
      </c>
      <c r="CQ971" s="23">
        <v>0</v>
      </c>
      <c r="CR971" s="23">
        <v>0</v>
      </c>
      <c r="CS971" s="25">
        <f t="shared" si="145"/>
        <v>40116088651</v>
      </c>
      <c r="CT971" s="22">
        <v>0</v>
      </c>
      <c r="CU971" s="23">
        <v>0</v>
      </c>
      <c r="CV971" s="23">
        <v>0</v>
      </c>
      <c r="CW971" s="23">
        <v>0</v>
      </c>
      <c r="CX971" s="23">
        <v>0</v>
      </c>
      <c r="CY971" s="24">
        <v>0</v>
      </c>
      <c r="CZ971" s="23">
        <v>0</v>
      </c>
      <c r="DA971" s="23">
        <v>0</v>
      </c>
      <c r="DB971" s="25">
        <f t="shared" si="138"/>
        <v>40116088651</v>
      </c>
      <c r="DC971" s="22">
        <v>0</v>
      </c>
      <c r="DD971" s="23">
        <v>0</v>
      </c>
      <c r="DE971" s="23">
        <v>0</v>
      </c>
      <c r="DF971" s="23">
        <v>0</v>
      </c>
      <c r="DG971" s="23">
        <v>0</v>
      </c>
      <c r="DH971" s="24">
        <v>0</v>
      </c>
      <c r="DI971" s="23">
        <v>0</v>
      </c>
      <c r="DJ971" s="23">
        <v>0</v>
      </c>
      <c r="DK971" s="25">
        <f t="shared" si="139"/>
        <v>40116088651</v>
      </c>
      <c r="DL971" s="28">
        <v>0</v>
      </c>
      <c r="DM971" s="23">
        <v>0</v>
      </c>
      <c r="DN971" s="23">
        <v>0</v>
      </c>
      <c r="DO971" s="23">
        <v>0</v>
      </c>
      <c r="DP971" s="23">
        <v>0</v>
      </c>
      <c r="DQ971" s="23"/>
      <c r="DR971" s="23">
        <v>0</v>
      </c>
      <c r="DS971" s="23">
        <v>0</v>
      </c>
      <c r="DT971" s="24">
        <v>0</v>
      </c>
      <c r="DU971" s="23">
        <v>0</v>
      </c>
      <c r="DV971" s="23">
        <v>0</v>
      </c>
      <c r="DW971" s="26">
        <f t="shared" si="146"/>
        <v>40116088651</v>
      </c>
      <c r="DX971" s="26">
        <f>VLOOKUP(B971,[2]RPTNCT049_ConsultaSaldosContabl!$I$4:$K$7914,3,0)</f>
        <v>37745218469</v>
      </c>
      <c r="DY971" s="13" t="e">
        <f>+S971+AD971+AU971+#REF!+BG971+#REF!+BQ971+#REF!</f>
        <v>#REF!</v>
      </c>
    </row>
    <row r="972" spans="1:129" ht="15" customHeight="1" x14ac:dyDescent="0.2">
      <c r="A972" s="9">
        <v>8000956134</v>
      </c>
      <c r="B972" s="9">
        <v>800095613</v>
      </c>
      <c r="C972" s="9"/>
      <c r="D972" s="27">
        <v>214527745</v>
      </c>
      <c r="E972" s="21" t="s">
        <v>665</v>
      </c>
      <c r="F972" s="36" t="s">
        <v>1789</v>
      </c>
      <c r="G972" s="22">
        <f>VLOOKUP(A972,[1]SGP!$A$4:$G$1137,7,0)</f>
        <v>0</v>
      </c>
      <c r="H972" s="23"/>
      <c r="I972" s="23">
        <v>0</v>
      </c>
      <c r="J972" s="23">
        <v>0</v>
      </c>
      <c r="K972" s="24">
        <v>0</v>
      </c>
      <c r="L972" s="23">
        <v>0</v>
      </c>
      <c r="M972" s="23">
        <v>0</v>
      </c>
      <c r="N972" s="25">
        <f t="shared" si="140"/>
        <v>0</v>
      </c>
      <c r="O972" s="25">
        <v>0</v>
      </c>
      <c r="P972" s="22">
        <v>0</v>
      </c>
      <c r="Q972" s="23">
        <v>0</v>
      </c>
      <c r="R972" s="23">
        <v>0</v>
      </c>
      <c r="S972" s="31">
        <v>35605067</v>
      </c>
      <c r="T972" s="23">
        <v>0</v>
      </c>
      <c r="U972" s="24">
        <v>0</v>
      </c>
      <c r="V972" s="23">
        <v>0</v>
      </c>
      <c r="W972" s="23">
        <v>0</v>
      </c>
      <c r="X972" s="25">
        <f t="shared" si="141"/>
        <v>35605067</v>
      </c>
      <c r="Y972" s="25">
        <v>0</v>
      </c>
      <c r="Z972" s="22">
        <v>0</v>
      </c>
      <c r="AA972" s="23">
        <v>0</v>
      </c>
      <c r="AB972" s="22">
        <v>0</v>
      </c>
      <c r="AC972" s="23">
        <v>0</v>
      </c>
      <c r="AD972" s="23">
        <v>0</v>
      </c>
      <c r="AE972" s="23">
        <v>0</v>
      </c>
      <c r="AF972" s="24">
        <v>0</v>
      </c>
      <c r="AG972" s="23">
        <v>0</v>
      </c>
      <c r="AH972" s="23">
        <v>0</v>
      </c>
      <c r="AI972" s="25">
        <f t="shared" si="142"/>
        <v>35605067</v>
      </c>
      <c r="AJ972" s="25">
        <v>0</v>
      </c>
      <c r="AK972" s="24">
        <v>0</v>
      </c>
      <c r="AL972" s="23">
        <v>0</v>
      </c>
      <c r="AM972" s="23">
        <v>0</v>
      </c>
      <c r="AN972" s="24">
        <v>0</v>
      </c>
      <c r="AO972" s="24">
        <v>0</v>
      </c>
      <c r="AP972" s="23">
        <v>0</v>
      </c>
      <c r="AQ972" s="23">
        <v>0</v>
      </c>
      <c r="AR972" s="23">
        <v>0</v>
      </c>
      <c r="AS972" s="41" t="s">
        <v>2304</v>
      </c>
      <c r="AT972" s="23">
        <v>0</v>
      </c>
      <c r="AU972" s="23">
        <v>0</v>
      </c>
      <c r="AV972" s="25">
        <v>27935189</v>
      </c>
      <c r="AW972" s="22">
        <v>0</v>
      </c>
      <c r="AX972" s="23">
        <v>0</v>
      </c>
      <c r="AY972" s="41">
        <v>0</v>
      </c>
      <c r="AZ972" s="23">
        <v>0</v>
      </c>
      <c r="BA972" s="24">
        <v>0</v>
      </c>
      <c r="BB972" s="23">
        <v>0</v>
      </c>
      <c r="BC972" s="23"/>
      <c r="BD972" s="23">
        <v>0</v>
      </c>
      <c r="BE972" s="41">
        <v>0</v>
      </c>
      <c r="BF972" s="23">
        <v>27767270</v>
      </c>
      <c r="BG972" s="23">
        <v>25673363</v>
      </c>
      <c r="BH972" s="25">
        <v>81375822</v>
      </c>
      <c r="BI972" s="23">
        <v>0</v>
      </c>
      <c r="BJ972" s="23">
        <v>7544379</v>
      </c>
      <c r="BK972" s="23">
        <v>0</v>
      </c>
      <c r="BL972" s="23">
        <v>0</v>
      </c>
      <c r="BM972" s="23">
        <v>0</v>
      </c>
      <c r="BN972" s="24">
        <v>0</v>
      </c>
      <c r="BO972" s="23">
        <v>0</v>
      </c>
      <c r="BP972" s="23">
        <v>0</v>
      </c>
      <c r="BQ972" s="23">
        <v>14839328</v>
      </c>
      <c r="BR972" s="25">
        <v>103759529</v>
      </c>
      <c r="BS972" s="22">
        <v>0</v>
      </c>
      <c r="BT972" s="23">
        <v>0</v>
      </c>
      <c r="BU972" s="23">
        <v>0</v>
      </c>
      <c r="BV972" s="23">
        <v>0</v>
      </c>
      <c r="BW972" s="24">
        <v>0</v>
      </c>
      <c r="BX972" s="23">
        <v>0</v>
      </c>
      <c r="BY972" s="23">
        <v>0</v>
      </c>
      <c r="BZ972" s="23">
        <v>0</v>
      </c>
      <c r="CA972" s="25">
        <f t="shared" si="143"/>
        <v>103759529</v>
      </c>
      <c r="CB972" s="22">
        <v>0</v>
      </c>
      <c r="CC972" s="23">
        <v>0</v>
      </c>
      <c r="CD972" s="23">
        <v>0</v>
      </c>
      <c r="CE972" s="23">
        <v>0</v>
      </c>
      <c r="CF972" s="24">
        <v>0</v>
      </c>
      <c r="CG972" s="23">
        <v>0</v>
      </c>
      <c r="CH972" s="23">
        <v>0</v>
      </c>
      <c r="CI972" s="23">
        <v>0</v>
      </c>
      <c r="CJ972" s="25">
        <f t="shared" si="144"/>
        <v>103759529</v>
      </c>
      <c r="CK972" s="22">
        <v>0</v>
      </c>
      <c r="CL972" s="23">
        <v>0</v>
      </c>
      <c r="CM972" s="23">
        <v>0</v>
      </c>
      <c r="CN972" s="23">
        <v>0</v>
      </c>
      <c r="CO972" s="23">
        <v>0</v>
      </c>
      <c r="CP972" s="24">
        <v>0</v>
      </c>
      <c r="CQ972" s="23">
        <v>0</v>
      </c>
      <c r="CR972" s="23">
        <v>0</v>
      </c>
      <c r="CS972" s="25">
        <f t="shared" si="145"/>
        <v>103759529</v>
      </c>
      <c r="CT972" s="22">
        <v>0</v>
      </c>
      <c r="CU972" s="23">
        <v>0</v>
      </c>
      <c r="CV972" s="23">
        <v>0</v>
      </c>
      <c r="CW972" s="23"/>
      <c r="CX972" s="23">
        <v>0</v>
      </c>
      <c r="CY972" s="24">
        <v>0</v>
      </c>
      <c r="CZ972" s="23">
        <v>0</v>
      </c>
      <c r="DA972" s="23">
        <v>0</v>
      </c>
      <c r="DB972" s="25">
        <f t="shared" si="138"/>
        <v>103759529</v>
      </c>
      <c r="DC972" s="22">
        <v>0</v>
      </c>
      <c r="DD972" s="23">
        <v>0</v>
      </c>
      <c r="DE972" s="23">
        <v>0</v>
      </c>
      <c r="DF972" s="23">
        <v>0</v>
      </c>
      <c r="DG972" s="23">
        <v>0</v>
      </c>
      <c r="DH972" s="24">
        <v>0</v>
      </c>
      <c r="DI972" s="23">
        <v>0</v>
      </c>
      <c r="DJ972" s="23">
        <v>0</v>
      </c>
      <c r="DK972" s="25">
        <f t="shared" si="139"/>
        <v>103759529</v>
      </c>
      <c r="DL972" s="28">
        <v>0</v>
      </c>
      <c r="DM972" s="23">
        <v>0</v>
      </c>
      <c r="DN972" s="23">
        <v>0</v>
      </c>
      <c r="DO972" s="23">
        <v>0</v>
      </c>
      <c r="DP972" s="23"/>
      <c r="DQ972" s="23"/>
      <c r="DR972" s="23">
        <v>0</v>
      </c>
      <c r="DS972" s="23">
        <v>0</v>
      </c>
      <c r="DT972" s="24">
        <v>0</v>
      </c>
      <c r="DU972" s="23">
        <v>0</v>
      </c>
      <c r="DV972" s="23">
        <v>0</v>
      </c>
      <c r="DW972" s="26">
        <f t="shared" si="146"/>
        <v>103759529</v>
      </c>
      <c r="DX972" s="26">
        <f>VLOOKUP(B972,[2]RPTNCT049_ConsultaSaldosContabl!$I$4:$K$7914,3,0)</f>
        <v>35311649</v>
      </c>
      <c r="DY972" s="13" t="e">
        <f>+S972+AD972+AU972+#REF!+BG972+#REF!+BQ972+#REF!</f>
        <v>#REF!</v>
      </c>
    </row>
    <row r="973" spans="1:129" ht="15" customHeight="1" x14ac:dyDescent="0.2">
      <c r="A973" s="9">
        <v>8000955895</v>
      </c>
      <c r="B973" s="9">
        <v>800095589</v>
      </c>
      <c r="C973" s="9"/>
      <c r="D973" s="27">
        <v>217727077</v>
      </c>
      <c r="E973" s="21" t="s">
        <v>645</v>
      </c>
      <c r="F973" s="20" t="s">
        <v>1782</v>
      </c>
      <c r="G973" s="22">
        <f>VLOOKUP(A973,[1]SGP!$A$4:$G$1137,7,0)</f>
        <v>0</v>
      </c>
      <c r="H973" s="23"/>
      <c r="I973" s="23">
        <v>0</v>
      </c>
      <c r="J973" s="23">
        <v>0</v>
      </c>
      <c r="K973" s="24">
        <v>0</v>
      </c>
      <c r="L973" s="23">
        <v>0</v>
      </c>
      <c r="M973" s="23">
        <v>0</v>
      </c>
      <c r="N973" s="25">
        <f t="shared" si="140"/>
        <v>0</v>
      </c>
      <c r="O973" s="25">
        <v>0</v>
      </c>
      <c r="P973" s="22">
        <v>0</v>
      </c>
      <c r="Q973" s="23">
        <v>0</v>
      </c>
      <c r="R973" s="23">
        <v>0</v>
      </c>
      <c r="S973" s="31">
        <v>148952734</v>
      </c>
      <c r="T973" s="23">
        <v>0</v>
      </c>
      <c r="U973" s="24">
        <v>0</v>
      </c>
      <c r="V973" s="23">
        <v>0</v>
      </c>
      <c r="W973" s="23">
        <v>0</v>
      </c>
      <c r="X973" s="25">
        <f t="shared" si="141"/>
        <v>148952734</v>
      </c>
      <c r="Y973" s="25">
        <v>0</v>
      </c>
      <c r="Z973" s="22">
        <v>0</v>
      </c>
      <c r="AA973" s="23">
        <v>0</v>
      </c>
      <c r="AB973" s="22">
        <v>0</v>
      </c>
      <c r="AC973" s="23">
        <v>0</v>
      </c>
      <c r="AD973" s="23">
        <v>0</v>
      </c>
      <c r="AE973" s="23">
        <v>0</v>
      </c>
      <c r="AF973" s="24">
        <v>0</v>
      </c>
      <c r="AG973" s="23">
        <v>0</v>
      </c>
      <c r="AH973" s="23">
        <v>0</v>
      </c>
      <c r="AI973" s="25">
        <f t="shared" si="142"/>
        <v>148952734</v>
      </c>
      <c r="AJ973" s="25">
        <v>0</v>
      </c>
      <c r="AK973" s="24">
        <v>0</v>
      </c>
      <c r="AL973" s="23">
        <v>0</v>
      </c>
      <c r="AM973" s="23">
        <v>0</v>
      </c>
      <c r="AN973" s="24">
        <v>0</v>
      </c>
      <c r="AO973" s="24">
        <v>0</v>
      </c>
      <c r="AP973" s="23">
        <v>0</v>
      </c>
      <c r="AQ973" s="23">
        <v>0</v>
      </c>
      <c r="AR973" s="23">
        <v>0</v>
      </c>
      <c r="AS973" s="41" t="s">
        <v>2304</v>
      </c>
      <c r="AT973" s="23">
        <v>0</v>
      </c>
      <c r="AU973" s="23">
        <v>0</v>
      </c>
      <c r="AV973" s="25">
        <v>148952734</v>
      </c>
      <c r="AW973" s="22">
        <v>0</v>
      </c>
      <c r="AX973" s="23">
        <v>0</v>
      </c>
      <c r="AY973" s="41">
        <v>0</v>
      </c>
      <c r="AZ973" s="23">
        <v>0</v>
      </c>
      <c r="BA973" s="24">
        <v>0</v>
      </c>
      <c r="BB973" s="23">
        <v>0</v>
      </c>
      <c r="BC973" s="23"/>
      <c r="BD973" s="23">
        <v>0</v>
      </c>
      <c r="BE973" s="41">
        <v>0</v>
      </c>
      <c r="BF973" s="23">
        <v>256198055</v>
      </c>
      <c r="BG973" s="23">
        <v>139653981</v>
      </c>
      <c r="BH973" s="25">
        <v>544804770</v>
      </c>
      <c r="BI973" s="23">
        <v>0</v>
      </c>
      <c r="BJ973" s="23">
        <v>73175861</v>
      </c>
      <c r="BK973" s="23">
        <v>0</v>
      </c>
      <c r="BL973" s="23">
        <v>0</v>
      </c>
      <c r="BM973" s="23">
        <v>0</v>
      </c>
      <c r="BN973" s="24">
        <v>0</v>
      </c>
      <c r="BO973" s="23">
        <v>0</v>
      </c>
      <c r="BP973" s="23">
        <v>0</v>
      </c>
      <c r="BQ973" s="23">
        <v>0</v>
      </c>
      <c r="BR973" s="25">
        <v>617980631</v>
      </c>
      <c r="BS973" s="22">
        <v>0</v>
      </c>
      <c r="BT973" s="23">
        <v>0</v>
      </c>
      <c r="BU973" s="23">
        <v>0</v>
      </c>
      <c r="BV973" s="23">
        <v>0</v>
      </c>
      <c r="BW973" s="24">
        <v>0</v>
      </c>
      <c r="BX973" s="23">
        <v>0</v>
      </c>
      <c r="BY973" s="23">
        <v>0</v>
      </c>
      <c r="BZ973" s="23">
        <v>0</v>
      </c>
      <c r="CA973" s="25">
        <f t="shared" si="143"/>
        <v>617980631</v>
      </c>
      <c r="CB973" s="22">
        <v>0</v>
      </c>
      <c r="CC973" s="23">
        <v>0</v>
      </c>
      <c r="CD973" s="23">
        <v>0</v>
      </c>
      <c r="CE973" s="23">
        <v>0</v>
      </c>
      <c r="CF973" s="24">
        <v>0</v>
      </c>
      <c r="CG973" s="23">
        <v>0</v>
      </c>
      <c r="CH973" s="23">
        <v>0</v>
      </c>
      <c r="CI973" s="23">
        <v>0</v>
      </c>
      <c r="CJ973" s="25">
        <f t="shared" si="144"/>
        <v>617980631</v>
      </c>
      <c r="CK973" s="22">
        <v>0</v>
      </c>
      <c r="CL973" s="23">
        <v>0</v>
      </c>
      <c r="CM973" s="23">
        <v>0</v>
      </c>
      <c r="CN973" s="23">
        <v>0</v>
      </c>
      <c r="CO973" s="23">
        <v>0</v>
      </c>
      <c r="CP973" s="24">
        <v>0</v>
      </c>
      <c r="CQ973" s="23">
        <v>0</v>
      </c>
      <c r="CR973" s="23">
        <v>0</v>
      </c>
      <c r="CS973" s="25">
        <f t="shared" si="145"/>
        <v>617980631</v>
      </c>
      <c r="CT973" s="22">
        <v>0</v>
      </c>
      <c r="CU973" s="23">
        <v>0</v>
      </c>
      <c r="CV973" s="23">
        <v>0</v>
      </c>
      <c r="CW973" s="23"/>
      <c r="CX973" s="23">
        <v>0</v>
      </c>
      <c r="CY973" s="24">
        <v>0</v>
      </c>
      <c r="CZ973" s="23">
        <v>0</v>
      </c>
      <c r="DA973" s="23">
        <v>0</v>
      </c>
      <c r="DB973" s="25">
        <f t="shared" si="138"/>
        <v>617980631</v>
      </c>
      <c r="DC973" s="22">
        <v>0</v>
      </c>
      <c r="DD973" s="23">
        <v>0</v>
      </c>
      <c r="DE973" s="23">
        <v>0</v>
      </c>
      <c r="DF973" s="23">
        <v>0</v>
      </c>
      <c r="DG973" s="23">
        <v>0</v>
      </c>
      <c r="DH973" s="24">
        <v>0</v>
      </c>
      <c r="DI973" s="23">
        <v>0</v>
      </c>
      <c r="DJ973" s="23">
        <v>0</v>
      </c>
      <c r="DK973" s="25">
        <f t="shared" si="139"/>
        <v>617980631</v>
      </c>
      <c r="DL973" s="28">
        <v>0</v>
      </c>
      <c r="DM973" s="23">
        <v>0</v>
      </c>
      <c r="DN973" s="23">
        <v>0</v>
      </c>
      <c r="DO973" s="23">
        <v>0</v>
      </c>
      <c r="DP973" s="23"/>
      <c r="DQ973" s="23"/>
      <c r="DR973" s="23">
        <v>0</v>
      </c>
      <c r="DS973" s="23">
        <v>0</v>
      </c>
      <c r="DT973" s="24">
        <v>0</v>
      </c>
      <c r="DU973" s="23">
        <v>0</v>
      </c>
      <c r="DV973" s="23">
        <v>0</v>
      </c>
      <c r="DW973" s="26">
        <f t="shared" si="146"/>
        <v>617980631</v>
      </c>
      <c r="DX973" s="26">
        <f>VLOOKUP(B973,[2]RPTNCT049_ConsultaSaldosContabl!$I$4:$K$7914,3,0)</f>
        <v>329373916</v>
      </c>
      <c r="DY973" s="13" t="e">
        <f>+S973+AD973+AU973+#REF!+BG973+#REF!+BQ973+#REF!</f>
        <v>#REF!</v>
      </c>
    </row>
    <row r="974" spans="1:129" ht="15" customHeight="1" x14ac:dyDescent="0.2">
      <c r="A974" s="9">
        <v>8000955680</v>
      </c>
      <c r="B974" s="9">
        <v>800095568</v>
      </c>
      <c r="C974" s="9"/>
      <c r="D974" s="27">
        <v>214125841</v>
      </c>
      <c r="E974" s="21" t="s">
        <v>627</v>
      </c>
      <c r="F974" s="20" t="s">
        <v>1766</v>
      </c>
      <c r="G974" s="22">
        <f>VLOOKUP(A974,[1]SGP!$A$4:$G$1137,7,0)</f>
        <v>0</v>
      </c>
      <c r="H974" s="23"/>
      <c r="I974" s="23">
        <v>0</v>
      </c>
      <c r="J974" s="23">
        <v>0</v>
      </c>
      <c r="K974" s="24">
        <v>0</v>
      </c>
      <c r="L974" s="23">
        <v>0</v>
      </c>
      <c r="M974" s="23">
        <v>0</v>
      </c>
      <c r="N974" s="25">
        <f t="shared" si="140"/>
        <v>0</v>
      </c>
      <c r="O974" s="25">
        <v>0</v>
      </c>
      <c r="P974" s="22">
        <v>0</v>
      </c>
      <c r="Q974" s="23">
        <v>0</v>
      </c>
      <c r="R974" s="23">
        <v>0</v>
      </c>
      <c r="S974" s="31">
        <v>57476471</v>
      </c>
      <c r="T974" s="23">
        <v>0</v>
      </c>
      <c r="U974" s="24">
        <v>0</v>
      </c>
      <c r="V974" s="23">
        <v>0</v>
      </c>
      <c r="W974" s="23">
        <v>0</v>
      </c>
      <c r="X974" s="25">
        <f t="shared" si="141"/>
        <v>57476471</v>
      </c>
      <c r="Y974" s="25">
        <v>0</v>
      </c>
      <c r="Z974" s="22">
        <v>0</v>
      </c>
      <c r="AA974" s="23">
        <v>0</v>
      </c>
      <c r="AB974" s="22">
        <v>0</v>
      </c>
      <c r="AC974" s="23">
        <v>0</v>
      </c>
      <c r="AD974" s="23">
        <v>0</v>
      </c>
      <c r="AE974" s="23">
        <v>0</v>
      </c>
      <c r="AF974" s="24">
        <v>0</v>
      </c>
      <c r="AG974" s="23">
        <v>0</v>
      </c>
      <c r="AH974" s="23">
        <v>0</v>
      </c>
      <c r="AI974" s="25">
        <f t="shared" si="142"/>
        <v>57476471</v>
      </c>
      <c r="AJ974" s="25">
        <v>0</v>
      </c>
      <c r="AK974" s="24">
        <v>0</v>
      </c>
      <c r="AL974" s="23">
        <v>0</v>
      </c>
      <c r="AM974" s="23">
        <v>0</v>
      </c>
      <c r="AN974" s="24">
        <v>0</v>
      </c>
      <c r="AO974" s="24">
        <v>0</v>
      </c>
      <c r="AP974" s="23">
        <v>0</v>
      </c>
      <c r="AQ974" s="23">
        <v>0</v>
      </c>
      <c r="AR974" s="23">
        <v>0</v>
      </c>
      <c r="AS974" s="41" t="s">
        <v>2304</v>
      </c>
      <c r="AT974" s="23">
        <v>0</v>
      </c>
      <c r="AU974" s="23">
        <v>0</v>
      </c>
      <c r="AV974" s="25">
        <v>57476471</v>
      </c>
      <c r="AW974" s="22">
        <v>0</v>
      </c>
      <c r="AX974" s="23">
        <v>0</v>
      </c>
      <c r="AY974" s="41">
        <v>0</v>
      </c>
      <c r="AZ974" s="23">
        <v>0</v>
      </c>
      <c r="BA974" s="24">
        <v>0</v>
      </c>
      <c r="BB974" s="23">
        <v>0</v>
      </c>
      <c r="BC974" s="23"/>
      <c r="BD974" s="23">
        <v>0</v>
      </c>
      <c r="BE974" s="41">
        <v>0</v>
      </c>
      <c r="BF974" s="23">
        <v>33169115</v>
      </c>
      <c r="BG974" s="23">
        <v>55811199</v>
      </c>
      <c r="BH974" s="25">
        <v>146456785</v>
      </c>
      <c r="BI974" s="23">
        <v>0</v>
      </c>
      <c r="BJ974" s="23">
        <v>9473795</v>
      </c>
      <c r="BK974" s="23">
        <v>0</v>
      </c>
      <c r="BL974" s="23">
        <v>0</v>
      </c>
      <c r="BM974" s="23">
        <v>0</v>
      </c>
      <c r="BN974" s="24">
        <v>0</v>
      </c>
      <c r="BO974" s="23">
        <v>0</v>
      </c>
      <c r="BP974" s="23">
        <v>0</v>
      </c>
      <c r="BQ974" s="23">
        <v>0</v>
      </c>
      <c r="BR974" s="25">
        <v>155930580</v>
      </c>
      <c r="BS974" s="22">
        <v>0</v>
      </c>
      <c r="BT974" s="23">
        <v>0</v>
      </c>
      <c r="BU974" s="23">
        <v>0</v>
      </c>
      <c r="BV974" s="23">
        <v>0</v>
      </c>
      <c r="BW974" s="24">
        <v>0</v>
      </c>
      <c r="BX974" s="23">
        <v>0</v>
      </c>
      <c r="BY974" s="23">
        <v>0</v>
      </c>
      <c r="BZ974" s="23">
        <v>0</v>
      </c>
      <c r="CA974" s="25">
        <f t="shared" si="143"/>
        <v>155930580</v>
      </c>
      <c r="CB974" s="22">
        <v>0</v>
      </c>
      <c r="CC974" s="23">
        <v>0</v>
      </c>
      <c r="CD974" s="23">
        <v>0</v>
      </c>
      <c r="CE974" s="23">
        <v>0</v>
      </c>
      <c r="CF974" s="24">
        <v>0</v>
      </c>
      <c r="CG974" s="23">
        <v>0</v>
      </c>
      <c r="CH974" s="23">
        <v>0</v>
      </c>
      <c r="CI974" s="23">
        <v>0</v>
      </c>
      <c r="CJ974" s="25">
        <f t="shared" si="144"/>
        <v>155930580</v>
      </c>
      <c r="CK974" s="22">
        <v>0</v>
      </c>
      <c r="CL974" s="23">
        <v>0</v>
      </c>
      <c r="CM974" s="23">
        <v>0</v>
      </c>
      <c r="CN974" s="23">
        <v>0</v>
      </c>
      <c r="CO974" s="23">
        <v>0</v>
      </c>
      <c r="CP974" s="24">
        <v>0</v>
      </c>
      <c r="CQ974" s="23">
        <v>0</v>
      </c>
      <c r="CR974" s="23">
        <v>0</v>
      </c>
      <c r="CS974" s="25">
        <f t="shared" si="145"/>
        <v>155930580</v>
      </c>
      <c r="CT974" s="22">
        <v>0</v>
      </c>
      <c r="CU974" s="23">
        <v>0</v>
      </c>
      <c r="CV974" s="23">
        <v>0</v>
      </c>
      <c r="CW974" s="23"/>
      <c r="CX974" s="23">
        <v>0</v>
      </c>
      <c r="CY974" s="24">
        <v>0</v>
      </c>
      <c r="CZ974" s="23">
        <v>0</v>
      </c>
      <c r="DA974" s="23">
        <v>0</v>
      </c>
      <c r="DB974" s="25">
        <f t="shared" si="138"/>
        <v>155930580</v>
      </c>
      <c r="DC974" s="22">
        <v>0</v>
      </c>
      <c r="DD974" s="23">
        <v>0</v>
      </c>
      <c r="DE974" s="23">
        <v>0</v>
      </c>
      <c r="DF974" s="23">
        <v>0</v>
      </c>
      <c r="DG974" s="23">
        <v>0</v>
      </c>
      <c r="DH974" s="24">
        <v>0</v>
      </c>
      <c r="DI974" s="23">
        <v>0</v>
      </c>
      <c r="DJ974" s="23">
        <v>0</v>
      </c>
      <c r="DK974" s="25">
        <f t="shared" si="139"/>
        <v>155930580</v>
      </c>
      <c r="DL974" s="28">
        <v>0</v>
      </c>
      <c r="DM974" s="23">
        <v>0</v>
      </c>
      <c r="DN974" s="23">
        <v>0</v>
      </c>
      <c r="DO974" s="23">
        <v>0</v>
      </c>
      <c r="DP974" s="23"/>
      <c r="DQ974" s="23"/>
      <c r="DR974" s="23">
        <v>0</v>
      </c>
      <c r="DS974" s="23">
        <v>0</v>
      </c>
      <c r="DT974" s="24">
        <v>0</v>
      </c>
      <c r="DU974" s="23">
        <v>0</v>
      </c>
      <c r="DV974" s="23">
        <v>0</v>
      </c>
      <c r="DW974" s="26">
        <f t="shared" si="146"/>
        <v>155930580</v>
      </c>
      <c r="DX974" s="26">
        <f>VLOOKUP(B974,[2]RPTNCT049_ConsultaSaldosContabl!$I$4:$K$7914,3,0)</f>
        <v>42642910</v>
      </c>
      <c r="DY974" s="13" t="e">
        <f>+S974+AD974+AU974+#REF!+BG974+#REF!+BQ974+#REF!</f>
        <v>#REF!</v>
      </c>
    </row>
    <row r="975" spans="1:129" ht="15" customHeight="1" x14ac:dyDescent="0.2">
      <c r="A975" s="9">
        <v>8000955301</v>
      </c>
      <c r="B975" s="9">
        <v>800095530</v>
      </c>
      <c r="C975" s="9"/>
      <c r="D975" s="27">
        <v>218013780</v>
      </c>
      <c r="E975" s="21" t="s">
        <v>270</v>
      </c>
      <c r="F975" s="20" t="s">
        <v>1419</v>
      </c>
      <c r="G975" s="22">
        <f>VLOOKUP(A975,[1]SGP!$A$4:$G$1137,7,0)</f>
        <v>0</v>
      </c>
      <c r="H975" s="23"/>
      <c r="I975" s="23">
        <v>0</v>
      </c>
      <c r="J975" s="23">
        <v>0</v>
      </c>
      <c r="K975" s="24">
        <v>0</v>
      </c>
      <c r="L975" s="23">
        <v>0</v>
      </c>
      <c r="M975" s="23">
        <v>0</v>
      </c>
      <c r="N975" s="25">
        <f t="shared" si="140"/>
        <v>0</v>
      </c>
      <c r="O975" s="25">
        <v>0</v>
      </c>
      <c r="P975" s="22">
        <v>0</v>
      </c>
      <c r="Q975" s="23">
        <v>0</v>
      </c>
      <c r="R975" s="23">
        <v>0</v>
      </c>
      <c r="S975" s="31">
        <v>157056641</v>
      </c>
      <c r="T975" s="23">
        <v>0</v>
      </c>
      <c r="U975" s="24">
        <v>0</v>
      </c>
      <c r="V975" s="23">
        <v>0</v>
      </c>
      <c r="W975" s="23">
        <v>0</v>
      </c>
      <c r="X975" s="25">
        <f t="shared" si="141"/>
        <v>157056641</v>
      </c>
      <c r="Y975" s="25">
        <v>0</v>
      </c>
      <c r="Z975" s="22">
        <v>0</v>
      </c>
      <c r="AA975" s="23">
        <v>0</v>
      </c>
      <c r="AB975" s="22">
        <v>0</v>
      </c>
      <c r="AC975" s="23">
        <v>0</v>
      </c>
      <c r="AD975" s="23">
        <v>0</v>
      </c>
      <c r="AE975" s="23">
        <v>0</v>
      </c>
      <c r="AF975" s="24">
        <v>0</v>
      </c>
      <c r="AG975" s="23">
        <v>0</v>
      </c>
      <c r="AH975" s="23">
        <v>0</v>
      </c>
      <c r="AI975" s="25">
        <f t="shared" si="142"/>
        <v>157056641</v>
      </c>
      <c r="AJ975" s="25">
        <v>0</v>
      </c>
      <c r="AK975" s="24">
        <v>0</v>
      </c>
      <c r="AL975" s="23">
        <v>0</v>
      </c>
      <c r="AM975" s="23">
        <v>0</v>
      </c>
      <c r="AN975" s="24">
        <v>0</v>
      </c>
      <c r="AO975" s="24">
        <v>0</v>
      </c>
      <c r="AP975" s="23">
        <v>0</v>
      </c>
      <c r="AQ975" s="23">
        <v>0</v>
      </c>
      <c r="AR975" s="23">
        <v>0</v>
      </c>
      <c r="AS975" s="41" t="s">
        <v>2304</v>
      </c>
      <c r="AT975" s="23">
        <v>0</v>
      </c>
      <c r="AU975" s="23">
        <v>0</v>
      </c>
      <c r="AV975" s="25">
        <v>157056641</v>
      </c>
      <c r="AW975" s="22">
        <v>0</v>
      </c>
      <c r="AX975" s="23">
        <v>0</v>
      </c>
      <c r="AY975" s="41">
        <v>0</v>
      </c>
      <c r="AZ975" s="23">
        <v>0</v>
      </c>
      <c r="BA975" s="24">
        <v>0</v>
      </c>
      <c r="BB975" s="23">
        <v>0</v>
      </c>
      <c r="BC975" s="23"/>
      <c r="BD975" s="23">
        <v>0</v>
      </c>
      <c r="BE975" s="41">
        <v>0</v>
      </c>
      <c r="BF975" s="23">
        <v>138640535</v>
      </c>
      <c r="BG975" s="23">
        <v>143223074</v>
      </c>
      <c r="BH975" s="25">
        <v>438920250</v>
      </c>
      <c r="BI975" s="23">
        <v>0</v>
      </c>
      <c r="BJ975" s="23">
        <v>39923619</v>
      </c>
      <c r="BK975" s="23">
        <v>0</v>
      </c>
      <c r="BL975" s="23">
        <v>0</v>
      </c>
      <c r="BM975" s="23">
        <v>0</v>
      </c>
      <c r="BN975" s="24">
        <v>0</v>
      </c>
      <c r="BO975" s="23">
        <v>0</v>
      </c>
      <c r="BP975" s="23">
        <v>0</v>
      </c>
      <c r="BQ975" s="23">
        <v>0</v>
      </c>
      <c r="BR975" s="25">
        <v>478843869</v>
      </c>
      <c r="BS975" s="22">
        <v>0</v>
      </c>
      <c r="BT975" s="23">
        <v>0</v>
      </c>
      <c r="BU975" s="23">
        <v>0</v>
      </c>
      <c r="BV975" s="23">
        <v>0</v>
      </c>
      <c r="BW975" s="24">
        <v>0</v>
      </c>
      <c r="BX975" s="23">
        <v>0</v>
      </c>
      <c r="BY975" s="23">
        <v>0</v>
      </c>
      <c r="BZ975" s="23">
        <v>0</v>
      </c>
      <c r="CA975" s="25">
        <f t="shared" si="143"/>
        <v>478843869</v>
      </c>
      <c r="CB975" s="22">
        <v>0</v>
      </c>
      <c r="CC975" s="23">
        <v>0</v>
      </c>
      <c r="CD975" s="23">
        <v>0</v>
      </c>
      <c r="CE975" s="23">
        <v>0</v>
      </c>
      <c r="CF975" s="24">
        <v>0</v>
      </c>
      <c r="CG975" s="23">
        <v>0</v>
      </c>
      <c r="CH975" s="23">
        <v>0</v>
      </c>
      <c r="CI975" s="23">
        <v>0</v>
      </c>
      <c r="CJ975" s="25">
        <f t="shared" si="144"/>
        <v>478843869</v>
      </c>
      <c r="CK975" s="22">
        <v>0</v>
      </c>
      <c r="CL975" s="23">
        <v>0</v>
      </c>
      <c r="CM975" s="23">
        <v>0</v>
      </c>
      <c r="CN975" s="23">
        <v>0</v>
      </c>
      <c r="CO975" s="23">
        <v>0</v>
      </c>
      <c r="CP975" s="24">
        <v>0</v>
      </c>
      <c r="CQ975" s="23">
        <v>0</v>
      </c>
      <c r="CR975" s="23">
        <v>0</v>
      </c>
      <c r="CS975" s="25">
        <f t="shared" si="145"/>
        <v>478843869</v>
      </c>
      <c r="CT975" s="22">
        <v>0</v>
      </c>
      <c r="CU975" s="23">
        <v>0</v>
      </c>
      <c r="CV975" s="23">
        <v>0</v>
      </c>
      <c r="CW975" s="23"/>
      <c r="CX975" s="23">
        <v>0</v>
      </c>
      <c r="CY975" s="24">
        <v>0</v>
      </c>
      <c r="CZ975" s="23">
        <v>0</v>
      </c>
      <c r="DA975" s="23">
        <v>0</v>
      </c>
      <c r="DB975" s="25">
        <f t="shared" si="138"/>
        <v>478843869</v>
      </c>
      <c r="DC975" s="22">
        <v>0</v>
      </c>
      <c r="DD975" s="23">
        <v>0</v>
      </c>
      <c r="DE975" s="23">
        <v>0</v>
      </c>
      <c r="DF975" s="23">
        <v>0</v>
      </c>
      <c r="DG975" s="23">
        <v>0</v>
      </c>
      <c r="DH975" s="24">
        <v>0</v>
      </c>
      <c r="DI975" s="23">
        <v>0</v>
      </c>
      <c r="DJ975" s="23">
        <v>0</v>
      </c>
      <c r="DK975" s="25">
        <f t="shared" si="139"/>
        <v>478843869</v>
      </c>
      <c r="DL975" s="28">
        <v>0</v>
      </c>
      <c r="DM975" s="23">
        <v>0</v>
      </c>
      <c r="DN975" s="23">
        <v>0</v>
      </c>
      <c r="DO975" s="23">
        <v>0</v>
      </c>
      <c r="DP975" s="23"/>
      <c r="DQ975" s="23"/>
      <c r="DR975" s="23">
        <v>0</v>
      </c>
      <c r="DS975" s="23">
        <v>0</v>
      </c>
      <c r="DT975" s="24">
        <v>0</v>
      </c>
      <c r="DU975" s="23">
        <v>0</v>
      </c>
      <c r="DV975" s="23">
        <v>0</v>
      </c>
      <c r="DW975" s="26">
        <f t="shared" si="146"/>
        <v>478843869</v>
      </c>
      <c r="DX975" s="26">
        <f>VLOOKUP(B975,[2]RPTNCT049_ConsultaSaldosContabl!$I$4:$K$7914,3,0)</f>
        <v>178564154</v>
      </c>
      <c r="DY975" s="13" t="e">
        <f>+S975+AD975+AU975+#REF!+BG975+#REF!+BQ975+#REF!</f>
        <v>#REF!</v>
      </c>
    </row>
    <row r="976" spans="1:129" ht="15" customHeight="1" x14ac:dyDescent="0.2">
      <c r="A976" s="9">
        <v>8000955143</v>
      </c>
      <c r="B976" s="9">
        <v>800095514</v>
      </c>
      <c r="C976" s="9"/>
      <c r="D976" s="27">
        <v>213313433</v>
      </c>
      <c r="E976" s="21" t="s">
        <v>250</v>
      </c>
      <c r="F976" s="20" t="s">
        <v>1398</v>
      </c>
      <c r="G976" s="22">
        <f>VLOOKUP(A976,[1]SGP!$A$4:$G$1137,7,0)</f>
        <v>0</v>
      </c>
      <c r="H976" s="23"/>
      <c r="I976" s="23">
        <v>0</v>
      </c>
      <c r="J976" s="23">
        <v>0</v>
      </c>
      <c r="K976" s="24">
        <v>0</v>
      </c>
      <c r="L976" s="23">
        <v>0</v>
      </c>
      <c r="M976" s="23">
        <v>0</v>
      </c>
      <c r="N976" s="25">
        <f t="shared" si="140"/>
        <v>0</v>
      </c>
      <c r="O976" s="25">
        <v>0</v>
      </c>
      <c r="P976" s="22">
        <v>0</v>
      </c>
      <c r="Q976" s="23">
        <v>0</v>
      </c>
      <c r="R976" s="23">
        <v>0</v>
      </c>
      <c r="S976" s="31">
        <v>284577342</v>
      </c>
      <c r="T976" s="23">
        <v>0</v>
      </c>
      <c r="U976" s="24">
        <v>0</v>
      </c>
      <c r="V976" s="23">
        <v>0</v>
      </c>
      <c r="W976" s="23">
        <v>0</v>
      </c>
      <c r="X976" s="25">
        <f t="shared" si="141"/>
        <v>284577342</v>
      </c>
      <c r="Y976" s="25">
        <v>0</v>
      </c>
      <c r="Z976" s="22">
        <v>0</v>
      </c>
      <c r="AA976" s="23">
        <v>0</v>
      </c>
      <c r="AB976" s="22">
        <v>0</v>
      </c>
      <c r="AC976" s="23">
        <v>0</v>
      </c>
      <c r="AD976" s="23">
        <v>0</v>
      </c>
      <c r="AE976" s="23">
        <v>0</v>
      </c>
      <c r="AF976" s="24">
        <v>0</v>
      </c>
      <c r="AG976" s="23">
        <v>0</v>
      </c>
      <c r="AH976" s="23">
        <v>0</v>
      </c>
      <c r="AI976" s="25">
        <f t="shared" si="142"/>
        <v>284577342</v>
      </c>
      <c r="AJ976" s="25">
        <v>0</v>
      </c>
      <c r="AK976" s="24">
        <v>0</v>
      </c>
      <c r="AL976" s="23">
        <v>0</v>
      </c>
      <c r="AM976" s="23">
        <v>0</v>
      </c>
      <c r="AN976" s="24">
        <v>0</v>
      </c>
      <c r="AO976" s="24">
        <v>0</v>
      </c>
      <c r="AP976" s="23">
        <v>0</v>
      </c>
      <c r="AQ976" s="23">
        <v>0</v>
      </c>
      <c r="AR976" s="23">
        <v>0</v>
      </c>
      <c r="AS976" s="41" t="s">
        <v>2304</v>
      </c>
      <c r="AT976" s="23">
        <v>0</v>
      </c>
      <c r="AU976" s="23">
        <v>0</v>
      </c>
      <c r="AV976" s="25">
        <v>284577342</v>
      </c>
      <c r="AW976" s="22">
        <v>0</v>
      </c>
      <c r="AX976" s="23">
        <v>0</v>
      </c>
      <c r="AY976" s="41">
        <v>0</v>
      </c>
      <c r="AZ976" s="23">
        <v>0</v>
      </c>
      <c r="BA976" s="24">
        <v>0</v>
      </c>
      <c r="BB976" s="23">
        <v>0</v>
      </c>
      <c r="BC976" s="23"/>
      <c r="BD976" s="23">
        <v>0</v>
      </c>
      <c r="BE976" s="41">
        <v>0</v>
      </c>
      <c r="BF976" s="23">
        <v>239365655</v>
      </c>
      <c r="BG976" s="23">
        <v>274050272</v>
      </c>
      <c r="BH976" s="25">
        <v>797993269</v>
      </c>
      <c r="BI976" s="23">
        <v>0</v>
      </c>
      <c r="BJ976" s="23">
        <v>65345387</v>
      </c>
      <c r="BK976" s="23">
        <v>0</v>
      </c>
      <c r="BL976" s="23">
        <v>0</v>
      </c>
      <c r="BM976" s="23">
        <v>0</v>
      </c>
      <c r="BN976" s="24">
        <v>0</v>
      </c>
      <c r="BO976" s="23">
        <v>0</v>
      </c>
      <c r="BP976" s="23">
        <v>0</v>
      </c>
      <c r="BQ976" s="23">
        <v>0</v>
      </c>
      <c r="BR976" s="25">
        <v>863338656</v>
      </c>
      <c r="BS976" s="22">
        <v>0</v>
      </c>
      <c r="BT976" s="23">
        <v>0</v>
      </c>
      <c r="BU976" s="23">
        <v>0</v>
      </c>
      <c r="BV976" s="23">
        <v>0</v>
      </c>
      <c r="BW976" s="24">
        <v>0</v>
      </c>
      <c r="BX976" s="23">
        <v>0</v>
      </c>
      <c r="BY976" s="23">
        <v>0</v>
      </c>
      <c r="BZ976" s="23">
        <v>0</v>
      </c>
      <c r="CA976" s="25">
        <f t="shared" si="143"/>
        <v>863338656</v>
      </c>
      <c r="CB976" s="22">
        <v>0</v>
      </c>
      <c r="CC976" s="23">
        <v>0</v>
      </c>
      <c r="CD976" s="23">
        <v>0</v>
      </c>
      <c r="CE976" s="23">
        <v>0</v>
      </c>
      <c r="CF976" s="24">
        <v>0</v>
      </c>
      <c r="CG976" s="23">
        <v>0</v>
      </c>
      <c r="CH976" s="23">
        <v>0</v>
      </c>
      <c r="CI976" s="23">
        <v>0</v>
      </c>
      <c r="CJ976" s="25">
        <f t="shared" si="144"/>
        <v>863338656</v>
      </c>
      <c r="CK976" s="22">
        <v>0</v>
      </c>
      <c r="CL976" s="23">
        <v>0</v>
      </c>
      <c r="CM976" s="23">
        <v>0</v>
      </c>
      <c r="CN976" s="23">
        <v>0</v>
      </c>
      <c r="CO976" s="23">
        <v>0</v>
      </c>
      <c r="CP976" s="24">
        <v>0</v>
      </c>
      <c r="CQ976" s="23">
        <v>0</v>
      </c>
      <c r="CR976" s="23">
        <v>0</v>
      </c>
      <c r="CS976" s="25">
        <f t="shared" si="145"/>
        <v>863338656</v>
      </c>
      <c r="CT976" s="22">
        <v>0</v>
      </c>
      <c r="CU976" s="23">
        <v>0</v>
      </c>
      <c r="CV976" s="23">
        <v>0</v>
      </c>
      <c r="CW976" s="23"/>
      <c r="CX976" s="23">
        <v>0</v>
      </c>
      <c r="CY976" s="24">
        <v>0</v>
      </c>
      <c r="CZ976" s="23">
        <v>0</v>
      </c>
      <c r="DA976" s="23">
        <v>0</v>
      </c>
      <c r="DB976" s="25">
        <f t="shared" si="138"/>
        <v>863338656</v>
      </c>
      <c r="DC976" s="22">
        <v>0</v>
      </c>
      <c r="DD976" s="23">
        <v>0</v>
      </c>
      <c r="DE976" s="23">
        <v>0</v>
      </c>
      <c r="DF976" s="23">
        <v>0</v>
      </c>
      <c r="DG976" s="23">
        <v>0</v>
      </c>
      <c r="DH976" s="24">
        <v>0</v>
      </c>
      <c r="DI976" s="23">
        <v>0</v>
      </c>
      <c r="DJ976" s="23">
        <v>0</v>
      </c>
      <c r="DK976" s="25">
        <f t="shared" si="139"/>
        <v>863338656</v>
      </c>
      <c r="DL976" s="28">
        <v>0</v>
      </c>
      <c r="DM976" s="23">
        <v>0</v>
      </c>
      <c r="DN976" s="23">
        <v>0</v>
      </c>
      <c r="DO976" s="23">
        <v>0</v>
      </c>
      <c r="DP976" s="23"/>
      <c r="DQ976" s="23"/>
      <c r="DR976" s="23">
        <v>0</v>
      </c>
      <c r="DS976" s="23">
        <v>0</v>
      </c>
      <c r="DT976" s="24">
        <v>0</v>
      </c>
      <c r="DU976" s="23">
        <v>0</v>
      </c>
      <c r="DV976" s="23">
        <v>0</v>
      </c>
      <c r="DW976" s="26">
        <f t="shared" si="146"/>
        <v>863338656</v>
      </c>
      <c r="DX976" s="26">
        <f>VLOOKUP(B976,[2]RPTNCT049_ConsultaSaldosContabl!$I$4:$K$7914,3,0)</f>
        <v>304711042</v>
      </c>
      <c r="DY976" s="13" t="e">
        <f>+S976+AD976+AU976+#REF!+BG976+#REF!+BQ976+#REF!</f>
        <v>#REF!</v>
      </c>
    </row>
    <row r="977" spans="1:129" ht="15" customHeight="1" x14ac:dyDescent="0.2">
      <c r="A977" s="9">
        <v>8000955111</v>
      </c>
      <c r="B977" s="9">
        <v>800095511</v>
      </c>
      <c r="C977" s="9"/>
      <c r="D977" s="27">
        <v>214013440</v>
      </c>
      <c r="E977" s="21" t="s">
        <v>251</v>
      </c>
      <c r="F977" s="20" t="s">
        <v>1399</v>
      </c>
      <c r="G977" s="22">
        <f>VLOOKUP(A977,[1]SGP!$A$4:$G$1137,7,0)</f>
        <v>0</v>
      </c>
      <c r="H977" s="23"/>
      <c r="I977" s="23">
        <v>0</v>
      </c>
      <c r="J977" s="23">
        <v>0</v>
      </c>
      <c r="K977" s="24">
        <v>0</v>
      </c>
      <c r="L977" s="23">
        <v>0</v>
      </c>
      <c r="M977" s="23">
        <v>0</v>
      </c>
      <c r="N977" s="25">
        <f t="shared" si="140"/>
        <v>0</v>
      </c>
      <c r="O977" s="25">
        <v>0</v>
      </c>
      <c r="P977" s="22">
        <v>0</v>
      </c>
      <c r="Q977" s="23">
        <v>0</v>
      </c>
      <c r="R977" s="23">
        <v>0</v>
      </c>
      <c r="S977" s="31">
        <v>113255468</v>
      </c>
      <c r="T977" s="23">
        <v>0</v>
      </c>
      <c r="U977" s="24">
        <v>0</v>
      </c>
      <c r="V977" s="23">
        <v>0</v>
      </c>
      <c r="W977" s="23">
        <v>0</v>
      </c>
      <c r="X977" s="25">
        <f t="shared" si="141"/>
        <v>113255468</v>
      </c>
      <c r="Y977" s="25">
        <v>0</v>
      </c>
      <c r="Z977" s="22">
        <v>0</v>
      </c>
      <c r="AA977" s="23">
        <v>0</v>
      </c>
      <c r="AB977" s="22">
        <v>0</v>
      </c>
      <c r="AC977" s="23">
        <v>0</v>
      </c>
      <c r="AD977" s="23">
        <v>0</v>
      </c>
      <c r="AE977" s="23">
        <v>0</v>
      </c>
      <c r="AF977" s="24">
        <v>0</v>
      </c>
      <c r="AG977" s="23">
        <v>0</v>
      </c>
      <c r="AH977" s="23">
        <v>0</v>
      </c>
      <c r="AI977" s="25">
        <f t="shared" si="142"/>
        <v>113255468</v>
      </c>
      <c r="AJ977" s="25">
        <v>0</v>
      </c>
      <c r="AK977" s="25">
        <v>0</v>
      </c>
      <c r="AL977" s="23">
        <v>0</v>
      </c>
      <c r="AM977" s="23">
        <v>0</v>
      </c>
      <c r="AN977" s="24">
        <v>0</v>
      </c>
      <c r="AO977" s="24">
        <v>0</v>
      </c>
      <c r="AP977" s="23">
        <v>0</v>
      </c>
      <c r="AQ977" s="23">
        <v>0</v>
      </c>
      <c r="AR977" s="23">
        <v>0</v>
      </c>
      <c r="AS977" s="41" t="s">
        <v>2304</v>
      </c>
      <c r="AT977" s="23">
        <v>0</v>
      </c>
      <c r="AU977" s="23">
        <v>0</v>
      </c>
      <c r="AV977" s="25">
        <v>113255468</v>
      </c>
      <c r="AW977" s="22">
        <v>0</v>
      </c>
      <c r="AX977" s="23">
        <v>0</v>
      </c>
      <c r="AY977" s="41">
        <v>0</v>
      </c>
      <c r="AZ977" s="23">
        <v>0</v>
      </c>
      <c r="BA977" s="24">
        <v>0</v>
      </c>
      <c r="BB977" s="23">
        <v>0</v>
      </c>
      <c r="BC977" s="23"/>
      <c r="BD977" s="23">
        <v>0</v>
      </c>
      <c r="BE977" s="41">
        <v>0</v>
      </c>
      <c r="BF977" s="23">
        <v>121385695</v>
      </c>
      <c r="BG977" s="23">
        <v>108478267</v>
      </c>
      <c r="BH977" s="25">
        <v>343119430</v>
      </c>
      <c r="BI977" s="23">
        <v>0</v>
      </c>
      <c r="BJ977" s="23">
        <v>34729600</v>
      </c>
      <c r="BK977" s="23">
        <v>0</v>
      </c>
      <c r="BL977" s="23">
        <v>0</v>
      </c>
      <c r="BM977" s="23">
        <v>0</v>
      </c>
      <c r="BN977" s="24">
        <v>0</v>
      </c>
      <c r="BO977" s="23">
        <v>0</v>
      </c>
      <c r="BP977" s="23">
        <v>0</v>
      </c>
      <c r="BQ977" s="23">
        <v>0</v>
      </c>
      <c r="BR977" s="25">
        <v>377849030</v>
      </c>
      <c r="BS977" s="22">
        <v>0</v>
      </c>
      <c r="BT977" s="23">
        <v>0</v>
      </c>
      <c r="BU977" s="23">
        <v>0</v>
      </c>
      <c r="BV977" s="23">
        <v>0</v>
      </c>
      <c r="BW977" s="24">
        <v>0</v>
      </c>
      <c r="BX977" s="23">
        <v>0</v>
      </c>
      <c r="BY977" s="23">
        <v>0</v>
      </c>
      <c r="BZ977" s="23">
        <v>0</v>
      </c>
      <c r="CA977" s="25">
        <f t="shared" si="143"/>
        <v>377849030</v>
      </c>
      <c r="CB977" s="22">
        <v>0</v>
      </c>
      <c r="CC977" s="23">
        <v>0</v>
      </c>
      <c r="CD977" s="23">
        <v>0</v>
      </c>
      <c r="CE977" s="23">
        <v>0</v>
      </c>
      <c r="CF977" s="24">
        <v>0</v>
      </c>
      <c r="CG977" s="23">
        <v>0</v>
      </c>
      <c r="CH977" s="23">
        <v>0</v>
      </c>
      <c r="CI977" s="23">
        <v>0</v>
      </c>
      <c r="CJ977" s="25">
        <f t="shared" si="144"/>
        <v>377849030</v>
      </c>
      <c r="CK977" s="22">
        <v>0</v>
      </c>
      <c r="CL977" s="23">
        <v>0</v>
      </c>
      <c r="CM977" s="23">
        <v>0</v>
      </c>
      <c r="CN977" s="23">
        <v>0</v>
      </c>
      <c r="CO977" s="23">
        <v>0</v>
      </c>
      <c r="CP977" s="24">
        <v>0</v>
      </c>
      <c r="CQ977" s="23">
        <v>0</v>
      </c>
      <c r="CR977" s="23">
        <v>0</v>
      </c>
      <c r="CS977" s="25">
        <f t="shared" si="145"/>
        <v>377849030</v>
      </c>
      <c r="CT977" s="22">
        <v>0</v>
      </c>
      <c r="CU977" s="23">
        <v>0</v>
      </c>
      <c r="CV977" s="23">
        <v>0</v>
      </c>
      <c r="CW977" s="23"/>
      <c r="CX977" s="23">
        <v>0</v>
      </c>
      <c r="CY977" s="24">
        <v>0</v>
      </c>
      <c r="CZ977" s="23">
        <v>0</v>
      </c>
      <c r="DA977" s="23">
        <v>0</v>
      </c>
      <c r="DB977" s="25">
        <f t="shared" si="138"/>
        <v>377849030</v>
      </c>
      <c r="DC977" s="22">
        <v>0</v>
      </c>
      <c r="DD977" s="23">
        <v>0</v>
      </c>
      <c r="DE977" s="23">
        <v>0</v>
      </c>
      <c r="DF977" s="23">
        <v>0</v>
      </c>
      <c r="DG977" s="23">
        <v>0</v>
      </c>
      <c r="DH977" s="24">
        <v>0</v>
      </c>
      <c r="DI977" s="23">
        <v>0</v>
      </c>
      <c r="DJ977" s="23">
        <v>0</v>
      </c>
      <c r="DK977" s="25">
        <f t="shared" si="139"/>
        <v>377849030</v>
      </c>
      <c r="DL977" s="28">
        <v>0</v>
      </c>
      <c r="DM977" s="23">
        <v>0</v>
      </c>
      <c r="DN977" s="23">
        <v>0</v>
      </c>
      <c r="DO977" s="23">
        <v>0</v>
      </c>
      <c r="DP977" s="23"/>
      <c r="DQ977" s="23"/>
      <c r="DR977" s="23">
        <v>0</v>
      </c>
      <c r="DS977" s="23">
        <v>0</v>
      </c>
      <c r="DT977" s="24">
        <v>0</v>
      </c>
      <c r="DU977" s="23">
        <v>0</v>
      </c>
      <c r="DV977" s="23">
        <v>0</v>
      </c>
      <c r="DW977" s="26">
        <f t="shared" si="146"/>
        <v>377849030</v>
      </c>
      <c r="DX977" s="26">
        <f>VLOOKUP(B977,[2]RPTNCT049_ConsultaSaldosContabl!$I$4:$K$7914,3,0)</f>
        <v>156115295</v>
      </c>
      <c r="DY977" s="13" t="e">
        <f>+S977+AD977+AU977+#REF!+BG977+#REF!+BQ977+#REF!</f>
        <v>#REF!</v>
      </c>
    </row>
    <row r="978" spans="1:129" ht="15" customHeight="1" x14ac:dyDescent="0.2">
      <c r="A978" s="9">
        <v>8000954668</v>
      </c>
      <c r="B978" s="9">
        <v>800095466</v>
      </c>
      <c r="C978" s="9"/>
      <c r="D978" s="27">
        <v>214213442</v>
      </c>
      <c r="E978" s="21" t="s">
        <v>252</v>
      </c>
      <c r="F978" s="20" t="s">
        <v>1400</v>
      </c>
      <c r="G978" s="22">
        <f>VLOOKUP(A978,[1]SGP!$A$4:$G$1137,7,0)</f>
        <v>0</v>
      </c>
      <c r="H978" s="23"/>
      <c r="I978" s="23">
        <v>0</v>
      </c>
      <c r="J978" s="23">
        <v>0</v>
      </c>
      <c r="K978" s="24">
        <v>0</v>
      </c>
      <c r="L978" s="23">
        <v>0</v>
      </c>
      <c r="M978" s="23">
        <v>0</v>
      </c>
      <c r="N978" s="25">
        <f t="shared" si="140"/>
        <v>0</v>
      </c>
      <c r="O978" s="25">
        <v>0</v>
      </c>
      <c r="P978" s="22">
        <v>0</v>
      </c>
      <c r="Q978" s="23">
        <v>0</v>
      </c>
      <c r="R978" s="23">
        <v>0</v>
      </c>
      <c r="S978" s="31">
        <v>575554218</v>
      </c>
      <c r="T978" s="23">
        <v>0</v>
      </c>
      <c r="U978" s="24">
        <v>0</v>
      </c>
      <c r="V978" s="23">
        <v>0</v>
      </c>
      <c r="W978" s="23">
        <v>0</v>
      </c>
      <c r="X978" s="25">
        <f t="shared" si="141"/>
        <v>575554218</v>
      </c>
      <c r="Y978" s="25">
        <v>0</v>
      </c>
      <c r="Z978" s="22">
        <v>0</v>
      </c>
      <c r="AA978" s="23">
        <v>0</v>
      </c>
      <c r="AB978" s="22">
        <v>0</v>
      </c>
      <c r="AC978" s="23">
        <v>0</v>
      </c>
      <c r="AD978" s="23">
        <v>0</v>
      </c>
      <c r="AE978" s="23">
        <v>0</v>
      </c>
      <c r="AF978" s="24">
        <v>0</v>
      </c>
      <c r="AG978" s="23">
        <v>0</v>
      </c>
      <c r="AH978" s="23">
        <v>0</v>
      </c>
      <c r="AI978" s="25">
        <f t="shared" si="142"/>
        <v>575554218</v>
      </c>
      <c r="AJ978" s="25">
        <v>0</v>
      </c>
      <c r="AK978" s="24">
        <v>0</v>
      </c>
      <c r="AL978" s="23">
        <v>0</v>
      </c>
      <c r="AM978" s="23">
        <v>0</v>
      </c>
      <c r="AN978" s="24">
        <v>0</v>
      </c>
      <c r="AO978" s="24">
        <v>0</v>
      </c>
      <c r="AP978" s="23">
        <v>0</v>
      </c>
      <c r="AQ978" s="23">
        <v>0</v>
      </c>
      <c r="AR978" s="23">
        <v>0</v>
      </c>
      <c r="AS978" s="41" t="s">
        <v>2304</v>
      </c>
      <c r="AT978" s="23">
        <v>0</v>
      </c>
      <c r="AU978" s="23">
        <v>0</v>
      </c>
      <c r="AV978" s="25">
        <v>575554218</v>
      </c>
      <c r="AW978" s="22">
        <v>0</v>
      </c>
      <c r="AX978" s="23">
        <v>0</v>
      </c>
      <c r="AY978" s="41">
        <v>0</v>
      </c>
      <c r="AZ978" s="23">
        <v>0</v>
      </c>
      <c r="BA978" s="24">
        <v>0</v>
      </c>
      <c r="BB978" s="23">
        <v>0</v>
      </c>
      <c r="BC978" s="23"/>
      <c r="BD978" s="23">
        <v>0</v>
      </c>
      <c r="BE978" s="41">
        <v>0</v>
      </c>
      <c r="BF978" s="23">
        <v>457382025</v>
      </c>
      <c r="BG978" s="23">
        <v>505733047</v>
      </c>
      <c r="BH978" s="25">
        <v>1538669290</v>
      </c>
      <c r="BI978" s="23">
        <v>0</v>
      </c>
      <c r="BJ978" s="23">
        <v>133337995</v>
      </c>
      <c r="BK978" s="23">
        <v>0</v>
      </c>
      <c r="BL978" s="23">
        <v>0</v>
      </c>
      <c r="BM978" s="23">
        <v>0</v>
      </c>
      <c r="BN978" s="24">
        <v>0</v>
      </c>
      <c r="BO978" s="23">
        <v>0</v>
      </c>
      <c r="BP978" s="23">
        <v>0</v>
      </c>
      <c r="BQ978" s="23">
        <v>0</v>
      </c>
      <c r="BR978" s="25">
        <v>1672007285</v>
      </c>
      <c r="BS978" s="22">
        <v>0</v>
      </c>
      <c r="BT978" s="23">
        <v>0</v>
      </c>
      <c r="BU978" s="23">
        <v>0</v>
      </c>
      <c r="BV978" s="23">
        <v>0</v>
      </c>
      <c r="BW978" s="24">
        <v>0</v>
      </c>
      <c r="BX978" s="23">
        <v>0</v>
      </c>
      <c r="BY978" s="23">
        <v>0</v>
      </c>
      <c r="BZ978" s="23">
        <v>0</v>
      </c>
      <c r="CA978" s="25">
        <f t="shared" si="143"/>
        <v>1672007285</v>
      </c>
      <c r="CB978" s="22">
        <v>0</v>
      </c>
      <c r="CC978" s="23">
        <v>0</v>
      </c>
      <c r="CD978" s="23">
        <v>0</v>
      </c>
      <c r="CE978" s="23">
        <v>0</v>
      </c>
      <c r="CF978" s="24">
        <v>0</v>
      </c>
      <c r="CG978" s="23">
        <v>0</v>
      </c>
      <c r="CH978" s="23">
        <v>0</v>
      </c>
      <c r="CI978" s="23">
        <v>0</v>
      </c>
      <c r="CJ978" s="25">
        <f t="shared" si="144"/>
        <v>1672007285</v>
      </c>
      <c r="CK978" s="22">
        <v>0</v>
      </c>
      <c r="CL978" s="23">
        <v>0</v>
      </c>
      <c r="CM978" s="23">
        <v>0</v>
      </c>
      <c r="CN978" s="23">
        <v>0</v>
      </c>
      <c r="CO978" s="23">
        <v>0</v>
      </c>
      <c r="CP978" s="24">
        <v>0</v>
      </c>
      <c r="CQ978" s="23">
        <v>0</v>
      </c>
      <c r="CR978" s="23">
        <v>0</v>
      </c>
      <c r="CS978" s="25">
        <f t="shared" si="145"/>
        <v>1672007285</v>
      </c>
      <c r="CT978" s="22">
        <v>0</v>
      </c>
      <c r="CU978" s="23">
        <v>0</v>
      </c>
      <c r="CV978" s="23">
        <v>0</v>
      </c>
      <c r="CW978" s="23"/>
      <c r="CX978" s="23">
        <v>0</v>
      </c>
      <c r="CY978" s="24">
        <v>0</v>
      </c>
      <c r="CZ978" s="23">
        <v>0</v>
      </c>
      <c r="DA978" s="23">
        <v>0</v>
      </c>
      <c r="DB978" s="25">
        <f t="shared" si="138"/>
        <v>1672007285</v>
      </c>
      <c r="DC978" s="22">
        <v>0</v>
      </c>
      <c r="DD978" s="23">
        <v>0</v>
      </c>
      <c r="DE978" s="23">
        <v>0</v>
      </c>
      <c r="DF978" s="23">
        <v>0</v>
      </c>
      <c r="DG978" s="23">
        <v>0</v>
      </c>
      <c r="DH978" s="24">
        <v>0</v>
      </c>
      <c r="DI978" s="23">
        <v>0</v>
      </c>
      <c r="DJ978" s="23">
        <v>0</v>
      </c>
      <c r="DK978" s="25">
        <f t="shared" si="139"/>
        <v>1672007285</v>
      </c>
      <c r="DL978" s="28">
        <v>0</v>
      </c>
      <c r="DM978" s="23">
        <v>0</v>
      </c>
      <c r="DN978" s="23">
        <v>0</v>
      </c>
      <c r="DO978" s="23">
        <v>0</v>
      </c>
      <c r="DP978" s="23"/>
      <c r="DQ978" s="23"/>
      <c r="DR978" s="23">
        <v>0</v>
      </c>
      <c r="DS978" s="23">
        <v>0</v>
      </c>
      <c r="DT978" s="24">
        <v>0</v>
      </c>
      <c r="DU978" s="23">
        <v>0</v>
      </c>
      <c r="DV978" s="23">
        <v>0</v>
      </c>
      <c r="DW978" s="26">
        <f t="shared" si="146"/>
        <v>1672007285</v>
      </c>
      <c r="DX978" s="26">
        <f>VLOOKUP(B978,[2]RPTNCT049_ConsultaSaldosContabl!$I$4:$K$7914,3,0)</f>
        <v>590720020</v>
      </c>
      <c r="DY978" s="13" t="e">
        <f>+S978+AD978+AU978+#REF!+BG978+#REF!+BQ978+#REF!</f>
        <v>#REF!</v>
      </c>
    </row>
    <row r="979" spans="1:129" ht="15" customHeight="1" x14ac:dyDescent="0.2">
      <c r="A979" s="9">
        <v>8000954611</v>
      </c>
      <c r="B979" s="9">
        <v>800095461</v>
      </c>
      <c r="C979" s="9"/>
      <c r="D979" s="27">
        <v>211617616</v>
      </c>
      <c r="E979" s="21" t="s">
        <v>415</v>
      </c>
      <c r="F979" s="20" t="s">
        <v>1559</v>
      </c>
      <c r="G979" s="22">
        <f>VLOOKUP(A979,[1]SGP!$A$4:$G$1137,7,0)</f>
        <v>0</v>
      </c>
      <c r="H979" s="23"/>
      <c r="I979" s="23">
        <v>0</v>
      </c>
      <c r="J979" s="23">
        <v>0</v>
      </c>
      <c r="K979" s="24">
        <v>0</v>
      </c>
      <c r="L979" s="23">
        <v>0</v>
      </c>
      <c r="M979" s="23">
        <v>0</v>
      </c>
      <c r="N979" s="25">
        <f t="shared" si="140"/>
        <v>0</v>
      </c>
      <c r="O979" s="25">
        <v>0</v>
      </c>
      <c r="P979" s="22">
        <v>0</v>
      </c>
      <c r="Q979" s="23">
        <v>0</v>
      </c>
      <c r="R979" s="23">
        <v>0</v>
      </c>
      <c r="S979" s="31">
        <v>101208016</v>
      </c>
      <c r="T979" s="23">
        <v>0</v>
      </c>
      <c r="U979" s="24">
        <v>0</v>
      </c>
      <c r="V979" s="23">
        <v>0</v>
      </c>
      <c r="W979" s="23">
        <v>0</v>
      </c>
      <c r="X979" s="25">
        <f t="shared" si="141"/>
        <v>101208016</v>
      </c>
      <c r="Y979" s="25">
        <v>0</v>
      </c>
      <c r="Z979" s="22">
        <v>0</v>
      </c>
      <c r="AA979" s="23">
        <v>0</v>
      </c>
      <c r="AB979" s="22">
        <v>0</v>
      </c>
      <c r="AC979" s="23">
        <v>0</v>
      </c>
      <c r="AD979" s="23">
        <v>0</v>
      </c>
      <c r="AE979" s="23">
        <v>0</v>
      </c>
      <c r="AF979" s="24">
        <v>0</v>
      </c>
      <c r="AG979" s="23">
        <v>0</v>
      </c>
      <c r="AH979" s="23">
        <v>0</v>
      </c>
      <c r="AI979" s="25">
        <f t="shared" si="142"/>
        <v>101208016</v>
      </c>
      <c r="AJ979" s="25">
        <v>0</v>
      </c>
      <c r="AK979" s="24">
        <v>0</v>
      </c>
      <c r="AL979" s="23">
        <v>0</v>
      </c>
      <c r="AM979" s="23">
        <v>0</v>
      </c>
      <c r="AN979" s="24">
        <v>0</v>
      </c>
      <c r="AO979" s="24">
        <v>0</v>
      </c>
      <c r="AP979" s="23">
        <v>0</v>
      </c>
      <c r="AQ979" s="23">
        <v>0</v>
      </c>
      <c r="AR979" s="23">
        <v>0</v>
      </c>
      <c r="AS979" s="41" t="s">
        <v>2304</v>
      </c>
      <c r="AT979" s="23">
        <v>0</v>
      </c>
      <c r="AU979" s="23">
        <v>0</v>
      </c>
      <c r="AV979" s="25">
        <v>101208016</v>
      </c>
      <c r="AW979" s="22">
        <v>0</v>
      </c>
      <c r="AX979" s="23">
        <v>0</v>
      </c>
      <c r="AY979" s="41">
        <v>0</v>
      </c>
      <c r="AZ979" s="23">
        <v>0</v>
      </c>
      <c r="BA979" s="24">
        <v>0</v>
      </c>
      <c r="BB979" s="23">
        <v>0</v>
      </c>
      <c r="BC979" s="23"/>
      <c r="BD979" s="23">
        <v>0</v>
      </c>
      <c r="BE979" s="41">
        <v>0</v>
      </c>
      <c r="BF979" s="23">
        <v>59941545</v>
      </c>
      <c r="BG979" s="23">
        <v>94329828</v>
      </c>
      <c r="BH979" s="25">
        <v>255479389</v>
      </c>
      <c r="BI979" s="23">
        <v>0</v>
      </c>
      <c r="BJ979" s="23">
        <v>17121147</v>
      </c>
      <c r="BK979" s="23">
        <v>0</v>
      </c>
      <c r="BL979" s="23">
        <v>0</v>
      </c>
      <c r="BM979" s="23">
        <v>0</v>
      </c>
      <c r="BN979" s="24">
        <v>0</v>
      </c>
      <c r="BO979" s="23">
        <v>0</v>
      </c>
      <c r="BP979" s="23">
        <v>0</v>
      </c>
      <c r="BQ979" s="23">
        <v>0</v>
      </c>
      <c r="BR979" s="25">
        <v>272600536</v>
      </c>
      <c r="BS979" s="22">
        <v>0</v>
      </c>
      <c r="BT979" s="23">
        <v>0</v>
      </c>
      <c r="BU979" s="23">
        <v>0</v>
      </c>
      <c r="BV979" s="23">
        <v>0</v>
      </c>
      <c r="BW979" s="24">
        <v>0</v>
      </c>
      <c r="BX979" s="23">
        <v>0</v>
      </c>
      <c r="BY979" s="23">
        <v>0</v>
      </c>
      <c r="BZ979" s="23">
        <v>0</v>
      </c>
      <c r="CA979" s="25">
        <f t="shared" si="143"/>
        <v>272600536</v>
      </c>
      <c r="CB979" s="22">
        <v>0</v>
      </c>
      <c r="CC979" s="23">
        <v>0</v>
      </c>
      <c r="CD979" s="23">
        <v>0</v>
      </c>
      <c r="CE979" s="23">
        <v>0</v>
      </c>
      <c r="CF979" s="24">
        <v>0</v>
      </c>
      <c r="CG979" s="23">
        <v>0</v>
      </c>
      <c r="CH979" s="23">
        <v>0</v>
      </c>
      <c r="CI979" s="23">
        <v>0</v>
      </c>
      <c r="CJ979" s="25">
        <f t="shared" si="144"/>
        <v>272600536</v>
      </c>
      <c r="CK979" s="22">
        <v>0</v>
      </c>
      <c r="CL979" s="23">
        <v>0</v>
      </c>
      <c r="CM979" s="23">
        <v>0</v>
      </c>
      <c r="CN979" s="23">
        <v>0</v>
      </c>
      <c r="CO979" s="23">
        <v>0</v>
      </c>
      <c r="CP979" s="24">
        <v>0</v>
      </c>
      <c r="CQ979" s="23">
        <v>0</v>
      </c>
      <c r="CR979" s="23">
        <v>0</v>
      </c>
      <c r="CS979" s="25">
        <f t="shared" si="145"/>
        <v>272600536</v>
      </c>
      <c r="CT979" s="22">
        <v>0</v>
      </c>
      <c r="CU979" s="23">
        <v>0</v>
      </c>
      <c r="CV979" s="23">
        <v>0</v>
      </c>
      <c r="CW979" s="23"/>
      <c r="CX979" s="23">
        <v>0</v>
      </c>
      <c r="CY979" s="24">
        <v>0</v>
      </c>
      <c r="CZ979" s="23">
        <v>0</v>
      </c>
      <c r="DA979" s="23">
        <v>0</v>
      </c>
      <c r="DB979" s="25">
        <f t="shared" si="138"/>
        <v>272600536</v>
      </c>
      <c r="DC979" s="22">
        <v>0</v>
      </c>
      <c r="DD979" s="23">
        <v>0</v>
      </c>
      <c r="DE979" s="23">
        <v>0</v>
      </c>
      <c r="DF979" s="23">
        <v>0</v>
      </c>
      <c r="DG979" s="23">
        <v>0</v>
      </c>
      <c r="DH979" s="24">
        <v>0</v>
      </c>
      <c r="DI979" s="23">
        <v>0</v>
      </c>
      <c r="DJ979" s="23">
        <v>0</v>
      </c>
      <c r="DK979" s="25">
        <f t="shared" si="139"/>
        <v>272600536</v>
      </c>
      <c r="DL979" s="28">
        <v>0</v>
      </c>
      <c r="DM979" s="23">
        <v>0</v>
      </c>
      <c r="DN979" s="23">
        <v>0</v>
      </c>
      <c r="DO979" s="23">
        <v>0</v>
      </c>
      <c r="DP979" s="23"/>
      <c r="DQ979" s="23"/>
      <c r="DR979" s="23">
        <v>0</v>
      </c>
      <c r="DS979" s="23">
        <v>0</v>
      </c>
      <c r="DT979" s="24">
        <v>0</v>
      </c>
      <c r="DU979" s="23">
        <v>0</v>
      </c>
      <c r="DV979" s="23">
        <v>0</v>
      </c>
      <c r="DW979" s="26">
        <f t="shared" si="146"/>
        <v>272600536</v>
      </c>
      <c r="DX979" s="26">
        <f>VLOOKUP(B979,[2]RPTNCT049_ConsultaSaldosContabl!$I$4:$K$7914,3,0)</f>
        <v>77062692</v>
      </c>
      <c r="DY979" s="13" t="e">
        <f>+S979+AD979+AU979+#REF!+BG979+#REF!+BQ979+#REF!</f>
        <v>#REF!</v>
      </c>
    </row>
    <row r="980" spans="1:129" ht="15" customHeight="1" x14ac:dyDescent="0.2">
      <c r="A980" s="9">
        <v>8000951742</v>
      </c>
      <c r="B980" s="9">
        <v>800095174</v>
      </c>
      <c r="C980" s="9"/>
      <c r="D980" s="27">
        <v>219925799</v>
      </c>
      <c r="E980" s="21" t="s">
        <v>620</v>
      </c>
      <c r="F980" s="20" t="s">
        <v>1759</v>
      </c>
      <c r="G980" s="22">
        <f>VLOOKUP(A980,[1]SGP!$A$4:$G$1137,7,0)</f>
        <v>0</v>
      </c>
      <c r="H980" s="23"/>
      <c r="I980" s="23">
        <v>0</v>
      </c>
      <c r="J980" s="23">
        <v>0</v>
      </c>
      <c r="K980" s="24">
        <v>0</v>
      </c>
      <c r="L980" s="23">
        <v>0</v>
      </c>
      <c r="M980" s="23">
        <v>0</v>
      </c>
      <c r="N980" s="25">
        <f t="shared" si="140"/>
        <v>0</v>
      </c>
      <c r="O980" s="25">
        <v>0</v>
      </c>
      <c r="P980" s="22">
        <v>0</v>
      </c>
      <c r="Q980" s="23">
        <v>0</v>
      </c>
      <c r="R980" s="23">
        <v>0</v>
      </c>
      <c r="S980" s="31">
        <v>150051660</v>
      </c>
      <c r="T980" s="23">
        <v>0</v>
      </c>
      <c r="U980" s="24">
        <v>0</v>
      </c>
      <c r="V980" s="23">
        <v>0</v>
      </c>
      <c r="W980" s="23">
        <v>0</v>
      </c>
      <c r="X980" s="25">
        <f t="shared" si="141"/>
        <v>150051660</v>
      </c>
      <c r="Y980" s="25">
        <v>0</v>
      </c>
      <c r="Z980" s="22">
        <v>0</v>
      </c>
      <c r="AA980" s="23">
        <v>0</v>
      </c>
      <c r="AB980" s="22">
        <v>0</v>
      </c>
      <c r="AC980" s="23">
        <v>0</v>
      </c>
      <c r="AD980" s="23">
        <v>0</v>
      </c>
      <c r="AE980" s="23">
        <v>0</v>
      </c>
      <c r="AF980" s="24">
        <v>0</v>
      </c>
      <c r="AG980" s="23">
        <v>0</v>
      </c>
      <c r="AH980" s="23">
        <v>0</v>
      </c>
      <c r="AI980" s="25">
        <f t="shared" si="142"/>
        <v>150051660</v>
      </c>
      <c r="AJ980" s="25">
        <v>0</v>
      </c>
      <c r="AK980" s="24">
        <v>0</v>
      </c>
      <c r="AL980" s="23">
        <v>0</v>
      </c>
      <c r="AM980" s="23">
        <v>0</v>
      </c>
      <c r="AN980" s="24">
        <v>0</v>
      </c>
      <c r="AO980" s="24">
        <v>0</v>
      </c>
      <c r="AP980" s="23">
        <v>0</v>
      </c>
      <c r="AQ980" s="23">
        <v>0</v>
      </c>
      <c r="AR980" s="23">
        <v>0</v>
      </c>
      <c r="AS980" s="41" t="s">
        <v>2304</v>
      </c>
      <c r="AT980" s="23">
        <v>0</v>
      </c>
      <c r="AU980" s="23">
        <v>0</v>
      </c>
      <c r="AV980" s="25">
        <v>150051660</v>
      </c>
      <c r="AW980" s="22">
        <v>0</v>
      </c>
      <c r="AX980" s="23">
        <v>0</v>
      </c>
      <c r="AY980" s="41">
        <v>0</v>
      </c>
      <c r="AZ980" s="23">
        <v>0</v>
      </c>
      <c r="BA980" s="24">
        <v>0</v>
      </c>
      <c r="BB980" s="23">
        <v>0</v>
      </c>
      <c r="BC980" s="23"/>
      <c r="BD980" s="23">
        <v>0</v>
      </c>
      <c r="BE980" s="41">
        <v>0</v>
      </c>
      <c r="BF980" s="23">
        <v>65503265</v>
      </c>
      <c r="BG980" s="23">
        <v>138533568</v>
      </c>
      <c r="BH980" s="25">
        <v>354088493</v>
      </c>
      <c r="BI980" s="23">
        <v>0</v>
      </c>
      <c r="BJ980" s="23">
        <v>19325975</v>
      </c>
      <c r="BK980" s="23">
        <v>0</v>
      </c>
      <c r="BL980" s="23">
        <v>0</v>
      </c>
      <c r="BM980" s="23">
        <v>0</v>
      </c>
      <c r="BN980" s="24">
        <v>0</v>
      </c>
      <c r="BO980" s="23">
        <v>0</v>
      </c>
      <c r="BP980" s="23">
        <v>0</v>
      </c>
      <c r="BQ980" s="23">
        <v>0</v>
      </c>
      <c r="BR980" s="25">
        <v>373414468</v>
      </c>
      <c r="BS980" s="22">
        <v>0</v>
      </c>
      <c r="BT980" s="23">
        <v>0</v>
      </c>
      <c r="BU980" s="23">
        <v>0</v>
      </c>
      <c r="BV980" s="23">
        <v>0</v>
      </c>
      <c r="BW980" s="24">
        <v>0</v>
      </c>
      <c r="BX980" s="23">
        <v>0</v>
      </c>
      <c r="BY980" s="23">
        <v>0</v>
      </c>
      <c r="BZ980" s="23">
        <v>0</v>
      </c>
      <c r="CA980" s="25">
        <f t="shared" si="143"/>
        <v>373414468</v>
      </c>
      <c r="CB980" s="22">
        <v>0</v>
      </c>
      <c r="CC980" s="23">
        <v>0</v>
      </c>
      <c r="CD980" s="23">
        <v>0</v>
      </c>
      <c r="CE980" s="23">
        <v>0</v>
      </c>
      <c r="CF980" s="24">
        <v>0</v>
      </c>
      <c r="CG980" s="23">
        <v>0</v>
      </c>
      <c r="CH980" s="23">
        <v>0</v>
      </c>
      <c r="CI980" s="23">
        <v>0</v>
      </c>
      <c r="CJ980" s="25">
        <f t="shared" si="144"/>
        <v>373414468</v>
      </c>
      <c r="CK980" s="22">
        <v>0</v>
      </c>
      <c r="CL980" s="23">
        <v>0</v>
      </c>
      <c r="CM980" s="23">
        <v>0</v>
      </c>
      <c r="CN980" s="23">
        <v>0</v>
      </c>
      <c r="CO980" s="23">
        <v>0</v>
      </c>
      <c r="CP980" s="24">
        <v>0</v>
      </c>
      <c r="CQ980" s="23">
        <v>0</v>
      </c>
      <c r="CR980" s="23">
        <v>0</v>
      </c>
      <c r="CS980" s="25">
        <f t="shared" si="145"/>
        <v>373414468</v>
      </c>
      <c r="CT980" s="22">
        <v>0</v>
      </c>
      <c r="CU980" s="23">
        <v>0</v>
      </c>
      <c r="CV980" s="23">
        <v>0</v>
      </c>
      <c r="CW980" s="23"/>
      <c r="CX980" s="23">
        <v>0</v>
      </c>
      <c r="CY980" s="24">
        <v>0</v>
      </c>
      <c r="CZ980" s="23">
        <v>0</v>
      </c>
      <c r="DA980" s="23">
        <v>0</v>
      </c>
      <c r="DB980" s="25">
        <f t="shared" si="138"/>
        <v>373414468</v>
      </c>
      <c r="DC980" s="22">
        <v>0</v>
      </c>
      <c r="DD980" s="23">
        <v>0</v>
      </c>
      <c r="DE980" s="23">
        <v>0</v>
      </c>
      <c r="DF980" s="23">
        <v>0</v>
      </c>
      <c r="DG980" s="23">
        <v>0</v>
      </c>
      <c r="DH980" s="24">
        <v>0</v>
      </c>
      <c r="DI980" s="23">
        <v>0</v>
      </c>
      <c r="DJ980" s="23">
        <v>0</v>
      </c>
      <c r="DK980" s="25">
        <f t="shared" si="139"/>
        <v>373414468</v>
      </c>
      <c r="DL980" s="28">
        <v>0</v>
      </c>
      <c r="DM980" s="23">
        <v>0</v>
      </c>
      <c r="DN980" s="23">
        <v>0</v>
      </c>
      <c r="DO980" s="23">
        <v>0</v>
      </c>
      <c r="DP980" s="23"/>
      <c r="DQ980" s="23"/>
      <c r="DR980" s="23">
        <v>0</v>
      </c>
      <c r="DS980" s="23">
        <v>0</v>
      </c>
      <c r="DT980" s="24">
        <v>0</v>
      </c>
      <c r="DU980" s="23">
        <v>0</v>
      </c>
      <c r="DV980" s="23">
        <v>0</v>
      </c>
      <c r="DW980" s="26">
        <f t="shared" si="146"/>
        <v>373414468</v>
      </c>
      <c r="DX980" s="26">
        <f>VLOOKUP(B980,[2]RPTNCT049_ConsultaSaldosContabl!$I$4:$K$7914,3,0)</f>
        <v>84829240</v>
      </c>
      <c r="DY980" s="13" t="e">
        <f>+S980+AD980+AU980+#REF!+BG980+#REF!+BQ980+#REF!</f>
        <v>#REF!</v>
      </c>
    </row>
    <row r="981" spans="1:129" ht="15" customHeight="1" x14ac:dyDescent="0.2">
      <c r="A981" s="9">
        <v>8000948444</v>
      </c>
      <c r="B981" s="9">
        <v>800094844</v>
      </c>
      <c r="C981" s="9"/>
      <c r="D981" s="27">
        <v>213808638</v>
      </c>
      <c r="E981" s="21" t="s">
        <v>230</v>
      </c>
      <c r="F981" s="20" t="s">
        <v>1377</v>
      </c>
      <c r="G981" s="22">
        <f>VLOOKUP(A981,[1]SGP!$A$4:$G$1137,7,0)</f>
        <v>0</v>
      </c>
      <c r="H981" s="23"/>
      <c r="I981" s="23">
        <v>0</v>
      </c>
      <c r="J981" s="23">
        <v>0</v>
      </c>
      <c r="K981" s="24">
        <v>0</v>
      </c>
      <c r="L981" s="23">
        <v>0</v>
      </c>
      <c r="M981" s="23">
        <v>0</v>
      </c>
      <c r="N981" s="25">
        <f t="shared" si="140"/>
        <v>0</v>
      </c>
      <c r="O981" s="25">
        <v>0</v>
      </c>
      <c r="P981" s="22">
        <v>0</v>
      </c>
      <c r="Q981" s="23">
        <v>0</v>
      </c>
      <c r="R981" s="23">
        <v>0</v>
      </c>
      <c r="S981" s="31">
        <v>771350477</v>
      </c>
      <c r="T981" s="23">
        <v>0</v>
      </c>
      <c r="U981" s="24">
        <v>0</v>
      </c>
      <c r="V981" s="23">
        <v>0</v>
      </c>
      <c r="W981" s="23">
        <v>0</v>
      </c>
      <c r="X981" s="25">
        <f t="shared" si="141"/>
        <v>771350477</v>
      </c>
      <c r="Y981" s="25">
        <v>0</v>
      </c>
      <c r="Z981" s="22">
        <v>0</v>
      </c>
      <c r="AA981" s="23">
        <v>0</v>
      </c>
      <c r="AB981" s="22">
        <v>0</v>
      </c>
      <c r="AC981" s="23">
        <v>0</v>
      </c>
      <c r="AD981" s="23">
        <v>0</v>
      </c>
      <c r="AE981" s="23">
        <v>0</v>
      </c>
      <c r="AF981" s="24">
        <v>0</v>
      </c>
      <c r="AG981" s="23">
        <v>0</v>
      </c>
      <c r="AH981" s="23">
        <v>0</v>
      </c>
      <c r="AI981" s="25">
        <f t="shared" si="142"/>
        <v>771350477</v>
      </c>
      <c r="AJ981" s="25">
        <v>0</v>
      </c>
      <c r="AK981" s="24">
        <v>0</v>
      </c>
      <c r="AL981" s="23">
        <v>0</v>
      </c>
      <c r="AM981" s="23">
        <v>0</v>
      </c>
      <c r="AN981" s="24">
        <v>0</v>
      </c>
      <c r="AO981" s="24">
        <v>0</v>
      </c>
      <c r="AP981" s="23">
        <v>0</v>
      </c>
      <c r="AQ981" s="23">
        <v>0</v>
      </c>
      <c r="AR981" s="23">
        <v>0</v>
      </c>
      <c r="AS981" s="41" t="s">
        <v>2304</v>
      </c>
      <c r="AT981" s="23">
        <v>0</v>
      </c>
      <c r="AU981" s="23">
        <v>0</v>
      </c>
      <c r="AV981" s="25">
        <v>771350477</v>
      </c>
      <c r="AW981" s="22">
        <v>0</v>
      </c>
      <c r="AX981" s="23">
        <v>0</v>
      </c>
      <c r="AY981" s="41">
        <v>0</v>
      </c>
      <c r="AZ981" s="23">
        <v>0</v>
      </c>
      <c r="BA981" s="24">
        <v>0</v>
      </c>
      <c r="BB981" s="23">
        <v>0</v>
      </c>
      <c r="BC981" s="23"/>
      <c r="BD981" s="23">
        <v>0</v>
      </c>
      <c r="BE981" s="41">
        <v>0</v>
      </c>
      <c r="BF981" s="23">
        <v>489384585</v>
      </c>
      <c r="BG981" s="23">
        <v>665293945</v>
      </c>
      <c r="BH981" s="25">
        <v>1926029007</v>
      </c>
      <c r="BI981" s="23">
        <v>0</v>
      </c>
      <c r="BJ981" s="23">
        <v>139769547</v>
      </c>
      <c r="BK981" s="23">
        <v>0</v>
      </c>
      <c r="BL981" s="23">
        <v>0</v>
      </c>
      <c r="BM981" s="23">
        <v>0</v>
      </c>
      <c r="BN981" s="24">
        <v>0</v>
      </c>
      <c r="BO981" s="23">
        <v>0</v>
      </c>
      <c r="BP981" s="23">
        <v>0</v>
      </c>
      <c r="BQ981" s="23">
        <v>0</v>
      </c>
      <c r="BR981" s="25">
        <v>2065798554</v>
      </c>
      <c r="BS981" s="22">
        <v>0</v>
      </c>
      <c r="BT981" s="23">
        <v>0</v>
      </c>
      <c r="BU981" s="23">
        <v>0</v>
      </c>
      <c r="BV981" s="23">
        <v>0</v>
      </c>
      <c r="BW981" s="24">
        <v>0</v>
      </c>
      <c r="BX981" s="23">
        <v>0</v>
      </c>
      <c r="BY981" s="23">
        <v>0</v>
      </c>
      <c r="BZ981" s="23">
        <v>0</v>
      </c>
      <c r="CA981" s="25">
        <f t="shared" si="143"/>
        <v>2065798554</v>
      </c>
      <c r="CB981" s="22">
        <v>0</v>
      </c>
      <c r="CC981" s="23">
        <v>0</v>
      </c>
      <c r="CD981" s="23">
        <v>0</v>
      </c>
      <c r="CE981" s="23">
        <v>0</v>
      </c>
      <c r="CF981" s="24">
        <v>0</v>
      </c>
      <c r="CG981" s="23">
        <v>0</v>
      </c>
      <c r="CH981" s="23">
        <v>0</v>
      </c>
      <c r="CI981" s="23">
        <v>0</v>
      </c>
      <c r="CJ981" s="25">
        <f t="shared" si="144"/>
        <v>2065798554</v>
      </c>
      <c r="CK981" s="22">
        <v>0</v>
      </c>
      <c r="CL981" s="23">
        <v>0</v>
      </c>
      <c r="CM981" s="23">
        <v>0</v>
      </c>
      <c r="CN981" s="23">
        <v>0</v>
      </c>
      <c r="CO981" s="23">
        <v>0</v>
      </c>
      <c r="CP981" s="24">
        <v>0</v>
      </c>
      <c r="CQ981" s="23">
        <v>0</v>
      </c>
      <c r="CR981" s="23">
        <v>0</v>
      </c>
      <c r="CS981" s="25">
        <f t="shared" si="145"/>
        <v>2065798554</v>
      </c>
      <c r="CT981" s="22">
        <v>0</v>
      </c>
      <c r="CU981" s="23">
        <v>0</v>
      </c>
      <c r="CV981" s="23">
        <v>0</v>
      </c>
      <c r="CW981" s="23"/>
      <c r="CX981" s="23">
        <v>0</v>
      </c>
      <c r="CY981" s="24">
        <v>0</v>
      </c>
      <c r="CZ981" s="23">
        <v>0</v>
      </c>
      <c r="DA981" s="23">
        <v>0</v>
      </c>
      <c r="DB981" s="25">
        <f t="shared" si="138"/>
        <v>2065798554</v>
      </c>
      <c r="DC981" s="22">
        <v>0</v>
      </c>
      <c r="DD981" s="23">
        <v>0</v>
      </c>
      <c r="DE981" s="23">
        <v>0</v>
      </c>
      <c r="DF981" s="23">
        <v>0</v>
      </c>
      <c r="DG981" s="23">
        <v>0</v>
      </c>
      <c r="DH981" s="24">
        <v>0</v>
      </c>
      <c r="DI981" s="23">
        <v>0</v>
      </c>
      <c r="DJ981" s="23">
        <v>0</v>
      </c>
      <c r="DK981" s="25">
        <f t="shared" si="139"/>
        <v>2065798554</v>
      </c>
      <c r="DL981" s="28">
        <v>0</v>
      </c>
      <c r="DM981" s="23">
        <v>0</v>
      </c>
      <c r="DN981" s="23">
        <v>0</v>
      </c>
      <c r="DO981" s="23">
        <v>0</v>
      </c>
      <c r="DP981" s="23"/>
      <c r="DQ981" s="23"/>
      <c r="DR981" s="23">
        <v>0</v>
      </c>
      <c r="DS981" s="23">
        <v>0</v>
      </c>
      <c r="DT981" s="24">
        <v>0</v>
      </c>
      <c r="DU981" s="23">
        <v>0</v>
      </c>
      <c r="DV981" s="23">
        <v>0</v>
      </c>
      <c r="DW981" s="26">
        <f t="shared" si="146"/>
        <v>2065798554</v>
      </c>
      <c r="DX981" s="26">
        <f>VLOOKUP(B981,[2]RPTNCT049_ConsultaSaldosContabl!$I$4:$K$7914,3,0)</f>
        <v>629154132</v>
      </c>
      <c r="DY981" s="13" t="e">
        <f>+S981+AD981+AU981+#REF!+BG981+#REF!+BQ981+#REF!</f>
        <v>#REF!</v>
      </c>
    </row>
    <row r="982" spans="1:129" ht="15" customHeight="1" x14ac:dyDescent="0.2">
      <c r="A982" s="9">
        <v>8000947826</v>
      </c>
      <c r="B982" s="9">
        <v>800094782</v>
      </c>
      <c r="C982" s="9"/>
      <c r="D982" s="27">
        <v>210725807</v>
      </c>
      <c r="E982" s="21" t="s">
        <v>622</v>
      </c>
      <c r="F982" s="20" t="s">
        <v>1761</v>
      </c>
      <c r="G982" s="22">
        <f>VLOOKUP(A982,[1]SGP!$A$4:$G$1137,7,0)</f>
        <v>0</v>
      </c>
      <c r="H982" s="23"/>
      <c r="I982" s="23">
        <v>0</v>
      </c>
      <c r="J982" s="23">
        <v>0</v>
      </c>
      <c r="K982" s="24">
        <v>0</v>
      </c>
      <c r="L982" s="23">
        <v>0</v>
      </c>
      <c r="M982" s="23">
        <v>0</v>
      </c>
      <c r="N982" s="25">
        <f t="shared" si="140"/>
        <v>0</v>
      </c>
      <c r="O982" s="25">
        <v>0</v>
      </c>
      <c r="P982" s="22">
        <v>0</v>
      </c>
      <c r="Q982" s="23">
        <v>0</v>
      </c>
      <c r="R982" s="23">
        <v>0</v>
      </c>
      <c r="S982" s="31">
        <v>22611657</v>
      </c>
      <c r="T982" s="23">
        <v>0</v>
      </c>
      <c r="U982" s="24">
        <v>0</v>
      </c>
      <c r="V982" s="23">
        <v>0</v>
      </c>
      <c r="W982" s="23">
        <v>0</v>
      </c>
      <c r="X982" s="25">
        <f t="shared" si="141"/>
        <v>22611657</v>
      </c>
      <c r="Y982" s="25">
        <v>0</v>
      </c>
      <c r="Z982" s="22">
        <v>0</v>
      </c>
      <c r="AA982" s="23">
        <v>0</v>
      </c>
      <c r="AB982" s="22">
        <v>0</v>
      </c>
      <c r="AC982" s="23">
        <v>0</v>
      </c>
      <c r="AD982" s="23">
        <v>0</v>
      </c>
      <c r="AE982" s="23">
        <v>0</v>
      </c>
      <c r="AF982" s="24">
        <v>0</v>
      </c>
      <c r="AG982" s="23">
        <v>0</v>
      </c>
      <c r="AH982" s="23">
        <v>0</v>
      </c>
      <c r="AI982" s="25">
        <f t="shared" si="142"/>
        <v>22611657</v>
      </c>
      <c r="AJ982" s="25">
        <v>0</v>
      </c>
      <c r="AK982" s="24">
        <v>0</v>
      </c>
      <c r="AL982" s="23">
        <v>0</v>
      </c>
      <c r="AM982" s="23">
        <v>0</v>
      </c>
      <c r="AN982" s="24">
        <v>0</v>
      </c>
      <c r="AO982" s="24">
        <v>0</v>
      </c>
      <c r="AP982" s="23">
        <v>0</v>
      </c>
      <c r="AQ982" s="23">
        <v>0</v>
      </c>
      <c r="AR982" s="23">
        <v>0</v>
      </c>
      <c r="AS982" s="41" t="s">
        <v>2304</v>
      </c>
      <c r="AT982" s="23">
        <v>0</v>
      </c>
      <c r="AU982" s="23">
        <v>0</v>
      </c>
      <c r="AV982" s="25">
        <v>22611657</v>
      </c>
      <c r="AW982" s="22">
        <v>0</v>
      </c>
      <c r="AX982" s="23">
        <v>0</v>
      </c>
      <c r="AY982" s="41">
        <v>0</v>
      </c>
      <c r="AZ982" s="23">
        <v>0</v>
      </c>
      <c r="BA982" s="24">
        <v>0</v>
      </c>
      <c r="BB982" s="23">
        <v>0</v>
      </c>
      <c r="BC982" s="23"/>
      <c r="BD982" s="23">
        <v>0</v>
      </c>
      <c r="BE982" s="41">
        <v>0</v>
      </c>
      <c r="BF982" s="23">
        <v>13627250</v>
      </c>
      <c r="BG982" s="23">
        <v>20704600</v>
      </c>
      <c r="BH982" s="25">
        <v>56943507</v>
      </c>
      <c r="BI982" s="23">
        <v>0</v>
      </c>
      <c r="BJ982" s="23">
        <v>4017606</v>
      </c>
      <c r="BK982" s="23">
        <v>0</v>
      </c>
      <c r="BL982" s="23">
        <v>0</v>
      </c>
      <c r="BM982" s="23">
        <v>0</v>
      </c>
      <c r="BN982" s="24">
        <v>0</v>
      </c>
      <c r="BO982" s="23">
        <v>0</v>
      </c>
      <c r="BP982" s="23">
        <v>0</v>
      </c>
      <c r="BQ982" s="23">
        <v>0</v>
      </c>
      <c r="BR982" s="25">
        <v>60961113</v>
      </c>
      <c r="BS982" s="22">
        <v>0</v>
      </c>
      <c r="BT982" s="23">
        <v>0</v>
      </c>
      <c r="BU982" s="23">
        <v>0</v>
      </c>
      <c r="BV982" s="23">
        <v>0</v>
      </c>
      <c r="BW982" s="24">
        <v>0</v>
      </c>
      <c r="BX982" s="23">
        <v>0</v>
      </c>
      <c r="BY982" s="23">
        <v>0</v>
      </c>
      <c r="BZ982" s="23">
        <v>0</v>
      </c>
      <c r="CA982" s="25">
        <f t="shared" si="143"/>
        <v>60961113</v>
      </c>
      <c r="CB982" s="22">
        <v>0</v>
      </c>
      <c r="CC982" s="23">
        <v>0</v>
      </c>
      <c r="CD982" s="23">
        <v>0</v>
      </c>
      <c r="CE982" s="23">
        <v>0</v>
      </c>
      <c r="CF982" s="24">
        <v>0</v>
      </c>
      <c r="CG982" s="23">
        <v>0</v>
      </c>
      <c r="CH982" s="23">
        <v>0</v>
      </c>
      <c r="CI982" s="23">
        <v>0</v>
      </c>
      <c r="CJ982" s="25">
        <f t="shared" si="144"/>
        <v>60961113</v>
      </c>
      <c r="CK982" s="22">
        <v>0</v>
      </c>
      <c r="CL982" s="23">
        <v>0</v>
      </c>
      <c r="CM982" s="23">
        <v>0</v>
      </c>
      <c r="CN982" s="23">
        <v>0</v>
      </c>
      <c r="CO982" s="23">
        <v>0</v>
      </c>
      <c r="CP982" s="24">
        <v>0</v>
      </c>
      <c r="CQ982" s="23">
        <v>0</v>
      </c>
      <c r="CR982" s="23">
        <v>0</v>
      </c>
      <c r="CS982" s="25">
        <f t="shared" si="145"/>
        <v>60961113</v>
      </c>
      <c r="CT982" s="22">
        <v>0</v>
      </c>
      <c r="CU982" s="23">
        <v>0</v>
      </c>
      <c r="CV982" s="23">
        <v>0</v>
      </c>
      <c r="CW982" s="23"/>
      <c r="CX982" s="23">
        <v>0</v>
      </c>
      <c r="CY982" s="24">
        <v>0</v>
      </c>
      <c r="CZ982" s="23">
        <v>0</v>
      </c>
      <c r="DA982" s="23">
        <v>0</v>
      </c>
      <c r="DB982" s="25">
        <f t="shared" si="138"/>
        <v>60961113</v>
      </c>
      <c r="DC982" s="22">
        <v>0</v>
      </c>
      <c r="DD982" s="23">
        <v>0</v>
      </c>
      <c r="DE982" s="23">
        <v>0</v>
      </c>
      <c r="DF982" s="23">
        <v>0</v>
      </c>
      <c r="DG982" s="23">
        <v>0</v>
      </c>
      <c r="DH982" s="24">
        <v>0</v>
      </c>
      <c r="DI982" s="23">
        <v>0</v>
      </c>
      <c r="DJ982" s="23">
        <v>0</v>
      </c>
      <c r="DK982" s="25">
        <f t="shared" si="139"/>
        <v>60961113</v>
      </c>
      <c r="DL982" s="28">
        <v>0</v>
      </c>
      <c r="DM982" s="23">
        <v>0</v>
      </c>
      <c r="DN982" s="23">
        <v>0</v>
      </c>
      <c r="DO982" s="23">
        <v>0</v>
      </c>
      <c r="DP982" s="23"/>
      <c r="DQ982" s="23"/>
      <c r="DR982" s="23">
        <v>0</v>
      </c>
      <c r="DS982" s="23">
        <v>0</v>
      </c>
      <c r="DT982" s="24">
        <v>0</v>
      </c>
      <c r="DU982" s="23">
        <v>0</v>
      </c>
      <c r="DV982" s="23">
        <v>0</v>
      </c>
      <c r="DW982" s="26">
        <f t="shared" si="146"/>
        <v>60961113</v>
      </c>
      <c r="DX982" s="26">
        <f>VLOOKUP(B982,[2]RPTNCT049_ConsultaSaldosContabl!$I$4:$K$7914,3,0)</f>
        <v>17644856</v>
      </c>
      <c r="DY982" s="13" t="e">
        <f>+S982+AD982+AU982+#REF!+BG982+#REF!+BQ982+#REF!</f>
        <v>#REF!</v>
      </c>
    </row>
    <row r="983" spans="1:129" ht="15" customHeight="1" x14ac:dyDescent="0.2">
      <c r="A983" s="9">
        <v>8000947786</v>
      </c>
      <c r="B983" s="9">
        <v>800094778</v>
      </c>
      <c r="C983" s="9"/>
      <c r="D983" s="27">
        <v>219825898</v>
      </c>
      <c r="E983" s="21" t="s">
        <v>638</v>
      </c>
      <c r="F983" s="20" t="s">
        <v>1775</v>
      </c>
      <c r="G983" s="22">
        <f>VLOOKUP(A983,[1]SGP!$A$4:$G$1137,7,0)</f>
        <v>0</v>
      </c>
      <c r="H983" s="23"/>
      <c r="I983" s="23">
        <v>0</v>
      </c>
      <c r="J983" s="23">
        <v>0</v>
      </c>
      <c r="K983" s="24">
        <v>0</v>
      </c>
      <c r="L983" s="23">
        <v>0</v>
      </c>
      <c r="M983" s="23">
        <v>0</v>
      </c>
      <c r="N983" s="25">
        <f t="shared" si="140"/>
        <v>0</v>
      </c>
      <c r="O983" s="25">
        <v>0</v>
      </c>
      <c r="P983" s="22">
        <v>0</v>
      </c>
      <c r="Q983" s="23">
        <v>0</v>
      </c>
      <c r="R983" s="23">
        <v>0</v>
      </c>
      <c r="S983" s="31">
        <v>40060675</v>
      </c>
      <c r="T983" s="23">
        <v>0</v>
      </c>
      <c r="U983" s="24">
        <v>0</v>
      </c>
      <c r="V983" s="23">
        <v>0</v>
      </c>
      <c r="W983" s="23">
        <v>0</v>
      </c>
      <c r="X983" s="25">
        <f t="shared" si="141"/>
        <v>40060675</v>
      </c>
      <c r="Y983" s="25">
        <v>0</v>
      </c>
      <c r="Z983" s="22">
        <v>0</v>
      </c>
      <c r="AA983" s="23">
        <v>0</v>
      </c>
      <c r="AB983" s="22">
        <v>0</v>
      </c>
      <c r="AC983" s="23">
        <v>0</v>
      </c>
      <c r="AD983" s="23">
        <v>0</v>
      </c>
      <c r="AE983" s="23">
        <v>0</v>
      </c>
      <c r="AF983" s="24">
        <v>0</v>
      </c>
      <c r="AG983" s="23">
        <v>0</v>
      </c>
      <c r="AH983" s="23">
        <v>0</v>
      </c>
      <c r="AI983" s="25">
        <f t="shared" si="142"/>
        <v>40060675</v>
      </c>
      <c r="AJ983" s="25">
        <v>0</v>
      </c>
      <c r="AK983" s="24">
        <v>0</v>
      </c>
      <c r="AL983" s="23">
        <v>0</v>
      </c>
      <c r="AM983" s="23">
        <v>0</v>
      </c>
      <c r="AN983" s="24">
        <v>0</v>
      </c>
      <c r="AO983" s="24">
        <v>0</v>
      </c>
      <c r="AP983" s="23">
        <v>0</v>
      </c>
      <c r="AQ983" s="23">
        <v>0</v>
      </c>
      <c r="AR983" s="23">
        <v>0</v>
      </c>
      <c r="AS983" s="41" t="s">
        <v>2304</v>
      </c>
      <c r="AT983" s="23">
        <v>0</v>
      </c>
      <c r="AU983" s="23">
        <v>0</v>
      </c>
      <c r="AV983" s="25">
        <v>40060675</v>
      </c>
      <c r="AW983" s="22">
        <v>0</v>
      </c>
      <c r="AX983" s="23">
        <v>0</v>
      </c>
      <c r="AY983" s="41">
        <v>0</v>
      </c>
      <c r="AZ983" s="23">
        <v>0</v>
      </c>
      <c r="BA983" s="24">
        <v>0</v>
      </c>
      <c r="BB983" s="23">
        <v>0</v>
      </c>
      <c r="BC983" s="23"/>
      <c r="BD983" s="23">
        <v>0</v>
      </c>
      <c r="BE983" s="41">
        <v>0</v>
      </c>
      <c r="BF983" s="23">
        <v>24197905</v>
      </c>
      <c r="BG983" s="23">
        <v>36491837</v>
      </c>
      <c r="BH983" s="25">
        <v>100750417</v>
      </c>
      <c r="BI983" s="23">
        <v>0</v>
      </c>
      <c r="BJ983" s="23">
        <v>6911604</v>
      </c>
      <c r="BK983" s="23">
        <v>0</v>
      </c>
      <c r="BL983" s="23">
        <v>0</v>
      </c>
      <c r="BM983" s="23">
        <v>0</v>
      </c>
      <c r="BN983" s="24">
        <v>0</v>
      </c>
      <c r="BO983" s="23">
        <v>0</v>
      </c>
      <c r="BP983" s="23">
        <v>0</v>
      </c>
      <c r="BQ983" s="23">
        <v>0</v>
      </c>
      <c r="BR983" s="25">
        <v>107662021</v>
      </c>
      <c r="BS983" s="22">
        <v>0</v>
      </c>
      <c r="BT983" s="23">
        <v>0</v>
      </c>
      <c r="BU983" s="23">
        <v>0</v>
      </c>
      <c r="BV983" s="23">
        <v>0</v>
      </c>
      <c r="BW983" s="24">
        <v>0</v>
      </c>
      <c r="BX983" s="23">
        <v>0</v>
      </c>
      <c r="BY983" s="23">
        <v>0</v>
      </c>
      <c r="BZ983" s="23">
        <v>0</v>
      </c>
      <c r="CA983" s="25">
        <f t="shared" si="143"/>
        <v>107662021</v>
      </c>
      <c r="CB983" s="22">
        <v>0</v>
      </c>
      <c r="CC983" s="23">
        <v>0</v>
      </c>
      <c r="CD983" s="23">
        <v>0</v>
      </c>
      <c r="CE983" s="23">
        <v>0</v>
      </c>
      <c r="CF983" s="24">
        <v>0</v>
      </c>
      <c r="CG983" s="23">
        <v>0</v>
      </c>
      <c r="CH983" s="23">
        <v>0</v>
      </c>
      <c r="CI983" s="23">
        <v>0</v>
      </c>
      <c r="CJ983" s="25">
        <f t="shared" si="144"/>
        <v>107662021</v>
      </c>
      <c r="CK983" s="22">
        <v>0</v>
      </c>
      <c r="CL983" s="23">
        <v>0</v>
      </c>
      <c r="CM983" s="23">
        <v>0</v>
      </c>
      <c r="CN983" s="23">
        <v>0</v>
      </c>
      <c r="CO983" s="23">
        <v>0</v>
      </c>
      <c r="CP983" s="24">
        <v>0</v>
      </c>
      <c r="CQ983" s="23">
        <v>0</v>
      </c>
      <c r="CR983" s="23">
        <v>0</v>
      </c>
      <c r="CS983" s="25">
        <f t="shared" si="145"/>
        <v>107662021</v>
      </c>
      <c r="CT983" s="22">
        <v>0</v>
      </c>
      <c r="CU983" s="23">
        <v>0</v>
      </c>
      <c r="CV983" s="23">
        <v>0</v>
      </c>
      <c r="CW983" s="23"/>
      <c r="CX983" s="23">
        <v>0</v>
      </c>
      <c r="CY983" s="24">
        <v>0</v>
      </c>
      <c r="CZ983" s="23">
        <v>0</v>
      </c>
      <c r="DA983" s="23">
        <v>0</v>
      </c>
      <c r="DB983" s="25">
        <f t="shared" si="138"/>
        <v>107662021</v>
      </c>
      <c r="DC983" s="22">
        <v>0</v>
      </c>
      <c r="DD983" s="23">
        <v>0</v>
      </c>
      <c r="DE983" s="23">
        <v>0</v>
      </c>
      <c r="DF983" s="23">
        <v>0</v>
      </c>
      <c r="DG983" s="23">
        <v>0</v>
      </c>
      <c r="DH983" s="24">
        <v>0</v>
      </c>
      <c r="DI983" s="23">
        <v>0</v>
      </c>
      <c r="DJ983" s="23">
        <v>0</v>
      </c>
      <c r="DK983" s="25">
        <f t="shared" si="139"/>
        <v>107662021</v>
      </c>
      <c r="DL983" s="28">
        <v>0</v>
      </c>
      <c r="DM983" s="23">
        <v>0</v>
      </c>
      <c r="DN983" s="23">
        <v>0</v>
      </c>
      <c r="DO983" s="23">
        <v>0</v>
      </c>
      <c r="DP983" s="23"/>
      <c r="DQ983" s="23"/>
      <c r="DR983" s="23">
        <v>0</v>
      </c>
      <c r="DS983" s="23">
        <v>0</v>
      </c>
      <c r="DT983" s="24">
        <v>0</v>
      </c>
      <c r="DU983" s="23">
        <v>0</v>
      </c>
      <c r="DV983" s="23">
        <v>0</v>
      </c>
      <c r="DW983" s="26">
        <f t="shared" si="146"/>
        <v>107662021</v>
      </c>
      <c r="DX983" s="26">
        <f>VLOOKUP(B983,[2]RPTNCT049_ConsultaSaldosContabl!$I$4:$K$7914,3,0)</f>
        <v>31109509</v>
      </c>
      <c r="DY983" s="13" t="e">
        <f>+S983+AD983+AU983+#REF!+BG983+#REF!+BQ983+#REF!</f>
        <v>#REF!</v>
      </c>
    </row>
    <row r="984" spans="1:129" ht="15" customHeight="1" x14ac:dyDescent="0.2">
      <c r="A984" s="9">
        <v>8000947761</v>
      </c>
      <c r="B984" s="9">
        <v>800094776</v>
      </c>
      <c r="C984" s="9"/>
      <c r="D984" s="27">
        <v>218525885</v>
      </c>
      <c r="E984" s="21" t="s">
        <v>637</v>
      </c>
      <c r="F984" s="20" t="s">
        <v>1774</v>
      </c>
      <c r="G984" s="22">
        <f>VLOOKUP(A984,[1]SGP!$A$4:$G$1137,7,0)</f>
        <v>0</v>
      </c>
      <c r="H984" s="23"/>
      <c r="I984" s="23">
        <v>0</v>
      </c>
      <c r="J984" s="23">
        <v>0</v>
      </c>
      <c r="K984" s="24">
        <v>0</v>
      </c>
      <c r="L984" s="23">
        <v>0</v>
      </c>
      <c r="M984" s="23">
        <v>0</v>
      </c>
      <c r="N984" s="25">
        <f t="shared" si="140"/>
        <v>0</v>
      </c>
      <c r="O984" s="25">
        <v>0</v>
      </c>
      <c r="P984" s="22">
        <v>0</v>
      </c>
      <c r="Q984" s="23">
        <v>0</v>
      </c>
      <c r="R984" s="23">
        <v>0</v>
      </c>
      <c r="S984" s="31">
        <v>76909938</v>
      </c>
      <c r="T984" s="23">
        <v>0</v>
      </c>
      <c r="U984" s="24">
        <v>0</v>
      </c>
      <c r="V984" s="23">
        <v>0</v>
      </c>
      <c r="W984" s="23">
        <v>0</v>
      </c>
      <c r="X984" s="25">
        <f t="shared" si="141"/>
        <v>76909938</v>
      </c>
      <c r="Y984" s="25">
        <v>0</v>
      </c>
      <c r="Z984" s="22">
        <v>0</v>
      </c>
      <c r="AA984" s="23">
        <v>0</v>
      </c>
      <c r="AB984" s="22">
        <v>0</v>
      </c>
      <c r="AC984" s="23">
        <v>0</v>
      </c>
      <c r="AD984" s="23">
        <v>47919351</v>
      </c>
      <c r="AE984" s="23">
        <v>0</v>
      </c>
      <c r="AF984" s="24">
        <v>0</v>
      </c>
      <c r="AG984" s="23">
        <v>0</v>
      </c>
      <c r="AH984" s="23">
        <v>0</v>
      </c>
      <c r="AI984" s="25">
        <f t="shared" si="142"/>
        <v>124829289</v>
      </c>
      <c r="AJ984" s="25">
        <v>0</v>
      </c>
      <c r="AK984" s="24">
        <v>0</v>
      </c>
      <c r="AL984" s="23">
        <v>0</v>
      </c>
      <c r="AM984" s="23">
        <v>0</v>
      </c>
      <c r="AN984" s="24">
        <v>0</v>
      </c>
      <c r="AO984" s="24">
        <v>0</v>
      </c>
      <c r="AP984" s="23">
        <v>0</v>
      </c>
      <c r="AQ984" s="23">
        <v>0</v>
      </c>
      <c r="AR984" s="23">
        <v>0</v>
      </c>
      <c r="AS984" s="41" t="s">
        <v>2304</v>
      </c>
      <c r="AT984" s="23">
        <v>0</v>
      </c>
      <c r="AU984" s="23">
        <v>0</v>
      </c>
      <c r="AV984" s="25">
        <v>124829289</v>
      </c>
      <c r="AW984" s="22">
        <v>0</v>
      </c>
      <c r="AX984" s="23">
        <v>0</v>
      </c>
      <c r="AY984" s="41">
        <v>0</v>
      </c>
      <c r="AZ984" s="23">
        <v>0</v>
      </c>
      <c r="BA984" s="24">
        <v>0</v>
      </c>
      <c r="BB984" s="23">
        <v>0</v>
      </c>
      <c r="BC984" s="23"/>
      <c r="BD984" s="23">
        <v>0</v>
      </c>
      <c r="BE984" s="41">
        <v>0</v>
      </c>
      <c r="BF984" s="23">
        <v>103989540</v>
      </c>
      <c r="BG984" s="23">
        <v>118709520</v>
      </c>
      <c r="BH984" s="25">
        <v>347528349</v>
      </c>
      <c r="BI984" s="23">
        <v>0</v>
      </c>
      <c r="BJ984" s="23">
        <v>29700155</v>
      </c>
      <c r="BK984" s="23">
        <v>0</v>
      </c>
      <c r="BL984" s="23">
        <v>0</v>
      </c>
      <c r="BM984" s="23">
        <v>0</v>
      </c>
      <c r="BN984" s="24">
        <v>0</v>
      </c>
      <c r="BO984" s="23">
        <v>0</v>
      </c>
      <c r="BP984" s="23">
        <v>0</v>
      </c>
      <c r="BQ984" s="23">
        <v>0</v>
      </c>
      <c r="BR984" s="25">
        <v>377228504</v>
      </c>
      <c r="BS984" s="22">
        <v>0</v>
      </c>
      <c r="BT984" s="23">
        <v>0</v>
      </c>
      <c r="BU984" s="23">
        <v>0</v>
      </c>
      <c r="BV984" s="23">
        <v>0</v>
      </c>
      <c r="BW984" s="24">
        <v>0</v>
      </c>
      <c r="BX984" s="23">
        <v>0</v>
      </c>
      <c r="BY984" s="23">
        <v>0</v>
      </c>
      <c r="BZ984" s="23">
        <v>0</v>
      </c>
      <c r="CA984" s="25">
        <f t="shared" si="143"/>
        <v>377228504</v>
      </c>
      <c r="CB984" s="22">
        <v>0</v>
      </c>
      <c r="CC984" s="23">
        <v>0</v>
      </c>
      <c r="CD984" s="23">
        <v>0</v>
      </c>
      <c r="CE984" s="23">
        <v>0</v>
      </c>
      <c r="CF984" s="24">
        <v>0</v>
      </c>
      <c r="CG984" s="23">
        <v>0</v>
      </c>
      <c r="CH984" s="23">
        <v>0</v>
      </c>
      <c r="CI984" s="23">
        <v>0</v>
      </c>
      <c r="CJ984" s="25">
        <f t="shared" si="144"/>
        <v>377228504</v>
      </c>
      <c r="CK984" s="22">
        <v>0</v>
      </c>
      <c r="CL984" s="23">
        <v>0</v>
      </c>
      <c r="CM984" s="23">
        <v>0</v>
      </c>
      <c r="CN984" s="23">
        <v>0</v>
      </c>
      <c r="CO984" s="23">
        <v>0</v>
      </c>
      <c r="CP984" s="24">
        <v>0</v>
      </c>
      <c r="CQ984" s="23">
        <v>0</v>
      </c>
      <c r="CR984" s="23">
        <v>0</v>
      </c>
      <c r="CS984" s="25">
        <f t="shared" si="145"/>
        <v>377228504</v>
      </c>
      <c r="CT984" s="22">
        <v>0</v>
      </c>
      <c r="CU984" s="23">
        <v>0</v>
      </c>
      <c r="CV984" s="23">
        <v>0</v>
      </c>
      <c r="CW984" s="23"/>
      <c r="CX984" s="23">
        <v>0</v>
      </c>
      <c r="CY984" s="24">
        <v>0</v>
      </c>
      <c r="CZ984" s="23">
        <v>0</v>
      </c>
      <c r="DA984" s="23">
        <v>0</v>
      </c>
      <c r="DB984" s="25">
        <f t="shared" si="138"/>
        <v>377228504</v>
      </c>
      <c r="DC984" s="22">
        <v>0</v>
      </c>
      <c r="DD984" s="23">
        <v>0</v>
      </c>
      <c r="DE984" s="23">
        <v>0</v>
      </c>
      <c r="DF984" s="23">
        <v>0</v>
      </c>
      <c r="DG984" s="23">
        <v>0</v>
      </c>
      <c r="DH984" s="24">
        <v>0</v>
      </c>
      <c r="DI984" s="23">
        <v>0</v>
      </c>
      <c r="DJ984" s="23">
        <v>0</v>
      </c>
      <c r="DK984" s="25">
        <f t="shared" si="139"/>
        <v>377228504</v>
      </c>
      <c r="DL984" s="28">
        <v>0</v>
      </c>
      <c r="DM984" s="23">
        <v>0</v>
      </c>
      <c r="DN984" s="23">
        <v>0</v>
      </c>
      <c r="DO984" s="23">
        <v>0</v>
      </c>
      <c r="DP984" s="23"/>
      <c r="DQ984" s="23"/>
      <c r="DR984" s="23">
        <v>0</v>
      </c>
      <c r="DS984" s="23">
        <v>0</v>
      </c>
      <c r="DT984" s="24">
        <v>0</v>
      </c>
      <c r="DU984" s="23">
        <v>0</v>
      </c>
      <c r="DV984" s="23">
        <v>0</v>
      </c>
      <c r="DW984" s="26">
        <f t="shared" si="146"/>
        <v>377228504</v>
      </c>
      <c r="DX984" s="26">
        <f>VLOOKUP(B984,[2]RPTNCT049_ConsultaSaldosContabl!$I$4:$K$7914,3,0)</f>
        <v>133689695</v>
      </c>
      <c r="DY984" s="13" t="e">
        <f>+S984+AD984+AU984+#REF!+BG984+#REF!+BQ984+#REF!</f>
        <v>#REF!</v>
      </c>
    </row>
    <row r="985" spans="1:129" ht="15" customHeight="1" x14ac:dyDescent="0.2">
      <c r="A985" s="9">
        <v>8000947557</v>
      </c>
      <c r="B985" s="9">
        <v>800094755</v>
      </c>
      <c r="C985" s="9"/>
      <c r="D985" s="27">
        <v>215425754</v>
      </c>
      <c r="E985" s="21" t="s">
        <v>19</v>
      </c>
      <c r="F985" s="36" t="s">
        <v>1174</v>
      </c>
      <c r="G985" s="22">
        <f>VLOOKUP(A985,[1]SGP!$A$4:$G$1137,7,0)</f>
        <v>8185594213</v>
      </c>
      <c r="H985" s="23"/>
      <c r="I985" s="23">
        <v>0</v>
      </c>
      <c r="J985" s="23">
        <v>0</v>
      </c>
      <c r="K985" s="24">
        <v>391878024</v>
      </c>
      <c r="L985" s="23">
        <v>743941964</v>
      </c>
      <c r="M985" s="23">
        <v>0</v>
      </c>
      <c r="N985" s="25">
        <f t="shared" si="140"/>
        <v>9321414201</v>
      </c>
      <c r="O985" s="25">
        <v>0</v>
      </c>
      <c r="P985" s="22">
        <v>7839449093</v>
      </c>
      <c r="Q985" s="23">
        <v>0</v>
      </c>
      <c r="R985" s="23">
        <v>0</v>
      </c>
      <c r="S985" s="31">
        <v>2450365339</v>
      </c>
      <c r="T985" s="23">
        <v>0</v>
      </c>
      <c r="U985" s="24">
        <v>357710456</v>
      </c>
      <c r="V985" s="23">
        <v>846003482</v>
      </c>
      <c r="W985" s="23">
        <v>0</v>
      </c>
      <c r="X985" s="25">
        <f t="shared" si="141"/>
        <v>20814942571</v>
      </c>
      <c r="Y985" s="25">
        <v>0</v>
      </c>
      <c r="Z985" s="22">
        <v>0</v>
      </c>
      <c r="AA985" s="23">
        <v>0</v>
      </c>
      <c r="AB985" s="22">
        <v>0</v>
      </c>
      <c r="AC985" s="31">
        <v>502780097</v>
      </c>
      <c r="AD985" s="23">
        <v>0</v>
      </c>
      <c r="AE985" s="23">
        <v>8524503806</v>
      </c>
      <c r="AF985" s="24">
        <v>374794240</v>
      </c>
      <c r="AG985" s="23">
        <v>794972723</v>
      </c>
      <c r="AH985" s="23">
        <v>0</v>
      </c>
      <c r="AI985" s="25">
        <f t="shared" si="142"/>
        <v>31011993437</v>
      </c>
      <c r="AJ985" s="25">
        <v>0</v>
      </c>
      <c r="AK985" s="24">
        <v>0</v>
      </c>
      <c r="AL985" s="23">
        <v>0</v>
      </c>
      <c r="AM985" s="23">
        <v>0</v>
      </c>
      <c r="AN985" s="24">
        <v>0</v>
      </c>
      <c r="AO985" s="23">
        <v>9020702808</v>
      </c>
      <c r="AP985" s="23">
        <v>383589523</v>
      </c>
      <c r="AQ985" s="23">
        <v>811532135</v>
      </c>
      <c r="AR985" s="23">
        <v>0</v>
      </c>
      <c r="AS985" s="23">
        <v>4059316264</v>
      </c>
      <c r="AT985" s="23">
        <v>0</v>
      </c>
      <c r="AU985" s="23">
        <v>0</v>
      </c>
      <c r="AV985" s="25">
        <v>45287134167</v>
      </c>
      <c r="AW985" s="22">
        <v>4728452436</v>
      </c>
      <c r="AX985" s="23">
        <v>0</v>
      </c>
      <c r="AY985" s="41">
        <v>0</v>
      </c>
      <c r="AZ985" s="23">
        <v>0</v>
      </c>
      <c r="BA985" s="24">
        <v>383589523</v>
      </c>
      <c r="BB985" s="23">
        <v>811532135</v>
      </c>
      <c r="BC985" s="23"/>
      <c r="BD985" s="23">
        <v>0</v>
      </c>
      <c r="BE985" s="41">
        <v>0</v>
      </c>
      <c r="BF985" s="23">
        <v>1307409600</v>
      </c>
      <c r="BG985" s="23">
        <v>2139722943</v>
      </c>
      <c r="BH985" s="25">
        <v>54657840804</v>
      </c>
      <c r="BI985" s="23">
        <v>9249801712</v>
      </c>
      <c r="BJ985" s="23">
        <v>888834366</v>
      </c>
      <c r="BK985" s="23">
        <v>0</v>
      </c>
      <c r="BL985" s="23">
        <v>0</v>
      </c>
      <c r="BM985" s="23">
        <v>0</v>
      </c>
      <c r="BN985" s="24">
        <v>383589523</v>
      </c>
      <c r="BO985" s="23">
        <v>811532135</v>
      </c>
      <c r="BP985" s="23">
        <v>0</v>
      </c>
      <c r="BQ985" s="23">
        <v>0</v>
      </c>
      <c r="BR985" s="25">
        <v>65991598540</v>
      </c>
      <c r="BS985" s="22">
        <v>0</v>
      </c>
      <c r="BT985" s="23">
        <v>0</v>
      </c>
      <c r="BU985" s="23">
        <v>0</v>
      </c>
      <c r="BV985" s="23">
        <v>0</v>
      </c>
      <c r="BW985" s="24">
        <v>0</v>
      </c>
      <c r="BX985" s="23">
        <v>0</v>
      </c>
      <c r="BY985" s="23">
        <v>0</v>
      </c>
      <c r="BZ985" s="23">
        <v>0</v>
      </c>
      <c r="CA985" s="25">
        <f t="shared" si="143"/>
        <v>65991598540</v>
      </c>
      <c r="CB985" s="22">
        <v>0</v>
      </c>
      <c r="CC985" s="23">
        <v>0</v>
      </c>
      <c r="CD985" s="23">
        <v>0</v>
      </c>
      <c r="CE985" s="23">
        <v>0</v>
      </c>
      <c r="CF985" s="24">
        <v>0</v>
      </c>
      <c r="CG985" s="23">
        <v>0</v>
      </c>
      <c r="CH985" s="23">
        <v>0</v>
      </c>
      <c r="CI985" s="23">
        <v>0</v>
      </c>
      <c r="CJ985" s="25">
        <f t="shared" si="144"/>
        <v>65991598540</v>
      </c>
      <c r="CK985" s="22">
        <v>0</v>
      </c>
      <c r="CL985" s="23">
        <v>0</v>
      </c>
      <c r="CM985" s="23">
        <v>0</v>
      </c>
      <c r="CN985" s="23">
        <v>0</v>
      </c>
      <c r="CO985" s="23">
        <v>0</v>
      </c>
      <c r="CP985" s="24">
        <v>0</v>
      </c>
      <c r="CQ985" s="23">
        <v>0</v>
      </c>
      <c r="CR985" s="23">
        <v>0</v>
      </c>
      <c r="CS985" s="25">
        <f t="shared" si="145"/>
        <v>65991598540</v>
      </c>
      <c r="CT985" s="22">
        <v>0</v>
      </c>
      <c r="CU985" s="23">
        <v>0</v>
      </c>
      <c r="CV985" s="23">
        <v>0</v>
      </c>
      <c r="CW985" s="23">
        <v>0</v>
      </c>
      <c r="CX985" s="23">
        <v>0</v>
      </c>
      <c r="CY985" s="24">
        <v>0</v>
      </c>
      <c r="CZ985" s="23">
        <v>0</v>
      </c>
      <c r="DA985" s="23">
        <v>0</v>
      </c>
      <c r="DB985" s="25">
        <f t="shared" si="138"/>
        <v>65991598540</v>
      </c>
      <c r="DC985" s="22">
        <v>0</v>
      </c>
      <c r="DD985" s="23">
        <v>0</v>
      </c>
      <c r="DE985" s="23">
        <v>0</v>
      </c>
      <c r="DF985" s="23">
        <v>0</v>
      </c>
      <c r="DG985" s="23">
        <v>0</v>
      </c>
      <c r="DH985" s="24">
        <v>0</v>
      </c>
      <c r="DI985" s="23">
        <v>0</v>
      </c>
      <c r="DJ985" s="23">
        <v>0</v>
      </c>
      <c r="DK985" s="25">
        <f t="shared" si="139"/>
        <v>65991598540</v>
      </c>
      <c r="DL985" s="28">
        <v>0</v>
      </c>
      <c r="DM985" s="23">
        <v>0</v>
      </c>
      <c r="DN985" s="23">
        <v>0</v>
      </c>
      <c r="DO985" s="23">
        <v>0</v>
      </c>
      <c r="DP985" s="23">
        <v>0</v>
      </c>
      <c r="DQ985" s="23"/>
      <c r="DR985" s="23">
        <v>0</v>
      </c>
      <c r="DS985" s="23">
        <v>0</v>
      </c>
      <c r="DT985" s="24">
        <v>0</v>
      </c>
      <c r="DU985" s="23">
        <v>0</v>
      </c>
      <c r="DV985" s="23">
        <v>0</v>
      </c>
      <c r="DW985" s="26">
        <f t="shared" si="146"/>
        <v>65991598540</v>
      </c>
      <c r="DX985" s="26">
        <f>VLOOKUP(B985,[2]RPTNCT049_ConsultaSaldosContabl!$I$4:$K$7914,3,0)</f>
        <v>61401510258</v>
      </c>
      <c r="DY985" s="13" t="e">
        <f>+S985+AD985+AU985+#REF!+BG985+#REF!+BQ985+#REF!</f>
        <v>#REF!</v>
      </c>
    </row>
    <row r="986" spans="1:129" ht="15" customHeight="1" x14ac:dyDescent="0.2">
      <c r="A986" s="9">
        <v>8000947525</v>
      </c>
      <c r="B986" s="9">
        <v>800094752</v>
      </c>
      <c r="C986" s="9"/>
      <c r="D986" s="27">
        <v>211825718</v>
      </c>
      <c r="E986" s="21" t="s">
        <v>606</v>
      </c>
      <c r="F986" s="20" t="s">
        <v>1747</v>
      </c>
      <c r="G986" s="22">
        <f>VLOOKUP(A986,[1]SGP!$A$4:$G$1137,7,0)</f>
        <v>0</v>
      </c>
      <c r="H986" s="23"/>
      <c r="I986" s="23">
        <v>0</v>
      </c>
      <c r="J986" s="23">
        <v>0</v>
      </c>
      <c r="K986" s="24">
        <v>0</v>
      </c>
      <c r="L986" s="23">
        <v>0</v>
      </c>
      <c r="M986" s="23">
        <v>0</v>
      </c>
      <c r="N986" s="25">
        <f t="shared" si="140"/>
        <v>0</v>
      </c>
      <c r="O986" s="25">
        <v>0</v>
      </c>
      <c r="P986" s="22">
        <v>0</v>
      </c>
      <c r="Q986" s="23">
        <v>0</v>
      </c>
      <c r="R986" s="23">
        <v>0</v>
      </c>
      <c r="S986" s="31">
        <v>101487057</v>
      </c>
      <c r="T986" s="23">
        <v>0</v>
      </c>
      <c r="U986" s="24">
        <v>0</v>
      </c>
      <c r="V986" s="23">
        <v>0</v>
      </c>
      <c r="W986" s="23">
        <v>0</v>
      </c>
      <c r="X986" s="25">
        <f t="shared" si="141"/>
        <v>101487057</v>
      </c>
      <c r="Y986" s="25">
        <v>0</v>
      </c>
      <c r="Z986" s="22">
        <v>0</v>
      </c>
      <c r="AA986" s="23">
        <v>0</v>
      </c>
      <c r="AB986" s="22">
        <v>0</v>
      </c>
      <c r="AC986" s="23">
        <v>0</v>
      </c>
      <c r="AD986" s="23">
        <v>0</v>
      </c>
      <c r="AE986" s="23">
        <v>0</v>
      </c>
      <c r="AF986" s="24">
        <v>0</v>
      </c>
      <c r="AG986" s="23">
        <v>0</v>
      </c>
      <c r="AH986" s="23">
        <v>0</v>
      </c>
      <c r="AI986" s="25">
        <f t="shared" si="142"/>
        <v>101487057</v>
      </c>
      <c r="AJ986" s="25">
        <v>0</v>
      </c>
      <c r="AK986" s="24">
        <v>0</v>
      </c>
      <c r="AL986" s="23">
        <v>0</v>
      </c>
      <c r="AM986" s="23">
        <v>0</v>
      </c>
      <c r="AN986" s="24">
        <v>0</v>
      </c>
      <c r="AO986" s="24">
        <v>0</v>
      </c>
      <c r="AP986" s="23">
        <v>0</v>
      </c>
      <c r="AQ986" s="23">
        <v>0</v>
      </c>
      <c r="AR986" s="23">
        <v>0</v>
      </c>
      <c r="AS986" s="41" t="s">
        <v>2304</v>
      </c>
      <c r="AT986" s="23">
        <v>0</v>
      </c>
      <c r="AU986" s="23">
        <v>0</v>
      </c>
      <c r="AV986" s="25">
        <v>101487057</v>
      </c>
      <c r="AW986" s="22">
        <v>0</v>
      </c>
      <c r="AX986" s="23">
        <v>0</v>
      </c>
      <c r="AY986" s="41">
        <v>0</v>
      </c>
      <c r="AZ986" s="23">
        <v>0</v>
      </c>
      <c r="BA986" s="24">
        <v>0</v>
      </c>
      <c r="BB986" s="23">
        <v>0</v>
      </c>
      <c r="BC986" s="23"/>
      <c r="BD986" s="23">
        <v>0</v>
      </c>
      <c r="BE986" s="41">
        <v>0</v>
      </c>
      <c r="BF986" s="23">
        <v>53977925</v>
      </c>
      <c r="BG986" s="23">
        <v>93227785</v>
      </c>
      <c r="BH986" s="25">
        <v>248692767</v>
      </c>
      <c r="BI986" s="23">
        <v>0</v>
      </c>
      <c r="BJ986" s="23">
        <v>14926867</v>
      </c>
      <c r="BK986" s="23">
        <v>0</v>
      </c>
      <c r="BL986" s="23">
        <v>0</v>
      </c>
      <c r="BM986" s="23">
        <v>0</v>
      </c>
      <c r="BN986" s="24">
        <v>0</v>
      </c>
      <c r="BO986" s="23">
        <v>0</v>
      </c>
      <c r="BP986" s="23">
        <v>0</v>
      </c>
      <c r="BQ986" s="23">
        <v>0</v>
      </c>
      <c r="BR986" s="25">
        <v>263619634</v>
      </c>
      <c r="BS986" s="22">
        <v>0</v>
      </c>
      <c r="BT986" s="23">
        <v>0</v>
      </c>
      <c r="BU986" s="23">
        <v>0</v>
      </c>
      <c r="BV986" s="23">
        <v>0</v>
      </c>
      <c r="BW986" s="24">
        <v>0</v>
      </c>
      <c r="BX986" s="23">
        <v>0</v>
      </c>
      <c r="BY986" s="23">
        <v>0</v>
      </c>
      <c r="BZ986" s="23">
        <v>0</v>
      </c>
      <c r="CA986" s="25">
        <f t="shared" si="143"/>
        <v>263619634</v>
      </c>
      <c r="CB986" s="22">
        <v>0</v>
      </c>
      <c r="CC986" s="23">
        <v>0</v>
      </c>
      <c r="CD986" s="23">
        <v>0</v>
      </c>
      <c r="CE986" s="23">
        <v>0</v>
      </c>
      <c r="CF986" s="24">
        <v>0</v>
      </c>
      <c r="CG986" s="23">
        <v>0</v>
      </c>
      <c r="CH986" s="23">
        <v>0</v>
      </c>
      <c r="CI986" s="23">
        <v>0</v>
      </c>
      <c r="CJ986" s="25">
        <f t="shared" si="144"/>
        <v>263619634</v>
      </c>
      <c r="CK986" s="22">
        <v>0</v>
      </c>
      <c r="CL986" s="23">
        <v>0</v>
      </c>
      <c r="CM986" s="23">
        <v>0</v>
      </c>
      <c r="CN986" s="23">
        <v>0</v>
      </c>
      <c r="CO986" s="23">
        <v>0</v>
      </c>
      <c r="CP986" s="24">
        <v>0</v>
      </c>
      <c r="CQ986" s="23">
        <v>0</v>
      </c>
      <c r="CR986" s="23">
        <v>0</v>
      </c>
      <c r="CS986" s="25">
        <f t="shared" si="145"/>
        <v>263619634</v>
      </c>
      <c r="CT986" s="22">
        <v>0</v>
      </c>
      <c r="CU986" s="23">
        <v>0</v>
      </c>
      <c r="CV986" s="23">
        <v>0</v>
      </c>
      <c r="CW986" s="23"/>
      <c r="CX986" s="23">
        <v>0</v>
      </c>
      <c r="CY986" s="24">
        <v>0</v>
      </c>
      <c r="CZ986" s="23">
        <v>0</v>
      </c>
      <c r="DA986" s="23">
        <v>0</v>
      </c>
      <c r="DB986" s="25">
        <f t="shared" si="138"/>
        <v>263619634</v>
      </c>
      <c r="DC986" s="22">
        <v>0</v>
      </c>
      <c r="DD986" s="23">
        <v>0</v>
      </c>
      <c r="DE986" s="23">
        <v>0</v>
      </c>
      <c r="DF986" s="23">
        <v>0</v>
      </c>
      <c r="DG986" s="23">
        <v>0</v>
      </c>
      <c r="DH986" s="24">
        <v>0</v>
      </c>
      <c r="DI986" s="23">
        <v>0</v>
      </c>
      <c r="DJ986" s="23">
        <v>0</v>
      </c>
      <c r="DK986" s="25">
        <f t="shared" si="139"/>
        <v>263619634</v>
      </c>
      <c r="DL986" s="28">
        <v>0</v>
      </c>
      <c r="DM986" s="23">
        <v>0</v>
      </c>
      <c r="DN986" s="23">
        <v>0</v>
      </c>
      <c r="DO986" s="23">
        <v>0</v>
      </c>
      <c r="DP986" s="23"/>
      <c r="DQ986" s="23"/>
      <c r="DR986" s="23">
        <v>0</v>
      </c>
      <c r="DS986" s="23">
        <v>0</v>
      </c>
      <c r="DT986" s="24">
        <v>0</v>
      </c>
      <c r="DU986" s="23">
        <v>0</v>
      </c>
      <c r="DV986" s="23">
        <v>0</v>
      </c>
      <c r="DW986" s="26">
        <f t="shared" si="146"/>
        <v>263619634</v>
      </c>
      <c r="DX986" s="26">
        <f>VLOOKUP(B986,[2]RPTNCT049_ConsultaSaldosContabl!$I$4:$K$7914,3,0)</f>
        <v>68904792</v>
      </c>
      <c r="DY986" s="13" t="e">
        <f>+S986+AD986+AU986+#REF!+BG986+#REF!+BQ986+#REF!</f>
        <v>#REF!</v>
      </c>
    </row>
    <row r="987" spans="1:129" ht="15" customHeight="1" x14ac:dyDescent="0.2">
      <c r="A987" s="9">
        <v>8000947518</v>
      </c>
      <c r="B987" s="9">
        <v>800094751</v>
      </c>
      <c r="C987" s="9"/>
      <c r="D987" s="27">
        <v>215325653</v>
      </c>
      <c r="E987" s="21" t="s">
        <v>603</v>
      </c>
      <c r="F987" s="20" t="s">
        <v>1744</v>
      </c>
      <c r="G987" s="22">
        <f>VLOOKUP(A987,[1]SGP!$A$4:$G$1137,7,0)</f>
        <v>0</v>
      </c>
      <c r="H987" s="23"/>
      <c r="I987" s="23">
        <v>0</v>
      </c>
      <c r="J987" s="23">
        <v>0</v>
      </c>
      <c r="K987" s="24">
        <v>0</v>
      </c>
      <c r="L987" s="23">
        <v>0</v>
      </c>
      <c r="M987" s="23">
        <v>0</v>
      </c>
      <c r="N987" s="25">
        <f t="shared" si="140"/>
        <v>0</v>
      </c>
      <c r="O987" s="25">
        <v>0</v>
      </c>
      <c r="P987" s="22">
        <v>0</v>
      </c>
      <c r="Q987" s="23">
        <v>0</v>
      </c>
      <c r="R987" s="23">
        <v>0</v>
      </c>
      <c r="S987" s="31">
        <v>46939635</v>
      </c>
      <c r="T987" s="23">
        <v>0</v>
      </c>
      <c r="U987" s="24">
        <v>0</v>
      </c>
      <c r="V987" s="23">
        <v>0</v>
      </c>
      <c r="W987" s="23">
        <v>0</v>
      </c>
      <c r="X987" s="25">
        <f t="shared" si="141"/>
        <v>46939635</v>
      </c>
      <c r="Y987" s="25">
        <v>0</v>
      </c>
      <c r="Z987" s="22">
        <v>0</v>
      </c>
      <c r="AA987" s="23">
        <v>0</v>
      </c>
      <c r="AB987" s="22">
        <v>0</v>
      </c>
      <c r="AC987" s="23">
        <v>0</v>
      </c>
      <c r="AD987" s="23">
        <v>0</v>
      </c>
      <c r="AE987" s="23">
        <v>0</v>
      </c>
      <c r="AF987" s="24">
        <v>0</v>
      </c>
      <c r="AG987" s="23">
        <v>0</v>
      </c>
      <c r="AH987" s="23">
        <v>0</v>
      </c>
      <c r="AI987" s="25">
        <f t="shared" si="142"/>
        <v>46939635</v>
      </c>
      <c r="AJ987" s="25">
        <v>0</v>
      </c>
      <c r="AK987" s="24">
        <v>0</v>
      </c>
      <c r="AL987" s="23">
        <v>0</v>
      </c>
      <c r="AM987" s="23">
        <v>0</v>
      </c>
      <c r="AN987" s="24">
        <v>0</v>
      </c>
      <c r="AO987" s="24">
        <v>0</v>
      </c>
      <c r="AP987" s="23">
        <v>0</v>
      </c>
      <c r="AQ987" s="23">
        <v>0</v>
      </c>
      <c r="AR987" s="23">
        <v>0</v>
      </c>
      <c r="AS987" s="41" t="s">
        <v>2304</v>
      </c>
      <c r="AT987" s="23">
        <v>0</v>
      </c>
      <c r="AU987" s="23">
        <v>0</v>
      </c>
      <c r="AV987" s="25">
        <v>46939635</v>
      </c>
      <c r="AW987" s="22">
        <v>0</v>
      </c>
      <c r="AX987" s="23">
        <v>0</v>
      </c>
      <c r="AY987" s="41">
        <v>0</v>
      </c>
      <c r="AZ987" s="23">
        <v>0</v>
      </c>
      <c r="BA987" s="24">
        <v>0</v>
      </c>
      <c r="BB987" s="23">
        <v>0</v>
      </c>
      <c r="BC987" s="23"/>
      <c r="BD987" s="23">
        <v>0</v>
      </c>
      <c r="BE987" s="41">
        <v>0</v>
      </c>
      <c r="BF987" s="23">
        <v>27218310</v>
      </c>
      <c r="BG987" s="23">
        <v>42368332</v>
      </c>
      <c r="BH987" s="25">
        <v>116526277</v>
      </c>
      <c r="BI987" s="23">
        <v>0</v>
      </c>
      <c r="BJ987" s="23">
        <v>7774501</v>
      </c>
      <c r="BK987" s="23">
        <v>0</v>
      </c>
      <c r="BL987" s="23">
        <v>0</v>
      </c>
      <c r="BM987" s="23">
        <v>0</v>
      </c>
      <c r="BN987" s="24">
        <v>0</v>
      </c>
      <c r="BO987" s="23">
        <v>0</v>
      </c>
      <c r="BP987" s="23">
        <v>0</v>
      </c>
      <c r="BQ987" s="23">
        <v>0</v>
      </c>
      <c r="BR987" s="25">
        <v>124300778</v>
      </c>
      <c r="BS987" s="22">
        <v>0</v>
      </c>
      <c r="BT987" s="23">
        <v>0</v>
      </c>
      <c r="BU987" s="23">
        <v>0</v>
      </c>
      <c r="BV987" s="23">
        <v>0</v>
      </c>
      <c r="BW987" s="24">
        <v>0</v>
      </c>
      <c r="BX987" s="23">
        <v>0</v>
      </c>
      <c r="BY987" s="23">
        <v>0</v>
      </c>
      <c r="BZ987" s="23">
        <v>0</v>
      </c>
      <c r="CA987" s="25">
        <f t="shared" si="143"/>
        <v>124300778</v>
      </c>
      <c r="CB987" s="22">
        <v>0</v>
      </c>
      <c r="CC987" s="23">
        <v>0</v>
      </c>
      <c r="CD987" s="23">
        <v>0</v>
      </c>
      <c r="CE987" s="23">
        <v>0</v>
      </c>
      <c r="CF987" s="24">
        <v>0</v>
      </c>
      <c r="CG987" s="23">
        <v>0</v>
      </c>
      <c r="CH987" s="23">
        <v>0</v>
      </c>
      <c r="CI987" s="23">
        <v>0</v>
      </c>
      <c r="CJ987" s="25">
        <f t="shared" si="144"/>
        <v>124300778</v>
      </c>
      <c r="CK987" s="22">
        <v>0</v>
      </c>
      <c r="CL987" s="23">
        <v>0</v>
      </c>
      <c r="CM987" s="23">
        <v>0</v>
      </c>
      <c r="CN987" s="23">
        <v>0</v>
      </c>
      <c r="CO987" s="23">
        <v>0</v>
      </c>
      <c r="CP987" s="24">
        <v>0</v>
      </c>
      <c r="CQ987" s="23">
        <v>0</v>
      </c>
      <c r="CR987" s="23">
        <v>0</v>
      </c>
      <c r="CS987" s="25">
        <f t="shared" si="145"/>
        <v>124300778</v>
      </c>
      <c r="CT987" s="22">
        <v>0</v>
      </c>
      <c r="CU987" s="23">
        <v>0</v>
      </c>
      <c r="CV987" s="23">
        <v>0</v>
      </c>
      <c r="CW987" s="23"/>
      <c r="CX987" s="23">
        <v>0</v>
      </c>
      <c r="CY987" s="24">
        <v>0</v>
      </c>
      <c r="CZ987" s="23">
        <v>0</v>
      </c>
      <c r="DA987" s="23">
        <v>0</v>
      </c>
      <c r="DB987" s="25">
        <f t="shared" si="138"/>
        <v>124300778</v>
      </c>
      <c r="DC987" s="22">
        <v>0</v>
      </c>
      <c r="DD987" s="23">
        <v>0</v>
      </c>
      <c r="DE987" s="23">
        <v>0</v>
      </c>
      <c r="DF987" s="23">
        <v>0</v>
      </c>
      <c r="DG987" s="23">
        <v>0</v>
      </c>
      <c r="DH987" s="24">
        <v>0</v>
      </c>
      <c r="DI987" s="23">
        <v>0</v>
      </c>
      <c r="DJ987" s="23">
        <v>0</v>
      </c>
      <c r="DK987" s="25">
        <f t="shared" si="139"/>
        <v>124300778</v>
      </c>
      <c r="DL987" s="28">
        <v>0</v>
      </c>
      <c r="DM987" s="23">
        <v>0</v>
      </c>
      <c r="DN987" s="23">
        <v>0</v>
      </c>
      <c r="DO987" s="23">
        <v>0</v>
      </c>
      <c r="DP987" s="23"/>
      <c r="DQ987" s="23"/>
      <c r="DR987" s="23">
        <v>0</v>
      </c>
      <c r="DS987" s="23">
        <v>0</v>
      </c>
      <c r="DT987" s="24">
        <v>0</v>
      </c>
      <c r="DU987" s="23">
        <v>0</v>
      </c>
      <c r="DV987" s="23">
        <v>0</v>
      </c>
      <c r="DW987" s="26">
        <f t="shared" si="146"/>
        <v>124300778</v>
      </c>
      <c r="DX987" s="26">
        <f>VLOOKUP(B987,[2]RPTNCT049_ConsultaSaldosContabl!$I$4:$K$7914,3,0)</f>
        <v>34992811</v>
      </c>
      <c r="DY987" s="13" t="e">
        <f>+S987+AD987+AU987+#REF!+BG987+#REF!+BQ987+#REF!</f>
        <v>#REF!</v>
      </c>
    </row>
    <row r="988" spans="1:129" ht="15" customHeight="1" x14ac:dyDescent="0.2">
      <c r="A988" s="9">
        <v>8000947161</v>
      </c>
      <c r="B988" s="9">
        <v>800094716</v>
      </c>
      <c r="C988" s="9"/>
      <c r="D988" s="27">
        <v>219425594</v>
      </c>
      <c r="E988" s="21" t="s">
        <v>597</v>
      </c>
      <c r="F988" s="20" t="s">
        <v>1738</v>
      </c>
      <c r="G988" s="22">
        <f>VLOOKUP(A988,[1]SGP!$A$4:$G$1137,7,0)</f>
        <v>0</v>
      </c>
      <c r="H988" s="23"/>
      <c r="I988" s="23">
        <v>0</v>
      </c>
      <c r="J988" s="23">
        <v>0</v>
      </c>
      <c r="K988" s="24">
        <v>0</v>
      </c>
      <c r="L988" s="23">
        <v>0</v>
      </c>
      <c r="M988" s="23">
        <v>0</v>
      </c>
      <c r="N988" s="25">
        <f t="shared" si="140"/>
        <v>0</v>
      </c>
      <c r="O988" s="25">
        <v>0</v>
      </c>
      <c r="P988" s="22">
        <v>0</v>
      </c>
      <c r="Q988" s="23">
        <v>0</v>
      </c>
      <c r="R988" s="23">
        <v>0</v>
      </c>
      <c r="S988" s="31">
        <v>65089366</v>
      </c>
      <c r="T988" s="23">
        <v>0</v>
      </c>
      <c r="U988" s="24">
        <v>0</v>
      </c>
      <c r="V988" s="23">
        <v>0</v>
      </c>
      <c r="W988" s="23">
        <v>0</v>
      </c>
      <c r="X988" s="25">
        <f t="shared" si="141"/>
        <v>65089366</v>
      </c>
      <c r="Y988" s="25">
        <v>0</v>
      </c>
      <c r="Z988" s="22">
        <v>0</v>
      </c>
      <c r="AA988" s="23">
        <v>0</v>
      </c>
      <c r="AB988" s="22">
        <v>0</v>
      </c>
      <c r="AC988" s="23">
        <v>0</v>
      </c>
      <c r="AD988" s="23">
        <v>0</v>
      </c>
      <c r="AE988" s="23">
        <v>0</v>
      </c>
      <c r="AF988" s="24">
        <v>0</v>
      </c>
      <c r="AG988" s="23">
        <v>0</v>
      </c>
      <c r="AH988" s="23">
        <v>0</v>
      </c>
      <c r="AI988" s="25">
        <f t="shared" si="142"/>
        <v>65089366</v>
      </c>
      <c r="AJ988" s="25">
        <v>0</v>
      </c>
      <c r="AK988" s="24">
        <v>0</v>
      </c>
      <c r="AL988" s="23">
        <v>0</v>
      </c>
      <c r="AM988" s="23">
        <v>0</v>
      </c>
      <c r="AN988" s="24">
        <v>0</v>
      </c>
      <c r="AO988" s="24">
        <v>0</v>
      </c>
      <c r="AP988" s="23">
        <v>0</v>
      </c>
      <c r="AQ988" s="23">
        <v>0</v>
      </c>
      <c r="AR988" s="23">
        <v>0</v>
      </c>
      <c r="AS988" s="41" t="s">
        <v>2304</v>
      </c>
      <c r="AT988" s="23">
        <v>0</v>
      </c>
      <c r="AU988" s="23">
        <v>0</v>
      </c>
      <c r="AV988" s="25">
        <v>65089366</v>
      </c>
      <c r="AW988" s="22">
        <v>0</v>
      </c>
      <c r="AX988" s="23">
        <v>0</v>
      </c>
      <c r="AY988" s="41">
        <v>0</v>
      </c>
      <c r="AZ988" s="23">
        <v>0</v>
      </c>
      <c r="BA988" s="24">
        <v>0</v>
      </c>
      <c r="BB988" s="23">
        <v>0</v>
      </c>
      <c r="BC988" s="23"/>
      <c r="BD988" s="23">
        <v>0</v>
      </c>
      <c r="BE988" s="41">
        <v>0</v>
      </c>
      <c r="BF988" s="23">
        <v>40839585</v>
      </c>
      <c r="BG988" s="23">
        <v>62905995</v>
      </c>
      <c r="BH988" s="25">
        <v>168834946</v>
      </c>
      <c r="BI988" s="23">
        <v>0</v>
      </c>
      <c r="BJ988" s="23">
        <v>12044064</v>
      </c>
      <c r="BK988" s="23">
        <v>0</v>
      </c>
      <c r="BL988" s="23">
        <v>0</v>
      </c>
      <c r="BM988" s="23">
        <v>0</v>
      </c>
      <c r="BN988" s="24">
        <v>0</v>
      </c>
      <c r="BO988" s="23">
        <v>0</v>
      </c>
      <c r="BP988" s="23">
        <v>0</v>
      </c>
      <c r="BQ988" s="23">
        <v>0</v>
      </c>
      <c r="BR988" s="25">
        <v>180879010</v>
      </c>
      <c r="BS988" s="22">
        <v>0</v>
      </c>
      <c r="BT988" s="23">
        <v>0</v>
      </c>
      <c r="BU988" s="23">
        <v>0</v>
      </c>
      <c r="BV988" s="23">
        <v>0</v>
      </c>
      <c r="BW988" s="24">
        <v>0</v>
      </c>
      <c r="BX988" s="23">
        <v>0</v>
      </c>
      <c r="BY988" s="23">
        <v>0</v>
      </c>
      <c r="BZ988" s="23">
        <v>0</v>
      </c>
      <c r="CA988" s="25">
        <f t="shared" si="143"/>
        <v>180879010</v>
      </c>
      <c r="CB988" s="22">
        <v>0</v>
      </c>
      <c r="CC988" s="23">
        <v>0</v>
      </c>
      <c r="CD988" s="23">
        <v>0</v>
      </c>
      <c r="CE988" s="23">
        <v>0</v>
      </c>
      <c r="CF988" s="24">
        <v>0</v>
      </c>
      <c r="CG988" s="23">
        <v>0</v>
      </c>
      <c r="CH988" s="23">
        <v>0</v>
      </c>
      <c r="CI988" s="23">
        <v>0</v>
      </c>
      <c r="CJ988" s="25">
        <f t="shared" si="144"/>
        <v>180879010</v>
      </c>
      <c r="CK988" s="22">
        <v>0</v>
      </c>
      <c r="CL988" s="23">
        <v>0</v>
      </c>
      <c r="CM988" s="23">
        <v>0</v>
      </c>
      <c r="CN988" s="23">
        <v>0</v>
      </c>
      <c r="CO988" s="23">
        <v>0</v>
      </c>
      <c r="CP988" s="24">
        <v>0</v>
      </c>
      <c r="CQ988" s="23">
        <v>0</v>
      </c>
      <c r="CR988" s="23">
        <v>0</v>
      </c>
      <c r="CS988" s="25">
        <f t="shared" si="145"/>
        <v>180879010</v>
      </c>
      <c r="CT988" s="22">
        <v>0</v>
      </c>
      <c r="CU988" s="23">
        <v>0</v>
      </c>
      <c r="CV988" s="23">
        <v>0</v>
      </c>
      <c r="CW988" s="23"/>
      <c r="CX988" s="23">
        <v>0</v>
      </c>
      <c r="CY988" s="24">
        <v>0</v>
      </c>
      <c r="CZ988" s="23">
        <v>0</v>
      </c>
      <c r="DA988" s="23">
        <v>0</v>
      </c>
      <c r="DB988" s="25">
        <f t="shared" si="138"/>
        <v>180879010</v>
      </c>
      <c r="DC988" s="22">
        <v>0</v>
      </c>
      <c r="DD988" s="23">
        <v>0</v>
      </c>
      <c r="DE988" s="23">
        <v>0</v>
      </c>
      <c r="DF988" s="23">
        <v>0</v>
      </c>
      <c r="DG988" s="23">
        <v>0</v>
      </c>
      <c r="DH988" s="24">
        <v>0</v>
      </c>
      <c r="DI988" s="23">
        <v>0</v>
      </c>
      <c r="DJ988" s="23">
        <v>0</v>
      </c>
      <c r="DK988" s="25">
        <f t="shared" si="139"/>
        <v>180879010</v>
      </c>
      <c r="DL988" s="28">
        <v>0</v>
      </c>
      <c r="DM988" s="23">
        <v>0</v>
      </c>
      <c r="DN988" s="23">
        <v>0</v>
      </c>
      <c r="DO988" s="23">
        <v>0</v>
      </c>
      <c r="DP988" s="23"/>
      <c r="DQ988" s="23"/>
      <c r="DR988" s="23">
        <v>0</v>
      </c>
      <c r="DS988" s="23">
        <v>0</v>
      </c>
      <c r="DT988" s="24">
        <v>0</v>
      </c>
      <c r="DU988" s="23">
        <v>0</v>
      </c>
      <c r="DV988" s="23">
        <v>0</v>
      </c>
      <c r="DW988" s="26">
        <f t="shared" si="146"/>
        <v>180879010</v>
      </c>
      <c r="DX988" s="26">
        <f>VLOOKUP(B988,[2]RPTNCT049_ConsultaSaldosContabl!$I$4:$K$7914,3,0)</f>
        <v>52883649</v>
      </c>
      <c r="DY988" s="13" t="e">
        <f>+S988+AD988+AU988+#REF!+BG988+#REF!+BQ988+#REF!</f>
        <v>#REF!</v>
      </c>
    </row>
    <row r="989" spans="1:129" ht="15" customHeight="1" x14ac:dyDescent="0.2">
      <c r="A989" s="9">
        <v>8000947138</v>
      </c>
      <c r="B989" s="9">
        <v>800094713</v>
      </c>
      <c r="C989" s="9"/>
      <c r="D989" s="27">
        <v>218925489</v>
      </c>
      <c r="E989" s="21" t="s">
        <v>586</v>
      </c>
      <c r="F989" s="20" t="s">
        <v>1728</v>
      </c>
      <c r="G989" s="22">
        <f>VLOOKUP(A989,[1]SGP!$A$4:$G$1137,7,0)</f>
        <v>0</v>
      </c>
      <c r="H989" s="23"/>
      <c r="I989" s="23">
        <v>0</v>
      </c>
      <c r="J989" s="23">
        <v>0</v>
      </c>
      <c r="K989" s="24">
        <v>0</v>
      </c>
      <c r="L989" s="23">
        <v>0</v>
      </c>
      <c r="M989" s="23">
        <v>0</v>
      </c>
      <c r="N989" s="25">
        <f t="shared" si="140"/>
        <v>0</v>
      </c>
      <c r="O989" s="25">
        <v>0</v>
      </c>
      <c r="P989" s="22">
        <v>0</v>
      </c>
      <c r="Q989" s="23">
        <v>0</v>
      </c>
      <c r="R989" s="23">
        <v>0</v>
      </c>
      <c r="S989" s="31">
        <v>29113739</v>
      </c>
      <c r="T989" s="23">
        <v>0</v>
      </c>
      <c r="U989" s="24">
        <v>0</v>
      </c>
      <c r="V989" s="23">
        <v>0</v>
      </c>
      <c r="W989" s="23">
        <v>0</v>
      </c>
      <c r="X989" s="25">
        <f t="shared" si="141"/>
        <v>29113739</v>
      </c>
      <c r="Y989" s="25">
        <v>0</v>
      </c>
      <c r="Z989" s="22">
        <v>0</v>
      </c>
      <c r="AA989" s="23">
        <v>0</v>
      </c>
      <c r="AB989" s="22">
        <v>0</v>
      </c>
      <c r="AC989" s="23">
        <v>0</v>
      </c>
      <c r="AD989" s="23">
        <v>0</v>
      </c>
      <c r="AE989" s="23">
        <v>0</v>
      </c>
      <c r="AF989" s="24">
        <v>0</v>
      </c>
      <c r="AG989" s="23">
        <v>0</v>
      </c>
      <c r="AH989" s="23">
        <v>0</v>
      </c>
      <c r="AI989" s="25">
        <f t="shared" si="142"/>
        <v>29113739</v>
      </c>
      <c r="AJ989" s="25">
        <v>0</v>
      </c>
      <c r="AK989" s="24">
        <v>0</v>
      </c>
      <c r="AL989" s="23">
        <v>0</v>
      </c>
      <c r="AM989" s="23">
        <v>0</v>
      </c>
      <c r="AN989" s="24">
        <v>0</v>
      </c>
      <c r="AO989" s="24">
        <v>0</v>
      </c>
      <c r="AP989" s="23">
        <v>0</v>
      </c>
      <c r="AQ989" s="23">
        <v>0</v>
      </c>
      <c r="AR989" s="23">
        <v>0</v>
      </c>
      <c r="AS989" s="41" t="s">
        <v>2304</v>
      </c>
      <c r="AT989" s="23">
        <v>0</v>
      </c>
      <c r="AU989" s="23">
        <v>0</v>
      </c>
      <c r="AV989" s="25">
        <v>29113739</v>
      </c>
      <c r="AW989" s="22">
        <v>0</v>
      </c>
      <c r="AX989" s="23">
        <v>0</v>
      </c>
      <c r="AY989" s="41">
        <v>0</v>
      </c>
      <c r="AZ989" s="23">
        <v>0</v>
      </c>
      <c r="BA989" s="24">
        <v>0</v>
      </c>
      <c r="BB989" s="23">
        <v>0</v>
      </c>
      <c r="BC989" s="23"/>
      <c r="BD989" s="23">
        <v>0</v>
      </c>
      <c r="BE989" s="41">
        <v>0</v>
      </c>
      <c r="BF989" s="23">
        <v>16062865</v>
      </c>
      <c r="BG989" s="23">
        <v>28801992</v>
      </c>
      <c r="BH989" s="25">
        <v>73978596</v>
      </c>
      <c r="BI989" s="23">
        <v>0</v>
      </c>
      <c r="BJ989" s="23">
        <v>4880835</v>
      </c>
      <c r="BK989" s="23">
        <v>0</v>
      </c>
      <c r="BL989" s="23">
        <v>0</v>
      </c>
      <c r="BM989" s="23">
        <v>0</v>
      </c>
      <c r="BN989" s="24">
        <v>0</v>
      </c>
      <c r="BO989" s="23">
        <v>0</v>
      </c>
      <c r="BP989" s="23">
        <v>0</v>
      </c>
      <c r="BQ989" s="23">
        <v>0</v>
      </c>
      <c r="BR989" s="25">
        <v>78859431</v>
      </c>
      <c r="BS989" s="22">
        <v>0</v>
      </c>
      <c r="BT989" s="23">
        <v>0</v>
      </c>
      <c r="BU989" s="23">
        <v>0</v>
      </c>
      <c r="BV989" s="23">
        <v>0</v>
      </c>
      <c r="BW989" s="24">
        <v>0</v>
      </c>
      <c r="BX989" s="23">
        <v>0</v>
      </c>
      <c r="BY989" s="23">
        <v>0</v>
      </c>
      <c r="BZ989" s="23">
        <v>0</v>
      </c>
      <c r="CA989" s="25">
        <f t="shared" si="143"/>
        <v>78859431</v>
      </c>
      <c r="CB989" s="22">
        <v>0</v>
      </c>
      <c r="CC989" s="23">
        <v>0</v>
      </c>
      <c r="CD989" s="23">
        <v>0</v>
      </c>
      <c r="CE989" s="23">
        <v>0</v>
      </c>
      <c r="CF989" s="24">
        <v>0</v>
      </c>
      <c r="CG989" s="23">
        <v>0</v>
      </c>
      <c r="CH989" s="23">
        <v>0</v>
      </c>
      <c r="CI989" s="23">
        <v>0</v>
      </c>
      <c r="CJ989" s="25">
        <f t="shared" si="144"/>
        <v>78859431</v>
      </c>
      <c r="CK989" s="22">
        <v>0</v>
      </c>
      <c r="CL989" s="23">
        <v>0</v>
      </c>
      <c r="CM989" s="23">
        <v>0</v>
      </c>
      <c r="CN989" s="23">
        <v>0</v>
      </c>
      <c r="CO989" s="23">
        <v>0</v>
      </c>
      <c r="CP989" s="24">
        <v>0</v>
      </c>
      <c r="CQ989" s="23">
        <v>0</v>
      </c>
      <c r="CR989" s="23">
        <v>0</v>
      </c>
      <c r="CS989" s="25">
        <f t="shared" si="145"/>
        <v>78859431</v>
      </c>
      <c r="CT989" s="22">
        <v>0</v>
      </c>
      <c r="CU989" s="23">
        <v>0</v>
      </c>
      <c r="CV989" s="23">
        <v>0</v>
      </c>
      <c r="CW989" s="23"/>
      <c r="CX989" s="23">
        <v>0</v>
      </c>
      <c r="CY989" s="24">
        <v>0</v>
      </c>
      <c r="CZ989" s="23">
        <v>0</v>
      </c>
      <c r="DA989" s="23">
        <v>0</v>
      </c>
      <c r="DB989" s="25">
        <f t="shared" si="138"/>
        <v>78859431</v>
      </c>
      <c r="DC989" s="22">
        <v>0</v>
      </c>
      <c r="DD989" s="23">
        <v>0</v>
      </c>
      <c r="DE989" s="23">
        <v>0</v>
      </c>
      <c r="DF989" s="23">
        <v>0</v>
      </c>
      <c r="DG989" s="23">
        <v>0</v>
      </c>
      <c r="DH989" s="24">
        <v>0</v>
      </c>
      <c r="DI989" s="23">
        <v>0</v>
      </c>
      <c r="DJ989" s="23">
        <v>0</v>
      </c>
      <c r="DK989" s="25">
        <f t="shared" si="139"/>
        <v>78859431</v>
      </c>
      <c r="DL989" s="28">
        <v>0</v>
      </c>
      <c r="DM989" s="23">
        <v>0</v>
      </c>
      <c r="DN989" s="23">
        <v>0</v>
      </c>
      <c r="DO989" s="23">
        <v>0</v>
      </c>
      <c r="DP989" s="23"/>
      <c r="DQ989" s="23"/>
      <c r="DR989" s="23">
        <v>0</v>
      </c>
      <c r="DS989" s="23">
        <v>0</v>
      </c>
      <c r="DT989" s="24">
        <v>0</v>
      </c>
      <c r="DU989" s="23">
        <v>0</v>
      </c>
      <c r="DV989" s="23">
        <v>0</v>
      </c>
      <c r="DW989" s="26">
        <f t="shared" si="146"/>
        <v>78859431</v>
      </c>
      <c r="DX989" s="26">
        <f>VLOOKUP(B989,[2]RPTNCT049_ConsultaSaldosContabl!$I$4:$K$7914,3,0)</f>
        <v>20943700</v>
      </c>
      <c r="DY989" s="13" t="e">
        <f>+S989+AD989+AU989+#REF!+BG989+#REF!+BQ989+#REF!</f>
        <v>#REF!</v>
      </c>
    </row>
    <row r="990" spans="1:129" ht="15" customHeight="1" x14ac:dyDescent="0.2">
      <c r="A990" s="9">
        <v>8000947113</v>
      </c>
      <c r="B990" s="9">
        <v>800094711</v>
      </c>
      <c r="C990" s="9"/>
      <c r="D990" s="27">
        <v>213625436</v>
      </c>
      <c r="E990" s="21" t="s">
        <v>580</v>
      </c>
      <c r="F990" s="20" t="s">
        <v>1722</v>
      </c>
      <c r="G990" s="22">
        <f>VLOOKUP(A990,[1]SGP!$A$4:$G$1137,7,0)</f>
        <v>0</v>
      </c>
      <c r="H990" s="23"/>
      <c r="I990" s="23">
        <v>0</v>
      </c>
      <c r="J990" s="23">
        <v>0</v>
      </c>
      <c r="K990" s="24">
        <v>0</v>
      </c>
      <c r="L990" s="23">
        <v>0</v>
      </c>
      <c r="M990" s="23">
        <v>0</v>
      </c>
      <c r="N990" s="25">
        <f t="shared" si="140"/>
        <v>0</v>
      </c>
      <c r="O990" s="25">
        <v>0</v>
      </c>
      <c r="P990" s="22">
        <v>0</v>
      </c>
      <c r="Q990" s="23">
        <v>0</v>
      </c>
      <c r="R990" s="23">
        <v>0</v>
      </c>
      <c r="S990" s="29">
        <v>0</v>
      </c>
      <c r="T990" s="23">
        <v>0</v>
      </c>
      <c r="U990" s="24">
        <v>0</v>
      </c>
      <c r="V990" s="23">
        <v>0</v>
      </c>
      <c r="W990" s="23">
        <v>0</v>
      </c>
      <c r="X990" s="25">
        <f t="shared" si="141"/>
        <v>0</v>
      </c>
      <c r="Y990" s="25">
        <v>0</v>
      </c>
      <c r="Z990" s="22">
        <v>0</v>
      </c>
      <c r="AA990" s="23">
        <v>0</v>
      </c>
      <c r="AB990" s="22">
        <v>0</v>
      </c>
      <c r="AC990" s="23">
        <v>0</v>
      </c>
      <c r="AD990" s="23">
        <v>30902093</v>
      </c>
      <c r="AE990" s="23">
        <v>0</v>
      </c>
      <c r="AF990" s="24">
        <v>0</v>
      </c>
      <c r="AG990" s="23">
        <v>0</v>
      </c>
      <c r="AH990" s="23">
        <v>0</v>
      </c>
      <c r="AI990" s="25">
        <f t="shared" si="142"/>
        <v>30902093</v>
      </c>
      <c r="AJ990" s="25">
        <v>0</v>
      </c>
      <c r="AK990" s="24">
        <v>0</v>
      </c>
      <c r="AL990" s="23">
        <v>0</v>
      </c>
      <c r="AM990" s="23">
        <v>0</v>
      </c>
      <c r="AN990" s="24">
        <v>0</v>
      </c>
      <c r="AO990" s="24">
        <v>0</v>
      </c>
      <c r="AP990" s="23">
        <v>0</v>
      </c>
      <c r="AQ990" s="23">
        <v>0</v>
      </c>
      <c r="AR990" s="23">
        <v>0</v>
      </c>
      <c r="AS990" s="41" t="s">
        <v>2304</v>
      </c>
      <c r="AT990" s="23">
        <v>0</v>
      </c>
      <c r="AU990" s="23">
        <v>0</v>
      </c>
      <c r="AV990" s="25">
        <v>30902093</v>
      </c>
      <c r="AW990" s="22">
        <v>0</v>
      </c>
      <c r="AX990" s="23">
        <v>0</v>
      </c>
      <c r="AY990" s="41">
        <v>0</v>
      </c>
      <c r="AZ990" s="23">
        <v>0</v>
      </c>
      <c r="BA990" s="24">
        <v>0</v>
      </c>
      <c r="BB990" s="23">
        <v>0</v>
      </c>
      <c r="BC990" s="23"/>
      <c r="BD990" s="23">
        <v>0</v>
      </c>
      <c r="BE990" s="41">
        <v>0</v>
      </c>
      <c r="BF990" s="23">
        <v>19167445</v>
      </c>
      <c r="BG990" s="23">
        <v>29304560</v>
      </c>
      <c r="BH990" s="25">
        <v>79374098</v>
      </c>
      <c r="BI990" s="23">
        <v>0</v>
      </c>
      <c r="BJ990" s="23">
        <v>5126919</v>
      </c>
      <c r="BK990" s="23">
        <v>0</v>
      </c>
      <c r="BL990" s="23">
        <v>0</v>
      </c>
      <c r="BM990" s="23">
        <v>0</v>
      </c>
      <c r="BN990" s="24">
        <v>0</v>
      </c>
      <c r="BO990" s="23">
        <v>0</v>
      </c>
      <c r="BP990" s="23">
        <v>0</v>
      </c>
      <c r="BQ990" s="23">
        <v>0</v>
      </c>
      <c r="BR990" s="25">
        <v>84501017</v>
      </c>
      <c r="BS990" s="22">
        <v>0</v>
      </c>
      <c r="BT990" s="23">
        <v>0</v>
      </c>
      <c r="BU990" s="23">
        <v>0</v>
      </c>
      <c r="BV990" s="23">
        <v>0</v>
      </c>
      <c r="BW990" s="24">
        <v>0</v>
      </c>
      <c r="BX990" s="23">
        <v>0</v>
      </c>
      <c r="BY990" s="23">
        <v>0</v>
      </c>
      <c r="BZ990" s="23">
        <v>0</v>
      </c>
      <c r="CA990" s="25">
        <f t="shared" si="143"/>
        <v>84501017</v>
      </c>
      <c r="CB990" s="22">
        <v>0</v>
      </c>
      <c r="CC990" s="23">
        <v>0</v>
      </c>
      <c r="CD990" s="23">
        <v>0</v>
      </c>
      <c r="CE990" s="23">
        <v>0</v>
      </c>
      <c r="CF990" s="24">
        <v>0</v>
      </c>
      <c r="CG990" s="23">
        <v>0</v>
      </c>
      <c r="CH990" s="23">
        <v>0</v>
      </c>
      <c r="CI990" s="23">
        <v>0</v>
      </c>
      <c r="CJ990" s="25">
        <f t="shared" si="144"/>
        <v>84501017</v>
      </c>
      <c r="CK990" s="22">
        <v>0</v>
      </c>
      <c r="CL990" s="23">
        <v>0</v>
      </c>
      <c r="CM990" s="23">
        <v>0</v>
      </c>
      <c r="CN990" s="23">
        <v>0</v>
      </c>
      <c r="CO990" s="23">
        <v>0</v>
      </c>
      <c r="CP990" s="24">
        <v>0</v>
      </c>
      <c r="CQ990" s="23">
        <v>0</v>
      </c>
      <c r="CR990" s="23">
        <v>0</v>
      </c>
      <c r="CS990" s="25">
        <f t="shared" si="145"/>
        <v>84501017</v>
      </c>
      <c r="CT990" s="22">
        <v>0</v>
      </c>
      <c r="CU990" s="23">
        <v>0</v>
      </c>
      <c r="CV990" s="23">
        <v>0</v>
      </c>
      <c r="CW990" s="23"/>
      <c r="CX990" s="23">
        <v>0</v>
      </c>
      <c r="CY990" s="24">
        <v>0</v>
      </c>
      <c r="CZ990" s="23">
        <v>0</v>
      </c>
      <c r="DA990" s="23">
        <v>0</v>
      </c>
      <c r="DB990" s="25">
        <f t="shared" si="138"/>
        <v>84501017</v>
      </c>
      <c r="DC990" s="22">
        <v>0</v>
      </c>
      <c r="DD990" s="23">
        <v>0</v>
      </c>
      <c r="DE990" s="23">
        <v>0</v>
      </c>
      <c r="DF990" s="23">
        <v>0</v>
      </c>
      <c r="DG990" s="23">
        <v>0</v>
      </c>
      <c r="DH990" s="24">
        <v>0</v>
      </c>
      <c r="DI990" s="23">
        <v>0</v>
      </c>
      <c r="DJ990" s="23">
        <v>0</v>
      </c>
      <c r="DK990" s="25">
        <f t="shared" si="139"/>
        <v>84501017</v>
      </c>
      <c r="DL990" s="28">
        <v>0</v>
      </c>
      <c r="DM990" s="23">
        <v>0</v>
      </c>
      <c r="DN990" s="23">
        <v>0</v>
      </c>
      <c r="DO990" s="23">
        <v>0</v>
      </c>
      <c r="DP990" s="23"/>
      <c r="DQ990" s="23"/>
      <c r="DR990" s="23">
        <v>0</v>
      </c>
      <c r="DS990" s="23">
        <v>0</v>
      </c>
      <c r="DT990" s="24">
        <v>0</v>
      </c>
      <c r="DU990" s="23">
        <v>0</v>
      </c>
      <c r="DV990" s="23">
        <v>0</v>
      </c>
      <c r="DW990" s="26">
        <f t="shared" si="146"/>
        <v>84501017</v>
      </c>
      <c r="DX990" s="26">
        <f>VLOOKUP(B990,[2]RPTNCT049_ConsultaSaldosContabl!$I$4:$K$7914,3,0)</f>
        <v>24294364</v>
      </c>
      <c r="DY990" s="13" t="e">
        <f>+S990+AD990+AU990+#REF!+BG990+#REF!+BQ990+#REF!</f>
        <v>#REF!</v>
      </c>
    </row>
    <row r="991" spans="1:129" ht="15" customHeight="1" x14ac:dyDescent="0.2">
      <c r="A991" s="9">
        <v>8000947059</v>
      </c>
      <c r="B991" s="9">
        <v>800094705</v>
      </c>
      <c r="C991" s="9"/>
      <c r="D991" s="27">
        <v>217225372</v>
      </c>
      <c r="E991" s="21" t="s">
        <v>571</v>
      </c>
      <c r="F991" s="20" t="s">
        <v>1713</v>
      </c>
      <c r="G991" s="22">
        <f>VLOOKUP(A991,[1]SGP!$A$4:$G$1137,7,0)</f>
        <v>0</v>
      </c>
      <c r="H991" s="23"/>
      <c r="I991" s="23">
        <v>0</v>
      </c>
      <c r="J991" s="23">
        <v>0</v>
      </c>
      <c r="K991" s="24">
        <v>0</v>
      </c>
      <c r="L991" s="23">
        <v>0</v>
      </c>
      <c r="M991" s="23">
        <v>0</v>
      </c>
      <c r="N991" s="25">
        <f t="shared" si="140"/>
        <v>0</v>
      </c>
      <c r="O991" s="25">
        <v>0</v>
      </c>
      <c r="P991" s="22">
        <v>0</v>
      </c>
      <c r="Q991" s="23">
        <v>0</v>
      </c>
      <c r="R991" s="23">
        <v>0</v>
      </c>
      <c r="S991" s="31">
        <v>40765041</v>
      </c>
      <c r="T991" s="23">
        <v>0</v>
      </c>
      <c r="U991" s="24">
        <v>0</v>
      </c>
      <c r="V991" s="23">
        <v>0</v>
      </c>
      <c r="W991" s="23">
        <v>0</v>
      </c>
      <c r="X991" s="25">
        <f t="shared" si="141"/>
        <v>40765041</v>
      </c>
      <c r="Y991" s="25">
        <v>0</v>
      </c>
      <c r="Z991" s="22">
        <v>0</v>
      </c>
      <c r="AA991" s="23">
        <v>0</v>
      </c>
      <c r="AB991" s="22">
        <v>0</v>
      </c>
      <c r="AC991" s="23">
        <v>0</v>
      </c>
      <c r="AD991" s="23">
        <v>13515493</v>
      </c>
      <c r="AE991" s="23">
        <v>0</v>
      </c>
      <c r="AF991" s="24">
        <v>0</v>
      </c>
      <c r="AG991" s="23">
        <v>0</v>
      </c>
      <c r="AH991" s="23">
        <v>0</v>
      </c>
      <c r="AI991" s="25">
        <f t="shared" si="142"/>
        <v>54280534</v>
      </c>
      <c r="AJ991" s="25">
        <v>0</v>
      </c>
      <c r="AK991" s="24">
        <v>0</v>
      </c>
      <c r="AL991" s="23">
        <v>0</v>
      </c>
      <c r="AM991" s="23">
        <v>0</v>
      </c>
      <c r="AN991" s="24">
        <v>0</v>
      </c>
      <c r="AO991" s="24">
        <v>0</v>
      </c>
      <c r="AP991" s="23">
        <v>0</v>
      </c>
      <c r="AQ991" s="23">
        <v>0</v>
      </c>
      <c r="AR991" s="23">
        <v>0</v>
      </c>
      <c r="AS991" s="41" t="s">
        <v>2304</v>
      </c>
      <c r="AT991" s="23">
        <v>0</v>
      </c>
      <c r="AU991" s="23">
        <v>0</v>
      </c>
      <c r="AV991" s="25">
        <v>54280534</v>
      </c>
      <c r="AW991" s="22">
        <v>0</v>
      </c>
      <c r="AX991" s="23">
        <v>0</v>
      </c>
      <c r="AY991" s="41">
        <v>0</v>
      </c>
      <c r="AZ991" s="23">
        <v>0</v>
      </c>
      <c r="BA991" s="24">
        <v>0</v>
      </c>
      <c r="BB991" s="23">
        <v>0</v>
      </c>
      <c r="BC991" s="23"/>
      <c r="BD991" s="23">
        <v>0</v>
      </c>
      <c r="BE991" s="41">
        <v>0</v>
      </c>
      <c r="BF991" s="23">
        <v>33044475</v>
      </c>
      <c r="BG991" s="23">
        <v>51111028</v>
      </c>
      <c r="BH991" s="25">
        <v>138436037</v>
      </c>
      <c r="BI991" s="23">
        <v>0</v>
      </c>
      <c r="BJ991" s="23">
        <v>10497083</v>
      </c>
      <c r="BK991" s="23">
        <v>0</v>
      </c>
      <c r="BL991" s="23">
        <v>0</v>
      </c>
      <c r="BM991" s="23">
        <v>0</v>
      </c>
      <c r="BN991" s="24">
        <v>0</v>
      </c>
      <c r="BO991" s="23">
        <v>0</v>
      </c>
      <c r="BP991" s="23">
        <v>0</v>
      </c>
      <c r="BQ991" s="23">
        <v>0</v>
      </c>
      <c r="BR991" s="25">
        <v>148933120</v>
      </c>
      <c r="BS991" s="22">
        <v>0</v>
      </c>
      <c r="BT991" s="23">
        <v>0</v>
      </c>
      <c r="BU991" s="23">
        <v>0</v>
      </c>
      <c r="BV991" s="23">
        <v>0</v>
      </c>
      <c r="BW991" s="24">
        <v>0</v>
      </c>
      <c r="BX991" s="23">
        <v>0</v>
      </c>
      <c r="BY991" s="23">
        <v>0</v>
      </c>
      <c r="BZ991" s="23">
        <v>0</v>
      </c>
      <c r="CA991" s="25">
        <f t="shared" si="143"/>
        <v>148933120</v>
      </c>
      <c r="CB991" s="22">
        <v>0</v>
      </c>
      <c r="CC991" s="23">
        <v>0</v>
      </c>
      <c r="CD991" s="23">
        <v>0</v>
      </c>
      <c r="CE991" s="23">
        <v>0</v>
      </c>
      <c r="CF991" s="24">
        <v>0</v>
      </c>
      <c r="CG991" s="23">
        <v>0</v>
      </c>
      <c r="CH991" s="23">
        <v>0</v>
      </c>
      <c r="CI991" s="23">
        <v>0</v>
      </c>
      <c r="CJ991" s="25">
        <f t="shared" si="144"/>
        <v>148933120</v>
      </c>
      <c r="CK991" s="22">
        <v>0</v>
      </c>
      <c r="CL991" s="23">
        <v>0</v>
      </c>
      <c r="CM991" s="23">
        <v>0</v>
      </c>
      <c r="CN991" s="23">
        <v>0</v>
      </c>
      <c r="CO991" s="23">
        <v>0</v>
      </c>
      <c r="CP991" s="24">
        <v>0</v>
      </c>
      <c r="CQ991" s="23">
        <v>0</v>
      </c>
      <c r="CR991" s="23">
        <v>0</v>
      </c>
      <c r="CS991" s="25">
        <f t="shared" si="145"/>
        <v>148933120</v>
      </c>
      <c r="CT991" s="22">
        <v>0</v>
      </c>
      <c r="CU991" s="23">
        <v>0</v>
      </c>
      <c r="CV991" s="23">
        <v>0</v>
      </c>
      <c r="CW991" s="23"/>
      <c r="CX991" s="23">
        <v>0</v>
      </c>
      <c r="CY991" s="24">
        <v>0</v>
      </c>
      <c r="CZ991" s="23">
        <v>0</v>
      </c>
      <c r="DA991" s="23">
        <v>0</v>
      </c>
      <c r="DB991" s="25">
        <f t="shared" si="138"/>
        <v>148933120</v>
      </c>
      <c r="DC991" s="22">
        <v>0</v>
      </c>
      <c r="DD991" s="23">
        <v>0</v>
      </c>
      <c r="DE991" s="23">
        <v>0</v>
      </c>
      <c r="DF991" s="23">
        <v>0</v>
      </c>
      <c r="DG991" s="23">
        <v>0</v>
      </c>
      <c r="DH991" s="24">
        <v>0</v>
      </c>
      <c r="DI991" s="23">
        <v>0</v>
      </c>
      <c r="DJ991" s="23">
        <v>0</v>
      </c>
      <c r="DK991" s="25">
        <f t="shared" si="139"/>
        <v>148933120</v>
      </c>
      <c r="DL991" s="28">
        <v>0</v>
      </c>
      <c r="DM991" s="23">
        <v>0</v>
      </c>
      <c r="DN991" s="23">
        <v>0</v>
      </c>
      <c r="DO991" s="23">
        <v>0</v>
      </c>
      <c r="DP991" s="23"/>
      <c r="DQ991" s="23"/>
      <c r="DR991" s="23">
        <v>0</v>
      </c>
      <c r="DS991" s="23">
        <v>0</v>
      </c>
      <c r="DT991" s="24">
        <v>0</v>
      </c>
      <c r="DU991" s="23">
        <v>0</v>
      </c>
      <c r="DV991" s="23">
        <v>0</v>
      </c>
      <c r="DW991" s="26">
        <f t="shared" si="146"/>
        <v>148933120</v>
      </c>
      <c r="DX991" s="26">
        <f>VLOOKUP(B991,[2]RPTNCT049_ConsultaSaldosContabl!$I$4:$K$7914,3,0)</f>
        <v>43541558</v>
      </c>
      <c r="DY991" s="13" t="e">
        <f>+S991+AD991+AU991+#REF!+BG991+#REF!+BQ991+#REF!</f>
        <v>#REF!</v>
      </c>
    </row>
    <row r="992" spans="1:129" ht="15" customHeight="1" x14ac:dyDescent="0.2">
      <c r="A992" s="9">
        <v>8000947041</v>
      </c>
      <c r="B992" s="9">
        <v>800094704</v>
      </c>
      <c r="C992" s="9"/>
      <c r="D992" s="27">
        <v>213925339</v>
      </c>
      <c r="E992" s="21" t="s">
        <v>569</v>
      </c>
      <c r="F992" s="20" t="s">
        <v>1711</v>
      </c>
      <c r="G992" s="22">
        <f>VLOOKUP(A992,[1]SGP!$A$4:$G$1137,7,0)</f>
        <v>0</v>
      </c>
      <c r="H992" s="23"/>
      <c r="I992" s="23">
        <v>0</v>
      </c>
      <c r="J992" s="23">
        <v>0</v>
      </c>
      <c r="K992" s="24">
        <v>0</v>
      </c>
      <c r="L992" s="23">
        <v>0</v>
      </c>
      <c r="M992" s="23">
        <v>0</v>
      </c>
      <c r="N992" s="25">
        <f t="shared" si="140"/>
        <v>0</v>
      </c>
      <c r="O992" s="25">
        <v>0</v>
      </c>
      <c r="P992" s="22">
        <v>0</v>
      </c>
      <c r="Q992" s="23">
        <v>0</v>
      </c>
      <c r="R992" s="23">
        <v>0</v>
      </c>
      <c r="S992" s="31">
        <v>30119956</v>
      </c>
      <c r="T992" s="23">
        <v>0</v>
      </c>
      <c r="U992" s="24">
        <v>0</v>
      </c>
      <c r="V992" s="23">
        <v>0</v>
      </c>
      <c r="W992" s="23">
        <v>0</v>
      </c>
      <c r="X992" s="25">
        <f t="shared" si="141"/>
        <v>30119956</v>
      </c>
      <c r="Y992" s="25">
        <v>0</v>
      </c>
      <c r="Z992" s="22">
        <v>0</v>
      </c>
      <c r="AA992" s="23">
        <v>0</v>
      </c>
      <c r="AB992" s="22">
        <v>0</v>
      </c>
      <c r="AC992" s="23">
        <v>0</v>
      </c>
      <c r="AD992" s="23">
        <v>0</v>
      </c>
      <c r="AE992" s="23">
        <v>0</v>
      </c>
      <c r="AF992" s="24">
        <v>0</v>
      </c>
      <c r="AG992" s="23">
        <v>0</v>
      </c>
      <c r="AH992" s="23">
        <v>0</v>
      </c>
      <c r="AI992" s="25">
        <f t="shared" si="142"/>
        <v>30119956</v>
      </c>
      <c r="AJ992" s="25">
        <v>0</v>
      </c>
      <c r="AK992" s="24">
        <v>0</v>
      </c>
      <c r="AL992" s="23">
        <v>0</v>
      </c>
      <c r="AM992" s="23">
        <v>0</v>
      </c>
      <c r="AN992" s="24">
        <v>0</v>
      </c>
      <c r="AO992" s="24">
        <v>0</v>
      </c>
      <c r="AP992" s="23">
        <v>0</v>
      </c>
      <c r="AQ992" s="23">
        <v>0</v>
      </c>
      <c r="AR992" s="23">
        <v>0</v>
      </c>
      <c r="AS992" s="41" t="s">
        <v>2304</v>
      </c>
      <c r="AT992" s="23">
        <v>0</v>
      </c>
      <c r="AU992" s="23">
        <v>0</v>
      </c>
      <c r="AV992" s="25">
        <v>30119956</v>
      </c>
      <c r="AW992" s="22">
        <v>0</v>
      </c>
      <c r="AX992" s="23">
        <v>0</v>
      </c>
      <c r="AY992" s="41">
        <v>0</v>
      </c>
      <c r="AZ992" s="23">
        <v>0</v>
      </c>
      <c r="BA992" s="24">
        <v>0</v>
      </c>
      <c r="BB992" s="23">
        <v>0</v>
      </c>
      <c r="BC992" s="23"/>
      <c r="BD992" s="23">
        <v>0</v>
      </c>
      <c r="BE992" s="41">
        <v>0</v>
      </c>
      <c r="BF992" s="23">
        <v>23639100</v>
      </c>
      <c r="BG992" s="23">
        <v>28207121</v>
      </c>
      <c r="BH992" s="25">
        <v>81966177</v>
      </c>
      <c r="BI992" s="23">
        <v>0</v>
      </c>
      <c r="BJ992" s="23">
        <v>6552975</v>
      </c>
      <c r="BK992" s="23">
        <v>0</v>
      </c>
      <c r="BL992" s="23">
        <v>0</v>
      </c>
      <c r="BM992" s="23">
        <v>0</v>
      </c>
      <c r="BN992" s="24">
        <v>0</v>
      </c>
      <c r="BO992" s="23">
        <v>0</v>
      </c>
      <c r="BP992" s="23">
        <v>0</v>
      </c>
      <c r="BQ992" s="23">
        <v>0</v>
      </c>
      <c r="BR992" s="25">
        <v>88519152</v>
      </c>
      <c r="BS992" s="22">
        <v>0</v>
      </c>
      <c r="BT992" s="23">
        <v>0</v>
      </c>
      <c r="BU992" s="23">
        <v>0</v>
      </c>
      <c r="BV992" s="23">
        <v>0</v>
      </c>
      <c r="BW992" s="24">
        <v>0</v>
      </c>
      <c r="BX992" s="23">
        <v>0</v>
      </c>
      <c r="BY992" s="23">
        <v>0</v>
      </c>
      <c r="BZ992" s="23">
        <v>0</v>
      </c>
      <c r="CA992" s="25">
        <f t="shared" si="143"/>
        <v>88519152</v>
      </c>
      <c r="CB992" s="22">
        <v>0</v>
      </c>
      <c r="CC992" s="23">
        <v>0</v>
      </c>
      <c r="CD992" s="23">
        <v>0</v>
      </c>
      <c r="CE992" s="23">
        <v>0</v>
      </c>
      <c r="CF992" s="24">
        <v>0</v>
      </c>
      <c r="CG992" s="23">
        <v>0</v>
      </c>
      <c r="CH992" s="23">
        <v>0</v>
      </c>
      <c r="CI992" s="23">
        <v>0</v>
      </c>
      <c r="CJ992" s="25">
        <f t="shared" si="144"/>
        <v>88519152</v>
      </c>
      <c r="CK992" s="22">
        <v>0</v>
      </c>
      <c r="CL992" s="23">
        <v>0</v>
      </c>
      <c r="CM992" s="23">
        <v>0</v>
      </c>
      <c r="CN992" s="23">
        <v>0</v>
      </c>
      <c r="CO992" s="23">
        <v>0</v>
      </c>
      <c r="CP992" s="24">
        <v>0</v>
      </c>
      <c r="CQ992" s="23">
        <v>0</v>
      </c>
      <c r="CR992" s="23">
        <v>0</v>
      </c>
      <c r="CS992" s="25">
        <f t="shared" si="145"/>
        <v>88519152</v>
      </c>
      <c r="CT992" s="22">
        <v>0</v>
      </c>
      <c r="CU992" s="23">
        <v>0</v>
      </c>
      <c r="CV992" s="23">
        <v>0</v>
      </c>
      <c r="CW992" s="23"/>
      <c r="CX992" s="23">
        <v>0</v>
      </c>
      <c r="CY992" s="24">
        <v>0</v>
      </c>
      <c r="CZ992" s="23">
        <v>0</v>
      </c>
      <c r="DA992" s="23">
        <v>0</v>
      </c>
      <c r="DB992" s="25">
        <f t="shared" si="138"/>
        <v>88519152</v>
      </c>
      <c r="DC992" s="22">
        <v>0</v>
      </c>
      <c r="DD992" s="23">
        <v>0</v>
      </c>
      <c r="DE992" s="23">
        <v>0</v>
      </c>
      <c r="DF992" s="23">
        <v>0</v>
      </c>
      <c r="DG992" s="23">
        <v>0</v>
      </c>
      <c r="DH992" s="24">
        <v>0</v>
      </c>
      <c r="DI992" s="23">
        <v>0</v>
      </c>
      <c r="DJ992" s="23">
        <v>0</v>
      </c>
      <c r="DK992" s="25">
        <f t="shared" si="139"/>
        <v>88519152</v>
      </c>
      <c r="DL992" s="28">
        <v>0</v>
      </c>
      <c r="DM992" s="23">
        <v>0</v>
      </c>
      <c r="DN992" s="23">
        <v>0</v>
      </c>
      <c r="DO992" s="23">
        <v>0</v>
      </c>
      <c r="DP992" s="23"/>
      <c r="DQ992" s="23"/>
      <c r="DR992" s="23">
        <v>0</v>
      </c>
      <c r="DS992" s="23">
        <v>0</v>
      </c>
      <c r="DT992" s="24">
        <v>0</v>
      </c>
      <c r="DU992" s="23">
        <v>0</v>
      </c>
      <c r="DV992" s="23">
        <v>0</v>
      </c>
      <c r="DW992" s="26">
        <f t="shared" si="146"/>
        <v>88519152</v>
      </c>
      <c r="DX992" s="26">
        <f>VLOOKUP(B992,[2]RPTNCT049_ConsultaSaldosContabl!$I$4:$K$7914,3,0)</f>
        <v>30192075</v>
      </c>
      <c r="DY992" s="13" t="e">
        <f>+S992+AD992+AU992+#REF!+BG992+#REF!+BQ992+#REF!</f>
        <v>#REF!</v>
      </c>
    </row>
    <row r="993" spans="1:129" ht="15" customHeight="1" x14ac:dyDescent="0.2">
      <c r="A993" s="9">
        <v>8000947011</v>
      </c>
      <c r="B993" s="9">
        <v>800094701</v>
      </c>
      <c r="C993" s="9"/>
      <c r="D993" s="27">
        <v>213525335</v>
      </c>
      <c r="E993" s="21" t="s">
        <v>568</v>
      </c>
      <c r="F993" s="20" t="s">
        <v>1710</v>
      </c>
      <c r="G993" s="22">
        <f>VLOOKUP(A993,[1]SGP!$A$4:$G$1137,7,0)</f>
        <v>0</v>
      </c>
      <c r="H993" s="23"/>
      <c r="I993" s="23">
        <v>0</v>
      </c>
      <c r="J993" s="23">
        <v>0</v>
      </c>
      <c r="K993" s="24">
        <v>0</v>
      </c>
      <c r="L993" s="23">
        <v>0</v>
      </c>
      <c r="M993" s="23">
        <v>0</v>
      </c>
      <c r="N993" s="25">
        <f t="shared" si="140"/>
        <v>0</v>
      </c>
      <c r="O993" s="25">
        <v>0</v>
      </c>
      <c r="P993" s="22">
        <v>0</v>
      </c>
      <c r="Q993" s="23">
        <v>0</v>
      </c>
      <c r="R993" s="23">
        <v>0</v>
      </c>
      <c r="S993" s="31">
        <v>54481404</v>
      </c>
      <c r="T993" s="23">
        <v>0</v>
      </c>
      <c r="U993" s="24">
        <v>0</v>
      </c>
      <c r="V993" s="23">
        <v>0</v>
      </c>
      <c r="W993" s="23">
        <v>0</v>
      </c>
      <c r="X993" s="25">
        <f t="shared" si="141"/>
        <v>54481404</v>
      </c>
      <c r="Y993" s="25">
        <v>0</v>
      </c>
      <c r="Z993" s="22">
        <v>0</v>
      </c>
      <c r="AA993" s="23">
        <v>0</v>
      </c>
      <c r="AB993" s="22">
        <v>0</v>
      </c>
      <c r="AC993" s="23">
        <v>0</v>
      </c>
      <c r="AD993" s="23">
        <v>0</v>
      </c>
      <c r="AE993" s="23">
        <v>0</v>
      </c>
      <c r="AF993" s="24">
        <v>0</v>
      </c>
      <c r="AG993" s="23">
        <v>0</v>
      </c>
      <c r="AH993" s="23">
        <v>0</v>
      </c>
      <c r="AI993" s="25">
        <f t="shared" si="142"/>
        <v>54481404</v>
      </c>
      <c r="AJ993" s="25">
        <v>0</v>
      </c>
      <c r="AK993" s="24">
        <v>0</v>
      </c>
      <c r="AL993" s="23">
        <v>0</v>
      </c>
      <c r="AM993" s="23">
        <v>0</v>
      </c>
      <c r="AN993" s="24">
        <v>0</v>
      </c>
      <c r="AO993" s="24">
        <v>0</v>
      </c>
      <c r="AP993" s="23">
        <v>0</v>
      </c>
      <c r="AQ993" s="23">
        <v>0</v>
      </c>
      <c r="AR993" s="23">
        <v>0</v>
      </c>
      <c r="AS993" s="41" t="s">
        <v>2304</v>
      </c>
      <c r="AT993" s="23">
        <v>0</v>
      </c>
      <c r="AU993" s="23">
        <v>0</v>
      </c>
      <c r="AV993" s="25">
        <v>54481404</v>
      </c>
      <c r="AW993" s="22">
        <v>0</v>
      </c>
      <c r="AX993" s="23">
        <v>0</v>
      </c>
      <c r="AY993" s="41">
        <v>0</v>
      </c>
      <c r="AZ993" s="23">
        <v>0</v>
      </c>
      <c r="BA993" s="24">
        <v>0</v>
      </c>
      <c r="BB993" s="23">
        <v>0</v>
      </c>
      <c r="BC993" s="23"/>
      <c r="BD993" s="23">
        <v>0</v>
      </c>
      <c r="BE993" s="41">
        <v>0</v>
      </c>
      <c r="BF993" s="23">
        <v>36904705</v>
      </c>
      <c r="BG993" s="23">
        <v>51101248</v>
      </c>
      <c r="BH993" s="25">
        <v>142487357</v>
      </c>
      <c r="BI993" s="23">
        <v>0</v>
      </c>
      <c r="BJ993" s="23">
        <v>10847652</v>
      </c>
      <c r="BK993" s="23">
        <v>0</v>
      </c>
      <c r="BL993" s="23">
        <v>0</v>
      </c>
      <c r="BM993" s="23">
        <v>0</v>
      </c>
      <c r="BN993" s="24">
        <v>0</v>
      </c>
      <c r="BO993" s="23">
        <v>0</v>
      </c>
      <c r="BP993" s="23">
        <v>0</v>
      </c>
      <c r="BQ993" s="23">
        <v>0</v>
      </c>
      <c r="BR993" s="25">
        <v>153335009</v>
      </c>
      <c r="BS993" s="22">
        <v>0</v>
      </c>
      <c r="BT993" s="23">
        <v>0</v>
      </c>
      <c r="BU993" s="23">
        <v>0</v>
      </c>
      <c r="BV993" s="23">
        <v>0</v>
      </c>
      <c r="BW993" s="24">
        <v>0</v>
      </c>
      <c r="BX993" s="23">
        <v>0</v>
      </c>
      <c r="BY993" s="23">
        <v>0</v>
      </c>
      <c r="BZ993" s="23">
        <v>0</v>
      </c>
      <c r="CA993" s="25">
        <f t="shared" si="143"/>
        <v>153335009</v>
      </c>
      <c r="CB993" s="22">
        <v>0</v>
      </c>
      <c r="CC993" s="23">
        <v>0</v>
      </c>
      <c r="CD993" s="23">
        <v>0</v>
      </c>
      <c r="CE993" s="23">
        <v>0</v>
      </c>
      <c r="CF993" s="24">
        <v>0</v>
      </c>
      <c r="CG993" s="23">
        <v>0</v>
      </c>
      <c r="CH993" s="23">
        <v>0</v>
      </c>
      <c r="CI993" s="23">
        <v>0</v>
      </c>
      <c r="CJ993" s="25">
        <f t="shared" si="144"/>
        <v>153335009</v>
      </c>
      <c r="CK993" s="22">
        <v>0</v>
      </c>
      <c r="CL993" s="23">
        <v>0</v>
      </c>
      <c r="CM993" s="23">
        <v>0</v>
      </c>
      <c r="CN993" s="23">
        <v>0</v>
      </c>
      <c r="CO993" s="23">
        <v>0</v>
      </c>
      <c r="CP993" s="24">
        <v>0</v>
      </c>
      <c r="CQ993" s="23">
        <v>0</v>
      </c>
      <c r="CR993" s="23">
        <v>0</v>
      </c>
      <c r="CS993" s="25">
        <f t="shared" si="145"/>
        <v>153335009</v>
      </c>
      <c r="CT993" s="22">
        <v>0</v>
      </c>
      <c r="CU993" s="23">
        <v>0</v>
      </c>
      <c r="CV993" s="23">
        <v>0</v>
      </c>
      <c r="CW993" s="23"/>
      <c r="CX993" s="23">
        <v>0</v>
      </c>
      <c r="CY993" s="24">
        <v>0</v>
      </c>
      <c r="CZ993" s="23">
        <v>0</v>
      </c>
      <c r="DA993" s="23">
        <v>0</v>
      </c>
      <c r="DB993" s="25">
        <f t="shared" si="138"/>
        <v>153335009</v>
      </c>
      <c r="DC993" s="22">
        <v>0</v>
      </c>
      <c r="DD993" s="23">
        <v>0</v>
      </c>
      <c r="DE993" s="23">
        <v>0</v>
      </c>
      <c r="DF993" s="23">
        <v>0</v>
      </c>
      <c r="DG993" s="23">
        <v>0</v>
      </c>
      <c r="DH993" s="24">
        <v>0</v>
      </c>
      <c r="DI993" s="23">
        <v>0</v>
      </c>
      <c r="DJ993" s="23">
        <v>0</v>
      </c>
      <c r="DK993" s="25">
        <f t="shared" si="139"/>
        <v>153335009</v>
      </c>
      <c r="DL993" s="28">
        <v>0</v>
      </c>
      <c r="DM993" s="23">
        <v>0</v>
      </c>
      <c r="DN993" s="23">
        <v>0</v>
      </c>
      <c r="DO993" s="23">
        <v>0</v>
      </c>
      <c r="DP993" s="23"/>
      <c r="DQ993" s="23"/>
      <c r="DR993" s="23">
        <v>0</v>
      </c>
      <c r="DS993" s="23">
        <v>0</v>
      </c>
      <c r="DT993" s="24">
        <v>0</v>
      </c>
      <c r="DU993" s="23">
        <v>0</v>
      </c>
      <c r="DV993" s="23">
        <v>0</v>
      </c>
      <c r="DW993" s="26">
        <f t="shared" si="146"/>
        <v>153335009</v>
      </c>
      <c r="DX993" s="26">
        <f>VLOOKUP(B993,[2]RPTNCT049_ConsultaSaldosContabl!$I$4:$K$7914,3,0)</f>
        <v>47752357</v>
      </c>
      <c r="DY993" s="13" t="e">
        <f>+S993+AD993+AU993+#REF!+BG993+#REF!+BQ993+#REF!</f>
        <v>#REF!</v>
      </c>
    </row>
    <row r="994" spans="1:129" ht="15" customHeight="1" x14ac:dyDescent="0.2">
      <c r="A994" s="9">
        <v>8000946851</v>
      </c>
      <c r="B994" s="9">
        <v>800094685</v>
      </c>
      <c r="C994" s="9"/>
      <c r="D994" s="27">
        <v>212825328</v>
      </c>
      <c r="E994" s="21" t="s">
        <v>567</v>
      </c>
      <c r="F994" s="20" t="s">
        <v>1709</v>
      </c>
      <c r="G994" s="22">
        <f>VLOOKUP(A994,[1]SGP!$A$4:$G$1137,7,0)</f>
        <v>0</v>
      </c>
      <c r="H994" s="23"/>
      <c r="I994" s="23">
        <v>0</v>
      </c>
      <c r="J994" s="23">
        <v>0</v>
      </c>
      <c r="K994" s="24">
        <v>0</v>
      </c>
      <c r="L994" s="23">
        <v>0</v>
      </c>
      <c r="M994" s="23">
        <v>0</v>
      </c>
      <c r="N994" s="25">
        <f t="shared" si="140"/>
        <v>0</v>
      </c>
      <c r="O994" s="25">
        <v>0</v>
      </c>
      <c r="P994" s="22">
        <v>0</v>
      </c>
      <c r="Q994" s="23">
        <v>0</v>
      </c>
      <c r="R994" s="23">
        <v>0</v>
      </c>
      <c r="S994" s="31">
        <v>37726154</v>
      </c>
      <c r="T994" s="23">
        <v>0</v>
      </c>
      <c r="U994" s="24">
        <v>0</v>
      </c>
      <c r="V994" s="23">
        <v>0</v>
      </c>
      <c r="W994" s="23">
        <v>0</v>
      </c>
      <c r="X994" s="25">
        <f t="shared" si="141"/>
        <v>37726154</v>
      </c>
      <c r="Y994" s="25">
        <v>0</v>
      </c>
      <c r="Z994" s="22">
        <v>0</v>
      </c>
      <c r="AA994" s="23">
        <v>0</v>
      </c>
      <c r="AB994" s="22">
        <v>0</v>
      </c>
      <c r="AC994" s="23">
        <v>0</v>
      </c>
      <c r="AD994" s="23">
        <v>0</v>
      </c>
      <c r="AE994" s="23">
        <v>0</v>
      </c>
      <c r="AF994" s="24">
        <v>0</v>
      </c>
      <c r="AG994" s="23">
        <v>0</v>
      </c>
      <c r="AH994" s="23">
        <v>0</v>
      </c>
      <c r="AI994" s="25">
        <f t="shared" si="142"/>
        <v>37726154</v>
      </c>
      <c r="AJ994" s="25">
        <v>0</v>
      </c>
      <c r="AK994" s="24">
        <v>0</v>
      </c>
      <c r="AL994" s="23">
        <v>0</v>
      </c>
      <c r="AM994" s="23">
        <v>0</v>
      </c>
      <c r="AN994" s="24">
        <v>0</v>
      </c>
      <c r="AO994" s="24">
        <v>0</v>
      </c>
      <c r="AP994" s="23">
        <v>0</v>
      </c>
      <c r="AQ994" s="23">
        <v>0</v>
      </c>
      <c r="AR994" s="23">
        <v>0</v>
      </c>
      <c r="AS994" s="41" t="s">
        <v>2304</v>
      </c>
      <c r="AT994" s="23">
        <v>0</v>
      </c>
      <c r="AU994" s="23">
        <v>0</v>
      </c>
      <c r="AV994" s="25">
        <v>37726154</v>
      </c>
      <c r="AW994" s="22">
        <v>0</v>
      </c>
      <c r="AX994" s="23">
        <v>0</v>
      </c>
      <c r="AY994" s="41">
        <v>0</v>
      </c>
      <c r="AZ994" s="23">
        <v>0</v>
      </c>
      <c r="BA994" s="24">
        <v>0</v>
      </c>
      <c r="BB994" s="23">
        <v>0</v>
      </c>
      <c r="BC994" s="23"/>
      <c r="BD994" s="23">
        <v>0</v>
      </c>
      <c r="BE994" s="41">
        <v>0</v>
      </c>
      <c r="BF994" s="23">
        <v>19748085</v>
      </c>
      <c r="BG994" s="23">
        <v>33146865</v>
      </c>
      <c r="BH994" s="25">
        <v>90621104</v>
      </c>
      <c r="BI994" s="23">
        <v>0</v>
      </c>
      <c r="BJ994" s="23">
        <v>5640435</v>
      </c>
      <c r="BK994" s="23">
        <v>0</v>
      </c>
      <c r="BL994" s="23">
        <v>0</v>
      </c>
      <c r="BM994" s="23">
        <v>0</v>
      </c>
      <c r="BN994" s="24">
        <v>0</v>
      </c>
      <c r="BO994" s="23">
        <v>0</v>
      </c>
      <c r="BP994" s="23">
        <v>0</v>
      </c>
      <c r="BQ994" s="23">
        <v>0</v>
      </c>
      <c r="BR994" s="25">
        <v>96261539</v>
      </c>
      <c r="BS994" s="22">
        <v>0</v>
      </c>
      <c r="BT994" s="23">
        <v>0</v>
      </c>
      <c r="BU994" s="23">
        <v>0</v>
      </c>
      <c r="BV994" s="23">
        <v>0</v>
      </c>
      <c r="BW994" s="24">
        <v>0</v>
      </c>
      <c r="BX994" s="23">
        <v>0</v>
      </c>
      <c r="BY994" s="23">
        <v>0</v>
      </c>
      <c r="BZ994" s="23">
        <v>0</v>
      </c>
      <c r="CA994" s="25">
        <f t="shared" si="143"/>
        <v>96261539</v>
      </c>
      <c r="CB994" s="22">
        <v>0</v>
      </c>
      <c r="CC994" s="23">
        <v>0</v>
      </c>
      <c r="CD994" s="23">
        <v>0</v>
      </c>
      <c r="CE994" s="23">
        <v>0</v>
      </c>
      <c r="CF994" s="24">
        <v>0</v>
      </c>
      <c r="CG994" s="23">
        <v>0</v>
      </c>
      <c r="CH994" s="23">
        <v>0</v>
      </c>
      <c r="CI994" s="23">
        <v>0</v>
      </c>
      <c r="CJ994" s="25">
        <f t="shared" si="144"/>
        <v>96261539</v>
      </c>
      <c r="CK994" s="22">
        <v>0</v>
      </c>
      <c r="CL994" s="23">
        <v>0</v>
      </c>
      <c r="CM994" s="23">
        <v>0</v>
      </c>
      <c r="CN994" s="23">
        <v>0</v>
      </c>
      <c r="CO994" s="23">
        <v>0</v>
      </c>
      <c r="CP994" s="24">
        <v>0</v>
      </c>
      <c r="CQ994" s="23">
        <v>0</v>
      </c>
      <c r="CR994" s="23">
        <v>0</v>
      </c>
      <c r="CS994" s="25">
        <f t="shared" si="145"/>
        <v>96261539</v>
      </c>
      <c r="CT994" s="22">
        <v>0</v>
      </c>
      <c r="CU994" s="23">
        <v>0</v>
      </c>
      <c r="CV994" s="23">
        <v>0</v>
      </c>
      <c r="CW994" s="23"/>
      <c r="CX994" s="23">
        <v>0</v>
      </c>
      <c r="CY994" s="24">
        <v>0</v>
      </c>
      <c r="CZ994" s="23">
        <v>0</v>
      </c>
      <c r="DA994" s="23">
        <v>0</v>
      </c>
      <c r="DB994" s="25">
        <f t="shared" si="138"/>
        <v>96261539</v>
      </c>
      <c r="DC994" s="22">
        <v>0</v>
      </c>
      <c r="DD994" s="23">
        <v>0</v>
      </c>
      <c r="DE994" s="23">
        <v>0</v>
      </c>
      <c r="DF994" s="23">
        <v>0</v>
      </c>
      <c r="DG994" s="23">
        <v>0</v>
      </c>
      <c r="DH994" s="24">
        <v>0</v>
      </c>
      <c r="DI994" s="23">
        <v>0</v>
      </c>
      <c r="DJ994" s="23">
        <v>0</v>
      </c>
      <c r="DK994" s="25">
        <f t="shared" si="139"/>
        <v>96261539</v>
      </c>
      <c r="DL994" s="28">
        <v>0</v>
      </c>
      <c r="DM994" s="23">
        <v>0</v>
      </c>
      <c r="DN994" s="23">
        <v>0</v>
      </c>
      <c r="DO994" s="23">
        <v>0</v>
      </c>
      <c r="DP994" s="23"/>
      <c r="DQ994" s="23"/>
      <c r="DR994" s="23">
        <v>0</v>
      </c>
      <c r="DS994" s="23">
        <v>0</v>
      </c>
      <c r="DT994" s="24">
        <v>0</v>
      </c>
      <c r="DU994" s="23">
        <v>0</v>
      </c>
      <c r="DV994" s="23">
        <v>0</v>
      </c>
      <c r="DW994" s="26">
        <f t="shared" si="146"/>
        <v>96261539</v>
      </c>
      <c r="DX994" s="26">
        <f>VLOOKUP(B994,[2]RPTNCT049_ConsultaSaldosContabl!$I$4:$K$7914,3,0)</f>
        <v>25388520</v>
      </c>
      <c r="DY994" s="13" t="e">
        <f>+S994+AD994+AU994+#REF!+BG994+#REF!+BQ994+#REF!</f>
        <v>#REF!</v>
      </c>
    </row>
    <row r="995" spans="1:129" ht="15" customHeight="1" x14ac:dyDescent="0.2">
      <c r="A995" s="9">
        <v>8000946842</v>
      </c>
      <c r="B995" s="9">
        <v>800094684</v>
      </c>
      <c r="C995" s="9"/>
      <c r="D995" s="27">
        <v>219925299</v>
      </c>
      <c r="E995" s="21" t="s">
        <v>560</v>
      </c>
      <c r="F995" s="20" t="s">
        <v>1702</v>
      </c>
      <c r="G995" s="22">
        <f>VLOOKUP(A995,[1]SGP!$A$4:$G$1137,7,0)</f>
        <v>0</v>
      </c>
      <c r="H995" s="23"/>
      <c r="I995" s="23">
        <v>0</v>
      </c>
      <c r="J995" s="23">
        <v>0</v>
      </c>
      <c r="K995" s="24">
        <v>0</v>
      </c>
      <c r="L995" s="23">
        <v>0</v>
      </c>
      <c r="M995" s="23">
        <v>0</v>
      </c>
      <c r="N995" s="25">
        <f t="shared" si="140"/>
        <v>0</v>
      </c>
      <c r="O995" s="25">
        <v>0</v>
      </c>
      <c r="P995" s="22">
        <v>0</v>
      </c>
      <c r="Q995" s="23">
        <v>0</v>
      </c>
      <c r="R995" s="23">
        <v>0</v>
      </c>
      <c r="S995" s="31">
        <v>27239590</v>
      </c>
      <c r="T995" s="23">
        <v>0</v>
      </c>
      <c r="U995" s="24">
        <v>0</v>
      </c>
      <c r="V995" s="23">
        <v>0</v>
      </c>
      <c r="W995" s="23">
        <v>0</v>
      </c>
      <c r="X995" s="25">
        <f t="shared" si="141"/>
        <v>27239590</v>
      </c>
      <c r="Y995" s="25">
        <v>0</v>
      </c>
      <c r="Z995" s="22">
        <v>0</v>
      </c>
      <c r="AA995" s="23">
        <v>0</v>
      </c>
      <c r="AB995" s="22">
        <v>0</v>
      </c>
      <c r="AC995" s="23">
        <v>0</v>
      </c>
      <c r="AD995" s="23">
        <v>0</v>
      </c>
      <c r="AE995" s="23">
        <v>0</v>
      </c>
      <c r="AF995" s="24">
        <v>0</v>
      </c>
      <c r="AG995" s="23">
        <v>0</v>
      </c>
      <c r="AH995" s="23">
        <v>0</v>
      </c>
      <c r="AI995" s="25">
        <f t="shared" si="142"/>
        <v>27239590</v>
      </c>
      <c r="AJ995" s="25">
        <v>0</v>
      </c>
      <c r="AK995" s="24">
        <v>0</v>
      </c>
      <c r="AL995" s="23">
        <v>0</v>
      </c>
      <c r="AM995" s="23">
        <v>0</v>
      </c>
      <c r="AN995" s="24">
        <v>0</v>
      </c>
      <c r="AO995" s="24">
        <v>0</v>
      </c>
      <c r="AP995" s="23">
        <v>0</v>
      </c>
      <c r="AQ995" s="23">
        <v>0</v>
      </c>
      <c r="AR995" s="23">
        <v>0</v>
      </c>
      <c r="AS995" s="41" t="s">
        <v>2304</v>
      </c>
      <c r="AT995" s="23">
        <v>0</v>
      </c>
      <c r="AU995" s="23">
        <v>0</v>
      </c>
      <c r="AV995" s="25">
        <v>27239590</v>
      </c>
      <c r="AW995" s="22">
        <v>0</v>
      </c>
      <c r="AX995" s="23">
        <v>0</v>
      </c>
      <c r="AY995" s="41">
        <v>0</v>
      </c>
      <c r="AZ995" s="23">
        <v>0</v>
      </c>
      <c r="BA995" s="24">
        <v>0</v>
      </c>
      <c r="BB995" s="23">
        <v>0</v>
      </c>
      <c r="BC995" s="23"/>
      <c r="BD995" s="23">
        <v>0</v>
      </c>
      <c r="BE995" s="41">
        <v>0</v>
      </c>
      <c r="BF995" s="23">
        <v>14085375</v>
      </c>
      <c r="BG995" s="23">
        <v>25608064</v>
      </c>
      <c r="BH995" s="25">
        <v>66933029</v>
      </c>
      <c r="BI995" s="23">
        <v>0</v>
      </c>
      <c r="BJ995" s="23">
        <v>4043474</v>
      </c>
      <c r="BK995" s="23">
        <v>0</v>
      </c>
      <c r="BL995" s="23">
        <v>0</v>
      </c>
      <c r="BM995" s="23">
        <v>0</v>
      </c>
      <c r="BN995" s="24">
        <v>0</v>
      </c>
      <c r="BO995" s="23">
        <v>0</v>
      </c>
      <c r="BP995" s="23">
        <v>0</v>
      </c>
      <c r="BQ995" s="23">
        <v>0</v>
      </c>
      <c r="BR995" s="25">
        <v>70976503</v>
      </c>
      <c r="BS995" s="22">
        <v>0</v>
      </c>
      <c r="BT995" s="23">
        <v>0</v>
      </c>
      <c r="BU995" s="23">
        <v>0</v>
      </c>
      <c r="BV995" s="23">
        <v>0</v>
      </c>
      <c r="BW995" s="24">
        <v>0</v>
      </c>
      <c r="BX995" s="23">
        <v>0</v>
      </c>
      <c r="BY995" s="23">
        <v>0</v>
      </c>
      <c r="BZ995" s="23">
        <v>0</v>
      </c>
      <c r="CA995" s="25">
        <f t="shared" si="143"/>
        <v>70976503</v>
      </c>
      <c r="CB995" s="22">
        <v>0</v>
      </c>
      <c r="CC995" s="23">
        <v>0</v>
      </c>
      <c r="CD995" s="23">
        <v>0</v>
      </c>
      <c r="CE995" s="23">
        <v>0</v>
      </c>
      <c r="CF995" s="24">
        <v>0</v>
      </c>
      <c r="CG995" s="23">
        <v>0</v>
      </c>
      <c r="CH995" s="23">
        <v>0</v>
      </c>
      <c r="CI995" s="23">
        <v>0</v>
      </c>
      <c r="CJ995" s="25">
        <f t="shared" si="144"/>
        <v>70976503</v>
      </c>
      <c r="CK995" s="22">
        <v>0</v>
      </c>
      <c r="CL995" s="23">
        <v>0</v>
      </c>
      <c r="CM995" s="23">
        <v>0</v>
      </c>
      <c r="CN995" s="23">
        <v>0</v>
      </c>
      <c r="CO995" s="23">
        <v>0</v>
      </c>
      <c r="CP995" s="24">
        <v>0</v>
      </c>
      <c r="CQ995" s="23">
        <v>0</v>
      </c>
      <c r="CR995" s="23">
        <v>0</v>
      </c>
      <c r="CS995" s="25">
        <f t="shared" si="145"/>
        <v>70976503</v>
      </c>
      <c r="CT995" s="22">
        <v>0</v>
      </c>
      <c r="CU995" s="23">
        <v>0</v>
      </c>
      <c r="CV995" s="23">
        <v>0</v>
      </c>
      <c r="CW995" s="23"/>
      <c r="CX995" s="23">
        <v>0</v>
      </c>
      <c r="CY995" s="24">
        <v>0</v>
      </c>
      <c r="CZ995" s="23">
        <v>0</v>
      </c>
      <c r="DA995" s="23">
        <v>0</v>
      </c>
      <c r="DB995" s="25">
        <f t="shared" si="138"/>
        <v>70976503</v>
      </c>
      <c r="DC995" s="22">
        <v>0</v>
      </c>
      <c r="DD995" s="23">
        <v>0</v>
      </c>
      <c r="DE995" s="23">
        <v>0</v>
      </c>
      <c r="DF995" s="23">
        <v>0</v>
      </c>
      <c r="DG995" s="23">
        <v>0</v>
      </c>
      <c r="DH995" s="24">
        <v>0</v>
      </c>
      <c r="DI995" s="23">
        <v>0</v>
      </c>
      <c r="DJ995" s="23">
        <v>0</v>
      </c>
      <c r="DK995" s="25">
        <f t="shared" si="139"/>
        <v>70976503</v>
      </c>
      <c r="DL995" s="28">
        <v>0</v>
      </c>
      <c r="DM995" s="23">
        <v>0</v>
      </c>
      <c r="DN995" s="23">
        <v>0</v>
      </c>
      <c r="DO995" s="23">
        <v>0</v>
      </c>
      <c r="DP995" s="23"/>
      <c r="DQ995" s="23"/>
      <c r="DR995" s="23">
        <v>0</v>
      </c>
      <c r="DS995" s="23">
        <v>0</v>
      </c>
      <c r="DT995" s="24">
        <v>0</v>
      </c>
      <c r="DU995" s="23">
        <v>0</v>
      </c>
      <c r="DV995" s="23">
        <v>0</v>
      </c>
      <c r="DW995" s="26">
        <f t="shared" si="146"/>
        <v>70976503</v>
      </c>
      <c r="DX995" s="26">
        <f>VLOOKUP(B995,[2]RPTNCT049_ConsultaSaldosContabl!$I$4:$K$7914,3,0)</f>
        <v>18128849</v>
      </c>
      <c r="DY995" s="13" t="e">
        <f>+S995+AD995+AU995+#REF!+BG995+#REF!+BQ995+#REF!</f>
        <v>#REF!</v>
      </c>
    </row>
    <row r="996" spans="1:129" ht="15" customHeight="1" x14ac:dyDescent="0.2">
      <c r="A996" s="9">
        <v>8000946717</v>
      </c>
      <c r="B996" s="9">
        <v>800094671</v>
      </c>
      <c r="C996" s="9"/>
      <c r="D996" s="27">
        <v>219325293</v>
      </c>
      <c r="E996" s="21" t="s">
        <v>557</v>
      </c>
      <c r="F996" s="20" t="s">
        <v>1699</v>
      </c>
      <c r="G996" s="22">
        <f>VLOOKUP(A996,[1]SGP!$A$4:$G$1137,7,0)</f>
        <v>0</v>
      </c>
      <c r="H996" s="23"/>
      <c r="I996" s="23">
        <v>0</v>
      </c>
      <c r="J996" s="23">
        <v>0</v>
      </c>
      <c r="K996" s="24">
        <v>0</v>
      </c>
      <c r="L996" s="23">
        <v>0</v>
      </c>
      <c r="M996" s="23">
        <v>0</v>
      </c>
      <c r="N996" s="25">
        <f t="shared" si="140"/>
        <v>0</v>
      </c>
      <c r="O996" s="25">
        <v>0</v>
      </c>
      <c r="P996" s="22">
        <v>0</v>
      </c>
      <c r="Q996" s="23">
        <v>0</v>
      </c>
      <c r="R996" s="23">
        <v>0</v>
      </c>
      <c r="S996" s="31">
        <v>43308166</v>
      </c>
      <c r="T996" s="23">
        <v>0</v>
      </c>
      <c r="U996" s="24">
        <v>0</v>
      </c>
      <c r="V996" s="23">
        <v>0</v>
      </c>
      <c r="W996" s="23">
        <v>0</v>
      </c>
      <c r="X996" s="25">
        <f t="shared" si="141"/>
        <v>43308166</v>
      </c>
      <c r="Y996" s="25">
        <v>0</v>
      </c>
      <c r="Z996" s="22">
        <v>0</v>
      </c>
      <c r="AA996" s="23">
        <v>0</v>
      </c>
      <c r="AB996" s="22">
        <v>0</v>
      </c>
      <c r="AC996" s="23">
        <v>0</v>
      </c>
      <c r="AD996" s="23">
        <v>0</v>
      </c>
      <c r="AE996" s="23">
        <v>0</v>
      </c>
      <c r="AF996" s="24">
        <v>0</v>
      </c>
      <c r="AG996" s="23">
        <v>0</v>
      </c>
      <c r="AH996" s="23">
        <v>0</v>
      </c>
      <c r="AI996" s="25">
        <f t="shared" si="142"/>
        <v>43308166</v>
      </c>
      <c r="AJ996" s="25">
        <v>0</v>
      </c>
      <c r="AK996" s="24">
        <v>0</v>
      </c>
      <c r="AL996" s="23">
        <v>0</v>
      </c>
      <c r="AM996" s="23">
        <v>0</v>
      </c>
      <c r="AN996" s="24">
        <v>0</v>
      </c>
      <c r="AO996" s="24">
        <v>0</v>
      </c>
      <c r="AP996" s="23">
        <v>0</v>
      </c>
      <c r="AQ996" s="23">
        <v>0</v>
      </c>
      <c r="AR996" s="23">
        <v>0</v>
      </c>
      <c r="AS996" s="41" t="s">
        <v>2304</v>
      </c>
      <c r="AT996" s="23">
        <v>0</v>
      </c>
      <c r="AU996" s="23">
        <v>0</v>
      </c>
      <c r="AV996" s="25">
        <v>43308166</v>
      </c>
      <c r="AW996" s="22">
        <v>0</v>
      </c>
      <c r="AX996" s="23">
        <v>0</v>
      </c>
      <c r="AY996" s="41">
        <v>0</v>
      </c>
      <c r="AZ996" s="23">
        <v>0</v>
      </c>
      <c r="BA996" s="24">
        <v>0</v>
      </c>
      <c r="BB996" s="23">
        <v>0</v>
      </c>
      <c r="BC996" s="23"/>
      <c r="BD996" s="23">
        <v>0</v>
      </c>
      <c r="BE996" s="41">
        <v>0</v>
      </c>
      <c r="BF996" s="23">
        <v>26480560</v>
      </c>
      <c r="BG996" s="23">
        <v>42148761</v>
      </c>
      <c r="BH996" s="25">
        <v>111937487</v>
      </c>
      <c r="BI996" s="23">
        <v>0</v>
      </c>
      <c r="BJ996" s="23">
        <v>7950095</v>
      </c>
      <c r="BK996" s="23">
        <v>0</v>
      </c>
      <c r="BL996" s="23">
        <v>0</v>
      </c>
      <c r="BM996" s="23">
        <v>0</v>
      </c>
      <c r="BN996" s="24">
        <v>0</v>
      </c>
      <c r="BO996" s="23">
        <v>0</v>
      </c>
      <c r="BP996" s="23">
        <v>0</v>
      </c>
      <c r="BQ996" s="23">
        <v>0</v>
      </c>
      <c r="BR996" s="25">
        <v>119887582</v>
      </c>
      <c r="BS996" s="22">
        <v>0</v>
      </c>
      <c r="BT996" s="23">
        <v>0</v>
      </c>
      <c r="BU996" s="23">
        <v>0</v>
      </c>
      <c r="BV996" s="23">
        <v>0</v>
      </c>
      <c r="BW996" s="24">
        <v>0</v>
      </c>
      <c r="BX996" s="23">
        <v>0</v>
      </c>
      <c r="BY996" s="23">
        <v>0</v>
      </c>
      <c r="BZ996" s="23">
        <v>0</v>
      </c>
      <c r="CA996" s="25">
        <f t="shared" si="143"/>
        <v>119887582</v>
      </c>
      <c r="CB996" s="22">
        <v>0</v>
      </c>
      <c r="CC996" s="23">
        <v>0</v>
      </c>
      <c r="CD996" s="23">
        <v>0</v>
      </c>
      <c r="CE996" s="23">
        <v>0</v>
      </c>
      <c r="CF996" s="24">
        <v>0</v>
      </c>
      <c r="CG996" s="23">
        <v>0</v>
      </c>
      <c r="CH996" s="23">
        <v>0</v>
      </c>
      <c r="CI996" s="23">
        <v>0</v>
      </c>
      <c r="CJ996" s="25">
        <f t="shared" si="144"/>
        <v>119887582</v>
      </c>
      <c r="CK996" s="22">
        <v>0</v>
      </c>
      <c r="CL996" s="23">
        <v>0</v>
      </c>
      <c r="CM996" s="23">
        <v>0</v>
      </c>
      <c r="CN996" s="23">
        <v>0</v>
      </c>
      <c r="CO996" s="23">
        <v>0</v>
      </c>
      <c r="CP996" s="24">
        <v>0</v>
      </c>
      <c r="CQ996" s="23">
        <v>0</v>
      </c>
      <c r="CR996" s="23">
        <v>0</v>
      </c>
      <c r="CS996" s="25">
        <f t="shared" si="145"/>
        <v>119887582</v>
      </c>
      <c r="CT996" s="22">
        <v>0</v>
      </c>
      <c r="CU996" s="23">
        <v>0</v>
      </c>
      <c r="CV996" s="23">
        <v>0</v>
      </c>
      <c r="CW996" s="23"/>
      <c r="CX996" s="23">
        <v>0</v>
      </c>
      <c r="CY996" s="24">
        <v>0</v>
      </c>
      <c r="CZ996" s="23">
        <v>0</v>
      </c>
      <c r="DA996" s="23">
        <v>0</v>
      </c>
      <c r="DB996" s="25">
        <f t="shared" si="138"/>
        <v>119887582</v>
      </c>
      <c r="DC996" s="22">
        <v>0</v>
      </c>
      <c r="DD996" s="23">
        <v>0</v>
      </c>
      <c r="DE996" s="23">
        <v>0</v>
      </c>
      <c r="DF996" s="23">
        <v>0</v>
      </c>
      <c r="DG996" s="23">
        <v>0</v>
      </c>
      <c r="DH996" s="24">
        <v>0</v>
      </c>
      <c r="DI996" s="23">
        <v>0</v>
      </c>
      <c r="DJ996" s="23">
        <v>0</v>
      </c>
      <c r="DK996" s="25">
        <f t="shared" si="139"/>
        <v>119887582</v>
      </c>
      <c r="DL996" s="28">
        <v>0</v>
      </c>
      <c r="DM996" s="23">
        <v>0</v>
      </c>
      <c r="DN996" s="23">
        <v>0</v>
      </c>
      <c r="DO996" s="23">
        <v>0</v>
      </c>
      <c r="DP996" s="23"/>
      <c r="DQ996" s="23"/>
      <c r="DR996" s="23">
        <v>0</v>
      </c>
      <c r="DS996" s="23">
        <v>0</v>
      </c>
      <c r="DT996" s="24">
        <v>0</v>
      </c>
      <c r="DU996" s="23">
        <v>0</v>
      </c>
      <c r="DV996" s="23">
        <v>0</v>
      </c>
      <c r="DW996" s="26">
        <f t="shared" si="146"/>
        <v>119887582</v>
      </c>
      <c r="DX996" s="26">
        <f>VLOOKUP(B996,[2]RPTNCT049_ConsultaSaldosContabl!$I$4:$K$7914,3,0)</f>
        <v>34430655</v>
      </c>
      <c r="DY996" s="13" t="e">
        <f>+S996+AD996+AU996+#REF!+BG996+#REF!+BQ996+#REF!</f>
        <v>#REF!</v>
      </c>
    </row>
    <row r="997" spans="1:129" ht="15" customHeight="1" x14ac:dyDescent="0.2">
      <c r="A997" s="9">
        <v>8000946240</v>
      </c>
      <c r="B997" s="9">
        <v>800094624</v>
      </c>
      <c r="C997" s="9"/>
      <c r="D997" s="27">
        <v>218625086</v>
      </c>
      <c r="E997" s="21" t="s">
        <v>533</v>
      </c>
      <c r="F997" s="20" t="s">
        <v>1674</v>
      </c>
      <c r="G997" s="22">
        <f>VLOOKUP(A997,[1]SGP!$A$4:$G$1137,7,0)</f>
        <v>0</v>
      </c>
      <c r="H997" s="23"/>
      <c r="I997" s="23">
        <v>0</v>
      </c>
      <c r="J997" s="23">
        <v>0</v>
      </c>
      <c r="K997" s="24">
        <v>0</v>
      </c>
      <c r="L997" s="23">
        <v>0</v>
      </c>
      <c r="M997" s="23">
        <v>0</v>
      </c>
      <c r="N997" s="25">
        <f t="shared" si="140"/>
        <v>0</v>
      </c>
      <c r="O997" s="25">
        <v>0</v>
      </c>
      <c r="P997" s="22">
        <v>0</v>
      </c>
      <c r="Q997" s="23">
        <v>0</v>
      </c>
      <c r="R997" s="23">
        <v>0</v>
      </c>
      <c r="S997" s="31">
        <v>21778355</v>
      </c>
      <c r="T997" s="23">
        <v>0</v>
      </c>
      <c r="U997" s="24">
        <v>0</v>
      </c>
      <c r="V997" s="23">
        <v>0</v>
      </c>
      <c r="W997" s="23">
        <v>0</v>
      </c>
      <c r="X997" s="25">
        <f t="shared" si="141"/>
        <v>21778355</v>
      </c>
      <c r="Y997" s="25">
        <v>0</v>
      </c>
      <c r="Z997" s="22">
        <v>0</v>
      </c>
      <c r="AA997" s="23">
        <v>0</v>
      </c>
      <c r="AB997" s="22">
        <v>0</v>
      </c>
      <c r="AC997" s="23">
        <v>0</v>
      </c>
      <c r="AD997" s="23">
        <v>0</v>
      </c>
      <c r="AE997" s="23">
        <v>0</v>
      </c>
      <c r="AF997" s="24">
        <v>0</v>
      </c>
      <c r="AG997" s="23">
        <v>0</v>
      </c>
      <c r="AH997" s="23">
        <v>0</v>
      </c>
      <c r="AI997" s="25">
        <f t="shared" si="142"/>
        <v>21778355</v>
      </c>
      <c r="AJ997" s="25">
        <v>0</v>
      </c>
      <c r="AK997" s="24">
        <v>0</v>
      </c>
      <c r="AL997" s="23">
        <v>0</v>
      </c>
      <c r="AM997" s="23">
        <v>0</v>
      </c>
      <c r="AN997" s="24">
        <v>0</v>
      </c>
      <c r="AO997" s="24">
        <v>0</v>
      </c>
      <c r="AP997" s="23">
        <v>0</v>
      </c>
      <c r="AQ997" s="23">
        <v>0</v>
      </c>
      <c r="AR997" s="23">
        <v>0</v>
      </c>
      <c r="AS997" s="41" t="s">
        <v>2304</v>
      </c>
      <c r="AT997" s="23">
        <v>0</v>
      </c>
      <c r="AU997" s="23">
        <v>0</v>
      </c>
      <c r="AV997" s="25">
        <v>21778355</v>
      </c>
      <c r="AW997" s="22">
        <v>0</v>
      </c>
      <c r="AX997" s="23">
        <v>0</v>
      </c>
      <c r="AY997" s="41">
        <v>0</v>
      </c>
      <c r="AZ997" s="23">
        <v>0</v>
      </c>
      <c r="BA997" s="24">
        <v>0</v>
      </c>
      <c r="BB997" s="23">
        <v>0</v>
      </c>
      <c r="BC997" s="23"/>
      <c r="BD997" s="23">
        <v>0</v>
      </c>
      <c r="BE997" s="41">
        <v>0</v>
      </c>
      <c r="BF997" s="23">
        <v>12634680</v>
      </c>
      <c r="BG997" s="23">
        <v>22365227</v>
      </c>
      <c r="BH997" s="25">
        <v>56778262</v>
      </c>
      <c r="BI997" s="23">
        <v>0</v>
      </c>
      <c r="BJ997" s="23">
        <v>3719106</v>
      </c>
      <c r="BK997" s="23">
        <v>0</v>
      </c>
      <c r="BL997" s="23">
        <v>0</v>
      </c>
      <c r="BM997" s="23">
        <v>0</v>
      </c>
      <c r="BN997" s="24">
        <v>0</v>
      </c>
      <c r="BO997" s="23">
        <v>0</v>
      </c>
      <c r="BP997" s="23">
        <v>0</v>
      </c>
      <c r="BQ997" s="23">
        <v>0</v>
      </c>
      <c r="BR997" s="25">
        <v>60497368</v>
      </c>
      <c r="BS997" s="22">
        <v>0</v>
      </c>
      <c r="BT997" s="23">
        <v>0</v>
      </c>
      <c r="BU997" s="23">
        <v>0</v>
      </c>
      <c r="BV997" s="23">
        <v>0</v>
      </c>
      <c r="BW997" s="24">
        <v>0</v>
      </c>
      <c r="BX997" s="23">
        <v>0</v>
      </c>
      <c r="BY997" s="23">
        <v>0</v>
      </c>
      <c r="BZ997" s="23">
        <v>0</v>
      </c>
      <c r="CA997" s="25">
        <f t="shared" si="143"/>
        <v>60497368</v>
      </c>
      <c r="CB997" s="22">
        <v>0</v>
      </c>
      <c r="CC997" s="23">
        <v>0</v>
      </c>
      <c r="CD997" s="23">
        <v>0</v>
      </c>
      <c r="CE997" s="23">
        <v>0</v>
      </c>
      <c r="CF997" s="24">
        <v>0</v>
      </c>
      <c r="CG997" s="23">
        <v>0</v>
      </c>
      <c r="CH997" s="23">
        <v>0</v>
      </c>
      <c r="CI997" s="23">
        <v>0</v>
      </c>
      <c r="CJ997" s="25">
        <f t="shared" si="144"/>
        <v>60497368</v>
      </c>
      <c r="CK997" s="22">
        <v>0</v>
      </c>
      <c r="CL997" s="23">
        <v>0</v>
      </c>
      <c r="CM997" s="23">
        <v>0</v>
      </c>
      <c r="CN997" s="23">
        <v>0</v>
      </c>
      <c r="CO997" s="23">
        <v>0</v>
      </c>
      <c r="CP997" s="24">
        <v>0</v>
      </c>
      <c r="CQ997" s="23">
        <v>0</v>
      </c>
      <c r="CR997" s="23">
        <v>0</v>
      </c>
      <c r="CS997" s="25">
        <f t="shared" si="145"/>
        <v>60497368</v>
      </c>
      <c r="CT997" s="22">
        <v>0</v>
      </c>
      <c r="CU997" s="23">
        <v>0</v>
      </c>
      <c r="CV997" s="23">
        <v>0</v>
      </c>
      <c r="CW997" s="23"/>
      <c r="CX997" s="23">
        <v>0</v>
      </c>
      <c r="CY997" s="24">
        <v>0</v>
      </c>
      <c r="CZ997" s="23">
        <v>0</v>
      </c>
      <c r="DA997" s="23">
        <v>0</v>
      </c>
      <c r="DB997" s="25">
        <f t="shared" si="138"/>
        <v>60497368</v>
      </c>
      <c r="DC997" s="22">
        <v>0</v>
      </c>
      <c r="DD997" s="23">
        <v>0</v>
      </c>
      <c r="DE997" s="23">
        <v>0</v>
      </c>
      <c r="DF997" s="23">
        <v>0</v>
      </c>
      <c r="DG997" s="23">
        <v>0</v>
      </c>
      <c r="DH997" s="24">
        <v>0</v>
      </c>
      <c r="DI997" s="23">
        <v>0</v>
      </c>
      <c r="DJ997" s="23">
        <v>0</v>
      </c>
      <c r="DK997" s="25">
        <f t="shared" si="139"/>
        <v>60497368</v>
      </c>
      <c r="DL997" s="28">
        <v>0</v>
      </c>
      <c r="DM997" s="23">
        <v>0</v>
      </c>
      <c r="DN997" s="23">
        <v>0</v>
      </c>
      <c r="DO997" s="23">
        <v>0</v>
      </c>
      <c r="DP997" s="23"/>
      <c r="DQ997" s="23"/>
      <c r="DR997" s="23">
        <v>0</v>
      </c>
      <c r="DS997" s="23">
        <v>0</v>
      </c>
      <c r="DT997" s="24">
        <v>0</v>
      </c>
      <c r="DU997" s="23">
        <v>0</v>
      </c>
      <c r="DV997" s="23">
        <v>0</v>
      </c>
      <c r="DW997" s="26">
        <f t="shared" si="146"/>
        <v>60497368</v>
      </c>
      <c r="DX997" s="26">
        <f>VLOOKUP(B997,[2]RPTNCT049_ConsultaSaldosContabl!$I$4:$K$7914,3,0)</f>
        <v>16353786</v>
      </c>
      <c r="DY997" s="13" t="e">
        <f>+S997+AD997+AU997+#REF!+BG997+#REF!+BQ997+#REF!</f>
        <v>#REF!</v>
      </c>
    </row>
    <row r="998" spans="1:129" ht="15" customHeight="1" x14ac:dyDescent="0.2">
      <c r="A998" s="9">
        <v>8000946226</v>
      </c>
      <c r="B998" s="9">
        <v>800094622</v>
      </c>
      <c r="C998" s="9"/>
      <c r="D998" s="27">
        <v>219925099</v>
      </c>
      <c r="E998" s="21" t="s">
        <v>535</v>
      </c>
      <c r="F998" s="20" t="s">
        <v>1676</v>
      </c>
      <c r="G998" s="22">
        <f>VLOOKUP(A998,[1]SGP!$A$4:$G$1137,7,0)</f>
        <v>0</v>
      </c>
      <c r="H998" s="23"/>
      <c r="I998" s="23">
        <v>0</v>
      </c>
      <c r="J998" s="23">
        <v>0</v>
      </c>
      <c r="K998" s="24">
        <v>0</v>
      </c>
      <c r="L998" s="23">
        <v>0</v>
      </c>
      <c r="M998" s="23">
        <v>0</v>
      </c>
      <c r="N998" s="25">
        <f t="shared" si="140"/>
        <v>0</v>
      </c>
      <c r="O998" s="25">
        <v>0</v>
      </c>
      <c r="P998" s="22">
        <v>0</v>
      </c>
      <c r="Q998" s="23">
        <v>0</v>
      </c>
      <c r="R998" s="23">
        <v>0</v>
      </c>
      <c r="S998" s="31">
        <v>80458528</v>
      </c>
      <c r="T998" s="23">
        <v>0</v>
      </c>
      <c r="U998" s="24">
        <v>0</v>
      </c>
      <c r="V998" s="23">
        <v>0</v>
      </c>
      <c r="W998" s="23">
        <v>0</v>
      </c>
      <c r="X998" s="25">
        <f t="shared" si="141"/>
        <v>80458528</v>
      </c>
      <c r="Y998" s="25">
        <v>0</v>
      </c>
      <c r="Z998" s="22">
        <v>0</v>
      </c>
      <c r="AA998" s="23">
        <v>0</v>
      </c>
      <c r="AB998" s="22">
        <v>0</v>
      </c>
      <c r="AC998" s="23">
        <v>0</v>
      </c>
      <c r="AD998" s="23">
        <v>0</v>
      </c>
      <c r="AE998" s="23">
        <v>0</v>
      </c>
      <c r="AF998" s="24">
        <v>0</v>
      </c>
      <c r="AG998" s="23">
        <v>0</v>
      </c>
      <c r="AH998" s="23">
        <v>0</v>
      </c>
      <c r="AI998" s="25">
        <f t="shared" si="142"/>
        <v>80458528</v>
      </c>
      <c r="AJ998" s="25">
        <v>0</v>
      </c>
      <c r="AK998" s="24">
        <v>0</v>
      </c>
      <c r="AL998" s="23">
        <v>0</v>
      </c>
      <c r="AM998" s="23">
        <v>0</v>
      </c>
      <c r="AN998" s="24">
        <v>0</v>
      </c>
      <c r="AO998" s="24">
        <v>0</v>
      </c>
      <c r="AP998" s="23">
        <v>0</v>
      </c>
      <c r="AQ998" s="23">
        <v>0</v>
      </c>
      <c r="AR998" s="23">
        <v>0</v>
      </c>
      <c r="AS998" s="41" t="s">
        <v>2304</v>
      </c>
      <c r="AT998" s="23">
        <v>0</v>
      </c>
      <c r="AU998" s="23">
        <v>0</v>
      </c>
      <c r="AV998" s="25">
        <v>80458528</v>
      </c>
      <c r="AW998" s="22">
        <v>0</v>
      </c>
      <c r="AX998" s="23">
        <v>0</v>
      </c>
      <c r="AY998" s="41">
        <v>0</v>
      </c>
      <c r="AZ998" s="23">
        <v>0</v>
      </c>
      <c r="BA998" s="24">
        <v>0</v>
      </c>
      <c r="BB998" s="23">
        <v>0</v>
      </c>
      <c r="BC998" s="23"/>
      <c r="BD998" s="23">
        <v>0</v>
      </c>
      <c r="BE998" s="41">
        <v>0</v>
      </c>
      <c r="BF998" s="23">
        <v>45002675</v>
      </c>
      <c r="BG998" s="23">
        <v>71934355</v>
      </c>
      <c r="BH998" s="25">
        <v>197395558</v>
      </c>
      <c r="BI998" s="23">
        <v>0</v>
      </c>
      <c r="BJ998" s="23">
        <v>12854337</v>
      </c>
      <c r="BK998" s="23">
        <v>0</v>
      </c>
      <c r="BL998" s="23">
        <v>0</v>
      </c>
      <c r="BM998" s="23">
        <v>0</v>
      </c>
      <c r="BN998" s="24">
        <v>0</v>
      </c>
      <c r="BO998" s="23">
        <v>0</v>
      </c>
      <c r="BP998" s="23">
        <v>0</v>
      </c>
      <c r="BQ998" s="23">
        <v>0</v>
      </c>
      <c r="BR998" s="25">
        <v>210249895</v>
      </c>
      <c r="BS998" s="22">
        <v>0</v>
      </c>
      <c r="BT998" s="23">
        <v>0</v>
      </c>
      <c r="BU998" s="23">
        <v>0</v>
      </c>
      <c r="BV998" s="23">
        <v>0</v>
      </c>
      <c r="BW998" s="24">
        <v>0</v>
      </c>
      <c r="BX998" s="23">
        <v>0</v>
      </c>
      <c r="BY998" s="23">
        <v>0</v>
      </c>
      <c r="BZ998" s="23">
        <v>0</v>
      </c>
      <c r="CA998" s="25">
        <f t="shared" si="143"/>
        <v>210249895</v>
      </c>
      <c r="CB998" s="22">
        <v>0</v>
      </c>
      <c r="CC998" s="23">
        <v>0</v>
      </c>
      <c r="CD998" s="23">
        <v>0</v>
      </c>
      <c r="CE998" s="23">
        <v>0</v>
      </c>
      <c r="CF998" s="24">
        <v>0</v>
      </c>
      <c r="CG998" s="23">
        <v>0</v>
      </c>
      <c r="CH998" s="23">
        <v>0</v>
      </c>
      <c r="CI998" s="23">
        <v>0</v>
      </c>
      <c r="CJ998" s="25">
        <f t="shared" si="144"/>
        <v>210249895</v>
      </c>
      <c r="CK998" s="22">
        <v>0</v>
      </c>
      <c r="CL998" s="23">
        <v>0</v>
      </c>
      <c r="CM998" s="23">
        <v>0</v>
      </c>
      <c r="CN998" s="23">
        <v>0</v>
      </c>
      <c r="CO998" s="23">
        <v>0</v>
      </c>
      <c r="CP998" s="24">
        <v>0</v>
      </c>
      <c r="CQ998" s="23">
        <v>0</v>
      </c>
      <c r="CR998" s="23">
        <v>0</v>
      </c>
      <c r="CS998" s="25">
        <f t="shared" si="145"/>
        <v>210249895</v>
      </c>
      <c r="CT998" s="22">
        <v>0</v>
      </c>
      <c r="CU998" s="23">
        <v>0</v>
      </c>
      <c r="CV998" s="23">
        <v>0</v>
      </c>
      <c r="CW998" s="23"/>
      <c r="CX998" s="23">
        <v>0</v>
      </c>
      <c r="CY998" s="24">
        <v>0</v>
      </c>
      <c r="CZ998" s="23">
        <v>0</v>
      </c>
      <c r="DA998" s="23">
        <v>0</v>
      </c>
      <c r="DB998" s="25">
        <f t="shared" si="138"/>
        <v>210249895</v>
      </c>
      <c r="DC998" s="22">
        <v>0</v>
      </c>
      <c r="DD998" s="23">
        <v>0</v>
      </c>
      <c r="DE998" s="23">
        <v>0</v>
      </c>
      <c r="DF998" s="23">
        <v>0</v>
      </c>
      <c r="DG998" s="23">
        <v>0</v>
      </c>
      <c r="DH998" s="24">
        <v>0</v>
      </c>
      <c r="DI998" s="23">
        <v>0</v>
      </c>
      <c r="DJ998" s="23">
        <v>0</v>
      </c>
      <c r="DK998" s="25">
        <f t="shared" si="139"/>
        <v>210249895</v>
      </c>
      <c r="DL998" s="28">
        <v>0</v>
      </c>
      <c r="DM998" s="23">
        <v>0</v>
      </c>
      <c r="DN998" s="23">
        <v>0</v>
      </c>
      <c r="DO998" s="23">
        <v>0</v>
      </c>
      <c r="DP998" s="23"/>
      <c r="DQ998" s="23"/>
      <c r="DR998" s="23">
        <v>0</v>
      </c>
      <c r="DS998" s="23">
        <v>0</v>
      </c>
      <c r="DT998" s="24">
        <v>0</v>
      </c>
      <c r="DU998" s="23">
        <v>0</v>
      </c>
      <c r="DV998" s="23">
        <v>0</v>
      </c>
      <c r="DW998" s="26">
        <f t="shared" si="146"/>
        <v>210249895</v>
      </c>
      <c r="DX998" s="26">
        <f>VLOOKUP(B998,[2]RPTNCT049_ConsultaSaldosContabl!$I$4:$K$7914,3,0)</f>
        <v>57857012</v>
      </c>
      <c r="DY998" s="13" t="e">
        <f>+S998+AD998+AU998+#REF!+BG998+#REF!+BQ998+#REF!</f>
        <v>#REF!</v>
      </c>
    </row>
    <row r="999" spans="1:129" ht="15" customHeight="1" x14ac:dyDescent="0.2">
      <c r="A999" s="9">
        <v>8000944663</v>
      </c>
      <c r="B999" s="9">
        <v>800094466</v>
      </c>
      <c r="C999" s="9"/>
      <c r="D999" s="27">
        <v>214108141</v>
      </c>
      <c r="E999" s="21" t="s">
        <v>217</v>
      </c>
      <c r="F999" s="20" t="s">
        <v>1364</v>
      </c>
      <c r="G999" s="22">
        <f>VLOOKUP(A999,[1]SGP!$A$4:$G$1137,7,0)</f>
        <v>0</v>
      </c>
      <c r="H999" s="23"/>
      <c r="I999" s="23">
        <v>0</v>
      </c>
      <c r="J999" s="23">
        <v>0</v>
      </c>
      <c r="K999" s="24">
        <v>0</v>
      </c>
      <c r="L999" s="23">
        <v>0</v>
      </c>
      <c r="M999" s="23">
        <v>0</v>
      </c>
      <c r="N999" s="25">
        <f t="shared" si="140"/>
        <v>0</v>
      </c>
      <c r="O999" s="25">
        <v>0</v>
      </c>
      <c r="P999" s="22">
        <v>0</v>
      </c>
      <c r="Q999" s="23">
        <v>0</v>
      </c>
      <c r="R999" s="23">
        <v>0</v>
      </c>
      <c r="S999" s="31">
        <v>678090499</v>
      </c>
      <c r="T999" s="23">
        <v>0</v>
      </c>
      <c r="U999" s="24">
        <v>0</v>
      </c>
      <c r="V999" s="23">
        <v>0</v>
      </c>
      <c r="W999" s="23">
        <v>0</v>
      </c>
      <c r="X999" s="25">
        <f t="shared" si="141"/>
        <v>678090499</v>
      </c>
      <c r="Y999" s="25">
        <v>0</v>
      </c>
      <c r="Z999" s="22">
        <v>0</v>
      </c>
      <c r="AA999" s="23">
        <v>0</v>
      </c>
      <c r="AB999" s="22">
        <v>0</v>
      </c>
      <c r="AC999" s="23">
        <v>0</v>
      </c>
      <c r="AD999" s="23">
        <v>26369951</v>
      </c>
      <c r="AE999" s="23">
        <v>0</v>
      </c>
      <c r="AF999" s="24">
        <v>0</v>
      </c>
      <c r="AG999" s="23">
        <v>0</v>
      </c>
      <c r="AH999" s="23">
        <v>0</v>
      </c>
      <c r="AI999" s="25">
        <f t="shared" si="142"/>
        <v>704460450</v>
      </c>
      <c r="AJ999" s="25">
        <v>0</v>
      </c>
      <c r="AK999" s="24">
        <v>0</v>
      </c>
      <c r="AL999" s="23">
        <v>0</v>
      </c>
      <c r="AM999" s="23">
        <v>0</v>
      </c>
      <c r="AN999" s="24">
        <v>0</v>
      </c>
      <c r="AO999" s="24">
        <v>0</v>
      </c>
      <c r="AP999" s="23">
        <v>0</v>
      </c>
      <c r="AQ999" s="23">
        <v>0</v>
      </c>
      <c r="AR999" s="23">
        <v>0</v>
      </c>
      <c r="AS999" s="41" t="s">
        <v>2304</v>
      </c>
      <c r="AT999" s="23">
        <v>0</v>
      </c>
      <c r="AU999" s="23">
        <v>0</v>
      </c>
      <c r="AV999" s="25">
        <v>704460450</v>
      </c>
      <c r="AW999" s="22">
        <v>0</v>
      </c>
      <c r="AX999" s="23">
        <v>0</v>
      </c>
      <c r="AY999" s="41">
        <v>0</v>
      </c>
      <c r="AZ999" s="23">
        <v>0</v>
      </c>
      <c r="BA999" s="24">
        <v>0</v>
      </c>
      <c r="BB999" s="23">
        <v>0</v>
      </c>
      <c r="BC999" s="23"/>
      <c r="BD999" s="23">
        <v>0</v>
      </c>
      <c r="BE999" s="41">
        <v>0</v>
      </c>
      <c r="BF999" s="23">
        <v>140815080</v>
      </c>
      <c r="BG999" s="23">
        <v>661930782</v>
      </c>
      <c r="BH999" s="25">
        <v>1507206312</v>
      </c>
      <c r="BI999" s="23">
        <v>0</v>
      </c>
      <c r="BJ999" s="23">
        <v>39110443</v>
      </c>
      <c r="BK999" s="23">
        <v>0</v>
      </c>
      <c r="BL999" s="23">
        <v>0</v>
      </c>
      <c r="BM999" s="23">
        <v>0</v>
      </c>
      <c r="BN999" s="24">
        <v>0</v>
      </c>
      <c r="BO999" s="23">
        <v>0</v>
      </c>
      <c r="BP999" s="23">
        <v>0</v>
      </c>
      <c r="BQ999" s="23">
        <v>0</v>
      </c>
      <c r="BR999" s="25">
        <v>1546316755</v>
      </c>
      <c r="BS999" s="22">
        <v>0</v>
      </c>
      <c r="BT999" s="23">
        <v>0</v>
      </c>
      <c r="BU999" s="23">
        <v>0</v>
      </c>
      <c r="BV999" s="23">
        <v>0</v>
      </c>
      <c r="BW999" s="24">
        <v>0</v>
      </c>
      <c r="BX999" s="23">
        <v>0</v>
      </c>
      <c r="BY999" s="23">
        <v>0</v>
      </c>
      <c r="BZ999" s="23">
        <v>0</v>
      </c>
      <c r="CA999" s="25">
        <f t="shared" si="143"/>
        <v>1546316755</v>
      </c>
      <c r="CB999" s="22">
        <v>0</v>
      </c>
      <c r="CC999" s="23">
        <v>0</v>
      </c>
      <c r="CD999" s="23">
        <v>0</v>
      </c>
      <c r="CE999" s="23">
        <v>0</v>
      </c>
      <c r="CF999" s="24">
        <v>0</v>
      </c>
      <c r="CG999" s="23">
        <v>0</v>
      </c>
      <c r="CH999" s="23">
        <v>0</v>
      </c>
      <c r="CI999" s="23">
        <v>0</v>
      </c>
      <c r="CJ999" s="25">
        <f t="shared" si="144"/>
        <v>1546316755</v>
      </c>
      <c r="CK999" s="22">
        <v>0</v>
      </c>
      <c r="CL999" s="23">
        <v>0</v>
      </c>
      <c r="CM999" s="23">
        <v>0</v>
      </c>
      <c r="CN999" s="23">
        <v>0</v>
      </c>
      <c r="CO999" s="23">
        <v>0</v>
      </c>
      <c r="CP999" s="24">
        <v>0</v>
      </c>
      <c r="CQ999" s="23">
        <v>0</v>
      </c>
      <c r="CR999" s="23">
        <v>0</v>
      </c>
      <c r="CS999" s="25">
        <f t="shared" si="145"/>
        <v>1546316755</v>
      </c>
      <c r="CT999" s="22">
        <v>0</v>
      </c>
      <c r="CU999" s="23">
        <v>0</v>
      </c>
      <c r="CV999" s="23">
        <v>0</v>
      </c>
      <c r="CW999" s="23"/>
      <c r="CX999" s="23">
        <v>0</v>
      </c>
      <c r="CY999" s="24">
        <v>0</v>
      </c>
      <c r="CZ999" s="23">
        <v>0</v>
      </c>
      <c r="DA999" s="23">
        <v>0</v>
      </c>
      <c r="DB999" s="25">
        <f t="shared" ref="DB999:DB1062" si="147">SUM(CS999:DA999)</f>
        <v>1546316755</v>
      </c>
      <c r="DC999" s="22">
        <v>0</v>
      </c>
      <c r="DD999" s="23">
        <v>0</v>
      </c>
      <c r="DE999" s="23">
        <v>0</v>
      </c>
      <c r="DF999" s="23">
        <v>0</v>
      </c>
      <c r="DG999" s="23">
        <v>0</v>
      </c>
      <c r="DH999" s="24">
        <v>0</v>
      </c>
      <c r="DI999" s="23">
        <v>0</v>
      </c>
      <c r="DJ999" s="23">
        <v>0</v>
      </c>
      <c r="DK999" s="25">
        <f t="shared" ref="DK999:DK1062" si="148">+DB999+DC999+DD999+DE999+DF999+DG999+DH999+DI999+DJ999</f>
        <v>1546316755</v>
      </c>
      <c r="DL999" s="28">
        <v>0</v>
      </c>
      <c r="DM999" s="23">
        <v>0</v>
      </c>
      <c r="DN999" s="23">
        <v>0</v>
      </c>
      <c r="DO999" s="23">
        <v>0</v>
      </c>
      <c r="DP999" s="23"/>
      <c r="DQ999" s="23"/>
      <c r="DR999" s="23">
        <v>0</v>
      </c>
      <c r="DS999" s="23">
        <v>0</v>
      </c>
      <c r="DT999" s="24">
        <v>0</v>
      </c>
      <c r="DU999" s="23">
        <v>0</v>
      </c>
      <c r="DV999" s="23">
        <v>0</v>
      </c>
      <c r="DW999" s="26">
        <f t="shared" si="146"/>
        <v>1546316755</v>
      </c>
      <c r="DX999" s="26">
        <f>VLOOKUP(B999,[2]RPTNCT049_ConsultaSaldosContabl!$I$4:$K$7914,3,0)</f>
        <v>179925523</v>
      </c>
      <c r="DY999" s="13" t="e">
        <f>+S999+AD999+AU999+#REF!+BG999+#REF!+BQ999+#REF!</f>
        <v>#REF!</v>
      </c>
    </row>
    <row r="1000" spans="1:129" ht="15" customHeight="1" x14ac:dyDescent="0.2">
      <c r="A1000" s="9">
        <v>8000944624</v>
      </c>
      <c r="B1000" s="9">
        <v>800094462</v>
      </c>
      <c r="C1000" s="9"/>
      <c r="D1000" s="27">
        <v>213708137</v>
      </c>
      <c r="E1000" s="21" t="s">
        <v>216</v>
      </c>
      <c r="F1000" s="20" t="s">
        <v>1363</v>
      </c>
      <c r="G1000" s="22">
        <f>VLOOKUP(A1000,[1]SGP!$A$4:$G$1137,7,0)</f>
        <v>0</v>
      </c>
      <c r="H1000" s="23"/>
      <c r="I1000" s="23">
        <v>0</v>
      </c>
      <c r="J1000" s="23">
        <v>0</v>
      </c>
      <c r="K1000" s="24">
        <v>0</v>
      </c>
      <c r="L1000" s="23">
        <v>0</v>
      </c>
      <c r="M1000" s="23">
        <v>0</v>
      </c>
      <c r="N1000" s="25">
        <f t="shared" si="140"/>
        <v>0</v>
      </c>
      <c r="O1000" s="25">
        <v>0</v>
      </c>
      <c r="P1000" s="22">
        <v>0</v>
      </c>
      <c r="Q1000" s="23">
        <v>0</v>
      </c>
      <c r="R1000" s="23">
        <v>0</v>
      </c>
      <c r="S1000" s="31">
        <v>179561904</v>
      </c>
      <c r="T1000" s="23">
        <v>0</v>
      </c>
      <c r="U1000" s="24">
        <v>0</v>
      </c>
      <c r="V1000" s="23">
        <v>0</v>
      </c>
      <c r="W1000" s="23">
        <v>0</v>
      </c>
      <c r="X1000" s="25">
        <f t="shared" si="141"/>
        <v>179561904</v>
      </c>
      <c r="Y1000" s="25">
        <v>0</v>
      </c>
      <c r="Z1000" s="22">
        <v>0</v>
      </c>
      <c r="AA1000" s="23">
        <v>0</v>
      </c>
      <c r="AB1000" s="22">
        <v>0</v>
      </c>
      <c r="AC1000" s="23">
        <v>0</v>
      </c>
      <c r="AD1000" s="23">
        <v>0</v>
      </c>
      <c r="AE1000" s="23">
        <v>0</v>
      </c>
      <c r="AF1000" s="24">
        <v>0</v>
      </c>
      <c r="AG1000" s="23">
        <v>0</v>
      </c>
      <c r="AH1000" s="23">
        <v>0</v>
      </c>
      <c r="AI1000" s="25">
        <f t="shared" si="142"/>
        <v>179561904</v>
      </c>
      <c r="AJ1000" s="25">
        <v>0</v>
      </c>
      <c r="AK1000" s="25">
        <v>0</v>
      </c>
      <c r="AL1000" s="23">
        <v>0</v>
      </c>
      <c r="AM1000" s="23">
        <v>0</v>
      </c>
      <c r="AN1000" s="24">
        <v>0</v>
      </c>
      <c r="AO1000" s="24">
        <v>0</v>
      </c>
      <c r="AP1000" s="23">
        <v>0</v>
      </c>
      <c r="AQ1000" s="23">
        <v>0</v>
      </c>
      <c r="AR1000" s="23">
        <v>0</v>
      </c>
      <c r="AS1000" s="41" t="s">
        <v>2304</v>
      </c>
      <c r="AT1000" s="23">
        <v>0</v>
      </c>
      <c r="AU1000" s="23">
        <v>0</v>
      </c>
      <c r="AV1000" s="25">
        <v>179561904</v>
      </c>
      <c r="AW1000" s="22">
        <v>0</v>
      </c>
      <c r="AX1000" s="23">
        <v>0</v>
      </c>
      <c r="AY1000" s="41">
        <v>0</v>
      </c>
      <c r="AZ1000" s="23">
        <v>0</v>
      </c>
      <c r="BA1000" s="24">
        <v>0</v>
      </c>
      <c r="BB1000" s="23">
        <v>0</v>
      </c>
      <c r="BC1000" s="23"/>
      <c r="BD1000" s="23">
        <v>0</v>
      </c>
      <c r="BE1000" s="41">
        <v>0</v>
      </c>
      <c r="BF1000" s="23">
        <v>192392935</v>
      </c>
      <c r="BG1000" s="23">
        <v>160868395</v>
      </c>
      <c r="BH1000" s="25">
        <v>532823234</v>
      </c>
      <c r="BI1000" s="23">
        <v>0</v>
      </c>
      <c r="BJ1000" s="23">
        <v>53477515</v>
      </c>
      <c r="BK1000" s="23">
        <v>0</v>
      </c>
      <c r="BL1000" s="23">
        <v>0</v>
      </c>
      <c r="BM1000" s="23">
        <v>0</v>
      </c>
      <c r="BN1000" s="24">
        <v>0</v>
      </c>
      <c r="BO1000" s="23">
        <v>0</v>
      </c>
      <c r="BP1000" s="23">
        <v>0</v>
      </c>
      <c r="BQ1000" s="23">
        <v>0</v>
      </c>
      <c r="BR1000" s="25">
        <v>586300749</v>
      </c>
      <c r="BS1000" s="22">
        <v>0</v>
      </c>
      <c r="BT1000" s="23">
        <v>0</v>
      </c>
      <c r="BU1000" s="23">
        <v>0</v>
      </c>
      <c r="BV1000" s="23">
        <v>0</v>
      </c>
      <c r="BW1000" s="24">
        <v>0</v>
      </c>
      <c r="BX1000" s="23">
        <v>0</v>
      </c>
      <c r="BY1000" s="23">
        <v>0</v>
      </c>
      <c r="BZ1000" s="23">
        <v>0</v>
      </c>
      <c r="CA1000" s="25">
        <f t="shared" si="143"/>
        <v>586300749</v>
      </c>
      <c r="CB1000" s="22">
        <v>0</v>
      </c>
      <c r="CC1000" s="23">
        <v>0</v>
      </c>
      <c r="CD1000" s="23">
        <v>0</v>
      </c>
      <c r="CE1000" s="23">
        <v>0</v>
      </c>
      <c r="CF1000" s="24">
        <v>0</v>
      </c>
      <c r="CG1000" s="23">
        <v>0</v>
      </c>
      <c r="CH1000" s="23">
        <v>0</v>
      </c>
      <c r="CI1000" s="23">
        <v>0</v>
      </c>
      <c r="CJ1000" s="25">
        <f t="shared" si="144"/>
        <v>586300749</v>
      </c>
      <c r="CK1000" s="22">
        <v>0</v>
      </c>
      <c r="CL1000" s="23">
        <v>0</v>
      </c>
      <c r="CM1000" s="23">
        <v>0</v>
      </c>
      <c r="CN1000" s="23">
        <v>0</v>
      </c>
      <c r="CO1000" s="23">
        <v>0</v>
      </c>
      <c r="CP1000" s="24">
        <v>0</v>
      </c>
      <c r="CQ1000" s="23">
        <v>0</v>
      </c>
      <c r="CR1000" s="23">
        <v>0</v>
      </c>
      <c r="CS1000" s="25">
        <f t="shared" si="145"/>
        <v>586300749</v>
      </c>
      <c r="CT1000" s="22">
        <v>0</v>
      </c>
      <c r="CU1000" s="23">
        <v>0</v>
      </c>
      <c r="CV1000" s="23">
        <v>0</v>
      </c>
      <c r="CW1000" s="23"/>
      <c r="CX1000" s="23">
        <v>0</v>
      </c>
      <c r="CY1000" s="24">
        <v>0</v>
      </c>
      <c r="CZ1000" s="23">
        <v>0</v>
      </c>
      <c r="DA1000" s="23">
        <v>0</v>
      </c>
      <c r="DB1000" s="25">
        <f t="shared" si="147"/>
        <v>586300749</v>
      </c>
      <c r="DC1000" s="22">
        <v>0</v>
      </c>
      <c r="DD1000" s="23">
        <v>0</v>
      </c>
      <c r="DE1000" s="23">
        <v>0</v>
      </c>
      <c r="DF1000" s="23">
        <v>0</v>
      </c>
      <c r="DG1000" s="23">
        <v>0</v>
      </c>
      <c r="DH1000" s="24">
        <v>0</v>
      </c>
      <c r="DI1000" s="23">
        <v>0</v>
      </c>
      <c r="DJ1000" s="23">
        <v>0</v>
      </c>
      <c r="DK1000" s="25">
        <f t="shared" si="148"/>
        <v>586300749</v>
      </c>
      <c r="DL1000" s="28">
        <v>0</v>
      </c>
      <c r="DM1000" s="23">
        <v>0</v>
      </c>
      <c r="DN1000" s="23">
        <v>0</v>
      </c>
      <c r="DO1000" s="23">
        <v>0</v>
      </c>
      <c r="DP1000" s="23"/>
      <c r="DQ1000" s="23"/>
      <c r="DR1000" s="23">
        <v>0</v>
      </c>
      <c r="DS1000" s="23">
        <v>0</v>
      </c>
      <c r="DT1000" s="24">
        <v>0</v>
      </c>
      <c r="DU1000" s="23">
        <v>0</v>
      </c>
      <c r="DV1000" s="23">
        <v>0</v>
      </c>
      <c r="DW1000" s="26">
        <f t="shared" si="146"/>
        <v>586300749</v>
      </c>
      <c r="DX1000" s="26">
        <f>VLOOKUP(B1000,[2]RPTNCT049_ConsultaSaldosContabl!$I$4:$K$7914,3,0)</f>
        <v>245870450</v>
      </c>
      <c r="DY1000" s="13" t="e">
        <f>+S1000+AD1000+AU1000+#REF!+BG1000+#REF!+BQ1000+#REF!</f>
        <v>#REF!</v>
      </c>
    </row>
    <row r="1001" spans="1:129" ht="15" customHeight="1" x14ac:dyDescent="0.2">
      <c r="A1001" s="9">
        <v>8000944577</v>
      </c>
      <c r="B1001" s="9">
        <v>800094457</v>
      </c>
      <c r="C1001" s="9"/>
      <c r="D1001" s="27">
        <v>214908549</v>
      </c>
      <c r="E1001" s="21" t="s">
        <v>224</v>
      </c>
      <c r="F1001" s="20" t="s">
        <v>1371</v>
      </c>
      <c r="G1001" s="22">
        <f>VLOOKUP(A1001,[1]SGP!$A$4:$G$1137,7,0)</f>
        <v>0</v>
      </c>
      <c r="H1001" s="23"/>
      <c r="I1001" s="23">
        <v>0</v>
      </c>
      <c r="J1001" s="23">
        <v>0</v>
      </c>
      <c r="K1001" s="24">
        <v>0</v>
      </c>
      <c r="L1001" s="23">
        <v>0</v>
      </c>
      <c r="M1001" s="23">
        <v>0</v>
      </c>
      <c r="N1001" s="25">
        <f t="shared" si="140"/>
        <v>0</v>
      </c>
      <c r="O1001" s="25">
        <v>0</v>
      </c>
      <c r="P1001" s="22">
        <v>0</v>
      </c>
      <c r="Q1001" s="23">
        <v>0</v>
      </c>
      <c r="R1001" s="23">
        <v>0</v>
      </c>
      <c r="S1001" s="31">
        <v>50026727</v>
      </c>
      <c r="T1001" s="23">
        <v>0</v>
      </c>
      <c r="U1001" s="24">
        <v>0</v>
      </c>
      <c r="V1001" s="23">
        <v>0</v>
      </c>
      <c r="W1001" s="23">
        <v>0</v>
      </c>
      <c r="X1001" s="25">
        <f t="shared" si="141"/>
        <v>50026727</v>
      </c>
      <c r="Y1001" s="25">
        <v>0</v>
      </c>
      <c r="Z1001" s="22">
        <v>0</v>
      </c>
      <c r="AA1001" s="23">
        <v>0</v>
      </c>
      <c r="AB1001" s="22">
        <v>0</v>
      </c>
      <c r="AC1001" s="23">
        <v>0</v>
      </c>
      <c r="AD1001" s="23">
        <v>0</v>
      </c>
      <c r="AE1001" s="23">
        <v>0</v>
      </c>
      <c r="AF1001" s="24">
        <v>0</v>
      </c>
      <c r="AG1001" s="23">
        <v>0</v>
      </c>
      <c r="AH1001" s="23">
        <v>0</v>
      </c>
      <c r="AI1001" s="25">
        <f t="shared" si="142"/>
        <v>50026727</v>
      </c>
      <c r="AJ1001" s="25">
        <v>0</v>
      </c>
      <c r="AK1001" s="24">
        <v>0</v>
      </c>
      <c r="AL1001" s="23">
        <v>0</v>
      </c>
      <c r="AM1001" s="23">
        <v>0</v>
      </c>
      <c r="AN1001" s="24">
        <v>0</v>
      </c>
      <c r="AO1001" s="24">
        <v>0</v>
      </c>
      <c r="AP1001" s="23">
        <v>0</v>
      </c>
      <c r="AQ1001" s="23">
        <v>0</v>
      </c>
      <c r="AR1001" s="23">
        <v>0</v>
      </c>
      <c r="AS1001" s="41" t="s">
        <v>2304</v>
      </c>
      <c r="AT1001" s="23">
        <v>0</v>
      </c>
      <c r="AU1001" s="23">
        <v>0</v>
      </c>
      <c r="AV1001" s="25">
        <v>50026727</v>
      </c>
      <c r="AW1001" s="22">
        <v>0</v>
      </c>
      <c r="AX1001" s="23">
        <v>0</v>
      </c>
      <c r="AY1001" s="41">
        <v>0</v>
      </c>
      <c r="AZ1001" s="23">
        <v>0</v>
      </c>
      <c r="BA1001" s="24">
        <v>0</v>
      </c>
      <c r="BB1001" s="23">
        <v>0</v>
      </c>
      <c r="BC1001" s="23"/>
      <c r="BD1001" s="23">
        <v>0</v>
      </c>
      <c r="BE1001" s="41">
        <v>0</v>
      </c>
      <c r="BF1001" s="23">
        <v>36571345</v>
      </c>
      <c r="BG1001" s="23">
        <v>42569158</v>
      </c>
      <c r="BH1001" s="25">
        <v>129167230</v>
      </c>
      <c r="BI1001" s="23">
        <v>0</v>
      </c>
      <c r="BJ1001" s="23">
        <v>10777569</v>
      </c>
      <c r="BK1001" s="23">
        <v>0</v>
      </c>
      <c r="BL1001" s="23">
        <v>0</v>
      </c>
      <c r="BM1001" s="23">
        <v>0</v>
      </c>
      <c r="BN1001" s="24">
        <v>0</v>
      </c>
      <c r="BO1001" s="23">
        <v>0</v>
      </c>
      <c r="BP1001" s="23">
        <v>0</v>
      </c>
      <c r="BQ1001" s="23">
        <v>0</v>
      </c>
      <c r="BR1001" s="25">
        <v>139944799</v>
      </c>
      <c r="BS1001" s="22">
        <v>0</v>
      </c>
      <c r="BT1001" s="23">
        <v>0</v>
      </c>
      <c r="BU1001" s="23">
        <v>0</v>
      </c>
      <c r="BV1001" s="23">
        <v>0</v>
      </c>
      <c r="BW1001" s="24">
        <v>0</v>
      </c>
      <c r="BX1001" s="23">
        <v>0</v>
      </c>
      <c r="BY1001" s="23">
        <v>0</v>
      </c>
      <c r="BZ1001" s="23">
        <v>0</v>
      </c>
      <c r="CA1001" s="25">
        <f t="shared" si="143"/>
        <v>139944799</v>
      </c>
      <c r="CB1001" s="22">
        <v>0</v>
      </c>
      <c r="CC1001" s="23">
        <v>0</v>
      </c>
      <c r="CD1001" s="23">
        <v>0</v>
      </c>
      <c r="CE1001" s="23">
        <v>0</v>
      </c>
      <c r="CF1001" s="24">
        <v>0</v>
      </c>
      <c r="CG1001" s="23">
        <v>0</v>
      </c>
      <c r="CH1001" s="23">
        <v>0</v>
      </c>
      <c r="CI1001" s="23">
        <v>0</v>
      </c>
      <c r="CJ1001" s="25">
        <f t="shared" si="144"/>
        <v>139944799</v>
      </c>
      <c r="CK1001" s="22">
        <v>0</v>
      </c>
      <c r="CL1001" s="23">
        <v>0</v>
      </c>
      <c r="CM1001" s="23">
        <v>0</v>
      </c>
      <c r="CN1001" s="23">
        <v>0</v>
      </c>
      <c r="CO1001" s="23">
        <v>0</v>
      </c>
      <c r="CP1001" s="24">
        <v>0</v>
      </c>
      <c r="CQ1001" s="23">
        <v>0</v>
      </c>
      <c r="CR1001" s="23">
        <v>0</v>
      </c>
      <c r="CS1001" s="25">
        <f t="shared" si="145"/>
        <v>139944799</v>
      </c>
      <c r="CT1001" s="22">
        <v>0</v>
      </c>
      <c r="CU1001" s="23">
        <v>0</v>
      </c>
      <c r="CV1001" s="23">
        <v>0</v>
      </c>
      <c r="CW1001" s="23"/>
      <c r="CX1001" s="23">
        <v>0</v>
      </c>
      <c r="CY1001" s="24">
        <v>0</v>
      </c>
      <c r="CZ1001" s="23">
        <v>0</v>
      </c>
      <c r="DA1001" s="23">
        <v>0</v>
      </c>
      <c r="DB1001" s="25">
        <f t="shared" si="147"/>
        <v>139944799</v>
      </c>
      <c r="DC1001" s="22">
        <v>0</v>
      </c>
      <c r="DD1001" s="23">
        <v>0</v>
      </c>
      <c r="DE1001" s="23">
        <v>0</v>
      </c>
      <c r="DF1001" s="23">
        <v>0</v>
      </c>
      <c r="DG1001" s="23">
        <v>0</v>
      </c>
      <c r="DH1001" s="24">
        <v>0</v>
      </c>
      <c r="DI1001" s="23">
        <v>0</v>
      </c>
      <c r="DJ1001" s="23">
        <v>0</v>
      </c>
      <c r="DK1001" s="25">
        <f t="shared" si="148"/>
        <v>139944799</v>
      </c>
      <c r="DL1001" s="28">
        <v>0</v>
      </c>
      <c r="DM1001" s="23">
        <v>0</v>
      </c>
      <c r="DN1001" s="23">
        <v>0</v>
      </c>
      <c r="DO1001" s="23">
        <v>0</v>
      </c>
      <c r="DP1001" s="23"/>
      <c r="DQ1001" s="23"/>
      <c r="DR1001" s="23">
        <v>0</v>
      </c>
      <c r="DS1001" s="23">
        <v>0</v>
      </c>
      <c r="DT1001" s="24">
        <v>0</v>
      </c>
      <c r="DU1001" s="23">
        <v>0</v>
      </c>
      <c r="DV1001" s="23">
        <v>0</v>
      </c>
      <c r="DW1001" s="26">
        <f t="shared" si="146"/>
        <v>139944799</v>
      </c>
      <c r="DX1001" s="26">
        <f>VLOOKUP(B1001,[2]RPTNCT049_ConsultaSaldosContabl!$I$4:$K$7914,3,0)</f>
        <v>47348914</v>
      </c>
      <c r="DY1001" s="13" t="e">
        <f>+S1001+AD1001+AU1001+#REF!+BG1001+#REF!+BQ1001+#REF!</f>
        <v>#REF!</v>
      </c>
    </row>
    <row r="1002" spans="1:129" ht="15" customHeight="1" x14ac:dyDescent="0.2">
      <c r="A1002" s="9">
        <v>8000944498</v>
      </c>
      <c r="B1002" s="9">
        <v>800094449</v>
      </c>
      <c r="C1002" s="9"/>
      <c r="D1002" s="27">
        <v>212008520</v>
      </c>
      <c r="E1002" s="21" t="s">
        <v>223</v>
      </c>
      <c r="F1002" s="20" t="s">
        <v>1370</v>
      </c>
      <c r="G1002" s="22">
        <f>VLOOKUP(A1002,[1]SGP!$A$4:$G$1137,7,0)</f>
        <v>0</v>
      </c>
      <c r="H1002" s="23"/>
      <c r="I1002" s="23">
        <v>0</v>
      </c>
      <c r="J1002" s="23">
        <v>0</v>
      </c>
      <c r="K1002" s="24">
        <v>0</v>
      </c>
      <c r="L1002" s="23">
        <v>0</v>
      </c>
      <c r="M1002" s="23">
        <v>0</v>
      </c>
      <c r="N1002" s="25">
        <f t="shared" si="140"/>
        <v>0</v>
      </c>
      <c r="O1002" s="25">
        <v>0</v>
      </c>
      <c r="P1002" s="22">
        <v>0</v>
      </c>
      <c r="Q1002" s="23">
        <v>0</v>
      </c>
      <c r="R1002" s="23">
        <v>0</v>
      </c>
      <c r="S1002" s="31">
        <v>244535285</v>
      </c>
      <c r="T1002" s="23">
        <v>0</v>
      </c>
      <c r="U1002" s="24">
        <v>0</v>
      </c>
      <c r="V1002" s="23">
        <v>0</v>
      </c>
      <c r="W1002" s="23">
        <v>0</v>
      </c>
      <c r="X1002" s="25">
        <f t="shared" si="141"/>
        <v>244535285</v>
      </c>
      <c r="Y1002" s="25">
        <v>0</v>
      </c>
      <c r="Z1002" s="22">
        <v>0</v>
      </c>
      <c r="AA1002" s="23">
        <v>0</v>
      </c>
      <c r="AB1002" s="22">
        <v>0</v>
      </c>
      <c r="AC1002" s="23">
        <v>0</v>
      </c>
      <c r="AD1002" s="23">
        <v>0</v>
      </c>
      <c r="AE1002" s="23">
        <v>0</v>
      </c>
      <c r="AF1002" s="24">
        <v>0</v>
      </c>
      <c r="AG1002" s="23">
        <v>0</v>
      </c>
      <c r="AH1002" s="23">
        <v>0</v>
      </c>
      <c r="AI1002" s="25">
        <f t="shared" si="142"/>
        <v>244535285</v>
      </c>
      <c r="AJ1002" s="25">
        <v>0</v>
      </c>
      <c r="AK1002" s="24">
        <v>0</v>
      </c>
      <c r="AL1002" s="23">
        <v>0</v>
      </c>
      <c r="AM1002" s="23">
        <v>0</v>
      </c>
      <c r="AN1002" s="24">
        <v>0</v>
      </c>
      <c r="AO1002" s="24">
        <v>0</v>
      </c>
      <c r="AP1002" s="23">
        <v>0</v>
      </c>
      <c r="AQ1002" s="23">
        <v>0</v>
      </c>
      <c r="AR1002" s="23">
        <v>0</v>
      </c>
      <c r="AS1002" s="41" t="s">
        <v>2304</v>
      </c>
      <c r="AT1002" s="23">
        <v>0</v>
      </c>
      <c r="AU1002" s="23">
        <v>0</v>
      </c>
      <c r="AV1002" s="25">
        <v>244535285</v>
      </c>
      <c r="AW1002" s="22">
        <v>0</v>
      </c>
      <c r="AX1002" s="23">
        <v>0</v>
      </c>
      <c r="AY1002" s="41">
        <v>0</v>
      </c>
      <c r="AZ1002" s="23">
        <v>0</v>
      </c>
      <c r="BA1002" s="24">
        <v>0</v>
      </c>
      <c r="BB1002" s="23">
        <v>0</v>
      </c>
      <c r="BC1002" s="23"/>
      <c r="BD1002" s="23">
        <v>0</v>
      </c>
      <c r="BE1002" s="41">
        <v>0</v>
      </c>
      <c r="BF1002" s="23">
        <v>167174615</v>
      </c>
      <c r="BG1002" s="23">
        <v>213658414</v>
      </c>
      <c r="BH1002" s="25">
        <v>625368314</v>
      </c>
      <c r="BI1002" s="23">
        <v>0</v>
      </c>
      <c r="BJ1002" s="23">
        <v>47745419</v>
      </c>
      <c r="BK1002" s="23">
        <v>0</v>
      </c>
      <c r="BL1002" s="23">
        <v>0</v>
      </c>
      <c r="BM1002" s="23">
        <v>0</v>
      </c>
      <c r="BN1002" s="24">
        <v>0</v>
      </c>
      <c r="BO1002" s="23">
        <v>0</v>
      </c>
      <c r="BP1002" s="23">
        <v>0</v>
      </c>
      <c r="BQ1002" s="23">
        <v>0</v>
      </c>
      <c r="BR1002" s="25">
        <v>673113733</v>
      </c>
      <c r="BS1002" s="22">
        <v>0</v>
      </c>
      <c r="BT1002" s="23">
        <v>0</v>
      </c>
      <c r="BU1002" s="23">
        <v>0</v>
      </c>
      <c r="BV1002" s="23">
        <v>0</v>
      </c>
      <c r="BW1002" s="24">
        <v>0</v>
      </c>
      <c r="BX1002" s="23">
        <v>0</v>
      </c>
      <c r="BY1002" s="23">
        <v>0</v>
      </c>
      <c r="BZ1002" s="23">
        <v>0</v>
      </c>
      <c r="CA1002" s="25">
        <f t="shared" si="143"/>
        <v>673113733</v>
      </c>
      <c r="CB1002" s="22">
        <v>0</v>
      </c>
      <c r="CC1002" s="23">
        <v>0</v>
      </c>
      <c r="CD1002" s="23">
        <v>0</v>
      </c>
      <c r="CE1002" s="23">
        <v>0</v>
      </c>
      <c r="CF1002" s="24">
        <v>0</v>
      </c>
      <c r="CG1002" s="23">
        <v>0</v>
      </c>
      <c r="CH1002" s="23">
        <v>0</v>
      </c>
      <c r="CI1002" s="23">
        <v>0</v>
      </c>
      <c r="CJ1002" s="25">
        <f t="shared" si="144"/>
        <v>673113733</v>
      </c>
      <c r="CK1002" s="22">
        <v>0</v>
      </c>
      <c r="CL1002" s="23">
        <v>0</v>
      </c>
      <c r="CM1002" s="23">
        <v>0</v>
      </c>
      <c r="CN1002" s="23">
        <v>0</v>
      </c>
      <c r="CO1002" s="23">
        <v>0</v>
      </c>
      <c r="CP1002" s="24">
        <v>0</v>
      </c>
      <c r="CQ1002" s="23">
        <v>0</v>
      </c>
      <c r="CR1002" s="23">
        <v>0</v>
      </c>
      <c r="CS1002" s="25">
        <f t="shared" si="145"/>
        <v>673113733</v>
      </c>
      <c r="CT1002" s="22">
        <v>0</v>
      </c>
      <c r="CU1002" s="23">
        <v>0</v>
      </c>
      <c r="CV1002" s="23">
        <v>0</v>
      </c>
      <c r="CW1002" s="23"/>
      <c r="CX1002" s="23">
        <v>0</v>
      </c>
      <c r="CY1002" s="24">
        <v>0</v>
      </c>
      <c r="CZ1002" s="23">
        <v>0</v>
      </c>
      <c r="DA1002" s="23">
        <v>0</v>
      </c>
      <c r="DB1002" s="25">
        <f t="shared" si="147"/>
        <v>673113733</v>
      </c>
      <c r="DC1002" s="22">
        <v>0</v>
      </c>
      <c r="DD1002" s="23">
        <v>0</v>
      </c>
      <c r="DE1002" s="23">
        <v>0</v>
      </c>
      <c r="DF1002" s="23">
        <v>0</v>
      </c>
      <c r="DG1002" s="23">
        <v>0</v>
      </c>
      <c r="DH1002" s="24">
        <v>0</v>
      </c>
      <c r="DI1002" s="23">
        <v>0</v>
      </c>
      <c r="DJ1002" s="23">
        <v>0</v>
      </c>
      <c r="DK1002" s="25">
        <f t="shared" si="148"/>
        <v>673113733</v>
      </c>
      <c r="DL1002" s="28">
        <v>0</v>
      </c>
      <c r="DM1002" s="23">
        <v>0</v>
      </c>
      <c r="DN1002" s="23">
        <v>0</v>
      </c>
      <c r="DO1002" s="23">
        <v>0</v>
      </c>
      <c r="DP1002" s="23"/>
      <c r="DQ1002" s="23"/>
      <c r="DR1002" s="23">
        <v>0</v>
      </c>
      <c r="DS1002" s="23">
        <v>0</v>
      </c>
      <c r="DT1002" s="24">
        <v>0</v>
      </c>
      <c r="DU1002" s="23">
        <v>0</v>
      </c>
      <c r="DV1002" s="23">
        <v>0</v>
      </c>
      <c r="DW1002" s="26">
        <f t="shared" si="146"/>
        <v>673113733</v>
      </c>
      <c r="DX1002" s="26">
        <f>VLOOKUP(B1002,[2]RPTNCT049_ConsultaSaldosContabl!$I$4:$K$7914,3,0)</f>
        <v>214920034</v>
      </c>
      <c r="DY1002" s="13" t="e">
        <f>+S1002+AD1002+AU1002+#REF!+BG1002+#REF!+BQ1002+#REF!</f>
        <v>#REF!</v>
      </c>
    </row>
    <row r="1003" spans="1:129" ht="15" customHeight="1" x14ac:dyDescent="0.2">
      <c r="A1003" s="9">
        <v>8000943862</v>
      </c>
      <c r="B1003" s="9">
        <v>800094386</v>
      </c>
      <c r="C1003" s="9"/>
      <c r="D1003" s="27">
        <v>217308573</v>
      </c>
      <c r="E1003" s="21" t="s">
        <v>227</v>
      </c>
      <c r="F1003" s="20" t="s">
        <v>1374</v>
      </c>
      <c r="G1003" s="22">
        <f>VLOOKUP(A1003,[1]SGP!$A$4:$G$1137,7,0)</f>
        <v>0</v>
      </c>
      <c r="H1003" s="23"/>
      <c r="I1003" s="23">
        <v>0</v>
      </c>
      <c r="J1003" s="23">
        <v>0</v>
      </c>
      <c r="K1003" s="24">
        <v>0</v>
      </c>
      <c r="L1003" s="23">
        <v>0</v>
      </c>
      <c r="M1003" s="23">
        <v>0</v>
      </c>
      <c r="N1003" s="25">
        <f t="shared" si="140"/>
        <v>0</v>
      </c>
      <c r="O1003" s="25">
        <v>0</v>
      </c>
      <c r="P1003" s="22">
        <v>0</v>
      </c>
      <c r="Q1003" s="23">
        <v>0</v>
      </c>
      <c r="R1003" s="23">
        <v>0</v>
      </c>
      <c r="S1003" s="31">
        <v>240762389</v>
      </c>
      <c r="T1003" s="23">
        <v>0</v>
      </c>
      <c r="U1003" s="24">
        <v>0</v>
      </c>
      <c r="V1003" s="23">
        <v>0</v>
      </c>
      <c r="W1003" s="23">
        <v>0</v>
      </c>
      <c r="X1003" s="25">
        <f t="shared" si="141"/>
        <v>240762389</v>
      </c>
      <c r="Y1003" s="25">
        <v>0</v>
      </c>
      <c r="Z1003" s="22">
        <v>0</v>
      </c>
      <c r="AA1003" s="23">
        <v>0</v>
      </c>
      <c r="AB1003" s="22">
        <v>0</v>
      </c>
      <c r="AC1003" s="23">
        <v>0</v>
      </c>
      <c r="AD1003" s="23">
        <v>0</v>
      </c>
      <c r="AE1003" s="23">
        <v>0</v>
      </c>
      <c r="AF1003" s="24">
        <v>0</v>
      </c>
      <c r="AG1003" s="23">
        <v>0</v>
      </c>
      <c r="AH1003" s="23">
        <v>0</v>
      </c>
      <c r="AI1003" s="25">
        <f t="shared" si="142"/>
        <v>240762389</v>
      </c>
      <c r="AJ1003" s="25">
        <v>0</v>
      </c>
      <c r="AK1003" s="24">
        <v>0</v>
      </c>
      <c r="AL1003" s="23">
        <v>0</v>
      </c>
      <c r="AM1003" s="23">
        <v>0</v>
      </c>
      <c r="AN1003" s="24">
        <v>0</v>
      </c>
      <c r="AO1003" s="24">
        <v>0</v>
      </c>
      <c r="AP1003" s="23">
        <v>0</v>
      </c>
      <c r="AQ1003" s="23">
        <v>0</v>
      </c>
      <c r="AR1003" s="23">
        <v>0</v>
      </c>
      <c r="AS1003" s="41" t="s">
        <v>2304</v>
      </c>
      <c r="AT1003" s="23">
        <v>0</v>
      </c>
      <c r="AU1003" s="23">
        <v>0</v>
      </c>
      <c r="AV1003" s="25">
        <v>240762389</v>
      </c>
      <c r="AW1003" s="22">
        <v>0</v>
      </c>
      <c r="AX1003" s="23">
        <v>0</v>
      </c>
      <c r="AY1003" s="41">
        <v>0</v>
      </c>
      <c r="AZ1003" s="23">
        <v>0</v>
      </c>
      <c r="BA1003" s="24">
        <v>0</v>
      </c>
      <c r="BB1003" s="23">
        <v>0</v>
      </c>
      <c r="BC1003" s="23"/>
      <c r="BD1003" s="23">
        <v>0</v>
      </c>
      <c r="BE1003" s="41">
        <v>0</v>
      </c>
      <c r="BF1003" s="23">
        <v>121571200</v>
      </c>
      <c r="BG1003" s="23">
        <v>212764384</v>
      </c>
      <c r="BH1003" s="25">
        <v>575097973</v>
      </c>
      <c r="BI1003" s="23">
        <v>0</v>
      </c>
      <c r="BJ1003" s="23">
        <v>34721235</v>
      </c>
      <c r="BK1003" s="23">
        <v>0</v>
      </c>
      <c r="BL1003" s="23">
        <v>0</v>
      </c>
      <c r="BM1003" s="23">
        <v>0</v>
      </c>
      <c r="BN1003" s="24">
        <v>0</v>
      </c>
      <c r="BO1003" s="23">
        <v>0</v>
      </c>
      <c r="BP1003" s="23">
        <v>0</v>
      </c>
      <c r="BQ1003" s="23">
        <v>0</v>
      </c>
      <c r="BR1003" s="25">
        <v>609819208</v>
      </c>
      <c r="BS1003" s="22">
        <v>0</v>
      </c>
      <c r="BT1003" s="23">
        <v>0</v>
      </c>
      <c r="BU1003" s="23">
        <v>0</v>
      </c>
      <c r="BV1003" s="23">
        <v>0</v>
      </c>
      <c r="BW1003" s="24">
        <v>0</v>
      </c>
      <c r="BX1003" s="23">
        <v>0</v>
      </c>
      <c r="BY1003" s="23">
        <v>0</v>
      </c>
      <c r="BZ1003" s="23">
        <v>0</v>
      </c>
      <c r="CA1003" s="25">
        <f t="shared" si="143"/>
        <v>609819208</v>
      </c>
      <c r="CB1003" s="22">
        <v>0</v>
      </c>
      <c r="CC1003" s="23">
        <v>0</v>
      </c>
      <c r="CD1003" s="23">
        <v>0</v>
      </c>
      <c r="CE1003" s="23">
        <v>0</v>
      </c>
      <c r="CF1003" s="24">
        <v>0</v>
      </c>
      <c r="CG1003" s="23">
        <v>0</v>
      </c>
      <c r="CH1003" s="23">
        <v>0</v>
      </c>
      <c r="CI1003" s="23">
        <v>0</v>
      </c>
      <c r="CJ1003" s="25">
        <f t="shared" si="144"/>
        <v>609819208</v>
      </c>
      <c r="CK1003" s="22">
        <v>0</v>
      </c>
      <c r="CL1003" s="23">
        <v>0</v>
      </c>
      <c r="CM1003" s="23">
        <v>0</v>
      </c>
      <c r="CN1003" s="23">
        <v>0</v>
      </c>
      <c r="CO1003" s="23">
        <v>0</v>
      </c>
      <c r="CP1003" s="24">
        <v>0</v>
      </c>
      <c r="CQ1003" s="23">
        <v>0</v>
      </c>
      <c r="CR1003" s="23">
        <v>0</v>
      </c>
      <c r="CS1003" s="25">
        <f t="shared" si="145"/>
        <v>609819208</v>
      </c>
      <c r="CT1003" s="22">
        <v>0</v>
      </c>
      <c r="CU1003" s="23">
        <v>0</v>
      </c>
      <c r="CV1003" s="23">
        <v>0</v>
      </c>
      <c r="CW1003" s="23"/>
      <c r="CX1003" s="23">
        <v>0</v>
      </c>
      <c r="CY1003" s="24">
        <v>0</v>
      </c>
      <c r="CZ1003" s="23">
        <v>0</v>
      </c>
      <c r="DA1003" s="23">
        <v>0</v>
      </c>
      <c r="DB1003" s="25">
        <f t="shared" si="147"/>
        <v>609819208</v>
      </c>
      <c r="DC1003" s="22">
        <v>0</v>
      </c>
      <c r="DD1003" s="23">
        <v>0</v>
      </c>
      <c r="DE1003" s="23">
        <v>0</v>
      </c>
      <c r="DF1003" s="23">
        <v>0</v>
      </c>
      <c r="DG1003" s="23">
        <v>0</v>
      </c>
      <c r="DH1003" s="24">
        <v>0</v>
      </c>
      <c r="DI1003" s="23">
        <v>0</v>
      </c>
      <c r="DJ1003" s="23">
        <v>0</v>
      </c>
      <c r="DK1003" s="25">
        <f t="shared" si="148"/>
        <v>609819208</v>
      </c>
      <c r="DL1003" s="28">
        <v>0</v>
      </c>
      <c r="DM1003" s="23">
        <v>0</v>
      </c>
      <c r="DN1003" s="23">
        <v>0</v>
      </c>
      <c r="DO1003" s="23">
        <v>0</v>
      </c>
      <c r="DP1003" s="23"/>
      <c r="DQ1003" s="23"/>
      <c r="DR1003" s="23">
        <v>0</v>
      </c>
      <c r="DS1003" s="23">
        <v>0</v>
      </c>
      <c r="DT1003" s="24">
        <v>0</v>
      </c>
      <c r="DU1003" s="23">
        <v>0</v>
      </c>
      <c r="DV1003" s="23">
        <v>0</v>
      </c>
      <c r="DW1003" s="26">
        <f t="shared" si="146"/>
        <v>609819208</v>
      </c>
      <c r="DX1003" s="26">
        <f>VLOOKUP(B1003,[2]RPTNCT049_ConsultaSaldosContabl!$I$4:$K$7914,3,0)</f>
        <v>156292435</v>
      </c>
      <c r="DY1003" s="13" t="e">
        <f>+S1003+AD1003+AU1003+#REF!+BG1003+#REF!+BQ1003+#REF!</f>
        <v>#REF!</v>
      </c>
    </row>
    <row r="1004" spans="1:129" ht="15" customHeight="1" x14ac:dyDescent="0.2">
      <c r="A1004" s="9">
        <v>8000943783</v>
      </c>
      <c r="B1004" s="9">
        <v>800094378</v>
      </c>
      <c r="C1004" s="9"/>
      <c r="D1004" s="27">
        <v>214908849</v>
      </c>
      <c r="E1004" s="21" t="s">
        <v>235</v>
      </c>
      <c r="F1004" s="20" t="s">
        <v>1382</v>
      </c>
      <c r="G1004" s="22">
        <f>VLOOKUP(A1004,[1]SGP!$A$4:$G$1137,7,0)</f>
        <v>0</v>
      </c>
      <c r="H1004" s="23"/>
      <c r="I1004" s="23">
        <v>0</v>
      </c>
      <c r="J1004" s="23">
        <v>0</v>
      </c>
      <c r="K1004" s="24">
        <v>0</v>
      </c>
      <c r="L1004" s="23">
        <v>0</v>
      </c>
      <c r="M1004" s="23">
        <v>0</v>
      </c>
      <c r="N1004" s="25">
        <f t="shared" si="140"/>
        <v>0</v>
      </c>
      <c r="O1004" s="25">
        <v>0</v>
      </c>
      <c r="P1004" s="22">
        <v>0</v>
      </c>
      <c r="Q1004" s="23">
        <v>0</v>
      </c>
      <c r="R1004" s="23">
        <v>0</v>
      </c>
      <c r="S1004" s="31">
        <v>69709008</v>
      </c>
      <c r="T1004" s="23">
        <v>0</v>
      </c>
      <c r="U1004" s="24">
        <v>0</v>
      </c>
      <c r="V1004" s="23">
        <v>0</v>
      </c>
      <c r="W1004" s="23">
        <v>0</v>
      </c>
      <c r="X1004" s="25">
        <f t="shared" si="141"/>
        <v>69709008</v>
      </c>
      <c r="Y1004" s="25">
        <v>0</v>
      </c>
      <c r="Z1004" s="22">
        <v>0</v>
      </c>
      <c r="AA1004" s="23">
        <v>0</v>
      </c>
      <c r="AB1004" s="22">
        <v>0</v>
      </c>
      <c r="AC1004" s="23">
        <v>0</v>
      </c>
      <c r="AD1004" s="23">
        <v>0</v>
      </c>
      <c r="AE1004" s="23">
        <v>0</v>
      </c>
      <c r="AF1004" s="24">
        <v>0</v>
      </c>
      <c r="AG1004" s="23">
        <v>0</v>
      </c>
      <c r="AH1004" s="23">
        <v>0</v>
      </c>
      <c r="AI1004" s="25">
        <f t="shared" si="142"/>
        <v>69709008</v>
      </c>
      <c r="AJ1004" s="25">
        <v>0</v>
      </c>
      <c r="AK1004" s="24">
        <v>0</v>
      </c>
      <c r="AL1004" s="23">
        <v>0</v>
      </c>
      <c r="AM1004" s="23">
        <v>0</v>
      </c>
      <c r="AN1004" s="24">
        <v>0</v>
      </c>
      <c r="AO1004" s="24">
        <v>0</v>
      </c>
      <c r="AP1004" s="23">
        <v>0</v>
      </c>
      <c r="AQ1004" s="23">
        <v>0</v>
      </c>
      <c r="AR1004" s="23">
        <v>0</v>
      </c>
      <c r="AS1004" s="41" t="s">
        <v>2304</v>
      </c>
      <c r="AT1004" s="23">
        <v>0</v>
      </c>
      <c r="AU1004" s="23">
        <v>0</v>
      </c>
      <c r="AV1004" s="25">
        <v>69709008</v>
      </c>
      <c r="AW1004" s="22">
        <v>0</v>
      </c>
      <c r="AX1004" s="23">
        <v>0</v>
      </c>
      <c r="AY1004" s="41">
        <v>0</v>
      </c>
      <c r="AZ1004" s="23">
        <v>0</v>
      </c>
      <c r="BA1004" s="24">
        <v>0</v>
      </c>
      <c r="BB1004" s="23">
        <v>0</v>
      </c>
      <c r="BC1004" s="23"/>
      <c r="BD1004" s="23">
        <v>0</v>
      </c>
      <c r="BE1004" s="41">
        <v>0</v>
      </c>
      <c r="BF1004" s="23">
        <v>50034715</v>
      </c>
      <c r="BG1004" s="23">
        <v>61586631</v>
      </c>
      <c r="BH1004" s="25">
        <v>181330354</v>
      </c>
      <c r="BI1004" s="23">
        <v>0</v>
      </c>
      <c r="BJ1004" s="23">
        <v>14290633</v>
      </c>
      <c r="BK1004" s="23">
        <v>0</v>
      </c>
      <c r="BL1004" s="23">
        <v>0</v>
      </c>
      <c r="BM1004" s="23">
        <v>0</v>
      </c>
      <c r="BN1004" s="24">
        <v>0</v>
      </c>
      <c r="BO1004" s="23">
        <v>0</v>
      </c>
      <c r="BP1004" s="23">
        <v>0</v>
      </c>
      <c r="BQ1004" s="23">
        <v>0</v>
      </c>
      <c r="BR1004" s="25">
        <v>195620987</v>
      </c>
      <c r="BS1004" s="22">
        <v>0</v>
      </c>
      <c r="BT1004" s="23">
        <v>0</v>
      </c>
      <c r="BU1004" s="23">
        <v>0</v>
      </c>
      <c r="BV1004" s="23">
        <v>0</v>
      </c>
      <c r="BW1004" s="24">
        <v>0</v>
      </c>
      <c r="BX1004" s="23">
        <v>0</v>
      </c>
      <c r="BY1004" s="23">
        <v>0</v>
      </c>
      <c r="BZ1004" s="23">
        <v>0</v>
      </c>
      <c r="CA1004" s="25">
        <f t="shared" si="143"/>
        <v>195620987</v>
      </c>
      <c r="CB1004" s="22">
        <v>0</v>
      </c>
      <c r="CC1004" s="23">
        <v>0</v>
      </c>
      <c r="CD1004" s="23">
        <v>0</v>
      </c>
      <c r="CE1004" s="23">
        <v>0</v>
      </c>
      <c r="CF1004" s="24">
        <v>0</v>
      </c>
      <c r="CG1004" s="23">
        <v>0</v>
      </c>
      <c r="CH1004" s="23">
        <v>0</v>
      </c>
      <c r="CI1004" s="23">
        <v>0</v>
      </c>
      <c r="CJ1004" s="25">
        <f t="shared" si="144"/>
        <v>195620987</v>
      </c>
      <c r="CK1004" s="22">
        <v>0</v>
      </c>
      <c r="CL1004" s="23">
        <v>0</v>
      </c>
      <c r="CM1004" s="23">
        <v>0</v>
      </c>
      <c r="CN1004" s="23">
        <v>0</v>
      </c>
      <c r="CO1004" s="23">
        <v>0</v>
      </c>
      <c r="CP1004" s="24">
        <v>0</v>
      </c>
      <c r="CQ1004" s="23">
        <v>0</v>
      </c>
      <c r="CR1004" s="23">
        <v>0</v>
      </c>
      <c r="CS1004" s="25">
        <f t="shared" si="145"/>
        <v>195620987</v>
      </c>
      <c r="CT1004" s="22">
        <v>0</v>
      </c>
      <c r="CU1004" s="23">
        <v>0</v>
      </c>
      <c r="CV1004" s="23">
        <v>0</v>
      </c>
      <c r="CW1004" s="23"/>
      <c r="CX1004" s="23">
        <v>0</v>
      </c>
      <c r="CY1004" s="24">
        <v>0</v>
      </c>
      <c r="CZ1004" s="23">
        <v>0</v>
      </c>
      <c r="DA1004" s="23">
        <v>0</v>
      </c>
      <c r="DB1004" s="25">
        <f t="shared" si="147"/>
        <v>195620987</v>
      </c>
      <c r="DC1004" s="22">
        <v>0</v>
      </c>
      <c r="DD1004" s="23">
        <v>0</v>
      </c>
      <c r="DE1004" s="23">
        <v>0</v>
      </c>
      <c r="DF1004" s="23">
        <v>0</v>
      </c>
      <c r="DG1004" s="23">
        <v>0</v>
      </c>
      <c r="DH1004" s="24">
        <v>0</v>
      </c>
      <c r="DI1004" s="23">
        <v>0</v>
      </c>
      <c r="DJ1004" s="23">
        <v>0</v>
      </c>
      <c r="DK1004" s="25">
        <f t="shared" si="148"/>
        <v>195620987</v>
      </c>
      <c r="DL1004" s="28">
        <v>0</v>
      </c>
      <c r="DM1004" s="23">
        <v>0</v>
      </c>
      <c r="DN1004" s="23">
        <v>0</v>
      </c>
      <c r="DO1004" s="23">
        <v>0</v>
      </c>
      <c r="DP1004" s="23"/>
      <c r="DQ1004" s="23"/>
      <c r="DR1004" s="23">
        <v>0</v>
      </c>
      <c r="DS1004" s="23">
        <v>0</v>
      </c>
      <c r="DT1004" s="24">
        <v>0</v>
      </c>
      <c r="DU1004" s="23">
        <v>0</v>
      </c>
      <c r="DV1004" s="23">
        <v>0</v>
      </c>
      <c r="DW1004" s="26">
        <f t="shared" si="146"/>
        <v>195620987</v>
      </c>
      <c r="DX1004" s="26">
        <f>VLOOKUP(B1004,[2]RPTNCT049_ConsultaSaldosContabl!$I$4:$K$7914,3,0)</f>
        <v>64325348</v>
      </c>
      <c r="DY1004" s="13" t="e">
        <f>+S1004+AD1004+AU1004+#REF!+BG1004+#REF!+BQ1004+#REF!</f>
        <v>#REF!</v>
      </c>
    </row>
    <row r="1005" spans="1:129" ht="15" customHeight="1" x14ac:dyDescent="0.2">
      <c r="A1005" s="30">
        <v>8000941644</v>
      </c>
      <c r="B1005" s="9">
        <v>800094164</v>
      </c>
      <c r="C1005" s="9"/>
      <c r="D1005" s="27">
        <v>118686000</v>
      </c>
      <c r="E1005" s="21" t="s">
        <v>18</v>
      </c>
      <c r="F1005" s="20" t="s">
        <v>1173</v>
      </c>
      <c r="G1005" s="22">
        <f>VLOOKUP(A1005,[1]SGP!$A$4:$G$1137,7,0)</f>
        <v>13087093862</v>
      </c>
      <c r="H1005" s="23"/>
      <c r="I1005" s="23">
        <v>81175843</v>
      </c>
      <c r="J1005" s="23">
        <v>0</v>
      </c>
      <c r="K1005" s="24">
        <v>738415425</v>
      </c>
      <c r="L1005" s="23">
        <v>1468240061</v>
      </c>
      <c r="M1005" s="23">
        <v>0</v>
      </c>
      <c r="N1005" s="25">
        <f t="shared" si="140"/>
        <v>15374925191</v>
      </c>
      <c r="O1005" s="25">
        <v>0</v>
      </c>
      <c r="P1005" s="22">
        <v>12406402205</v>
      </c>
      <c r="Q1005" s="23">
        <v>0</v>
      </c>
      <c r="R1005" s="23">
        <v>81175843</v>
      </c>
      <c r="S1005" s="29">
        <v>0</v>
      </c>
      <c r="T1005" s="23">
        <v>0</v>
      </c>
      <c r="U1005" s="24">
        <v>738415425</v>
      </c>
      <c r="V1005" s="23">
        <v>1692401887</v>
      </c>
      <c r="W1005" s="23">
        <v>0</v>
      </c>
      <c r="X1005" s="25">
        <f t="shared" si="141"/>
        <v>30293320551</v>
      </c>
      <c r="Y1005" s="25">
        <v>0</v>
      </c>
      <c r="Z1005" s="22">
        <v>13586762923</v>
      </c>
      <c r="AA1005" s="23">
        <v>0</v>
      </c>
      <c r="AB1005" s="22">
        <v>81175843</v>
      </c>
      <c r="AC1005" s="31">
        <v>1922878864</v>
      </c>
      <c r="AD1005" s="23">
        <v>0</v>
      </c>
      <c r="AE1005" s="23">
        <v>0</v>
      </c>
      <c r="AF1005" s="24">
        <v>738415425</v>
      </c>
      <c r="AG1005" s="23">
        <v>1580320974</v>
      </c>
      <c r="AH1005" s="23">
        <v>0</v>
      </c>
      <c r="AI1005" s="25">
        <f t="shared" si="142"/>
        <v>48202874580</v>
      </c>
      <c r="AJ1005" s="25">
        <v>0</v>
      </c>
      <c r="AK1005" s="50">
        <v>14315456383</v>
      </c>
      <c r="AL1005" s="23">
        <v>0</v>
      </c>
      <c r="AM1005" s="23">
        <v>81175843</v>
      </c>
      <c r="AN1005" s="23">
        <v>6441955372</v>
      </c>
      <c r="AO1005" s="23">
        <v>0</v>
      </c>
      <c r="AP1005" s="23">
        <v>736932982</v>
      </c>
      <c r="AQ1005" s="23">
        <v>1571966408</v>
      </c>
      <c r="AR1005" s="23">
        <v>0</v>
      </c>
      <c r="AS1005" s="41" t="s">
        <v>2304</v>
      </c>
      <c r="AT1005" s="23">
        <v>0</v>
      </c>
      <c r="AU1005" s="23">
        <v>0</v>
      </c>
      <c r="AV1005" s="25">
        <v>71350361568</v>
      </c>
      <c r="AW1005" s="22">
        <v>7494444038</v>
      </c>
      <c r="AX1005" s="23">
        <v>0</v>
      </c>
      <c r="AY1005" s="41">
        <v>81175843</v>
      </c>
      <c r="AZ1005" s="23">
        <v>0</v>
      </c>
      <c r="BA1005" s="24">
        <v>736932982</v>
      </c>
      <c r="BB1005" s="23">
        <v>1571966408</v>
      </c>
      <c r="BC1005" s="23"/>
      <c r="BD1005" s="23">
        <v>0</v>
      </c>
      <c r="BE1005" s="41">
        <v>0</v>
      </c>
      <c r="BF1005" s="23">
        <v>0</v>
      </c>
      <c r="BG1005" s="23">
        <v>0</v>
      </c>
      <c r="BH1005" s="25">
        <v>81234880839</v>
      </c>
      <c r="BI1005" s="23">
        <v>15011982240</v>
      </c>
      <c r="BJ1005" s="23">
        <v>0</v>
      </c>
      <c r="BK1005" s="23">
        <v>162351686</v>
      </c>
      <c r="BL1005" s="23">
        <v>0</v>
      </c>
      <c r="BM1005" s="23">
        <v>0</v>
      </c>
      <c r="BN1005" s="24">
        <v>736932982</v>
      </c>
      <c r="BO1005" s="23">
        <v>1571966408</v>
      </c>
      <c r="BP1005" s="23">
        <v>0</v>
      </c>
      <c r="BQ1005" s="23">
        <v>0</v>
      </c>
      <c r="BR1005" s="25">
        <v>98718114155</v>
      </c>
      <c r="BS1005" s="22">
        <v>0</v>
      </c>
      <c r="BT1005" s="23">
        <v>0</v>
      </c>
      <c r="BU1005" s="23">
        <v>0</v>
      </c>
      <c r="BV1005" s="23">
        <v>0</v>
      </c>
      <c r="BW1005" s="24">
        <v>0</v>
      </c>
      <c r="BX1005" s="23">
        <v>0</v>
      </c>
      <c r="BY1005" s="23">
        <v>0</v>
      </c>
      <c r="BZ1005" s="23">
        <v>0</v>
      </c>
      <c r="CA1005" s="25">
        <f t="shared" si="143"/>
        <v>98718114155</v>
      </c>
      <c r="CB1005" s="22">
        <v>0</v>
      </c>
      <c r="CC1005" s="23">
        <v>0</v>
      </c>
      <c r="CD1005" s="23">
        <v>0</v>
      </c>
      <c r="CE1005" s="23">
        <v>0</v>
      </c>
      <c r="CF1005" s="24">
        <v>0</v>
      </c>
      <c r="CG1005" s="23">
        <v>0</v>
      </c>
      <c r="CH1005" s="23">
        <v>0</v>
      </c>
      <c r="CI1005" s="23">
        <v>0</v>
      </c>
      <c r="CJ1005" s="25">
        <f t="shared" si="144"/>
        <v>98718114155</v>
      </c>
      <c r="CK1005" s="22">
        <v>0</v>
      </c>
      <c r="CL1005" s="23">
        <v>0</v>
      </c>
      <c r="CM1005" s="23">
        <v>0</v>
      </c>
      <c r="CN1005" s="23">
        <v>0</v>
      </c>
      <c r="CO1005" s="23">
        <v>0</v>
      </c>
      <c r="CP1005" s="24">
        <v>0</v>
      </c>
      <c r="CQ1005" s="23">
        <v>0</v>
      </c>
      <c r="CR1005" s="23">
        <v>0</v>
      </c>
      <c r="CS1005" s="25">
        <f t="shared" si="145"/>
        <v>98718114155</v>
      </c>
      <c r="CT1005" s="22">
        <v>0</v>
      </c>
      <c r="CU1005" s="23">
        <v>0</v>
      </c>
      <c r="CV1005" s="23">
        <v>0</v>
      </c>
      <c r="CW1005" s="23">
        <v>0</v>
      </c>
      <c r="CX1005" s="23">
        <v>0</v>
      </c>
      <c r="CY1005" s="24">
        <v>0</v>
      </c>
      <c r="CZ1005" s="23">
        <v>0</v>
      </c>
      <c r="DA1005" s="23">
        <v>0</v>
      </c>
      <c r="DB1005" s="25">
        <f t="shared" si="147"/>
        <v>98718114155</v>
      </c>
      <c r="DC1005" s="22">
        <v>0</v>
      </c>
      <c r="DD1005" s="23">
        <v>0</v>
      </c>
      <c r="DE1005" s="23">
        <v>0</v>
      </c>
      <c r="DF1005" s="23">
        <v>0</v>
      </c>
      <c r="DG1005" s="23">
        <v>0</v>
      </c>
      <c r="DH1005" s="24">
        <v>0</v>
      </c>
      <c r="DI1005" s="23">
        <v>0</v>
      </c>
      <c r="DJ1005" s="23">
        <v>0</v>
      </c>
      <c r="DK1005" s="25">
        <f t="shared" si="148"/>
        <v>98718114155</v>
      </c>
      <c r="DL1005" s="28">
        <v>0</v>
      </c>
      <c r="DM1005" s="23">
        <v>0</v>
      </c>
      <c r="DN1005" s="23">
        <v>0</v>
      </c>
      <c r="DO1005" s="23">
        <v>0</v>
      </c>
      <c r="DP1005" s="23">
        <v>0</v>
      </c>
      <c r="DQ1005" s="23"/>
      <c r="DR1005" s="23">
        <v>0</v>
      </c>
      <c r="DS1005" s="23">
        <v>0</v>
      </c>
      <c r="DT1005" s="24">
        <v>0</v>
      </c>
      <c r="DU1005" s="23">
        <v>0</v>
      </c>
      <c r="DV1005" s="23">
        <v>0</v>
      </c>
      <c r="DW1005" s="26">
        <f t="shared" si="146"/>
        <v>98718114155</v>
      </c>
      <c r="DX1005" s="26">
        <f>VLOOKUP(B1005,[2]RPTNCT049_ConsultaSaldosContabl!$I$4:$K$7914,3,0)</f>
        <v>98718114155</v>
      </c>
      <c r="DY1005" s="13" t="e">
        <f>+S1005+AD1005+AU1005+#REF!+BG1005+#REF!+BQ1005+#REF!</f>
        <v>#REF!</v>
      </c>
    </row>
    <row r="1006" spans="1:129" ht="15" customHeight="1" x14ac:dyDescent="0.2">
      <c r="A1006" s="9">
        <v>8000940678</v>
      </c>
      <c r="B1006" s="9">
        <v>800094067</v>
      </c>
      <c r="C1006" s="9"/>
      <c r="D1006" s="27">
        <v>119999000</v>
      </c>
      <c r="E1006" s="21" t="s">
        <v>17</v>
      </c>
      <c r="F1006" s="20" t="s">
        <v>1172</v>
      </c>
      <c r="G1006" s="22">
        <f>VLOOKUP(A1006,[1]SGP!$A$4:$G$1137,7,0)</f>
        <v>3435924245</v>
      </c>
      <c r="H1006" s="23"/>
      <c r="I1006" s="23">
        <v>0</v>
      </c>
      <c r="J1006" s="23">
        <v>0</v>
      </c>
      <c r="K1006" s="24">
        <v>98154078</v>
      </c>
      <c r="L1006" s="23">
        <v>197061725</v>
      </c>
      <c r="M1006" s="23">
        <v>0</v>
      </c>
      <c r="N1006" s="25">
        <f t="shared" si="140"/>
        <v>3731140048</v>
      </c>
      <c r="O1006" s="25">
        <v>0</v>
      </c>
      <c r="P1006" s="22">
        <v>3294750156</v>
      </c>
      <c r="Q1006" s="23">
        <v>0</v>
      </c>
      <c r="R1006" s="23">
        <v>0</v>
      </c>
      <c r="S1006" s="29">
        <v>0</v>
      </c>
      <c r="T1006" s="23">
        <v>0</v>
      </c>
      <c r="U1006" s="24">
        <v>98154078</v>
      </c>
      <c r="V1006" s="23">
        <v>226858499</v>
      </c>
      <c r="W1006" s="23">
        <v>0</v>
      </c>
      <c r="X1006" s="25">
        <f t="shared" si="141"/>
        <v>7350902781</v>
      </c>
      <c r="Y1006" s="25">
        <v>0</v>
      </c>
      <c r="Z1006" s="22">
        <v>3570271459</v>
      </c>
      <c r="AA1006" s="23">
        <v>0</v>
      </c>
      <c r="AB1006" s="22">
        <v>0</v>
      </c>
      <c r="AC1006" s="31">
        <v>132628197</v>
      </c>
      <c r="AD1006" s="23">
        <v>0</v>
      </c>
      <c r="AE1006" s="23">
        <v>0</v>
      </c>
      <c r="AF1006" s="24">
        <v>98154078</v>
      </c>
      <c r="AG1006" s="23">
        <v>211960112</v>
      </c>
      <c r="AH1006" s="23">
        <v>0</v>
      </c>
      <c r="AI1006" s="25">
        <f t="shared" si="142"/>
        <v>11363916627</v>
      </c>
      <c r="AJ1006" s="25">
        <v>0</v>
      </c>
      <c r="AK1006" s="50">
        <v>3746027436</v>
      </c>
      <c r="AL1006" s="23">
        <v>0</v>
      </c>
      <c r="AM1006" s="23">
        <v>0</v>
      </c>
      <c r="AN1006" s="23">
        <v>1685712346</v>
      </c>
      <c r="AO1006" s="23">
        <v>0</v>
      </c>
      <c r="AP1006" s="23">
        <v>98949176</v>
      </c>
      <c r="AQ1006" s="23">
        <v>213309983</v>
      </c>
      <c r="AR1006" s="23">
        <v>0</v>
      </c>
      <c r="AS1006" s="41" t="s">
        <v>2304</v>
      </c>
      <c r="AT1006" s="23">
        <v>0</v>
      </c>
      <c r="AU1006" s="23">
        <v>0</v>
      </c>
      <c r="AV1006" s="25">
        <v>17107915568</v>
      </c>
      <c r="AW1006" s="22">
        <v>1967780868</v>
      </c>
      <c r="AX1006" s="23">
        <v>0</v>
      </c>
      <c r="AY1006" s="41">
        <v>0</v>
      </c>
      <c r="AZ1006" s="23">
        <v>0</v>
      </c>
      <c r="BA1006" s="24">
        <v>98949176</v>
      </c>
      <c r="BB1006" s="23">
        <v>213309983</v>
      </c>
      <c r="BC1006" s="23"/>
      <c r="BD1006" s="23">
        <v>0</v>
      </c>
      <c r="BE1006" s="41">
        <v>0</v>
      </c>
      <c r="BF1006" s="23">
        <v>0</v>
      </c>
      <c r="BG1006" s="23">
        <v>0</v>
      </c>
      <c r="BH1006" s="25">
        <v>19387955595</v>
      </c>
      <c r="BI1006" s="23">
        <v>3940501273</v>
      </c>
      <c r="BJ1006" s="23">
        <v>0</v>
      </c>
      <c r="BK1006" s="23">
        <v>0</v>
      </c>
      <c r="BL1006" s="23">
        <v>0</v>
      </c>
      <c r="BM1006" s="23">
        <v>0</v>
      </c>
      <c r="BN1006" s="24">
        <v>98949176</v>
      </c>
      <c r="BO1006" s="23">
        <v>213309983</v>
      </c>
      <c r="BP1006" s="23">
        <v>0</v>
      </c>
      <c r="BQ1006" s="23">
        <v>0</v>
      </c>
      <c r="BR1006" s="25">
        <v>23640716027</v>
      </c>
      <c r="BS1006" s="22">
        <v>0</v>
      </c>
      <c r="BT1006" s="23">
        <v>0</v>
      </c>
      <c r="BU1006" s="23">
        <v>0</v>
      </c>
      <c r="BV1006" s="23">
        <v>0</v>
      </c>
      <c r="BW1006" s="24">
        <v>0</v>
      </c>
      <c r="BX1006" s="23">
        <v>0</v>
      </c>
      <c r="BY1006" s="23">
        <v>0</v>
      </c>
      <c r="BZ1006" s="23">
        <v>0</v>
      </c>
      <c r="CA1006" s="25">
        <f t="shared" si="143"/>
        <v>23640716027</v>
      </c>
      <c r="CB1006" s="22">
        <v>0</v>
      </c>
      <c r="CC1006" s="23">
        <v>0</v>
      </c>
      <c r="CD1006" s="23">
        <v>0</v>
      </c>
      <c r="CE1006" s="23">
        <v>0</v>
      </c>
      <c r="CF1006" s="24">
        <v>0</v>
      </c>
      <c r="CG1006" s="23">
        <v>0</v>
      </c>
      <c r="CH1006" s="23">
        <v>0</v>
      </c>
      <c r="CI1006" s="23">
        <v>0</v>
      </c>
      <c r="CJ1006" s="25">
        <f t="shared" si="144"/>
        <v>23640716027</v>
      </c>
      <c r="CK1006" s="22">
        <v>0</v>
      </c>
      <c r="CL1006" s="23">
        <v>0</v>
      </c>
      <c r="CM1006" s="23">
        <v>0</v>
      </c>
      <c r="CN1006" s="23">
        <v>0</v>
      </c>
      <c r="CO1006" s="23">
        <v>0</v>
      </c>
      <c r="CP1006" s="24">
        <v>0</v>
      </c>
      <c r="CQ1006" s="23">
        <v>0</v>
      </c>
      <c r="CR1006" s="23">
        <v>0</v>
      </c>
      <c r="CS1006" s="25">
        <f t="shared" si="145"/>
        <v>23640716027</v>
      </c>
      <c r="CT1006" s="22">
        <v>0</v>
      </c>
      <c r="CU1006" s="23">
        <v>0</v>
      </c>
      <c r="CV1006" s="23">
        <v>0</v>
      </c>
      <c r="CW1006" s="23">
        <v>0</v>
      </c>
      <c r="CX1006" s="23">
        <v>0</v>
      </c>
      <c r="CY1006" s="24">
        <v>0</v>
      </c>
      <c r="CZ1006" s="23">
        <v>0</v>
      </c>
      <c r="DA1006" s="23">
        <v>0</v>
      </c>
      <c r="DB1006" s="25">
        <f t="shared" si="147"/>
        <v>23640716027</v>
      </c>
      <c r="DC1006" s="22">
        <v>0</v>
      </c>
      <c r="DD1006" s="23">
        <v>0</v>
      </c>
      <c r="DE1006" s="23">
        <v>0</v>
      </c>
      <c r="DF1006" s="23">
        <v>0</v>
      </c>
      <c r="DG1006" s="23">
        <v>0</v>
      </c>
      <c r="DH1006" s="24">
        <v>0</v>
      </c>
      <c r="DI1006" s="23">
        <v>0</v>
      </c>
      <c r="DJ1006" s="23">
        <v>0</v>
      </c>
      <c r="DK1006" s="25">
        <f t="shared" si="148"/>
        <v>23640716027</v>
      </c>
      <c r="DL1006" s="28">
        <v>0</v>
      </c>
      <c r="DM1006" s="23">
        <v>0</v>
      </c>
      <c r="DN1006" s="23">
        <v>0</v>
      </c>
      <c r="DO1006" s="23">
        <v>0</v>
      </c>
      <c r="DP1006" s="23">
        <v>0</v>
      </c>
      <c r="DQ1006" s="23"/>
      <c r="DR1006" s="23">
        <v>0</v>
      </c>
      <c r="DS1006" s="23">
        <v>0</v>
      </c>
      <c r="DT1006" s="24">
        <v>0</v>
      </c>
      <c r="DU1006" s="23">
        <v>0</v>
      </c>
      <c r="DV1006" s="23">
        <v>0</v>
      </c>
      <c r="DW1006" s="26">
        <f t="shared" si="146"/>
        <v>23640716027</v>
      </c>
      <c r="DX1006" s="26">
        <f>VLOOKUP(B1006,[2]RPTNCT049_ConsultaSaldosContabl!$I$4:$K$7914,3,0)</f>
        <v>23640716027</v>
      </c>
      <c r="DY1006" s="13" t="e">
        <f>+S1006+AD1006+AU1006+#REF!+BG1006+#REF!+BQ1006+#REF!</f>
        <v>#REF!</v>
      </c>
    </row>
    <row r="1007" spans="1:129" ht="15" customHeight="1" x14ac:dyDescent="0.2">
      <c r="A1007" s="9">
        <v>8000934391</v>
      </c>
      <c r="B1007" s="9">
        <v>800093439</v>
      </c>
      <c r="C1007" s="9"/>
      <c r="D1007" s="27">
        <v>211525815</v>
      </c>
      <c r="E1007" s="21" t="s">
        <v>623</v>
      </c>
      <c r="F1007" s="20" t="s">
        <v>1762</v>
      </c>
      <c r="G1007" s="22">
        <f>VLOOKUP(A1007,[1]SGP!$A$4:$G$1137,7,0)</f>
        <v>0</v>
      </c>
      <c r="H1007" s="23"/>
      <c r="I1007" s="23">
        <v>0</v>
      </c>
      <c r="J1007" s="23">
        <v>0</v>
      </c>
      <c r="K1007" s="24">
        <v>0</v>
      </c>
      <c r="L1007" s="23">
        <v>0</v>
      </c>
      <c r="M1007" s="23">
        <v>0</v>
      </c>
      <c r="N1007" s="25">
        <f t="shared" si="140"/>
        <v>0</v>
      </c>
      <c r="O1007" s="25">
        <v>0</v>
      </c>
      <c r="P1007" s="22">
        <v>0</v>
      </c>
      <c r="Q1007" s="23">
        <v>0</v>
      </c>
      <c r="R1007" s="23">
        <v>0</v>
      </c>
      <c r="S1007" s="31">
        <v>112051397</v>
      </c>
      <c r="T1007" s="23">
        <v>0</v>
      </c>
      <c r="U1007" s="24">
        <v>0</v>
      </c>
      <c r="V1007" s="23">
        <v>0</v>
      </c>
      <c r="W1007" s="23">
        <v>0</v>
      </c>
      <c r="X1007" s="25">
        <f t="shared" si="141"/>
        <v>112051397</v>
      </c>
      <c r="Y1007" s="25">
        <v>0</v>
      </c>
      <c r="Z1007" s="22">
        <v>0</v>
      </c>
      <c r="AA1007" s="23">
        <v>0</v>
      </c>
      <c r="AB1007" s="22">
        <v>0</v>
      </c>
      <c r="AC1007" s="23">
        <v>0</v>
      </c>
      <c r="AD1007" s="23">
        <v>0</v>
      </c>
      <c r="AE1007" s="23">
        <v>0</v>
      </c>
      <c r="AF1007" s="24">
        <v>0</v>
      </c>
      <c r="AG1007" s="23">
        <v>0</v>
      </c>
      <c r="AH1007" s="23">
        <v>0</v>
      </c>
      <c r="AI1007" s="25">
        <f t="shared" si="142"/>
        <v>112051397</v>
      </c>
      <c r="AJ1007" s="25">
        <v>0</v>
      </c>
      <c r="AK1007" s="24">
        <v>0</v>
      </c>
      <c r="AL1007" s="23">
        <v>0</v>
      </c>
      <c r="AM1007" s="23">
        <v>0</v>
      </c>
      <c r="AN1007" s="24">
        <v>0</v>
      </c>
      <c r="AO1007" s="24">
        <v>0</v>
      </c>
      <c r="AP1007" s="23">
        <v>0</v>
      </c>
      <c r="AQ1007" s="23">
        <v>0</v>
      </c>
      <c r="AR1007" s="23">
        <v>0</v>
      </c>
      <c r="AS1007" s="41" t="s">
        <v>2304</v>
      </c>
      <c r="AT1007" s="23">
        <v>0</v>
      </c>
      <c r="AU1007" s="23">
        <v>0</v>
      </c>
      <c r="AV1007" s="25">
        <v>112051397</v>
      </c>
      <c r="AW1007" s="22">
        <v>0</v>
      </c>
      <c r="AX1007" s="23">
        <v>0</v>
      </c>
      <c r="AY1007" s="41">
        <v>0</v>
      </c>
      <c r="AZ1007" s="23">
        <v>0</v>
      </c>
      <c r="BA1007" s="24">
        <v>0</v>
      </c>
      <c r="BB1007" s="23">
        <v>0</v>
      </c>
      <c r="BC1007" s="23"/>
      <c r="BD1007" s="23">
        <v>0</v>
      </c>
      <c r="BE1007" s="41">
        <v>0</v>
      </c>
      <c r="BF1007" s="23">
        <v>70472885</v>
      </c>
      <c r="BG1007" s="23">
        <v>105796704</v>
      </c>
      <c r="BH1007" s="25">
        <v>288320986</v>
      </c>
      <c r="BI1007" s="23">
        <v>0</v>
      </c>
      <c r="BJ1007" s="23">
        <v>20129521</v>
      </c>
      <c r="BK1007" s="23">
        <v>0</v>
      </c>
      <c r="BL1007" s="23">
        <v>0</v>
      </c>
      <c r="BM1007" s="23">
        <v>0</v>
      </c>
      <c r="BN1007" s="24">
        <v>0</v>
      </c>
      <c r="BO1007" s="23">
        <v>0</v>
      </c>
      <c r="BP1007" s="23">
        <v>0</v>
      </c>
      <c r="BQ1007" s="23">
        <v>0</v>
      </c>
      <c r="BR1007" s="25">
        <v>308450507</v>
      </c>
      <c r="BS1007" s="22">
        <v>0</v>
      </c>
      <c r="BT1007" s="23">
        <v>0</v>
      </c>
      <c r="BU1007" s="23">
        <v>0</v>
      </c>
      <c r="BV1007" s="23">
        <v>0</v>
      </c>
      <c r="BW1007" s="24">
        <v>0</v>
      </c>
      <c r="BX1007" s="23">
        <v>0</v>
      </c>
      <c r="BY1007" s="23">
        <v>0</v>
      </c>
      <c r="BZ1007" s="23">
        <v>0</v>
      </c>
      <c r="CA1007" s="25">
        <f t="shared" si="143"/>
        <v>308450507</v>
      </c>
      <c r="CB1007" s="22">
        <v>0</v>
      </c>
      <c r="CC1007" s="23">
        <v>0</v>
      </c>
      <c r="CD1007" s="23">
        <v>0</v>
      </c>
      <c r="CE1007" s="23">
        <v>0</v>
      </c>
      <c r="CF1007" s="24">
        <v>0</v>
      </c>
      <c r="CG1007" s="23">
        <v>0</v>
      </c>
      <c r="CH1007" s="23">
        <v>0</v>
      </c>
      <c r="CI1007" s="23">
        <v>0</v>
      </c>
      <c r="CJ1007" s="25">
        <f t="shared" si="144"/>
        <v>308450507</v>
      </c>
      <c r="CK1007" s="22">
        <v>0</v>
      </c>
      <c r="CL1007" s="23">
        <v>0</v>
      </c>
      <c r="CM1007" s="23">
        <v>0</v>
      </c>
      <c r="CN1007" s="23">
        <v>0</v>
      </c>
      <c r="CO1007" s="23">
        <v>0</v>
      </c>
      <c r="CP1007" s="24">
        <v>0</v>
      </c>
      <c r="CQ1007" s="23">
        <v>0</v>
      </c>
      <c r="CR1007" s="23">
        <v>0</v>
      </c>
      <c r="CS1007" s="25">
        <f t="shared" si="145"/>
        <v>308450507</v>
      </c>
      <c r="CT1007" s="22">
        <v>0</v>
      </c>
      <c r="CU1007" s="23">
        <v>0</v>
      </c>
      <c r="CV1007" s="23">
        <v>0</v>
      </c>
      <c r="CW1007" s="23"/>
      <c r="CX1007" s="23">
        <v>0</v>
      </c>
      <c r="CY1007" s="24">
        <v>0</v>
      </c>
      <c r="CZ1007" s="23">
        <v>0</v>
      </c>
      <c r="DA1007" s="23">
        <v>0</v>
      </c>
      <c r="DB1007" s="25">
        <f t="shared" si="147"/>
        <v>308450507</v>
      </c>
      <c r="DC1007" s="22">
        <v>0</v>
      </c>
      <c r="DD1007" s="23">
        <v>0</v>
      </c>
      <c r="DE1007" s="23">
        <v>0</v>
      </c>
      <c r="DF1007" s="23">
        <v>0</v>
      </c>
      <c r="DG1007" s="23">
        <v>0</v>
      </c>
      <c r="DH1007" s="24">
        <v>0</v>
      </c>
      <c r="DI1007" s="23">
        <v>0</v>
      </c>
      <c r="DJ1007" s="23">
        <v>0</v>
      </c>
      <c r="DK1007" s="25">
        <f t="shared" si="148"/>
        <v>308450507</v>
      </c>
      <c r="DL1007" s="28">
        <v>0</v>
      </c>
      <c r="DM1007" s="23">
        <v>0</v>
      </c>
      <c r="DN1007" s="23">
        <v>0</v>
      </c>
      <c r="DO1007" s="23">
        <v>0</v>
      </c>
      <c r="DP1007" s="23"/>
      <c r="DQ1007" s="23"/>
      <c r="DR1007" s="23">
        <v>0</v>
      </c>
      <c r="DS1007" s="23">
        <v>0</v>
      </c>
      <c r="DT1007" s="24">
        <v>0</v>
      </c>
      <c r="DU1007" s="23">
        <v>0</v>
      </c>
      <c r="DV1007" s="23">
        <v>0</v>
      </c>
      <c r="DW1007" s="26">
        <f t="shared" si="146"/>
        <v>308450507</v>
      </c>
      <c r="DX1007" s="26">
        <f>VLOOKUP(B1007,[2]RPTNCT049_ConsultaSaldosContabl!$I$4:$K$7914,3,0)</f>
        <v>90602406</v>
      </c>
      <c r="DY1007" s="13" t="e">
        <f>+S1007+AD1007+AU1007+#REF!+BG1007+#REF!+BQ1007+#REF!</f>
        <v>#REF!</v>
      </c>
    </row>
    <row r="1008" spans="1:129" ht="15" customHeight="1" x14ac:dyDescent="0.2">
      <c r="A1008" s="9">
        <v>8000934375</v>
      </c>
      <c r="B1008" s="9">
        <v>800093437</v>
      </c>
      <c r="C1008" s="9"/>
      <c r="D1008" s="27">
        <v>214925649</v>
      </c>
      <c r="E1008" s="21" t="s">
        <v>602</v>
      </c>
      <c r="F1008" s="20" t="s">
        <v>1743</v>
      </c>
      <c r="G1008" s="22">
        <f>VLOOKUP(A1008,[1]SGP!$A$4:$G$1137,7,0)</f>
        <v>0</v>
      </c>
      <c r="H1008" s="23"/>
      <c r="I1008" s="23">
        <v>0</v>
      </c>
      <c r="J1008" s="23">
        <v>0</v>
      </c>
      <c r="K1008" s="24">
        <v>0</v>
      </c>
      <c r="L1008" s="23">
        <v>0</v>
      </c>
      <c r="M1008" s="23">
        <v>0</v>
      </c>
      <c r="N1008" s="25">
        <f t="shared" si="140"/>
        <v>0</v>
      </c>
      <c r="O1008" s="25">
        <v>0</v>
      </c>
      <c r="P1008" s="22">
        <v>0</v>
      </c>
      <c r="Q1008" s="23">
        <v>0</v>
      </c>
      <c r="R1008" s="23">
        <v>0</v>
      </c>
      <c r="S1008" s="31">
        <v>97970181</v>
      </c>
      <c r="T1008" s="23">
        <v>0</v>
      </c>
      <c r="U1008" s="24">
        <v>0</v>
      </c>
      <c r="V1008" s="23">
        <v>0</v>
      </c>
      <c r="W1008" s="23">
        <v>0</v>
      </c>
      <c r="X1008" s="25">
        <f t="shared" si="141"/>
        <v>97970181</v>
      </c>
      <c r="Y1008" s="25">
        <v>0</v>
      </c>
      <c r="Z1008" s="22">
        <v>0</v>
      </c>
      <c r="AA1008" s="23">
        <v>0</v>
      </c>
      <c r="AB1008" s="22">
        <v>0</v>
      </c>
      <c r="AC1008" s="23">
        <v>0</v>
      </c>
      <c r="AD1008" s="23">
        <v>0</v>
      </c>
      <c r="AE1008" s="23">
        <v>0</v>
      </c>
      <c r="AF1008" s="24">
        <v>0</v>
      </c>
      <c r="AG1008" s="23">
        <v>0</v>
      </c>
      <c r="AH1008" s="23">
        <v>0</v>
      </c>
      <c r="AI1008" s="25">
        <f t="shared" si="142"/>
        <v>97970181</v>
      </c>
      <c r="AJ1008" s="25">
        <v>0</v>
      </c>
      <c r="AK1008" s="24">
        <v>0</v>
      </c>
      <c r="AL1008" s="23">
        <v>0</v>
      </c>
      <c r="AM1008" s="23">
        <v>0</v>
      </c>
      <c r="AN1008" s="24">
        <v>0</v>
      </c>
      <c r="AO1008" s="24">
        <v>0</v>
      </c>
      <c r="AP1008" s="23">
        <v>0</v>
      </c>
      <c r="AQ1008" s="23">
        <v>0</v>
      </c>
      <c r="AR1008" s="23">
        <v>0</v>
      </c>
      <c r="AS1008" s="41" t="s">
        <v>2304</v>
      </c>
      <c r="AT1008" s="23">
        <v>0</v>
      </c>
      <c r="AU1008" s="23">
        <v>0</v>
      </c>
      <c r="AV1008" s="25">
        <v>97970181</v>
      </c>
      <c r="AW1008" s="22">
        <v>0</v>
      </c>
      <c r="AX1008" s="23">
        <v>0</v>
      </c>
      <c r="AY1008" s="41">
        <v>0</v>
      </c>
      <c r="AZ1008" s="23">
        <v>0</v>
      </c>
      <c r="BA1008" s="24">
        <v>0</v>
      </c>
      <c r="BB1008" s="23">
        <v>0</v>
      </c>
      <c r="BC1008" s="23"/>
      <c r="BD1008" s="23">
        <v>0</v>
      </c>
      <c r="BE1008" s="41">
        <v>0</v>
      </c>
      <c r="BF1008" s="23">
        <v>51475640</v>
      </c>
      <c r="BG1008" s="23">
        <v>95484541</v>
      </c>
      <c r="BH1008" s="25">
        <v>244930362</v>
      </c>
      <c r="BI1008" s="23">
        <v>0</v>
      </c>
      <c r="BJ1008" s="23">
        <v>14539709</v>
      </c>
      <c r="BK1008" s="23">
        <v>0</v>
      </c>
      <c r="BL1008" s="23">
        <v>0</v>
      </c>
      <c r="BM1008" s="23">
        <v>0</v>
      </c>
      <c r="BN1008" s="24">
        <v>0</v>
      </c>
      <c r="BO1008" s="23">
        <v>0</v>
      </c>
      <c r="BP1008" s="23">
        <v>0</v>
      </c>
      <c r="BQ1008" s="23">
        <v>0</v>
      </c>
      <c r="BR1008" s="25">
        <v>259470071</v>
      </c>
      <c r="BS1008" s="22">
        <v>0</v>
      </c>
      <c r="BT1008" s="23">
        <v>0</v>
      </c>
      <c r="BU1008" s="23">
        <v>0</v>
      </c>
      <c r="BV1008" s="23">
        <v>0</v>
      </c>
      <c r="BW1008" s="24">
        <v>0</v>
      </c>
      <c r="BX1008" s="23">
        <v>0</v>
      </c>
      <c r="BY1008" s="23">
        <v>0</v>
      </c>
      <c r="BZ1008" s="23">
        <v>0</v>
      </c>
      <c r="CA1008" s="25">
        <f t="shared" si="143"/>
        <v>259470071</v>
      </c>
      <c r="CB1008" s="22">
        <v>0</v>
      </c>
      <c r="CC1008" s="23">
        <v>0</v>
      </c>
      <c r="CD1008" s="23">
        <v>0</v>
      </c>
      <c r="CE1008" s="23">
        <v>0</v>
      </c>
      <c r="CF1008" s="24">
        <v>0</v>
      </c>
      <c r="CG1008" s="23">
        <v>0</v>
      </c>
      <c r="CH1008" s="23">
        <v>0</v>
      </c>
      <c r="CI1008" s="23">
        <v>0</v>
      </c>
      <c r="CJ1008" s="25">
        <f t="shared" si="144"/>
        <v>259470071</v>
      </c>
      <c r="CK1008" s="22">
        <v>0</v>
      </c>
      <c r="CL1008" s="23">
        <v>0</v>
      </c>
      <c r="CM1008" s="23">
        <v>0</v>
      </c>
      <c r="CN1008" s="23">
        <v>0</v>
      </c>
      <c r="CO1008" s="23">
        <v>0</v>
      </c>
      <c r="CP1008" s="24">
        <v>0</v>
      </c>
      <c r="CQ1008" s="23">
        <v>0</v>
      </c>
      <c r="CR1008" s="23">
        <v>0</v>
      </c>
      <c r="CS1008" s="25">
        <f t="shared" si="145"/>
        <v>259470071</v>
      </c>
      <c r="CT1008" s="22">
        <v>0</v>
      </c>
      <c r="CU1008" s="23">
        <v>0</v>
      </c>
      <c r="CV1008" s="23">
        <v>0</v>
      </c>
      <c r="CW1008" s="23"/>
      <c r="CX1008" s="23">
        <v>0</v>
      </c>
      <c r="CY1008" s="24">
        <v>0</v>
      </c>
      <c r="CZ1008" s="23">
        <v>0</v>
      </c>
      <c r="DA1008" s="23">
        <v>0</v>
      </c>
      <c r="DB1008" s="25">
        <f t="shared" si="147"/>
        <v>259470071</v>
      </c>
      <c r="DC1008" s="22">
        <v>0</v>
      </c>
      <c r="DD1008" s="23">
        <v>0</v>
      </c>
      <c r="DE1008" s="23">
        <v>0</v>
      </c>
      <c r="DF1008" s="23">
        <v>0</v>
      </c>
      <c r="DG1008" s="23">
        <v>0</v>
      </c>
      <c r="DH1008" s="24">
        <v>0</v>
      </c>
      <c r="DI1008" s="23">
        <v>0</v>
      </c>
      <c r="DJ1008" s="23">
        <v>0</v>
      </c>
      <c r="DK1008" s="25">
        <f t="shared" si="148"/>
        <v>259470071</v>
      </c>
      <c r="DL1008" s="28">
        <v>0</v>
      </c>
      <c r="DM1008" s="23">
        <v>0</v>
      </c>
      <c r="DN1008" s="23">
        <v>0</v>
      </c>
      <c r="DO1008" s="23">
        <v>0</v>
      </c>
      <c r="DP1008" s="23"/>
      <c r="DQ1008" s="23"/>
      <c r="DR1008" s="23">
        <v>0</v>
      </c>
      <c r="DS1008" s="23">
        <v>0</v>
      </c>
      <c r="DT1008" s="24">
        <v>0</v>
      </c>
      <c r="DU1008" s="23">
        <v>0</v>
      </c>
      <c r="DV1008" s="23">
        <v>0</v>
      </c>
      <c r="DW1008" s="26">
        <f t="shared" si="146"/>
        <v>259470071</v>
      </c>
      <c r="DX1008" s="26">
        <f>VLOOKUP(B1008,[2]RPTNCT049_ConsultaSaldosContabl!$I$4:$K$7914,3,0)</f>
        <v>66015349</v>
      </c>
      <c r="DY1008" s="13" t="e">
        <f>+S1008+AD1008+AU1008+#REF!+BG1008+#REF!+BQ1008+#REF!</f>
        <v>#REF!</v>
      </c>
    </row>
    <row r="1009" spans="1:129" ht="15" customHeight="1" x14ac:dyDescent="0.2">
      <c r="A1009" s="9">
        <v>8000933868</v>
      </c>
      <c r="B1009" s="9">
        <v>800093386</v>
      </c>
      <c r="C1009" s="9"/>
      <c r="D1009" s="27">
        <v>215325053</v>
      </c>
      <c r="E1009" s="21" t="s">
        <v>532</v>
      </c>
      <c r="F1009" s="20" t="s">
        <v>1673</v>
      </c>
      <c r="G1009" s="22">
        <f>VLOOKUP(A1009,[1]SGP!$A$4:$G$1137,7,0)</f>
        <v>0</v>
      </c>
      <c r="H1009" s="23"/>
      <c r="I1009" s="23">
        <v>0</v>
      </c>
      <c r="J1009" s="23">
        <v>0</v>
      </c>
      <c r="K1009" s="24">
        <v>0</v>
      </c>
      <c r="L1009" s="23">
        <v>0</v>
      </c>
      <c r="M1009" s="23">
        <v>0</v>
      </c>
      <c r="N1009" s="25">
        <f t="shared" si="140"/>
        <v>0</v>
      </c>
      <c r="O1009" s="25">
        <v>0</v>
      </c>
      <c r="P1009" s="22">
        <v>0</v>
      </c>
      <c r="Q1009" s="23">
        <v>0</v>
      </c>
      <c r="R1009" s="23">
        <v>0</v>
      </c>
      <c r="S1009" s="31">
        <v>99880102</v>
      </c>
      <c r="T1009" s="23">
        <v>0</v>
      </c>
      <c r="U1009" s="24">
        <v>0</v>
      </c>
      <c r="V1009" s="23">
        <v>0</v>
      </c>
      <c r="W1009" s="23">
        <v>0</v>
      </c>
      <c r="X1009" s="25">
        <f t="shared" si="141"/>
        <v>99880102</v>
      </c>
      <c r="Y1009" s="25">
        <v>0</v>
      </c>
      <c r="Z1009" s="22">
        <v>0</v>
      </c>
      <c r="AA1009" s="23">
        <v>0</v>
      </c>
      <c r="AB1009" s="22">
        <v>0</v>
      </c>
      <c r="AC1009" s="23">
        <v>0</v>
      </c>
      <c r="AD1009" s="23">
        <v>0</v>
      </c>
      <c r="AE1009" s="23">
        <v>0</v>
      </c>
      <c r="AF1009" s="24">
        <v>0</v>
      </c>
      <c r="AG1009" s="23">
        <v>0</v>
      </c>
      <c r="AH1009" s="23">
        <v>0</v>
      </c>
      <c r="AI1009" s="25">
        <f t="shared" si="142"/>
        <v>99880102</v>
      </c>
      <c r="AJ1009" s="25">
        <v>0</v>
      </c>
      <c r="AK1009" s="24">
        <v>0</v>
      </c>
      <c r="AL1009" s="23">
        <v>0</v>
      </c>
      <c r="AM1009" s="23">
        <v>0</v>
      </c>
      <c r="AN1009" s="24">
        <v>0</v>
      </c>
      <c r="AO1009" s="24">
        <v>0</v>
      </c>
      <c r="AP1009" s="23">
        <v>0</v>
      </c>
      <c r="AQ1009" s="23">
        <v>0</v>
      </c>
      <c r="AR1009" s="23">
        <v>0</v>
      </c>
      <c r="AS1009" s="41" t="s">
        <v>2304</v>
      </c>
      <c r="AT1009" s="23">
        <v>0</v>
      </c>
      <c r="AU1009" s="23">
        <v>0</v>
      </c>
      <c r="AV1009" s="25">
        <v>99880102</v>
      </c>
      <c r="AW1009" s="22">
        <v>0</v>
      </c>
      <c r="AX1009" s="23">
        <v>0</v>
      </c>
      <c r="AY1009" s="41">
        <v>0</v>
      </c>
      <c r="AZ1009" s="23">
        <v>0</v>
      </c>
      <c r="BA1009" s="24">
        <v>0</v>
      </c>
      <c r="BB1009" s="23">
        <v>0</v>
      </c>
      <c r="BC1009" s="23"/>
      <c r="BD1009" s="23">
        <v>0</v>
      </c>
      <c r="BE1009" s="41">
        <v>0</v>
      </c>
      <c r="BF1009" s="23">
        <v>55094945</v>
      </c>
      <c r="BG1009" s="23">
        <v>92212838</v>
      </c>
      <c r="BH1009" s="25">
        <v>247187885</v>
      </c>
      <c r="BI1009" s="23">
        <v>0</v>
      </c>
      <c r="BJ1009" s="23">
        <v>15736465</v>
      </c>
      <c r="BK1009" s="23">
        <v>0</v>
      </c>
      <c r="BL1009" s="23">
        <v>0</v>
      </c>
      <c r="BM1009" s="23">
        <v>0</v>
      </c>
      <c r="BN1009" s="24">
        <v>0</v>
      </c>
      <c r="BO1009" s="23">
        <v>0</v>
      </c>
      <c r="BP1009" s="23">
        <v>0</v>
      </c>
      <c r="BQ1009" s="23">
        <v>0</v>
      </c>
      <c r="BR1009" s="25">
        <v>262924350</v>
      </c>
      <c r="BS1009" s="22">
        <v>0</v>
      </c>
      <c r="BT1009" s="23">
        <v>0</v>
      </c>
      <c r="BU1009" s="23">
        <v>0</v>
      </c>
      <c r="BV1009" s="23">
        <v>0</v>
      </c>
      <c r="BW1009" s="24">
        <v>0</v>
      </c>
      <c r="BX1009" s="23">
        <v>0</v>
      </c>
      <c r="BY1009" s="23">
        <v>0</v>
      </c>
      <c r="BZ1009" s="23">
        <v>0</v>
      </c>
      <c r="CA1009" s="25">
        <f t="shared" si="143"/>
        <v>262924350</v>
      </c>
      <c r="CB1009" s="22">
        <v>0</v>
      </c>
      <c r="CC1009" s="23">
        <v>0</v>
      </c>
      <c r="CD1009" s="23">
        <v>0</v>
      </c>
      <c r="CE1009" s="23">
        <v>0</v>
      </c>
      <c r="CF1009" s="24">
        <v>0</v>
      </c>
      <c r="CG1009" s="23">
        <v>0</v>
      </c>
      <c r="CH1009" s="23">
        <v>0</v>
      </c>
      <c r="CI1009" s="23">
        <v>0</v>
      </c>
      <c r="CJ1009" s="25">
        <f t="shared" si="144"/>
        <v>262924350</v>
      </c>
      <c r="CK1009" s="22">
        <v>0</v>
      </c>
      <c r="CL1009" s="23">
        <v>0</v>
      </c>
      <c r="CM1009" s="23">
        <v>0</v>
      </c>
      <c r="CN1009" s="23">
        <v>0</v>
      </c>
      <c r="CO1009" s="23">
        <v>0</v>
      </c>
      <c r="CP1009" s="24">
        <v>0</v>
      </c>
      <c r="CQ1009" s="23">
        <v>0</v>
      </c>
      <c r="CR1009" s="23">
        <v>0</v>
      </c>
      <c r="CS1009" s="25">
        <f t="shared" si="145"/>
        <v>262924350</v>
      </c>
      <c r="CT1009" s="22">
        <v>0</v>
      </c>
      <c r="CU1009" s="23">
        <v>0</v>
      </c>
      <c r="CV1009" s="23">
        <v>0</v>
      </c>
      <c r="CW1009" s="23"/>
      <c r="CX1009" s="23">
        <v>0</v>
      </c>
      <c r="CY1009" s="24">
        <v>0</v>
      </c>
      <c r="CZ1009" s="23">
        <v>0</v>
      </c>
      <c r="DA1009" s="23">
        <v>0</v>
      </c>
      <c r="DB1009" s="25">
        <f t="shared" si="147"/>
        <v>262924350</v>
      </c>
      <c r="DC1009" s="22">
        <v>0</v>
      </c>
      <c r="DD1009" s="23">
        <v>0</v>
      </c>
      <c r="DE1009" s="23">
        <v>0</v>
      </c>
      <c r="DF1009" s="23">
        <v>0</v>
      </c>
      <c r="DG1009" s="23">
        <v>0</v>
      </c>
      <c r="DH1009" s="24">
        <v>0</v>
      </c>
      <c r="DI1009" s="23">
        <v>0</v>
      </c>
      <c r="DJ1009" s="23">
        <v>0</v>
      </c>
      <c r="DK1009" s="25">
        <f t="shared" si="148"/>
        <v>262924350</v>
      </c>
      <c r="DL1009" s="28">
        <v>0</v>
      </c>
      <c r="DM1009" s="23">
        <v>0</v>
      </c>
      <c r="DN1009" s="23">
        <v>0</v>
      </c>
      <c r="DO1009" s="23">
        <v>0</v>
      </c>
      <c r="DP1009" s="23"/>
      <c r="DQ1009" s="23"/>
      <c r="DR1009" s="23">
        <v>0</v>
      </c>
      <c r="DS1009" s="23">
        <v>0</v>
      </c>
      <c r="DT1009" s="24">
        <v>0</v>
      </c>
      <c r="DU1009" s="23">
        <v>0</v>
      </c>
      <c r="DV1009" s="23">
        <v>0</v>
      </c>
      <c r="DW1009" s="26">
        <f t="shared" si="146"/>
        <v>262924350</v>
      </c>
      <c r="DX1009" s="26">
        <f>VLOOKUP(B1009,[2]RPTNCT049_ConsultaSaldosContabl!$I$4:$K$7914,3,0)</f>
        <v>70831410</v>
      </c>
      <c r="DY1009" s="13" t="e">
        <f>+S1009+AD1009+AU1009+#REF!+BG1009+#REF!+BQ1009+#REF!</f>
        <v>#REF!</v>
      </c>
    </row>
    <row r="1010" spans="1:129" ht="15" customHeight="1" x14ac:dyDescent="0.2">
      <c r="A1010" s="9">
        <v>8000927880</v>
      </c>
      <c r="B1010" s="9">
        <v>800092788</v>
      </c>
      <c r="C1010" s="9"/>
      <c r="D1010" s="27">
        <v>211044110</v>
      </c>
      <c r="E1010" s="21" t="s">
        <v>710</v>
      </c>
      <c r="F1010" s="20" t="s">
        <v>1845</v>
      </c>
      <c r="G1010" s="22">
        <f>VLOOKUP(A1010,[1]SGP!$A$4:$G$1137,7,0)</f>
        <v>0</v>
      </c>
      <c r="H1010" s="23"/>
      <c r="I1010" s="23">
        <v>0</v>
      </c>
      <c r="J1010" s="23">
        <v>0</v>
      </c>
      <c r="K1010" s="24">
        <v>0</v>
      </c>
      <c r="L1010" s="23">
        <v>0</v>
      </c>
      <c r="M1010" s="23">
        <v>0</v>
      </c>
      <c r="N1010" s="25">
        <f t="shared" si="140"/>
        <v>0</v>
      </c>
      <c r="O1010" s="25">
        <v>0</v>
      </c>
      <c r="P1010" s="22">
        <v>0</v>
      </c>
      <c r="Q1010" s="23">
        <v>0</v>
      </c>
      <c r="R1010" s="23">
        <v>0</v>
      </c>
      <c r="S1010" s="31">
        <v>49217925</v>
      </c>
      <c r="T1010" s="23">
        <v>0</v>
      </c>
      <c r="U1010" s="24">
        <v>0</v>
      </c>
      <c r="V1010" s="23">
        <v>0</v>
      </c>
      <c r="W1010" s="23">
        <v>0</v>
      </c>
      <c r="X1010" s="25">
        <f t="shared" si="141"/>
        <v>49217925</v>
      </c>
      <c r="Y1010" s="25">
        <v>0</v>
      </c>
      <c r="Z1010" s="22">
        <v>0</v>
      </c>
      <c r="AA1010" s="23">
        <v>0</v>
      </c>
      <c r="AB1010" s="22">
        <v>0</v>
      </c>
      <c r="AC1010" s="23">
        <v>0</v>
      </c>
      <c r="AD1010" s="23">
        <v>0</v>
      </c>
      <c r="AE1010" s="23">
        <v>0</v>
      </c>
      <c r="AF1010" s="24">
        <v>0</v>
      </c>
      <c r="AG1010" s="23">
        <v>0</v>
      </c>
      <c r="AH1010" s="23">
        <v>0</v>
      </c>
      <c r="AI1010" s="25">
        <f t="shared" si="142"/>
        <v>49217925</v>
      </c>
      <c r="AJ1010" s="25">
        <v>0</v>
      </c>
      <c r="AK1010" s="24">
        <v>0</v>
      </c>
      <c r="AL1010" s="23">
        <v>0</v>
      </c>
      <c r="AM1010" s="23">
        <v>0</v>
      </c>
      <c r="AN1010" s="24">
        <v>0</v>
      </c>
      <c r="AO1010" s="24">
        <v>0</v>
      </c>
      <c r="AP1010" s="23">
        <v>0</v>
      </c>
      <c r="AQ1010" s="23">
        <v>0</v>
      </c>
      <c r="AR1010" s="23">
        <v>0</v>
      </c>
      <c r="AS1010" s="41" t="s">
        <v>2304</v>
      </c>
      <c r="AT1010" s="23">
        <v>0</v>
      </c>
      <c r="AU1010" s="23">
        <v>0</v>
      </c>
      <c r="AV1010" s="25">
        <v>49217925</v>
      </c>
      <c r="AW1010" s="22">
        <v>0</v>
      </c>
      <c r="AX1010" s="23">
        <v>0</v>
      </c>
      <c r="AY1010" s="41">
        <v>0</v>
      </c>
      <c r="AZ1010" s="23">
        <v>0</v>
      </c>
      <c r="BA1010" s="24">
        <v>0</v>
      </c>
      <c r="BB1010" s="23">
        <v>0</v>
      </c>
      <c r="BC1010" s="23"/>
      <c r="BD1010" s="23">
        <v>0</v>
      </c>
      <c r="BE1010" s="41">
        <v>0</v>
      </c>
      <c r="BF1010" s="23">
        <v>47459360</v>
      </c>
      <c r="BG1010" s="23">
        <v>43593255</v>
      </c>
      <c r="BH1010" s="25">
        <v>140270540</v>
      </c>
      <c r="BI1010" s="23">
        <v>0</v>
      </c>
      <c r="BJ1010" s="23">
        <v>13316556</v>
      </c>
      <c r="BK1010" s="23">
        <v>0</v>
      </c>
      <c r="BL1010" s="23">
        <v>0</v>
      </c>
      <c r="BM1010" s="23">
        <v>0</v>
      </c>
      <c r="BN1010" s="24">
        <v>0</v>
      </c>
      <c r="BO1010" s="23">
        <v>0</v>
      </c>
      <c r="BP1010" s="23">
        <v>0</v>
      </c>
      <c r="BQ1010" s="23">
        <v>0</v>
      </c>
      <c r="BR1010" s="25">
        <v>153587096</v>
      </c>
      <c r="BS1010" s="22">
        <v>0</v>
      </c>
      <c r="BT1010" s="23">
        <v>0</v>
      </c>
      <c r="BU1010" s="23">
        <v>0</v>
      </c>
      <c r="BV1010" s="23">
        <v>0</v>
      </c>
      <c r="BW1010" s="24">
        <v>0</v>
      </c>
      <c r="BX1010" s="23">
        <v>0</v>
      </c>
      <c r="BY1010" s="23">
        <v>0</v>
      </c>
      <c r="BZ1010" s="23">
        <v>0</v>
      </c>
      <c r="CA1010" s="25">
        <f t="shared" si="143"/>
        <v>153587096</v>
      </c>
      <c r="CB1010" s="22">
        <v>0</v>
      </c>
      <c r="CC1010" s="23">
        <v>0</v>
      </c>
      <c r="CD1010" s="23">
        <v>0</v>
      </c>
      <c r="CE1010" s="23">
        <v>0</v>
      </c>
      <c r="CF1010" s="24">
        <v>0</v>
      </c>
      <c r="CG1010" s="23">
        <v>0</v>
      </c>
      <c r="CH1010" s="23">
        <v>0</v>
      </c>
      <c r="CI1010" s="23">
        <v>0</v>
      </c>
      <c r="CJ1010" s="25">
        <f t="shared" si="144"/>
        <v>153587096</v>
      </c>
      <c r="CK1010" s="22">
        <v>0</v>
      </c>
      <c r="CL1010" s="23">
        <v>0</v>
      </c>
      <c r="CM1010" s="23">
        <v>0</v>
      </c>
      <c r="CN1010" s="23">
        <v>0</v>
      </c>
      <c r="CO1010" s="23">
        <v>0</v>
      </c>
      <c r="CP1010" s="24">
        <v>0</v>
      </c>
      <c r="CQ1010" s="23">
        <v>0</v>
      </c>
      <c r="CR1010" s="23">
        <v>0</v>
      </c>
      <c r="CS1010" s="25">
        <f t="shared" si="145"/>
        <v>153587096</v>
      </c>
      <c r="CT1010" s="22">
        <v>0</v>
      </c>
      <c r="CU1010" s="23">
        <v>0</v>
      </c>
      <c r="CV1010" s="23">
        <v>0</v>
      </c>
      <c r="CW1010" s="23"/>
      <c r="CX1010" s="23">
        <v>0</v>
      </c>
      <c r="CY1010" s="24">
        <v>0</v>
      </c>
      <c r="CZ1010" s="23">
        <v>0</v>
      </c>
      <c r="DA1010" s="23">
        <v>0</v>
      </c>
      <c r="DB1010" s="25">
        <f t="shared" si="147"/>
        <v>153587096</v>
      </c>
      <c r="DC1010" s="22">
        <v>0</v>
      </c>
      <c r="DD1010" s="23">
        <v>0</v>
      </c>
      <c r="DE1010" s="23">
        <v>0</v>
      </c>
      <c r="DF1010" s="23">
        <v>0</v>
      </c>
      <c r="DG1010" s="23">
        <v>0</v>
      </c>
      <c r="DH1010" s="24">
        <v>0</v>
      </c>
      <c r="DI1010" s="23">
        <v>0</v>
      </c>
      <c r="DJ1010" s="23">
        <v>0</v>
      </c>
      <c r="DK1010" s="25">
        <f t="shared" si="148"/>
        <v>153587096</v>
      </c>
      <c r="DL1010" s="28">
        <v>0</v>
      </c>
      <c r="DM1010" s="23">
        <v>0</v>
      </c>
      <c r="DN1010" s="23">
        <v>0</v>
      </c>
      <c r="DO1010" s="23">
        <v>0</v>
      </c>
      <c r="DP1010" s="23"/>
      <c r="DQ1010" s="23"/>
      <c r="DR1010" s="23">
        <v>0</v>
      </c>
      <c r="DS1010" s="23">
        <v>0</v>
      </c>
      <c r="DT1010" s="24">
        <v>0</v>
      </c>
      <c r="DU1010" s="23">
        <v>0</v>
      </c>
      <c r="DV1010" s="23">
        <v>0</v>
      </c>
      <c r="DW1010" s="26">
        <f t="shared" si="146"/>
        <v>153587096</v>
      </c>
      <c r="DX1010" s="26">
        <f>VLOOKUP(B1010,[2]RPTNCT049_ConsultaSaldosContabl!$I$4:$K$7914,3,0)</f>
        <v>60775916</v>
      </c>
      <c r="DY1010" s="13" t="e">
        <f>+S1010+AD1010+AU1010+#REF!+BG1010+#REF!+BQ1010+#REF!</f>
        <v>#REF!</v>
      </c>
    </row>
    <row r="1011" spans="1:129" ht="15" customHeight="1" x14ac:dyDescent="0.2">
      <c r="A1011" s="9">
        <v>8000915944</v>
      </c>
      <c r="B1011" s="9">
        <v>800091594</v>
      </c>
      <c r="C1011" s="9"/>
      <c r="D1011" s="27">
        <v>111818000</v>
      </c>
      <c r="E1011" s="21" t="s">
        <v>16</v>
      </c>
      <c r="F1011" s="20" t="s">
        <v>1171</v>
      </c>
      <c r="G1011" s="22">
        <f>VLOOKUP(A1011,[1]SGP!$A$4:$G$1137,7,0)</f>
        <v>8908289189</v>
      </c>
      <c r="H1011" s="23"/>
      <c r="I1011" s="23">
        <v>0</v>
      </c>
      <c r="J1011" s="23">
        <v>0</v>
      </c>
      <c r="K1011" s="24">
        <v>542749265</v>
      </c>
      <c r="L1011" s="23">
        <v>1078029339</v>
      </c>
      <c r="M1011" s="23">
        <v>0</v>
      </c>
      <c r="N1011" s="25">
        <f t="shared" si="140"/>
        <v>10529067793</v>
      </c>
      <c r="O1011" s="25">
        <v>0</v>
      </c>
      <c r="P1011" s="22">
        <v>7804992236</v>
      </c>
      <c r="Q1011" s="23">
        <v>0</v>
      </c>
      <c r="R1011" s="23">
        <v>0</v>
      </c>
      <c r="S1011" s="29">
        <v>0</v>
      </c>
      <c r="T1011" s="23">
        <v>0</v>
      </c>
      <c r="U1011" s="24">
        <v>542749265</v>
      </c>
      <c r="V1011" s="23">
        <v>1242792509</v>
      </c>
      <c r="W1011" s="23">
        <v>0</v>
      </c>
      <c r="X1011" s="25">
        <f t="shared" si="141"/>
        <v>20119601803</v>
      </c>
      <c r="Y1011" s="25">
        <v>0</v>
      </c>
      <c r="Z1011" s="22">
        <v>8577892269</v>
      </c>
      <c r="AA1011" s="23">
        <v>0</v>
      </c>
      <c r="AB1011" s="22">
        <v>0</v>
      </c>
      <c r="AC1011" s="31">
        <v>629682825</v>
      </c>
      <c r="AD1011" s="23">
        <v>0</v>
      </c>
      <c r="AE1011" s="23">
        <v>0</v>
      </c>
      <c r="AF1011" s="24">
        <v>542749265</v>
      </c>
      <c r="AG1011" s="23">
        <v>1160410924</v>
      </c>
      <c r="AH1011" s="23">
        <v>0</v>
      </c>
      <c r="AI1011" s="25">
        <f t="shared" si="142"/>
        <v>31030337086</v>
      </c>
      <c r="AJ1011" s="25">
        <v>0</v>
      </c>
      <c r="AK1011" s="50">
        <v>9043403366</v>
      </c>
      <c r="AL1011" s="23">
        <v>0</v>
      </c>
      <c r="AM1011" s="23">
        <v>0</v>
      </c>
      <c r="AN1011" s="23">
        <v>4069531515</v>
      </c>
      <c r="AO1011" s="23">
        <v>0</v>
      </c>
      <c r="AP1011" s="23">
        <v>550994208</v>
      </c>
      <c r="AQ1011" s="23">
        <v>1176622327</v>
      </c>
      <c r="AR1011" s="23">
        <v>0</v>
      </c>
      <c r="AS1011" s="41" t="s">
        <v>2304</v>
      </c>
      <c r="AT1011" s="23">
        <v>0</v>
      </c>
      <c r="AU1011" s="23">
        <v>0</v>
      </c>
      <c r="AV1011" s="25">
        <v>45870888502</v>
      </c>
      <c r="AW1011" s="22">
        <v>4728278563</v>
      </c>
      <c r="AX1011" s="23">
        <v>0</v>
      </c>
      <c r="AY1011" s="41">
        <v>0</v>
      </c>
      <c r="AZ1011" s="23">
        <v>0</v>
      </c>
      <c r="BA1011" s="24">
        <v>550994208</v>
      </c>
      <c r="BB1011" s="23">
        <v>1176622327</v>
      </c>
      <c r="BC1011" s="23"/>
      <c r="BD1011" s="23">
        <v>0</v>
      </c>
      <c r="BE1011" s="41">
        <v>0</v>
      </c>
      <c r="BF1011" s="23">
        <v>0</v>
      </c>
      <c r="BG1011" s="23">
        <v>0</v>
      </c>
      <c r="BH1011" s="25">
        <v>52326783600</v>
      </c>
      <c r="BI1011" s="23">
        <v>9256570140</v>
      </c>
      <c r="BJ1011" s="23">
        <v>0</v>
      </c>
      <c r="BK1011" s="23">
        <v>0</v>
      </c>
      <c r="BL1011" s="23">
        <v>0</v>
      </c>
      <c r="BM1011" s="23">
        <v>0</v>
      </c>
      <c r="BN1011" s="24">
        <v>550994208</v>
      </c>
      <c r="BO1011" s="23">
        <v>1176622327</v>
      </c>
      <c r="BP1011" s="23">
        <v>0</v>
      </c>
      <c r="BQ1011" s="23">
        <v>0</v>
      </c>
      <c r="BR1011" s="25">
        <v>63310970275</v>
      </c>
      <c r="BS1011" s="22">
        <v>0</v>
      </c>
      <c r="BT1011" s="23">
        <v>0</v>
      </c>
      <c r="BU1011" s="23">
        <v>0</v>
      </c>
      <c r="BV1011" s="23">
        <v>0</v>
      </c>
      <c r="BW1011" s="24">
        <v>0</v>
      </c>
      <c r="BX1011" s="23">
        <v>0</v>
      </c>
      <c r="BY1011" s="23">
        <v>0</v>
      </c>
      <c r="BZ1011" s="23">
        <v>0</v>
      </c>
      <c r="CA1011" s="25">
        <f t="shared" si="143"/>
        <v>63310970275</v>
      </c>
      <c r="CB1011" s="22">
        <v>0</v>
      </c>
      <c r="CC1011" s="23">
        <v>0</v>
      </c>
      <c r="CD1011" s="23">
        <v>0</v>
      </c>
      <c r="CE1011" s="23">
        <v>0</v>
      </c>
      <c r="CF1011" s="24">
        <v>0</v>
      </c>
      <c r="CG1011" s="23">
        <v>0</v>
      </c>
      <c r="CH1011" s="23">
        <v>0</v>
      </c>
      <c r="CI1011" s="23">
        <v>0</v>
      </c>
      <c r="CJ1011" s="25">
        <f t="shared" si="144"/>
        <v>63310970275</v>
      </c>
      <c r="CK1011" s="22">
        <v>0</v>
      </c>
      <c r="CL1011" s="23">
        <v>0</v>
      </c>
      <c r="CM1011" s="23">
        <v>0</v>
      </c>
      <c r="CN1011" s="23">
        <v>0</v>
      </c>
      <c r="CO1011" s="23">
        <v>0</v>
      </c>
      <c r="CP1011" s="24">
        <v>0</v>
      </c>
      <c r="CQ1011" s="23">
        <v>0</v>
      </c>
      <c r="CR1011" s="23">
        <v>0</v>
      </c>
      <c r="CS1011" s="25">
        <f t="shared" si="145"/>
        <v>63310970275</v>
      </c>
      <c r="CT1011" s="22">
        <v>0</v>
      </c>
      <c r="CU1011" s="23">
        <v>0</v>
      </c>
      <c r="CV1011" s="23">
        <v>0</v>
      </c>
      <c r="CW1011" s="23">
        <v>0</v>
      </c>
      <c r="CX1011" s="23">
        <v>0</v>
      </c>
      <c r="CY1011" s="24">
        <v>0</v>
      </c>
      <c r="CZ1011" s="23">
        <v>0</v>
      </c>
      <c r="DA1011" s="23">
        <v>0</v>
      </c>
      <c r="DB1011" s="25">
        <f t="shared" si="147"/>
        <v>63310970275</v>
      </c>
      <c r="DC1011" s="22">
        <v>0</v>
      </c>
      <c r="DD1011" s="23">
        <v>0</v>
      </c>
      <c r="DE1011" s="23">
        <v>0</v>
      </c>
      <c r="DF1011" s="23">
        <v>0</v>
      </c>
      <c r="DG1011" s="23">
        <v>0</v>
      </c>
      <c r="DH1011" s="24">
        <v>0</v>
      </c>
      <c r="DI1011" s="23">
        <v>0</v>
      </c>
      <c r="DJ1011" s="23">
        <v>0</v>
      </c>
      <c r="DK1011" s="25">
        <f t="shared" si="148"/>
        <v>63310970275</v>
      </c>
      <c r="DL1011" s="28">
        <v>0</v>
      </c>
      <c r="DM1011" s="23">
        <v>0</v>
      </c>
      <c r="DN1011" s="23">
        <v>0</v>
      </c>
      <c r="DO1011" s="23">
        <v>0</v>
      </c>
      <c r="DP1011" s="23">
        <v>0</v>
      </c>
      <c r="DQ1011" s="23"/>
      <c r="DR1011" s="23">
        <v>0</v>
      </c>
      <c r="DS1011" s="23">
        <v>0</v>
      </c>
      <c r="DT1011" s="24">
        <v>0</v>
      </c>
      <c r="DU1011" s="23">
        <v>0</v>
      </c>
      <c r="DV1011" s="23">
        <v>0</v>
      </c>
      <c r="DW1011" s="26">
        <f t="shared" si="146"/>
        <v>63310970275</v>
      </c>
      <c r="DX1011" s="26">
        <f>VLOOKUP(B1011,[2]RPTNCT049_ConsultaSaldosContabl!$I$4:$K$7914,3,0)</f>
        <v>63310970275</v>
      </c>
      <c r="DY1011" s="13" t="e">
        <f>+S1011+AD1011+AU1011+#REF!+BG1011+#REF!+BQ1011+#REF!</f>
        <v>#REF!</v>
      </c>
    </row>
    <row r="1012" spans="1:129" ht="15" customHeight="1" x14ac:dyDescent="0.2">
      <c r="A1012" s="9">
        <v>8000908335</v>
      </c>
      <c r="B1012" s="9">
        <v>800090833</v>
      </c>
      <c r="C1012" s="9"/>
      <c r="D1012" s="27">
        <v>217717877</v>
      </c>
      <c r="E1012" s="21" t="s">
        <v>422</v>
      </c>
      <c r="F1012" s="20" t="s">
        <v>1566</v>
      </c>
      <c r="G1012" s="22">
        <f>VLOOKUP(A1012,[1]SGP!$A$4:$G$1137,7,0)</f>
        <v>0</v>
      </c>
      <c r="H1012" s="23"/>
      <c r="I1012" s="23">
        <v>0</v>
      </c>
      <c r="J1012" s="23">
        <v>0</v>
      </c>
      <c r="K1012" s="24">
        <v>0</v>
      </c>
      <c r="L1012" s="23">
        <v>0</v>
      </c>
      <c r="M1012" s="23">
        <v>0</v>
      </c>
      <c r="N1012" s="25">
        <f t="shared" si="140"/>
        <v>0</v>
      </c>
      <c r="O1012" s="25">
        <v>0</v>
      </c>
      <c r="P1012" s="22">
        <v>0</v>
      </c>
      <c r="Q1012" s="23">
        <v>0</v>
      </c>
      <c r="R1012" s="23">
        <v>0</v>
      </c>
      <c r="S1012" s="31">
        <v>107484204</v>
      </c>
      <c r="T1012" s="23">
        <v>0</v>
      </c>
      <c r="U1012" s="24">
        <v>0</v>
      </c>
      <c r="V1012" s="23">
        <v>0</v>
      </c>
      <c r="W1012" s="23">
        <v>0</v>
      </c>
      <c r="X1012" s="25">
        <f t="shared" si="141"/>
        <v>107484204</v>
      </c>
      <c r="Y1012" s="25">
        <v>0</v>
      </c>
      <c r="Z1012" s="22">
        <v>0</v>
      </c>
      <c r="AA1012" s="23">
        <v>0</v>
      </c>
      <c r="AB1012" s="22">
        <v>0</v>
      </c>
      <c r="AC1012" s="23">
        <v>0</v>
      </c>
      <c r="AD1012" s="23">
        <v>0</v>
      </c>
      <c r="AE1012" s="23">
        <v>0</v>
      </c>
      <c r="AF1012" s="24">
        <v>0</v>
      </c>
      <c r="AG1012" s="23">
        <v>0</v>
      </c>
      <c r="AH1012" s="23">
        <v>0</v>
      </c>
      <c r="AI1012" s="25">
        <f t="shared" si="142"/>
        <v>107484204</v>
      </c>
      <c r="AJ1012" s="25">
        <v>0</v>
      </c>
      <c r="AK1012" s="24">
        <v>0</v>
      </c>
      <c r="AL1012" s="23">
        <v>0</v>
      </c>
      <c r="AM1012" s="23">
        <v>0</v>
      </c>
      <c r="AN1012" s="24">
        <v>0</v>
      </c>
      <c r="AO1012" s="24">
        <v>0</v>
      </c>
      <c r="AP1012" s="23">
        <v>0</v>
      </c>
      <c r="AQ1012" s="23">
        <v>0</v>
      </c>
      <c r="AR1012" s="23">
        <v>0</v>
      </c>
      <c r="AS1012" s="41" t="s">
        <v>2304</v>
      </c>
      <c r="AT1012" s="23">
        <v>0</v>
      </c>
      <c r="AU1012" s="23">
        <v>0</v>
      </c>
      <c r="AV1012" s="25">
        <v>107484204</v>
      </c>
      <c r="AW1012" s="22">
        <v>0</v>
      </c>
      <c r="AX1012" s="23">
        <v>0</v>
      </c>
      <c r="AY1012" s="41">
        <v>0</v>
      </c>
      <c r="AZ1012" s="23">
        <v>0</v>
      </c>
      <c r="BA1012" s="24">
        <v>0</v>
      </c>
      <c r="BB1012" s="23">
        <v>0</v>
      </c>
      <c r="BC1012" s="23"/>
      <c r="BD1012" s="23">
        <v>0</v>
      </c>
      <c r="BE1012" s="41">
        <v>0</v>
      </c>
      <c r="BF1012" s="23">
        <v>58379195</v>
      </c>
      <c r="BG1012" s="23">
        <v>97389445</v>
      </c>
      <c r="BH1012" s="25">
        <v>263252844</v>
      </c>
      <c r="BI1012" s="23">
        <v>0</v>
      </c>
      <c r="BJ1012" s="23">
        <v>19671339</v>
      </c>
      <c r="BK1012" s="23">
        <v>0</v>
      </c>
      <c r="BL1012" s="23">
        <v>0</v>
      </c>
      <c r="BM1012" s="23">
        <v>0</v>
      </c>
      <c r="BN1012" s="24">
        <v>0</v>
      </c>
      <c r="BO1012" s="23">
        <v>0</v>
      </c>
      <c r="BP1012" s="23">
        <v>0</v>
      </c>
      <c r="BQ1012" s="23">
        <v>0</v>
      </c>
      <c r="BR1012" s="25">
        <v>282924183</v>
      </c>
      <c r="BS1012" s="22">
        <v>0</v>
      </c>
      <c r="BT1012" s="23">
        <v>0</v>
      </c>
      <c r="BU1012" s="23">
        <v>0</v>
      </c>
      <c r="BV1012" s="23">
        <v>0</v>
      </c>
      <c r="BW1012" s="24">
        <v>0</v>
      </c>
      <c r="BX1012" s="23">
        <v>0</v>
      </c>
      <c r="BY1012" s="23">
        <v>0</v>
      </c>
      <c r="BZ1012" s="23">
        <v>0</v>
      </c>
      <c r="CA1012" s="25">
        <f t="shared" si="143"/>
        <v>282924183</v>
      </c>
      <c r="CB1012" s="22">
        <v>0</v>
      </c>
      <c r="CC1012" s="23">
        <v>0</v>
      </c>
      <c r="CD1012" s="23">
        <v>0</v>
      </c>
      <c r="CE1012" s="23">
        <v>0</v>
      </c>
      <c r="CF1012" s="24">
        <v>0</v>
      </c>
      <c r="CG1012" s="23">
        <v>0</v>
      </c>
      <c r="CH1012" s="23">
        <v>0</v>
      </c>
      <c r="CI1012" s="23">
        <v>0</v>
      </c>
      <c r="CJ1012" s="25">
        <f t="shared" si="144"/>
        <v>282924183</v>
      </c>
      <c r="CK1012" s="22">
        <v>0</v>
      </c>
      <c r="CL1012" s="23">
        <v>0</v>
      </c>
      <c r="CM1012" s="23">
        <v>0</v>
      </c>
      <c r="CN1012" s="23">
        <v>0</v>
      </c>
      <c r="CO1012" s="23">
        <v>0</v>
      </c>
      <c r="CP1012" s="24">
        <v>0</v>
      </c>
      <c r="CQ1012" s="23">
        <v>0</v>
      </c>
      <c r="CR1012" s="23">
        <v>0</v>
      </c>
      <c r="CS1012" s="25">
        <f t="shared" si="145"/>
        <v>282924183</v>
      </c>
      <c r="CT1012" s="22">
        <v>0</v>
      </c>
      <c r="CU1012" s="23">
        <v>0</v>
      </c>
      <c r="CV1012" s="23">
        <v>0</v>
      </c>
      <c r="CW1012" s="23"/>
      <c r="CX1012" s="23">
        <v>0</v>
      </c>
      <c r="CY1012" s="24">
        <v>0</v>
      </c>
      <c r="CZ1012" s="23">
        <v>0</v>
      </c>
      <c r="DA1012" s="23">
        <v>0</v>
      </c>
      <c r="DB1012" s="25">
        <f t="shared" si="147"/>
        <v>282924183</v>
      </c>
      <c r="DC1012" s="22">
        <v>0</v>
      </c>
      <c r="DD1012" s="23">
        <v>0</v>
      </c>
      <c r="DE1012" s="23">
        <v>0</v>
      </c>
      <c r="DF1012" s="23">
        <v>0</v>
      </c>
      <c r="DG1012" s="23">
        <v>0</v>
      </c>
      <c r="DH1012" s="24">
        <v>0</v>
      </c>
      <c r="DI1012" s="23">
        <v>0</v>
      </c>
      <c r="DJ1012" s="23">
        <v>0</v>
      </c>
      <c r="DK1012" s="25">
        <f t="shared" si="148"/>
        <v>282924183</v>
      </c>
      <c r="DL1012" s="28">
        <v>0</v>
      </c>
      <c r="DM1012" s="23">
        <v>0</v>
      </c>
      <c r="DN1012" s="23">
        <v>0</v>
      </c>
      <c r="DO1012" s="23">
        <v>0</v>
      </c>
      <c r="DP1012" s="23"/>
      <c r="DQ1012" s="23"/>
      <c r="DR1012" s="23">
        <v>0</v>
      </c>
      <c r="DS1012" s="23">
        <v>0</v>
      </c>
      <c r="DT1012" s="24">
        <v>0</v>
      </c>
      <c r="DU1012" s="23">
        <v>0</v>
      </c>
      <c r="DV1012" s="23">
        <v>0</v>
      </c>
      <c r="DW1012" s="26">
        <f t="shared" si="146"/>
        <v>282924183</v>
      </c>
      <c r="DX1012" s="26">
        <f>VLOOKUP(B1012,[2]RPTNCT049_ConsultaSaldosContabl!$I$4:$K$7914,3,0)</f>
        <v>78050534</v>
      </c>
      <c r="DY1012" s="13" t="e">
        <f>+S1012+AD1012+AU1012+#REF!+BG1012+#REF!+BQ1012+#REF!</f>
        <v>#REF!</v>
      </c>
    </row>
    <row r="1013" spans="1:129" ht="15" customHeight="1" x14ac:dyDescent="0.2">
      <c r="A1013" s="9">
        <v>8000860176</v>
      </c>
      <c r="B1013" s="9">
        <v>800086017</v>
      </c>
      <c r="C1013" s="9"/>
      <c r="D1013" s="27">
        <v>211585015</v>
      </c>
      <c r="E1013" s="21" t="s">
        <v>1095</v>
      </c>
      <c r="F1013" s="20" t="s">
        <v>2219</v>
      </c>
      <c r="G1013" s="22">
        <f>VLOOKUP(A1013,[1]SGP!$A$4:$G$1137,7,0)</f>
        <v>0</v>
      </c>
      <c r="H1013" s="23"/>
      <c r="I1013" s="23">
        <v>0</v>
      </c>
      <c r="J1013" s="23">
        <v>0</v>
      </c>
      <c r="K1013" s="24">
        <v>0</v>
      </c>
      <c r="L1013" s="23">
        <v>0</v>
      </c>
      <c r="M1013" s="23">
        <v>0</v>
      </c>
      <c r="N1013" s="25">
        <f t="shared" ref="N1013:N1076" si="149">SUM(G1013:M1013)</f>
        <v>0</v>
      </c>
      <c r="O1013" s="25">
        <v>0</v>
      </c>
      <c r="P1013" s="22">
        <v>0</v>
      </c>
      <c r="Q1013" s="23"/>
      <c r="R1013" s="23">
        <v>0</v>
      </c>
      <c r="S1013" s="31">
        <v>16372057</v>
      </c>
      <c r="T1013" s="23">
        <v>0</v>
      </c>
      <c r="U1013" s="24">
        <v>0</v>
      </c>
      <c r="V1013" s="23">
        <v>0</v>
      </c>
      <c r="W1013" s="23">
        <v>0</v>
      </c>
      <c r="X1013" s="25">
        <f t="shared" si="141"/>
        <v>16372057</v>
      </c>
      <c r="Y1013" s="25">
        <v>0</v>
      </c>
      <c r="Z1013" s="22">
        <v>0</v>
      </c>
      <c r="AA1013" s="23"/>
      <c r="AB1013" s="22">
        <v>0</v>
      </c>
      <c r="AC1013" s="23">
        <v>0</v>
      </c>
      <c r="AD1013" s="23">
        <v>0</v>
      </c>
      <c r="AE1013" s="23">
        <v>0</v>
      </c>
      <c r="AF1013" s="24">
        <v>0</v>
      </c>
      <c r="AG1013" s="23">
        <v>0</v>
      </c>
      <c r="AH1013" s="23">
        <v>0</v>
      </c>
      <c r="AI1013" s="25">
        <f t="shared" si="142"/>
        <v>16372057</v>
      </c>
      <c r="AJ1013" s="25">
        <v>0</v>
      </c>
      <c r="AK1013" s="24">
        <v>0</v>
      </c>
      <c r="AL1013" s="23">
        <v>0</v>
      </c>
      <c r="AM1013" s="23">
        <v>0</v>
      </c>
      <c r="AN1013" s="24">
        <v>0</v>
      </c>
      <c r="AO1013" s="24">
        <v>0</v>
      </c>
      <c r="AP1013" s="23">
        <v>0</v>
      </c>
      <c r="AQ1013" s="23">
        <v>0</v>
      </c>
      <c r="AR1013" s="23">
        <v>0</v>
      </c>
      <c r="AS1013" s="41" t="s">
        <v>2304</v>
      </c>
      <c r="AT1013" s="23">
        <v>0</v>
      </c>
      <c r="AU1013" s="23">
        <v>0</v>
      </c>
      <c r="AV1013" s="25">
        <v>16372057</v>
      </c>
      <c r="AW1013" s="22">
        <v>0</v>
      </c>
      <c r="AX1013" s="23">
        <v>0</v>
      </c>
      <c r="AY1013" s="41">
        <v>0</v>
      </c>
      <c r="AZ1013" s="23">
        <v>0</v>
      </c>
      <c r="BA1013" s="24">
        <v>0</v>
      </c>
      <c r="BB1013" s="23">
        <v>0</v>
      </c>
      <c r="BC1013" s="23"/>
      <c r="BD1013" s="23">
        <v>0</v>
      </c>
      <c r="BE1013" s="41">
        <v>0</v>
      </c>
      <c r="BF1013" s="23">
        <v>12259740</v>
      </c>
      <c r="BG1013" s="23">
        <v>16613888</v>
      </c>
      <c r="BH1013" s="25">
        <v>45245685</v>
      </c>
      <c r="BI1013" s="23">
        <v>0</v>
      </c>
      <c r="BJ1013" s="23">
        <v>3572081</v>
      </c>
      <c r="BK1013" s="23">
        <v>0</v>
      </c>
      <c r="BL1013" s="23">
        <v>0</v>
      </c>
      <c r="BM1013" s="23">
        <v>0</v>
      </c>
      <c r="BN1013" s="24">
        <v>0</v>
      </c>
      <c r="BO1013" s="23">
        <v>0</v>
      </c>
      <c r="BP1013" s="23">
        <v>0</v>
      </c>
      <c r="BQ1013" s="23">
        <v>0</v>
      </c>
      <c r="BR1013" s="25">
        <v>48817766</v>
      </c>
      <c r="BS1013" s="22">
        <v>0</v>
      </c>
      <c r="BT1013" s="23">
        <v>0</v>
      </c>
      <c r="BU1013" s="23">
        <v>0</v>
      </c>
      <c r="BV1013" s="23">
        <v>0</v>
      </c>
      <c r="BW1013" s="24">
        <v>0</v>
      </c>
      <c r="BX1013" s="23">
        <v>0</v>
      </c>
      <c r="BY1013" s="23">
        <v>0</v>
      </c>
      <c r="BZ1013" s="23">
        <v>0</v>
      </c>
      <c r="CA1013" s="25">
        <f t="shared" si="143"/>
        <v>48817766</v>
      </c>
      <c r="CB1013" s="22">
        <v>0</v>
      </c>
      <c r="CC1013" s="23">
        <v>0</v>
      </c>
      <c r="CD1013" s="23">
        <v>0</v>
      </c>
      <c r="CE1013" s="23">
        <v>0</v>
      </c>
      <c r="CF1013" s="24">
        <v>0</v>
      </c>
      <c r="CG1013" s="23">
        <v>0</v>
      </c>
      <c r="CH1013" s="23">
        <v>0</v>
      </c>
      <c r="CI1013" s="23">
        <v>0</v>
      </c>
      <c r="CJ1013" s="25">
        <f t="shared" si="144"/>
        <v>48817766</v>
      </c>
      <c r="CK1013" s="22">
        <v>0</v>
      </c>
      <c r="CL1013" s="23">
        <v>0</v>
      </c>
      <c r="CM1013" s="23">
        <v>0</v>
      </c>
      <c r="CN1013" s="23">
        <v>0</v>
      </c>
      <c r="CO1013" s="23">
        <v>0</v>
      </c>
      <c r="CP1013" s="24">
        <v>0</v>
      </c>
      <c r="CQ1013" s="23">
        <v>0</v>
      </c>
      <c r="CR1013" s="23">
        <v>0</v>
      </c>
      <c r="CS1013" s="25">
        <f t="shared" si="145"/>
        <v>48817766</v>
      </c>
      <c r="CT1013" s="22">
        <v>0</v>
      </c>
      <c r="CU1013" s="23">
        <v>0</v>
      </c>
      <c r="CV1013" s="23">
        <v>0</v>
      </c>
      <c r="CW1013" s="23"/>
      <c r="CX1013" s="23">
        <v>0</v>
      </c>
      <c r="CY1013" s="24">
        <v>0</v>
      </c>
      <c r="CZ1013" s="23">
        <v>0</v>
      </c>
      <c r="DA1013" s="23">
        <v>0</v>
      </c>
      <c r="DB1013" s="25">
        <f t="shared" si="147"/>
        <v>48817766</v>
      </c>
      <c r="DC1013" s="22">
        <v>0</v>
      </c>
      <c r="DD1013" s="23">
        <v>0</v>
      </c>
      <c r="DE1013" s="23">
        <v>0</v>
      </c>
      <c r="DF1013" s="23">
        <v>0</v>
      </c>
      <c r="DG1013" s="23">
        <v>0</v>
      </c>
      <c r="DH1013" s="24">
        <v>0</v>
      </c>
      <c r="DI1013" s="23">
        <v>0</v>
      </c>
      <c r="DJ1013" s="23">
        <v>0</v>
      </c>
      <c r="DK1013" s="25">
        <f t="shared" si="148"/>
        <v>48817766</v>
      </c>
      <c r="DL1013" s="28">
        <v>0</v>
      </c>
      <c r="DM1013" s="23">
        <v>0</v>
      </c>
      <c r="DN1013" s="23">
        <v>0</v>
      </c>
      <c r="DO1013" s="23">
        <v>0</v>
      </c>
      <c r="DP1013" s="23"/>
      <c r="DQ1013" s="23"/>
      <c r="DR1013" s="23">
        <v>0</v>
      </c>
      <c r="DS1013" s="23">
        <v>0</v>
      </c>
      <c r="DT1013" s="24">
        <v>0</v>
      </c>
      <c r="DU1013" s="23">
        <v>0</v>
      </c>
      <c r="DV1013" s="23">
        <v>0</v>
      </c>
      <c r="DW1013" s="26">
        <f t="shared" si="146"/>
        <v>48817766</v>
      </c>
      <c r="DX1013" s="26">
        <f>VLOOKUP(B1013,[2]RPTNCT049_ConsultaSaldosContabl!$I$4:$K$7914,3,0)</f>
        <v>15831821</v>
      </c>
      <c r="DY1013" s="13" t="e">
        <f>+S1013+AD1013+AU1013+#REF!+BG1013+#REF!+BQ1013+#REF!</f>
        <v>#REF!</v>
      </c>
    </row>
    <row r="1014" spans="1:129" ht="15" customHeight="1" x14ac:dyDescent="0.2">
      <c r="A1014" s="9">
        <v>8000856124</v>
      </c>
      <c r="B1014" s="9">
        <v>800085612</v>
      </c>
      <c r="C1014" s="9"/>
      <c r="D1014" s="27">
        <v>218025580</v>
      </c>
      <c r="E1014" s="21" t="s">
        <v>595</v>
      </c>
      <c r="F1014" s="20" t="s">
        <v>1736</v>
      </c>
      <c r="G1014" s="22">
        <f>VLOOKUP(A1014,[1]SGP!$A$4:$G$1137,7,0)</f>
        <v>0</v>
      </c>
      <c r="H1014" s="23"/>
      <c r="I1014" s="23">
        <v>0</v>
      </c>
      <c r="J1014" s="23">
        <v>0</v>
      </c>
      <c r="K1014" s="24">
        <v>0</v>
      </c>
      <c r="L1014" s="23">
        <v>0</v>
      </c>
      <c r="M1014" s="23">
        <v>0</v>
      </c>
      <c r="N1014" s="25">
        <f t="shared" si="149"/>
        <v>0</v>
      </c>
      <c r="O1014" s="25">
        <v>0</v>
      </c>
      <c r="P1014" s="22">
        <v>0</v>
      </c>
      <c r="Q1014" s="23">
        <v>0</v>
      </c>
      <c r="R1014" s="23">
        <v>0</v>
      </c>
      <c r="S1014" s="31">
        <v>23587260</v>
      </c>
      <c r="T1014" s="23">
        <v>0</v>
      </c>
      <c r="U1014" s="24">
        <v>0</v>
      </c>
      <c r="V1014" s="23">
        <v>0</v>
      </c>
      <c r="W1014" s="23">
        <v>0</v>
      </c>
      <c r="X1014" s="25">
        <f t="shared" si="141"/>
        <v>23587260</v>
      </c>
      <c r="Y1014" s="25">
        <v>0</v>
      </c>
      <c r="Z1014" s="22">
        <v>0</v>
      </c>
      <c r="AA1014" s="23">
        <v>0</v>
      </c>
      <c r="AB1014" s="22">
        <v>0</v>
      </c>
      <c r="AC1014" s="23">
        <v>0</v>
      </c>
      <c r="AD1014" s="23">
        <v>0</v>
      </c>
      <c r="AE1014" s="23">
        <v>0</v>
      </c>
      <c r="AF1014" s="24">
        <v>0</v>
      </c>
      <c r="AG1014" s="23">
        <v>0</v>
      </c>
      <c r="AH1014" s="23">
        <v>0</v>
      </c>
      <c r="AI1014" s="25">
        <f t="shared" si="142"/>
        <v>23587260</v>
      </c>
      <c r="AJ1014" s="25">
        <v>0</v>
      </c>
      <c r="AK1014" s="24">
        <v>0</v>
      </c>
      <c r="AL1014" s="23">
        <v>0</v>
      </c>
      <c r="AM1014" s="23">
        <v>0</v>
      </c>
      <c r="AN1014" s="24">
        <v>0</v>
      </c>
      <c r="AO1014" s="24">
        <v>0</v>
      </c>
      <c r="AP1014" s="23">
        <v>0</v>
      </c>
      <c r="AQ1014" s="23">
        <v>0</v>
      </c>
      <c r="AR1014" s="23">
        <v>0</v>
      </c>
      <c r="AS1014" s="41" t="s">
        <v>2304</v>
      </c>
      <c r="AT1014" s="23">
        <v>0</v>
      </c>
      <c r="AU1014" s="23">
        <v>0</v>
      </c>
      <c r="AV1014" s="25">
        <v>23587260</v>
      </c>
      <c r="AW1014" s="22">
        <v>0</v>
      </c>
      <c r="AX1014" s="23">
        <v>0</v>
      </c>
      <c r="AY1014" s="41">
        <v>0</v>
      </c>
      <c r="AZ1014" s="23">
        <v>0</v>
      </c>
      <c r="BA1014" s="24">
        <v>0</v>
      </c>
      <c r="BB1014" s="23">
        <v>0</v>
      </c>
      <c r="BC1014" s="23"/>
      <c r="BD1014" s="23">
        <v>0</v>
      </c>
      <c r="BE1014" s="41">
        <v>0</v>
      </c>
      <c r="BF1014" s="23">
        <v>17984965</v>
      </c>
      <c r="BG1014" s="23">
        <v>20757672</v>
      </c>
      <c r="BH1014" s="25">
        <v>62329897</v>
      </c>
      <c r="BI1014" s="23">
        <v>0</v>
      </c>
      <c r="BJ1014" s="23">
        <v>5136446</v>
      </c>
      <c r="BK1014" s="23">
        <v>0</v>
      </c>
      <c r="BL1014" s="23">
        <v>0</v>
      </c>
      <c r="BM1014" s="23">
        <v>0</v>
      </c>
      <c r="BN1014" s="24">
        <v>0</v>
      </c>
      <c r="BO1014" s="23">
        <v>0</v>
      </c>
      <c r="BP1014" s="23">
        <v>0</v>
      </c>
      <c r="BQ1014" s="23">
        <v>0</v>
      </c>
      <c r="BR1014" s="25">
        <v>67466343</v>
      </c>
      <c r="BS1014" s="22">
        <v>0</v>
      </c>
      <c r="BT1014" s="23">
        <v>0</v>
      </c>
      <c r="BU1014" s="23">
        <v>0</v>
      </c>
      <c r="BV1014" s="23">
        <v>0</v>
      </c>
      <c r="BW1014" s="24">
        <v>0</v>
      </c>
      <c r="BX1014" s="23">
        <v>0</v>
      </c>
      <c r="BY1014" s="23">
        <v>0</v>
      </c>
      <c r="BZ1014" s="23">
        <v>0</v>
      </c>
      <c r="CA1014" s="25">
        <f t="shared" si="143"/>
        <v>67466343</v>
      </c>
      <c r="CB1014" s="22">
        <v>0</v>
      </c>
      <c r="CC1014" s="23">
        <v>0</v>
      </c>
      <c r="CD1014" s="23">
        <v>0</v>
      </c>
      <c r="CE1014" s="23">
        <v>0</v>
      </c>
      <c r="CF1014" s="24">
        <v>0</v>
      </c>
      <c r="CG1014" s="23">
        <v>0</v>
      </c>
      <c r="CH1014" s="23">
        <v>0</v>
      </c>
      <c r="CI1014" s="23">
        <v>0</v>
      </c>
      <c r="CJ1014" s="25">
        <f t="shared" si="144"/>
        <v>67466343</v>
      </c>
      <c r="CK1014" s="22">
        <v>0</v>
      </c>
      <c r="CL1014" s="23">
        <v>0</v>
      </c>
      <c r="CM1014" s="23">
        <v>0</v>
      </c>
      <c r="CN1014" s="23">
        <v>0</v>
      </c>
      <c r="CO1014" s="23">
        <v>0</v>
      </c>
      <c r="CP1014" s="24">
        <v>0</v>
      </c>
      <c r="CQ1014" s="23">
        <v>0</v>
      </c>
      <c r="CR1014" s="23">
        <v>0</v>
      </c>
      <c r="CS1014" s="25">
        <f t="shared" si="145"/>
        <v>67466343</v>
      </c>
      <c r="CT1014" s="22">
        <v>0</v>
      </c>
      <c r="CU1014" s="23">
        <v>0</v>
      </c>
      <c r="CV1014" s="23">
        <v>0</v>
      </c>
      <c r="CW1014" s="23"/>
      <c r="CX1014" s="23">
        <v>0</v>
      </c>
      <c r="CY1014" s="24">
        <v>0</v>
      </c>
      <c r="CZ1014" s="23">
        <v>0</v>
      </c>
      <c r="DA1014" s="23">
        <v>0</v>
      </c>
      <c r="DB1014" s="25">
        <f t="shared" si="147"/>
        <v>67466343</v>
      </c>
      <c r="DC1014" s="22">
        <v>0</v>
      </c>
      <c r="DD1014" s="23">
        <v>0</v>
      </c>
      <c r="DE1014" s="23">
        <v>0</v>
      </c>
      <c r="DF1014" s="23">
        <v>0</v>
      </c>
      <c r="DG1014" s="23">
        <v>0</v>
      </c>
      <c r="DH1014" s="24">
        <v>0</v>
      </c>
      <c r="DI1014" s="23">
        <v>0</v>
      </c>
      <c r="DJ1014" s="23">
        <v>0</v>
      </c>
      <c r="DK1014" s="25">
        <f t="shared" si="148"/>
        <v>67466343</v>
      </c>
      <c r="DL1014" s="28">
        <v>0</v>
      </c>
      <c r="DM1014" s="23">
        <v>0</v>
      </c>
      <c r="DN1014" s="23">
        <v>0</v>
      </c>
      <c r="DO1014" s="23">
        <v>0</v>
      </c>
      <c r="DP1014" s="23"/>
      <c r="DQ1014" s="23"/>
      <c r="DR1014" s="23">
        <v>0</v>
      </c>
      <c r="DS1014" s="23">
        <v>0</v>
      </c>
      <c r="DT1014" s="24">
        <v>0</v>
      </c>
      <c r="DU1014" s="23">
        <v>0</v>
      </c>
      <c r="DV1014" s="23">
        <v>0</v>
      </c>
      <c r="DW1014" s="26">
        <f t="shared" si="146"/>
        <v>67466343</v>
      </c>
      <c r="DX1014" s="26">
        <f>VLOOKUP(B1014,[2]RPTNCT049_ConsultaSaldosContabl!$I$4:$K$7914,3,0)</f>
        <v>23121411</v>
      </c>
      <c r="DY1014" s="13" t="e">
        <f>+S1014+AD1014+AU1014+#REF!+BG1014+#REF!+BQ1014+#REF!</f>
        <v>#REF!</v>
      </c>
    </row>
    <row r="1015" spans="1:129" ht="15" customHeight="1" x14ac:dyDescent="0.2">
      <c r="A1015" s="9">
        <v>8000843780</v>
      </c>
      <c r="B1015" s="9">
        <v>800084378</v>
      </c>
      <c r="C1015" s="9"/>
      <c r="D1015" s="27">
        <v>211819318</v>
      </c>
      <c r="E1015" s="21" t="s">
        <v>450</v>
      </c>
      <c r="F1015" s="20" t="s">
        <v>1593</v>
      </c>
      <c r="G1015" s="22">
        <f>VLOOKUP(A1015,[1]SGP!$A$4:$G$1137,7,0)</f>
        <v>0</v>
      </c>
      <c r="H1015" s="23"/>
      <c r="I1015" s="23">
        <v>0</v>
      </c>
      <c r="J1015" s="23">
        <v>0</v>
      </c>
      <c r="K1015" s="24">
        <v>0</v>
      </c>
      <c r="L1015" s="23">
        <v>0</v>
      </c>
      <c r="M1015" s="23">
        <v>0</v>
      </c>
      <c r="N1015" s="25">
        <f t="shared" si="149"/>
        <v>0</v>
      </c>
      <c r="O1015" s="25">
        <v>0</v>
      </c>
      <c r="P1015" s="22">
        <v>0</v>
      </c>
      <c r="Q1015" s="23">
        <v>0</v>
      </c>
      <c r="R1015" s="23">
        <v>0</v>
      </c>
      <c r="S1015" s="31">
        <v>38126436</v>
      </c>
      <c r="T1015" s="23">
        <v>0</v>
      </c>
      <c r="U1015" s="24">
        <v>0</v>
      </c>
      <c r="V1015" s="23">
        <v>0</v>
      </c>
      <c r="W1015" s="23">
        <v>0</v>
      </c>
      <c r="X1015" s="25">
        <f t="shared" si="141"/>
        <v>38126436</v>
      </c>
      <c r="Y1015" s="25">
        <v>0</v>
      </c>
      <c r="Z1015" s="22">
        <v>0</v>
      </c>
      <c r="AA1015" s="23">
        <v>0</v>
      </c>
      <c r="AB1015" s="22">
        <v>0</v>
      </c>
      <c r="AC1015" s="23">
        <v>0</v>
      </c>
      <c r="AD1015" s="23">
        <v>0</v>
      </c>
      <c r="AE1015" s="23">
        <v>0</v>
      </c>
      <c r="AF1015" s="24">
        <v>0</v>
      </c>
      <c r="AG1015" s="23">
        <v>0</v>
      </c>
      <c r="AH1015" s="23">
        <v>0</v>
      </c>
      <c r="AI1015" s="25">
        <f t="shared" si="142"/>
        <v>38126436</v>
      </c>
      <c r="AJ1015" s="25">
        <v>0</v>
      </c>
      <c r="AK1015" s="24">
        <v>0</v>
      </c>
      <c r="AL1015" s="23">
        <v>0</v>
      </c>
      <c r="AM1015" s="23">
        <v>0</v>
      </c>
      <c r="AN1015" s="24">
        <v>0</v>
      </c>
      <c r="AO1015" s="24">
        <v>0</v>
      </c>
      <c r="AP1015" s="23">
        <v>0</v>
      </c>
      <c r="AQ1015" s="23">
        <v>0</v>
      </c>
      <c r="AR1015" s="23">
        <v>0</v>
      </c>
      <c r="AS1015" s="41" t="s">
        <v>2304</v>
      </c>
      <c r="AT1015" s="23">
        <v>0</v>
      </c>
      <c r="AU1015" s="23">
        <v>348391780</v>
      </c>
      <c r="AV1015" s="25">
        <v>386518216</v>
      </c>
      <c r="AW1015" s="22">
        <v>0</v>
      </c>
      <c r="AX1015" s="23">
        <v>0</v>
      </c>
      <c r="AY1015" s="41">
        <v>0</v>
      </c>
      <c r="AZ1015" s="23">
        <v>0</v>
      </c>
      <c r="BA1015" s="24">
        <v>0</v>
      </c>
      <c r="BB1015" s="23">
        <v>0</v>
      </c>
      <c r="BC1015" s="23"/>
      <c r="BD1015" s="23">
        <v>0</v>
      </c>
      <c r="BE1015" s="41">
        <v>0</v>
      </c>
      <c r="BF1015" s="23">
        <v>475104695</v>
      </c>
      <c r="BG1015" s="23">
        <v>319760426</v>
      </c>
      <c r="BH1015" s="25">
        <v>1181383337</v>
      </c>
      <c r="BI1015" s="23">
        <v>0</v>
      </c>
      <c r="BJ1015" s="23">
        <v>135683541</v>
      </c>
      <c r="BK1015" s="23">
        <v>0</v>
      </c>
      <c r="BL1015" s="23">
        <v>0</v>
      </c>
      <c r="BM1015" s="23">
        <v>0</v>
      </c>
      <c r="BN1015" s="24">
        <v>0</v>
      </c>
      <c r="BO1015" s="23">
        <v>0</v>
      </c>
      <c r="BP1015" s="23">
        <v>0</v>
      </c>
      <c r="BQ1015" s="23">
        <v>20530629</v>
      </c>
      <c r="BR1015" s="25">
        <v>1337597507</v>
      </c>
      <c r="BS1015" s="22">
        <v>0</v>
      </c>
      <c r="BT1015" s="23">
        <v>0</v>
      </c>
      <c r="BU1015" s="23">
        <v>0</v>
      </c>
      <c r="BV1015" s="23">
        <v>0</v>
      </c>
      <c r="BW1015" s="24">
        <v>0</v>
      </c>
      <c r="BX1015" s="23">
        <v>0</v>
      </c>
      <c r="BY1015" s="23">
        <v>0</v>
      </c>
      <c r="BZ1015" s="23">
        <v>0</v>
      </c>
      <c r="CA1015" s="25">
        <f t="shared" si="143"/>
        <v>1337597507</v>
      </c>
      <c r="CB1015" s="22">
        <v>0</v>
      </c>
      <c r="CC1015" s="23">
        <v>0</v>
      </c>
      <c r="CD1015" s="23">
        <v>0</v>
      </c>
      <c r="CE1015" s="23">
        <v>0</v>
      </c>
      <c r="CF1015" s="24">
        <v>0</v>
      </c>
      <c r="CG1015" s="23">
        <v>0</v>
      </c>
      <c r="CH1015" s="23">
        <v>0</v>
      </c>
      <c r="CI1015" s="23">
        <v>0</v>
      </c>
      <c r="CJ1015" s="25">
        <f t="shared" si="144"/>
        <v>1337597507</v>
      </c>
      <c r="CK1015" s="22">
        <v>0</v>
      </c>
      <c r="CL1015" s="23">
        <v>0</v>
      </c>
      <c r="CM1015" s="23">
        <v>0</v>
      </c>
      <c r="CN1015" s="23">
        <v>0</v>
      </c>
      <c r="CO1015" s="23">
        <v>0</v>
      </c>
      <c r="CP1015" s="24">
        <v>0</v>
      </c>
      <c r="CQ1015" s="23">
        <v>0</v>
      </c>
      <c r="CR1015" s="23">
        <v>0</v>
      </c>
      <c r="CS1015" s="25">
        <f t="shared" si="145"/>
        <v>1337597507</v>
      </c>
      <c r="CT1015" s="22">
        <v>0</v>
      </c>
      <c r="CU1015" s="23">
        <v>0</v>
      </c>
      <c r="CV1015" s="23">
        <v>0</v>
      </c>
      <c r="CW1015" s="23"/>
      <c r="CX1015" s="23">
        <v>0</v>
      </c>
      <c r="CY1015" s="24">
        <v>0</v>
      </c>
      <c r="CZ1015" s="23">
        <v>0</v>
      </c>
      <c r="DA1015" s="23">
        <v>0</v>
      </c>
      <c r="DB1015" s="25">
        <f t="shared" si="147"/>
        <v>1337597507</v>
      </c>
      <c r="DC1015" s="22">
        <v>0</v>
      </c>
      <c r="DD1015" s="23">
        <v>0</v>
      </c>
      <c r="DE1015" s="23">
        <v>0</v>
      </c>
      <c r="DF1015" s="23">
        <v>0</v>
      </c>
      <c r="DG1015" s="23">
        <v>0</v>
      </c>
      <c r="DH1015" s="24">
        <v>0</v>
      </c>
      <c r="DI1015" s="23">
        <v>0</v>
      </c>
      <c r="DJ1015" s="23">
        <v>0</v>
      </c>
      <c r="DK1015" s="25">
        <f t="shared" si="148"/>
        <v>1337597507</v>
      </c>
      <c r="DL1015" s="28">
        <v>0</v>
      </c>
      <c r="DM1015" s="23">
        <v>0</v>
      </c>
      <c r="DN1015" s="23">
        <v>0</v>
      </c>
      <c r="DO1015" s="23">
        <v>0</v>
      </c>
      <c r="DP1015" s="23"/>
      <c r="DQ1015" s="23"/>
      <c r="DR1015" s="23">
        <v>0</v>
      </c>
      <c r="DS1015" s="23">
        <v>0</v>
      </c>
      <c r="DT1015" s="24">
        <v>0</v>
      </c>
      <c r="DU1015" s="23">
        <v>0</v>
      </c>
      <c r="DV1015" s="23">
        <v>0</v>
      </c>
      <c r="DW1015" s="26">
        <f t="shared" si="146"/>
        <v>1337597507</v>
      </c>
      <c r="DX1015" s="26">
        <f>VLOOKUP(B1015,[2]RPTNCT049_ConsultaSaldosContabl!$I$4:$K$7914,3,0)</f>
        <v>610788236</v>
      </c>
      <c r="DY1015" s="13" t="e">
        <f>+S1015+AD1015+AU1015+#REF!+BG1015+#REF!+BQ1015+#REF!</f>
        <v>#REF!</v>
      </c>
    </row>
    <row r="1016" spans="1:129" ht="15" customHeight="1" x14ac:dyDescent="0.2">
      <c r="A1016" s="9">
        <v>8000836727</v>
      </c>
      <c r="B1016" s="9">
        <v>800083672</v>
      </c>
      <c r="C1016" s="9"/>
      <c r="D1016" s="27">
        <v>212352323</v>
      </c>
      <c r="E1016" s="21" t="s">
        <v>796</v>
      </c>
      <c r="F1016" s="20" t="s">
        <v>1932</v>
      </c>
      <c r="G1016" s="22">
        <f>VLOOKUP(A1016,[1]SGP!$A$4:$G$1137,7,0)</f>
        <v>0</v>
      </c>
      <c r="H1016" s="23"/>
      <c r="I1016" s="23">
        <v>0</v>
      </c>
      <c r="J1016" s="23">
        <v>0</v>
      </c>
      <c r="K1016" s="24">
        <v>0</v>
      </c>
      <c r="L1016" s="23">
        <v>0</v>
      </c>
      <c r="M1016" s="23">
        <v>0</v>
      </c>
      <c r="N1016" s="25">
        <f t="shared" si="149"/>
        <v>0</v>
      </c>
      <c r="O1016" s="25">
        <v>0</v>
      </c>
      <c r="P1016" s="22">
        <v>0</v>
      </c>
      <c r="Q1016" s="23">
        <v>0</v>
      </c>
      <c r="R1016" s="23">
        <v>0</v>
      </c>
      <c r="S1016" s="31">
        <v>57108179</v>
      </c>
      <c r="T1016" s="23">
        <v>0</v>
      </c>
      <c r="U1016" s="24">
        <v>0</v>
      </c>
      <c r="V1016" s="23">
        <v>0</v>
      </c>
      <c r="W1016" s="23">
        <v>0</v>
      </c>
      <c r="X1016" s="25">
        <f t="shared" si="141"/>
        <v>57108179</v>
      </c>
      <c r="Y1016" s="25">
        <v>0</v>
      </c>
      <c r="Z1016" s="22">
        <v>0</v>
      </c>
      <c r="AA1016" s="23">
        <v>0</v>
      </c>
      <c r="AB1016" s="22">
        <v>0</v>
      </c>
      <c r="AC1016" s="23">
        <v>0</v>
      </c>
      <c r="AD1016" s="23">
        <v>0</v>
      </c>
      <c r="AE1016" s="23">
        <v>0</v>
      </c>
      <c r="AF1016" s="24">
        <v>0</v>
      </c>
      <c r="AG1016" s="23">
        <v>0</v>
      </c>
      <c r="AH1016" s="23">
        <v>0</v>
      </c>
      <c r="AI1016" s="25">
        <f t="shared" si="142"/>
        <v>57108179</v>
      </c>
      <c r="AJ1016" s="25">
        <v>0</v>
      </c>
      <c r="AK1016" s="24">
        <v>0</v>
      </c>
      <c r="AL1016" s="23">
        <v>0</v>
      </c>
      <c r="AM1016" s="23">
        <v>0</v>
      </c>
      <c r="AN1016" s="24">
        <v>0</v>
      </c>
      <c r="AO1016" s="24">
        <v>0</v>
      </c>
      <c r="AP1016" s="23">
        <v>0</v>
      </c>
      <c r="AQ1016" s="23">
        <v>0</v>
      </c>
      <c r="AR1016" s="23">
        <v>0</v>
      </c>
      <c r="AS1016" s="41" t="s">
        <v>2304</v>
      </c>
      <c r="AT1016" s="23">
        <v>0</v>
      </c>
      <c r="AU1016" s="23">
        <v>0</v>
      </c>
      <c r="AV1016" s="25">
        <v>57108179</v>
      </c>
      <c r="AW1016" s="22">
        <v>0</v>
      </c>
      <c r="AX1016" s="23">
        <v>0</v>
      </c>
      <c r="AY1016" s="41">
        <v>0</v>
      </c>
      <c r="AZ1016" s="23">
        <v>0</v>
      </c>
      <c r="BA1016" s="24">
        <v>0</v>
      </c>
      <c r="BB1016" s="23">
        <v>0</v>
      </c>
      <c r="BC1016" s="23"/>
      <c r="BD1016" s="23">
        <v>0</v>
      </c>
      <c r="BE1016" s="41">
        <v>0</v>
      </c>
      <c r="BF1016" s="23">
        <v>43191555</v>
      </c>
      <c r="BG1016" s="23">
        <v>52340015</v>
      </c>
      <c r="BH1016" s="25">
        <v>152639749</v>
      </c>
      <c r="BI1016" s="23">
        <v>0</v>
      </c>
      <c r="BJ1016" s="23">
        <v>12932021</v>
      </c>
      <c r="BK1016" s="23">
        <v>0</v>
      </c>
      <c r="BL1016" s="23">
        <v>0</v>
      </c>
      <c r="BM1016" s="23">
        <v>0</v>
      </c>
      <c r="BN1016" s="24">
        <v>0</v>
      </c>
      <c r="BO1016" s="23">
        <v>0</v>
      </c>
      <c r="BP1016" s="23">
        <v>0</v>
      </c>
      <c r="BQ1016" s="23">
        <v>0</v>
      </c>
      <c r="BR1016" s="25">
        <v>165571770</v>
      </c>
      <c r="BS1016" s="22">
        <v>0</v>
      </c>
      <c r="BT1016" s="23">
        <v>0</v>
      </c>
      <c r="BU1016" s="23">
        <v>0</v>
      </c>
      <c r="BV1016" s="23">
        <v>0</v>
      </c>
      <c r="BW1016" s="24">
        <v>0</v>
      </c>
      <c r="BX1016" s="23">
        <v>0</v>
      </c>
      <c r="BY1016" s="23">
        <v>0</v>
      </c>
      <c r="BZ1016" s="23">
        <v>0</v>
      </c>
      <c r="CA1016" s="25">
        <f t="shared" si="143"/>
        <v>165571770</v>
      </c>
      <c r="CB1016" s="22">
        <v>0</v>
      </c>
      <c r="CC1016" s="23">
        <v>0</v>
      </c>
      <c r="CD1016" s="23">
        <v>0</v>
      </c>
      <c r="CE1016" s="23">
        <v>0</v>
      </c>
      <c r="CF1016" s="24">
        <v>0</v>
      </c>
      <c r="CG1016" s="23">
        <v>0</v>
      </c>
      <c r="CH1016" s="23">
        <v>0</v>
      </c>
      <c r="CI1016" s="23">
        <v>0</v>
      </c>
      <c r="CJ1016" s="25">
        <f t="shared" si="144"/>
        <v>165571770</v>
      </c>
      <c r="CK1016" s="22">
        <v>0</v>
      </c>
      <c r="CL1016" s="23">
        <v>0</v>
      </c>
      <c r="CM1016" s="23">
        <v>0</v>
      </c>
      <c r="CN1016" s="23">
        <v>0</v>
      </c>
      <c r="CO1016" s="23">
        <v>0</v>
      </c>
      <c r="CP1016" s="24">
        <v>0</v>
      </c>
      <c r="CQ1016" s="23">
        <v>0</v>
      </c>
      <c r="CR1016" s="23">
        <v>0</v>
      </c>
      <c r="CS1016" s="25">
        <f t="shared" si="145"/>
        <v>165571770</v>
      </c>
      <c r="CT1016" s="22">
        <v>0</v>
      </c>
      <c r="CU1016" s="23">
        <v>0</v>
      </c>
      <c r="CV1016" s="23">
        <v>0</v>
      </c>
      <c r="CW1016" s="23"/>
      <c r="CX1016" s="23">
        <v>0</v>
      </c>
      <c r="CY1016" s="24">
        <v>0</v>
      </c>
      <c r="CZ1016" s="23">
        <v>0</v>
      </c>
      <c r="DA1016" s="23">
        <v>0</v>
      </c>
      <c r="DB1016" s="25">
        <f t="shared" si="147"/>
        <v>165571770</v>
      </c>
      <c r="DC1016" s="22">
        <v>0</v>
      </c>
      <c r="DD1016" s="23">
        <v>0</v>
      </c>
      <c r="DE1016" s="23">
        <v>0</v>
      </c>
      <c r="DF1016" s="23">
        <v>0</v>
      </c>
      <c r="DG1016" s="23">
        <v>0</v>
      </c>
      <c r="DH1016" s="24">
        <v>0</v>
      </c>
      <c r="DI1016" s="23">
        <v>0</v>
      </c>
      <c r="DJ1016" s="23">
        <v>0</v>
      </c>
      <c r="DK1016" s="25">
        <f t="shared" si="148"/>
        <v>165571770</v>
      </c>
      <c r="DL1016" s="28">
        <v>0</v>
      </c>
      <c r="DM1016" s="23">
        <v>0</v>
      </c>
      <c r="DN1016" s="23">
        <v>0</v>
      </c>
      <c r="DO1016" s="23">
        <v>0</v>
      </c>
      <c r="DP1016" s="23"/>
      <c r="DQ1016" s="23"/>
      <c r="DR1016" s="23">
        <v>0</v>
      </c>
      <c r="DS1016" s="23">
        <v>0</v>
      </c>
      <c r="DT1016" s="24">
        <v>0</v>
      </c>
      <c r="DU1016" s="23">
        <v>0</v>
      </c>
      <c r="DV1016" s="23">
        <v>0</v>
      </c>
      <c r="DW1016" s="26">
        <f t="shared" si="146"/>
        <v>165571770</v>
      </c>
      <c r="DX1016" s="26">
        <f>VLOOKUP(B1016,[2]RPTNCT049_ConsultaSaldosContabl!$I$4:$K$7914,3,0)</f>
        <v>56123576</v>
      </c>
      <c r="DY1016" s="13" t="e">
        <f>+S1016+AD1016+AU1016+#REF!+BG1016+#REF!+BQ1016+#REF!</f>
        <v>#REF!</v>
      </c>
    </row>
    <row r="1017" spans="1:129" ht="15" customHeight="1" x14ac:dyDescent="0.2">
      <c r="A1017" s="9">
        <v>8000832337</v>
      </c>
      <c r="B1017" s="9">
        <v>800083233</v>
      </c>
      <c r="C1017" s="9"/>
      <c r="D1017" s="27">
        <v>216415664</v>
      </c>
      <c r="E1017" s="21" t="s">
        <v>357</v>
      </c>
      <c r="F1017" s="20" t="s">
        <v>1502</v>
      </c>
      <c r="G1017" s="22">
        <f>VLOOKUP(A1017,[1]SGP!$A$4:$G$1137,7,0)</f>
        <v>0</v>
      </c>
      <c r="H1017" s="23"/>
      <c r="I1017" s="23">
        <v>0</v>
      </c>
      <c r="J1017" s="23">
        <v>0</v>
      </c>
      <c r="K1017" s="24">
        <v>0</v>
      </c>
      <c r="L1017" s="23">
        <v>0</v>
      </c>
      <c r="M1017" s="23">
        <v>0</v>
      </c>
      <c r="N1017" s="25">
        <f t="shared" si="149"/>
        <v>0</v>
      </c>
      <c r="O1017" s="25">
        <v>0</v>
      </c>
      <c r="P1017" s="22">
        <v>0</v>
      </c>
      <c r="Q1017" s="23">
        <v>0</v>
      </c>
      <c r="R1017" s="23">
        <v>0</v>
      </c>
      <c r="S1017" s="31">
        <v>29509744</v>
      </c>
      <c r="T1017" s="23">
        <v>0</v>
      </c>
      <c r="U1017" s="24">
        <v>0</v>
      </c>
      <c r="V1017" s="23">
        <v>0</v>
      </c>
      <c r="W1017" s="23">
        <v>0</v>
      </c>
      <c r="X1017" s="25">
        <f t="shared" si="141"/>
        <v>29509744</v>
      </c>
      <c r="Y1017" s="25">
        <v>0</v>
      </c>
      <c r="Z1017" s="22">
        <v>0</v>
      </c>
      <c r="AA1017" s="23">
        <v>0</v>
      </c>
      <c r="AB1017" s="22">
        <v>0</v>
      </c>
      <c r="AC1017" s="23">
        <v>0</v>
      </c>
      <c r="AD1017" s="23">
        <v>0</v>
      </c>
      <c r="AE1017" s="23">
        <v>0</v>
      </c>
      <c r="AF1017" s="24">
        <v>0</v>
      </c>
      <c r="AG1017" s="23">
        <v>0</v>
      </c>
      <c r="AH1017" s="23">
        <v>0</v>
      </c>
      <c r="AI1017" s="25">
        <f t="shared" si="142"/>
        <v>29509744</v>
      </c>
      <c r="AJ1017" s="25">
        <v>0</v>
      </c>
      <c r="AK1017" s="24">
        <v>0</v>
      </c>
      <c r="AL1017" s="23">
        <v>0</v>
      </c>
      <c r="AM1017" s="23">
        <v>0</v>
      </c>
      <c r="AN1017" s="24">
        <v>0</v>
      </c>
      <c r="AO1017" s="24">
        <v>0</v>
      </c>
      <c r="AP1017" s="23">
        <v>0</v>
      </c>
      <c r="AQ1017" s="23">
        <v>0</v>
      </c>
      <c r="AR1017" s="23">
        <v>0</v>
      </c>
      <c r="AS1017" s="41" t="s">
        <v>2304</v>
      </c>
      <c r="AT1017" s="23">
        <v>0</v>
      </c>
      <c r="AU1017" s="23">
        <v>0</v>
      </c>
      <c r="AV1017" s="25">
        <v>29509744</v>
      </c>
      <c r="AW1017" s="22">
        <v>0</v>
      </c>
      <c r="AX1017" s="23">
        <v>0</v>
      </c>
      <c r="AY1017" s="41">
        <v>0</v>
      </c>
      <c r="AZ1017" s="23">
        <v>0</v>
      </c>
      <c r="BA1017" s="24">
        <v>0</v>
      </c>
      <c r="BB1017" s="23">
        <v>0</v>
      </c>
      <c r="BC1017" s="23"/>
      <c r="BD1017" s="23">
        <v>0</v>
      </c>
      <c r="BE1017" s="41">
        <v>0</v>
      </c>
      <c r="BF1017" s="23">
        <v>27545260</v>
      </c>
      <c r="BG1017" s="23">
        <v>27594399</v>
      </c>
      <c r="BH1017" s="25">
        <v>84649403</v>
      </c>
      <c r="BI1017" s="23">
        <v>0</v>
      </c>
      <c r="BJ1017" s="23">
        <v>7867255</v>
      </c>
      <c r="BK1017" s="23">
        <v>0</v>
      </c>
      <c r="BL1017" s="23">
        <v>0</v>
      </c>
      <c r="BM1017" s="23">
        <v>0</v>
      </c>
      <c r="BN1017" s="24">
        <v>0</v>
      </c>
      <c r="BO1017" s="23">
        <v>0</v>
      </c>
      <c r="BP1017" s="23">
        <v>0</v>
      </c>
      <c r="BQ1017" s="23">
        <v>16942902</v>
      </c>
      <c r="BR1017" s="25">
        <v>109459560</v>
      </c>
      <c r="BS1017" s="22">
        <v>0</v>
      </c>
      <c r="BT1017" s="23">
        <v>0</v>
      </c>
      <c r="BU1017" s="23">
        <v>0</v>
      </c>
      <c r="BV1017" s="23">
        <v>0</v>
      </c>
      <c r="BW1017" s="24">
        <v>0</v>
      </c>
      <c r="BX1017" s="23">
        <v>0</v>
      </c>
      <c r="BY1017" s="23">
        <v>0</v>
      </c>
      <c r="BZ1017" s="23">
        <v>0</v>
      </c>
      <c r="CA1017" s="25">
        <f t="shared" si="143"/>
        <v>109459560</v>
      </c>
      <c r="CB1017" s="22">
        <v>0</v>
      </c>
      <c r="CC1017" s="23">
        <v>0</v>
      </c>
      <c r="CD1017" s="23">
        <v>0</v>
      </c>
      <c r="CE1017" s="23">
        <v>0</v>
      </c>
      <c r="CF1017" s="24">
        <v>0</v>
      </c>
      <c r="CG1017" s="23">
        <v>0</v>
      </c>
      <c r="CH1017" s="23">
        <v>0</v>
      </c>
      <c r="CI1017" s="23">
        <v>0</v>
      </c>
      <c r="CJ1017" s="25">
        <f t="shared" si="144"/>
        <v>109459560</v>
      </c>
      <c r="CK1017" s="22">
        <v>0</v>
      </c>
      <c r="CL1017" s="23">
        <v>0</v>
      </c>
      <c r="CM1017" s="23">
        <v>0</v>
      </c>
      <c r="CN1017" s="23">
        <v>0</v>
      </c>
      <c r="CO1017" s="23">
        <v>0</v>
      </c>
      <c r="CP1017" s="24">
        <v>0</v>
      </c>
      <c r="CQ1017" s="23">
        <v>0</v>
      </c>
      <c r="CR1017" s="23">
        <v>0</v>
      </c>
      <c r="CS1017" s="25">
        <f t="shared" si="145"/>
        <v>109459560</v>
      </c>
      <c r="CT1017" s="22">
        <v>0</v>
      </c>
      <c r="CU1017" s="23">
        <v>0</v>
      </c>
      <c r="CV1017" s="23">
        <v>0</v>
      </c>
      <c r="CW1017" s="23"/>
      <c r="CX1017" s="23">
        <v>0</v>
      </c>
      <c r="CY1017" s="24">
        <v>0</v>
      </c>
      <c r="CZ1017" s="23">
        <v>0</v>
      </c>
      <c r="DA1017" s="23">
        <v>0</v>
      </c>
      <c r="DB1017" s="25">
        <f t="shared" si="147"/>
        <v>109459560</v>
      </c>
      <c r="DC1017" s="22">
        <v>0</v>
      </c>
      <c r="DD1017" s="23">
        <v>0</v>
      </c>
      <c r="DE1017" s="23">
        <v>0</v>
      </c>
      <c r="DF1017" s="23">
        <v>0</v>
      </c>
      <c r="DG1017" s="23">
        <v>0</v>
      </c>
      <c r="DH1017" s="24">
        <v>0</v>
      </c>
      <c r="DI1017" s="23">
        <v>0</v>
      </c>
      <c r="DJ1017" s="23">
        <v>0</v>
      </c>
      <c r="DK1017" s="25">
        <f t="shared" si="148"/>
        <v>109459560</v>
      </c>
      <c r="DL1017" s="28">
        <v>0</v>
      </c>
      <c r="DM1017" s="23">
        <v>0</v>
      </c>
      <c r="DN1017" s="23">
        <v>0</v>
      </c>
      <c r="DO1017" s="23">
        <v>0</v>
      </c>
      <c r="DP1017" s="23"/>
      <c r="DQ1017" s="23"/>
      <c r="DR1017" s="23">
        <v>0</v>
      </c>
      <c r="DS1017" s="23">
        <v>0</v>
      </c>
      <c r="DT1017" s="24">
        <v>0</v>
      </c>
      <c r="DU1017" s="23">
        <v>0</v>
      </c>
      <c r="DV1017" s="23">
        <v>0</v>
      </c>
      <c r="DW1017" s="26">
        <f t="shared" si="146"/>
        <v>109459560</v>
      </c>
      <c r="DX1017" s="26">
        <f>VLOOKUP(B1017,[2]RPTNCT049_ConsultaSaldosContabl!$I$4:$K$7914,3,0)</f>
        <v>35412515</v>
      </c>
      <c r="DY1017" s="13" t="e">
        <f>+S1017+AD1017+AU1017+#REF!+BG1017+#REF!+BQ1017+#REF!</f>
        <v>#REF!</v>
      </c>
    </row>
    <row r="1018" spans="1:129" ht="15" customHeight="1" x14ac:dyDescent="0.2">
      <c r="A1018" s="9">
        <v>8000810919</v>
      </c>
      <c r="B1018" s="9">
        <v>800081091</v>
      </c>
      <c r="C1018" s="9"/>
      <c r="D1018" s="27">
        <v>212325123</v>
      </c>
      <c r="E1018" s="21" t="s">
        <v>537</v>
      </c>
      <c r="F1018" s="20" t="s">
        <v>1678</v>
      </c>
      <c r="G1018" s="22">
        <f>VLOOKUP(A1018,[1]SGP!$A$4:$G$1137,7,0)</f>
        <v>0</v>
      </c>
      <c r="H1018" s="23"/>
      <c r="I1018" s="23">
        <v>0</v>
      </c>
      <c r="J1018" s="23">
        <v>0</v>
      </c>
      <c r="K1018" s="24">
        <v>0</v>
      </c>
      <c r="L1018" s="23">
        <v>0</v>
      </c>
      <c r="M1018" s="23">
        <v>0</v>
      </c>
      <c r="N1018" s="25">
        <f t="shared" si="149"/>
        <v>0</v>
      </c>
      <c r="O1018" s="25">
        <v>0</v>
      </c>
      <c r="P1018" s="22">
        <v>0</v>
      </c>
      <c r="Q1018" s="23">
        <v>0</v>
      </c>
      <c r="R1018" s="23">
        <v>0</v>
      </c>
      <c r="S1018" s="31">
        <v>56806043</v>
      </c>
      <c r="T1018" s="23">
        <v>0</v>
      </c>
      <c r="U1018" s="24">
        <v>0</v>
      </c>
      <c r="V1018" s="23">
        <v>0</v>
      </c>
      <c r="W1018" s="23">
        <v>0</v>
      </c>
      <c r="X1018" s="25">
        <f t="shared" si="141"/>
        <v>56806043</v>
      </c>
      <c r="Y1018" s="25">
        <v>0</v>
      </c>
      <c r="Z1018" s="22">
        <v>0</v>
      </c>
      <c r="AA1018" s="23">
        <v>0</v>
      </c>
      <c r="AB1018" s="22">
        <v>0</v>
      </c>
      <c r="AC1018" s="23">
        <v>0</v>
      </c>
      <c r="AD1018" s="23">
        <v>0</v>
      </c>
      <c r="AE1018" s="23">
        <v>0</v>
      </c>
      <c r="AF1018" s="24">
        <v>0</v>
      </c>
      <c r="AG1018" s="23">
        <v>0</v>
      </c>
      <c r="AH1018" s="23">
        <v>0</v>
      </c>
      <c r="AI1018" s="25">
        <f t="shared" si="142"/>
        <v>56806043</v>
      </c>
      <c r="AJ1018" s="25">
        <v>0</v>
      </c>
      <c r="AK1018" s="24">
        <v>0</v>
      </c>
      <c r="AL1018" s="23">
        <v>0</v>
      </c>
      <c r="AM1018" s="23">
        <v>0</v>
      </c>
      <c r="AN1018" s="24">
        <v>0</v>
      </c>
      <c r="AO1018" s="24">
        <v>0</v>
      </c>
      <c r="AP1018" s="23">
        <v>0</v>
      </c>
      <c r="AQ1018" s="23">
        <v>0</v>
      </c>
      <c r="AR1018" s="23">
        <v>0</v>
      </c>
      <c r="AS1018" s="41" t="s">
        <v>2304</v>
      </c>
      <c r="AT1018" s="23">
        <v>0</v>
      </c>
      <c r="AU1018" s="23">
        <v>0</v>
      </c>
      <c r="AV1018" s="25">
        <v>56806043</v>
      </c>
      <c r="AW1018" s="22">
        <v>0</v>
      </c>
      <c r="AX1018" s="23">
        <v>0</v>
      </c>
      <c r="AY1018" s="41">
        <v>0</v>
      </c>
      <c r="AZ1018" s="23">
        <v>0</v>
      </c>
      <c r="BA1018" s="24">
        <v>0</v>
      </c>
      <c r="BB1018" s="23">
        <v>0</v>
      </c>
      <c r="BC1018" s="23"/>
      <c r="BD1018" s="23">
        <v>0</v>
      </c>
      <c r="BE1018" s="41">
        <v>0</v>
      </c>
      <c r="BF1018" s="23">
        <v>34824855</v>
      </c>
      <c r="BG1018" s="23">
        <v>52225928</v>
      </c>
      <c r="BH1018" s="25">
        <v>143856826</v>
      </c>
      <c r="BI1018" s="23">
        <v>0</v>
      </c>
      <c r="BJ1018" s="23">
        <v>9946776</v>
      </c>
      <c r="BK1018" s="23">
        <v>0</v>
      </c>
      <c r="BL1018" s="23">
        <v>0</v>
      </c>
      <c r="BM1018" s="23">
        <v>0</v>
      </c>
      <c r="BN1018" s="24">
        <v>0</v>
      </c>
      <c r="BO1018" s="23">
        <v>0</v>
      </c>
      <c r="BP1018" s="23">
        <v>0</v>
      </c>
      <c r="BQ1018" s="23">
        <v>0</v>
      </c>
      <c r="BR1018" s="25">
        <v>153803602</v>
      </c>
      <c r="BS1018" s="22">
        <v>0</v>
      </c>
      <c r="BT1018" s="23">
        <v>0</v>
      </c>
      <c r="BU1018" s="23">
        <v>0</v>
      </c>
      <c r="BV1018" s="23">
        <v>0</v>
      </c>
      <c r="BW1018" s="24">
        <v>0</v>
      </c>
      <c r="BX1018" s="23">
        <v>0</v>
      </c>
      <c r="BY1018" s="23">
        <v>0</v>
      </c>
      <c r="BZ1018" s="23">
        <v>0</v>
      </c>
      <c r="CA1018" s="25">
        <f t="shared" si="143"/>
        <v>153803602</v>
      </c>
      <c r="CB1018" s="22">
        <v>0</v>
      </c>
      <c r="CC1018" s="23">
        <v>0</v>
      </c>
      <c r="CD1018" s="23">
        <v>0</v>
      </c>
      <c r="CE1018" s="23">
        <v>0</v>
      </c>
      <c r="CF1018" s="24">
        <v>0</v>
      </c>
      <c r="CG1018" s="23">
        <v>0</v>
      </c>
      <c r="CH1018" s="23">
        <v>0</v>
      </c>
      <c r="CI1018" s="23">
        <v>0</v>
      </c>
      <c r="CJ1018" s="25">
        <f t="shared" si="144"/>
        <v>153803602</v>
      </c>
      <c r="CK1018" s="22">
        <v>0</v>
      </c>
      <c r="CL1018" s="23">
        <v>0</v>
      </c>
      <c r="CM1018" s="23">
        <v>0</v>
      </c>
      <c r="CN1018" s="23">
        <v>0</v>
      </c>
      <c r="CO1018" s="23">
        <v>0</v>
      </c>
      <c r="CP1018" s="24">
        <v>0</v>
      </c>
      <c r="CQ1018" s="23">
        <v>0</v>
      </c>
      <c r="CR1018" s="23">
        <v>0</v>
      </c>
      <c r="CS1018" s="25">
        <f t="shared" si="145"/>
        <v>153803602</v>
      </c>
      <c r="CT1018" s="22">
        <v>0</v>
      </c>
      <c r="CU1018" s="23">
        <v>0</v>
      </c>
      <c r="CV1018" s="23">
        <v>0</v>
      </c>
      <c r="CW1018" s="23"/>
      <c r="CX1018" s="23">
        <v>0</v>
      </c>
      <c r="CY1018" s="24">
        <v>0</v>
      </c>
      <c r="CZ1018" s="23">
        <v>0</v>
      </c>
      <c r="DA1018" s="23">
        <v>0</v>
      </c>
      <c r="DB1018" s="25">
        <f t="shared" si="147"/>
        <v>153803602</v>
      </c>
      <c r="DC1018" s="22">
        <v>0</v>
      </c>
      <c r="DD1018" s="23">
        <v>0</v>
      </c>
      <c r="DE1018" s="23">
        <v>0</v>
      </c>
      <c r="DF1018" s="23">
        <v>0</v>
      </c>
      <c r="DG1018" s="23">
        <v>0</v>
      </c>
      <c r="DH1018" s="24">
        <v>0</v>
      </c>
      <c r="DI1018" s="23">
        <v>0</v>
      </c>
      <c r="DJ1018" s="23">
        <v>0</v>
      </c>
      <c r="DK1018" s="25">
        <f t="shared" si="148"/>
        <v>153803602</v>
      </c>
      <c r="DL1018" s="28">
        <v>0</v>
      </c>
      <c r="DM1018" s="23">
        <v>0</v>
      </c>
      <c r="DN1018" s="23">
        <v>0</v>
      </c>
      <c r="DO1018" s="23">
        <v>0</v>
      </c>
      <c r="DP1018" s="23"/>
      <c r="DQ1018" s="23"/>
      <c r="DR1018" s="23">
        <v>0</v>
      </c>
      <c r="DS1018" s="23">
        <v>0</v>
      </c>
      <c r="DT1018" s="24">
        <v>0</v>
      </c>
      <c r="DU1018" s="23">
        <v>0</v>
      </c>
      <c r="DV1018" s="23">
        <v>0</v>
      </c>
      <c r="DW1018" s="26">
        <f t="shared" si="146"/>
        <v>153803602</v>
      </c>
      <c r="DX1018" s="26">
        <f>VLOOKUP(B1018,[2]RPTNCT049_ConsultaSaldosContabl!$I$4:$K$7914,3,0)</f>
        <v>44771631</v>
      </c>
      <c r="DY1018" s="13" t="e">
        <f>+S1018+AD1018+AU1018+#REF!+BG1018+#REF!+BQ1018+#REF!</f>
        <v>#REF!</v>
      </c>
    </row>
    <row r="1019" spans="1:129" ht="15" customHeight="1" x14ac:dyDescent="0.2">
      <c r="A1019" s="9">
        <v>8000791627</v>
      </c>
      <c r="B1019" s="9">
        <v>800079162</v>
      </c>
      <c r="C1019" s="9"/>
      <c r="D1019" s="27">
        <v>218623586</v>
      </c>
      <c r="E1019" s="21" t="s">
        <v>520</v>
      </c>
      <c r="F1019" s="20" t="s">
        <v>2293</v>
      </c>
      <c r="G1019" s="22">
        <f>VLOOKUP(A1019,[1]SGP!$A$4:$G$1137,7,0)</f>
        <v>0</v>
      </c>
      <c r="H1019" s="23"/>
      <c r="I1019" s="23">
        <v>0</v>
      </c>
      <c r="J1019" s="23">
        <v>0</v>
      </c>
      <c r="K1019" s="24">
        <v>0</v>
      </c>
      <c r="L1019" s="23">
        <v>0</v>
      </c>
      <c r="M1019" s="23">
        <v>0</v>
      </c>
      <c r="N1019" s="25">
        <f t="shared" si="149"/>
        <v>0</v>
      </c>
      <c r="O1019" s="25">
        <v>0</v>
      </c>
      <c r="P1019" s="22">
        <v>0</v>
      </c>
      <c r="Q1019" s="23">
        <v>0</v>
      </c>
      <c r="R1019" s="23">
        <v>0</v>
      </c>
      <c r="S1019" s="31">
        <v>180424318</v>
      </c>
      <c r="T1019" s="23">
        <v>0</v>
      </c>
      <c r="U1019" s="24">
        <v>0</v>
      </c>
      <c r="V1019" s="23">
        <v>0</v>
      </c>
      <c r="W1019" s="23">
        <v>0</v>
      </c>
      <c r="X1019" s="25">
        <f t="shared" si="141"/>
        <v>180424318</v>
      </c>
      <c r="Y1019" s="25">
        <v>0</v>
      </c>
      <c r="Z1019" s="22">
        <v>0</v>
      </c>
      <c r="AA1019" s="23">
        <v>0</v>
      </c>
      <c r="AB1019" s="22">
        <v>0</v>
      </c>
      <c r="AC1019" s="23">
        <v>0</v>
      </c>
      <c r="AD1019" s="23">
        <v>0</v>
      </c>
      <c r="AE1019" s="23">
        <v>0</v>
      </c>
      <c r="AF1019" s="24">
        <v>0</v>
      </c>
      <c r="AG1019" s="23">
        <v>0</v>
      </c>
      <c r="AH1019" s="23">
        <v>0</v>
      </c>
      <c r="AI1019" s="25">
        <f t="shared" si="142"/>
        <v>180424318</v>
      </c>
      <c r="AJ1019" s="25">
        <v>0</v>
      </c>
      <c r="AK1019" s="24">
        <v>0</v>
      </c>
      <c r="AL1019" s="23">
        <v>0</v>
      </c>
      <c r="AM1019" s="23">
        <v>0</v>
      </c>
      <c r="AN1019" s="24">
        <v>0</v>
      </c>
      <c r="AO1019" s="24">
        <v>0</v>
      </c>
      <c r="AP1019" s="23">
        <v>0</v>
      </c>
      <c r="AQ1019" s="23">
        <v>0</v>
      </c>
      <c r="AR1019" s="23">
        <v>0</v>
      </c>
      <c r="AS1019" s="41" t="s">
        <v>2304</v>
      </c>
      <c r="AT1019" s="23">
        <v>0</v>
      </c>
      <c r="AU1019" s="23">
        <v>0</v>
      </c>
      <c r="AV1019" s="25">
        <v>180424318</v>
      </c>
      <c r="AW1019" s="22">
        <v>0</v>
      </c>
      <c r="AX1019" s="23">
        <v>0</v>
      </c>
      <c r="AY1019" s="41">
        <v>0</v>
      </c>
      <c r="AZ1019" s="23">
        <v>0</v>
      </c>
      <c r="BA1019" s="24">
        <v>0</v>
      </c>
      <c r="BB1019" s="23">
        <v>0</v>
      </c>
      <c r="BC1019" s="23"/>
      <c r="BD1019" s="23">
        <v>0</v>
      </c>
      <c r="BE1019" s="41">
        <v>0</v>
      </c>
      <c r="BF1019" s="23">
        <v>148711600</v>
      </c>
      <c r="BG1019" s="23">
        <v>157727883</v>
      </c>
      <c r="BH1019" s="25">
        <v>486863801</v>
      </c>
      <c r="BI1019" s="23">
        <v>0</v>
      </c>
      <c r="BJ1019" s="23">
        <v>41120427</v>
      </c>
      <c r="BK1019" s="23">
        <v>0</v>
      </c>
      <c r="BL1019" s="23">
        <v>0</v>
      </c>
      <c r="BM1019" s="23">
        <v>0</v>
      </c>
      <c r="BN1019" s="24">
        <v>0</v>
      </c>
      <c r="BO1019" s="23">
        <v>0</v>
      </c>
      <c r="BP1019" s="23">
        <v>0</v>
      </c>
      <c r="BQ1019" s="23">
        <v>0</v>
      </c>
      <c r="BR1019" s="25">
        <v>527984228</v>
      </c>
      <c r="BS1019" s="22">
        <v>0</v>
      </c>
      <c r="BT1019" s="23">
        <v>0</v>
      </c>
      <c r="BU1019" s="23">
        <v>0</v>
      </c>
      <c r="BV1019" s="23">
        <v>0</v>
      </c>
      <c r="BW1019" s="24">
        <v>0</v>
      </c>
      <c r="BX1019" s="23">
        <v>0</v>
      </c>
      <c r="BY1019" s="23">
        <v>0</v>
      </c>
      <c r="BZ1019" s="23">
        <v>0</v>
      </c>
      <c r="CA1019" s="25">
        <f t="shared" si="143"/>
        <v>527984228</v>
      </c>
      <c r="CB1019" s="22">
        <v>0</v>
      </c>
      <c r="CC1019" s="23">
        <v>0</v>
      </c>
      <c r="CD1019" s="23">
        <v>0</v>
      </c>
      <c r="CE1019" s="23">
        <v>0</v>
      </c>
      <c r="CF1019" s="24">
        <v>0</v>
      </c>
      <c r="CG1019" s="23">
        <v>0</v>
      </c>
      <c r="CH1019" s="23">
        <v>0</v>
      </c>
      <c r="CI1019" s="23">
        <v>0</v>
      </c>
      <c r="CJ1019" s="25">
        <f t="shared" si="144"/>
        <v>527984228</v>
      </c>
      <c r="CK1019" s="22">
        <v>0</v>
      </c>
      <c r="CL1019" s="23">
        <v>0</v>
      </c>
      <c r="CM1019" s="23">
        <v>0</v>
      </c>
      <c r="CN1019" s="23">
        <v>0</v>
      </c>
      <c r="CO1019" s="23">
        <v>0</v>
      </c>
      <c r="CP1019" s="24">
        <v>0</v>
      </c>
      <c r="CQ1019" s="23">
        <v>0</v>
      </c>
      <c r="CR1019" s="23">
        <v>0</v>
      </c>
      <c r="CS1019" s="25">
        <f t="shared" si="145"/>
        <v>527984228</v>
      </c>
      <c r="CT1019" s="22">
        <v>0</v>
      </c>
      <c r="CU1019" s="23">
        <v>0</v>
      </c>
      <c r="CV1019" s="23">
        <v>0</v>
      </c>
      <c r="CW1019" s="23"/>
      <c r="CX1019" s="23">
        <v>0</v>
      </c>
      <c r="CY1019" s="24">
        <v>0</v>
      </c>
      <c r="CZ1019" s="23">
        <v>0</v>
      </c>
      <c r="DA1019" s="23">
        <v>0</v>
      </c>
      <c r="DB1019" s="25">
        <f t="shared" si="147"/>
        <v>527984228</v>
      </c>
      <c r="DC1019" s="22">
        <v>0</v>
      </c>
      <c r="DD1019" s="23">
        <v>0</v>
      </c>
      <c r="DE1019" s="23">
        <v>0</v>
      </c>
      <c r="DF1019" s="23">
        <v>0</v>
      </c>
      <c r="DG1019" s="23">
        <v>0</v>
      </c>
      <c r="DH1019" s="24">
        <v>0</v>
      </c>
      <c r="DI1019" s="23">
        <v>0</v>
      </c>
      <c r="DJ1019" s="23">
        <v>0</v>
      </c>
      <c r="DK1019" s="25">
        <f t="shared" si="148"/>
        <v>527984228</v>
      </c>
      <c r="DL1019" s="28">
        <v>0</v>
      </c>
      <c r="DM1019" s="23">
        <v>0</v>
      </c>
      <c r="DN1019" s="23">
        <v>0</v>
      </c>
      <c r="DO1019" s="23">
        <v>0</v>
      </c>
      <c r="DP1019" s="23"/>
      <c r="DQ1019" s="23"/>
      <c r="DR1019" s="23">
        <v>0</v>
      </c>
      <c r="DS1019" s="23">
        <v>0</v>
      </c>
      <c r="DT1019" s="24">
        <v>0</v>
      </c>
      <c r="DU1019" s="23">
        <v>0</v>
      </c>
      <c r="DV1019" s="23">
        <v>0</v>
      </c>
      <c r="DW1019" s="26">
        <f t="shared" si="146"/>
        <v>527984228</v>
      </c>
      <c r="DX1019" s="26">
        <f>VLOOKUP(B1019,[2]RPTNCT049_ConsultaSaldosContabl!$I$4:$K$7914,3,0)</f>
        <v>189832027</v>
      </c>
      <c r="DY1019" s="13" t="e">
        <f>+S1019+AD1019+AU1019+#REF!+BG1019+#REF!+BQ1019+#REF!</f>
        <v>#REF!</v>
      </c>
    </row>
    <row r="1020" spans="1:129" ht="15" customHeight="1" x14ac:dyDescent="0.2">
      <c r="A1020" s="9">
        <v>8000790351</v>
      </c>
      <c r="B1020" s="9">
        <v>800079035</v>
      </c>
      <c r="C1020" s="9"/>
      <c r="D1020" s="27">
        <v>216850568</v>
      </c>
      <c r="E1020" s="21" t="s">
        <v>764</v>
      </c>
      <c r="F1020" s="20" t="s">
        <v>1899</v>
      </c>
      <c r="G1020" s="22">
        <f>VLOOKUP(A1020,[1]SGP!$A$4:$G$1137,7,0)</f>
        <v>0</v>
      </c>
      <c r="H1020" s="23"/>
      <c r="I1020" s="23">
        <v>0</v>
      </c>
      <c r="J1020" s="23">
        <v>0</v>
      </c>
      <c r="K1020" s="24">
        <v>0</v>
      </c>
      <c r="L1020" s="23">
        <v>0</v>
      </c>
      <c r="M1020" s="23">
        <v>0</v>
      </c>
      <c r="N1020" s="25">
        <f t="shared" si="149"/>
        <v>0</v>
      </c>
      <c r="O1020" s="25">
        <v>0</v>
      </c>
      <c r="P1020" s="22">
        <v>0</v>
      </c>
      <c r="Q1020" s="23">
        <v>0</v>
      </c>
      <c r="R1020" s="23">
        <v>0</v>
      </c>
      <c r="S1020" s="31">
        <v>390091101</v>
      </c>
      <c r="T1020" s="23">
        <v>0</v>
      </c>
      <c r="U1020" s="24">
        <v>0</v>
      </c>
      <c r="V1020" s="23">
        <v>0</v>
      </c>
      <c r="W1020" s="23">
        <v>0</v>
      </c>
      <c r="X1020" s="25">
        <f t="shared" si="141"/>
        <v>390091101</v>
      </c>
      <c r="Y1020" s="25">
        <v>0</v>
      </c>
      <c r="Z1020" s="22">
        <v>0</v>
      </c>
      <c r="AA1020" s="23">
        <v>0</v>
      </c>
      <c r="AB1020" s="22">
        <v>0</v>
      </c>
      <c r="AC1020" s="23">
        <v>0</v>
      </c>
      <c r="AD1020" s="23">
        <v>0</v>
      </c>
      <c r="AE1020" s="23">
        <v>0</v>
      </c>
      <c r="AF1020" s="24">
        <v>0</v>
      </c>
      <c r="AG1020" s="23">
        <v>0</v>
      </c>
      <c r="AH1020" s="23">
        <v>0</v>
      </c>
      <c r="AI1020" s="25">
        <f t="shared" si="142"/>
        <v>390091101</v>
      </c>
      <c r="AJ1020" s="25">
        <v>0</v>
      </c>
      <c r="AK1020" s="24">
        <v>0</v>
      </c>
      <c r="AL1020" s="23">
        <v>0</v>
      </c>
      <c r="AM1020" s="23">
        <v>0</v>
      </c>
      <c r="AN1020" s="24">
        <v>0</v>
      </c>
      <c r="AO1020" s="24">
        <v>0</v>
      </c>
      <c r="AP1020" s="23">
        <v>0</v>
      </c>
      <c r="AQ1020" s="23">
        <v>0</v>
      </c>
      <c r="AR1020" s="23">
        <v>0</v>
      </c>
      <c r="AS1020" s="41" t="s">
        <v>2304</v>
      </c>
      <c r="AT1020" s="23">
        <v>0</v>
      </c>
      <c r="AU1020" s="23">
        <v>0</v>
      </c>
      <c r="AV1020" s="25">
        <v>390091101</v>
      </c>
      <c r="AW1020" s="22">
        <v>0</v>
      </c>
      <c r="AX1020" s="23">
        <v>0</v>
      </c>
      <c r="AY1020" s="41">
        <v>0</v>
      </c>
      <c r="AZ1020" s="23">
        <v>0</v>
      </c>
      <c r="BA1020" s="24">
        <v>0</v>
      </c>
      <c r="BB1020" s="23">
        <v>0</v>
      </c>
      <c r="BC1020" s="23"/>
      <c r="BD1020" s="23">
        <v>0</v>
      </c>
      <c r="BE1020" s="41">
        <v>0</v>
      </c>
      <c r="BF1020" s="23">
        <v>359978905</v>
      </c>
      <c r="BG1020" s="23">
        <v>363398207</v>
      </c>
      <c r="BH1020" s="25">
        <v>1113468213</v>
      </c>
      <c r="BI1020" s="23">
        <v>0</v>
      </c>
      <c r="BJ1020" s="23">
        <v>103890645</v>
      </c>
      <c r="BK1020" s="23">
        <v>0</v>
      </c>
      <c r="BL1020" s="23">
        <v>0</v>
      </c>
      <c r="BM1020" s="23">
        <v>0</v>
      </c>
      <c r="BN1020" s="24">
        <v>0</v>
      </c>
      <c r="BO1020" s="23">
        <v>0</v>
      </c>
      <c r="BP1020" s="23">
        <v>0</v>
      </c>
      <c r="BQ1020" s="23">
        <v>0</v>
      </c>
      <c r="BR1020" s="25">
        <v>1217358858</v>
      </c>
      <c r="BS1020" s="22">
        <v>0</v>
      </c>
      <c r="BT1020" s="23">
        <v>0</v>
      </c>
      <c r="BU1020" s="23">
        <v>0</v>
      </c>
      <c r="BV1020" s="23">
        <v>0</v>
      </c>
      <c r="BW1020" s="24">
        <v>0</v>
      </c>
      <c r="BX1020" s="23">
        <v>0</v>
      </c>
      <c r="BY1020" s="23">
        <v>0</v>
      </c>
      <c r="BZ1020" s="23">
        <v>0</v>
      </c>
      <c r="CA1020" s="25">
        <f t="shared" si="143"/>
        <v>1217358858</v>
      </c>
      <c r="CB1020" s="22">
        <v>0</v>
      </c>
      <c r="CC1020" s="23">
        <v>0</v>
      </c>
      <c r="CD1020" s="23">
        <v>0</v>
      </c>
      <c r="CE1020" s="23">
        <v>0</v>
      </c>
      <c r="CF1020" s="24">
        <v>0</v>
      </c>
      <c r="CG1020" s="23">
        <v>0</v>
      </c>
      <c r="CH1020" s="23">
        <v>0</v>
      </c>
      <c r="CI1020" s="23">
        <v>0</v>
      </c>
      <c r="CJ1020" s="25">
        <f t="shared" si="144"/>
        <v>1217358858</v>
      </c>
      <c r="CK1020" s="22">
        <v>0</v>
      </c>
      <c r="CL1020" s="23">
        <v>0</v>
      </c>
      <c r="CM1020" s="23">
        <v>0</v>
      </c>
      <c r="CN1020" s="23">
        <v>0</v>
      </c>
      <c r="CO1020" s="23">
        <v>0</v>
      </c>
      <c r="CP1020" s="24">
        <v>0</v>
      </c>
      <c r="CQ1020" s="23">
        <v>0</v>
      </c>
      <c r="CR1020" s="23">
        <v>0</v>
      </c>
      <c r="CS1020" s="25">
        <f t="shared" si="145"/>
        <v>1217358858</v>
      </c>
      <c r="CT1020" s="22">
        <v>0</v>
      </c>
      <c r="CU1020" s="23">
        <v>0</v>
      </c>
      <c r="CV1020" s="23">
        <v>0</v>
      </c>
      <c r="CW1020" s="23"/>
      <c r="CX1020" s="23">
        <v>0</v>
      </c>
      <c r="CY1020" s="24">
        <v>0</v>
      </c>
      <c r="CZ1020" s="23">
        <v>0</v>
      </c>
      <c r="DA1020" s="23">
        <v>0</v>
      </c>
      <c r="DB1020" s="25">
        <f t="shared" si="147"/>
        <v>1217358858</v>
      </c>
      <c r="DC1020" s="22">
        <v>0</v>
      </c>
      <c r="DD1020" s="23">
        <v>0</v>
      </c>
      <c r="DE1020" s="23">
        <v>0</v>
      </c>
      <c r="DF1020" s="23">
        <v>0</v>
      </c>
      <c r="DG1020" s="23">
        <v>0</v>
      </c>
      <c r="DH1020" s="24">
        <v>0</v>
      </c>
      <c r="DI1020" s="23">
        <v>0</v>
      </c>
      <c r="DJ1020" s="23">
        <v>0</v>
      </c>
      <c r="DK1020" s="25">
        <f t="shared" si="148"/>
        <v>1217358858</v>
      </c>
      <c r="DL1020" s="28">
        <v>0</v>
      </c>
      <c r="DM1020" s="23">
        <v>0</v>
      </c>
      <c r="DN1020" s="23">
        <v>0</v>
      </c>
      <c r="DO1020" s="23">
        <v>0</v>
      </c>
      <c r="DP1020" s="23"/>
      <c r="DQ1020" s="23"/>
      <c r="DR1020" s="23">
        <v>0</v>
      </c>
      <c r="DS1020" s="23">
        <v>0</v>
      </c>
      <c r="DT1020" s="24">
        <v>0</v>
      </c>
      <c r="DU1020" s="23">
        <v>0</v>
      </c>
      <c r="DV1020" s="23">
        <v>0</v>
      </c>
      <c r="DW1020" s="26">
        <f t="shared" si="146"/>
        <v>1217358858</v>
      </c>
      <c r="DX1020" s="26">
        <f>VLOOKUP(B1020,[2]RPTNCT049_ConsultaSaldosContabl!$I$4:$K$7914,3,0)</f>
        <v>463869550</v>
      </c>
      <c r="DY1020" s="13" t="e">
        <f>+S1020+AD1020+AU1020+#REF!+BG1020+#REF!+BQ1020+#REF!</f>
        <v>#REF!</v>
      </c>
    </row>
    <row r="1021" spans="1:129" ht="15" customHeight="1" x14ac:dyDescent="0.2">
      <c r="A1021" s="9">
        <v>8000778087</v>
      </c>
      <c r="B1021" s="9">
        <v>800077808</v>
      </c>
      <c r="C1021" s="9"/>
      <c r="D1021" s="27">
        <v>218015480</v>
      </c>
      <c r="E1021" s="21" t="s">
        <v>333</v>
      </c>
      <c r="F1021" s="20" t="s">
        <v>1480</v>
      </c>
      <c r="G1021" s="22">
        <f>VLOOKUP(A1021,[1]SGP!$A$4:$G$1137,7,0)</f>
        <v>0</v>
      </c>
      <c r="H1021" s="23"/>
      <c r="I1021" s="23">
        <v>0</v>
      </c>
      <c r="J1021" s="23">
        <v>0</v>
      </c>
      <c r="K1021" s="24">
        <v>0</v>
      </c>
      <c r="L1021" s="23">
        <v>0</v>
      </c>
      <c r="M1021" s="23">
        <v>0</v>
      </c>
      <c r="N1021" s="25">
        <f t="shared" si="149"/>
        <v>0</v>
      </c>
      <c r="O1021" s="25">
        <v>0</v>
      </c>
      <c r="P1021" s="22">
        <v>0</v>
      </c>
      <c r="Q1021" s="23">
        <v>0</v>
      </c>
      <c r="R1021" s="23">
        <v>0</v>
      </c>
      <c r="S1021" s="31">
        <v>59989765</v>
      </c>
      <c r="T1021" s="23">
        <v>0</v>
      </c>
      <c r="U1021" s="24">
        <v>0</v>
      </c>
      <c r="V1021" s="23">
        <v>0</v>
      </c>
      <c r="W1021" s="23">
        <v>0</v>
      </c>
      <c r="X1021" s="25">
        <f t="shared" si="141"/>
        <v>59989765</v>
      </c>
      <c r="Y1021" s="25">
        <v>0</v>
      </c>
      <c r="Z1021" s="22">
        <v>0</v>
      </c>
      <c r="AA1021" s="23">
        <v>0</v>
      </c>
      <c r="AB1021" s="22">
        <v>0</v>
      </c>
      <c r="AC1021" s="23">
        <v>0</v>
      </c>
      <c r="AD1021" s="23">
        <v>0</v>
      </c>
      <c r="AE1021" s="23">
        <v>0</v>
      </c>
      <c r="AF1021" s="24">
        <v>0</v>
      </c>
      <c r="AG1021" s="23">
        <v>0</v>
      </c>
      <c r="AH1021" s="23">
        <v>0</v>
      </c>
      <c r="AI1021" s="25">
        <f t="shared" si="142"/>
        <v>59989765</v>
      </c>
      <c r="AJ1021" s="25">
        <v>0</v>
      </c>
      <c r="AK1021" s="24">
        <v>0</v>
      </c>
      <c r="AL1021" s="23">
        <v>0</v>
      </c>
      <c r="AM1021" s="23">
        <v>0</v>
      </c>
      <c r="AN1021" s="24">
        <v>0</v>
      </c>
      <c r="AO1021" s="24">
        <v>0</v>
      </c>
      <c r="AP1021" s="23">
        <v>0</v>
      </c>
      <c r="AQ1021" s="23">
        <v>0</v>
      </c>
      <c r="AR1021" s="23">
        <v>0</v>
      </c>
      <c r="AS1021" s="41" t="s">
        <v>2304</v>
      </c>
      <c r="AT1021" s="23">
        <v>0</v>
      </c>
      <c r="AU1021" s="23">
        <v>28310507</v>
      </c>
      <c r="AV1021" s="25">
        <v>88300272</v>
      </c>
      <c r="AW1021" s="22">
        <v>0</v>
      </c>
      <c r="AX1021" s="23">
        <v>0</v>
      </c>
      <c r="AY1021" s="41">
        <v>0</v>
      </c>
      <c r="AZ1021" s="23">
        <v>0</v>
      </c>
      <c r="BA1021" s="24">
        <v>0</v>
      </c>
      <c r="BB1021" s="23">
        <v>0</v>
      </c>
      <c r="BC1021" s="23"/>
      <c r="BD1021" s="23">
        <v>0</v>
      </c>
      <c r="BE1021" s="41">
        <v>0</v>
      </c>
      <c r="BF1021" s="23">
        <v>65722740</v>
      </c>
      <c r="BG1021" s="23">
        <v>81979592</v>
      </c>
      <c r="BH1021" s="25">
        <v>236002604</v>
      </c>
      <c r="BI1021" s="23">
        <v>0</v>
      </c>
      <c r="BJ1021" s="23">
        <v>19338659</v>
      </c>
      <c r="BK1021" s="23">
        <v>0</v>
      </c>
      <c r="BL1021" s="23">
        <v>0</v>
      </c>
      <c r="BM1021" s="23">
        <v>0</v>
      </c>
      <c r="BN1021" s="24">
        <v>0</v>
      </c>
      <c r="BO1021" s="23">
        <v>0</v>
      </c>
      <c r="BP1021" s="23">
        <v>0</v>
      </c>
      <c r="BQ1021" s="23">
        <v>0</v>
      </c>
      <c r="BR1021" s="25">
        <v>255341263</v>
      </c>
      <c r="BS1021" s="22">
        <v>0</v>
      </c>
      <c r="BT1021" s="23">
        <v>0</v>
      </c>
      <c r="BU1021" s="23">
        <v>0</v>
      </c>
      <c r="BV1021" s="23">
        <v>0</v>
      </c>
      <c r="BW1021" s="24">
        <v>0</v>
      </c>
      <c r="BX1021" s="23">
        <v>0</v>
      </c>
      <c r="BY1021" s="23">
        <v>0</v>
      </c>
      <c r="BZ1021" s="23">
        <v>0</v>
      </c>
      <c r="CA1021" s="25">
        <f t="shared" si="143"/>
        <v>255341263</v>
      </c>
      <c r="CB1021" s="22">
        <v>0</v>
      </c>
      <c r="CC1021" s="23">
        <v>0</v>
      </c>
      <c r="CD1021" s="23">
        <v>0</v>
      </c>
      <c r="CE1021" s="23">
        <v>0</v>
      </c>
      <c r="CF1021" s="24">
        <v>0</v>
      </c>
      <c r="CG1021" s="23">
        <v>0</v>
      </c>
      <c r="CH1021" s="23">
        <v>0</v>
      </c>
      <c r="CI1021" s="23">
        <v>0</v>
      </c>
      <c r="CJ1021" s="25">
        <f t="shared" si="144"/>
        <v>255341263</v>
      </c>
      <c r="CK1021" s="22">
        <v>0</v>
      </c>
      <c r="CL1021" s="23">
        <v>0</v>
      </c>
      <c r="CM1021" s="23">
        <v>0</v>
      </c>
      <c r="CN1021" s="23">
        <v>0</v>
      </c>
      <c r="CO1021" s="23">
        <v>0</v>
      </c>
      <c r="CP1021" s="24">
        <v>0</v>
      </c>
      <c r="CQ1021" s="23">
        <v>0</v>
      </c>
      <c r="CR1021" s="23">
        <v>0</v>
      </c>
      <c r="CS1021" s="25">
        <f t="shared" si="145"/>
        <v>255341263</v>
      </c>
      <c r="CT1021" s="22">
        <v>0</v>
      </c>
      <c r="CU1021" s="23">
        <v>0</v>
      </c>
      <c r="CV1021" s="23">
        <v>0</v>
      </c>
      <c r="CW1021" s="23"/>
      <c r="CX1021" s="23">
        <v>0</v>
      </c>
      <c r="CY1021" s="24">
        <v>0</v>
      </c>
      <c r="CZ1021" s="23">
        <v>0</v>
      </c>
      <c r="DA1021" s="23">
        <v>0</v>
      </c>
      <c r="DB1021" s="25">
        <f t="shared" si="147"/>
        <v>255341263</v>
      </c>
      <c r="DC1021" s="22">
        <v>0</v>
      </c>
      <c r="DD1021" s="23">
        <v>0</v>
      </c>
      <c r="DE1021" s="23">
        <v>0</v>
      </c>
      <c r="DF1021" s="23">
        <v>0</v>
      </c>
      <c r="DG1021" s="23">
        <v>0</v>
      </c>
      <c r="DH1021" s="24">
        <v>0</v>
      </c>
      <c r="DI1021" s="23">
        <v>0</v>
      </c>
      <c r="DJ1021" s="23">
        <v>0</v>
      </c>
      <c r="DK1021" s="25">
        <f t="shared" si="148"/>
        <v>255341263</v>
      </c>
      <c r="DL1021" s="28">
        <v>0</v>
      </c>
      <c r="DM1021" s="23">
        <v>0</v>
      </c>
      <c r="DN1021" s="23">
        <v>0</v>
      </c>
      <c r="DO1021" s="23">
        <v>0</v>
      </c>
      <c r="DP1021" s="23"/>
      <c r="DQ1021" s="23"/>
      <c r="DR1021" s="23">
        <v>0</v>
      </c>
      <c r="DS1021" s="23">
        <v>0</v>
      </c>
      <c r="DT1021" s="24">
        <v>0</v>
      </c>
      <c r="DU1021" s="23">
        <v>0</v>
      </c>
      <c r="DV1021" s="23">
        <v>0</v>
      </c>
      <c r="DW1021" s="26">
        <f t="shared" si="146"/>
        <v>255341263</v>
      </c>
      <c r="DX1021" s="26">
        <f>VLOOKUP(B1021,[2]RPTNCT049_ConsultaSaldosContabl!$I$4:$K$7914,3,0)</f>
        <v>85061399</v>
      </c>
      <c r="DY1021" s="13" t="e">
        <f>+S1021+AD1021+AU1021+#REF!+BG1021+#REF!+BQ1021+#REF!</f>
        <v>#REF!</v>
      </c>
    </row>
    <row r="1022" spans="1:129" ht="15" customHeight="1" x14ac:dyDescent="0.2">
      <c r="A1022" s="9">
        <v>8000775455</v>
      </c>
      <c r="B1022" s="9">
        <v>800077545</v>
      </c>
      <c r="C1022" s="9"/>
      <c r="D1022" s="27">
        <v>214715047</v>
      </c>
      <c r="E1022" s="21" t="s">
        <v>278</v>
      </c>
      <c r="F1022" s="20" t="s">
        <v>1427</v>
      </c>
      <c r="G1022" s="22">
        <f>VLOOKUP(A1022,[1]SGP!$A$4:$G$1137,7,0)</f>
        <v>0</v>
      </c>
      <c r="H1022" s="23"/>
      <c r="I1022" s="23">
        <v>0</v>
      </c>
      <c r="J1022" s="23">
        <v>0</v>
      </c>
      <c r="K1022" s="24">
        <v>0</v>
      </c>
      <c r="L1022" s="23">
        <v>0</v>
      </c>
      <c r="M1022" s="23">
        <v>0</v>
      </c>
      <c r="N1022" s="25">
        <f t="shared" si="149"/>
        <v>0</v>
      </c>
      <c r="O1022" s="25">
        <v>0</v>
      </c>
      <c r="P1022" s="22">
        <v>0</v>
      </c>
      <c r="Q1022" s="23">
        <v>0</v>
      </c>
      <c r="R1022" s="23">
        <v>0</v>
      </c>
      <c r="S1022" s="31">
        <v>148839920</v>
      </c>
      <c r="T1022" s="23">
        <v>0</v>
      </c>
      <c r="U1022" s="24">
        <v>0</v>
      </c>
      <c r="V1022" s="23">
        <v>0</v>
      </c>
      <c r="W1022" s="23">
        <v>0</v>
      </c>
      <c r="X1022" s="25">
        <f t="shared" si="141"/>
        <v>148839920</v>
      </c>
      <c r="Y1022" s="25">
        <v>0</v>
      </c>
      <c r="Z1022" s="22">
        <v>0</v>
      </c>
      <c r="AA1022" s="23">
        <v>0</v>
      </c>
      <c r="AB1022" s="22">
        <v>0</v>
      </c>
      <c r="AC1022" s="23">
        <v>0</v>
      </c>
      <c r="AD1022" s="23">
        <v>6560701</v>
      </c>
      <c r="AE1022" s="23">
        <v>0</v>
      </c>
      <c r="AF1022" s="24">
        <v>0</v>
      </c>
      <c r="AG1022" s="23">
        <v>0</v>
      </c>
      <c r="AH1022" s="23">
        <v>0</v>
      </c>
      <c r="AI1022" s="25">
        <f t="shared" si="142"/>
        <v>155400621</v>
      </c>
      <c r="AJ1022" s="25">
        <v>0</v>
      </c>
      <c r="AK1022" s="24">
        <v>0</v>
      </c>
      <c r="AL1022" s="23">
        <v>0</v>
      </c>
      <c r="AM1022" s="23">
        <v>0</v>
      </c>
      <c r="AN1022" s="24">
        <v>0</v>
      </c>
      <c r="AO1022" s="24">
        <v>0</v>
      </c>
      <c r="AP1022" s="23">
        <v>0</v>
      </c>
      <c r="AQ1022" s="23">
        <v>0</v>
      </c>
      <c r="AR1022" s="23">
        <v>0</v>
      </c>
      <c r="AS1022" s="41" t="s">
        <v>2304</v>
      </c>
      <c r="AT1022" s="23">
        <v>0</v>
      </c>
      <c r="AU1022" s="23">
        <v>0</v>
      </c>
      <c r="AV1022" s="25">
        <v>155400621</v>
      </c>
      <c r="AW1022" s="22">
        <v>0</v>
      </c>
      <c r="AX1022" s="23">
        <v>0</v>
      </c>
      <c r="AY1022" s="41">
        <v>0</v>
      </c>
      <c r="AZ1022" s="23">
        <v>0</v>
      </c>
      <c r="BA1022" s="24">
        <v>0</v>
      </c>
      <c r="BB1022" s="23">
        <v>0</v>
      </c>
      <c r="BC1022" s="23"/>
      <c r="BD1022" s="23">
        <v>0</v>
      </c>
      <c r="BE1022" s="41">
        <v>0</v>
      </c>
      <c r="BF1022" s="23">
        <v>107609655</v>
      </c>
      <c r="BG1022" s="23">
        <v>146683095</v>
      </c>
      <c r="BH1022" s="25">
        <v>409693371</v>
      </c>
      <c r="BI1022" s="23">
        <v>0</v>
      </c>
      <c r="BJ1022" s="23">
        <v>32361696</v>
      </c>
      <c r="BK1022" s="23">
        <v>0</v>
      </c>
      <c r="BL1022" s="23">
        <v>0</v>
      </c>
      <c r="BM1022" s="23">
        <v>0</v>
      </c>
      <c r="BN1022" s="24">
        <v>0</v>
      </c>
      <c r="BO1022" s="23">
        <v>0</v>
      </c>
      <c r="BP1022" s="23">
        <v>0</v>
      </c>
      <c r="BQ1022" s="23">
        <v>0</v>
      </c>
      <c r="BR1022" s="25">
        <v>442055067</v>
      </c>
      <c r="BS1022" s="22">
        <v>0</v>
      </c>
      <c r="BT1022" s="23">
        <v>0</v>
      </c>
      <c r="BU1022" s="23">
        <v>0</v>
      </c>
      <c r="BV1022" s="23">
        <v>0</v>
      </c>
      <c r="BW1022" s="24">
        <v>0</v>
      </c>
      <c r="BX1022" s="23">
        <v>0</v>
      </c>
      <c r="BY1022" s="23">
        <v>0</v>
      </c>
      <c r="BZ1022" s="23">
        <v>0</v>
      </c>
      <c r="CA1022" s="25">
        <f t="shared" si="143"/>
        <v>442055067</v>
      </c>
      <c r="CB1022" s="22">
        <v>0</v>
      </c>
      <c r="CC1022" s="23">
        <v>0</v>
      </c>
      <c r="CD1022" s="23">
        <v>0</v>
      </c>
      <c r="CE1022" s="23">
        <v>0</v>
      </c>
      <c r="CF1022" s="24">
        <v>0</v>
      </c>
      <c r="CG1022" s="23">
        <v>0</v>
      </c>
      <c r="CH1022" s="23">
        <v>0</v>
      </c>
      <c r="CI1022" s="23">
        <v>0</v>
      </c>
      <c r="CJ1022" s="25">
        <f t="shared" si="144"/>
        <v>442055067</v>
      </c>
      <c r="CK1022" s="22">
        <v>0</v>
      </c>
      <c r="CL1022" s="23">
        <v>0</v>
      </c>
      <c r="CM1022" s="23">
        <v>0</v>
      </c>
      <c r="CN1022" s="23">
        <v>0</v>
      </c>
      <c r="CO1022" s="23">
        <v>0</v>
      </c>
      <c r="CP1022" s="24">
        <v>0</v>
      </c>
      <c r="CQ1022" s="23">
        <v>0</v>
      </c>
      <c r="CR1022" s="23">
        <v>0</v>
      </c>
      <c r="CS1022" s="25">
        <f t="shared" si="145"/>
        <v>442055067</v>
      </c>
      <c r="CT1022" s="22">
        <v>0</v>
      </c>
      <c r="CU1022" s="23">
        <v>0</v>
      </c>
      <c r="CV1022" s="23">
        <v>0</v>
      </c>
      <c r="CW1022" s="23"/>
      <c r="CX1022" s="23">
        <v>0</v>
      </c>
      <c r="CY1022" s="24">
        <v>0</v>
      </c>
      <c r="CZ1022" s="23">
        <v>0</v>
      </c>
      <c r="DA1022" s="23">
        <v>0</v>
      </c>
      <c r="DB1022" s="25">
        <f t="shared" si="147"/>
        <v>442055067</v>
      </c>
      <c r="DC1022" s="22">
        <v>0</v>
      </c>
      <c r="DD1022" s="23">
        <v>0</v>
      </c>
      <c r="DE1022" s="23">
        <v>0</v>
      </c>
      <c r="DF1022" s="23">
        <v>0</v>
      </c>
      <c r="DG1022" s="23">
        <v>0</v>
      </c>
      <c r="DH1022" s="24">
        <v>0</v>
      </c>
      <c r="DI1022" s="23">
        <v>0</v>
      </c>
      <c r="DJ1022" s="23">
        <v>0</v>
      </c>
      <c r="DK1022" s="25">
        <f t="shared" si="148"/>
        <v>442055067</v>
      </c>
      <c r="DL1022" s="28">
        <v>0</v>
      </c>
      <c r="DM1022" s="23">
        <v>0</v>
      </c>
      <c r="DN1022" s="23">
        <v>0</v>
      </c>
      <c r="DO1022" s="23">
        <v>0</v>
      </c>
      <c r="DP1022" s="23"/>
      <c r="DQ1022" s="23"/>
      <c r="DR1022" s="23">
        <v>0</v>
      </c>
      <c r="DS1022" s="23">
        <v>0</v>
      </c>
      <c r="DT1022" s="24">
        <v>0</v>
      </c>
      <c r="DU1022" s="23">
        <v>0</v>
      </c>
      <c r="DV1022" s="23">
        <v>0</v>
      </c>
      <c r="DW1022" s="26">
        <f t="shared" si="146"/>
        <v>442055067</v>
      </c>
      <c r="DX1022" s="26">
        <f>VLOOKUP(B1022,[2]RPTNCT049_ConsultaSaldosContabl!$I$4:$K$7914,3,0)</f>
        <v>139971351</v>
      </c>
      <c r="DY1022" s="13" t="e">
        <f>+S1022+AD1022+AU1022+#REF!+BG1022+#REF!+BQ1022+#REF!</f>
        <v>#REF!</v>
      </c>
    </row>
    <row r="1023" spans="1:129" ht="15" customHeight="1" x14ac:dyDescent="0.2">
      <c r="A1023" s="9">
        <v>8000767511</v>
      </c>
      <c r="B1023" s="9">
        <v>800076751</v>
      </c>
      <c r="C1023" s="9"/>
      <c r="D1023" s="27">
        <v>215808558</v>
      </c>
      <c r="E1023" s="21" t="s">
        <v>225</v>
      </c>
      <c r="F1023" s="20" t="s">
        <v>1372</v>
      </c>
      <c r="G1023" s="22">
        <f>VLOOKUP(A1023,[1]SGP!$A$4:$G$1137,7,0)</f>
        <v>0</v>
      </c>
      <c r="H1023" s="23"/>
      <c r="I1023" s="23">
        <v>0</v>
      </c>
      <c r="J1023" s="23">
        <v>0</v>
      </c>
      <c r="K1023" s="24">
        <v>0</v>
      </c>
      <c r="L1023" s="23">
        <v>0</v>
      </c>
      <c r="M1023" s="23">
        <v>0</v>
      </c>
      <c r="N1023" s="25">
        <f t="shared" si="149"/>
        <v>0</v>
      </c>
      <c r="O1023" s="25">
        <v>0</v>
      </c>
      <c r="P1023" s="22">
        <v>0</v>
      </c>
      <c r="Q1023" s="23">
        <v>0</v>
      </c>
      <c r="R1023" s="23">
        <v>0</v>
      </c>
      <c r="S1023" s="31">
        <v>142105230</v>
      </c>
      <c r="T1023" s="23">
        <v>0</v>
      </c>
      <c r="U1023" s="24">
        <v>0</v>
      </c>
      <c r="V1023" s="23">
        <v>0</v>
      </c>
      <c r="W1023" s="23">
        <v>0</v>
      </c>
      <c r="X1023" s="25">
        <f t="shared" si="141"/>
        <v>142105230</v>
      </c>
      <c r="Y1023" s="25">
        <v>0</v>
      </c>
      <c r="Z1023" s="22">
        <v>0</v>
      </c>
      <c r="AA1023" s="23">
        <v>0</v>
      </c>
      <c r="AB1023" s="22">
        <v>0</v>
      </c>
      <c r="AC1023" s="23">
        <v>0</v>
      </c>
      <c r="AD1023" s="23">
        <v>0</v>
      </c>
      <c r="AE1023" s="23">
        <v>0</v>
      </c>
      <c r="AF1023" s="24">
        <v>0</v>
      </c>
      <c r="AG1023" s="23">
        <v>0</v>
      </c>
      <c r="AH1023" s="23">
        <v>0</v>
      </c>
      <c r="AI1023" s="25">
        <f t="shared" si="142"/>
        <v>142105230</v>
      </c>
      <c r="AJ1023" s="25">
        <v>0</v>
      </c>
      <c r="AK1023" s="24">
        <v>0</v>
      </c>
      <c r="AL1023" s="23">
        <v>0</v>
      </c>
      <c r="AM1023" s="23">
        <v>0</v>
      </c>
      <c r="AN1023" s="24">
        <v>0</v>
      </c>
      <c r="AO1023" s="24">
        <v>0</v>
      </c>
      <c r="AP1023" s="23">
        <v>0</v>
      </c>
      <c r="AQ1023" s="23">
        <v>0</v>
      </c>
      <c r="AR1023" s="23">
        <v>0</v>
      </c>
      <c r="AS1023" s="41" t="s">
        <v>2304</v>
      </c>
      <c r="AT1023" s="23">
        <v>0</v>
      </c>
      <c r="AU1023" s="23">
        <v>0</v>
      </c>
      <c r="AV1023" s="25">
        <v>142105230</v>
      </c>
      <c r="AW1023" s="22">
        <v>0</v>
      </c>
      <c r="AX1023" s="23">
        <v>0</v>
      </c>
      <c r="AY1023" s="41">
        <v>0</v>
      </c>
      <c r="AZ1023" s="23">
        <v>0</v>
      </c>
      <c r="BA1023" s="24">
        <v>0</v>
      </c>
      <c r="BB1023" s="23">
        <v>0</v>
      </c>
      <c r="BC1023" s="23"/>
      <c r="BD1023" s="23">
        <v>0</v>
      </c>
      <c r="BE1023" s="41">
        <v>0</v>
      </c>
      <c r="BF1023" s="23">
        <v>88450945</v>
      </c>
      <c r="BG1023" s="23">
        <v>118352652</v>
      </c>
      <c r="BH1023" s="25">
        <v>348908827</v>
      </c>
      <c r="BI1023" s="23">
        <v>0</v>
      </c>
      <c r="BJ1023" s="23">
        <v>24465197</v>
      </c>
      <c r="BK1023" s="23">
        <v>0</v>
      </c>
      <c r="BL1023" s="23">
        <v>0</v>
      </c>
      <c r="BM1023" s="23">
        <v>0</v>
      </c>
      <c r="BN1023" s="24">
        <v>0</v>
      </c>
      <c r="BO1023" s="23">
        <v>0</v>
      </c>
      <c r="BP1023" s="23">
        <v>0</v>
      </c>
      <c r="BQ1023" s="23">
        <v>0</v>
      </c>
      <c r="BR1023" s="25">
        <v>373374024</v>
      </c>
      <c r="BS1023" s="22">
        <v>0</v>
      </c>
      <c r="BT1023" s="23">
        <v>0</v>
      </c>
      <c r="BU1023" s="23">
        <v>0</v>
      </c>
      <c r="BV1023" s="23">
        <v>0</v>
      </c>
      <c r="BW1023" s="24">
        <v>0</v>
      </c>
      <c r="BX1023" s="23">
        <v>0</v>
      </c>
      <c r="BY1023" s="23">
        <v>0</v>
      </c>
      <c r="BZ1023" s="23">
        <v>0</v>
      </c>
      <c r="CA1023" s="25">
        <f t="shared" si="143"/>
        <v>373374024</v>
      </c>
      <c r="CB1023" s="22">
        <v>0</v>
      </c>
      <c r="CC1023" s="23">
        <v>0</v>
      </c>
      <c r="CD1023" s="23">
        <v>0</v>
      </c>
      <c r="CE1023" s="23">
        <v>0</v>
      </c>
      <c r="CF1023" s="24">
        <v>0</v>
      </c>
      <c r="CG1023" s="23">
        <v>0</v>
      </c>
      <c r="CH1023" s="23">
        <v>0</v>
      </c>
      <c r="CI1023" s="23">
        <v>0</v>
      </c>
      <c r="CJ1023" s="25">
        <f t="shared" si="144"/>
        <v>373374024</v>
      </c>
      <c r="CK1023" s="22">
        <v>0</v>
      </c>
      <c r="CL1023" s="23">
        <v>0</v>
      </c>
      <c r="CM1023" s="23">
        <v>0</v>
      </c>
      <c r="CN1023" s="23">
        <v>0</v>
      </c>
      <c r="CO1023" s="23">
        <v>0</v>
      </c>
      <c r="CP1023" s="24">
        <v>0</v>
      </c>
      <c r="CQ1023" s="23">
        <v>0</v>
      </c>
      <c r="CR1023" s="23">
        <v>0</v>
      </c>
      <c r="CS1023" s="25">
        <f t="shared" si="145"/>
        <v>373374024</v>
      </c>
      <c r="CT1023" s="22">
        <v>0</v>
      </c>
      <c r="CU1023" s="23">
        <v>0</v>
      </c>
      <c r="CV1023" s="23">
        <v>0</v>
      </c>
      <c r="CW1023" s="23"/>
      <c r="CX1023" s="23">
        <v>0</v>
      </c>
      <c r="CY1023" s="24">
        <v>0</v>
      </c>
      <c r="CZ1023" s="23">
        <v>0</v>
      </c>
      <c r="DA1023" s="23">
        <v>0</v>
      </c>
      <c r="DB1023" s="25">
        <f t="shared" si="147"/>
        <v>373374024</v>
      </c>
      <c r="DC1023" s="22">
        <v>0</v>
      </c>
      <c r="DD1023" s="23">
        <v>0</v>
      </c>
      <c r="DE1023" s="23">
        <v>0</v>
      </c>
      <c r="DF1023" s="23">
        <v>0</v>
      </c>
      <c r="DG1023" s="23">
        <v>0</v>
      </c>
      <c r="DH1023" s="24">
        <v>0</v>
      </c>
      <c r="DI1023" s="23">
        <v>0</v>
      </c>
      <c r="DJ1023" s="23">
        <v>0</v>
      </c>
      <c r="DK1023" s="25">
        <f t="shared" si="148"/>
        <v>373374024</v>
      </c>
      <c r="DL1023" s="28">
        <v>0</v>
      </c>
      <c r="DM1023" s="23">
        <v>0</v>
      </c>
      <c r="DN1023" s="23">
        <v>0</v>
      </c>
      <c r="DO1023" s="23">
        <v>0</v>
      </c>
      <c r="DP1023" s="23"/>
      <c r="DQ1023" s="23"/>
      <c r="DR1023" s="23">
        <v>0</v>
      </c>
      <c r="DS1023" s="23">
        <v>0</v>
      </c>
      <c r="DT1023" s="24">
        <v>0</v>
      </c>
      <c r="DU1023" s="23">
        <v>0</v>
      </c>
      <c r="DV1023" s="23">
        <v>0</v>
      </c>
      <c r="DW1023" s="26">
        <f t="shared" si="146"/>
        <v>373374024</v>
      </c>
      <c r="DX1023" s="26">
        <f>VLOOKUP(B1023,[2]RPTNCT049_ConsultaSaldosContabl!$I$4:$K$7914,3,0)</f>
        <v>112916142</v>
      </c>
      <c r="DY1023" s="13" t="e">
        <f>+S1023+AD1023+AU1023+#REF!+BG1023+#REF!+BQ1023+#REF!</f>
        <v>#REF!</v>
      </c>
    </row>
    <row r="1024" spans="1:129" ht="15" customHeight="1" x14ac:dyDescent="0.2">
      <c r="A1024" s="9">
        <v>8000755377</v>
      </c>
      <c r="B1024" s="9">
        <v>800075537</v>
      </c>
      <c r="C1024" s="9"/>
      <c r="D1024" s="27">
        <v>217823678</v>
      </c>
      <c r="E1024" s="21" t="s">
        <v>524</v>
      </c>
      <c r="F1024" s="20" t="s">
        <v>1665</v>
      </c>
      <c r="G1024" s="22">
        <f>VLOOKUP(A1024,[1]SGP!$A$4:$G$1137,7,0)</f>
        <v>0</v>
      </c>
      <c r="H1024" s="23"/>
      <c r="I1024" s="23">
        <v>0</v>
      </c>
      <c r="J1024" s="23">
        <v>0</v>
      </c>
      <c r="K1024" s="24">
        <v>0</v>
      </c>
      <c r="L1024" s="23">
        <v>0</v>
      </c>
      <c r="M1024" s="23">
        <v>0</v>
      </c>
      <c r="N1024" s="25">
        <f t="shared" si="149"/>
        <v>0</v>
      </c>
      <c r="O1024" s="25">
        <v>0</v>
      </c>
      <c r="P1024" s="22">
        <v>0</v>
      </c>
      <c r="Q1024" s="23">
        <v>0</v>
      </c>
      <c r="R1024" s="23">
        <v>0</v>
      </c>
      <c r="S1024" s="29">
        <v>0</v>
      </c>
      <c r="T1024" s="23">
        <v>0</v>
      </c>
      <c r="U1024" s="24">
        <v>0</v>
      </c>
      <c r="V1024" s="23">
        <v>0</v>
      </c>
      <c r="W1024" s="23">
        <v>0</v>
      </c>
      <c r="X1024" s="25">
        <f t="shared" si="141"/>
        <v>0</v>
      </c>
      <c r="Y1024" s="25">
        <v>0</v>
      </c>
      <c r="Z1024" s="22">
        <v>0</v>
      </c>
      <c r="AA1024" s="23">
        <v>0</v>
      </c>
      <c r="AB1024" s="22">
        <v>0</v>
      </c>
      <c r="AC1024" s="23">
        <v>0</v>
      </c>
      <c r="AD1024" s="23">
        <v>0</v>
      </c>
      <c r="AE1024" s="23">
        <v>0</v>
      </c>
      <c r="AF1024" s="24">
        <v>0</v>
      </c>
      <c r="AG1024" s="23">
        <v>0</v>
      </c>
      <c r="AH1024" s="23">
        <v>0</v>
      </c>
      <c r="AI1024" s="25">
        <f t="shared" si="142"/>
        <v>0</v>
      </c>
      <c r="AJ1024" s="25">
        <v>0</v>
      </c>
      <c r="AK1024" s="24">
        <v>0</v>
      </c>
      <c r="AL1024" s="23">
        <v>0</v>
      </c>
      <c r="AM1024" s="23">
        <v>0</v>
      </c>
      <c r="AN1024" s="24">
        <v>0</v>
      </c>
      <c r="AO1024" s="24">
        <v>0</v>
      </c>
      <c r="AP1024" s="23">
        <v>0</v>
      </c>
      <c r="AQ1024" s="23">
        <v>0</v>
      </c>
      <c r="AR1024" s="23">
        <v>0</v>
      </c>
      <c r="AS1024" s="41" t="s">
        <v>2304</v>
      </c>
      <c r="AT1024" s="23">
        <v>0</v>
      </c>
      <c r="AU1024" s="23">
        <v>0</v>
      </c>
      <c r="AV1024" s="25">
        <v>0</v>
      </c>
      <c r="AW1024" s="22">
        <v>0</v>
      </c>
      <c r="AX1024" s="23">
        <v>0</v>
      </c>
      <c r="AY1024" s="41">
        <v>0</v>
      </c>
      <c r="AZ1024" s="23">
        <v>0</v>
      </c>
      <c r="BA1024" s="24">
        <v>0</v>
      </c>
      <c r="BB1024" s="23">
        <v>0</v>
      </c>
      <c r="BC1024" s="23"/>
      <c r="BD1024" s="23">
        <v>0</v>
      </c>
      <c r="BE1024" s="41">
        <v>0</v>
      </c>
      <c r="BF1024" s="23">
        <v>0</v>
      </c>
      <c r="BG1024" s="23">
        <v>0</v>
      </c>
      <c r="BH1024" s="25">
        <v>0</v>
      </c>
      <c r="BI1024" s="23">
        <v>0</v>
      </c>
      <c r="BJ1024" s="23">
        <v>64325589</v>
      </c>
      <c r="BK1024" s="23">
        <v>0</v>
      </c>
      <c r="BL1024" s="23">
        <v>0</v>
      </c>
      <c r="BM1024" s="23">
        <v>0</v>
      </c>
      <c r="BN1024" s="24">
        <v>0</v>
      </c>
      <c r="BO1024" s="23">
        <v>0</v>
      </c>
      <c r="BP1024" s="23">
        <v>0</v>
      </c>
      <c r="BQ1024" s="23">
        <v>0</v>
      </c>
      <c r="BR1024" s="25">
        <v>64325589</v>
      </c>
      <c r="BS1024" s="22">
        <v>0</v>
      </c>
      <c r="BT1024" s="23">
        <v>0</v>
      </c>
      <c r="BU1024" s="23">
        <v>0</v>
      </c>
      <c r="BV1024" s="23">
        <v>0</v>
      </c>
      <c r="BW1024" s="24">
        <v>0</v>
      </c>
      <c r="BX1024" s="23">
        <v>0</v>
      </c>
      <c r="BY1024" s="23">
        <v>0</v>
      </c>
      <c r="BZ1024" s="23">
        <v>0</v>
      </c>
      <c r="CA1024" s="25">
        <f t="shared" si="143"/>
        <v>64325589</v>
      </c>
      <c r="CB1024" s="22">
        <v>0</v>
      </c>
      <c r="CC1024" s="23">
        <v>0</v>
      </c>
      <c r="CD1024" s="23">
        <v>0</v>
      </c>
      <c r="CE1024" s="23">
        <v>0</v>
      </c>
      <c r="CF1024" s="24">
        <v>0</v>
      </c>
      <c r="CG1024" s="23">
        <v>0</v>
      </c>
      <c r="CH1024" s="23">
        <v>0</v>
      </c>
      <c r="CI1024" s="23">
        <v>0</v>
      </c>
      <c r="CJ1024" s="25">
        <f t="shared" si="144"/>
        <v>64325589</v>
      </c>
      <c r="CK1024" s="22">
        <v>0</v>
      </c>
      <c r="CL1024" s="23">
        <v>0</v>
      </c>
      <c r="CM1024" s="23">
        <v>0</v>
      </c>
      <c r="CN1024" s="23">
        <v>0</v>
      </c>
      <c r="CO1024" s="23">
        <v>0</v>
      </c>
      <c r="CP1024" s="24">
        <v>0</v>
      </c>
      <c r="CQ1024" s="23">
        <v>0</v>
      </c>
      <c r="CR1024" s="23">
        <v>0</v>
      </c>
      <c r="CS1024" s="25">
        <f t="shared" si="145"/>
        <v>64325589</v>
      </c>
      <c r="CT1024" s="22">
        <v>0</v>
      </c>
      <c r="CU1024" s="23">
        <v>0</v>
      </c>
      <c r="CV1024" s="23">
        <v>0</v>
      </c>
      <c r="CW1024" s="23"/>
      <c r="CX1024" s="23">
        <v>0</v>
      </c>
      <c r="CY1024" s="24">
        <v>0</v>
      </c>
      <c r="CZ1024" s="23">
        <v>0</v>
      </c>
      <c r="DA1024" s="23">
        <v>0</v>
      </c>
      <c r="DB1024" s="25">
        <f t="shared" si="147"/>
        <v>64325589</v>
      </c>
      <c r="DC1024" s="22">
        <v>0</v>
      </c>
      <c r="DD1024" s="23">
        <v>0</v>
      </c>
      <c r="DE1024" s="23">
        <v>0</v>
      </c>
      <c r="DF1024" s="23">
        <v>0</v>
      </c>
      <c r="DG1024" s="23">
        <v>0</v>
      </c>
      <c r="DH1024" s="24">
        <v>0</v>
      </c>
      <c r="DI1024" s="23">
        <v>0</v>
      </c>
      <c r="DJ1024" s="23">
        <v>0</v>
      </c>
      <c r="DK1024" s="25">
        <f t="shared" si="148"/>
        <v>64325589</v>
      </c>
      <c r="DL1024" s="28">
        <v>0</v>
      </c>
      <c r="DM1024" s="23">
        <v>0</v>
      </c>
      <c r="DN1024" s="23">
        <v>0</v>
      </c>
      <c r="DO1024" s="23">
        <v>0</v>
      </c>
      <c r="DP1024" s="23">
        <v>0</v>
      </c>
      <c r="DQ1024" s="23"/>
      <c r="DR1024" s="23">
        <v>0</v>
      </c>
      <c r="DS1024" s="23">
        <v>0</v>
      </c>
      <c r="DT1024" s="24">
        <v>0</v>
      </c>
      <c r="DU1024" s="23">
        <v>0</v>
      </c>
      <c r="DV1024" s="23">
        <v>0</v>
      </c>
      <c r="DW1024" s="26">
        <f t="shared" si="146"/>
        <v>64325589</v>
      </c>
      <c r="DX1024" s="26">
        <f>VLOOKUP(B1024,[2]RPTNCT049_ConsultaSaldosContabl!$I$4:$K$7914,3,0)</f>
        <v>64325589</v>
      </c>
      <c r="DY1024" s="13" t="e">
        <f>+S1024+AD1024+AU1024+#REF!+BG1024+#REF!+BQ1024+#REF!</f>
        <v>#REF!</v>
      </c>
    </row>
    <row r="1025" spans="1:129" ht="15" customHeight="1" x14ac:dyDescent="0.2">
      <c r="A1025" s="9">
        <v>8000752319</v>
      </c>
      <c r="B1025" s="9">
        <v>800075231</v>
      </c>
      <c r="C1025" s="9"/>
      <c r="D1025" s="27">
        <v>217023670</v>
      </c>
      <c r="E1025" s="21" t="s">
        <v>521</v>
      </c>
      <c r="F1025" s="20" t="s">
        <v>1662</v>
      </c>
      <c r="G1025" s="22">
        <f>VLOOKUP(A1025,[1]SGP!$A$4:$G$1137,7,0)</f>
        <v>0</v>
      </c>
      <c r="H1025" s="23"/>
      <c r="I1025" s="23">
        <v>0</v>
      </c>
      <c r="J1025" s="23">
        <v>0</v>
      </c>
      <c r="K1025" s="24">
        <v>0</v>
      </c>
      <c r="L1025" s="23">
        <v>0</v>
      </c>
      <c r="M1025" s="23">
        <v>0</v>
      </c>
      <c r="N1025" s="25">
        <f t="shared" si="149"/>
        <v>0</v>
      </c>
      <c r="O1025" s="25">
        <v>0</v>
      </c>
      <c r="P1025" s="22">
        <v>0</v>
      </c>
      <c r="Q1025" s="23">
        <v>0</v>
      </c>
      <c r="R1025" s="23">
        <v>0</v>
      </c>
      <c r="S1025" s="31">
        <v>68353348</v>
      </c>
      <c r="T1025" s="23">
        <v>0</v>
      </c>
      <c r="U1025" s="24">
        <v>0</v>
      </c>
      <c r="V1025" s="23">
        <v>0</v>
      </c>
      <c r="W1025" s="23">
        <v>0</v>
      </c>
      <c r="X1025" s="25">
        <f t="shared" si="141"/>
        <v>68353348</v>
      </c>
      <c r="Y1025" s="25">
        <v>0</v>
      </c>
      <c r="Z1025" s="22">
        <v>0</v>
      </c>
      <c r="AA1025" s="23">
        <v>0</v>
      </c>
      <c r="AB1025" s="22">
        <v>0</v>
      </c>
      <c r="AC1025" s="23">
        <v>0</v>
      </c>
      <c r="AD1025" s="23">
        <v>0</v>
      </c>
      <c r="AE1025" s="23">
        <v>0</v>
      </c>
      <c r="AF1025" s="24">
        <v>0</v>
      </c>
      <c r="AG1025" s="23">
        <v>0</v>
      </c>
      <c r="AH1025" s="23">
        <v>0</v>
      </c>
      <c r="AI1025" s="25">
        <f t="shared" si="142"/>
        <v>68353348</v>
      </c>
      <c r="AJ1025" s="25">
        <v>0</v>
      </c>
      <c r="AK1025" s="24">
        <v>0</v>
      </c>
      <c r="AL1025" s="23">
        <v>0</v>
      </c>
      <c r="AM1025" s="23">
        <v>0</v>
      </c>
      <c r="AN1025" s="24">
        <v>0</v>
      </c>
      <c r="AO1025" s="24">
        <v>0</v>
      </c>
      <c r="AP1025" s="23">
        <v>0</v>
      </c>
      <c r="AQ1025" s="23">
        <v>0</v>
      </c>
      <c r="AR1025" s="23">
        <v>0</v>
      </c>
      <c r="AS1025" s="41" t="s">
        <v>2304</v>
      </c>
      <c r="AT1025" s="23">
        <v>0</v>
      </c>
      <c r="AU1025" s="23">
        <v>0</v>
      </c>
      <c r="AV1025" s="25">
        <v>68353348</v>
      </c>
      <c r="AW1025" s="22">
        <v>0</v>
      </c>
      <c r="AX1025" s="23">
        <v>0</v>
      </c>
      <c r="AY1025" s="41">
        <v>0</v>
      </c>
      <c r="AZ1025" s="23">
        <v>0</v>
      </c>
      <c r="BA1025" s="24">
        <v>0</v>
      </c>
      <c r="BB1025" s="23">
        <v>0</v>
      </c>
      <c r="BC1025" s="23"/>
      <c r="BD1025" s="23">
        <v>0</v>
      </c>
      <c r="BE1025" s="41">
        <v>0</v>
      </c>
      <c r="BF1025" s="23">
        <v>477402880</v>
      </c>
      <c r="BG1025" s="23">
        <v>60189796</v>
      </c>
      <c r="BH1025" s="25">
        <v>605946024</v>
      </c>
      <c r="BI1025" s="23">
        <v>0</v>
      </c>
      <c r="BJ1025" s="23">
        <v>143472128</v>
      </c>
      <c r="BK1025" s="23">
        <v>0</v>
      </c>
      <c r="BL1025" s="23">
        <v>0</v>
      </c>
      <c r="BM1025" s="23">
        <v>0</v>
      </c>
      <c r="BN1025" s="24">
        <v>0</v>
      </c>
      <c r="BO1025" s="23">
        <v>0</v>
      </c>
      <c r="BP1025" s="23">
        <v>0</v>
      </c>
      <c r="BQ1025" s="23">
        <v>0</v>
      </c>
      <c r="BR1025" s="25">
        <v>749418152</v>
      </c>
      <c r="BS1025" s="22">
        <v>0</v>
      </c>
      <c r="BT1025" s="23">
        <v>0</v>
      </c>
      <c r="BU1025" s="23">
        <v>0</v>
      </c>
      <c r="BV1025" s="23">
        <v>0</v>
      </c>
      <c r="BW1025" s="24">
        <v>0</v>
      </c>
      <c r="BX1025" s="23">
        <v>0</v>
      </c>
      <c r="BY1025" s="23">
        <v>0</v>
      </c>
      <c r="BZ1025" s="23">
        <v>0</v>
      </c>
      <c r="CA1025" s="25">
        <f t="shared" si="143"/>
        <v>749418152</v>
      </c>
      <c r="CB1025" s="22">
        <v>0</v>
      </c>
      <c r="CC1025" s="23">
        <v>0</v>
      </c>
      <c r="CD1025" s="23">
        <v>0</v>
      </c>
      <c r="CE1025" s="23">
        <v>0</v>
      </c>
      <c r="CF1025" s="24">
        <v>0</v>
      </c>
      <c r="CG1025" s="23">
        <v>0</v>
      </c>
      <c r="CH1025" s="23">
        <v>0</v>
      </c>
      <c r="CI1025" s="23">
        <v>0</v>
      </c>
      <c r="CJ1025" s="25">
        <f t="shared" si="144"/>
        <v>749418152</v>
      </c>
      <c r="CK1025" s="22">
        <v>0</v>
      </c>
      <c r="CL1025" s="23">
        <v>0</v>
      </c>
      <c r="CM1025" s="23">
        <v>0</v>
      </c>
      <c r="CN1025" s="23">
        <v>0</v>
      </c>
      <c r="CO1025" s="23">
        <v>0</v>
      </c>
      <c r="CP1025" s="24">
        <v>0</v>
      </c>
      <c r="CQ1025" s="23">
        <v>0</v>
      </c>
      <c r="CR1025" s="23">
        <v>0</v>
      </c>
      <c r="CS1025" s="25">
        <f t="shared" si="145"/>
        <v>749418152</v>
      </c>
      <c r="CT1025" s="22">
        <v>0</v>
      </c>
      <c r="CU1025" s="23">
        <v>0</v>
      </c>
      <c r="CV1025" s="23">
        <v>0</v>
      </c>
      <c r="CW1025" s="23">
        <v>0</v>
      </c>
      <c r="CX1025" s="23">
        <v>0</v>
      </c>
      <c r="CY1025" s="24">
        <v>0</v>
      </c>
      <c r="CZ1025" s="23">
        <v>0</v>
      </c>
      <c r="DA1025" s="23">
        <v>0</v>
      </c>
      <c r="DB1025" s="25">
        <f t="shared" si="147"/>
        <v>749418152</v>
      </c>
      <c r="DC1025" s="22">
        <v>0</v>
      </c>
      <c r="DD1025" s="23">
        <v>0</v>
      </c>
      <c r="DE1025" s="23">
        <v>0</v>
      </c>
      <c r="DF1025" s="23">
        <v>0</v>
      </c>
      <c r="DG1025" s="23">
        <v>0</v>
      </c>
      <c r="DH1025" s="24">
        <v>0</v>
      </c>
      <c r="DI1025" s="23">
        <v>0</v>
      </c>
      <c r="DJ1025" s="23">
        <v>0</v>
      </c>
      <c r="DK1025" s="25">
        <f t="shared" si="148"/>
        <v>749418152</v>
      </c>
      <c r="DL1025" s="28">
        <v>0</v>
      </c>
      <c r="DM1025" s="23">
        <v>0</v>
      </c>
      <c r="DN1025" s="23">
        <v>0</v>
      </c>
      <c r="DO1025" s="23">
        <v>0</v>
      </c>
      <c r="DP1025" s="23">
        <v>0</v>
      </c>
      <c r="DQ1025" s="23"/>
      <c r="DR1025" s="23">
        <v>0</v>
      </c>
      <c r="DS1025" s="23">
        <v>0</v>
      </c>
      <c r="DT1025" s="24">
        <v>0</v>
      </c>
      <c r="DU1025" s="23">
        <v>0</v>
      </c>
      <c r="DV1025" s="23">
        <v>0</v>
      </c>
      <c r="DW1025" s="26">
        <f t="shared" si="146"/>
        <v>749418152</v>
      </c>
      <c r="DX1025" s="26">
        <f>VLOOKUP(B1025,[2]RPTNCT049_ConsultaSaldosContabl!$I$4:$K$7914,3,0)</f>
        <v>620875008</v>
      </c>
      <c r="DY1025" s="13" t="e">
        <f>+S1025+AD1025+AU1025+#REF!+BG1025+#REF!+BQ1025+#REF!</f>
        <v>#REF!</v>
      </c>
    </row>
    <row r="1026" spans="1:129" ht="15" customHeight="1" x14ac:dyDescent="0.2">
      <c r="A1026" s="9">
        <v>8000748599</v>
      </c>
      <c r="B1026" s="9">
        <v>800074859</v>
      </c>
      <c r="C1026" s="9"/>
      <c r="D1026" s="27">
        <v>218015180</v>
      </c>
      <c r="E1026" s="21" t="s">
        <v>293</v>
      </c>
      <c r="F1026" s="20" t="s">
        <v>1442</v>
      </c>
      <c r="G1026" s="22">
        <f>VLOOKUP(A1026,[1]SGP!$A$4:$G$1137,7,0)</f>
        <v>0</v>
      </c>
      <c r="H1026" s="23"/>
      <c r="I1026" s="23">
        <v>0</v>
      </c>
      <c r="J1026" s="23">
        <v>0</v>
      </c>
      <c r="K1026" s="24">
        <v>0</v>
      </c>
      <c r="L1026" s="23">
        <v>0</v>
      </c>
      <c r="M1026" s="23">
        <v>0</v>
      </c>
      <c r="N1026" s="25">
        <f t="shared" si="149"/>
        <v>0</v>
      </c>
      <c r="O1026" s="25">
        <v>0</v>
      </c>
      <c r="P1026" s="22">
        <v>0</v>
      </c>
      <c r="Q1026" s="23">
        <v>0</v>
      </c>
      <c r="R1026" s="23">
        <v>0</v>
      </c>
      <c r="S1026" s="31">
        <v>22715015</v>
      </c>
      <c r="T1026" s="23">
        <v>0</v>
      </c>
      <c r="U1026" s="24">
        <v>0</v>
      </c>
      <c r="V1026" s="23">
        <v>0</v>
      </c>
      <c r="W1026" s="23">
        <v>0</v>
      </c>
      <c r="X1026" s="25">
        <f t="shared" si="141"/>
        <v>22715015</v>
      </c>
      <c r="Y1026" s="25">
        <v>0</v>
      </c>
      <c r="Z1026" s="22">
        <v>0</v>
      </c>
      <c r="AA1026" s="23">
        <v>0</v>
      </c>
      <c r="AB1026" s="22">
        <v>0</v>
      </c>
      <c r="AC1026" s="23">
        <v>0</v>
      </c>
      <c r="AD1026" s="23">
        <v>0</v>
      </c>
      <c r="AE1026" s="23">
        <v>0</v>
      </c>
      <c r="AF1026" s="24">
        <v>0</v>
      </c>
      <c r="AG1026" s="23">
        <v>0</v>
      </c>
      <c r="AH1026" s="23">
        <v>0</v>
      </c>
      <c r="AI1026" s="25">
        <f t="shared" si="142"/>
        <v>22715015</v>
      </c>
      <c r="AJ1026" s="25">
        <v>0</v>
      </c>
      <c r="AK1026" s="24">
        <v>0</v>
      </c>
      <c r="AL1026" s="23">
        <v>0</v>
      </c>
      <c r="AM1026" s="23">
        <v>0</v>
      </c>
      <c r="AN1026" s="24">
        <v>0</v>
      </c>
      <c r="AO1026" s="24">
        <v>0</v>
      </c>
      <c r="AP1026" s="23">
        <v>0</v>
      </c>
      <c r="AQ1026" s="23">
        <v>0</v>
      </c>
      <c r="AR1026" s="23">
        <v>0</v>
      </c>
      <c r="AS1026" s="41" t="s">
        <v>2304</v>
      </c>
      <c r="AT1026" s="23">
        <v>0</v>
      </c>
      <c r="AU1026" s="23">
        <v>0</v>
      </c>
      <c r="AV1026" s="25">
        <v>22715015</v>
      </c>
      <c r="AW1026" s="22">
        <v>0</v>
      </c>
      <c r="AX1026" s="23">
        <v>0</v>
      </c>
      <c r="AY1026" s="41">
        <v>0</v>
      </c>
      <c r="AZ1026" s="23">
        <v>0</v>
      </c>
      <c r="BA1026" s="24">
        <v>0</v>
      </c>
      <c r="BB1026" s="23">
        <v>0</v>
      </c>
      <c r="BC1026" s="23"/>
      <c r="BD1026" s="23">
        <v>0</v>
      </c>
      <c r="BE1026" s="41">
        <v>0</v>
      </c>
      <c r="BF1026" s="23">
        <v>30669305</v>
      </c>
      <c r="BG1026" s="23">
        <v>21646548</v>
      </c>
      <c r="BH1026" s="25">
        <v>75030868</v>
      </c>
      <c r="BI1026" s="23">
        <v>0</v>
      </c>
      <c r="BJ1026" s="23">
        <v>8670787</v>
      </c>
      <c r="BK1026" s="23">
        <v>0</v>
      </c>
      <c r="BL1026" s="23">
        <v>0</v>
      </c>
      <c r="BM1026" s="23">
        <v>0</v>
      </c>
      <c r="BN1026" s="24">
        <v>0</v>
      </c>
      <c r="BO1026" s="23">
        <v>0</v>
      </c>
      <c r="BP1026" s="23">
        <v>0</v>
      </c>
      <c r="BQ1026" s="23">
        <v>24583469</v>
      </c>
      <c r="BR1026" s="25">
        <v>108285124</v>
      </c>
      <c r="BS1026" s="22">
        <v>0</v>
      </c>
      <c r="BT1026" s="23">
        <v>0</v>
      </c>
      <c r="BU1026" s="23">
        <v>0</v>
      </c>
      <c r="BV1026" s="23">
        <v>0</v>
      </c>
      <c r="BW1026" s="24">
        <v>0</v>
      </c>
      <c r="BX1026" s="23">
        <v>0</v>
      </c>
      <c r="BY1026" s="23">
        <v>0</v>
      </c>
      <c r="BZ1026" s="23">
        <v>0</v>
      </c>
      <c r="CA1026" s="25">
        <f t="shared" si="143"/>
        <v>108285124</v>
      </c>
      <c r="CB1026" s="22">
        <v>0</v>
      </c>
      <c r="CC1026" s="23">
        <v>0</v>
      </c>
      <c r="CD1026" s="23">
        <v>0</v>
      </c>
      <c r="CE1026" s="23">
        <v>0</v>
      </c>
      <c r="CF1026" s="24">
        <v>0</v>
      </c>
      <c r="CG1026" s="23">
        <v>0</v>
      </c>
      <c r="CH1026" s="23">
        <v>0</v>
      </c>
      <c r="CI1026" s="23">
        <v>0</v>
      </c>
      <c r="CJ1026" s="25">
        <f t="shared" si="144"/>
        <v>108285124</v>
      </c>
      <c r="CK1026" s="22">
        <v>0</v>
      </c>
      <c r="CL1026" s="23">
        <v>0</v>
      </c>
      <c r="CM1026" s="23">
        <v>0</v>
      </c>
      <c r="CN1026" s="23">
        <v>0</v>
      </c>
      <c r="CO1026" s="23">
        <v>0</v>
      </c>
      <c r="CP1026" s="24">
        <v>0</v>
      </c>
      <c r="CQ1026" s="23">
        <v>0</v>
      </c>
      <c r="CR1026" s="23">
        <v>0</v>
      </c>
      <c r="CS1026" s="25">
        <f t="shared" si="145"/>
        <v>108285124</v>
      </c>
      <c r="CT1026" s="22">
        <v>0</v>
      </c>
      <c r="CU1026" s="23">
        <v>0</v>
      </c>
      <c r="CV1026" s="23">
        <v>0</v>
      </c>
      <c r="CW1026" s="23"/>
      <c r="CX1026" s="23">
        <v>0</v>
      </c>
      <c r="CY1026" s="24">
        <v>0</v>
      </c>
      <c r="CZ1026" s="23">
        <v>0</v>
      </c>
      <c r="DA1026" s="23">
        <v>0</v>
      </c>
      <c r="DB1026" s="25">
        <f t="shared" si="147"/>
        <v>108285124</v>
      </c>
      <c r="DC1026" s="22">
        <v>0</v>
      </c>
      <c r="DD1026" s="23">
        <v>0</v>
      </c>
      <c r="DE1026" s="23">
        <v>0</v>
      </c>
      <c r="DF1026" s="23">
        <v>0</v>
      </c>
      <c r="DG1026" s="23">
        <v>0</v>
      </c>
      <c r="DH1026" s="24">
        <v>0</v>
      </c>
      <c r="DI1026" s="23">
        <v>0</v>
      </c>
      <c r="DJ1026" s="23">
        <v>0</v>
      </c>
      <c r="DK1026" s="25">
        <f t="shared" si="148"/>
        <v>108285124</v>
      </c>
      <c r="DL1026" s="28">
        <v>0</v>
      </c>
      <c r="DM1026" s="23">
        <v>0</v>
      </c>
      <c r="DN1026" s="23">
        <v>0</v>
      </c>
      <c r="DO1026" s="23">
        <v>0</v>
      </c>
      <c r="DP1026" s="23"/>
      <c r="DQ1026" s="23"/>
      <c r="DR1026" s="23">
        <v>0</v>
      </c>
      <c r="DS1026" s="23">
        <v>0</v>
      </c>
      <c r="DT1026" s="24">
        <v>0</v>
      </c>
      <c r="DU1026" s="23">
        <v>0</v>
      </c>
      <c r="DV1026" s="23">
        <v>0</v>
      </c>
      <c r="DW1026" s="26">
        <f t="shared" si="146"/>
        <v>108285124</v>
      </c>
      <c r="DX1026" s="26">
        <f>VLOOKUP(B1026,[2]RPTNCT049_ConsultaSaldosContabl!$I$4:$K$7914,3,0)</f>
        <v>39340092</v>
      </c>
      <c r="DY1026" s="13" t="e">
        <f>+S1026+AD1026+AU1026+#REF!+BG1026+#REF!+BQ1026+#REF!</f>
        <v>#REF!</v>
      </c>
    </row>
    <row r="1027" spans="1:129" ht="15" customHeight="1" x14ac:dyDescent="0.2">
      <c r="A1027" s="9">
        <v>8000741205</v>
      </c>
      <c r="B1027" s="9">
        <v>800074120</v>
      </c>
      <c r="C1027" s="9"/>
      <c r="D1027" s="27">
        <v>213025530</v>
      </c>
      <c r="E1027" s="21" t="s">
        <v>592</v>
      </c>
      <c r="F1027" s="20" t="s">
        <v>1733</v>
      </c>
      <c r="G1027" s="22">
        <f>VLOOKUP(A1027,[1]SGP!$A$4:$G$1137,7,0)</f>
        <v>0</v>
      </c>
      <c r="H1027" s="23"/>
      <c r="I1027" s="23">
        <v>0</v>
      </c>
      <c r="J1027" s="23">
        <v>0</v>
      </c>
      <c r="K1027" s="24">
        <v>0</v>
      </c>
      <c r="L1027" s="23">
        <v>0</v>
      </c>
      <c r="M1027" s="23">
        <v>0</v>
      </c>
      <c r="N1027" s="25">
        <f t="shared" si="149"/>
        <v>0</v>
      </c>
      <c r="O1027" s="25">
        <v>0</v>
      </c>
      <c r="P1027" s="22">
        <v>0</v>
      </c>
      <c r="Q1027" s="23">
        <v>0</v>
      </c>
      <c r="R1027" s="23">
        <v>0</v>
      </c>
      <c r="S1027" s="31">
        <v>98154139</v>
      </c>
      <c r="T1027" s="23">
        <v>0</v>
      </c>
      <c r="U1027" s="24">
        <v>0</v>
      </c>
      <c r="V1027" s="23">
        <v>0</v>
      </c>
      <c r="W1027" s="23">
        <v>0</v>
      </c>
      <c r="X1027" s="25">
        <f t="shared" si="141"/>
        <v>98154139</v>
      </c>
      <c r="Y1027" s="25">
        <v>0</v>
      </c>
      <c r="Z1027" s="22">
        <v>0</v>
      </c>
      <c r="AA1027" s="23">
        <v>0</v>
      </c>
      <c r="AB1027" s="22">
        <v>0</v>
      </c>
      <c r="AC1027" s="23">
        <v>0</v>
      </c>
      <c r="AD1027" s="23">
        <v>0</v>
      </c>
      <c r="AE1027" s="23">
        <v>0</v>
      </c>
      <c r="AF1027" s="24">
        <v>0</v>
      </c>
      <c r="AG1027" s="23">
        <v>0</v>
      </c>
      <c r="AH1027" s="23">
        <v>0</v>
      </c>
      <c r="AI1027" s="25">
        <f t="shared" si="142"/>
        <v>98154139</v>
      </c>
      <c r="AJ1027" s="25">
        <v>0</v>
      </c>
      <c r="AK1027" s="24">
        <v>0</v>
      </c>
      <c r="AL1027" s="23">
        <v>0</v>
      </c>
      <c r="AM1027" s="23">
        <v>0</v>
      </c>
      <c r="AN1027" s="24">
        <v>0</v>
      </c>
      <c r="AO1027" s="24">
        <v>0</v>
      </c>
      <c r="AP1027" s="23">
        <v>0</v>
      </c>
      <c r="AQ1027" s="23">
        <v>0</v>
      </c>
      <c r="AR1027" s="23">
        <v>0</v>
      </c>
      <c r="AS1027" s="41" t="s">
        <v>2304</v>
      </c>
      <c r="AT1027" s="23">
        <v>0</v>
      </c>
      <c r="AU1027" s="23">
        <v>0</v>
      </c>
      <c r="AV1027" s="25">
        <v>98154139</v>
      </c>
      <c r="AW1027" s="22">
        <v>0</v>
      </c>
      <c r="AX1027" s="23">
        <v>0</v>
      </c>
      <c r="AY1027" s="41">
        <v>0</v>
      </c>
      <c r="AZ1027" s="23">
        <v>0</v>
      </c>
      <c r="BA1027" s="24">
        <v>0</v>
      </c>
      <c r="BB1027" s="23">
        <v>0</v>
      </c>
      <c r="BC1027" s="23"/>
      <c r="BD1027" s="23">
        <v>0</v>
      </c>
      <c r="BE1027" s="41">
        <v>0</v>
      </c>
      <c r="BF1027" s="23">
        <v>58851435</v>
      </c>
      <c r="BG1027" s="23">
        <v>88428366</v>
      </c>
      <c r="BH1027" s="25">
        <v>245433940</v>
      </c>
      <c r="BI1027" s="23">
        <v>0</v>
      </c>
      <c r="BJ1027" s="23">
        <v>18241328</v>
      </c>
      <c r="BK1027" s="23">
        <v>0</v>
      </c>
      <c r="BL1027" s="23">
        <v>0</v>
      </c>
      <c r="BM1027" s="23">
        <v>0</v>
      </c>
      <c r="BN1027" s="24">
        <v>0</v>
      </c>
      <c r="BO1027" s="23">
        <v>0</v>
      </c>
      <c r="BP1027" s="23">
        <v>0</v>
      </c>
      <c r="BQ1027" s="23">
        <v>0</v>
      </c>
      <c r="BR1027" s="25">
        <v>263675268</v>
      </c>
      <c r="BS1027" s="22">
        <v>0</v>
      </c>
      <c r="BT1027" s="23">
        <v>0</v>
      </c>
      <c r="BU1027" s="23">
        <v>0</v>
      </c>
      <c r="BV1027" s="23">
        <v>0</v>
      </c>
      <c r="BW1027" s="24">
        <v>0</v>
      </c>
      <c r="BX1027" s="23">
        <v>0</v>
      </c>
      <c r="BY1027" s="23">
        <v>0</v>
      </c>
      <c r="BZ1027" s="23">
        <v>0</v>
      </c>
      <c r="CA1027" s="25">
        <f t="shared" si="143"/>
        <v>263675268</v>
      </c>
      <c r="CB1027" s="22">
        <v>0</v>
      </c>
      <c r="CC1027" s="23">
        <v>0</v>
      </c>
      <c r="CD1027" s="23">
        <v>0</v>
      </c>
      <c r="CE1027" s="23">
        <v>0</v>
      </c>
      <c r="CF1027" s="24">
        <v>0</v>
      </c>
      <c r="CG1027" s="23">
        <v>0</v>
      </c>
      <c r="CH1027" s="23">
        <v>0</v>
      </c>
      <c r="CI1027" s="23">
        <v>0</v>
      </c>
      <c r="CJ1027" s="25">
        <f t="shared" si="144"/>
        <v>263675268</v>
      </c>
      <c r="CK1027" s="22">
        <v>0</v>
      </c>
      <c r="CL1027" s="23">
        <v>0</v>
      </c>
      <c r="CM1027" s="23">
        <v>0</v>
      </c>
      <c r="CN1027" s="23">
        <v>0</v>
      </c>
      <c r="CO1027" s="23">
        <v>0</v>
      </c>
      <c r="CP1027" s="24">
        <v>0</v>
      </c>
      <c r="CQ1027" s="23">
        <v>0</v>
      </c>
      <c r="CR1027" s="23">
        <v>0</v>
      </c>
      <c r="CS1027" s="25">
        <f t="shared" si="145"/>
        <v>263675268</v>
      </c>
      <c r="CT1027" s="22">
        <v>0</v>
      </c>
      <c r="CU1027" s="23">
        <v>0</v>
      </c>
      <c r="CV1027" s="23">
        <v>0</v>
      </c>
      <c r="CW1027" s="23"/>
      <c r="CX1027" s="23">
        <v>0</v>
      </c>
      <c r="CY1027" s="24">
        <v>0</v>
      </c>
      <c r="CZ1027" s="23">
        <v>0</v>
      </c>
      <c r="DA1027" s="23">
        <v>0</v>
      </c>
      <c r="DB1027" s="25">
        <f t="shared" si="147"/>
        <v>263675268</v>
      </c>
      <c r="DC1027" s="22">
        <v>0</v>
      </c>
      <c r="DD1027" s="23">
        <v>0</v>
      </c>
      <c r="DE1027" s="23">
        <v>0</v>
      </c>
      <c r="DF1027" s="23">
        <v>0</v>
      </c>
      <c r="DG1027" s="23">
        <v>0</v>
      </c>
      <c r="DH1027" s="24">
        <v>0</v>
      </c>
      <c r="DI1027" s="23">
        <v>0</v>
      </c>
      <c r="DJ1027" s="23">
        <v>0</v>
      </c>
      <c r="DK1027" s="25">
        <f t="shared" si="148"/>
        <v>263675268</v>
      </c>
      <c r="DL1027" s="28">
        <v>0</v>
      </c>
      <c r="DM1027" s="23">
        <v>0</v>
      </c>
      <c r="DN1027" s="23">
        <v>0</v>
      </c>
      <c r="DO1027" s="23">
        <v>0</v>
      </c>
      <c r="DP1027" s="23"/>
      <c r="DQ1027" s="23"/>
      <c r="DR1027" s="23">
        <v>0</v>
      </c>
      <c r="DS1027" s="23">
        <v>0</v>
      </c>
      <c r="DT1027" s="24">
        <v>0</v>
      </c>
      <c r="DU1027" s="23">
        <v>0</v>
      </c>
      <c r="DV1027" s="23">
        <v>0</v>
      </c>
      <c r="DW1027" s="26">
        <f t="shared" si="146"/>
        <v>263675268</v>
      </c>
      <c r="DX1027" s="26">
        <f>VLOOKUP(B1027,[2]RPTNCT049_ConsultaSaldosContabl!$I$4:$K$7914,3,0)</f>
        <v>77092763</v>
      </c>
      <c r="DY1027" s="13" t="e">
        <f>+S1027+AD1027+AU1027+#REF!+BG1027+#REF!+BQ1027+#REF!</f>
        <v>#REF!</v>
      </c>
    </row>
    <row r="1028" spans="1:129" ht="15" customHeight="1" x14ac:dyDescent="0.2">
      <c r="A1028" s="9">
        <v>8000734751</v>
      </c>
      <c r="B1028" s="9">
        <v>800073475</v>
      </c>
      <c r="C1028" s="9"/>
      <c r="D1028" s="27">
        <v>210225402</v>
      </c>
      <c r="E1028" s="21" t="s">
        <v>576</v>
      </c>
      <c r="F1028" s="20" t="s">
        <v>1718</v>
      </c>
      <c r="G1028" s="22">
        <f>VLOOKUP(A1028,[1]SGP!$A$4:$G$1137,7,0)</f>
        <v>0</v>
      </c>
      <c r="H1028" s="23"/>
      <c r="I1028" s="23">
        <v>0</v>
      </c>
      <c r="J1028" s="23">
        <v>0</v>
      </c>
      <c r="K1028" s="24">
        <v>0</v>
      </c>
      <c r="L1028" s="23">
        <v>0</v>
      </c>
      <c r="M1028" s="23">
        <v>0</v>
      </c>
      <c r="N1028" s="25">
        <f t="shared" si="149"/>
        <v>0</v>
      </c>
      <c r="O1028" s="25">
        <v>0</v>
      </c>
      <c r="P1028" s="22">
        <v>0</v>
      </c>
      <c r="Q1028" s="23">
        <v>0</v>
      </c>
      <c r="R1028" s="23">
        <v>0</v>
      </c>
      <c r="S1028" s="31">
        <v>36717453</v>
      </c>
      <c r="T1028" s="23">
        <v>0</v>
      </c>
      <c r="U1028" s="24">
        <v>0</v>
      </c>
      <c r="V1028" s="23">
        <v>0</v>
      </c>
      <c r="W1028" s="23">
        <v>0</v>
      </c>
      <c r="X1028" s="25">
        <f t="shared" ref="X1028:X1091" si="150">SUM(N1028:W1028)</f>
        <v>36717453</v>
      </c>
      <c r="Y1028" s="25">
        <v>0</v>
      </c>
      <c r="Z1028" s="22">
        <v>0</v>
      </c>
      <c r="AA1028" s="23">
        <v>0</v>
      </c>
      <c r="AB1028" s="22">
        <v>0</v>
      </c>
      <c r="AC1028" s="23">
        <v>0</v>
      </c>
      <c r="AD1028" s="23">
        <v>105861048</v>
      </c>
      <c r="AE1028" s="23">
        <v>0</v>
      </c>
      <c r="AF1028" s="24">
        <v>0</v>
      </c>
      <c r="AG1028" s="23">
        <v>0</v>
      </c>
      <c r="AH1028" s="23">
        <v>0</v>
      </c>
      <c r="AI1028" s="25">
        <f t="shared" ref="AI1028:AI1091" si="151">SUM(X1028:AH1028)</f>
        <v>142578501</v>
      </c>
      <c r="AJ1028" s="25">
        <v>0</v>
      </c>
      <c r="AK1028" s="24">
        <v>0</v>
      </c>
      <c r="AL1028" s="23">
        <v>0</v>
      </c>
      <c r="AM1028" s="23">
        <v>0</v>
      </c>
      <c r="AN1028" s="24">
        <v>0</v>
      </c>
      <c r="AO1028" s="24">
        <v>0</v>
      </c>
      <c r="AP1028" s="23">
        <v>0</v>
      </c>
      <c r="AQ1028" s="23">
        <v>0</v>
      </c>
      <c r="AR1028" s="23">
        <v>0</v>
      </c>
      <c r="AS1028" s="41" t="s">
        <v>2304</v>
      </c>
      <c r="AT1028" s="23">
        <v>0</v>
      </c>
      <c r="AU1028" s="23">
        <v>0</v>
      </c>
      <c r="AV1028" s="25">
        <v>142578501</v>
      </c>
      <c r="AW1028" s="22">
        <v>0</v>
      </c>
      <c r="AX1028" s="23">
        <v>0</v>
      </c>
      <c r="AY1028" s="41">
        <v>0</v>
      </c>
      <c r="AZ1028" s="23">
        <v>0</v>
      </c>
      <c r="BA1028" s="24">
        <v>0</v>
      </c>
      <c r="BB1028" s="23">
        <v>0</v>
      </c>
      <c r="BC1028" s="23"/>
      <c r="BD1028" s="23">
        <v>0</v>
      </c>
      <c r="BE1028" s="41">
        <v>0</v>
      </c>
      <c r="BF1028" s="23">
        <v>74657215</v>
      </c>
      <c r="BG1028" s="23">
        <v>135903614</v>
      </c>
      <c r="BH1028" s="25">
        <v>353139330</v>
      </c>
      <c r="BI1028" s="23">
        <v>0</v>
      </c>
      <c r="BJ1028" s="23">
        <v>22017275</v>
      </c>
      <c r="BK1028" s="23">
        <v>0</v>
      </c>
      <c r="BL1028" s="23">
        <v>0</v>
      </c>
      <c r="BM1028" s="23">
        <v>0</v>
      </c>
      <c r="BN1028" s="24">
        <v>0</v>
      </c>
      <c r="BO1028" s="23">
        <v>0</v>
      </c>
      <c r="BP1028" s="23">
        <v>0</v>
      </c>
      <c r="BQ1028" s="23">
        <v>0</v>
      </c>
      <c r="BR1028" s="25">
        <v>375156605</v>
      </c>
      <c r="BS1028" s="22">
        <v>0</v>
      </c>
      <c r="BT1028" s="23">
        <v>0</v>
      </c>
      <c r="BU1028" s="23">
        <v>0</v>
      </c>
      <c r="BV1028" s="23">
        <v>0</v>
      </c>
      <c r="BW1028" s="24">
        <v>0</v>
      </c>
      <c r="BX1028" s="23">
        <v>0</v>
      </c>
      <c r="BY1028" s="23">
        <v>0</v>
      </c>
      <c r="BZ1028" s="23">
        <v>0</v>
      </c>
      <c r="CA1028" s="25">
        <f t="shared" ref="CA1028:CA1091" si="152">SUM(BR1028:BZ1028)</f>
        <v>375156605</v>
      </c>
      <c r="CB1028" s="22">
        <v>0</v>
      </c>
      <c r="CC1028" s="23">
        <v>0</v>
      </c>
      <c r="CD1028" s="23">
        <v>0</v>
      </c>
      <c r="CE1028" s="23">
        <v>0</v>
      </c>
      <c r="CF1028" s="24">
        <v>0</v>
      </c>
      <c r="CG1028" s="23">
        <v>0</v>
      </c>
      <c r="CH1028" s="23">
        <v>0</v>
      </c>
      <c r="CI1028" s="23">
        <v>0</v>
      </c>
      <c r="CJ1028" s="25">
        <f t="shared" ref="CJ1028:CJ1091" si="153">SUM(CA1028:CI1028)</f>
        <v>375156605</v>
      </c>
      <c r="CK1028" s="22">
        <v>0</v>
      </c>
      <c r="CL1028" s="23">
        <v>0</v>
      </c>
      <c r="CM1028" s="23">
        <v>0</v>
      </c>
      <c r="CN1028" s="23">
        <v>0</v>
      </c>
      <c r="CO1028" s="23">
        <v>0</v>
      </c>
      <c r="CP1028" s="24">
        <v>0</v>
      </c>
      <c r="CQ1028" s="23">
        <v>0</v>
      </c>
      <c r="CR1028" s="23">
        <v>0</v>
      </c>
      <c r="CS1028" s="25">
        <f t="shared" ref="CS1028:CS1091" si="154">SUM(CJ1028:CR1028)</f>
        <v>375156605</v>
      </c>
      <c r="CT1028" s="22">
        <v>0</v>
      </c>
      <c r="CU1028" s="23">
        <v>0</v>
      </c>
      <c r="CV1028" s="23">
        <v>0</v>
      </c>
      <c r="CW1028" s="23"/>
      <c r="CX1028" s="23">
        <v>0</v>
      </c>
      <c r="CY1028" s="24">
        <v>0</v>
      </c>
      <c r="CZ1028" s="23">
        <v>0</v>
      </c>
      <c r="DA1028" s="23">
        <v>0</v>
      </c>
      <c r="DB1028" s="25">
        <f t="shared" si="147"/>
        <v>375156605</v>
      </c>
      <c r="DC1028" s="22">
        <v>0</v>
      </c>
      <c r="DD1028" s="23">
        <v>0</v>
      </c>
      <c r="DE1028" s="23">
        <v>0</v>
      </c>
      <c r="DF1028" s="23">
        <v>0</v>
      </c>
      <c r="DG1028" s="23">
        <v>0</v>
      </c>
      <c r="DH1028" s="24">
        <v>0</v>
      </c>
      <c r="DI1028" s="23">
        <v>0</v>
      </c>
      <c r="DJ1028" s="23">
        <v>0</v>
      </c>
      <c r="DK1028" s="25">
        <f t="shared" si="148"/>
        <v>375156605</v>
      </c>
      <c r="DL1028" s="28">
        <v>0</v>
      </c>
      <c r="DM1028" s="23">
        <v>0</v>
      </c>
      <c r="DN1028" s="23">
        <v>0</v>
      </c>
      <c r="DO1028" s="23">
        <v>0</v>
      </c>
      <c r="DP1028" s="23"/>
      <c r="DQ1028" s="23"/>
      <c r="DR1028" s="23">
        <v>0</v>
      </c>
      <c r="DS1028" s="23">
        <v>0</v>
      </c>
      <c r="DT1028" s="24">
        <v>0</v>
      </c>
      <c r="DU1028" s="23">
        <v>0</v>
      </c>
      <c r="DV1028" s="23">
        <v>0</v>
      </c>
      <c r="DW1028" s="26">
        <f t="shared" si="146"/>
        <v>375156605</v>
      </c>
      <c r="DX1028" s="26">
        <f>VLOOKUP(B1028,[2]RPTNCT049_ConsultaSaldosContabl!$I$4:$K$7914,3,0)</f>
        <v>96674490</v>
      </c>
      <c r="DY1028" s="13" t="e">
        <f>+S1028+AD1028+AU1028+#REF!+BG1028+#REF!+BQ1028+#REF!</f>
        <v>#REF!</v>
      </c>
    </row>
    <row r="1029" spans="1:129" ht="15" customHeight="1" x14ac:dyDescent="0.2">
      <c r="A1029" s="9">
        <v>8000727158</v>
      </c>
      <c r="B1029" s="9">
        <v>800072715</v>
      </c>
      <c r="C1029" s="9"/>
      <c r="D1029" s="27">
        <v>212325823</v>
      </c>
      <c r="E1029" s="21" t="s">
        <v>625</v>
      </c>
      <c r="F1029" s="20" t="s">
        <v>1764</v>
      </c>
      <c r="G1029" s="22">
        <f>VLOOKUP(A1029,[1]SGP!$A$4:$G$1137,7,0)</f>
        <v>0</v>
      </c>
      <c r="H1029" s="23"/>
      <c r="I1029" s="23">
        <v>0</v>
      </c>
      <c r="J1029" s="23">
        <v>0</v>
      </c>
      <c r="K1029" s="24">
        <v>0</v>
      </c>
      <c r="L1029" s="23">
        <v>0</v>
      </c>
      <c r="M1029" s="23">
        <v>0</v>
      </c>
      <c r="N1029" s="25">
        <f t="shared" si="149"/>
        <v>0</v>
      </c>
      <c r="O1029" s="25">
        <v>0</v>
      </c>
      <c r="P1029" s="22">
        <v>0</v>
      </c>
      <c r="Q1029" s="23">
        <v>0</v>
      </c>
      <c r="R1029" s="23">
        <v>0</v>
      </c>
      <c r="S1029" s="31">
        <v>25772881</v>
      </c>
      <c r="T1029" s="23">
        <v>0</v>
      </c>
      <c r="U1029" s="24">
        <v>0</v>
      </c>
      <c r="V1029" s="23">
        <v>0</v>
      </c>
      <c r="W1029" s="23">
        <v>0</v>
      </c>
      <c r="X1029" s="25">
        <f t="shared" si="150"/>
        <v>25772881</v>
      </c>
      <c r="Y1029" s="25">
        <v>0</v>
      </c>
      <c r="Z1029" s="22">
        <v>0</v>
      </c>
      <c r="AA1029" s="23">
        <v>0</v>
      </c>
      <c r="AB1029" s="22">
        <v>0</v>
      </c>
      <c r="AC1029" s="23">
        <v>0</v>
      </c>
      <c r="AD1029" s="23">
        <v>0</v>
      </c>
      <c r="AE1029" s="23">
        <v>0</v>
      </c>
      <c r="AF1029" s="24">
        <v>0</v>
      </c>
      <c r="AG1029" s="23">
        <v>0</v>
      </c>
      <c r="AH1029" s="23">
        <v>0</v>
      </c>
      <c r="AI1029" s="25">
        <f t="shared" si="151"/>
        <v>25772881</v>
      </c>
      <c r="AJ1029" s="25">
        <v>0</v>
      </c>
      <c r="AK1029" s="24">
        <v>0</v>
      </c>
      <c r="AL1029" s="23">
        <v>0</v>
      </c>
      <c r="AM1029" s="23">
        <v>0</v>
      </c>
      <c r="AN1029" s="24">
        <v>0</v>
      </c>
      <c r="AO1029" s="24">
        <v>0</v>
      </c>
      <c r="AP1029" s="23">
        <v>0</v>
      </c>
      <c r="AQ1029" s="23">
        <v>0</v>
      </c>
      <c r="AR1029" s="23">
        <v>0</v>
      </c>
      <c r="AS1029" s="41" t="s">
        <v>2304</v>
      </c>
      <c r="AT1029" s="23">
        <v>0</v>
      </c>
      <c r="AU1029" s="23">
        <v>0</v>
      </c>
      <c r="AV1029" s="25">
        <v>25772881</v>
      </c>
      <c r="AW1029" s="22">
        <v>0</v>
      </c>
      <c r="AX1029" s="23">
        <v>0</v>
      </c>
      <c r="AY1029" s="41">
        <v>0</v>
      </c>
      <c r="AZ1029" s="23">
        <v>0</v>
      </c>
      <c r="BA1029" s="24">
        <v>0</v>
      </c>
      <c r="BB1029" s="23">
        <v>0</v>
      </c>
      <c r="BC1029" s="23"/>
      <c r="BD1029" s="23">
        <v>0</v>
      </c>
      <c r="BE1029" s="41">
        <v>0</v>
      </c>
      <c r="BF1029" s="23">
        <v>35324840</v>
      </c>
      <c r="BG1029" s="23">
        <v>24379393</v>
      </c>
      <c r="BH1029" s="25">
        <v>85477114</v>
      </c>
      <c r="BI1029" s="23">
        <v>0</v>
      </c>
      <c r="BJ1029" s="23">
        <v>9798104</v>
      </c>
      <c r="BK1029" s="23">
        <v>0</v>
      </c>
      <c r="BL1029" s="23">
        <v>0</v>
      </c>
      <c r="BM1029" s="23">
        <v>0</v>
      </c>
      <c r="BN1029" s="24">
        <v>0</v>
      </c>
      <c r="BO1029" s="23">
        <v>0</v>
      </c>
      <c r="BP1029" s="23">
        <v>0</v>
      </c>
      <c r="BQ1029" s="23">
        <v>27910767</v>
      </c>
      <c r="BR1029" s="25">
        <v>123185985</v>
      </c>
      <c r="BS1029" s="22">
        <v>0</v>
      </c>
      <c r="BT1029" s="23">
        <v>0</v>
      </c>
      <c r="BU1029" s="23">
        <v>0</v>
      </c>
      <c r="BV1029" s="23">
        <v>0</v>
      </c>
      <c r="BW1029" s="24">
        <v>0</v>
      </c>
      <c r="BX1029" s="23">
        <v>0</v>
      </c>
      <c r="BY1029" s="23">
        <v>0</v>
      </c>
      <c r="BZ1029" s="23">
        <v>0</v>
      </c>
      <c r="CA1029" s="25">
        <f t="shared" si="152"/>
        <v>123185985</v>
      </c>
      <c r="CB1029" s="22">
        <v>0</v>
      </c>
      <c r="CC1029" s="23">
        <v>0</v>
      </c>
      <c r="CD1029" s="23">
        <v>0</v>
      </c>
      <c r="CE1029" s="23">
        <v>0</v>
      </c>
      <c r="CF1029" s="24">
        <v>0</v>
      </c>
      <c r="CG1029" s="23">
        <v>0</v>
      </c>
      <c r="CH1029" s="23">
        <v>0</v>
      </c>
      <c r="CI1029" s="23">
        <v>0</v>
      </c>
      <c r="CJ1029" s="25">
        <f t="shared" si="153"/>
        <v>123185985</v>
      </c>
      <c r="CK1029" s="22">
        <v>0</v>
      </c>
      <c r="CL1029" s="23">
        <v>0</v>
      </c>
      <c r="CM1029" s="23">
        <v>0</v>
      </c>
      <c r="CN1029" s="23">
        <v>0</v>
      </c>
      <c r="CO1029" s="23">
        <v>0</v>
      </c>
      <c r="CP1029" s="24">
        <v>0</v>
      </c>
      <c r="CQ1029" s="23">
        <v>0</v>
      </c>
      <c r="CR1029" s="23">
        <v>0</v>
      </c>
      <c r="CS1029" s="25">
        <f t="shared" si="154"/>
        <v>123185985</v>
      </c>
      <c r="CT1029" s="22">
        <v>0</v>
      </c>
      <c r="CU1029" s="23">
        <v>0</v>
      </c>
      <c r="CV1029" s="23">
        <v>0</v>
      </c>
      <c r="CW1029" s="23"/>
      <c r="CX1029" s="23">
        <v>0</v>
      </c>
      <c r="CY1029" s="24">
        <v>0</v>
      </c>
      <c r="CZ1029" s="23">
        <v>0</v>
      </c>
      <c r="DA1029" s="23">
        <v>0</v>
      </c>
      <c r="DB1029" s="25">
        <f t="shared" si="147"/>
        <v>123185985</v>
      </c>
      <c r="DC1029" s="22">
        <v>0</v>
      </c>
      <c r="DD1029" s="23">
        <v>0</v>
      </c>
      <c r="DE1029" s="23">
        <v>0</v>
      </c>
      <c r="DF1029" s="23">
        <v>0</v>
      </c>
      <c r="DG1029" s="23">
        <v>0</v>
      </c>
      <c r="DH1029" s="24">
        <v>0</v>
      </c>
      <c r="DI1029" s="23">
        <v>0</v>
      </c>
      <c r="DJ1029" s="23">
        <v>0</v>
      </c>
      <c r="DK1029" s="25">
        <f t="shared" si="148"/>
        <v>123185985</v>
      </c>
      <c r="DL1029" s="28">
        <v>0</v>
      </c>
      <c r="DM1029" s="23">
        <v>0</v>
      </c>
      <c r="DN1029" s="23">
        <v>0</v>
      </c>
      <c r="DO1029" s="23">
        <v>0</v>
      </c>
      <c r="DP1029" s="23"/>
      <c r="DQ1029" s="23"/>
      <c r="DR1029" s="23">
        <v>0</v>
      </c>
      <c r="DS1029" s="23">
        <v>0</v>
      </c>
      <c r="DT1029" s="24">
        <v>0</v>
      </c>
      <c r="DU1029" s="23">
        <v>0</v>
      </c>
      <c r="DV1029" s="23">
        <v>0</v>
      </c>
      <c r="DW1029" s="26">
        <f t="shared" ref="DW1029:DW1092" si="155">SUM(DK1029:DV1029)</f>
        <v>123185985</v>
      </c>
      <c r="DX1029" s="26">
        <f>VLOOKUP(B1029,[2]RPTNCT049_ConsultaSaldosContabl!$I$4:$K$7914,3,0)</f>
        <v>45122944</v>
      </c>
      <c r="DY1029" s="13" t="e">
        <f>+S1029+AD1029+AU1029+#REF!+BG1029+#REF!+BQ1029+#REF!</f>
        <v>#REF!</v>
      </c>
    </row>
    <row r="1030" spans="1:129" ht="15" customHeight="1" x14ac:dyDescent="0.2">
      <c r="A1030" s="9">
        <v>8000719341</v>
      </c>
      <c r="B1030" s="9">
        <v>800071934</v>
      </c>
      <c r="C1030" s="9"/>
      <c r="D1030" s="27">
        <v>217047170</v>
      </c>
      <c r="E1030" s="21" t="s">
        <v>722</v>
      </c>
      <c r="F1030" s="20" t="s">
        <v>1857</v>
      </c>
      <c r="G1030" s="22">
        <f>VLOOKUP(A1030,[1]SGP!$A$4:$G$1137,7,0)</f>
        <v>0</v>
      </c>
      <c r="H1030" s="23"/>
      <c r="I1030" s="23">
        <v>0</v>
      </c>
      <c r="J1030" s="23">
        <v>0</v>
      </c>
      <c r="K1030" s="24">
        <v>0</v>
      </c>
      <c r="L1030" s="23">
        <v>0</v>
      </c>
      <c r="M1030" s="23">
        <v>0</v>
      </c>
      <c r="N1030" s="25">
        <f t="shared" si="149"/>
        <v>0</v>
      </c>
      <c r="O1030" s="25">
        <v>0</v>
      </c>
      <c r="P1030" s="22">
        <v>0</v>
      </c>
      <c r="Q1030" s="23">
        <v>0</v>
      </c>
      <c r="R1030" s="23">
        <v>0</v>
      </c>
      <c r="S1030" s="31">
        <v>194095874</v>
      </c>
      <c r="T1030" s="23">
        <v>0</v>
      </c>
      <c r="U1030" s="24">
        <v>0</v>
      </c>
      <c r="V1030" s="23">
        <v>0</v>
      </c>
      <c r="W1030" s="23">
        <v>0</v>
      </c>
      <c r="X1030" s="25">
        <f t="shared" si="150"/>
        <v>194095874</v>
      </c>
      <c r="Y1030" s="25">
        <v>0</v>
      </c>
      <c r="Z1030" s="22">
        <v>0</v>
      </c>
      <c r="AA1030" s="23">
        <v>0</v>
      </c>
      <c r="AB1030" s="22">
        <v>0</v>
      </c>
      <c r="AC1030" s="23">
        <v>0</v>
      </c>
      <c r="AD1030" s="23">
        <v>0</v>
      </c>
      <c r="AE1030" s="23">
        <v>0</v>
      </c>
      <c r="AF1030" s="24">
        <v>0</v>
      </c>
      <c r="AG1030" s="23">
        <v>0</v>
      </c>
      <c r="AH1030" s="23">
        <v>0</v>
      </c>
      <c r="AI1030" s="25">
        <f t="shared" si="151"/>
        <v>194095874</v>
      </c>
      <c r="AJ1030" s="25">
        <v>0</v>
      </c>
      <c r="AK1030" s="24">
        <v>0</v>
      </c>
      <c r="AL1030" s="23">
        <v>0</v>
      </c>
      <c r="AM1030" s="23">
        <v>0</v>
      </c>
      <c r="AN1030" s="24">
        <v>0</v>
      </c>
      <c r="AO1030" s="24">
        <v>0</v>
      </c>
      <c r="AP1030" s="23">
        <v>0</v>
      </c>
      <c r="AQ1030" s="23">
        <v>0</v>
      </c>
      <c r="AR1030" s="23">
        <v>0</v>
      </c>
      <c r="AS1030" s="41" t="s">
        <v>2304</v>
      </c>
      <c r="AT1030" s="23">
        <v>0</v>
      </c>
      <c r="AU1030" s="23">
        <v>0</v>
      </c>
      <c r="AV1030" s="25">
        <v>194095874</v>
      </c>
      <c r="AW1030" s="22">
        <v>0</v>
      </c>
      <c r="AX1030" s="23">
        <v>0</v>
      </c>
      <c r="AY1030" s="41">
        <v>0</v>
      </c>
      <c r="AZ1030" s="23">
        <v>0</v>
      </c>
      <c r="BA1030" s="24">
        <v>0</v>
      </c>
      <c r="BB1030" s="23">
        <v>0</v>
      </c>
      <c r="BC1030" s="23"/>
      <c r="BD1030" s="23">
        <v>0</v>
      </c>
      <c r="BE1030" s="41">
        <v>0</v>
      </c>
      <c r="BF1030" s="23">
        <v>193472295</v>
      </c>
      <c r="BG1030" s="23">
        <v>186909446</v>
      </c>
      <c r="BH1030" s="25">
        <v>574477615</v>
      </c>
      <c r="BI1030" s="23">
        <v>0</v>
      </c>
      <c r="BJ1030" s="23">
        <v>58032496</v>
      </c>
      <c r="BK1030" s="23">
        <v>0</v>
      </c>
      <c r="BL1030" s="23">
        <v>0</v>
      </c>
      <c r="BM1030" s="23">
        <v>0</v>
      </c>
      <c r="BN1030" s="24">
        <v>0</v>
      </c>
      <c r="BO1030" s="23">
        <v>0</v>
      </c>
      <c r="BP1030" s="23">
        <v>0</v>
      </c>
      <c r="BQ1030" s="23">
        <v>0</v>
      </c>
      <c r="BR1030" s="25">
        <v>632510111</v>
      </c>
      <c r="BS1030" s="22">
        <v>0</v>
      </c>
      <c r="BT1030" s="23">
        <v>0</v>
      </c>
      <c r="BU1030" s="23">
        <v>0</v>
      </c>
      <c r="BV1030" s="23">
        <v>0</v>
      </c>
      <c r="BW1030" s="24">
        <v>0</v>
      </c>
      <c r="BX1030" s="23">
        <v>0</v>
      </c>
      <c r="BY1030" s="23">
        <v>0</v>
      </c>
      <c r="BZ1030" s="23">
        <v>0</v>
      </c>
      <c r="CA1030" s="25">
        <f t="shared" si="152"/>
        <v>632510111</v>
      </c>
      <c r="CB1030" s="22">
        <v>0</v>
      </c>
      <c r="CC1030" s="23">
        <v>0</v>
      </c>
      <c r="CD1030" s="23">
        <v>0</v>
      </c>
      <c r="CE1030" s="23">
        <v>0</v>
      </c>
      <c r="CF1030" s="24">
        <v>0</v>
      </c>
      <c r="CG1030" s="23">
        <v>0</v>
      </c>
      <c r="CH1030" s="23">
        <v>0</v>
      </c>
      <c r="CI1030" s="23">
        <v>0</v>
      </c>
      <c r="CJ1030" s="25">
        <f t="shared" si="153"/>
        <v>632510111</v>
      </c>
      <c r="CK1030" s="22">
        <v>0</v>
      </c>
      <c r="CL1030" s="23">
        <v>0</v>
      </c>
      <c r="CM1030" s="23">
        <v>0</v>
      </c>
      <c r="CN1030" s="23">
        <v>0</v>
      </c>
      <c r="CO1030" s="23">
        <v>0</v>
      </c>
      <c r="CP1030" s="24">
        <v>0</v>
      </c>
      <c r="CQ1030" s="23">
        <v>0</v>
      </c>
      <c r="CR1030" s="23">
        <v>0</v>
      </c>
      <c r="CS1030" s="25">
        <f t="shared" si="154"/>
        <v>632510111</v>
      </c>
      <c r="CT1030" s="22">
        <v>0</v>
      </c>
      <c r="CU1030" s="23">
        <v>0</v>
      </c>
      <c r="CV1030" s="23">
        <v>0</v>
      </c>
      <c r="CW1030" s="23"/>
      <c r="CX1030" s="23">
        <v>0</v>
      </c>
      <c r="CY1030" s="24">
        <v>0</v>
      </c>
      <c r="CZ1030" s="23">
        <v>0</v>
      </c>
      <c r="DA1030" s="23">
        <v>0</v>
      </c>
      <c r="DB1030" s="25">
        <f t="shared" si="147"/>
        <v>632510111</v>
      </c>
      <c r="DC1030" s="22">
        <v>0</v>
      </c>
      <c r="DD1030" s="23">
        <v>0</v>
      </c>
      <c r="DE1030" s="23">
        <v>0</v>
      </c>
      <c r="DF1030" s="23">
        <v>0</v>
      </c>
      <c r="DG1030" s="23">
        <v>0</v>
      </c>
      <c r="DH1030" s="24">
        <v>0</v>
      </c>
      <c r="DI1030" s="23">
        <v>0</v>
      </c>
      <c r="DJ1030" s="23">
        <v>0</v>
      </c>
      <c r="DK1030" s="25">
        <f t="shared" si="148"/>
        <v>632510111</v>
      </c>
      <c r="DL1030" s="28">
        <v>0</v>
      </c>
      <c r="DM1030" s="23">
        <v>0</v>
      </c>
      <c r="DN1030" s="23">
        <v>0</v>
      </c>
      <c r="DO1030" s="23">
        <v>0</v>
      </c>
      <c r="DP1030" s="23"/>
      <c r="DQ1030" s="23"/>
      <c r="DR1030" s="23">
        <v>0</v>
      </c>
      <c r="DS1030" s="23">
        <v>0</v>
      </c>
      <c r="DT1030" s="24">
        <v>0</v>
      </c>
      <c r="DU1030" s="23">
        <v>0</v>
      </c>
      <c r="DV1030" s="23">
        <v>0</v>
      </c>
      <c r="DW1030" s="26">
        <f t="shared" si="155"/>
        <v>632510111</v>
      </c>
      <c r="DX1030" s="26">
        <f>VLOOKUP(B1030,[2]RPTNCT049_ConsultaSaldosContabl!$I$4:$K$7914,3,0)</f>
        <v>251504791</v>
      </c>
      <c r="DY1030" s="13" t="e">
        <f>+S1030+AD1030+AU1030+#REF!+BG1030+#REF!+BQ1030+#REF!</f>
        <v>#REF!</v>
      </c>
    </row>
    <row r="1031" spans="1:129" ht="15" customHeight="1" x14ac:dyDescent="0.2">
      <c r="A1031" s="9">
        <v>8000706824</v>
      </c>
      <c r="B1031" s="9">
        <v>800070682</v>
      </c>
      <c r="C1031" s="9"/>
      <c r="D1031" s="27">
        <v>211054810</v>
      </c>
      <c r="E1031" s="21" t="s">
        <v>870</v>
      </c>
      <c r="F1031" s="20" t="s">
        <v>2001</v>
      </c>
      <c r="G1031" s="22">
        <f>VLOOKUP(A1031,[1]SGP!$A$4:$G$1137,7,0)</f>
        <v>0</v>
      </c>
      <c r="H1031" s="23"/>
      <c r="I1031" s="23">
        <v>0</v>
      </c>
      <c r="J1031" s="23">
        <v>0</v>
      </c>
      <c r="K1031" s="24">
        <v>0</v>
      </c>
      <c r="L1031" s="23">
        <v>0</v>
      </c>
      <c r="M1031" s="23">
        <v>0</v>
      </c>
      <c r="N1031" s="25">
        <f t="shared" si="149"/>
        <v>0</v>
      </c>
      <c r="O1031" s="25">
        <v>0</v>
      </c>
      <c r="P1031" s="22">
        <v>0</v>
      </c>
      <c r="Q1031" s="23">
        <v>0</v>
      </c>
      <c r="R1031" s="23">
        <v>0</v>
      </c>
      <c r="S1031" s="31">
        <v>303510941</v>
      </c>
      <c r="T1031" s="23">
        <v>0</v>
      </c>
      <c r="U1031" s="24">
        <v>0</v>
      </c>
      <c r="V1031" s="23">
        <v>0</v>
      </c>
      <c r="W1031" s="23">
        <v>0</v>
      </c>
      <c r="X1031" s="25">
        <f t="shared" si="150"/>
        <v>303510941</v>
      </c>
      <c r="Y1031" s="25">
        <v>0</v>
      </c>
      <c r="Z1031" s="22">
        <v>0</v>
      </c>
      <c r="AA1031" s="23">
        <v>0</v>
      </c>
      <c r="AB1031" s="22">
        <v>0</v>
      </c>
      <c r="AC1031" s="23">
        <v>0</v>
      </c>
      <c r="AD1031" s="23">
        <v>0</v>
      </c>
      <c r="AE1031" s="23">
        <v>0</v>
      </c>
      <c r="AF1031" s="24">
        <v>0</v>
      </c>
      <c r="AG1031" s="23">
        <v>0</v>
      </c>
      <c r="AH1031" s="23">
        <v>0</v>
      </c>
      <c r="AI1031" s="25">
        <f t="shared" si="151"/>
        <v>303510941</v>
      </c>
      <c r="AJ1031" s="25">
        <v>0</v>
      </c>
      <c r="AK1031" s="24">
        <v>0</v>
      </c>
      <c r="AL1031" s="23">
        <v>0</v>
      </c>
      <c r="AM1031" s="23">
        <v>0</v>
      </c>
      <c r="AN1031" s="24">
        <v>0</v>
      </c>
      <c r="AO1031" s="24">
        <v>0</v>
      </c>
      <c r="AP1031" s="23">
        <v>0</v>
      </c>
      <c r="AQ1031" s="23">
        <v>0</v>
      </c>
      <c r="AR1031" s="23">
        <v>0</v>
      </c>
      <c r="AS1031" s="41" t="s">
        <v>2304</v>
      </c>
      <c r="AT1031" s="23">
        <v>0</v>
      </c>
      <c r="AU1031" s="23">
        <v>0</v>
      </c>
      <c r="AV1031" s="25">
        <v>303510941</v>
      </c>
      <c r="AW1031" s="22">
        <v>0</v>
      </c>
      <c r="AX1031" s="23">
        <v>0</v>
      </c>
      <c r="AY1031" s="41">
        <v>0</v>
      </c>
      <c r="AZ1031" s="23">
        <v>0</v>
      </c>
      <c r="BA1031" s="24">
        <v>0</v>
      </c>
      <c r="BB1031" s="23">
        <v>0</v>
      </c>
      <c r="BC1031" s="23"/>
      <c r="BD1031" s="23">
        <v>0</v>
      </c>
      <c r="BE1031" s="41">
        <v>0</v>
      </c>
      <c r="BF1031" s="23">
        <v>426948400</v>
      </c>
      <c r="BG1031" s="23">
        <v>255233905</v>
      </c>
      <c r="BH1031" s="25">
        <v>985693246</v>
      </c>
      <c r="BI1031" s="23">
        <v>0</v>
      </c>
      <c r="BJ1031" s="23">
        <v>121935061</v>
      </c>
      <c r="BK1031" s="23">
        <v>0</v>
      </c>
      <c r="BL1031" s="23">
        <v>0</v>
      </c>
      <c r="BM1031" s="23">
        <v>0</v>
      </c>
      <c r="BN1031" s="24">
        <v>0</v>
      </c>
      <c r="BO1031" s="23">
        <v>0</v>
      </c>
      <c r="BP1031" s="23">
        <v>0</v>
      </c>
      <c r="BQ1031" s="23">
        <v>0</v>
      </c>
      <c r="BR1031" s="25">
        <v>1107628307</v>
      </c>
      <c r="BS1031" s="22">
        <v>0</v>
      </c>
      <c r="BT1031" s="23">
        <v>0</v>
      </c>
      <c r="BU1031" s="23">
        <v>0</v>
      </c>
      <c r="BV1031" s="23">
        <v>0</v>
      </c>
      <c r="BW1031" s="24">
        <v>0</v>
      </c>
      <c r="BX1031" s="23">
        <v>0</v>
      </c>
      <c r="BY1031" s="23">
        <v>0</v>
      </c>
      <c r="BZ1031" s="23">
        <v>0</v>
      </c>
      <c r="CA1031" s="25">
        <f t="shared" si="152"/>
        <v>1107628307</v>
      </c>
      <c r="CB1031" s="22">
        <v>0</v>
      </c>
      <c r="CC1031" s="23">
        <v>0</v>
      </c>
      <c r="CD1031" s="23">
        <v>0</v>
      </c>
      <c r="CE1031" s="23">
        <v>0</v>
      </c>
      <c r="CF1031" s="24">
        <v>0</v>
      </c>
      <c r="CG1031" s="23">
        <v>0</v>
      </c>
      <c r="CH1031" s="23">
        <v>0</v>
      </c>
      <c r="CI1031" s="23">
        <v>0</v>
      </c>
      <c r="CJ1031" s="25">
        <f t="shared" si="153"/>
        <v>1107628307</v>
      </c>
      <c r="CK1031" s="22">
        <v>0</v>
      </c>
      <c r="CL1031" s="23">
        <v>0</v>
      </c>
      <c r="CM1031" s="23">
        <v>0</v>
      </c>
      <c r="CN1031" s="23">
        <v>0</v>
      </c>
      <c r="CO1031" s="23">
        <v>0</v>
      </c>
      <c r="CP1031" s="24">
        <v>0</v>
      </c>
      <c r="CQ1031" s="23">
        <v>0</v>
      </c>
      <c r="CR1031" s="23">
        <v>0</v>
      </c>
      <c r="CS1031" s="25">
        <f t="shared" si="154"/>
        <v>1107628307</v>
      </c>
      <c r="CT1031" s="22">
        <v>0</v>
      </c>
      <c r="CU1031" s="23">
        <v>0</v>
      </c>
      <c r="CV1031" s="23">
        <v>0</v>
      </c>
      <c r="CW1031" s="23"/>
      <c r="CX1031" s="23">
        <v>0</v>
      </c>
      <c r="CY1031" s="24">
        <v>0</v>
      </c>
      <c r="CZ1031" s="23">
        <v>0</v>
      </c>
      <c r="DA1031" s="23">
        <v>0</v>
      </c>
      <c r="DB1031" s="25">
        <f t="shared" si="147"/>
        <v>1107628307</v>
      </c>
      <c r="DC1031" s="22">
        <v>0</v>
      </c>
      <c r="DD1031" s="23">
        <v>0</v>
      </c>
      <c r="DE1031" s="23">
        <v>0</v>
      </c>
      <c r="DF1031" s="23">
        <v>0</v>
      </c>
      <c r="DG1031" s="23">
        <v>0</v>
      </c>
      <c r="DH1031" s="24">
        <v>0</v>
      </c>
      <c r="DI1031" s="23">
        <v>0</v>
      </c>
      <c r="DJ1031" s="23">
        <v>0</v>
      </c>
      <c r="DK1031" s="25">
        <f t="shared" si="148"/>
        <v>1107628307</v>
      </c>
      <c r="DL1031" s="28">
        <v>0</v>
      </c>
      <c r="DM1031" s="23">
        <v>0</v>
      </c>
      <c r="DN1031" s="23">
        <v>0</v>
      </c>
      <c r="DO1031" s="23">
        <v>0</v>
      </c>
      <c r="DP1031" s="23"/>
      <c r="DQ1031" s="23"/>
      <c r="DR1031" s="23">
        <v>0</v>
      </c>
      <c r="DS1031" s="23">
        <v>0</v>
      </c>
      <c r="DT1031" s="24">
        <v>0</v>
      </c>
      <c r="DU1031" s="23">
        <v>0</v>
      </c>
      <c r="DV1031" s="23">
        <v>0</v>
      </c>
      <c r="DW1031" s="26">
        <f t="shared" si="155"/>
        <v>1107628307</v>
      </c>
      <c r="DX1031" s="26">
        <f>VLOOKUP(B1031,[2]RPTNCT049_ConsultaSaldosContabl!$I$4:$K$7914,3,0)</f>
        <v>548883461</v>
      </c>
      <c r="DY1031" s="13" t="e">
        <f>+S1031+AD1031+AU1031+#REF!+BG1031+#REF!+BQ1031+#REF!</f>
        <v>#REF!</v>
      </c>
    </row>
    <row r="1032" spans="1:129" ht="15" customHeight="1" x14ac:dyDescent="0.2">
      <c r="A1032" s="9">
        <v>8000703758</v>
      </c>
      <c r="B1032" s="9">
        <v>800070375</v>
      </c>
      <c r="C1032" s="9"/>
      <c r="D1032" s="27">
        <v>219927099</v>
      </c>
      <c r="E1032" s="21" t="s">
        <v>646</v>
      </c>
      <c r="F1032" s="20" t="s">
        <v>1783</v>
      </c>
      <c r="G1032" s="22">
        <f>VLOOKUP(A1032,[1]SGP!$A$4:$G$1137,7,0)</f>
        <v>0</v>
      </c>
      <c r="H1032" s="23"/>
      <c r="I1032" s="23">
        <v>0</v>
      </c>
      <c r="J1032" s="23">
        <v>0</v>
      </c>
      <c r="K1032" s="24">
        <v>0</v>
      </c>
      <c r="L1032" s="23">
        <v>0</v>
      </c>
      <c r="M1032" s="23">
        <v>0</v>
      </c>
      <c r="N1032" s="25">
        <f t="shared" si="149"/>
        <v>0</v>
      </c>
      <c r="O1032" s="25">
        <v>0</v>
      </c>
      <c r="P1032" s="22">
        <v>0</v>
      </c>
      <c r="Q1032" s="23">
        <v>0</v>
      </c>
      <c r="R1032" s="23">
        <v>0</v>
      </c>
      <c r="S1032" s="31">
        <v>73689995</v>
      </c>
      <c r="T1032" s="23">
        <v>0</v>
      </c>
      <c r="U1032" s="24">
        <v>0</v>
      </c>
      <c r="V1032" s="23">
        <v>0</v>
      </c>
      <c r="W1032" s="23">
        <v>0</v>
      </c>
      <c r="X1032" s="25">
        <f t="shared" si="150"/>
        <v>73689995</v>
      </c>
      <c r="Y1032" s="25">
        <v>0</v>
      </c>
      <c r="Z1032" s="22">
        <v>0</v>
      </c>
      <c r="AA1032" s="23">
        <v>0</v>
      </c>
      <c r="AB1032" s="22">
        <v>0</v>
      </c>
      <c r="AC1032" s="23">
        <v>0</v>
      </c>
      <c r="AD1032" s="23">
        <v>0</v>
      </c>
      <c r="AE1032" s="23">
        <v>0</v>
      </c>
      <c r="AF1032" s="24">
        <v>0</v>
      </c>
      <c r="AG1032" s="23">
        <v>0</v>
      </c>
      <c r="AH1032" s="23">
        <v>0</v>
      </c>
      <c r="AI1032" s="25">
        <f t="shared" si="151"/>
        <v>73689995</v>
      </c>
      <c r="AJ1032" s="25">
        <v>0</v>
      </c>
      <c r="AK1032" s="24">
        <v>0</v>
      </c>
      <c r="AL1032" s="23">
        <v>0</v>
      </c>
      <c r="AM1032" s="23">
        <v>0</v>
      </c>
      <c r="AN1032" s="24">
        <v>0</v>
      </c>
      <c r="AO1032" s="24">
        <v>0</v>
      </c>
      <c r="AP1032" s="23">
        <v>0</v>
      </c>
      <c r="AQ1032" s="23">
        <v>0</v>
      </c>
      <c r="AR1032" s="23">
        <v>0</v>
      </c>
      <c r="AS1032" s="41" t="s">
        <v>2304</v>
      </c>
      <c r="AT1032" s="23">
        <v>0</v>
      </c>
      <c r="AU1032" s="23">
        <v>0</v>
      </c>
      <c r="AV1032" s="25">
        <v>73689995</v>
      </c>
      <c r="AW1032" s="22">
        <v>0</v>
      </c>
      <c r="AX1032" s="23">
        <v>0</v>
      </c>
      <c r="AY1032" s="41">
        <v>0</v>
      </c>
      <c r="AZ1032" s="23">
        <v>0</v>
      </c>
      <c r="BA1032" s="24">
        <v>0</v>
      </c>
      <c r="BB1032" s="23">
        <v>0</v>
      </c>
      <c r="BC1032" s="23"/>
      <c r="BD1032" s="23">
        <v>0</v>
      </c>
      <c r="BE1032" s="41">
        <v>0</v>
      </c>
      <c r="BF1032" s="23">
        <v>202030800</v>
      </c>
      <c r="BG1032" s="23">
        <v>71382645</v>
      </c>
      <c r="BH1032" s="25">
        <v>347103440</v>
      </c>
      <c r="BI1032" s="23">
        <v>0</v>
      </c>
      <c r="BJ1032" s="23">
        <v>57697259</v>
      </c>
      <c r="BK1032" s="23">
        <v>0</v>
      </c>
      <c r="BL1032" s="23">
        <v>0</v>
      </c>
      <c r="BM1032" s="23">
        <v>0</v>
      </c>
      <c r="BN1032" s="24">
        <v>0</v>
      </c>
      <c r="BO1032" s="23">
        <v>0</v>
      </c>
      <c r="BP1032" s="23">
        <v>0</v>
      </c>
      <c r="BQ1032" s="23">
        <v>0</v>
      </c>
      <c r="BR1032" s="25">
        <v>404800699</v>
      </c>
      <c r="BS1032" s="22">
        <v>0</v>
      </c>
      <c r="BT1032" s="23">
        <v>0</v>
      </c>
      <c r="BU1032" s="23">
        <v>0</v>
      </c>
      <c r="BV1032" s="23">
        <v>0</v>
      </c>
      <c r="BW1032" s="24">
        <v>0</v>
      </c>
      <c r="BX1032" s="23">
        <v>0</v>
      </c>
      <c r="BY1032" s="23">
        <v>0</v>
      </c>
      <c r="BZ1032" s="23">
        <v>0</v>
      </c>
      <c r="CA1032" s="25">
        <f t="shared" si="152"/>
        <v>404800699</v>
      </c>
      <c r="CB1032" s="22">
        <v>0</v>
      </c>
      <c r="CC1032" s="23">
        <v>0</v>
      </c>
      <c r="CD1032" s="23">
        <v>0</v>
      </c>
      <c r="CE1032" s="23">
        <v>0</v>
      </c>
      <c r="CF1032" s="24">
        <v>0</v>
      </c>
      <c r="CG1032" s="23">
        <v>0</v>
      </c>
      <c r="CH1032" s="23">
        <v>0</v>
      </c>
      <c r="CI1032" s="23">
        <v>0</v>
      </c>
      <c r="CJ1032" s="25">
        <f t="shared" si="153"/>
        <v>404800699</v>
      </c>
      <c r="CK1032" s="22">
        <v>0</v>
      </c>
      <c r="CL1032" s="23">
        <v>0</v>
      </c>
      <c r="CM1032" s="23">
        <v>0</v>
      </c>
      <c r="CN1032" s="23">
        <v>0</v>
      </c>
      <c r="CO1032" s="23">
        <v>0</v>
      </c>
      <c r="CP1032" s="24">
        <v>0</v>
      </c>
      <c r="CQ1032" s="23">
        <v>0</v>
      </c>
      <c r="CR1032" s="23">
        <v>0</v>
      </c>
      <c r="CS1032" s="25">
        <f t="shared" si="154"/>
        <v>404800699</v>
      </c>
      <c r="CT1032" s="22">
        <v>0</v>
      </c>
      <c r="CU1032" s="23">
        <v>0</v>
      </c>
      <c r="CV1032" s="23">
        <v>0</v>
      </c>
      <c r="CW1032" s="23"/>
      <c r="CX1032" s="23">
        <v>0</v>
      </c>
      <c r="CY1032" s="24">
        <v>0</v>
      </c>
      <c r="CZ1032" s="23">
        <v>0</v>
      </c>
      <c r="DA1032" s="23">
        <v>0</v>
      </c>
      <c r="DB1032" s="25">
        <f t="shared" si="147"/>
        <v>404800699</v>
      </c>
      <c r="DC1032" s="22">
        <v>0</v>
      </c>
      <c r="DD1032" s="23">
        <v>0</v>
      </c>
      <c r="DE1032" s="23">
        <v>0</v>
      </c>
      <c r="DF1032" s="23">
        <v>0</v>
      </c>
      <c r="DG1032" s="23">
        <v>0</v>
      </c>
      <c r="DH1032" s="24">
        <v>0</v>
      </c>
      <c r="DI1032" s="23">
        <v>0</v>
      </c>
      <c r="DJ1032" s="23">
        <v>0</v>
      </c>
      <c r="DK1032" s="25">
        <f t="shared" si="148"/>
        <v>404800699</v>
      </c>
      <c r="DL1032" s="28">
        <v>0</v>
      </c>
      <c r="DM1032" s="23">
        <v>0</v>
      </c>
      <c r="DN1032" s="23">
        <v>0</v>
      </c>
      <c r="DO1032" s="23">
        <v>0</v>
      </c>
      <c r="DP1032" s="23"/>
      <c r="DQ1032" s="23"/>
      <c r="DR1032" s="23">
        <v>0</v>
      </c>
      <c r="DS1032" s="23">
        <v>0</v>
      </c>
      <c r="DT1032" s="24">
        <v>0</v>
      </c>
      <c r="DU1032" s="23">
        <v>0</v>
      </c>
      <c r="DV1032" s="23">
        <v>0</v>
      </c>
      <c r="DW1032" s="26">
        <f t="shared" si="155"/>
        <v>404800699</v>
      </c>
      <c r="DX1032" s="26">
        <f>VLOOKUP(B1032,[2]RPTNCT049_ConsultaSaldosContabl!$I$4:$K$7914,3,0)</f>
        <v>259728059</v>
      </c>
      <c r="DY1032" s="13" t="e">
        <f>+S1032+AD1032+AU1032+#REF!+BG1032+#REF!+BQ1032+#REF!</f>
        <v>#REF!</v>
      </c>
    </row>
    <row r="1033" spans="1:129" ht="15" customHeight="1" x14ac:dyDescent="0.2">
      <c r="A1033" s="9">
        <v>8000699010</v>
      </c>
      <c r="B1033" s="9">
        <v>800069901</v>
      </c>
      <c r="C1033" s="9"/>
      <c r="D1033" s="27">
        <v>217208372</v>
      </c>
      <c r="E1033" s="21" t="s">
        <v>219</v>
      </c>
      <c r="F1033" s="20" t="s">
        <v>1366</v>
      </c>
      <c r="G1033" s="22">
        <f>VLOOKUP(A1033,[1]SGP!$A$4:$G$1137,7,0)</f>
        <v>0</v>
      </c>
      <c r="H1033" s="23"/>
      <c r="I1033" s="23">
        <v>0</v>
      </c>
      <c r="J1033" s="23">
        <v>0</v>
      </c>
      <c r="K1033" s="24">
        <v>0</v>
      </c>
      <c r="L1033" s="23">
        <v>0</v>
      </c>
      <c r="M1033" s="23">
        <v>0</v>
      </c>
      <c r="N1033" s="25">
        <f t="shared" si="149"/>
        <v>0</v>
      </c>
      <c r="O1033" s="25">
        <v>0</v>
      </c>
      <c r="P1033" s="22">
        <v>0</v>
      </c>
      <c r="Q1033" s="23">
        <v>0</v>
      </c>
      <c r="R1033" s="23">
        <v>0</v>
      </c>
      <c r="S1033" s="31">
        <v>166990434</v>
      </c>
      <c r="T1033" s="23">
        <v>0</v>
      </c>
      <c r="U1033" s="24">
        <v>0</v>
      </c>
      <c r="V1033" s="23">
        <v>0</v>
      </c>
      <c r="W1033" s="23">
        <v>0</v>
      </c>
      <c r="X1033" s="25">
        <f t="shared" si="150"/>
        <v>166990434</v>
      </c>
      <c r="Y1033" s="25">
        <v>0</v>
      </c>
      <c r="Z1033" s="22">
        <v>0</v>
      </c>
      <c r="AA1033" s="23">
        <v>0</v>
      </c>
      <c r="AB1033" s="22">
        <v>0</v>
      </c>
      <c r="AC1033" s="23">
        <v>0</v>
      </c>
      <c r="AD1033" s="23">
        <v>0</v>
      </c>
      <c r="AE1033" s="23">
        <v>0</v>
      </c>
      <c r="AF1033" s="24">
        <v>0</v>
      </c>
      <c r="AG1033" s="23">
        <v>0</v>
      </c>
      <c r="AH1033" s="23">
        <v>0</v>
      </c>
      <c r="AI1033" s="25">
        <f t="shared" si="151"/>
        <v>166990434</v>
      </c>
      <c r="AJ1033" s="25">
        <v>0</v>
      </c>
      <c r="AK1033" s="24">
        <v>0</v>
      </c>
      <c r="AL1033" s="23">
        <v>0</v>
      </c>
      <c r="AM1033" s="23">
        <v>0</v>
      </c>
      <c r="AN1033" s="24">
        <v>0</v>
      </c>
      <c r="AO1033" s="24">
        <v>0</v>
      </c>
      <c r="AP1033" s="23">
        <v>0</v>
      </c>
      <c r="AQ1033" s="23">
        <v>0</v>
      </c>
      <c r="AR1033" s="23">
        <v>0</v>
      </c>
      <c r="AS1033" s="41" t="s">
        <v>2304</v>
      </c>
      <c r="AT1033" s="23">
        <v>0</v>
      </c>
      <c r="AU1033" s="23">
        <v>0</v>
      </c>
      <c r="AV1033" s="25">
        <v>166990434</v>
      </c>
      <c r="AW1033" s="22">
        <v>0</v>
      </c>
      <c r="AX1033" s="23">
        <v>0</v>
      </c>
      <c r="AY1033" s="41">
        <v>0</v>
      </c>
      <c r="AZ1033" s="23">
        <v>0</v>
      </c>
      <c r="BA1033" s="24">
        <v>0</v>
      </c>
      <c r="BB1033" s="23">
        <v>0</v>
      </c>
      <c r="BC1033" s="23"/>
      <c r="BD1033" s="23">
        <v>0</v>
      </c>
      <c r="BE1033" s="41">
        <v>0</v>
      </c>
      <c r="BF1033" s="23">
        <v>98099275</v>
      </c>
      <c r="BG1033" s="23">
        <v>162007151</v>
      </c>
      <c r="BH1033" s="25">
        <v>427096860</v>
      </c>
      <c r="BI1033" s="23">
        <v>0</v>
      </c>
      <c r="BJ1033" s="23">
        <v>26304323</v>
      </c>
      <c r="BK1033" s="23">
        <v>0</v>
      </c>
      <c r="BL1033" s="23">
        <v>0</v>
      </c>
      <c r="BM1033" s="23">
        <v>0</v>
      </c>
      <c r="BN1033" s="24">
        <v>0</v>
      </c>
      <c r="BO1033" s="23">
        <v>0</v>
      </c>
      <c r="BP1033" s="23">
        <v>0</v>
      </c>
      <c r="BQ1033" s="23">
        <v>0</v>
      </c>
      <c r="BR1033" s="25">
        <v>453401183</v>
      </c>
      <c r="BS1033" s="22">
        <v>0</v>
      </c>
      <c r="BT1033" s="23">
        <v>0</v>
      </c>
      <c r="BU1033" s="23">
        <v>0</v>
      </c>
      <c r="BV1033" s="23">
        <v>0</v>
      </c>
      <c r="BW1033" s="24">
        <v>0</v>
      </c>
      <c r="BX1033" s="23">
        <v>0</v>
      </c>
      <c r="BY1033" s="23">
        <v>0</v>
      </c>
      <c r="BZ1033" s="23">
        <v>0</v>
      </c>
      <c r="CA1033" s="25">
        <f t="shared" si="152"/>
        <v>453401183</v>
      </c>
      <c r="CB1033" s="22">
        <v>0</v>
      </c>
      <c r="CC1033" s="23">
        <v>0</v>
      </c>
      <c r="CD1033" s="23">
        <v>0</v>
      </c>
      <c r="CE1033" s="23">
        <v>0</v>
      </c>
      <c r="CF1033" s="24">
        <v>0</v>
      </c>
      <c r="CG1033" s="23">
        <v>0</v>
      </c>
      <c r="CH1033" s="23">
        <v>0</v>
      </c>
      <c r="CI1033" s="23">
        <v>0</v>
      </c>
      <c r="CJ1033" s="25">
        <f t="shared" si="153"/>
        <v>453401183</v>
      </c>
      <c r="CK1033" s="22">
        <v>0</v>
      </c>
      <c r="CL1033" s="23">
        <v>0</v>
      </c>
      <c r="CM1033" s="23">
        <v>0</v>
      </c>
      <c r="CN1033" s="23">
        <v>0</v>
      </c>
      <c r="CO1033" s="23">
        <v>0</v>
      </c>
      <c r="CP1033" s="24">
        <v>0</v>
      </c>
      <c r="CQ1033" s="23">
        <v>0</v>
      </c>
      <c r="CR1033" s="23">
        <v>0</v>
      </c>
      <c r="CS1033" s="25">
        <f t="shared" si="154"/>
        <v>453401183</v>
      </c>
      <c r="CT1033" s="22">
        <v>0</v>
      </c>
      <c r="CU1033" s="23">
        <v>0</v>
      </c>
      <c r="CV1033" s="23">
        <v>0</v>
      </c>
      <c r="CW1033" s="23"/>
      <c r="CX1033" s="23">
        <v>0</v>
      </c>
      <c r="CY1033" s="24">
        <v>0</v>
      </c>
      <c r="CZ1033" s="23">
        <v>0</v>
      </c>
      <c r="DA1033" s="23">
        <v>0</v>
      </c>
      <c r="DB1033" s="25">
        <f t="shared" si="147"/>
        <v>453401183</v>
      </c>
      <c r="DC1033" s="22">
        <v>0</v>
      </c>
      <c r="DD1033" s="23">
        <v>0</v>
      </c>
      <c r="DE1033" s="23">
        <v>0</v>
      </c>
      <c r="DF1033" s="23">
        <v>0</v>
      </c>
      <c r="DG1033" s="23">
        <v>0</v>
      </c>
      <c r="DH1033" s="24">
        <v>0</v>
      </c>
      <c r="DI1033" s="23">
        <v>0</v>
      </c>
      <c r="DJ1033" s="23">
        <v>0</v>
      </c>
      <c r="DK1033" s="25">
        <f t="shared" si="148"/>
        <v>453401183</v>
      </c>
      <c r="DL1033" s="28">
        <v>0</v>
      </c>
      <c r="DM1033" s="23">
        <v>0</v>
      </c>
      <c r="DN1033" s="23">
        <v>0</v>
      </c>
      <c r="DO1033" s="23">
        <v>0</v>
      </c>
      <c r="DP1033" s="23"/>
      <c r="DQ1033" s="23"/>
      <c r="DR1033" s="23">
        <v>0</v>
      </c>
      <c r="DS1033" s="23">
        <v>0</v>
      </c>
      <c r="DT1033" s="24">
        <v>0</v>
      </c>
      <c r="DU1033" s="23">
        <v>0</v>
      </c>
      <c r="DV1033" s="23">
        <v>0</v>
      </c>
      <c r="DW1033" s="26">
        <f t="shared" si="155"/>
        <v>453401183</v>
      </c>
      <c r="DX1033" s="26">
        <f>VLOOKUP(B1033,[2]RPTNCT049_ConsultaSaldosContabl!$I$4:$K$7914,3,0)</f>
        <v>124403598</v>
      </c>
      <c r="DY1033" s="13" t="e">
        <f>+S1033+AD1033+AU1033+#REF!+BG1033+#REF!+BQ1033+#REF!</f>
        <v>#REF!</v>
      </c>
    </row>
    <row r="1034" spans="1:129" ht="15" customHeight="1" x14ac:dyDescent="0.2">
      <c r="A1034" s="9">
        <v>8000674526</v>
      </c>
      <c r="B1034" s="9">
        <v>800067452</v>
      </c>
      <c r="C1034" s="9"/>
      <c r="D1034" s="27">
        <v>216018460</v>
      </c>
      <c r="E1034" s="21" t="s">
        <v>430</v>
      </c>
      <c r="F1034" s="20" t="s">
        <v>1574</v>
      </c>
      <c r="G1034" s="22">
        <f>VLOOKUP(A1034,[1]SGP!$A$4:$G$1137,7,0)</f>
        <v>0</v>
      </c>
      <c r="H1034" s="23"/>
      <c r="I1034" s="23">
        <v>0</v>
      </c>
      <c r="J1034" s="23">
        <v>0</v>
      </c>
      <c r="K1034" s="24">
        <v>0</v>
      </c>
      <c r="L1034" s="23">
        <v>0</v>
      </c>
      <c r="M1034" s="23">
        <v>0</v>
      </c>
      <c r="N1034" s="25">
        <f t="shared" si="149"/>
        <v>0</v>
      </c>
      <c r="O1034" s="25">
        <v>0</v>
      </c>
      <c r="P1034" s="22">
        <v>0</v>
      </c>
      <c r="Q1034" s="23">
        <v>0</v>
      </c>
      <c r="R1034" s="23">
        <v>0</v>
      </c>
      <c r="S1034" s="31">
        <v>110877700</v>
      </c>
      <c r="T1034" s="23">
        <v>0</v>
      </c>
      <c r="U1034" s="24">
        <v>0</v>
      </c>
      <c r="V1034" s="23">
        <v>0</v>
      </c>
      <c r="W1034" s="23">
        <v>0</v>
      </c>
      <c r="X1034" s="25">
        <f t="shared" si="150"/>
        <v>110877700</v>
      </c>
      <c r="Y1034" s="25">
        <v>0</v>
      </c>
      <c r="Z1034" s="22">
        <v>0</v>
      </c>
      <c r="AA1034" s="23">
        <v>0</v>
      </c>
      <c r="AB1034" s="22">
        <v>0</v>
      </c>
      <c r="AC1034" s="23">
        <v>0</v>
      </c>
      <c r="AD1034" s="23">
        <v>0</v>
      </c>
      <c r="AE1034" s="23">
        <v>0</v>
      </c>
      <c r="AF1034" s="24">
        <v>0</v>
      </c>
      <c r="AG1034" s="23">
        <v>0</v>
      </c>
      <c r="AH1034" s="23">
        <v>0</v>
      </c>
      <c r="AI1034" s="25">
        <f t="shared" si="151"/>
        <v>110877700</v>
      </c>
      <c r="AJ1034" s="25">
        <v>0</v>
      </c>
      <c r="AK1034" s="24">
        <v>0</v>
      </c>
      <c r="AL1034" s="23">
        <v>0</v>
      </c>
      <c r="AM1034" s="23">
        <v>0</v>
      </c>
      <c r="AN1034" s="24">
        <v>0</v>
      </c>
      <c r="AO1034" s="24">
        <v>0</v>
      </c>
      <c r="AP1034" s="23">
        <v>0</v>
      </c>
      <c r="AQ1034" s="23">
        <v>0</v>
      </c>
      <c r="AR1034" s="23">
        <v>0</v>
      </c>
      <c r="AS1034" s="41" t="s">
        <v>2304</v>
      </c>
      <c r="AT1034" s="23">
        <v>0</v>
      </c>
      <c r="AU1034" s="23">
        <v>0</v>
      </c>
      <c r="AV1034" s="25">
        <v>110877700</v>
      </c>
      <c r="AW1034" s="22">
        <v>0</v>
      </c>
      <c r="AX1034" s="23">
        <v>0</v>
      </c>
      <c r="AY1034" s="41">
        <v>0</v>
      </c>
      <c r="AZ1034" s="23">
        <v>0</v>
      </c>
      <c r="BA1034" s="24">
        <v>0</v>
      </c>
      <c r="BB1034" s="23">
        <v>0</v>
      </c>
      <c r="BC1034" s="23"/>
      <c r="BD1034" s="23">
        <v>0</v>
      </c>
      <c r="BE1034" s="41">
        <v>0</v>
      </c>
      <c r="BF1034" s="23">
        <v>102191895</v>
      </c>
      <c r="BG1034" s="23">
        <f>86193980+8490968</f>
        <v>94684948</v>
      </c>
      <c r="BH1034" s="25">
        <v>307754543</v>
      </c>
      <c r="BI1034" s="23">
        <v>0</v>
      </c>
      <c r="BJ1034" s="23">
        <v>27665317</v>
      </c>
      <c r="BK1034" s="23">
        <v>0</v>
      </c>
      <c r="BL1034" s="23">
        <v>0</v>
      </c>
      <c r="BM1034" s="23">
        <v>0</v>
      </c>
      <c r="BN1034" s="24">
        <v>0</v>
      </c>
      <c r="BO1034" s="23">
        <v>0</v>
      </c>
      <c r="BP1034" s="23">
        <v>0</v>
      </c>
      <c r="BQ1034" s="23">
        <v>0</v>
      </c>
      <c r="BR1034" s="25">
        <v>326928892</v>
      </c>
      <c r="BS1034" s="22">
        <v>0</v>
      </c>
      <c r="BT1034" s="23">
        <v>0</v>
      </c>
      <c r="BU1034" s="23">
        <v>0</v>
      </c>
      <c r="BV1034" s="23">
        <v>0</v>
      </c>
      <c r="BW1034" s="24">
        <v>0</v>
      </c>
      <c r="BX1034" s="23">
        <v>0</v>
      </c>
      <c r="BY1034" s="23">
        <v>0</v>
      </c>
      <c r="BZ1034" s="23">
        <v>0</v>
      </c>
      <c r="CA1034" s="25">
        <f t="shared" si="152"/>
        <v>326928892</v>
      </c>
      <c r="CB1034" s="22">
        <v>0</v>
      </c>
      <c r="CC1034" s="23">
        <v>0</v>
      </c>
      <c r="CD1034" s="23">
        <v>0</v>
      </c>
      <c r="CE1034" s="23">
        <v>0</v>
      </c>
      <c r="CF1034" s="24">
        <v>0</v>
      </c>
      <c r="CG1034" s="23">
        <v>0</v>
      </c>
      <c r="CH1034" s="23">
        <v>0</v>
      </c>
      <c r="CI1034" s="23">
        <v>0</v>
      </c>
      <c r="CJ1034" s="25">
        <f t="shared" si="153"/>
        <v>326928892</v>
      </c>
      <c r="CK1034" s="22">
        <v>0</v>
      </c>
      <c r="CL1034" s="23">
        <v>0</v>
      </c>
      <c r="CM1034" s="23">
        <v>0</v>
      </c>
      <c r="CN1034" s="23">
        <v>0</v>
      </c>
      <c r="CO1034" s="23">
        <v>0</v>
      </c>
      <c r="CP1034" s="24">
        <v>0</v>
      </c>
      <c r="CQ1034" s="23">
        <v>0</v>
      </c>
      <c r="CR1034" s="23">
        <v>0</v>
      </c>
      <c r="CS1034" s="25">
        <f t="shared" si="154"/>
        <v>326928892</v>
      </c>
      <c r="CT1034" s="22">
        <v>0</v>
      </c>
      <c r="CU1034" s="23">
        <v>0</v>
      </c>
      <c r="CV1034" s="23">
        <v>0</v>
      </c>
      <c r="CW1034" s="23"/>
      <c r="CX1034" s="23">
        <v>0</v>
      </c>
      <c r="CY1034" s="24">
        <v>0</v>
      </c>
      <c r="CZ1034" s="23">
        <v>0</v>
      </c>
      <c r="DA1034" s="23">
        <v>0</v>
      </c>
      <c r="DB1034" s="25">
        <f t="shared" si="147"/>
        <v>326928892</v>
      </c>
      <c r="DC1034" s="22">
        <v>0</v>
      </c>
      <c r="DD1034" s="23">
        <v>0</v>
      </c>
      <c r="DE1034" s="23">
        <v>0</v>
      </c>
      <c r="DF1034" s="23">
        <v>0</v>
      </c>
      <c r="DG1034" s="23">
        <v>0</v>
      </c>
      <c r="DH1034" s="24">
        <v>0</v>
      </c>
      <c r="DI1034" s="23">
        <v>0</v>
      </c>
      <c r="DJ1034" s="23">
        <v>0</v>
      </c>
      <c r="DK1034" s="25">
        <f t="shared" si="148"/>
        <v>326928892</v>
      </c>
      <c r="DL1034" s="28">
        <v>0</v>
      </c>
      <c r="DM1034" s="23">
        <v>0</v>
      </c>
      <c r="DN1034" s="23">
        <v>0</v>
      </c>
      <c r="DO1034" s="23">
        <v>0</v>
      </c>
      <c r="DP1034" s="23"/>
      <c r="DQ1034" s="23"/>
      <c r="DR1034" s="23">
        <v>0</v>
      </c>
      <c r="DS1034" s="23">
        <v>0</v>
      </c>
      <c r="DT1034" s="24">
        <v>0</v>
      </c>
      <c r="DU1034" s="23">
        <v>0</v>
      </c>
      <c r="DV1034" s="23">
        <v>0</v>
      </c>
      <c r="DW1034" s="26">
        <f t="shared" si="155"/>
        <v>326928892</v>
      </c>
      <c r="DX1034" s="26">
        <f>VLOOKUP(B1034,[2]RPTNCT049_ConsultaSaldosContabl!$I$4:$K$7914,3,0)</f>
        <v>129857212</v>
      </c>
      <c r="DY1034" s="13" t="e">
        <f>+S1034+AD1034+AU1034+#REF!+BG1034+#REF!+BQ1034+#REF!</f>
        <v>#REF!</v>
      </c>
    </row>
    <row r="1035" spans="1:129" ht="15" customHeight="1" x14ac:dyDescent="0.2">
      <c r="A1035" s="9">
        <v>8000663895</v>
      </c>
      <c r="B1035" s="9">
        <v>800066389</v>
      </c>
      <c r="C1035" s="9"/>
      <c r="D1035" s="27">
        <v>215015550</v>
      </c>
      <c r="E1035" s="21" t="s">
        <v>347</v>
      </c>
      <c r="F1035" s="20" t="s">
        <v>1493</v>
      </c>
      <c r="G1035" s="22">
        <f>VLOOKUP(A1035,[1]SGP!$A$4:$G$1137,7,0)</f>
        <v>0</v>
      </c>
      <c r="H1035" s="23"/>
      <c r="I1035" s="23">
        <v>0</v>
      </c>
      <c r="J1035" s="23">
        <v>0</v>
      </c>
      <c r="K1035" s="24">
        <v>0</v>
      </c>
      <c r="L1035" s="23">
        <v>0</v>
      </c>
      <c r="M1035" s="23">
        <v>0</v>
      </c>
      <c r="N1035" s="25">
        <f t="shared" si="149"/>
        <v>0</v>
      </c>
      <c r="O1035" s="25">
        <v>0</v>
      </c>
      <c r="P1035" s="22">
        <v>0</v>
      </c>
      <c r="Q1035" s="23">
        <v>0</v>
      </c>
      <c r="R1035" s="23">
        <v>0</v>
      </c>
      <c r="S1035" s="29">
        <v>0</v>
      </c>
      <c r="T1035" s="23">
        <v>0</v>
      </c>
      <c r="U1035" s="24">
        <v>0</v>
      </c>
      <c r="V1035" s="23">
        <v>0</v>
      </c>
      <c r="W1035" s="23">
        <v>0</v>
      </c>
      <c r="X1035" s="25">
        <f t="shared" si="150"/>
        <v>0</v>
      </c>
      <c r="Y1035" s="25">
        <v>0</v>
      </c>
      <c r="Z1035" s="22">
        <v>0</v>
      </c>
      <c r="AA1035" s="23">
        <v>0</v>
      </c>
      <c r="AB1035" s="22">
        <v>0</v>
      </c>
      <c r="AC1035" s="23">
        <v>0</v>
      </c>
      <c r="AD1035" s="23">
        <v>0</v>
      </c>
      <c r="AE1035" s="23">
        <v>0</v>
      </c>
      <c r="AF1035" s="24">
        <v>0</v>
      </c>
      <c r="AG1035" s="23">
        <v>0</v>
      </c>
      <c r="AH1035" s="23">
        <v>0</v>
      </c>
      <c r="AI1035" s="25">
        <f t="shared" si="151"/>
        <v>0</v>
      </c>
      <c r="AJ1035" s="25">
        <v>0</v>
      </c>
      <c r="AK1035" s="24">
        <v>0</v>
      </c>
      <c r="AL1035" s="23">
        <v>0</v>
      </c>
      <c r="AM1035" s="23">
        <v>0</v>
      </c>
      <c r="AN1035" s="24">
        <v>0</v>
      </c>
      <c r="AO1035" s="24">
        <v>0</v>
      </c>
      <c r="AP1035" s="23">
        <v>0</v>
      </c>
      <c r="AQ1035" s="23">
        <v>0</v>
      </c>
      <c r="AR1035" s="23">
        <v>0</v>
      </c>
      <c r="AS1035" s="41" t="s">
        <v>2304</v>
      </c>
      <c r="AT1035" s="23">
        <v>0</v>
      </c>
      <c r="AU1035" s="23">
        <v>0</v>
      </c>
      <c r="AV1035" s="25">
        <v>0</v>
      </c>
      <c r="AW1035" s="22">
        <v>0</v>
      </c>
      <c r="AX1035" s="23">
        <v>0</v>
      </c>
      <c r="AY1035" s="41">
        <v>0</v>
      </c>
      <c r="AZ1035" s="23">
        <v>0</v>
      </c>
      <c r="BA1035" s="24">
        <v>0</v>
      </c>
      <c r="BB1035" s="23">
        <v>0</v>
      </c>
      <c r="BC1035" s="23"/>
      <c r="BD1035" s="23">
        <v>0</v>
      </c>
      <c r="BE1035" s="41">
        <v>0</v>
      </c>
      <c r="BF1035" s="23">
        <v>18788205</v>
      </c>
      <c r="BG1035" s="23">
        <v>0</v>
      </c>
      <c r="BH1035" s="25">
        <v>18788205</v>
      </c>
      <c r="BI1035" s="23">
        <v>0</v>
      </c>
      <c r="BJ1035" s="23">
        <v>5510609</v>
      </c>
      <c r="BK1035" s="23">
        <v>0</v>
      </c>
      <c r="BL1035" s="23">
        <v>0</v>
      </c>
      <c r="BM1035" s="23">
        <v>0</v>
      </c>
      <c r="BN1035" s="24">
        <v>0</v>
      </c>
      <c r="BO1035" s="23">
        <v>0</v>
      </c>
      <c r="BP1035" s="23">
        <v>0</v>
      </c>
      <c r="BQ1035" s="23">
        <v>30799026</v>
      </c>
      <c r="BR1035" s="25">
        <v>55097840</v>
      </c>
      <c r="BS1035" s="22">
        <v>0</v>
      </c>
      <c r="BT1035" s="23">
        <v>0</v>
      </c>
      <c r="BU1035" s="23">
        <v>0</v>
      </c>
      <c r="BV1035" s="23">
        <v>0</v>
      </c>
      <c r="BW1035" s="24">
        <v>0</v>
      </c>
      <c r="BX1035" s="23">
        <v>0</v>
      </c>
      <c r="BY1035" s="23">
        <v>0</v>
      </c>
      <c r="BZ1035" s="23">
        <v>0</v>
      </c>
      <c r="CA1035" s="25">
        <f t="shared" si="152"/>
        <v>55097840</v>
      </c>
      <c r="CB1035" s="22">
        <v>0</v>
      </c>
      <c r="CC1035" s="23">
        <v>0</v>
      </c>
      <c r="CD1035" s="23">
        <v>0</v>
      </c>
      <c r="CE1035" s="23">
        <v>0</v>
      </c>
      <c r="CF1035" s="24">
        <v>0</v>
      </c>
      <c r="CG1035" s="23">
        <v>0</v>
      </c>
      <c r="CH1035" s="23">
        <v>0</v>
      </c>
      <c r="CI1035" s="23">
        <v>0</v>
      </c>
      <c r="CJ1035" s="25">
        <f t="shared" si="153"/>
        <v>55097840</v>
      </c>
      <c r="CK1035" s="22">
        <v>0</v>
      </c>
      <c r="CL1035" s="23">
        <v>0</v>
      </c>
      <c r="CM1035" s="23">
        <v>0</v>
      </c>
      <c r="CN1035" s="23">
        <v>0</v>
      </c>
      <c r="CO1035" s="23">
        <v>0</v>
      </c>
      <c r="CP1035" s="24">
        <v>0</v>
      </c>
      <c r="CQ1035" s="23">
        <v>0</v>
      </c>
      <c r="CR1035" s="23">
        <v>0</v>
      </c>
      <c r="CS1035" s="25">
        <f t="shared" si="154"/>
        <v>55097840</v>
      </c>
      <c r="CT1035" s="22">
        <v>0</v>
      </c>
      <c r="CU1035" s="23">
        <v>0</v>
      </c>
      <c r="CV1035" s="23">
        <v>0</v>
      </c>
      <c r="CW1035" s="23"/>
      <c r="CX1035" s="23">
        <v>0</v>
      </c>
      <c r="CY1035" s="24">
        <v>0</v>
      </c>
      <c r="CZ1035" s="23">
        <v>0</v>
      </c>
      <c r="DA1035" s="23">
        <v>0</v>
      </c>
      <c r="DB1035" s="25">
        <f t="shared" si="147"/>
        <v>55097840</v>
      </c>
      <c r="DC1035" s="22">
        <v>0</v>
      </c>
      <c r="DD1035" s="23">
        <v>0</v>
      </c>
      <c r="DE1035" s="23">
        <v>0</v>
      </c>
      <c r="DF1035" s="23">
        <v>0</v>
      </c>
      <c r="DG1035" s="23">
        <v>0</v>
      </c>
      <c r="DH1035" s="24">
        <v>0</v>
      </c>
      <c r="DI1035" s="23">
        <v>0</v>
      </c>
      <c r="DJ1035" s="23">
        <v>0</v>
      </c>
      <c r="DK1035" s="25">
        <f t="shared" si="148"/>
        <v>55097840</v>
      </c>
      <c r="DL1035" s="28">
        <v>0</v>
      </c>
      <c r="DM1035" s="23">
        <v>0</v>
      </c>
      <c r="DN1035" s="23">
        <v>0</v>
      </c>
      <c r="DO1035" s="23">
        <v>0</v>
      </c>
      <c r="DP1035" s="23"/>
      <c r="DQ1035" s="23"/>
      <c r="DR1035" s="23">
        <v>0</v>
      </c>
      <c r="DS1035" s="23">
        <v>0</v>
      </c>
      <c r="DT1035" s="24">
        <v>0</v>
      </c>
      <c r="DU1035" s="23">
        <v>0</v>
      </c>
      <c r="DV1035" s="23">
        <v>0</v>
      </c>
      <c r="DW1035" s="26">
        <f t="shared" si="155"/>
        <v>55097840</v>
      </c>
      <c r="DX1035" s="26">
        <f>VLOOKUP(B1035,[2]RPTNCT049_ConsultaSaldosContabl!$I$4:$K$7914,3,0)</f>
        <v>24298814</v>
      </c>
      <c r="DY1035" s="13" t="e">
        <f>+S1035+AD1035+AU1035+#REF!+BG1035+#REF!+BQ1035+#REF!</f>
        <v>#REF!</v>
      </c>
    </row>
    <row r="1036" spans="1:129" ht="15" customHeight="1" x14ac:dyDescent="0.2">
      <c r="A1036" s="9">
        <v>8000655937</v>
      </c>
      <c r="B1036" s="9">
        <v>800065593</v>
      </c>
      <c r="C1036" s="9"/>
      <c r="D1036" s="27">
        <v>211815518</v>
      </c>
      <c r="E1036" s="21" t="s">
        <v>341</v>
      </c>
      <c r="F1036" s="20" t="s">
        <v>1488</v>
      </c>
      <c r="G1036" s="22">
        <f>VLOOKUP(A1036,[1]SGP!$A$4:$G$1137,7,0)</f>
        <v>0</v>
      </c>
      <c r="H1036" s="23"/>
      <c r="I1036" s="23">
        <v>0</v>
      </c>
      <c r="J1036" s="23">
        <v>0</v>
      </c>
      <c r="K1036" s="24">
        <v>0</v>
      </c>
      <c r="L1036" s="23">
        <v>0</v>
      </c>
      <c r="M1036" s="23">
        <v>0</v>
      </c>
      <c r="N1036" s="25">
        <f t="shared" si="149"/>
        <v>0</v>
      </c>
      <c r="O1036" s="25">
        <v>0</v>
      </c>
      <c r="P1036" s="22">
        <v>0</v>
      </c>
      <c r="Q1036" s="23">
        <v>0</v>
      </c>
      <c r="R1036" s="23">
        <v>0</v>
      </c>
      <c r="S1036" s="29">
        <v>0</v>
      </c>
      <c r="T1036" s="23">
        <v>0</v>
      </c>
      <c r="U1036" s="24">
        <v>0</v>
      </c>
      <c r="V1036" s="23">
        <v>0</v>
      </c>
      <c r="W1036" s="23">
        <v>0</v>
      </c>
      <c r="X1036" s="25">
        <f t="shared" si="150"/>
        <v>0</v>
      </c>
      <c r="Y1036" s="25">
        <v>0</v>
      </c>
      <c r="Z1036" s="22">
        <v>0</v>
      </c>
      <c r="AA1036" s="23">
        <v>0</v>
      </c>
      <c r="AB1036" s="22">
        <v>0</v>
      </c>
      <c r="AC1036" s="23">
        <v>0</v>
      </c>
      <c r="AD1036" s="23">
        <v>0</v>
      </c>
      <c r="AE1036" s="23">
        <v>0</v>
      </c>
      <c r="AF1036" s="24">
        <v>0</v>
      </c>
      <c r="AG1036" s="23">
        <v>0</v>
      </c>
      <c r="AH1036" s="23">
        <v>0</v>
      </c>
      <c r="AI1036" s="25">
        <f t="shared" si="151"/>
        <v>0</v>
      </c>
      <c r="AJ1036" s="25">
        <v>0</v>
      </c>
      <c r="AK1036" s="24">
        <v>0</v>
      </c>
      <c r="AL1036" s="23">
        <v>0</v>
      </c>
      <c r="AM1036" s="23">
        <v>0</v>
      </c>
      <c r="AN1036" s="24">
        <v>0</v>
      </c>
      <c r="AO1036" s="24">
        <v>0</v>
      </c>
      <c r="AP1036" s="23">
        <v>0</v>
      </c>
      <c r="AQ1036" s="23">
        <v>0</v>
      </c>
      <c r="AR1036" s="23">
        <v>0</v>
      </c>
      <c r="AS1036" s="41" t="s">
        <v>2304</v>
      </c>
      <c r="AT1036" s="23">
        <v>0</v>
      </c>
      <c r="AU1036" s="23">
        <v>20532006</v>
      </c>
      <c r="AV1036" s="25">
        <v>20532006</v>
      </c>
      <c r="AW1036" s="22">
        <v>0</v>
      </c>
      <c r="AX1036" s="23">
        <v>0</v>
      </c>
      <c r="AY1036" s="41">
        <v>0</v>
      </c>
      <c r="AZ1036" s="23">
        <v>0</v>
      </c>
      <c r="BA1036" s="24">
        <v>0</v>
      </c>
      <c r="BB1036" s="23">
        <v>0</v>
      </c>
      <c r="BC1036" s="23"/>
      <c r="BD1036" s="23">
        <v>0</v>
      </c>
      <c r="BE1036" s="41">
        <v>0</v>
      </c>
      <c r="BF1036" s="23">
        <v>16857565</v>
      </c>
      <c r="BG1036" s="23">
        <v>19813712</v>
      </c>
      <c r="BH1036" s="25">
        <v>57203283</v>
      </c>
      <c r="BI1036" s="23">
        <v>0</v>
      </c>
      <c r="BJ1036" s="23">
        <v>4598726</v>
      </c>
      <c r="BK1036" s="23">
        <v>0</v>
      </c>
      <c r="BL1036" s="23">
        <v>0</v>
      </c>
      <c r="BM1036" s="23">
        <v>0</v>
      </c>
      <c r="BN1036" s="24">
        <v>0</v>
      </c>
      <c r="BO1036" s="23">
        <v>0</v>
      </c>
      <c r="BP1036" s="23">
        <v>0</v>
      </c>
      <c r="BQ1036" s="23">
        <v>0</v>
      </c>
      <c r="BR1036" s="25">
        <v>61802009</v>
      </c>
      <c r="BS1036" s="22">
        <v>0</v>
      </c>
      <c r="BT1036" s="23">
        <v>0</v>
      </c>
      <c r="BU1036" s="23">
        <v>0</v>
      </c>
      <c r="BV1036" s="23">
        <v>0</v>
      </c>
      <c r="BW1036" s="24">
        <v>0</v>
      </c>
      <c r="BX1036" s="23">
        <v>0</v>
      </c>
      <c r="BY1036" s="23">
        <v>0</v>
      </c>
      <c r="BZ1036" s="23">
        <v>0</v>
      </c>
      <c r="CA1036" s="25">
        <f t="shared" si="152"/>
        <v>61802009</v>
      </c>
      <c r="CB1036" s="22">
        <v>0</v>
      </c>
      <c r="CC1036" s="23">
        <v>0</v>
      </c>
      <c r="CD1036" s="23">
        <v>0</v>
      </c>
      <c r="CE1036" s="23">
        <v>0</v>
      </c>
      <c r="CF1036" s="24">
        <v>0</v>
      </c>
      <c r="CG1036" s="23">
        <v>0</v>
      </c>
      <c r="CH1036" s="23">
        <v>0</v>
      </c>
      <c r="CI1036" s="23">
        <v>0</v>
      </c>
      <c r="CJ1036" s="25">
        <f t="shared" si="153"/>
        <v>61802009</v>
      </c>
      <c r="CK1036" s="22">
        <v>0</v>
      </c>
      <c r="CL1036" s="23">
        <v>0</v>
      </c>
      <c r="CM1036" s="23">
        <v>0</v>
      </c>
      <c r="CN1036" s="23">
        <v>0</v>
      </c>
      <c r="CO1036" s="23">
        <v>0</v>
      </c>
      <c r="CP1036" s="24">
        <v>0</v>
      </c>
      <c r="CQ1036" s="23">
        <v>0</v>
      </c>
      <c r="CR1036" s="23">
        <v>0</v>
      </c>
      <c r="CS1036" s="25">
        <f t="shared" si="154"/>
        <v>61802009</v>
      </c>
      <c r="CT1036" s="22">
        <v>0</v>
      </c>
      <c r="CU1036" s="23">
        <v>0</v>
      </c>
      <c r="CV1036" s="23">
        <v>0</v>
      </c>
      <c r="CW1036" s="23"/>
      <c r="CX1036" s="23">
        <v>0</v>
      </c>
      <c r="CY1036" s="24">
        <v>0</v>
      </c>
      <c r="CZ1036" s="23">
        <v>0</v>
      </c>
      <c r="DA1036" s="23">
        <v>0</v>
      </c>
      <c r="DB1036" s="25">
        <f t="shared" si="147"/>
        <v>61802009</v>
      </c>
      <c r="DC1036" s="22">
        <v>0</v>
      </c>
      <c r="DD1036" s="23">
        <v>0</v>
      </c>
      <c r="DE1036" s="23">
        <v>0</v>
      </c>
      <c r="DF1036" s="23">
        <v>0</v>
      </c>
      <c r="DG1036" s="23">
        <v>0</v>
      </c>
      <c r="DH1036" s="24">
        <v>0</v>
      </c>
      <c r="DI1036" s="23">
        <v>0</v>
      </c>
      <c r="DJ1036" s="23">
        <v>0</v>
      </c>
      <c r="DK1036" s="25">
        <f t="shared" si="148"/>
        <v>61802009</v>
      </c>
      <c r="DL1036" s="28">
        <v>0</v>
      </c>
      <c r="DM1036" s="23">
        <v>0</v>
      </c>
      <c r="DN1036" s="23">
        <v>0</v>
      </c>
      <c r="DO1036" s="23">
        <v>0</v>
      </c>
      <c r="DP1036" s="23"/>
      <c r="DQ1036" s="23"/>
      <c r="DR1036" s="23">
        <v>0</v>
      </c>
      <c r="DS1036" s="23">
        <v>0</v>
      </c>
      <c r="DT1036" s="24">
        <v>0</v>
      </c>
      <c r="DU1036" s="23">
        <v>0</v>
      </c>
      <c r="DV1036" s="23">
        <v>0</v>
      </c>
      <c r="DW1036" s="26">
        <f t="shared" si="155"/>
        <v>61802009</v>
      </c>
      <c r="DX1036" s="26">
        <f>VLOOKUP(B1036,[2]RPTNCT049_ConsultaSaldosContabl!$I$4:$K$7914,3,0)</f>
        <v>21456291</v>
      </c>
      <c r="DY1036" s="13" t="e">
        <f>+S1036+AD1036+AU1036+#REF!+BG1036+#REF!+BQ1036+#REF!</f>
        <v>#REF!</v>
      </c>
    </row>
    <row r="1037" spans="1:129" ht="15" customHeight="1" x14ac:dyDescent="0.2">
      <c r="A1037" s="9">
        <v>8000654749</v>
      </c>
      <c r="B1037" s="9">
        <v>800065474</v>
      </c>
      <c r="C1037" s="9"/>
      <c r="D1037" s="27">
        <v>210023500</v>
      </c>
      <c r="E1037" s="21" t="s">
        <v>515</v>
      </c>
      <c r="F1037" s="20" t="s">
        <v>1657</v>
      </c>
      <c r="G1037" s="22">
        <f>VLOOKUP(A1037,[1]SGP!$A$4:$G$1137,7,0)</f>
        <v>0</v>
      </c>
      <c r="H1037" s="23"/>
      <c r="I1037" s="23">
        <v>0</v>
      </c>
      <c r="J1037" s="23">
        <v>0</v>
      </c>
      <c r="K1037" s="24">
        <v>0</v>
      </c>
      <c r="L1037" s="23">
        <v>0</v>
      </c>
      <c r="M1037" s="23">
        <v>0</v>
      </c>
      <c r="N1037" s="25">
        <f t="shared" si="149"/>
        <v>0</v>
      </c>
      <c r="O1037" s="25">
        <v>0</v>
      </c>
      <c r="P1037" s="22">
        <v>0</v>
      </c>
      <c r="Q1037" s="23">
        <v>0</v>
      </c>
      <c r="R1037" s="23">
        <v>0</v>
      </c>
      <c r="S1037" s="31">
        <v>350205408</v>
      </c>
      <c r="T1037" s="23">
        <v>0</v>
      </c>
      <c r="U1037" s="24">
        <v>0</v>
      </c>
      <c r="V1037" s="23">
        <v>0</v>
      </c>
      <c r="W1037" s="23">
        <v>0</v>
      </c>
      <c r="X1037" s="25">
        <f t="shared" si="150"/>
        <v>350205408</v>
      </c>
      <c r="Y1037" s="25">
        <v>0</v>
      </c>
      <c r="Z1037" s="22">
        <v>0</v>
      </c>
      <c r="AA1037" s="23">
        <v>0</v>
      </c>
      <c r="AB1037" s="22">
        <v>0</v>
      </c>
      <c r="AC1037" s="23">
        <v>0</v>
      </c>
      <c r="AD1037" s="23">
        <v>0</v>
      </c>
      <c r="AE1037" s="23">
        <v>0</v>
      </c>
      <c r="AF1037" s="24">
        <v>0</v>
      </c>
      <c r="AG1037" s="23">
        <v>0</v>
      </c>
      <c r="AH1037" s="23">
        <v>0</v>
      </c>
      <c r="AI1037" s="25">
        <f t="shared" si="151"/>
        <v>350205408</v>
      </c>
      <c r="AJ1037" s="25">
        <v>0</v>
      </c>
      <c r="AK1037" s="24">
        <v>0</v>
      </c>
      <c r="AL1037" s="23">
        <v>0</v>
      </c>
      <c r="AM1037" s="23">
        <v>0</v>
      </c>
      <c r="AN1037" s="24">
        <v>0</v>
      </c>
      <c r="AO1037" s="24">
        <v>0</v>
      </c>
      <c r="AP1037" s="23">
        <v>0</v>
      </c>
      <c r="AQ1037" s="23">
        <v>0</v>
      </c>
      <c r="AR1037" s="23">
        <v>0</v>
      </c>
      <c r="AS1037" s="41" t="s">
        <v>2304</v>
      </c>
      <c r="AT1037" s="23">
        <v>0</v>
      </c>
      <c r="AU1037" s="23">
        <v>0</v>
      </c>
      <c r="AV1037" s="25">
        <v>350205408</v>
      </c>
      <c r="AW1037" s="22">
        <v>0</v>
      </c>
      <c r="AX1037" s="23">
        <v>0</v>
      </c>
      <c r="AY1037" s="41">
        <v>0</v>
      </c>
      <c r="AZ1037" s="23">
        <v>0</v>
      </c>
      <c r="BA1037" s="24">
        <v>0</v>
      </c>
      <c r="BB1037" s="23">
        <v>0</v>
      </c>
      <c r="BC1037" s="23"/>
      <c r="BD1037" s="23">
        <v>0</v>
      </c>
      <c r="BE1037" s="41">
        <v>0</v>
      </c>
      <c r="BF1037" s="23">
        <v>335034745</v>
      </c>
      <c r="BG1037" s="23">
        <v>331431066</v>
      </c>
      <c r="BH1037" s="25">
        <v>1016671219</v>
      </c>
      <c r="BI1037" s="23">
        <v>0</v>
      </c>
      <c r="BJ1037" s="23">
        <v>95685525</v>
      </c>
      <c r="BK1037" s="23">
        <v>0</v>
      </c>
      <c r="BL1037" s="23">
        <v>0</v>
      </c>
      <c r="BM1037" s="23">
        <v>0</v>
      </c>
      <c r="BN1037" s="24">
        <v>0</v>
      </c>
      <c r="BO1037" s="23">
        <v>0</v>
      </c>
      <c r="BP1037" s="23">
        <v>0</v>
      </c>
      <c r="BQ1037" s="23">
        <v>0</v>
      </c>
      <c r="BR1037" s="25">
        <v>1112356744</v>
      </c>
      <c r="BS1037" s="22">
        <v>0</v>
      </c>
      <c r="BT1037" s="23">
        <v>0</v>
      </c>
      <c r="BU1037" s="23">
        <v>0</v>
      </c>
      <c r="BV1037" s="23">
        <v>0</v>
      </c>
      <c r="BW1037" s="24">
        <v>0</v>
      </c>
      <c r="BX1037" s="23">
        <v>0</v>
      </c>
      <c r="BY1037" s="23">
        <v>0</v>
      </c>
      <c r="BZ1037" s="23">
        <v>0</v>
      </c>
      <c r="CA1037" s="25">
        <f t="shared" si="152"/>
        <v>1112356744</v>
      </c>
      <c r="CB1037" s="22">
        <v>0</v>
      </c>
      <c r="CC1037" s="23">
        <v>0</v>
      </c>
      <c r="CD1037" s="23">
        <v>0</v>
      </c>
      <c r="CE1037" s="23">
        <v>0</v>
      </c>
      <c r="CF1037" s="24">
        <v>0</v>
      </c>
      <c r="CG1037" s="23">
        <v>0</v>
      </c>
      <c r="CH1037" s="23">
        <v>0</v>
      </c>
      <c r="CI1037" s="23">
        <v>0</v>
      </c>
      <c r="CJ1037" s="25">
        <f t="shared" si="153"/>
        <v>1112356744</v>
      </c>
      <c r="CK1037" s="22">
        <v>0</v>
      </c>
      <c r="CL1037" s="23">
        <v>0</v>
      </c>
      <c r="CM1037" s="23">
        <v>0</v>
      </c>
      <c r="CN1037" s="23">
        <v>0</v>
      </c>
      <c r="CO1037" s="23">
        <v>0</v>
      </c>
      <c r="CP1037" s="24">
        <v>0</v>
      </c>
      <c r="CQ1037" s="23">
        <v>0</v>
      </c>
      <c r="CR1037" s="23">
        <v>0</v>
      </c>
      <c r="CS1037" s="25">
        <f t="shared" si="154"/>
        <v>1112356744</v>
      </c>
      <c r="CT1037" s="22">
        <v>0</v>
      </c>
      <c r="CU1037" s="23">
        <v>0</v>
      </c>
      <c r="CV1037" s="23">
        <v>0</v>
      </c>
      <c r="CW1037" s="23"/>
      <c r="CX1037" s="23">
        <v>0</v>
      </c>
      <c r="CY1037" s="24">
        <v>0</v>
      </c>
      <c r="CZ1037" s="23">
        <v>0</v>
      </c>
      <c r="DA1037" s="23">
        <v>0</v>
      </c>
      <c r="DB1037" s="25">
        <f t="shared" si="147"/>
        <v>1112356744</v>
      </c>
      <c r="DC1037" s="22">
        <v>0</v>
      </c>
      <c r="DD1037" s="23">
        <v>0</v>
      </c>
      <c r="DE1037" s="23">
        <v>0</v>
      </c>
      <c r="DF1037" s="23">
        <v>0</v>
      </c>
      <c r="DG1037" s="23">
        <v>0</v>
      </c>
      <c r="DH1037" s="24">
        <v>0</v>
      </c>
      <c r="DI1037" s="23">
        <v>0</v>
      </c>
      <c r="DJ1037" s="23">
        <v>0</v>
      </c>
      <c r="DK1037" s="25">
        <f t="shared" si="148"/>
        <v>1112356744</v>
      </c>
      <c r="DL1037" s="28">
        <v>0</v>
      </c>
      <c r="DM1037" s="23">
        <v>0</v>
      </c>
      <c r="DN1037" s="23">
        <v>0</v>
      </c>
      <c r="DO1037" s="23">
        <v>0</v>
      </c>
      <c r="DP1037" s="23"/>
      <c r="DQ1037" s="23"/>
      <c r="DR1037" s="23">
        <v>0</v>
      </c>
      <c r="DS1037" s="23">
        <v>0</v>
      </c>
      <c r="DT1037" s="24">
        <v>0</v>
      </c>
      <c r="DU1037" s="23">
        <v>0</v>
      </c>
      <c r="DV1037" s="23">
        <v>0</v>
      </c>
      <c r="DW1037" s="26">
        <f t="shared" si="155"/>
        <v>1112356744</v>
      </c>
      <c r="DX1037" s="26">
        <f>VLOOKUP(B1037,[2]RPTNCT049_ConsultaSaldosContabl!$I$4:$K$7914,3,0)</f>
        <v>430720270</v>
      </c>
      <c r="DY1037" s="13" t="e">
        <f>+S1037+AD1037+AU1037+#REF!+BG1037+#REF!+BQ1037+#REF!</f>
        <v>#REF!</v>
      </c>
    </row>
    <row r="1038" spans="1:129" ht="15" customHeight="1" x14ac:dyDescent="0.2">
      <c r="A1038" s="9">
        <v>8000654115</v>
      </c>
      <c r="B1038" s="9">
        <v>800065411</v>
      </c>
      <c r="C1038" s="9"/>
      <c r="D1038" s="27">
        <v>213315533</v>
      </c>
      <c r="E1038" s="21" t="s">
        <v>344</v>
      </c>
      <c r="F1038" s="20" t="s">
        <v>1490</v>
      </c>
      <c r="G1038" s="22">
        <f>VLOOKUP(A1038,[1]SGP!$A$4:$G$1137,7,0)</f>
        <v>0</v>
      </c>
      <c r="H1038" s="23"/>
      <c r="I1038" s="23">
        <v>0</v>
      </c>
      <c r="J1038" s="23">
        <v>0</v>
      </c>
      <c r="K1038" s="24">
        <v>0</v>
      </c>
      <c r="L1038" s="23">
        <v>0</v>
      </c>
      <c r="M1038" s="23">
        <v>0</v>
      </c>
      <c r="N1038" s="25">
        <f t="shared" si="149"/>
        <v>0</v>
      </c>
      <c r="O1038" s="25">
        <v>0</v>
      </c>
      <c r="P1038" s="22">
        <v>0</v>
      </c>
      <c r="Q1038" s="23">
        <v>0</v>
      </c>
      <c r="R1038" s="23">
        <v>0</v>
      </c>
      <c r="S1038" s="31">
        <v>26162430</v>
      </c>
      <c r="T1038" s="23">
        <v>0</v>
      </c>
      <c r="U1038" s="24">
        <v>0</v>
      </c>
      <c r="V1038" s="23">
        <v>0</v>
      </c>
      <c r="W1038" s="23">
        <v>0</v>
      </c>
      <c r="X1038" s="25">
        <f t="shared" si="150"/>
        <v>26162430</v>
      </c>
      <c r="Y1038" s="25">
        <v>0</v>
      </c>
      <c r="Z1038" s="22">
        <v>0</v>
      </c>
      <c r="AA1038" s="23">
        <v>0</v>
      </c>
      <c r="AB1038" s="22">
        <v>0</v>
      </c>
      <c r="AC1038" s="23">
        <v>0</v>
      </c>
      <c r="AD1038" s="23">
        <v>0</v>
      </c>
      <c r="AE1038" s="23">
        <v>0</v>
      </c>
      <c r="AF1038" s="24">
        <v>0</v>
      </c>
      <c r="AG1038" s="23">
        <v>0</v>
      </c>
      <c r="AH1038" s="23">
        <v>0</v>
      </c>
      <c r="AI1038" s="25">
        <f t="shared" si="151"/>
        <v>26162430</v>
      </c>
      <c r="AJ1038" s="25">
        <v>0</v>
      </c>
      <c r="AK1038" s="24">
        <v>0</v>
      </c>
      <c r="AL1038" s="23">
        <v>0</v>
      </c>
      <c r="AM1038" s="23">
        <v>0</v>
      </c>
      <c r="AN1038" s="24">
        <v>0</v>
      </c>
      <c r="AO1038" s="24">
        <v>0</v>
      </c>
      <c r="AP1038" s="23">
        <v>0</v>
      </c>
      <c r="AQ1038" s="23">
        <v>0</v>
      </c>
      <c r="AR1038" s="23">
        <v>0</v>
      </c>
      <c r="AS1038" s="41" t="s">
        <v>2304</v>
      </c>
      <c r="AT1038" s="23">
        <v>0</v>
      </c>
      <c r="AU1038" s="23">
        <v>0</v>
      </c>
      <c r="AV1038" s="25">
        <v>26162430</v>
      </c>
      <c r="AW1038" s="22">
        <v>0</v>
      </c>
      <c r="AX1038" s="23">
        <v>0</v>
      </c>
      <c r="AY1038" s="41">
        <v>0</v>
      </c>
      <c r="AZ1038" s="23">
        <v>0</v>
      </c>
      <c r="BA1038" s="24">
        <v>0</v>
      </c>
      <c r="BB1038" s="23">
        <v>0</v>
      </c>
      <c r="BC1038" s="23"/>
      <c r="BD1038" s="23">
        <v>0</v>
      </c>
      <c r="BE1038" s="41">
        <v>0</v>
      </c>
      <c r="BF1038" s="23">
        <v>27760955</v>
      </c>
      <c r="BG1038" s="23">
        <v>25304118</v>
      </c>
      <c r="BH1038" s="25">
        <v>79227503</v>
      </c>
      <c r="BI1038" s="23">
        <v>0</v>
      </c>
      <c r="BJ1038" s="23">
        <v>7928762</v>
      </c>
      <c r="BK1038" s="23">
        <v>0</v>
      </c>
      <c r="BL1038" s="23">
        <v>0</v>
      </c>
      <c r="BM1038" s="23">
        <v>0</v>
      </c>
      <c r="BN1038" s="24">
        <v>0</v>
      </c>
      <c r="BO1038" s="23">
        <v>0</v>
      </c>
      <c r="BP1038" s="23">
        <v>0</v>
      </c>
      <c r="BQ1038" s="23">
        <v>0</v>
      </c>
      <c r="BR1038" s="25">
        <v>87156265</v>
      </c>
      <c r="BS1038" s="22">
        <v>0</v>
      </c>
      <c r="BT1038" s="23">
        <v>0</v>
      </c>
      <c r="BU1038" s="23">
        <v>0</v>
      </c>
      <c r="BV1038" s="23">
        <v>0</v>
      </c>
      <c r="BW1038" s="24">
        <v>0</v>
      </c>
      <c r="BX1038" s="23">
        <v>0</v>
      </c>
      <c r="BY1038" s="23">
        <v>0</v>
      </c>
      <c r="BZ1038" s="23">
        <v>0</v>
      </c>
      <c r="CA1038" s="25">
        <f t="shared" si="152"/>
        <v>87156265</v>
      </c>
      <c r="CB1038" s="22">
        <v>0</v>
      </c>
      <c r="CC1038" s="23">
        <v>0</v>
      </c>
      <c r="CD1038" s="23">
        <v>0</v>
      </c>
      <c r="CE1038" s="23">
        <v>0</v>
      </c>
      <c r="CF1038" s="24">
        <v>0</v>
      </c>
      <c r="CG1038" s="23">
        <v>0</v>
      </c>
      <c r="CH1038" s="23">
        <v>0</v>
      </c>
      <c r="CI1038" s="23">
        <v>0</v>
      </c>
      <c r="CJ1038" s="25">
        <f t="shared" si="153"/>
        <v>87156265</v>
      </c>
      <c r="CK1038" s="22">
        <v>0</v>
      </c>
      <c r="CL1038" s="23">
        <v>0</v>
      </c>
      <c r="CM1038" s="23">
        <v>0</v>
      </c>
      <c r="CN1038" s="23">
        <v>0</v>
      </c>
      <c r="CO1038" s="23">
        <v>0</v>
      </c>
      <c r="CP1038" s="24">
        <v>0</v>
      </c>
      <c r="CQ1038" s="23">
        <v>0</v>
      </c>
      <c r="CR1038" s="23">
        <v>0</v>
      </c>
      <c r="CS1038" s="25">
        <f t="shared" si="154"/>
        <v>87156265</v>
      </c>
      <c r="CT1038" s="22">
        <v>0</v>
      </c>
      <c r="CU1038" s="23">
        <v>0</v>
      </c>
      <c r="CV1038" s="23">
        <v>0</v>
      </c>
      <c r="CW1038" s="23"/>
      <c r="CX1038" s="23">
        <v>0</v>
      </c>
      <c r="CY1038" s="24">
        <v>0</v>
      </c>
      <c r="CZ1038" s="23">
        <v>0</v>
      </c>
      <c r="DA1038" s="23">
        <v>0</v>
      </c>
      <c r="DB1038" s="25">
        <f t="shared" si="147"/>
        <v>87156265</v>
      </c>
      <c r="DC1038" s="22">
        <v>0</v>
      </c>
      <c r="DD1038" s="23">
        <v>0</v>
      </c>
      <c r="DE1038" s="23">
        <v>0</v>
      </c>
      <c r="DF1038" s="23">
        <v>0</v>
      </c>
      <c r="DG1038" s="23">
        <v>0</v>
      </c>
      <c r="DH1038" s="24">
        <v>0</v>
      </c>
      <c r="DI1038" s="23">
        <v>0</v>
      </c>
      <c r="DJ1038" s="23">
        <v>0</v>
      </c>
      <c r="DK1038" s="25">
        <f t="shared" si="148"/>
        <v>87156265</v>
      </c>
      <c r="DL1038" s="28">
        <v>0</v>
      </c>
      <c r="DM1038" s="23">
        <v>0</v>
      </c>
      <c r="DN1038" s="23">
        <v>0</v>
      </c>
      <c r="DO1038" s="23">
        <v>0</v>
      </c>
      <c r="DP1038" s="23"/>
      <c r="DQ1038" s="23"/>
      <c r="DR1038" s="23">
        <v>0</v>
      </c>
      <c r="DS1038" s="23">
        <v>0</v>
      </c>
      <c r="DT1038" s="24">
        <v>0</v>
      </c>
      <c r="DU1038" s="23">
        <v>0</v>
      </c>
      <c r="DV1038" s="23">
        <v>0</v>
      </c>
      <c r="DW1038" s="26">
        <f t="shared" si="155"/>
        <v>87156265</v>
      </c>
      <c r="DX1038" s="26">
        <f>VLOOKUP(B1038,[2]RPTNCT049_ConsultaSaldosContabl!$I$4:$K$7914,3,0)</f>
        <v>35689717</v>
      </c>
      <c r="DY1038" s="13" t="e">
        <f>+S1038+AD1038+AU1038+#REF!+BG1038+#REF!+BQ1038+#REF!</f>
        <v>#REF!</v>
      </c>
    </row>
    <row r="1039" spans="1:129" ht="15" customHeight="1" x14ac:dyDescent="0.2">
      <c r="A1039" s="9">
        <v>8000637911</v>
      </c>
      <c r="B1039" s="9">
        <v>800063791</v>
      </c>
      <c r="C1039" s="9"/>
      <c r="D1039" s="27">
        <v>215115051</v>
      </c>
      <c r="E1039" s="21" t="s">
        <v>279</v>
      </c>
      <c r="F1039" s="20" t="s">
        <v>1428</v>
      </c>
      <c r="G1039" s="22">
        <f>VLOOKUP(A1039,[1]SGP!$A$4:$G$1137,7,0)</f>
        <v>0</v>
      </c>
      <c r="H1039" s="23"/>
      <c r="I1039" s="23">
        <v>0</v>
      </c>
      <c r="J1039" s="23">
        <v>0</v>
      </c>
      <c r="K1039" s="24">
        <v>0</v>
      </c>
      <c r="L1039" s="23">
        <v>0</v>
      </c>
      <c r="M1039" s="23">
        <v>0</v>
      </c>
      <c r="N1039" s="25">
        <f t="shared" si="149"/>
        <v>0</v>
      </c>
      <c r="O1039" s="25">
        <v>0</v>
      </c>
      <c r="P1039" s="22">
        <v>0</v>
      </c>
      <c r="Q1039" s="23">
        <v>0</v>
      </c>
      <c r="R1039" s="23">
        <v>0</v>
      </c>
      <c r="S1039" s="31">
        <v>51393465</v>
      </c>
      <c r="T1039" s="23">
        <v>0</v>
      </c>
      <c r="U1039" s="24">
        <v>0</v>
      </c>
      <c r="V1039" s="23">
        <v>0</v>
      </c>
      <c r="W1039" s="23">
        <v>0</v>
      </c>
      <c r="X1039" s="25">
        <f t="shared" si="150"/>
        <v>51393465</v>
      </c>
      <c r="Y1039" s="25">
        <v>0</v>
      </c>
      <c r="Z1039" s="22">
        <v>0</v>
      </c>
      <c r="AA1039" s="23">
        <v>0</v>
      </c>
      <c r="AB1039" s="22">
        <v>0</v>
      </c>
      <c r="AC1039" s="23">
        <v>0</v>
      </c>
      <c r="AD1039" s="23">
        <v>0</v>
      </c>
      <c r="AE1039" s="23">
        <v>0</v>
      </c>
      <c r="AF1039" s="24">
        <v>0</v>
      </c>
      <c r="AG1039" s="23">
        <v>0</v>
      </c>
      <c r="AH1039" s="23">
        <v>0</v>
      </c>
      <c r="AI1039" s="25">
        <f t="shared" si="151"/>
        <v>51393465</v>
      </c>
      <c r="AJ1039" s="25">
        <v>0</v>
      </c>
      <c r="AK1039" s="24">
        <v>0</v>
      </c>
      <c r="AL1039" s="23">
        <v>0</v>
      </c>
      <c r="AM1039" s="23">
        <v>0</v>
      </c>
      <c r="AN1039" s="24">
        <v>0</v>
      </c>
      <c r="AO1039" s="24">
        <v>0</v>
      </c>
      <c r="AP1039" s="23">
        <v>0</v>
      </c>
      <c r="AQ1039" s="23">
        <v>0</v>
      </c>
      <c r="AR1039" s="23">
        <v>0</v>
      </c>
      <c r="AS1039" s="41" t="s">
        <v>2304</v>
      </c>
      <c r="AT1039" s="23">
        <v>0</v>
      </c>
      <c r="AU1039" s="23">
        <v>0</v>
      </c>
      <c r="AV1039" s="25">
        <v>51393465</v>
      </c>
      <c r="AW1039" s="22">
        <v>0</v>
      </c>
      <c r="AX1039" s="23">
        <v>0</v>
      </c>
      <c r="AY1039" s="41">
        <v>0</v>
      </c>
      <c r="AZ1039" s="23">
        <v>0</v>
      </c>
      <c r="BA1039" s="24">
        <v>0</v>
      </c>
      <c r="BB1039" s="23">
        <v>0</v>
      </c>
      <c r="BC1039" s="23"/>
      <c r="BD1039" s="23">
        <v>0</v>
      </c>
      <c r="BE1039" s="41">
        <v>0</v>
      </c>
      <c r="BF1039" s="23">
        <v>33327905</v>
      </c>
      <c r="BG1039" s="23">
        <v>46666980</v>
      </c>
      <c r="BH1039" s="25">
        <v>131388350</v>
      </c>
      <c r="BI1039" s="23">
        <v>0</v>
      </c>
      <c r="BJ1039" s="23">
        <v>9518539</v>
      </c>
      <c r="BK1039" s="23">
        <v>0</v>
      </c>
      <c r="BL1039" s="23">
        <v>0</v>
      </c>
      <c r="BM1039" s="23">
        <v>0</v>
      </c>
      <c r="BN1039" s="24">
        <v>0</v>
      </c>
      <c r="BO1039" s="23">
        <v>0</v>
      </c>
      <c r="BP1039" s="23">
        <v>0</v>
      </c>
      <c r="BQ1039" s="23">
        <v>0</v>
      </c>
      <c r="BR1039" s="25">
        <v>140906889</v>
      </c>
      <c r="BS1039" s="22">
        <v>0</v>
      </c>
      <c r="BT1039" s="23">
        <v>0</v>
      </c>
      <c r="BU1039" s="23">
        <v>0</v>
      </c>
      <c r="BV1039" s="23">
        <v>0</v>
      </c>
      <c r="BW1039" s="24">
        <v>0</v>
      </c>
      <c r="BX1039" s="23">
        <v>0</v>
      </c>
      <c r="BY1039" s="23">
        <v>0</v>
      </c>
      <c r="BZ1039" s="23">
        <v>0</v>
      </c>
      <c r="CA1039" s="25">
        <f t="shared" si="152"/>
        <v>140906889</v>
      </c>
      <c r="CB1039" s="22">
        <v>0</v>
      </c>
      <c r="CC1039" s="23">
        <v>0</v>
      </c>
      <c r="CD1039" s="23">
        <v>0</v>
      </c>
      <c r="CE1039" s="23">
        <v>0</v>
      </c>
      <c r="CF1039" s="24">
        <v>0</v>
      </c>
      <c r="CG1039" s="23">
        <v>0</v>
      </c>
      <c r="CH1039" s="23">
        <v>0</v>
      </c>
      <c r="CI1039" s="23">
        <v>0</v>
      </c>
      <c r="CJ1039" s="25">
        <f t="shared" si="153"/>
        <v>140906889</v>
      </c>
      <c r="CK1039" s="22">
        <v>0</v>
      </c>
      <c r="CL1039" s="23">
        <v>0</v>
      </c>
      <c r="CM1039" s="23">
        <v>0</v>
      </c>
      <c r="CN1039" s="23">
        <v>0</v>
      </c>
      <c r="CO1039" s="23">
        <v>0</v>
      </c>
      <c r="CP1039" s="24">
        <v>0</v>
      </c>
      <c r="CQ1039" s="23">
        <v>0</v>
      </c>
      <c r="CR1039" s="23">
        <v>0</v>
      </c>
      <c r="CS1039" s="25">
        <f t="shared" si="154"/>
        <v>140906889</v>
      </c>
      <c r="CT1039" s="22">
        <v>0</v>
      </c>
      <c r="CU1039" s="23">
        <v>0</v>
      </c>
      <c r="CV1039" s="23">
        <v>0</v>
      </c>
      <c r="CW1039" s="23"/>
      <c r="CX1039" s="23">
        <v>0</v>
      </c>
      <c r="CY1039" s="24">
        <v>0</v>
      </c>
      <c r="CZ1039" s="23">
        <v>0</v>
      </c>
      <c r="DA1039" s="23">
        <v>0</v>
      </c>
      <c r="DB1039" s="25">
        <f t="shared" si="147"/>
        <v>140906889</v>
      </c>
      <c r="DC1039" s="22">
        <v>0</v>
      </c>
      <c r="DD1039" s="23">
        <v>0</v>
      </c>
      <c r="DE1039" s="23">
        <v>0</v>
      </c>
      <c r="DF1039" s="23">
        <v>0</v>
      </c>
      <c r="DG1039" s="23">
        <v>0</v>
      </c>
      <c r="DH1039" s="24">
        <v>0</v>
      </c>
      <c r="DI1039" s="23">
        <v>0</v>
      </c>
      <c r="DJ1039" s="23">
        <v>0</v>
      </c>
      <c r="DK1039" s="25">
        <f t="shared" si="148"/>
        <v>140906889</v>
      </c>
      <c r="DL1039" s="28">
        <v>0</v>
      </c>
      <c r="DM1039" s="23">
        <v>0</v>
      </c>
      <c r="DN1039" s="23">
        <v>0</v>
      </c>
      <c r="DO1039" s="23">
        <v>0</v>
      </c>
      <c r="DP1039" s="23"/>
      <c r="DQ1039" s="23"/>
      <c r="DR1039" s="23">
        <v>0</v>
      </c>
      <c r="DS1039" s="23">
        <v>0</v>
      </c>
      <c r="DT1039" s="24">
        <v>0</v>
      </c>
      <c r="DU1039" s="23">
        <v>0</v>
      </c>
      <c r="DV1039" s="23">
        <v>0</v>
      </c>
      <c r="DW1039" s="26">
        <f t="shared" si="155"/>
        <v>140906889</v>
      </c>
      <c r="DX1039" s="26">
        <f>VLOOKUP(B1039,[2]RPTNCT049_ConsultaSaldosContabl!$I$4:$K$7914,3,0)</f>
        <v>42846444</v>
      </c>
      <c r="DY1039" s="13" t="e">
        <f>+S1039+AD1039+AU1039+#REF!+BG1039+#REF!+BQ1039+#REF!</f>
        <v>#REF!</v>
      </c>
    </row>
    <row r="1040" spans="1:129" ht="15" customHeight="1" x14ac:dyDescent="0.2">
      <c r="A1040" s="9">
        <v>8000622559</v>
      </c>
      <c r="B1040" s="9">
        <v>800062255</v>
      </c>
      <c r="C1040" s="9"/>
      <c r="D1040" s="27">
        <v>211615816</v>
      </c>
      <c r="E1040" s="21" t="s">
        <v>386</v>
      </c>
      <c r="F1040" s="20" t="s">
        <v>1530</v>
      </c>
      <c r="G1040" s="22">
        <f>VLOOKUP(A1040,[1]SGP!$A$4:$G$1137,7,0)</f>
        <v>0</v>
      </c>
      <c r="H1040" s="23"/>
      <c r="I1040" s="23">
        <v>0</v>
      </c>
      <c r="J1040" s="23">
        <v>0</v>
      </c>
      <c r="K1040" s="24">
        <v>0</v>
      </c>
      <c r="L1040" s="23">
        <v>0</v>
      </c>
      <c r="M1040" s="23">
        <v>0</v>
      </c>
      <c r="N1040" s="25">
        <f t="shared" si="149"/>
        <v>0</v>
      </c>
      <c r="O1040" s="25">
        <v>0</v>
      </c>
      <c r="P1040" s="22">
        <v>0</v>
      </c>
      <c r="Q1040" s="23">
        <v>0</v>
      </c>
      <c r="R1040" s="23">
        <v>0</v>
      </c>
      <c r="S1040" s="31">
        <v>43601270</v>
      </c>
      <c r="T1040" s="23">
        <v>0</v>
      </c>
      <c r="U1040" s="24">
        <v>0</v>
      </c>
      <c r="V1040" s="23">
        <v>0</v>
      </c>
      <c r="W1040" s="23">
        <v>0</v>
      </c>
      <c r="X1040" s="25">
        <f t="shared" si="150"/>
        <v>43601270</v>
      </c>
      <c r="Y1040" s="25">
        <v>0</v>
      </c>
      <c r="Z1040" s="22">
        <v>0</v>
      </c>
      <c r="AA1040" s="23">
        <v>0</v>
      </c>
      <c r="AB1040" s="22">
        <v>0</v>
      </c>
      <c r="AC1040" s="23">
        <v>0</v>
      </c>
      <c r="AD1040" s="23">
        <v>0</v>
      </c>
      <c r="AE1040" s="23">
        <v>0</v>
      </c>
      <c r="AF1040" s="24">
        <v>0</v>
      </c>
      <c r="AG1040" s="23">
        <v>0</v>
      </c>
      <c r="AH1040" s="23">
        <v>0</v>
      </c>
      <c r="AI1040" s="25">
        <f t="shared" si="151"/>
        <v>43601270</v>
      </c>
      <c r="AJ1040" s="25">
        <v>0</v>
      </c>
      <c r="AK1040" s="24">
        <v>0</v>
      </c>
      <c r="AL1040" s="23">
        <v>0</v>
      </c>
      <c r="AM1040" s="23">
        <v>0</v>
      </c>
      <c r="AN1040" s="24">
        <v>0</v>
      </c>
      <c r="AO1040" s="24">
        <v>0</v>
      </c>
      <c r="AP1040" s="23">
        <v>0</v>
      </c>
      <c r="AQ1040" s="23">
        <v>0</v>
      </c>
      <c r="AR1040" s="23">
        <v>0</v>
      </c>
      <c r="AS1040" s="41" t="s">
        <v>2304</v>
      </c>
      <c r="AT1040" s="23">
        <v>0</v>
      </c>
      <c r="AU1040" s="23">
        <v>0</v>
      </c>
      <c r="AV1040" s="25">
        <v>43601270</v>
      </c>
      <c r="AW1040" s="22">
        <v>0</v>
      </c>
      <c r="AX1040" s="23">
        <v>0</v>
      </c>
      <c r="AY1040" s="41">
        <v>0</v>
      </c>
      <c r="AZ1040" s="23">
        <v>0</v>
      </c>
      <c r="BA1040" s="24">
        <v>0</v>
      </c>
      <c r="BB1040" s="23">
        <v>0</v>
      </c>
      <c r="BC1040" s="23"/>
      <c r="BD1040" s="23">
        <v>0</v>
      </c>
      <c r="BE1040" s="41">
        <v>0</v>
      </c>
      <c r="BF1040" s="23">
        <v>30333720</v>
      </c>
      <c r="BG1040" s="23">
        <v>39039004</v>
      </c>
      <c r="BH1040" s="25">
        <v>112973994</v>
      </c>
      <c r="BI1040" s="23">
        <v>0</v>
      </c>
      <c r="BJ1040" s="23">
        <v>8664173</v>
      </c>
      <c r="BK1040" s="23">
        <v>0</v>
      </c>
      <c r="BL1040" s="23">
        <v>0</v>
      </c>
      <c r="BM1040" s="23">
        <v>0</v>
      </c>
      <c r="BN1040" s="24">
        <v>0</v>
      </c>
      <c r="BO1040" s="23">
        <v>0</v>
      </c>
      <c r="BP1040" s="23">
        <v>0</v>
      </c>
      <c r="BQ1040" s="23">
        <v>0</v>
      </c>
      <c r="BR1040" s="25">
        <v>121638167</v>
      </c>
      <c r="BS1040" s="22">
        <v>0</v>
      </c>
      <c r="BT1040" s="23">
        <v>0</v>
      </c>
      <c r="BU1040" s="23">
        <v>0</v>
      </c>
      <c r="BV1040" s="23">
        <v>0</v>
      </c>
      <c r="BW1040" s="24">
        <v>0</v>
      </c>
      <c r="BX1040" s="23">
        <v>0</v>
      </c>
      <c r="BY1040" s="23">
        <v>0</v>
      </c>
      <c r="BZ1040" s="23">
        <v>0</v>
      </c>
      <c r="CA1040" s="25">
        <f t="shared" si="152"/>
        <v>121638167</v>
      </c>
      <c r="CB1040" s="22">
        <v>0</v>
      </c>
      <c r="CC1040" s="23">
        <v>0</v>
      </c>
      <c r="CD1040" s="23">
        <v>0</v>
      </c>
      <c r="CE1040" s="23">
        <v>0</v>
      </c>
      <c r="CF1040" s="24">
        <v>0</v>
      </c>
      <c r="CG1040" s="23">
        <v>0</v>
      </c>
      <c r="CH1040" s="23">
        <v>0</v>
      </c>
      <c r="CI1040" s="23">
        <v>0</v>
      </c>
      <c r="CJ1040" s="25">
        <f t="shared" si="153"/>
        <v>121638167</v>
      </c>
      <c r="CK1040" s="22">
        <v>0</v>
      </c>
      <c r="CL1040" s="23">
        <v>0</v>
      </c>
      <c r="CM1040" s="23">
        <v>0</v>
      </c>
      <c r="CN1040" s="23">
        <v>0</v>
      </c>
      <c r="CO1040" s="23">
        <v>0</v>
      </c>
      <c r="CP1040" s="24">
        <v>0</v>
      </c>
      <c r="CQ1040" s="23">
        <v>0</v>
      </c>
      <c r="CR1040" s="23">
        <v>0</v>
      </c>
      <c r="CS1040" s="25">
        <f t="shared" si="154"/>
        <v>121638167</v>
      </c>
      <c r="CT1040" s="22">
        <v>0</v>
      </c>
      <c r="CU1040" s="23">
        <v>0</v>
      </c>
      <c r="CV1040" s="23">
        <v>0</v>
      </c>
      <c r="CW1040" s="23"/>
      <c r="CX1040" s="23">
        <v>0</v>
      </c>
      <c r="CY1040" s="24">
        <v>0</v>
      </c>
      <c r="CZ1040" s="23">
        <v>0</v>
      </c>
      <c r="DA1040" s="23">
        <v>0</v>
      </c>
      <c r="DB1040" s="25">
        <f t="shared" si="147"/>
        <v>121638167</v>
      </c>
      <c r="DC1040" s="22">
        <v>0</v>
      </c>
      <c r="DD1040" s="23">
        <v>0</v>
      </c>
      <c r="DE1040" s="23">
        <v>0</v>
      </c>
      <c r="DF1040" s="23">
        <v>0</v>
      </c>
      <c r="DG1040" s="23">
        <v>0</v>
      </c>
      <c r="DH1040" s="24">
        <v>0</v>
      </c>
      <c r="DI1040" s="23">
        <v>0</v>
      </c>
      <c r="DJ1040" s="23">
        <v>0</v>
      </c>
      <c r="DK1040" s="25">
        <f t="shared" si="148"/>
        <v>121638167</v>
      </c>
      <c r="DL1040" s="28">
        <v>0</v>
      </c>
      <c r="DM1040" s="23">
        <v>0</v>
      </c>
      <c r="DN1040" s="23">
        <v>0</v>
      </c>
      <c r="DO1040" s="23">
        <v>0</v>
      </c>
      <c r="DP1040" s="23"/>
      <c r="DQ1040" s="23"/>
      <c r="DR1040" s="23">
        <v>0</v>
      </c>
      <c r="DS1040" s="23">
        <v>0</v>
      </c>
      <c r="DT1040" s="24">
        <v>0</v>
      </c>
      <c r="DU1040" s="23">
        <v>0</v>
      </c>
      <c r="DV1040" s="23">
        <v>0</v>
      </c>
      <c r="DW1040" s="26">
        <f t="shared" si="155"/>
        <v>121638167</v>
      </c>
      <c r="DX1040" s="26">
        <f>VLOOKUP(B1040,[2]RPTNCT049_ConsultaSaldosContabl!$I$4:$K$7914,3,0)</f>
        <v>38997893</v>
      </c>
      <c r="DY1040" s="13" t="e">
        <f>+S1040+AD1040+AU1040+#REF!+BG1040+#REF!+BQ1040+#REF!</f>
        <v>#REF!</v>
      </c>
    </row>
    <row r="1041" spans="1:129" ht="15" customHeight="1" x14ac:dyDescent="0.2">
      <c r="A1041" s="9">
        <v>8000613133</v>
      </c>
      <c r="B1041" s="9">
        <v>800061313</v>
      </c>
      <c r="C1041" s="9"/>
      <c r="D1041" s="27">
        <v>216570265</v>
      </c>
      <c r="E1041" s="21" t="s">
        <v>987</v>
      </c>
      <c r="F1041" s="20" t="s">
        <v>2112</v>
      </c>
      <c r="G1041" s="22">
        <f>VLOOKUP(A1041,[1]SGP!$A$4:$G$1137,7,0)</f>
        <v>0</v>
      </c>
      <c r="H1041" s="23"/>
      <c r="I1041" s="23">
        <v>0</v>
      </c>
      <c r="J1041" s="23">
        <v>0</v>
      </c>
      <c r="K1041" s="24">
        <v>0</v>
      </c>
      <c r="L1041" s="23">
        <v>0</v>
      </c>
      <c r="M1041" s="23">
        <v>0</v>
      </c>
      <c r="N1041" s="25">
        <f t="shared" si="149"/>
        <v>0</v>
      </c>
      <c r="O1041" s="25">
        <v>0</v>
      </c>
      <c r="P1041" s="22">
        <v>0</v>
      </c>
      <c r="Q1041" s="23">
        <v>0</v>
      </c>
      <c r="R1041" s="23">
        <v>0</v>
      </c>
      <c r="S1041" s="31">
        <v>98788937</v>
      </c>
      <c r="T1041" s="23">
        <v>0</v>
      </c>
      <c r="U1041" s="24">
        <v>0</v>
      </c>
      <c r="V1041" s="23">
        <v>0</v>
      </c>
      <c r="W1041" s="23">
        <v>0</v>
      </c>
      <c r="X1041" s="25">
        <f t="shared" si="150"/>
        <v>98788937</v>
      </c>
      <c r="Y1041" s="25">
        <v>0</v>
      </c>
      <c r="Z1041" s="22">
        <v>0</v>
      </c>
      <c r="AA1041" s="23">
        <v>0</v>
      </c>
      <c r="AB1041" s="22">
        <v>0</v>
      </c>
      <c r="AC1041" s="23">
        <v>0</v>
      </c>
      <c r="AD1041" s="23">
        <v>99298450</v>
      </c>
      <c r="AE1041" s="23">
        <v>0</v>
      </c>
      <c r="AF1041" s="24">
        <v>0</v>
      </c>
      <c r="AG1041" s="23">
        <v>0</v>
      </c>
      <c r="AH1041" s="23">
        <v>0</v>
      </c>
      <c r="AI1041" s="25">
        <f t="shared" si="151"/>
        <v>198087387</v>
      </c>
      <c r="AJ1041" s="25">
        <v>0</v>
      </c>
      <c r="AK1041" s="25">
        <v>0</v>
      </c>
      <c r="AL1041" s="23">
        <v>0</v>
      </c>
      <c r="AM1041" s="23">
        <v>0</v>
      </c>
      <c r="AN1041" s="24">
        <v>0</v>
      </c>
      <c r="AO1041" s="24">
        <v>0</v>
      </c>
      <c r="AP1041" s="23">
        <v>0</v>
      </c>
      <c r="AQ1041" s="23">
        <v>0</v>
      </c>
      <c r="AR1041" s="23">
        <v>0</v>
      </c>
      <c r="AS1041" s="41" t="s">
        <v>2304</v>
      </c>
      <c r="AT1041" s="23">
        <v>0</v>
      </c>
      <c r="AU1041" s="23">
        <v>0</v>
      </c>
      <c r="AV1041" s="25">
        <v>198087387</v>
      </c>
      <c r="AW1041" s="22">
        <v>0</v>
      </c>
      <c r="AX1041" s="23">
        <v>0</v>
      </c>
      <c r="AY1041" s="41">
        <v>0</v>
      </c>
      <c r="AZ1041" s="23">
        <v>0</v>
      </c>
      <c r="BA1041" s="24">
        <v>0</v>
      </c>
      <c r="BB1041" s="23">
        <v>0</v>
      </c>
      <c r="BC1041" s="23"/>
      <c r="BD1041" s="23">
        <v>0</v>
      </c>
      <c r="BE1041" s="41">
        <v>0</v>
      </c>
      <c r="BF1041" s="23">
        <v>216021335</v>
      </c>
      <c r="BG1041" s="23">
        <v>184381040</v>
      </c>
      <c r="BH1041" s="25">
        <v>598489762</v>
      </c>
      <c r="BI1041" s="23">
        <v>0</v>
      </c>
      <c r="BJ1041" s="23">
        <v>63181856</v>
      </c>
      <c r="BK1041" s="23">
        <v>0</v>
      </c>
      <c r="BL1041" s="23">
        <v>0</v>
      </c>
      <c r="BM1041" s="23">
        <v>0</v>
      </c>
      <c r="BN1041" s="24">
        <v>0</v>
      </c>
      <c r="BO1041" s="23">
        <v>0</v>
      </c>
      <c r="BP1041" s="23">
        <v>0</v>
      </c>
      <c r="BQ1041" s="23">
        <v>0</v>
      </c>
      <c r="BR1041" s="25">
        <v>661671618</v>
      </c>
      <c r="BS1041" s="22">
        <v>0</v>
      </c>
      <c r="BT1041" s="23">
        <v>0</v>
      </c>
      <c r="BU1041" s="23">
        <v>0</v>
      </c>
      <c r="BV1041" s="23">
        <v>0</v>
      </c>
      <c r="BW1041" s="24">
        <v>0</v>
      </c>
      <c r="BX1041" s="23">
        <v>0</v>
      </c>
      <c r="BY1041" s="23">
        <v>0</v>
      </c>
      <c r="BZ1041" s="23">
        <v>0</v>
      </c>
      <c r="CA1041" s="25">
        <f t="shared" si="152"/>
        <v>661671618</v>
      </c>
      <c r="CB1041" s="22">
        <v>0</v>
      </c>
      <c r="CC1041" s="23">
        <v>0</v>
      </c>
      <c r="CD1041" s="23">
        <v>0</v>
      </c>
      <c r="CE1041" s="23">
        <v>0</v>
      </c>
      <c r="CF1041" s="24">
        <v>0</v>
      </c>
      <c r="CG1041" s="23">
        <v>0</v>
      </c>
      <c r="CH1041" s="23">
        <v>0</v>
      </c>
      <c r="CI1041" s="23">
        <v>0</v>
      </c>
      <c r="CJ1041" s="25">
        <f t="shared" si="153"/>
        <v>661671618</v>
      </c>
      <c r="CK1041" s="22">
        <v>0</v>
      </c>
      <c r="CL1041" s="23">
        <v>0</v>
      </c>
      <c r="CM1041" s="23">
        <v>0</v>
      </c>
      <c r="CN1041" s="23">
        <v>0</v>
      </c>
      <c r="CO1041" s="23">
        <v>0</v>
      </c>
      <c r="CP1041" s="24">
        <v>0</v>
      </c>
      <c r="CQ1041" s="23">
        <v>0</v>
      </c>
      <c r="CR1041" s="23">
        <v>0</v>
      </c>
      <c r="CS1041" s="25">
        <f t="shared" si="154"/>
        <v>661671618</v>
      </c>
      <c r="CT1041" s="22">
        <v>0</v>
      </c>
      <c r="CU1041" s="23">
        <v>0</v>
      </c>
      <c r="CV1041" s="23">
        <v>0</v>
      </c>
      <c r="CW1041" s="23"/>
      <c r="CX1041" s="23">
        <v>0</v>
      </c>
      <c r="CY1041" s="24">
        <v>0</v>
      </c>
      <c r="CZ1041" s="23">
        <v>0</v>
      </c>
      <c r="DA1041" s="23">
        <v>0</v>
      </c>
      <c r="DB1041" s="25">
        <f t="shared" si="147"/>
        <v>661671618</v>
      </c>
      <c r="DC1041" s="22">
        <v>0</v>
      </c>
      <c r="DD1041" s="23">
        <v>0</v>
      </c>
      <c r="DE1041" s="23">
        <v>0</v>
      </c>
      <c r="DF1041" s="23">
        <v>0</v>
      </c>
      <c r="DG1041" s="23">
        <v>0</v>
      </c>
      <c r="DH1041" s="24">
        <v>0</v>
      </c>
      <c r="DI1041" s="23">
        <v>0</v>
      </c>
      <c r="DJ1041" s="23">
        <v>0</v>
      </c>
      <c r="DK1041" s="25">
        <f t="shared" si="148"/>
        <v>661671618</v>
      </c>
      <c r="DL1041" s="28">
        <v>0</v>
      </c>
      <c r="DM1041" s="23">
        <v>0</v>
      </c>
      <c r="DN1041" s="23">
        <v>0</v>
      </c>
      <c r="DO1041" s="23">
        <v>0</v>
      </c>
      <c r="DP1041" s="23"/>
      <c r="DQ1041" s="23"/>
      <c r="DR1041" s="23">
        <v>0</v>
      </c>
      <c r="DS1041" s="23">
        <v>0</v>
      </c>
      <c r="DT1041" s="24">
        <v>0</v>
      </c>
      <c r="DU1041" s="23">
        <v>0</v>
      </c>
      <c r="DV1041" s="23">
        <v>0</v>
      </c>
      <c r="DW1041" s="26">
        <f t="shared" si="155"/>
        <v>661671618</v>
      </c>
      <c r="DX1041" s="26">
        <f>VLOOKUP(B1041,[2]RPTNCT049_ConsultaSaldosContabl!$I$4:$K$7914,3,0)</f>
        <v>279203191</v>
      </c>
      <c r="DY1041" s="13" t="e">
        <f>+S1041+AD1041+AU1041+#REF!+BG1041+#REF!+BQ1041+#REF!</f>
        <v>#REF!</v>
      </c>
    </row>
    <row r="1042" spans="1:129" ht="15" customHeight="1" x14ac:dyDescent="0.2">
      <c r="A1042" s="9">
        <v>8000605253</v>
      </c>
      <c r="B1042" s="9">
        <v>800060525</v>
      </c>
      <c r="C1042" s="9"/>
      <c r="D1042" s="27">
        <v>217368573</v>
      </c>
      <c r="E1042" s="21" t="s">
        <v>955</v>
      </c>
      <c r="F1042" s="20" t="s">
        <v>2082</v>
      </c>
      <c r="G1042" s="22">
        <f>VLOOKUP(A1042,[1]SGP!$A$4:$G$1137,7,0)</f>
        <v>0</v>
      </c>
      <c r="H1042" s="23"/>
      <c r="I1042" s="23">
        <v>0</v>
      </c>
      <c r="J1042" s="23">
        <v>0</v>
      </c>
      <c r="K1042" s="24">
        <v>0</v>
      </c>
      <c r="L1042" s="23">
        <v>0</v>
      </c>
      <c r="M1042" s="23">
        <v>0</v>
      </c>
      <c r="N1042" s="25">
        <f t="shared" si="149"/>
        <v>0</v>
      </c>
      <c r="O1042" s="25">
        <v>0</v>
      </c>
      <c r="P1042" s="22">
        <v>0</v>
      </c>
      <c r="Q1042" s="23">
        <v>0</v>
      </c>
      <c r="R1042" s="23">
        <v>0</v>
      </c>
      <c r="S1042" s="31">
        <v>45233304</v>
      </c>
      <c r="T1042" s="23">
        <v>0</v>
      </c>
      <c r="U1042" s="24">
        <v>0</v>
      </c>
      <c r="V1042" s="23">
        <v>0</v>
      </c>
      <c r="W1042" s="23">
        <v>0</v>
      </c>
      <c r="X1042" s="25">
        <f t="shared" si="150"/>
        <v>45233304</v>
      </c>
      <c r="Y1042" s="25">
        <v>0</v>
      </c>
      <c r="Z1042" s="22">
        <v>0</v>
      </c>
      <c r="AA1042" s="23">
        <v>0</v>
      </c>
      <c r="AB1042" s="22">
        <v>0</v>
      </c>
      <c r="AC1042" s="23">
        <v>0</v>
      </c>
      <c r="AD1042" s="23">
        <v>24897709</v>
      </c>
      <c r="AE1042" s="23">
        <v>0</v>
      </c>
      <c r="AF1042" s="24">
        <v>0</v>
      </c>
      <c r="AG1042" s="23">
        <v>0</v>
      </c>
      <c r="AH1042" s="23">
        <v>0</v>
      </c>
      <c r="AI1042" s="25">
        <f t="shared" si="151"/>
        <v>70131013</v>
      </c>
      <c r="AJ1042" s="25">
        <v>0</v>
      </c>
      <c r="AK1042" s="24">
        <v>0</v>
      </c>
      <c r="AL1042" s="23">
        <v>0</v>
      </c>
      <c r="AM1042" s="23">
        <v>0</v>
      </c>
      <c r="AN1042" s="24">
        <v>0</v>
      </c>
      <c r="AO1042" s="24">
        <v>0</v>
      </c>
      <c r="AP1042" s="23">
        <v>0</v>
      </c>
      <c r="AQ1042" s="23">
        <v>0</v>
      </c>
      <c r="AR1042" s="23">
        <v>0</v>
      </c>
      <c r="AS1042" s="41" t="s">
        <v>2304</v>
      </c>
      <c r="AT1042" s="23">
        <v>0</v>
      </c>
      <c r="AU1042" s="23">
        <v>0</v>
      </c>
      <c r="AV1042" s="25">
        <v>70131013</v>
      </c>
      <c r="AW1042" s="22">
        <v>0</v>
      </c>
      <c r="AX1042" s="23">
        <v>0</v>
      </c>
      <c r="AY1042" s="41">
        <v>0</v>
      </c>
      <c r="AZ1042" s="23">
        <v>0</v>
      </c>
      <c r="BA1042" s="24">
        <v>0</v>
      </c>
      <c r="BB1042" s="23">
        <v>0</v>
      </c>
      <c r="BC1042" s="23"/>
      <c r="BD1042" s="23">
        <v>0</v>
      </c>
      <c r="BE1042" s="41">
        <v>0</v>
      </c>
      <c r="BF1042" s="23">
        <v>63356860</v>
      </c>
      <c r="BG1042" s="23">
        <v>63140668</v>
      </c>
      <c r="BH1042" s="25">
        <v>196628541</v>
      </c>
      <c r="BI1042" s="23">
        <v>0</v>
      </c>
      <c r="BJ1042" s="23">
        <v>18576176</v>
      </c>
      <c r="BK1042" s="23">
        <v>0</v>
      </c>
      <c r="BL1042" s="23">
        <v>0</v>
      </c>
      <c r="BM1042" s="23">
        <v>0</v>
      </c>
      <c r="BN1042" s="24">
        <v>0</v>
      </c>
      <c r="BO1042" s="23">
        <v>0</v>
      </c>
      <c r="BP1042" s="23">
        <v>0</v>
      </c>
      <c r="BQ1042" s="23">
        <v>0</v>
      </c>
      <c r="BR1042" s="25">
        <v>215204717</v>
      </c>
      <c r="BS1042" s="22">
        <v>0</v>
      </c>
      <c r="BT1042" s="23">
        <v>0</v>
      </c>
      <c r="BU1042" s="23">
        <v>0</v>
      </c>
      <c r="BV1042" s="23">
        <v>0</v>
      </c>
      <c r="BW1042" s="24">
        <v>0</v>
      </c>
      <c r="BX1042" s="23">
        <v>0</v>
      </c>
      <c r="BY1042" s="23">
        <v>0</v>
      </c>
      <c r="BZ1042" s="23">
        <v>0</v>
      </c>
      <c r="CA1042" s="25">
        <f t="shared" si="152"/>
        <v>215204717</v>
      </c>
      <c r="CB1042" s="22">
        <v>0</v>
      </c>
      <c r="CC1042" s="23">
        <v>0</v>
      </c>
      <c r="CD1042" s="23">
        <v>0</v>
      </c>
      <c r="CE1042" s="23">
        <v>0</v>
      </c>
      <c r="CF1042" s="24">
        <v>0</v>
      </c>
      <c r="CG1042" s="23">
        <v>0</v>
      </c>
      <c r="CH1042" s="23">
        <v>0</v>
      </c>
      <c r="CI1042" s="23">
        <v>0</v>
      </c>
      <c r="CJ1042" s="25">
        <f t="shared" si="153"/>
        <v>215204717</v>
      </c>
      <c r="CK1042" s="22">
        <v>0</v>
      </c>
      <c r="CL1042" s="23">
        <v>0</v>
      </c>
      <c r="CM1042" s="23">
        <v>0</v>
      </c>
      <c r="CN1042" s="23">
        <v>0</v>
      </c>
      <c r="CO1042" s="23">
        <v>0</v>
      </c>
      <c r="CP1042" s="24">
        <v>0</v>
      </c>
      <c r="CQ1042" s="23">
        <v>0</v>
      </c>
      <c r="CR1042" s="23">
        <v>0</v>
      </c>
      <c r="CS1042" s="25">
        <f t="shared" si="154"/>
        <v>215204717</v>
      </c>
      <c r="CT1042" s="22">
        <v>0</v>
      </c>
      <c r="CU1042" s="23">
        <v>0</v>
      </c>
      <c r="CV1042" s="23">
        <v>0</v>
      </c>
      <c r="CW1042" s="23"/>
      <c r="CX1042" s="23">
        <v>0</v>
      </c>
      <c r="CY1042" s="24">
        <v>0</v>
      </c>
      <c r="CZ1042" s="23">
        <v>0</v>
      </c>
      <c r="DA1042" s="23">
        <v>0</v>
      </c>
      <c r="DB1042" s="25">
        <f t="shared" si="147"/>
        <v>215204717</v>
      </c>
      <c r="DC1042" s="22">
        <v>0</v>
      </c>
      <c r="DD1042" s="23">
        <v>0</v>
      </c>
      <c r="DE1042" s="23">
        <v>0</v>
      </c>
      <c r="DF1042" s="23">
        <v>0</v>
      </c>
      <c r="DG1042" s="23">
        <v>0</v>
      </c>
      <c r="DH1042" s="24">
        <v>0</v>
      </c>
      <c r="DI1042" s="23">
        <v>0</v>
      </c>
      <c r="DJ1042" s="23">
        <v>0</v>
      </c>
      <c r="DK1042" s="25">
        <f t="shared" si="148"/>
        <v>215204717</v>
      </c>
      <c r="DL1042" s="28">
        <v>0</v>
      </c>
      <c r="DM1042" s="23">
        <v>0</v>
      </c>
      <c r="DN1042" s="23">
        <v>0</v>
      </c>
      <c r="DO1042" s="23">
        <v>0</v>
      </c>
      <c r="DP1042" s="23"/>
      <c r="DQ1042" s="23"/>
      <c r="DR1042" s="23">
        <v>0</v>
      </c>
      <c r="DS1042" s="23">
        <v>0</v>
      </c>
      <c r="DT1042" s="24">
        <v>0</v>
      </c>
      <c r="DU1042" s="23">
        <v>0</v>
      </c>
      <c r="DV1042" s="23">
        <v>0</v>
      </c>
      <c r="DW1042" s="26">
        <f t="shared" si="155"/>
        <v>215204717</v>
      </c>
      <c r="DX1042" s="26">
        <f>VLOOKUP(B1042,[2]RPTNCT049_ConsultaSaldosContabl!$I$4:$K$7914,3,0)</f>
        <v>81933036</v>
      </c>
      <c r="DY1042" s="13" t="e">
        <f>+S1042+AD1042+AU1042+#REF!+BG1042+#REF!+BQ1042+#REF!</f>
        <v>#REF!</v>
      </c>
    </row>
    <row r="1043" spans="1:129" ht="15" customHeight="1" x14ac:dyDescent="0.2">
      <c r="A1043" s="9">
        <v>8000594056</v>
      </c>
      <c r="B1043" s="9">
        <v>800059405</v>
      </c>
      <c r="C1043" s="9"/>
      <c r="D1043" s="27">
        <v>215544855</v>
      </c>
      <c r="E1043" s="21" t="s">
        <v>716</v>
      </c>
      <c r="F1043" s="20" t="s">
        <v>1851</v>
      </c>
      <c r="G1043" s="22">
        <f>VLOOKUP(A1043,[1]SGP!$A$4:$G$1137,7,0)</f>
        <v>0</v>
      </c>
      <c r="H1043" s="23"/>
      <c r="I1043" s="23">
        <v>0</v>
      </c>
      <c r="J1043" s="23">
        <v>0</v>
      </c>
      <c r="K1043" s="24">
        <v>0</v>
      </c>
      <c r="L1043" s="23">
        <v>0</v>
      </c>
      <c r="M1043" s="23">
        <v>0</v>
      </c>
      <c r="N1043" s="25">
        <f t="shared" si="149"/>
        <v>0</v>
      </c>
      <c r="O1043" s="25">
        <v>0</v>
      </c>
      <c r="P1043" s="22">
        <v>0</v>
      </c>
      <c r="Q1043" s="23">
        <v>0</v>
      </c>
      <c r="R1043" s="23">
        <v>0</v>
      </c>
      <c r="S1043" s="31">
        <v>82433714</v>
      </c>
      <c r="T1043" s="23">
        <v>0</v>
      </c>
      <c r="U1043" s="24">
        <v>0</v>
      </c>
      <c r="V1043" s="23">
        <v>0</v>
      </c>
      <c r="W1043" s="23">
        <v>0</v>
      </c>
      <c r="X1043" s="25">
        <f t="shared" si="150"/>
        <v>82433714</v>
      </c>
      <c r="Y1043" s="25">
        <v>0</v>
      </c>
      <c r="Z1043" s="22">
        <v>0</v>
      </c>
      <c r="AA1043" s="23">
        <v>0</v>
      </c>
      <c r="AB1043" s="22">
        <v>0</v>
      </c>
      <c r="AC1043" s="23">
        <v>0</v>
      </c>
      <c r="AD1043" s="23">
        <v>0</v>
      </c>
      <c r="AE1043" s="23">
        <v>0</v>
      </c>
      <c r="AF1043" s="24">
        <v>0</v>
      </c>
      <c r="AG1043" s="23">
        <v>0</v>
      </c>
      <c r="AH1043" s="23">
        <v>0</v>
      </c>
      <c r="AI1043" s="25">
        <f t="shared" si="151"/>
        <v>82433714</v>
      </c>
      <c r="AJ1043" s="25">
        <v>0</v>
      </c>
      <c r="AK1043" s="24">
        <v>0</v>
      </c>
      <c r="AL1043" s="23">
        <v>0</v>
      </c>
      <c r="AM1043" s="23">
        <v>0</v>
      </c>
      <c r="AN1043" s="24">
        <v>0</v>
      </c>
      <c r="AO1043" s="24">
        <v>0</v>
      </c>
      <c r="AP1043" s="23">
        <v>0</v>
      </c>
      <c r="AQ1043" s="23">
        <v>0</v>
      </c>
      <c r="AR1043" s="23">
        <v>0</v>
      </c>
      <c r="AS1043" s="41" t="s">
        <v>2304</v>
      </c>
      <c r="AT1043" s="23">
        <v>0</v>
      </c>
      <c r="AU1043" s="23">
        <v>0</v>
      </c>
      <c r="AV1043" s="25">
        <v>82433714</v>
      </c>
      <c r="AW1043" s="22">
        <v>0</v>
      </c>
      <c r="AX1043" s="23">
        <v>0</v>
      </c>
      <c r="AY1043" s="41">
        <v>0</v>
      </c>
      <c r="AZ1043" s="23">
        <v>0</v>
      </c>
      <c r="BA1043" s="24">
        <v>0</v>
      </c>
      <c r="BB1043" s="23">
        <v>0</v>
      </c>
      <c r="BC1043" s="23"/>
      <c r="BD1043" s="23">
        <v>0</v>
      </c>
      <c r="BE1043" s="41">
        <v>0</v>
      </c>
      <c r="BF1043" s="23">
        <v>85864940</v>
      </c>
      <c r="BG1043" s="23">
        <v>79163288</v>
      </c>
      <c r="BH1043" s="25">
        <v>247461942</v>
      </c>
      <c r="BI1043" s="23">
        <v>0</v>
      </c>
      <c r="BJ1043" s="23">
        <v>24524685</v>
      </c>
      <c r="BK1043" s="23">
        <v>0</v>
      </c>
      <c r="BL1043" s="23">
        <v>0</v>
      </c>
      <c r="BM1043" s="23">
        <v>0</v>
      </c>
      <c r="BN1043" s="24">
        <v>0</v>
      </c>
      <c r="BO1043" s="23">
        <v>0</v>
      </c>
      <c r="BP1043" s="23">
        <v>0</v>
      </c>
      <c r="BQ1043" s="23">
        <v>0</v>
      </c>
      <c r="BR1043" s="25">
        <v>271986627</v>
      </c>
      <c r="BS1043" s="22">
        <v>0</v>
      </c>
      <c r="BT1043" s="23">
        <v>0</v>
      </c>
      <c r="BU1043" s="23">
        <v>0</v>
      </c>
      <c r="BV1043" s="23">
        <v>0</v>
      </c>
      <c r="BW1043" s="24">
        <v>0</v>
      </c>
      <c r="BX1043" s="23">
        <v>0</v>
      </c>
      <c r="BY1043" s="23">
        <v>0</v>
      </c>
      <c r="BZ1043" s="23">
        <v>0</v>
      </c>
      <c r="CA1043" s="25">
        <f t="shared" si="152"/>
        <v>271986627</v>
      </c>
      <c r="CB1043" s="22">
        <v>0</v>
      </c>
      <c r="CC1043" s="23">
        <v>0</v>
      </c>
      <c r="CD1043" s="23">
        <v>0</v>
      </c>
      <c r="CE1043" s="23">
        <v>0</v>
      </c>
      <c r="CF1043" s="24">
        <v>0</v>
      </c>
      <c r="CG1043" s="23">
        <v>0</v>
      </c>
      <c r="CH1043" s="23">
        <v>0</v>
      </c>
      <c r="CI1043" s="23">
        <v>0</v>
      </c>
      <c r="CJ1043" s="25">
        <f t="shared" si="153"/>
        <v>271986627</v>
      </c>
      <c r="CK1043" s="22">
        <v>0</v>
      </c>
      <c r="CL1043" s="23">
        <v>0</v>
      </c>
      <c r="CM1043" s="23">
        <v>0</v>
      </c>
      <c r="CN1043" s="23">
        <v>0</v>
      </c>
      <c r="CO1043" s="23">
        <v>0</v>
      </c>
      <c r="CP1043" s="24">
        <v>0</v>
      </c>
      <c r="CQ1043" s="23">
        <v>0</v>
      </c>
      <c r="CR1043" s="23">
        <v>0</v>
      </c>
      <c r="CS1043" s="25">
        <f t="shared" si="154"/>
        <v>271986627</v>
      </c>
      <c r="CT1043" s="22">
        <v>0</v>
      </c>
      <c r="CU1043" s="23">
        <v>0</v>
      </c>
      <c r="CV1043" s="23">
        <v>0</v>
      </c>
      <c r="CW1043" s="23"/>
      <c r="CX1043" s="23">
        <v>0</v>
      </c>
      <c r="CY1043" s="24">
        <v>0</v>
      </c>
      <c r="CZ1043" s="23">
        <v>0</v>
      </c>
      <c r="DA1043" s="23">
        <v>0</v>
      </c>
      <c r="DB1043" s="25">
        <f t="shared" si="147"/>
        <v>271986627</v>
      </c>
      <c r="DC1043" s="22">
        <v>0</v>
      </c>
      <c r="DD1043" s="23">
        <v>0</v>
      </c>
      <c r="DE1043" s="23">
        <v>0</v>
      </c>
      <c r="DF1043" s="23">
        <v>0</v>
      </c>
      <c r="DG1043" s="23">
        <v>0</v>
      </c>
      <c r="DH1043" s="24">
        <v>0</v>
      </c>
      <c r="DI1043" s="23">
        <v>0</v>
      </c>
      <c r="DJ1043" s="23">
        <v>0</v>
      </c>
      <c r="DK1043" s="25">
        <f t="shared" si="148"/>
        <v>271986627</v>
      </c>
      <c r="DL1043" s="28">
        <v>0</v>
      </c>
      <c r="DM1043" s="23">
        <v>0</v>
      </c>
      <c r="DN1043" s="23">
        <v>0</v>
      </c>
      <c r="DO1043" s="23">
        <v>0</v>
      </c>
      <c r="DP1043" s="23"/>
      <c r="DQ1043" s="23"/>
      <c r="DR1043" s="23">
        <v>0</v>
      </c>
      <c r="DS1043" s="23">
        <v>0</v>
      </c>
      <c r="DT1043" s="24">
        <v>0</v>
      </c>
      <c r="DU1043" s="23">
        <v>0</v>
      </c>
      <c r="DV1043" s="23">
        <v>0</v>
      </c>
      <c r="DW1043" s="26">
        <f t="shared" si="155"/>
        <v>271986627</v>
      </c>
      <c r="DX1043" s="26">
        <f>VLOOKUP(B1043,[2]RPTNCT049_ConsultaSaldosContabl!$I$4:$K$7914,3,0)</f>
        <v>110389625</v>
      </c>
      <c r="DY1043" s="13" t="e">
        <f>+S1043+AD1043+AU1043+#REF!+BG1043+#REF!+BQ1043+#REF!</f>
        <v>#REF!</v>
      </c>
    </row>
    <row r="1044" spans="1:129" ht="15" customHeight="1" x14ac:dyDescent="0.2">
      <c r="A1044" s="9">
        <v>8000542490</v>
      </c>
      <c r="B1044" s="9">
        <v>800054249</v>
      </c>
      <c r="C1044" s="9"/>
      <c r="D1044" s="27">
        <v>218586885</v>
      </c>
      <c r="E1044" s="21" t="s">
        <v>1124</v>
      </c>
      <c r="F1044" s="20" t="s">
        <v>2247</v>
      </c>
      <c r="G1044" s="22">
        <f>VLOOKUP(A1044,[1]SGP!$A$4:$G$1137,7,0)</f>
        <v>0</v>
      </c>
      <c r="H1044" s="23"/>
      <c r="I1044" s="23">
        <v>0</v>
      </c>
      <c r="J1044" s="23">
        <v>0</v>
      </c>
      <c r="K1044" s="24">
        <v>0</v>
      </c>
      <c r="L1044" s="23">
        <v>0</v>
      </c>
      <c r="M1044" s="23">
        <v>0</v>
      </c>
      <c r="N1044" s="25">
        <f t="shared" si="149"/>
        <v>0</v>
      </c>
      <c r="O1044" s="25">
        <v>0</v>
      </c>
      <c r="P1044" s="22">
        <v>0</v>
      </c>
      <c r="Q1044" s="23"/>
      <c r="R1044" s="23">
        <v>0</v>
      </c>
      <c r="S1044" s="31">
        <v>72911804</v>
      </c>
      <c r="T1044" s="23">
        <v>0</v>
      </c>
      <c r="U1044" s="24">
        <v>0</v>
      </c>
      <c r="V1044" s="23">
        <v>0</v>
      </c>
      <c r="W1044" s="23">
        <v>0</v>
      </c>
      <c r="X1044" s="25">
        <f t="shared" si="150"/>
        <v>72911804</v>
      </c>
      <c r="Y1044" s="25">
        <v>0</v>
      </c>
      <c r="Z1044" s="22">
        <v>0</v>
      </c>
      <c r="AA1044" s="23"/>
      <c r="AB1044" s="22">
        <v>0</v>
      </c>
      <c r="AC1044" s="23">
        <v>0</v>
      </c>
      <c r="AD1044" s="23">
        <v>173438705</v>
      </c>
      <c r="AE1044" s="23">
        <v>0</v>
      </c>
      <c r="AF1044" s="24">
        <v>0</v>
      </c>
      <c r="AG1044" s="23">
        <v>0</v>
      </c>
      <c r="AH1044" s="23">
        <v>0</v>
      </c>
      <c r="AI1044" s="25">
        <f t="shared" si="151"/>
        <v>246350509</v>
      </c>
      <c r="AJ1044" s="25">
        <v>0</v>
      </c>
      <c r="AK1044" s="24">
        <v>0</v>
      </c>
      <c r="AL1044" s="23">
        <v>0</v>
      </c>
      <c r="AM1044" s="23">
        <v>0</v>
      </c>
      <c r="AN1044" s="24">
        <v>0</v>
      </c>
      <c r="AO1044" s="24">
        <v>0</v>
      </c>
      <c r="AP1044" s="23">
        <v>0</v>
      </c>
      <c r="AQ1044" s="23">
        <v>0</v>
      </c>
      <c r="AR1044" s="23">
        <v>0</v>
      </c>
      <c r="AS1044" s="41" t="s">
        <v>2304</v>
      </c>
      <c r="AT1044" s="23">
        <v>0</v>
      </c>
      <c r="AU1044" s="23">
        <v>0</v>
      </c>
      <c r="AV1044" s="25">
        <v>246350509</v>
      </c>
      <c r="AW1044" s="22">
        <v>0</v>
      </c>
      <c r="AX1044" s="23">
        <v>0</v>
      </c>
      <c r="AY1044" s="41">
        <v>0</v>
      </c>
      <c r="AZ1044" s="23">
        <v>0</v>
      </c>
      <c r="BA1044" s="24">
        <v>0</v>
      </c>
      <c r="BB1044" s="23">
        <v>0</v>
      </c>
      <c r="BC1044" s="23"/>
      <c r="BD1044" s="23">
        <v>0</v>
      </c>
      <c r="BE1044" s="41">
        <v>0</v>
      </c>
      <c r="BF1044" s="23">
        <v>156664215</v>
      </c>
      <c r="BG1044" s="23">
        <v>220089987</v>
      </c>
      <c r="BH1044" s="25">
        <v>623104711</v>
      </c>
      <c r="BI1044" s="23">
        <v>0</v>
      </c>
      <c r="BJ1044" s="23">
        <v>44748779</v>
      </c>
      <c r="BK1044" s="23">
        <v>0</v>
      </c>
      <c r="BL1044" s="23">
        <v>0</v>
      </c>
      <c r="BM1044" s="23">
        <v>0</v>
      </c>
      <c r="BN1044" s="24">
        <v>0</v>
      </c>
      <c r="BO1044" s="23">
        <v>0</v>
      </c>
      <c r="BP1044" s="23">
        <v>0</v>
      </c>
      <c r="BQ1044" s="23">
        <v>0</v>
      </c>
      <c r="BR1044" s="25">
        <v>667853490</v>
      </c>
      <c r="BS1044" s="22">
        <v>0</v>
      </c>
      <c r="BT1044" s="23">
        <v>0</v>
      </c>
      <c r="BU1044" s="23">
        <v>0</v>
      </c>
      <c r="BV1044" s="23">
        <v>0</v>
      </c>
      <c r="BW1044" s="24">
        <v>0</v>
      </c>
      <c r="BX1044" s="23">
        <v>0</v>
      </c>
      <c r="BY1044" s="23">
        <v>0</v>
      </c>
      <c r="BZ1044" s="23">
        <v>0</v>
      </c>
      <c r="CA1044" s="25">
        <f t="shared" si="152"/>
        <v>667853490</v>
      </c>
      <c r="CB1044" s="22">
        <v>0</v>
      </c>
      <c r="CC1044" s="23">
        <v>0</v>
      </c>
      <c r="CD1044" s="23">
        <v>0</v>
      </c>
      <c r="CE1044" s="23">
        <v>0</v>
      </c>
      <c r="CF1044" s="24">
        <v>0</v>
      </c>
      <c r="CG1044" s="23">
        <v>0</v>
      </c>
      <c r="CH1044" s="23">
        <v>0</v>
      </c>
      <c r="CI1044" s="23">
        <v>0</v>
      </c>
      <c r="CJ1044" s="25">
        <f t="shared" si="153"/>
        <v>667853490</v>
      </c>
      <c r="CK1044" s="22">
        <v>0</v>
      </c>
      <c r="CL1044" s="23">
        <v>0</v>
      </c>
      <c r="CM1044" s="23">
        <v>0</v>
      </c>
      <c r="CN1044" s="23">
        <v>0</v>
      </c>
      <c r="CO1044" s="23">
        <v>0</v>
      </c>
      <c r="CP1044" s="24">
        <v>0</v>
      </c>
      <c r="CQ1044" s="23">
        <v>0</v>
      </c>
      <c r="CR1044" s="23">
        <v>0</v>
      </c>
      <c r="CS1044" s="25">
        <f t="shared" si="154"/>
        <v>667853490</v>
      </c>
      <c r="CT1044" s="22">
        <v>0</v>
      </c>
      <c r="CU1044" s="23">
        <v>0</v>
      </c>
      <c r="CV1044" s="23">
        <v>0</v>
      </c>
      <c r="CW1044" s="23"/>
      <c r="CX1044" s="23">
        <v>0</v>
      </c>
      <c r="CY1044" s="24">
        <v>0</v>
      </c>
      <c r="CZ1044" s="23">
        <v>0</v>
      </c>
      <c r="DA1044" s="23">
        <v>0</v>
      </c>
      <c r="DB1044" s="25">
        <f t="shared" si="147"/>
        <v>667853490</v>
      </c>
      <c r="DC1044" s="22">
        <v>0</v>
      </c>
      <c r="DD1044" s="23">
        <v>0</v>
      </c>
      <c r="DE1044" s="23">
        <v>0</v>
      </c>
      <c r="DF1044" s="23">
        <v>0</v>
      </c>
      <c r="DG1044" s="23">
        <v>0</v>
      </c>
      <c r="DH1044" s="24">
        <v>0</v>
      </c>
      <c r="DI1044" s="23">
        <v>0</v>
      </c>
      <c r="DJ1044" s="23">
        <v>0</v>
      </c>
      <c r="DK1044" s="25">
        <f t="shared" si="148"/>
        <v>667853490</v>
      </c>
      <c r="DL1044" s="28">
        <v>0</v>
      </c>
      <c r="DM1044" s="23">
        <v>0</v>
      </c>
      <c r="DN1044" s="23">
        <v>0</v>
      </c>
      <c r="DO1044" s="23">
        <v>0</v>
      </c>
      <c r="DP1044" s="23"/>
      <c r="DQ1044" s="23"/>
      <c r="DR1044" s="23">
        <v>0</v>
      </c>
      <c r="DS1044" s="23">
        <v>0</v>
      </c>
      <c r="DT1044" s="24">
        <v>0</v>
      </c>
      <c r="DU1044" s="23">
        <v>0</v>
      </c>
      <c r="DV1044" s="23">
        <v>0</v>
      </c>
      <c r="DW1044" s="26">
        <f t="shared" si="155"/>
        <v>667853490</v>
      </c>
      <c r="DX1044" s="26">
        <f>VLOOKUP(B1044,[2]RPTNCT049_ConsultaSaldosContabl!$I$4:$K$7914,3,0)</f>
        <v>201412994</v>
      </c>
      <c r="DY1044" s="13" t="e">
        <f>+S1044+AD1044+AU1044+#REF!+BG1044+#REF!+BQ1044+#REF!</f>
        <v>#REF!</v>
      </c>
    </row>
    <row r="1045" spans="1:129" ht="15" customHeight="1" x14ac:dyDescent="0.2">
      <c r="A1045" s="9">
        <v>8000535523</v>
      </c>
      <c r="B1045" s="9">
        <v>800053552</v>
      </c>
      <c r="C1045" s="9"/>
      <c r="D1045" s="27">
        <v>213208832</v>
      </c>
      <c r="E1045" s="21" t="s">
        <v>234</v>
      </c>
      <c r="F1045" s="20" t="s">
        <v>1381</v>
      </c>
      <c r="G1045" s="22">
        <f>VLOOKUP(A1045,[1]SGP!$A$4:$G$1137,7,0)</f>
        <v>0</v>
      </c>
      <c r="H1045" s="23"/>
      <c r="I1045" s="23">
        <v>0</v>
      </c>
      <c r="J1045" s="23">
        <v>0</v>
      </c>
      <c r="K1045" s="24">
        <v>0</v>
      </c>
      <c r="L1045" s="23">
        <v>0</v>
      </c>
      <c r="M1045" s="23">
        <v>0</v>
      </c>
      <c r="N1045" s="25">
        <f t="shared" si="149"/>
        <v>0</v>
      </c>
      <c r="O1045" s="25">
        <v>0</v>
      </c>
      <c r="P1045" s="22">
        <v>0</v>
      </c>
      <c r="Q1045" s="23">
        <v>0</v>
      </c>
      <c r="R1045" s="23">
        <v>0</v>
      </c>
      <c r="S1045" s="31">
        <v>92909845</v>
      </c>
      <c r="T1045" s="23">
        <v>0</v>
      </c>
      <c r="U1045" s="24">
        <v>0</v>
      </c>
      <c r="V1045" s="23">
        <v>0</v>
      </c>
      <c r="W1045" s="23">
        <v>0</v>
      </c>
      <c r="X1045" s="25">
        <f t="shared" si="150"/>
        <v>92909845</v>
      </c>
      <c r="Y1045" s="25">
        <v>0</v>
      </c>
      <c r="Z1045" s="22">
        <v>0</v>
      </c>
      <c r="AA1045" s="23">
        <v>0</v>
      </c>
      <c r="AB1045" s="22">
        <v>0</v>
      </c>
      <c r="AC1045" s="23">
        <v>0</v>
      </c>
      <c r="AD1045" s="23">
        <v>0</v>
      </c>
      <c r="AE1045" s="23">
        <v>0</v>
      </c>
      <c r="AF1045" s="24">
        <v>0</v>
      </c>
      <c r="AG1045" s="23">
        <v>0</v>
      </c>
      <c r="AH1045" s="23">
        <v>0</v>
      </c>
      <c r="AI1045" s="25">
        <f t="shared" si="151"/>
        <v>92909845</v>
      </c>
      <c r="AJ1045" s="25">
        <v>0</v>
      </c>
      <c r="AK1045" s="24">
        <v>0</v>
      </c>
      <c r="AL1045" s="23">
        <v>0</v>
      </c>
      <c r="AM1045" s="23">
        <v>0</v>
      </c>
      <c r="AN1045" s="24">
        <v>0</v>
      </c>
      <c r="AO1045" s="24">
        <v>0</v>
      </c>
      <c r="AP1045" s="23">
        <v>0</v>
      </c>
      <c r="AQ1045" s="23">
        <v>0</v>
      </c>
      <c r="AR1045" s="23">
        <v>0</v>
      </c>
      <c r="AS1045" s="41" t="s">
        <v>2304</v>
      </c>
      <c r="AT1045" s="23">
        <v>0</v>
      </c>
      <c r="AU1045" s="23">
        <v>0</v>
      </c>
      <c r="AV1045" s="25">
        <v>92909845</v>
      </c>
      <c r="AW1045" s="22">
        <v>0</v>
      </c>
      <c r="AX1045" s="23">
        <v>0</v>
      </c>
      <c r="AY1045" s="41">
        <v>0</v>
      </c>
      <c r="AZ1045" s="23">
        <v>0</v>
      </c>
      <c r="BA1045" s="24">
        <v>0</v>
      </c>
      <c r="BB1045" s="23">
        <v>0</v>
      </c>
      <c r="BC1045" s="23"/>
      <c r="BD1045" s="23">
        <v>0</v>
      </c>
      <c r="BE1045" s="41">
        <v>0</v>
      </c>
      <c r="BF1045" s="23">
        <v>61445580</v>
      </c>
      <c r="BG1045" s="23">
        <v>85645788</v>
      </c>
      <c r="BH1045" s="25">
        <v>240001213</v>
      </c>
      <c r="BI1045" s="23">
        <v>0</v>
      </c>
      <c r="BJ1045" s="23">
        <v>17022888</v>
      </c>
      <c r="BK1045" s="23">
        <v>0</v>
      </c>
      <c r="BL1045" s="23">
        <v>0</v>
      </c>
      <c r="BM1045" s="23">
        <v>0</v>
      </c>
      <c r="BN1045" s="24">
        <v>0</v>
      </c>
      <c r="BO1045" s="23">
        <v>0</v>
      </c>
      <c r="BP1045" s="23">
        <v>0</v>
      </c>
      <c r="BQ1045" s="23">
        <v>0</v>
      </c>
      <c r="BR1045" s="25">
        <v>257024101</v>
      </c>
      <c r="BS1045" s="22">
        <v>0</v>
      </c>
      <c r="BT1045" s="23">
        <v>0</v>
      </c>
      <c r="BU1045" s="23">
        <v>0</v>
      </c>
      <c r="BV1045" s="23">
        <v>0</v>
      </c>
      <c r="BW1045" s="24">
        <v>0</v>
      </c>
      <c r="BX1045" s="23">
        <v>0</v>
      </c>
      <c r="BY1045" s="23">
        <v>0</v>
      </c>
      <c r="BZ1045" s="23">
        <v>0</v>
      </c>
      <c r="CA1045" s="25">
        <f t="shared" si="152"/>
        <v>257024101</v>
      </c>
      <c r="CB1045" s="22">
        <v>0</v>
      </c>
      <c r="CC1045" s="23">
        <v>0</v>
      </c>
      <c r="CD1045" s="23">
        <v>0</v>
      </c>
      <c r="CE1045" s="23">
        <v>0</v>
      </c>
      <c r="CF1045" s="24">
        <v>0</v>
      </c>
      <c r="CG1045" s="23">
        <v>0</v>
      </c>
      <c r="CH1045" s="23">
        <v>0</v>
      </c>
      <c r="CI1045" s="23">
        <v>0</v>
      </c>
      <c r="CJ1045" s="25">
        <f t="shared" si="153"/>
        <v>257024101</v>
      </c>
      <c r="CK1045" s="22">
        <v>0</v>
      </c>
      <c r="CL1045" s="23">
        <v>0</v>
      </c>
      <c r="CM1045" s="23">
        <v>0</v>
      </c>
      <c r="CN1045" s="23">
        <v>0</v>
      </c>
      <c r="CO1045" s="23">
        <v>0</v>
      </c>
      <c r="CP1045" s="24">
        <v>0</v>
      </c>
      <c r="CQ1045" s="23">
        <v>0</v>
      </c>
      <c r="CR1045" s="23">
        <v>0</v>
      </c>
      <c r="CS1045" s="25">
        <f t="shared" si="154"/>
        <v>257024101</v>
      </c>
      <c r="CT1045" s="22">
        <v>0</v>
      </c>
      <c r="CU1045" s="23">
        <v>0</v>
      </c>
      <c r="CV1045" s="23">
        <v>0</v>
      </c>
      <c r="CW1045" s="23"/>
      <c r="CX1045" s="23">
        <v>0</v>
      </c>
      <c r="CY1045" s="24">
        <v>0</v>
      </c>
      <c r="CZ1045" s="23">
        <v>0</v>
      </c>
      <c r="DA1045" s="23">
        <v>0</v>
      </c>
      <c r="DB1045" s="25">
        <f t="shared" si="147"/>
        <v>257024101</v>
      </c>
      <c r="DC1045" s="22">
        <v>0</v>
      </c>
      <c r="DD1045" s="23">
        <v>0</v>
      </c>
      <c r="DE1045" s="23">
        <v>0</v>
      </c>
      <c r="DF1045" s="23">
        <v>0</v>
      </c>
      <c r="DG1045" s="23">
        <v>0</v>
      </c>
      <c r="DH1045" s="24">
        <v>0</v>
      </c>
      <c r="DI1045" s="23">
        <v>0</v>
      </c>
      <c r="DJ1045" s="23">
        <v>0</v>
      </c>
      <c r="DK1045" s="25">
        <f t="shared" si="148"/>
        <v>257024101</v>
      </c>
      <c r="DL1045" s="28">
        <v>0</v>
      </c>
      <c r="DM1045" s="23">
        <v>0</v>
      </c>
      <c r="DN1045" s="23">
        <v>0</v>
      </c>
      <c r="DO1045" s="23">
        <v>0</v>
      </c>
      <c r="DP1045" s="23"/>
      <c r="DQ1045" s="23"/>
      <c r="DR1045" s="23">
        <v>0</v>
      </c>
      <c r="DS1045" s="23">
        <v>0</v>
      </c>
      <c r="DT1045" s="24">
        <v>0</v>
      </c>
      <c r="DU1045" s="23">
        <v>0</v>
      </c>
      <c r="DV1045" s="23">
        <v>0</v>
      </c>
      <c r="DW1045" s="26">
        <f t="shared" si="155"/>
        <v>257024101</v>
      </c>
      <c r="DX1045" s="26">
        <f>VLOOKUP(B1045,[2]RPTNCT049_ConsultaSaldosContabl!$I$4:$K$7914,3,0)</f>
        <v>78468468</v>
      </c>
      <c r="DY1045" s="13" t="e">
        <f>+S1045+AD1045+AU1045+#REF!+BG1045+#REF!+BQ1045+#REF!</f>
        <v>#REF!</v>
      </c>
    </row>
    <row r="1046" spans="1:129" ht="15" customHeight="1" x14ac:dyDescent="0.2">
      <c r="A1046" s="9">
        <v>8000511689</v>
      </c>
      <c r="B1046" s="9">
        <v>800051168</v>
      </c>
      <c r="C1046" s="9"/>
      <c r="D1046" s="27">
        <v>211819418</v>
      </c>
      <c r="E1046" s="21" t="s">
        <v>455</v>
      </c>
      <c r="F1046" s="20" t="s">
        <v>1598</v>
      </c>
      <c r="G1046" s="22">
        <f>VLOOKUP(A1046,[1]SGP!$A$4:$G$1137,7,0)</f>
        <v>0</v>
      </c>
      <c r="H1046" s="23"/>
      <c r="I1046" s="23">
        <v>0</v>
      </c>
      <c r="J1046" s="23">
        <v>0</v>
      </c>
      <c r="K1046" s="24">
        <v>0</v>
      </c>
      <c r="L1046" s="23">
        <v>0</v>
      </c>
      <c r="M1046" s="23">
        <v>0</v>
      </c>
      <c r="N1046" s="25">
        <f t="shared" si="149"/>
        <v>0</v>
      </c>
      <c r="O1046" s="25">
        <v>0</v>
      </c>
      <c r="P1046" s="22">
        <v>0</v>
      </c>
      <c r="Q1046" s="23">
        <v>0</v>
      </c>
      <c r="R1046" s="23">
        <v>0</v>
      </c>
      <c r="S1046" s="31">
        <v>22243110</v>
      </c>
      <c r="T1046" s="23">
        <v>0</v>
      </c>
      <c r="U1046" s="24">
        <v>0</v>
      </c>
      <c r="V1046" s="23">
        <v>0</v>
      </c>
      <c r="W1046" s="23">
        <v>0</v>
      </c>
      <c r="X1046" s="25">
        <f t="shared" si="150"/>
        <v>22243110</v>
      </c>
      <c r="Y1046" s="25">
        <v>0</v>
      </c>
      <c r="Z1046" s="22">
        <v>0</v>
      </c>
      <c r="AA1046" s="23">
        <v>0</v>
      </c>
      <c r="AB1046" s="22">
        <v>0</v>
      </c>
      <c r="AC1046" s="23">
        <v>0</v>
      </c>
      <c r="AD1046" s="23">
        <v>13929397</v>
      </c>
      <c r="AE1046" s="23">
        <v>0</v>
      </c>
      <c r="AF1046" s="24">
        <v>0</v>
      </c>
      <c r="AG1046" s="23">
        <v>0</v>
      </c>
      <c r="AH1046" s="23">
        <v>0</v>
      </c>
      <c r="AI1046" s="25">
        <f t="shared" si="151"/>
        <v>36172507</v>
      </c>
      <c r="AJ1046" s="25">
        <v>0</v>
      </c>
      <c r="AK1046" s="24">
        <v>0</v>
      </c>
      <c r="AL1046" s="23">
        <v>0</v>
      </c>
      <c r="AM1046" s="23">
        <v>0</v>
      </c>
      <c r="AN1046" s="24">
        <v>0</v>
      </c>
      <c r="AO1046" s="24">
        <v>0</v>
      </c>
      <c r="AP1046" s="23">
        <v>0</v>
      </c>
      <c r="AQ1046" s="23">
        <v>0</v>
      </c>
      <c r="AR1046" s="23">
        <v>0</v>
      </c>
      <c r="AS1046" s="41" t="s">
        <v>2304</v>
      </c>
      <c r="AT1046" s="23">
        <v>0</v>
      </c>
      <c r="AU1046" s="23">
        <v>11733066</v>
      </c>
      <c r="AV1046" s="25">
        <v>47905573</v>
      </c>
      <c r="AW1046" s="22">
        <v>0</v>
      </c>
      <c r="AX1046" s="23">
        <v>0</v>
      </c>
      <c r="AY1046" s="41">
        <v>0</v>
      </c>
      <c r="AZ1046" s="23">
        <v>0</v>
      </c>
      <c r="BA1046" s="24">
        <v>0</v>
      </c>
      <c r="BB1046" s="23">
        <v>0</v>
      </c>
      <c r="BC1046" s="23"/>
      <c r="BD1046" s="23">
        <v>0</v>
      </c>
      <c r="BE1046" s="41">
        <v>0</v>
      </c>
      <c r="BF1046" s="23">
        <v>210901505</v>
      </c>
      <c r="BG1046" s="23">
        <v>172525576</v>
      </c>
      <c r="BH1046" s="25">
        <v>431332654</v>
      </c>
      <c r="BI1046" s="23">
        <v>0</v>
      </c>
      <c r="BJ1046" s="23">
        <v>60232779</v>
      </c>
      <c r="BK1046" s="23">
        <v>0</v>
      </c>
      <c r="BL1046" s="23">
        <v>0</v>
      </c>
      <c r="BM1046" s="23">
        <v>0</v>
      </c>
      <c r="BN1046" s="24">
        <v>0</v>
      </c>
      <c r="BO1046" s="23">
        <v>0</v>
      </c>
      <c r="BP1046" s="23">
        <v>0</v>
      </c>
      <c r="BQ1046" s="23">
        <v>0</v>
      </c>
      <c r="BR1046" s="25">
        <v>491565433</v>
      </c>
      <c r="BS1046" s="22">
        <v>0</v>
      </c>
      <c r="BT1046" s="23">
        <v>0</v>
      </c>
      <c r="BU1046" s="23">
        <v>0</v>
      </c>
      <c r="BV1046" s="23">
        <v>0</v>
      </c>
      <c r="BW1046" s="24">
        <v>0</v>
      </c>
      <c r="BX1046" s="23">
        <v>0</v>
      </c>
      <c r="BY1046" s="23">
        <v>0</v>
      </c>
      <c r="BZ1046" s="23">
        <v>0</v>
      </c>
      <c r="CA1046" s="25">
        <f t="shared" si="152"/>
        <v>491565433</v>
      </c>
      <c r="CB1046" s="22">
        <v>0</v>
      </c>
      <c r="CC1046" s="23">
        <v>0</v>
      </c>
      <c r="CD1046" s="23">
        <v>0</v>
      </c>
      <c r="CE1046" s="23">
        <v>0</v>
      </c>
      <c r="CF1046" s="24">
        <v>0</v>
      </c>
      <c r="CG1046" s="23">
        <v>0</v>
      </c>
      <c r="CH1046" s="23">
        <v>0</v>
      </c>
      <c r="CI1046" s="23">
        <v>0</v>
      </c>
      <c r="CJ1046" s="25">
        <f t="shared" si="153"/>
        <v>491565433</v>
      </c>
      <c r="CK1046" s="22">
        <v>0</v>
      </c>
      <c r="CL1046" s="23">
        <v>0</v>
      </c>
      <c r="CM1046" s="23">
        <v>0</v>
      </c>
      <c r="CN1046" s="23">
        <v>0</v>
      </c>
      <c r="CO1046" s="23">
        <v>0</v>
      </c>
      <c r="CP1046" s="24">
        <v>0</v>
      </c>
      <c r="CQ1046" s="23">
        <v>0</v>
      </c>
      <c r="CR1046" s="23">
        <v>0</v>
      </c>
      <c r="CS1046" s="25">
        <f t="shared" si="154"/>
        <v>491565433</v>
      </c>
      <c r="CT1046" s="22">
        <v>0</v>
      </c>
      <c r="CU1046" s="23">
        <v>0</v>
      </c>
      <c r="CV1046" s="23">
        <v>0</v>
      </c>
      <c r="CW1046" s="23"/>
      <c r="CX1046" s="23">
        <v>0</v>
      </c>
      <c r="CY1046" s="24">
        <v>0</v>
      </c>
      <c r="CZ1046" s="23">
        <v>0</v>
      </c>
      <c r="DA1046" s="23">
        <v>0</v>
      </c>
      <c r="DB1046" s="25">
        <f t="shared" si="147"/>
        <v>491565433</v>
      </c>
      <c r="DC1046" s="22">
        <v>0</v>
      </c>
      <c r="DD1046" s="23">
        <v>0</v>
      </c>
      <c r="DE1046" s="23">
        <v>0</v>
      </c>
      <c r="DF1046" s="23">
        <v>0</v>
      </c>
      <c r="DG1046" s="23">
        <v>0</v>
      </c>
      <c r="DH1046" s="24">
        <v>0</v>
      </c>
      <c r="DI1046" s="23">
        <v>0</v>
      </c>
      <c r="DJ1046" s="23">
        <v>0</v>
      </c>
      <c r="DK1046" s="25">
        <f t="shared" si="148"/>
        <v>491565433</v>
      </c>
      <c r="DL1046" s="28">
        <v>0</v>
      </c>
      <c r="DM1046" s="23">
        <v>0</v>
      </c>
      <c r="DN1046" s="23">
        <v>0</v>
      </c>
      <c r="DO1046" s="23">
        <v>0</v>
      </c>
      <c r="DP1046" s="23"/>
      <c r="DQ1046" s="23"/>
      <c r="DR1046" s="23">
        <v>0</v>
      </c>
      <c r="DS1046" s="23">
        <v>0</v>
      </c>
      <c r="DT1046" s="24">
        <v>0</v>
      </c>
      <c r="DU1046" s="23">
        <v>0</v>
      </c>
      <c r="DV1046" s="23">
        <v>0</v>
      </c>
      <c r="DW1046" s="26">
        <f t="shared" si="155"/>
        <v>491565433</v>
      </c>
      <c r="DX1046" s="26">
        <f>VLOOKUP(B1046,[2]RPTNCT049_ConsultaSaldosContabl!$I$4:$K$7914,3,0)</f>
        <v>271134284</v>
      </c>
      <c r="DY1046" s="13" t="e">
        <f>+S1046+AD1046+AU1046+#REF!+BG1046+#REF!+BQ1046+#REF!</f>
        <v>#REF!</v>
      </c>
    </row>
    <row r="1047" spans="1:129" ht="15" customHeight="1" x14ac:dyDescent="0.2">
      <c r="A1047" s="9">
        <v>8000511671</v>
      </c>
      <c r="B1047" s="9">
        <v>800051167</v>
      </c>
      <c r="C1047" s="9"/>
      <c r="D1047" s="27">
        <v>210919809</v>
      </c>
      <c r="E1047" s="21" t="s">
        <v>475</v>
      </c>
      <c r="F1047" s="20" t="s">
        <v>1617</v>
      </c>
      <c r="G1047" s="22">
        <f>VLOOKUP(A1047,[1]SGP!$A$4:$G$1137,7,0)</f>
        <v>0</v>
      </c>
      <c r="H1047" s="23"/>
      <c r="I1047" s="23">
        <v>0</v>
      </c>
      <c r="J1047" s="23">
        <v>0</v>
      </c>
      <c r="K1047" s="24">
        <v>0</v>
      </c>
      <c r="L1047" s="23">
        <v>0</v>
      </c>
      <c r="M1047" s="23">
        <v>0</v>
      </c>
      <c r="N1047" s="25">
        <f t="shared" si="149"/>
        <v>0</v>
      </c>
      <c r="O1047" s="25">
        <v>0</v>
      </c>
      <c r="P1047" s="22">
        <v>0</v>
      </c>
      <c r="Q1047" s="23">
        <v>0</v>
      </c>
      <c r="R1047" s="23">
        <v>0</v>
      </c>
      <c r="S1047" s="29">
        <v>0</v>
      </c>
      <c r="T1047" s="23">
        <v>0</v>
      </c>
      <c r="U1047" s="24">
        <v>0</v>
      </c>
      <c r="V1047" s="23">
        <v>0</v>
      </c>
      <c r="W1047" s="23">
        <v>0</v>
      </c>
      <c r="X1047" s="25">
        <f t="shared" si="150"/>
        <v>0</v>
      </c>
      <c r="Y1047" s="25">
        <v>0</v>
      </c>
      <c r="Z1047" s="22">
        <v>0</v>
      </c>
      <c r="AA1047" s="23">
        <v>0</v>
      </c>
      <c r="AB1047" s="22">
        <v>0</v>
      </c>
      <c r="AC1047" s="23">
        <v>0</v>
      </c>
      <c r="AD1047" s="23">
        <v>0</v>
      </c>
      <c r="AE1047" s="23">
        <v>0</v>
      </c>
      <c r="AF1047" s="24">
        <v>0</v>
      </c>
      <c r="AG1047" s="23">
        <v>0</v>
      </c>
      <c r="AH1047" s="23">
        <v>0</v>
      </c>
      <c r="AI1047" s="25">
        <f t="shared" si="151"/>
        <v>0</v>
      </c>
      <c r="AJ1047" s="25">
        <v>0</v>
      </c>
      <c r="AK1047" s="24">
        <v>0</v>
      </c>
      <c r="AL1047" s="23">
        <v>0</v>
      </c>
      <c r="AM1047" s="23">
        <v>0</v>
      </c>
      <c r="AN1047" s="24">
        <v>0</v>
      </c>
      <c r="AO1047" s="24">
        <v>0</v>
      </c>
      <c r="AP1047" s="23">
        <v>0</v>
      </c>
      <c r="AQ1047" s="23">
        <v>0</v>
      </c>
      <c r="AR1047" s="23">
        <v>0</v>
      </c>
      <c r="AS1047" s="41" t="s">
        <v>2304</v>
      </c>
      <c r="AT1047" s="23">
        <v>0</v>
      </c>
      <c r="AU1047" s="23">
        <v>6012102</v>
      </c>
      <c r="AV1047" s="25">
        <v>6012102</v>
      </c>
      <c r="AW1047" s="22">
        <v>0</v>
      </c>
      <c r="AX1047" s="23">
        <v>0</v>
      </c>
      <c r="AY1047" s="41">
        <v>0</v>
      </c>
      <c r="AZ1047" s="23">
        <v>0</v>
      </c>
      <c r="BA1047" s="24">
        <v>0</v>
      </c>
      <c r="BB1047" s="23">
        <v>0</v>
      </c>
      <c r="BC1047" s="23"/>
      <c r="BD1047" s="23">
        <v>0</v>
      </c>
      <c r="BE1047" s="41">
        <v>0</v>
      </c>
      <c r="BF1047" s="23">
        <v>365822345</v>
      </c>
      <c r="BG1047" s="23">
        <v>119409023</v>
      </c>
      <c r="BH1047" s="25">
        <v>491243470</v>
      </c>
      <c r="BI1047" s="23">
        <v>0</v>
      </c>
      <c r="BJ1047" s="23">
        <v>104475776</v>
      </c>
      <c r="BK1047" s="23">
        <v>0</v>
      </c>
      <c r="BL1047" s="23">
        <v>0</v>
      </c>
      <c r="BM1047" s="23">
        <v>0</v>
      </c>
      <c r="BN1047" s="24">
        <v>0</v>
      </c>
      <c r="BO1047" s="23">
        <v>0</v>
      </c>
      <c r="BP1047" s="23">
        <v>0</v>
      </c>
      <c r="BQ1047" s="23">
        <v>47771765</v>
      </c>
      <c r="BR1047" s="25">
        <v>643491011</v>
      </c>
      <c r="BS1047" s="22">
        <v>0</v>
      </c>
      <c r="BT1047" s="23">
        <v>0</v>
      </c>
      <c r="BU1047" s="23">
        <v>0</v>
      </c>
      <c r="BV1047" s="23">
        <v>0</v>
      </c>
      <c r="BW1047" s="24">
        <v>0</v>
      </c>
      <c r="BX1047" s="23">
        <v>0</v>
      </c>
      <c r="BY1047" s="23">
        <v>0</v>
      </c>
      <c r="BZ1047" s="23">
        <v>0</v>
      </c>
      <c r="CA1047" s="25">
        <f t="shared" si="152"/>
        <v>643491011</v>
      </c>
      <c r="CB1047" s="22">
        <v>0</v>
      </c>
      <c r="CC1047" s="23">
        <v>0</v>
      </c>
      <c r="CD1047" s="23">
        <v>0</v>
      </c>
      <c r="CE1047" s="23">
        <v>0</v>
      </c>
      <c r="CF1047" s="24">
        <v>0</v>
      </c>
      <c r="CG1047" s="23">
        <v>0</v>
      </c>
      <c r="CH1047" s="23">
        <v>0</v>
      </c>
      <c r="CI1047" s="23">
        <v>0</v>
      </c>
      <c r="CJ1047" s="25">
        <f t="shared" si="153"/>
        <v>643491011</v>
      </c>
      <c r="CK1047" s="22">
        <v>0</v>
      </c>
      <c r="CL1047" s="23">
        <v>0</v>
      </c>
      <c r="CM1047" s="23">
        <v>0</v>
      </c>
      <c r="CN1047" s="23">
        <v>0</v>
      </c>
      <c r="CO1047" s="23">
        <v>0</v>
      </c>
      <c r="CP1047" s="24">
        <v>0</v>
      </c>
      <c r="CQ1047" s="23">
        <v>0</v>
      </c>
      <c r="CR1047" s="23">
        <v>0</v>
      </c>
      <c r="CS1047" s="25">
        <f t="shared" si="154"/>
        <v>643491011</v>
      </c>
      <c r="CT1047" s="22">
        <v>0</v>
      </c>
      <c r="CU1047" s="23">
        <v>0</v>
      </c>
      <c r="CV1047" s="23">
        <v>0</v>
      </c>
      <c r="CW1047" s="23"/>
      <c r="CX1047" s="23">
        <v>0</v>
      </c>
      <c r="CY1047" s="24">
        <v>0</v>
      </c>
      <c r="CZ1047" s="23">
        <v>0</v>
      </c>
      <c r="DA1047" s="23">
        <v>0</v>
      </c>
      <c r="DB1047" s="25">
        <f t="shared" si="147"/>
        <v>643491011</v>
      </c>
      <c r="DC1047" s="22">
        <v>0</v>
      </c>
      <c r="DD1047" s="23">
        <v>0</v>
      </c>
      <c r="DE1047" s="23">
        <v>0</v>
      </c>
      <c r="DF1047" s="23">
        <v>0</v>
      </c>
      <c r="DG1047" s="23">
        <v>0</v>
      </c>
      <c r="DH1047" s="24">
        <v>0</v>
      </c>
      <c r="DI1047" s="23">
        <v>0</v>
      </c>
      <c r="DJ1047" s="23">
        <v>0</v>
      </c>
      <c r="DK1047" s="25">
        <f t="shared" si="148"/>
        <v>643491011</v>
      </c>
      <c r="DL1047" s="28">
        <v>0</v>
      </c>
      <c r="DM1047" s="23">
        <v>0</v>
      </c>
      <c r="DN1047" s="23">
        <v>0</v>
      </c>
      <c r="DO1047" s="23">
        <v>0</v>
      </c>
      <c r="DP1047" s="23"/>
      <c r="DQ1047" s="23"/>
      <c r="DR1047" s="23">
        <v>0</v>
      </c>
      <c r="DS1047" s="23">
        <v>0</v>
      </c>
      <c r="DT1047" s="24">
        <v>0</v>
      </c>
      <c r="DU1047" s="23">
        <v>0</v>
      </c>
      <c r="DV1047" s="23">
        <v>0</v>
      </c>
      <c r="DW1047" s="26">
        <f t="shared" si="155"/>
        <v>643491011</v>
      </c>
      <c r="DX1047" s="26">
        <f>VLOOKUP(B1047,[2]RPTNCT049_ConsultaSaldosContabl!$I$4:$K$7914,3,0)</f>
        <v>470298121</v>
      </c>
      <c r="DY1047" s="13" t="e">
        <f>+S1047+AD1047+AU1047+#REF!+BG1047+#REF!+BQ1047+#REF!</f>
        <v>#REF!</v>
      </c>
    </row>
    <row r="1048" spans="1:129" ht="15" customHeight="1" x14ac:dyDescent="0.2">
      <c r="A1048" s="9">
        <v>8000507913</v>
      </c>
      <c r="B1048" s="9">
        <v>800050791</v>
      </c>
      <c r="C1048" s="9"/>
      <c r="D1048" s="27">
        <v>212015720</v>
      </c>
      <c r="E1048" s="21" t="s">
        <v>366</v>
      </c>
      <c r="F1048" s="20" t="s">
        <v>1511</v>
      </c>
      <c r="G1048" s="22">
        <f>VLOOKUP(A1048,[1]SGP!$A$4:$G$1137,7,0)</f>
        <v>0</v>
      </c>
      <c r="H1048" s="23"/>
      <c r="I1048" s="23">
        <v>0</v>
      </c>
      <c r="J1048" s="23">
        <v>0</v>
      </c>
      <c r="K1048" s="24">
        <v>0</v>
      </c>
      <c r="L1048" s="23">
        <v>0</v>
      </c>
      <c r="M1048" s="23">
        <v>0</v>
      </c>
      <c r="N1048" s="25">
        <f t="shared" si="149"/>
        <v>0</v>
      </c>
      <c r="O1048" s="25">
        <v>0</v>
      </c>
      <c r="P1048" s="22">
        <v>0</v>
      </c>
      <c r="Q1048" s="23">
        <v>0</v>
      </c>
      <c r="R1048" s="23">
        <v>0</v>
      </c>
      <c r="S1048" s="31">
        <v>17126468</v>
      </c>
      <c r="T1048" s="23">
        <v>0</v>
      </c>
      <c r="U1048" s="24">
        <v>0</v>
      </c>
      <c r="V1048" s="23">
        <v>0</v>
      </c>
      <c r="W1048" s="23">
        <v>0</v>
      </c>
      <c r="X1048" s="25">
        <f t="shared" si="150"/>
        <v>17126468</v>
      </c>
      <c r="Y1048" s="25">
        <v>0</v>
      </c>
      <c r="Z1048" s="22">
        <v>0</v>
      </c>
      <c r="AA1048" s="23">
        <v>0</v>
      </c>
      <c r="AB1048" s="22">
        <v>0</v>
      </c>
      <c r="AC1048" s="23">
        <v>0</v>
      </c>
      <c r="AD1048" s="23">
        <v>0</v>
      </c>
      <c r="AE1048" s="23">
        <v>0</v>
      </c>
      <c r="AF1048" s="24">
        <v>0</v>
      </c>
      <c r="AG1048" s="23">
        <v>0</v>
      </c>
      <c r="AH1048" s="23">
        <v>0</v>
      </c>
      <c r="AI1048" s="25">
        <f t="shared" si="151"/>
        <v>17126468</v>
      </c>
      <c r="AJ1048" s="25">
        <v>0</v>
      </c>
      <c r="AK1048" s="24">
        <v>0</v>
      </c>
      <c r="AL1048" s="23">
        <v>0</v>
      </c>
      <c r="AM1048" s="23">
        <v>0</v>
      </c>
      <c r="AN1048" s="24">
        <v>0</v>
      </c>
      <c r="AO1048" s="24">
        <v>0</v>
      </c>
      <c r="AP1048" s="23">
        <v>0</v>
      </c>
      <c r="AQ1048" s="23">
        <v>0</v>
      </c>
      <c r="AR1048" s="23">
        <v>0</v>
      </c>
      <c r="AS1048" s="41" t="s">
        <v>2304</v>
      </c>
      <c r="AT1048" s="23">
        <v>0</v>
      </c>
      <c r="AU1048" s="23">
        <v>0</v>
      </c>
      <c r="AV1048" s="25">
        <v>17126468</v>
      </c>
      <c r="AW1048" s="22">
        <v>0</v>
      </c>
      <c r="AX1048" s="23">
        <v>0</v>
      </c>
      <c r="AY1048" s="41">
        <v>0</v>
      </c>
      <c r="AZ1048" s="23">
        <v>0</v>
      </c>
      <c r="BA1048" s="24">
        <v>0</v>
      </c>
      <c r="BB1048" s="23">
        <v>0</v>
      </c>
      <c r="BC1048" s="23"/>
      <c r="BD1048" s="23">
        <v>0</v>
      </c>
      <c r="BE1048" s="41">
        <v>0</v>
      </c>
      <c r="BF1048" s="23">
        <v>15609200</v>
      </c>
      <c r="BG1048" s="23">
        <v>15789420</v>
      </c>
      <c r="BH1048" s="25">
        <v>48525088</v>
      </c>
      <c r="BI1048" s="23">
        <v>0</v>
      </c>
      <c r="BJ1048" s="23">
        <v>4542439</v>
      </c>
      <c r="BK1048" s="23">
        <v>0</v>
      </c>
      <c r="BL1048" s="23">
        <v>0</v>
      </c>
      <c r="BM1048" s="23">
        <v>0</v>
      </c>
      <c r="BN1048" s="24">
        <v>0</v>
      </c>
      <c r="BO1048" s="23">
        <v>0</v>
      </c>
      <c r="BP1048" s="23">
        <v>0</v>
      </c>
      <c r="BQ1048" s="23">
        <v>0</v>
      </c>
      <c r="BR1048" s="25">
        <v>53067527</v>
      </c>
      <c r="BS1048" s="22">
        <v>0</v>
      </c>
      <c r="BT1048" s="23">
        <v>0</v>
      </c>
      <c r="BU1048" s="23">
        <v>0</v>
      </c>
      <c r="BV1048" s="23">
        <v>0</v>
      </c>
      <c r="BW1048" s="24">
        <v>0</v>
      </c>
      <c r="BX1048" s="23">
        <v>0</v>
      </c>
      <c r="BY1048" s="23">
        <v>0</v>
      </c>
      <c r="BZ1048" s="23">
        <v>0</v>
      </c>
      <c r="CA1048" s="25">
        <f t="shared" si="152"/>
        <v>53067527</v>
      </c>
      <c r="CB1048" s="22">
        <v>0</v>
      </c>
      <c r="CC1048" s="23">
        <v>0</v>
      </c>
      <c r="CD1048" s="23">
        <v>0</v>
      </c>
      <c r="CE1048" s="23">
        <v>0</v>
      </c>
      <c r="CF1048" s="24">
        <v>0</v>
      </c>
      <c r="CG1048" s="23">
        <v>0</v>
      </c>
      <c r="CH1048" s="23">
        <v>0</v>
      </c>
      <c r="CI1048" s="23">
        <v>0</v>
      </c>
      <c r="CJ1048" s="25">
        <f t="shared" si="153"/>
        <v>53067527</v>
      </c>
      <c r="CK1048" s="22">
        <v>0</v>
      </c>
      <c r="CL1048" s="23">
        <v>0</v>
      </c>
      <c r="CM1048" s="23">
        <v>0</v>
      </c>
      <c r="CN1048" s="23">
        <v>0</v>
      </c>
      <c r="CO1048" s="23">
        <v>0</v>
      </c>
      <c r="CP1048" s="24">
        <v>0</v>
      </c>
      <c r="CQ1048" s="23">
        <v>0</v>
      </c>
      <c r="CR1048" s="23">
        <v>0</v>
      </c>
      <c r="CS1048" s="25">
        <f t="shared" si="154"/>
        <v>53067527</v>
      </c>
      <c r="CT1048" s="22">
        <v>0</v>
      </c>
      <c r="CU1048" s="23">
        <v>0</v>
      </c>
      <c r="CV1048" s="23">
        <v>0</v>
      </c>
      <c r="CW1048" s="23"/>
      <c r="CX1048" s="23">
        <v>0</v>
      </c>
      <c r="CY1048" s="24">
        <v>0</v>
      </c>
      <c r="CZ1048" s="23">
        <v>0</v>
      </c>
      <c r="DA1048" s="23">
        <v>0</v>
      </c>
      <c r="DB1048" s="25">
        <f t="shared" si="147"/>
        <v>53067527</v>
      </c>
      <c r="DC1048" s="22">
        <v>0</v>
      </c>
      <c r="DD1048" s="23">
        <v>0</v>
      </c>
      <c r="DE1048" s="23">
        <v>0</v>
      </c>
      <c r="DF1048" s="23">
        <v>0</v>
      </c>
      <c r="DG1048" s="23">
        <v>0</v>
      </c>
      <c r="DH1048" s="24">
        <v>0</v>
      </c>
      <c r="DI1048" s="23">
        <v>0</v>
      </c>
      <c r="DJ1048" s="23">
        <v>0</v>
      </c>
      <c r="DK1048" s="25">
        <f t="shared" si="148"/>
        <v>53067527</v>
      </c>
      <c r="DL1048" s="28">
        <v>0</v>
      </c>
      <c r="DM1048" s="23">
        <v>0</v>
      </c>
      <c r="DN1048" s="23">
        <v>0</v>
      </c>
      <c r="DO1048" s="23">
        <v>0</v>
      </c>
      <c r="DP1048" s="23"/>
      <c r="DQ1048" s="23"/>
      <c r="DR1048" s="23">
        <v>0</v>
      </c>
      <c r="DS1048" s="23">
        <v>0</v>
      </c>
      <c r="DT1048" s="24">
        <v>0</v>
      </c>
      <c r="DU1048" s="23">
        <v>0</v>
      </c>
      <c r="DV1048" s="23">
        <v>0</v>
      </c>
      <c r="DW1048" s="26">
        <f t="shared" si="155"/>
        <v>53067527</v>
      </c>
      <c r="DX1048" s="26">
        <f>VLOOKUP(B1048,[2]RPTNCT049_ConsultaSaldosContabl!$I$4:$K$7914,3,0)</f>
        <v>20151639</v>
      </c>
      <c r="DY1048" s="13" t="e">
        <f>+S1048+AD1048+AU1048+#REF!+BG1048+#REF!+BQ1048+#REF!</f>
        <v>#REF!</v>
      </c>
    </row>
    <row r="1049" spans="1:129" ht="15" customHeight="1" x14ac:dyDescent="0.2">
      <c r="A1049" s="9">
        <v>8000504071</v>
      </c>
      <c r="B1049" s="9">
        <v>800050407</v>
      </c>
      <c r="C1049" s="9"/>
      <c r="D1049" s="27">
        <v>216018860</v>
      </c>
      <c r="E1049" s="21" t="s">
        <v>437</v>
      </c>
      <c r="F1049" s="20" t="s">
        <v>1581</v>
      </c>
      <c r="G1049" s="22">
        <f>VLOOKUP(A1049,[1]SGP!$A$4:$G$1137,7,0)</f>
        <v>0</v>
      </c>
      <c r="H1049" s="23"/>
      <c r="I1049" s="23">
        <v>0</v>
      </c>
      <c r="J1049" s="23">
        <v>0</v>
      </c>
      <c r="K1049" s="24">
        <v>0</v>
      </c>
      <c r="L1049" s="23">
        <v>0</v>
      </c>
      <c r="M1049" s="23">
        <v>0</v>
      </c>
      <c r="N1049" s="25">
        <f t="shared" si="149"/>
        <v>0</v>
      </c>
      <c r="O1049" s="25">
        <v>0</v>
      </c>
      <c r="P1049" s="22">
        <v>0</v>
      </c>
      <c r="Q1049" s="23">
        <v>0</v>
      </c>
      <c r="R1049" s="23">
        <v>0</v>
      </c>
      <c r="S1049" s="31">
        <v>81373289</v>
      </c>
      <c r="T1049" s="23">
        <v>0</v>
      </c>
      <c r="U1049" s="24">
        <v>0</v>
      </c>
      <c r="V1049" s="23">
        <v>0</v>
      </c>
      <c r="W1049" s="23">
        <v>0</v>
      </c>
      <c r="X1049" s="25">
        <f t="shared" si="150"/>
        <v>81373289</v>
      </c>
      <c r="Y1049" s="25">
        <v>0</v>
      </c>
      <c r="Z1049" s="22">
        <v>0</v>
      </c>
      <c r="AA1049" s="23">
        <v>0</v>
      </c>
      <c r="AB1049" s="22">
        <v>0</v>
      </c>
      <c r="AC1049" s="23">
        <v>0</v>
      </c>
      <c r="AD1049" s="23">
        <v>0</v>
      </c>
      <c r="AE1049" s="23">
        <v>0</v>
      </c>
      <c r="AF1049" s="24">
        <v>0</v>
      </c>
      <c r="AG1049" s="23">
        <v>0</v>
      </c>
      <c r="AH1049" s="23">
        <v>0</v>
      </c>
      <c r="AI1049" s="25">
        <f t="shared" si="151"/>
        <v>81373289</v>
      </c>
      <c r="AJ1049" s="25">
        <v>0</v>
      </c>
      <c r="AK1049" s="24">
        <v>0</v>
      </c>
      <c r="AL1049" s="23">
        <v>0</v>
      </c>
      <c r="AM1049" s="23">
        <v>0</v>
      </c>
      <c r="AN1049" s="24">
        <v>0</v>
      </c>
      <c r="AO1049" s="24">
        <v>0</v>
      </c>
      <c r="AP1049" s="23">
        <v>0</v>
      </c>
      <c r="AQ1049" s="23">
        <v>0</v>
      </c>
      <c r="AR1049" s="23">
        <v>0</v>
      </c>
      <c r="AS1049" s="41" t="s">
        <v>2304</v>
      </c>
      <c r="AT1049" s="23">
        <v>0</v>
      </c>
      <c r="AU1049" s="23">
        <v>0</v>
      </c>
      <c r="AV1049" s="25">
        <v>81373289</v>
      </c>
      <c r="AW1049" s="22">
        <v>0</v>
      </c>
      <c r="AX1049" s="23">
        <v>0</v>
      </c>
      <c r="AY1049" s="41">
        <v>0</v>
      </c>
      <c r="AZ1049" s="23">
        <v>0</v>
      </c>
      <c r="BA1049" s="24">
        <v>0</v>
      </c>
      <c r="BB1049" s="23">
        <v>0</v>
      </c>
      <c r="BC1049" s="23"/>
      <c r="BD1049" s="23">
        <v>0</v>
      </c>
      <c r="BE1049" s="41">
        <v>0</v>
      </c>
      <c r="BF1049" s="23">
        <v>53856475</v>
      </c>
      <c r="BG1049" s="23">
        <v>69992453</v>
      </c>
      <c r="BH1049" s="25">
        <v>205222217</v>
      </c>
      <c r="BI1049" s="23">
        <v>0</v>
      </c>
      <c r="BJ1049" s="23">
        <v>16485265</v>
      </c>
      <c r="BK1049" s="23">
        <v>0</v>
      </c>
      <c r="BL1049" s="23">
        <v>0</v>
      </c>
      <c r="BM1049" s="23">
        <v>0</v>
      </c>
      <c r="BN1049" s="24">
        <v>0</v>
      </c>
      <c r="BO1049" s="23">
        <v>0</v>
      </c>
      <c r="BP1049" s="23">
        <v>0</v>
      </c>
      <c r="BQ1049" s="23">
        <v>0</v>
      </c>
      <c r="BR1049" s="25">
        <v>221707482</v>
      </c>
      <c r="BS1049" s="22">
        <v>0</v>
      </c>
      <c r="BT1049" s="23">
        <v>0</v>
      </c>
      <c r="BU1049" s="23">
        <v>0</v>
      </c>
      <c r="BV1049" s="23">
        <v>0</v>
      </c>
      <c r="BW1049" s="24">
        <v>0</v>
      </c>
      <c r="BX1049" s="23">
        <v>0</v>
      </c>
      <c r="BY1049" s="23">
        <v>0</v>
      </c>
      <c r="BZ1049" s="23">
        <v>0</v>
      </c>
      <c r="CA1049" s="25">
        <f t="shared" si="152"/>
        <v>221707482</v>
      </c>
      <c r="CB1049" s="22">
        <v>0</v>
      </c>
      <c r="CC1049" s="23">
        <v>0</v>
      </c>
      <c r="CD1049" s="23">
        <v>0</v>
      </c>
      <c r="CE1049" s="23">
        <v>0</v>
      </c>
      <c r="CF1049" s="24">
        <v>0</v>
      </c>
      <c r="CG1049" s="23">
        <v>0</v>
      </c>
      <c r="CH1049" s="23">
        <v>0</v>
      </c>
      <c r="CI1049" s="23">
        <v>0</v>
      </c>
      <c r="CJ1049" s="25">
        <f t="shared" si="153"/>
        <v>221707482</v>
      </c>
      <c r="CK1049" s="22">
        <v>0</v>
      </c>
      <c r="CL1049" s="23">
        <v>0</v>
      </c>
      <c r="CM1049" s="23">
        <v>0</v>
      </c>
      <c r="CN1049" s="23">
        <v>0</v>
      </c>
      <c r="CO1049" s="23">
        <v>0</v>
      </c>
      <c r="CP1049" s="24">
        <v>0</v>
      </c>
      <c r="CQ1049" s="23">
        <v>0</v>
      </c>
      <c r="CR1049" s="23">
        <v>0</v>
      </c>
      <c r="CS1049" s="25">
        <f t="shared" si="154"/>
        <v>221707482</v>
      </c>
      <c r="CT1049" s="22">
        <v>0</v>
      </c>
      <c r="CU1049" s="23">
        <v>0</v>
      </c>
      <c r="CV1049" s="23">
        <v>0</v>
      </c>
      <c r="CW1049" s="23"/>
      <c r="CX1049" s="23">
        <v>0</v>
      </c>
      <c r="CY1049" s="24">
        <v>0</v>
      </c>
      <c r="CZ1049" s="23">
        <v>0</v>
      </c>
      <c r="DA1049" s="23">
        <v>0</v>
      </c>
      <c r="DB1049" s="25">
        <f t="shared" si="147"/>
        <v>221707482</v>
      </c>
      <c r="DC1049" s="22">
        <v>0</v>
      </c>
      <c r="DD1049" s="23">
        <v>0</v>
      </c>
      <c r="DE1049" s="23">
        <v>0</v>
      </c>
      <c r="DF1049" s="23">
        <v>0</v>
      </c>
      <c r="DG1049" s="23">
        <v>0</v>
      </c>
      <c r="DH1049" s="24">
        <v>0</v>
      </c>
      <c r="DI1049" s="23">
        <v>0</v>
      </c>
      <c r="DJ1049" s="23">
        <v>0</v>
      </c>
      <c r="DK1049" s="25">
        <f t="shared" si="148"/>
        <v>221707482</v>
      </c>
      <c r="DL1049" s="28">
        <v>0</v>
      </c>
      <c r="DM1049" s="23">
        <v>0</v>
      </c>
      <c r="DN1049" s="23">
        <v>0</v>
      </c>
      <c r="DO1049" s="23">
        <v>0</v>
      </c>
      <c r="DP1049" s="23"/>
      <c r="DQ1049" s="23"/>
      <c r="DR1049" s="23">
        <v>0</v>
      </c>
      <c r="DS1049" s="23">
        <v>0</v>
      </c>
      <c r="DT1049" s="24">
        <v>0</v>
      </c>
      <c r="DU1049" s="23">
        <v>0</v>
      </c>
      <c r="DV1049" s="23">
        <v>0</v>
      </c>
      <c r="DW1049" s="26">
        <f t="shared" si="155"/>
        <v>221707482</v>
      </c>
      <c r="DX1049" s="26">
        <f>VLOOKUP(B1049,[2]RPTNCT049_ConsultaSaldosContabl!$I$4:$K$7914,3,0)</f>
        <v>70341740</v>
      </c>
      <c r="DY1049" s="13" t="e">
        <f>+S1049+AD1049+AU1049+#REF!+BG1049+#REF!+BQ1049+#REF!</f>
        <v>#REF!</v>
      </c>
    </row>
    <row r="1050" spans="1:129" ht="15" customHeight="1" x14ac:dyDescent="0.2">
      <c r="A1050" s="9">
        <v>8000503319</v>
      </c>
      <c r="B1050" s="9">
        <v>800050331</v>
      </c>
      <c r="C1050" s="9"/>
      <c r="D1050" s="27">
        <v>210070400</v>
      </c>
      <c r="E1050" s="21" t="s">
        <v>988</v>
      </c>
      <c r="F1050" s="20" t="s">
        <v>2113</v>
      </c>
      <c r="G1050" s="22">
        <f>VLOOKUP(A1050,[1]SGP!$A$4:$G$1137,7,0)</f>
        <v>0</v>
      </c>
      <c r="H1050" s="23"/>
      <c r="I1050" s="23">
        <v>0</v>
      </c>
      <c r="J1050" s="23">
        <v>0</v>
      </c>
      <c r="K1050" s="24">
        <v>0</v>
      </c>
      <c r="L1050" s="23">
        <v>0</v>
      </c>
      <c r="M1050" s="23">
        <v>0</v>
      </c>
      <c r="N1050" s="25">
        <f t="shared" si="149"/>
        <v>0</v>
      </c>
      <c r="O1050" s="25">
        <v>0</v>
      </c>
      <c r="P1050" s="22">
        <v>0</v>
      </c>
      <c r="Q1050" s="23">
        <v>0</v>
      </c>
      <c r="R1050" s="23">
        <v>0</v>
      </c>
      <c r="S1050" s="31">
        <v>109718357</v>
      </c>
      <c r="T1050" s="23">
        <v>0</v>
      </c>
      <c r="U1050" s="24">
        <v>0</v>
      </c>
      <c r="V1050" s="23">
        <v>0</v>
      </c>
      <c r="W1050" s="23">
        <v>0</v>
      </c>
      <c r="X1050" s="25">
        <f t="shared" si="150"/>
        <v>109718357</v>
      </c>
      <c r="Y1050" s="25">
        <v>0</v>
      </c>
      <c r="Z1050" s="22">
        <v>0</v>
      </c>
      <c r="AA1050" s="23">
        <v>0</v>
      </c>
      <c r="AB1050" s="22">
        <v>0</v>
      </c>
      <c r="AC1050" s="23">
        <v>0</v>
      </c>
      <c r="AD1050" s="23">
        <v>6321016</v>
      </c>
      <c r="AE1050" s="23">
        <v>0</v>
      </c>
      <c r="AF1050" s="24">
        <v>0</v>
      </c>
      <c r="AG1050" s="23">
        <v>0</v>
      </c>
      <c r="AH1050" s="23">
        <v>0</v>
      </c>
      <c r="AI1050" s="25">
        <f t="shared" si="151"/>
        <v>116039373</v>
      </c>
      <c r="AJ1050" s="25">
        <v>0</v>
      </c>
      <c r="AK1050" s="24">
        <v>0</v>
      </c>
      <c r="AL1050" s="23">
        <v>0</v>
      </c>
      <c r="AM1050" s="23">
        <v>0</v>
      </c>
      <c r="AN1050" s="24">
        <v>0</v>
      </c>
      <c r="AO1050" s="24">
        <v>0</v>
      </c>
      <c r="AP1050" s="23">
        <v>0</v>
      </c>
      <c r="AQ1050" s="23">
        <v>0</v>
      </c>
      <c r="AR1050" s="23">
        <v>0</v>
      </c>
      <c r="AS1050" s="41" t="s">
        <v>2304</v>
      </c>
      <c r="AT1050" s="23">
        <v>0</v>
      </c>
      <c r="AU1050" s="23">
        <v>0</v>
      </c>
      <c r="AV1050" s="25">
        <v>116039373</v>
      </c>
      <c r="AW1050" s="22">
        <v>0</v>
      </c>
      <c r="AX1050" s="23">
        <v>0</v>
      </c>
      <c r="AY1050" s="41">
        <v>0</v>
      </c>
      <c r="AZ1050" s="23">
        <v>0</v>
      </c>
      <c r="BA1050" s="24">
        <v>0</v>
      </c>
      <c r="BB1050" s="23">
        <v>0</v>
      </c>
      <c r="BC1050" s="23"/>
      <c r="BD1050" s="23">
        <v>0</v>
      </c>
      <c r="BE1050" s="41">
        <v>0</v>
      </c>
      <c r="BF1050" s="23">
        <v>129695335</v>
      </c>
      <c r="BG1050" s="23">
        <v>124128580</v>
      </c>
      <c r="BH1050" s="25">
        <v>369863288</v>
      </c>
      <c r="BI1050" s="23">
        <v>0</v>
      </c>
      <c r="BJ1050" s="23">
        <v>35463285</v>
      </c>
      <c r="BK1050" s="23">
        <v>0</v>
      </c>
      <c r="BL1050" s="23">
        <v>0</v>
      </c>
      <c r="BM1050" s="23">
        <v>0</v>
      </c>
      <c r="BN1050" s="24">
        <v>0</v>
      </c>
      <c r="BO1050" s="23">
        <v>0</v>
      </c>
      <c r="BP1050" s="23">
        <v>0</v>
      </c>
      <c r="BQ1050" s="23">
        <v>16330931</v>
      </c>
      <c r="BR1050" s="25">
        <v>421657504</v>
      </c>
      <c r="BS1050" s="22">
        <v>0</v>
      </c>
      <c r="BT1050" s="23">
        <v>0</v>
      </c>
      <c r="BU1050" s="23">
        <v>0</v>
      </c>
      <c r="BV1050" s="23">
        <v>0</v>
      </c>
      <c r="BW1050" s="24">
        <v>0</v>
      </c>
      <c r="BX1050" s="23">
        <v>0</v>
      </c>
      <c r="BY1050" s="23">
        <v>0</v>
      </c>
      <c r="BZ1050" s="23">
        <v>0</v>
      </c>
      <c r="CA1050" s="25">
        <f t="shared" si="152"/>
        <v>421657504</v>
      </c>
      <c r="CB1050" s="22">
        <v>0</v>
      </c>
      <c r="CC1050" s="23">
        <v>0</v>
      </c>
      <c r="CD1050" s="23">
        <v>0</v>
      </c>
      <c r="CE1050" s="23">
        <v>0</v>
      </c>
      <c r="CF1050" s="24">
        <v>0</v>
      </c>
      <c r="CG1050" s="23">
        <v>0</v>
      </c>
      <c r="CH1050" s="23">
        <v>0</v>
      </c>
      <c r="CI1050" s="23">
        <v>0</v>
      </c>
      <c r="CJ1050" s="25">
        <f t="shared" si="153"/>
        <v>421657504</v>
      </c>
      <c r="CK1050" s="22">
        <v>0</v>
      </c>
      <c r="CL1050" s="23">
        <v>0</v>
      </c>
      <c r="CM1050" s="23">
        <v>0</v>
      </c>
      <c r="CN1050" s="23">
        <v>0</v>
      </c>
      <c r="CO1050" s="23">
        <v>0</v>
      </c>
      <c r="CP1050" s="24">
        <v>0</v>
      </c>
      <c r="CQ1050" s="23">
        <v>0</v>
      </c>
      <c r="CR1050" s="23">
        <v>0</v>
      </c>
      <c r="CS1050" s="25">
        <f t="shared" si="154"/>
        <v>421657504</v>
      </c>
      <c r="CT1050" s="22">
        <v>0</v>
      </c>
      <c r="CU1050" s="23">
        <v>0</v>
      </c>
      <c r="CV1050" s="23">
        <v>0</v>
      </c>
      <c r="CW1050" s="23"/>
      <c r="CX1050" s="23">
        <v>0</v>
      </c>
      <c r="CY1050" s="24">
        <v>0</v>
      </c>
      <c r="CZ1050" s="23">
        <v>0</v>
      </c>
      <c r="DA1050" s="23">
        <v>0</v>
      </c>
      <c r="DB1050" s="25">
        <f t="shared" si="147"/>
        <v>421657504</v>
      </c>
      <c r="DC1050" s="22">
        <v>0</v>
      </c>
      <c r="DD1050" s="23">
        <v>0</v>
      </c>
      <c r="DE1050" s="23">
        <v>0</v>
      </c>
      <c r="DF1050" s="23">
        <v>0</v>
      </c>
      <c r="DG1050" s="23">
        <v>0</v>
      </c>
      <c r="DH1050" s="24">
        <v>0</v>
      </c>
      <c r="DI1050" s="23">
        <v>0</v>
      </c>
      <c r="DJ1050" s="23">
        <v>0</v>
      </c>
      <c r="DK1050" s="25">
        <f t="shared" si="148"/>
        <v>421657504</v>
      </c>
      <c r="DL1050" s="28">
        <v>0</v>
      </c>
      <c r="DM1050" s="23">
        <v>0</v>
      </c>
      <c r="DN1050" s="23">
        <v>0</v>
      </c>
      <c r="DO1050" s="23">
        <v>0</v>
      </c>
      <c r="DP1050" s="23"/>
      <c r="DQ1050" s="23"/>
      <c r="DR1050" s="23">
        <v>0</v>
      </c>
      <c r="DS1050" s="23">
        <v>0</v>
      </c>
      <c r="DT1050" s="24">
        <v>0</v>
      </c>
      <c r="DU1050" s="23">
        <v>0</v>
      </c>
      <c r="DV1050" s="23">
        <v>0</v>
      </c>
      <c r="DW1050" s="26">
        <f t="shared" si="155"/>
        <v>421657504</v>
      </c>
      <c r="DX1050" s="26">
        <f>VLOOKUP(B1050,[2]RPTNCT049_ConsultaSaldosContabl!$I$4:$K$7914,3,0)</f>
        <v>165158620</v>
      </c>
      <c r="DY1050" s="13" t="e">
        <f>+S1050+AD1050+AU1050+#REF!+BG1050+#REF!+BQ1050+#REF!</f>
        <v>#REF!</v>
      </c>
    </row>
    <row r="1051" spans="1:129" ht="25.5" customHeight="1" x14ac:dyDescent="0.2">
      <c r="A1051" s="9">
        <v>8000498260</v>
      </c>
      <c r="B1051" s="9">
        <v>800049826</v>
      </c>
      <c r="C1051" s="9"/>
      <c r="D1051" s="27">
        <v>213570235</v>
      </c>
      <c r="E1051" s="21" t="s">
        <v>986</v>
      </c>
      <c r="F1051" s="20" t="s">
        <v>2111</v>
      </c>
      <c r="G1051" s="22">
        <f>VLOOKUP(A1051,[1]SGP!$A$4:$G$1137,7,0)</f>
        <v>0</v>
      </c>
      <c r="H1051" s="23"/>
      <c r="I1051" s="23">
        <v>0</v>
      </c>
      <c r="J1051" s="23">
        <v>0</v>
      </c>
      <c r="K1051" s="24">
        <v>0</v>
      </c>
      <c r="L1051" s="23">
        <v>0</v>
      </c>
      <c r="M1051" s="23">
        <v>0</v>
      </c>
      <c r="N1051" s="25">
        <f t="shared" si="149"/>
        <v>0</v>
      </c>
      <c r="O1051" s="25">
        <v>0</v>
      </c>
      <c r="P1051" s="22">
        <v>0</v>
      </c>
      <c r="Q1051" s="23">
        <v>0</v>
      </c>
      <c r="R1051" s="23">
        <v>0</v>
      </c>
      <c r="S1051" s="31">
        <v>163321730</v>
      </c>
      <c r="T1051" s="23">
        <v>0</v>
      </c>
      <c r="U1051" s="24">
        <v>0</v>
      </c>
      <c r="V1051" s="23">
        <v>0</v>
      </c>
      <c r="W1051" s="23">
        <v>0</v>
      </c>
      <c r="X1051" s="25">
        <f t="shared" si="150"/>
        <v>163321730</v>
      </c>
      <c r="Y1051" s="25">
        <v>0</v>
      </c>
      <c r="Z1051" s="22">
        <v>0</v>
      </c>
      <c r="AA1051" s="23">
        <v>0</v>
      </c>
      <c r="AB1051" s="22">
        <v>0</v>
      </c>
      <c r="AC1051" s="23">
        <v>0</v>
      </c>
      <c r="AD1051" s="23">
        <v>14238673</v>
      </c>
      <c r="AE1051" s="23">
        <v>0</v>
      </c>
      <c r="AF1051" s="24">
        <v>0</v>
      </c>
      <c r="AG1051" s="23">
        <v>0</v>
      </c>
      <c r="AH1051" s="23">
        <v>0</v>
      </c>
      <c r="AI1051" s="25">
        <f t="shared" si="151"/>
        <v>177560403</v>
      </c>
      <c r="AJ1051" s="25">
        <v>0</v>
      </c>
      <c r="AK1051" s="24">
        <v>0</v>
      </c>
      <c r="AL1051" s="23">
        <v>0</v>
      </c>
      <c r="AM1051" s="23">
        <v>0</v>
      </c>
      <c r="AN1051" s="24">
        <v>0</v>
      </c>
      <c r="AO1051" s="24">
        <v>0</v>
      </c>
      <c r="AP1051" s="23">
        <v>0</v>
      </c>
      <c r="AQ1051" s="23">
        <v>0</v>
      </c>
      <c r="AR1051" s="23">
        <v>0</v>
      </c>
      <c r="AS1051" s="41" t="s">
        <v>2304</v>
      </c>
      <c r="AT1051" s="23">
        <v>0</v>
      </c>
      <c r="AU1051" s="23">
        <v>23424970</v>
      </c>
      <c r="AV1051" s="25">
        <v>200985373</v>
      </c>
      <c r="AW1051" s="22">
        <v>0</v>
      </c>
      <c r="AX1051" s="23">
        <v>0</v>
      </c>
      <c r="AY1051" s="41">
        <v>0</v>
      </c>
      <c r="AZ1051" s="23">
        <v>0</v>
      </c>
      <c r="BA1051" s="24">
        <v>0</v>
      </c>
      <c r="BB1051" s="23">
        <v>0</v>
      </c>
      <c r="BC1051" s="23"/>
      <c r="BD1051" s="23">
        <v>0</v>
      </c>
      <c r="BE1051" s="41">
        <v>0</v>
      </c>
      <c r="BF1051" s="23">
        <v>200890200</v>
      </c>
      <c r="BG1051" s="23">
        <v>222387951</v>
      </c>
      <c r="BH1051" s="25">
        <v>624263524</v>
      </c>
      <c r="BI1051" s="23">
        <v>0</v>
      </c>
      <c r="BJ1051" s="23">
        <v>56069232</v>
      </c>
      <c r="BK1051" s="23">
        <v>0</v>
      </c>
      <c r="BL1051" s="23">
        <v>0</v>
      </c>
      <c r="BM1051" s="23">
        <v>0</v>
      </c>
      <c r="BN1051" s="24">
        <v>0</v>
      </c>
      <c r="BO1051" s="23">
        <v>0</v>
      </c>
      <c r="BP1051" s="23">
        <v>0</v>
      </c>
      <c r="BQ1051" s="23">
        <v>0</v>
      </c>
      <c r="BR1051" s="25">
        <v>680332756</v>
      </c>
      <c r="BS1051" s="22">
        <v>0</v>
      </c>
      <c r="BT1051" s="23">
        <v>0</v>
      </c>
      <c r="BU1051" s="23">
        <v>0</v>
      </c>
      <c r="BV1051" s="23">
        <v>0</v>
      </c>
      <c r="BW1051" s="24">
        <v>0</v>
      </c>
      <c r="BX1051" s="23">
        <v>0</v>
      </c>
      <c r="BY1051" s="23">
        <v>0</v>
      </c>
      <c r="BZ1051" s="23">
        <v>0</v>
      </c>
      <c r="CA1051" s="25">
        <f t="shared" si="152"/>
        <v>680332756</v>
      </c>
      <c r="CB1051" s="22">
        <v>0</v>
      </c>
      <c r="CC1051" s="23">
        <v>0</v>
      </c>
      <c r="CD1051" s="23">
        <v>0</v>
      </c>
      <c r="CE1051" s="23">
        <v>0</v>
      </c>
      <c r="CF1051" s="24">
        <v>0</v>
      </c>
      <c r="CG1051" s="23">
        <v>0</v>
      </c>
      <c r="CH1051" s="23">
        <v>0</v>
      </c>
      <c r="CI1051" s="23">
        <v>0</v>
      </c>
      <c r="CJ1051" s="25">
        <f t="shared" si="153"/>
        <v>680332756</v>
      </c>
      <c r="CK1051" s="22">
        <v>0</v>
      </c>
      <c r="CL1051" s="23">
        <v>0</v>
      </c>
      <c r="CM1051" s="23">
        <v>0</v>
      </c>
      <c r="CN1051" s="23">
        <v>0</v>
      </c>
      <c r="CO1051" s="23">
        <v>0</v>
      </c>
      <c r="CP1051" s="24">
        <v>0</v>
      </c>
      <c r="CQ1051" s="23">
        <v>0</v>
      </c>
      <c r="CR1051" s="23">
        <v>0</v>
      </c>
      <c r="CS1051" s="25">
        <f t="shared" si="154"/>
        <v>680332756</v>
      </c>
      <c r="CT1051" s="22">
        <v>0</v>
      </c>
      <c r="CU1051" s="23">
        <v>0</v>
      </c>
      <c r="CV1051" s="23">
        <v>0</v>
      </c>
      <c r="CW1051" s="23"/>
      <c r="CX1051" s="23">
        <v>0</v>
      </c>
      <c r="CY1051" s="24">
        <v>0</v>
      </c>
      <c r="CZ1051" s="23">
        <v>0</v>
      </c>
      <c r="DA1051" s="23">
        <v>0</v>
      </c>
      <c r="DB1051" s="25">
        <f t="shared" si="147"/>
        <v>680332756</v>
      </c>
      <c r="DC1051" s="22">
        <v>0</v>
      </c>
      <c r="DD1051" s="23">
        <v>0</v>
      </c>
      <c r="DE1051" s="23">
        <v>0</v>
      </c>
      <c r="DF1051" s="23">
        <v>0</v>
      </c>
      <c r="DG1051" s="23">
        <v>0</v>
      </c>
      <c r="DH1051" s="24">
        <v>0</v>
      </c>
      <c r="DI1051" s="23">
        <v>0</v>
      </c>
      <c r="DJ1051" s="23">
        <v>0</v>
      </c>
      <c r="DK1051" s="25">
        <f t="shared" si="148"/>
        <v>680332756</v>
      </c>
      <c r="DL1051" s="28">
        <v>0</v>
      </c>
      <c r="DM1051" s="23">
        <v>0</v>
      </c>
      <c r="DN1051" s="23">
        <v>0</v>
      </c>
      <c r="DO1051" s="23">
        <v>0</v>
      </c>
      <c r="DP1051" s="23"/>
      <c r="DQ1051" s="23"/>
      <c r="DR1051" s="23">
        <v>0</v>
      </c>
      <c r="DS1051" s="23">
        <v>0</v>
      </c>
      <c r="DT1051" s="24">
        <v>0</v>
      </c>
      <c r="DU1051" s="23">
        <v>0</v>
      </c>
      <c r="DV1051" s="23">
        <v>0</v>
      </c>
      <c r="DW1051" s="26">
        <f t="shared" si="155"/>
        <v>680332756</v>
      </c>
      <c r="DX1051" s="26">
        <f>VLOOKUP(B1051,[2]RPTNCT049_ConsultaSaldosContabl!$I$4:$K$7914,3,0)</f>
        <v>256959432</v>
      </c>
      <c r="DY1051" s="13" t="e">
        <f>+S1051+AD1051+AU1051+#REF!+BG1051+#REF!+BQ1051+#REF!</f>
        <v>#REF!</v>
      </c>
    </row>
    <row r="1052" spans="1:129" ht="15" customHeight="1" x14ac:dyDescent="0.2">
      <c r="A1052" s="9">
        <v>8000495083</v>
      </c>
      <c r="B1052" s="9">
        <v>800049508</v>
      </c>
      <c r="C1052" s="9"/>
      <c r="D1052" s="27">
        <v>211415514</v>
      </c>
      <c r="E1052" s="21" t="s">
        <v>339</v>
      </c>
      <c r="F1052" s="20" t="s">
        <v>1486</v>
      </c>
      <c r="G1052" s="22">
        <f>VLOOKUP(A1052,[1]SGP!$A$4:$G$1137,7,0)</f>
        <v>0</v>
      </c>
      <c r="H1052" s="23"/>
      <c r="I1052" s="23">
        <v>0</v>
      </c>
      <c r="J1052" s="23">
        <v>0</v>
      </c>
      <c r="K1052" s="24">
        <v>0</v>
      </c>
      <c r="L1052" s="23">
        <v>0</v>
      </c>
      <c r="M1052" s="23">
        <v>0</v>
      </c>
      <c r="N1052" s="25">
        <f t="shared" si="149"/>
        <v>0</v>
      </c>
      <c r="O1052" s="25">
        <v>0</v>
      </c>
      <c r="P1052" s="22">
        <v>0</v>
      </c>
      <c r="Q1052" s="23">
        <v>0</v>
      </c>
      <c r="R1052" s="23">
        <v>0</v>
      </c>
      <c r="S1052" s="29">
        <v>0</v>
      </c>
      <c r="T1052" s="23">
        <v>0</v>
      </c>
      <c r="U1052" s="24">
        <v>0</v>
      </c>
      <c r="V1052" s="23">
        <v>0</v>
      </c>
      <c r="W1052" s="23">
        <v>0</v>
      </c>
      <c r="X1052" s="25">
        <f t="shared" si="150"/>
        <v>0</v>
      </c>
      <c r="Y1052" s="25">
        <v>0</v>
      </c>
      <c r="Z1052" s="22">
        <v>0</v>
      </c>
      <c r="AA1052" s="23">
        <v>0</v>
      </c>
      <c r="AB1052" s="22">
        <v>0</v>
      </c>
      <c r="AC1052" s="23">
        <v>0</v>
      </c>
      <c r="AD1052" s="23">
        <v>0</v>
      </c>
      <c r="AE1052" s="23">
        <v>0</v>
      </c>
      <c r="AF1052" s="24">
        <v>0</v>
      </c>
      <c r="AG1052" s="23">
        <v>0</v>
      </c>
      <c r="AH1052" s="23">
        <v>0</v>
      </c>
      <c r="AI1052" s="25">
        <f t="shared" si="151"/>
        <v>0</v>
      </c>
      <c r="AJ1052" s="25">
        <v>0</v>
      </c>
      <c r="AK1052" s="24">
        <v>0</v>
      </c>
      <c r="AL1052" s="23">
        <v>0</v>
      </c>
      <c r="AM1052" s="23">
        <v>0</v>
      </c>
      <c r="AN1052" s="24">
        <v>0</v>
      </c>
      <c r="AO1052" s="24">
        <v>0</v>
      </c>
      <c r="AP1052" s="23">
        <v>0</v>
      </c>
      <c r="AQ1052" s="23">
        <v>0</v>
      </c>
      <c r="AR1052" s="23">
        <v>0</v>
      </c>
      <c r="AS1052" s="41" t="s">
        <v>2304</v>
      </c>
      <c r="AT1052" s="23">
        <v>0</v>
      </c>
      <c r="AU1052" s="23">
        <v>0</v>
      </c>
      <c r="AV1052" s="25">
        <v>0</v>
      </c>
      <c r="AW1052" s="22">
        <v>0</v>
      </c>
      <c r="AX1052" s="23">
        <v>0</v>
      </c>
      <c r="AY1052" s="41">
        <v>0</v>
      </c>
      <c r="AZ1052" s="23">
        <v>0</v>
      </c>
      <c r="BA1052" s="24">
        <v>0</v>
      </c>
      <c r="BB1052" s="23">
        <v>0</v>
      </c>
      <c r="BC1052" s="23"/>
      <c r="BD1052" s="23">
        <v>0</v>
      </c>
      <c r="BE1052" s="41">
        <v>0</v>
      </c>
      <c r="BF1052" s="23">
        <v>15796970</v>
      </c>
      <c r="BG1052" s="23">
        <v>0</v>
      </c>
      <c r="BH1052" s="25">
        <v>15796970</v>
      </c>
      <c r="BI1052" s="23">
        <v>0</v>
      </c>
      <c r="BJ1052" s="23">
        <v>4822419</v>
      </c>
      <c r="BK1052" s="23">
        <v>0</v>
      </c>
      <c r="BL1052" s="23">
        <v>0</v>
      </c>
      <c r="BM1052" s="23">
        <v>0</v>
      </c>
      <c r="BN1052" s="24">
        <v>0</v>
      </c>
      <c r="BO1052" s="23">
        <v>0</v>
      </c>
      <c r="BP1052" s="23">
        <v>0</v>
      </c>
      <c r="BQ1052" s="23">
        <v>0</v>
      </c>
      <c r="BR1052" s="25">
        <v>20619389</v>
      </c>
      <c r="BS1052" s="22">
        <v>0</v>
      </c>
      <c r="BT1052" s="23">
        <v>0</v>
      </c>
      <c r="BU1052" s="23">
        <v>0</v>
      </c>
      <c r="BV1052" s="23">
        <v>0</v>
      </c>
      <c r="BW1052" s="24">
        <v>0</v>
      </c>
      <c r="BX1052" s="23">
        <v>0</v>
      </c>
      <c r="BY1052" s="23">
        <v>0</v>
      </c>
      <c r="BZ1052" s="23">
        <v>0</v>
      </c>
      <c r="CA1052" s="25">
        <f t="shared" si="152"/>
        <v>20619389</v>
      </c>
      <c r="CB1052" s="22">
        <v>0</v>
      </c>
      <c r="CC1052" s="23">
        <v>0</v>
      </c>
      <c r="CD1052" s="23">
        <v>0</v>
      </c>
      <c r="CE1052" s="23">
        <v>0</v>
      </c>
      <c r="CF1052" s="24">
        <v>0</v>
      </c>
      <c r="CG1052" s="23">
        <v>0</v>
      </c>
      <c r="CH1052" s="23">
        <v>0</v>
      </c>
      <c r="CI1052" s="23">
        <v>0</v>
      </c>
      <c r="CJ1052" s="25">
        <f t="shared" si="153"/>
        <v>20619389</v>
      </c>
      <c r="CK1052" s="22">
        <v>0</v>
      </c>
      <c r="CL1052" s="23">
        <v>0</v>
      </c>
      <c r="CM1052" s="23">
        <v>0</v>
      </c>
      <c r="CN1052" s="23">
        <v>0</v>
      </c>
      <c r="CO1052" s="23">
        <v>0</v>
      </c>
      <c r="CP1052" s="24">
        <v>0</v>
      </c>
      <c r="CQ1052" s="23">
        <v>0</v>
      </c>
      <c r="CR1052" s="23">
        <v>0</v>
      </c>
      <c r="CS1052" s="25">
        <f t="shared" si="154"/>
        <v>20619389</v>
      </c>
      <c r="CT1052" s="22">
        <v>0</v>
      </c>
      <c r="CU1052" s="23">
        <v>0</v>
      </c>
      <c r="CV1052" s="23">
        <v>0</v>
      </c>
      <c r="CW1052" s="23"/>
      <c r="CX1052" s="23">
        <v>0</v>
      </c>
      <c r="CY1052" s="24">
        <v>0</v>
      </c>
      <c r="CZ1052" s="23">
        <v>0</v>
      </c>
      <c r="DA1052" s="23">
        <v>0</v>
      </c>
      <c r="DB1052" s="25">
        <f t="shared" si="147"/>
        <v>20619389</v>
      </c>
      <c r="DC1052" s="22">
        <v>0</v>
      </c>
      <c r="DD1052" s="23">
        <v>0</v>
      </c>
      <c r="DE1052" s="23">
        <v>0</v>
      </c>
      <c r="DF1052" s="23">
        <v>0</v>
      </c>
      <c r="DG1052" s="23">
        <v>0</v>
      </c>
      <c r="DH1052" s="24">
        <v>0</v>
      </c>
      <c r="DI1052" s="23">
        <v>0</v>
      </c>
      <c r="DJ1052" s="23">
        <v>0</v>
      </c>
      <c r="DK1052" s="25">
        <f t="shared" si="148"/>
        <v>20619389</v>
      </c>
      <c r="DL1052" s="28">
        <v>0</v>
      </c>
      <c r="DM1052" s="23">
        <v>0</v>
      </c>
      <c r="DN1052" s="23">
        <v>0</v>
      </c>
      <c r="DO1052" s="23">
        <v>0</v>
      </c>
      <c r="DP1052" s="23"/>
      <c r="DQ1052" s="23"/>
      <c r="DR1052" s="23">
        <v>0</v>
      </c>
      <c r="DS1052" s="23">
        <v>0</v>
      </c>
      <c r="DT1052" s="24">
        <v>0</v>
      </c>
      <c r="DU1052" s="23">
        <v>0</v>
      </c>
      <c r="DV1052" s="23">
        <v>0</v>
      </c>
      <c r="DW1052" s="26">
        <f t="shared" si="155"/>
        <v>20619389</v>
      </c>
      <c r="DX1052" s="26">
        <f>VLOOKUP(B1052,[2]RPTNCT049_ConsultaSaldosContabl!$I$4:$K$7914,3,0)</f>
        <v>20619389</v>
      </c>
      <c r="DY1052" s="13" t="e">
        <f>+S1052+AD1052+AU1052+#REF!+BG1052+#REF!+BQ1052+#REF!</f>
        <v>#REF!</v>
      </c>
    </row>
    <row r="1053" spans="1:129" ht="15" customHeight="1" x14ac:dyDescent="0.2">
      <c r="A1053" s="9">
        <v>8000490179</v>
      </c>
      <c r="B1053" s="9">
        <v>800049017</v>
      </c>
      <c r="C1053" s="9"/>
      <c r="D1053" s="27">
        <v>218813688</v>
      </c>
      <c r="E1053" s="21" t="s">
        <v>267</v>
      </c>
      <c r="F1053" s="20" t="s">
        <v>1416</v>
      </c>
      <c r="G1053" s="22">
        <f>VLOOKUP(A1053,[1]SGP!$A$4:$G$1137,7,0)</f>
        <v>0</v>
      </c>
      <c r="H1053" s="23"/>
      <c r="I1053" s="23">
        <v>0</v>
      </c>
      <c r="J1053" s="23">
        <v>0</v>
      </c>
      <c r="K1053" s="24">
        <v>0</v>
      </c>
      <c r="L1053" s="23">
        <v>0</v>
      </c>
      <c r="M1053" s="23">
        <v>0</v>
      </c>
      <c r="N1053" s="25">
        <f t="shared" si="149"/>
        <v>0</v>
      </c>
      <c r="O1053" s="25">
        <v>0</v>
      </c>
      <c r="P1053" s="22">
        <v>0</v>
      </c>
      <c r="Q1053" s="23">
        <v>0</v>
      </c>
      <c r="R1053" s="23">
        <v>0</v>
      </c>
      <c r="S1053" s="31">
        <v>235178892</v>
      </c>
      <c r="T1053" s="23">
        <v>0</v>
      </c>
      <c r="U1053" s="24">
        <v>0</v>
      </c>
      <c r="V1053" s="23">
        <v>0</v>
      </c>
      <c r="W1053" s="23">
        <v>0</v>
      </c>
      <c r="X1053" s="25">
        <f t="shared" si="150"/>
        <v>235178892</v>
      </c>
      <c r="Y1053" s="25">
        <v>0</v>
      </c>
      <c r="Z1053" s="22">
        <v>0</v>
      </c>
      <c r="AA1053" s="23">
        <v>0</v>
      </c>
      <c r="AB1053" s="22">
        <v>0</v>
      </c>
      <c r="AC1053" s="23">
        <v>0</v>
      </c>
      <c r="AD1053" s="23">
        <v>0</v>
      </c>
      <c r="AE1053" s="23">
        <v>0</v>
      </c>
      <c r="AF1053" s="24">
        <v>0</v>
      </c>
      <c r="AG1053" s="23">
        <v>0</v>
      </c>
      <c r="AH1053" s="23">
        <v>0</v>
      </c>
      <c r="AI1053" s="25">
        <f t="shared" si="151"/>
        <v>235178892</v>
      </c>
      <c r="AJ1053" s="25">
        <v>0</v>
      </c>
      <c r="AK1053" s="24">
        <v>0</v>
      </c>
      <c r="AL1053" s="23">
        <v>0</v>
      </c>
      <c r="AM1053" s="23">
        <v>0</v>
      </c>
      <c r="AN1053" s="24">
        <v>0</v>
      </c>
      <c r="AO1053" s="24">
        <v>0</v>
      </c>
      <c r="AP1053" s="23">
        <v>0</v>
      </c>
      <c r="AQ1053" s="23">
        <v>0</v>
      </c>
      <c r="AR1053" s="23">
        <v>0</v>
      </c>
      <c r="AS1053" s="41" t="s">
        <v>2304</v>
      </c>
      <c r="AT1053" s="23">
        <v>0</v>
      </c>
      <c r="AU1053" s="23">
        <v>0</v>
      </c>
      <c r="AV1053" s="25">
        <v>235178892</v>
      </c>
      <c r="AW1053" s="22">
        <v>0</v>
      </c>
      <c r="AX1053" s="23">
        <v>0</v>
      </c>
      <c r="AY1053" s="41">
        <v>0</v>
      </c>
      <c r="AZ1053" s="23">
        <v>0</v>
      </c>
      <c r="BA1053" s="24">
        <v>0</v>
      </c>
      <c r="BB1053" s="23">
        <v>0</v>
      </c>
      <c r="BC1053" s="23"/>
      <c r="BD1053" s="23">
        <v>0</v>
      </c>
      <c r="BE1053" s="41">
        <v>0</v>
      </c>
      <c r="BF1053" s="23">
        <v>312499200</v>
      </c>
      <c r="BG1053" s="23">
        <v>205368982</v>
      </c>
      <c r="BH1053" s="25">
        <v>753047074</v>
      </c>
      <c r="BI1053" s="23">
        <v>0</v>
      </c>
      <c r="BJ1053" s="23">
        <v>89629557</v>
      </c>
      <c r="BK1053" s="23">
        <v>0</v>
      </c>
      <c r="BL1053" s="23">
        <v>0</v>
      </c>
      <c r="BM1053" s="23">
        <v>0</v>
      </c>
      <c r="BN1053" s="24">
        <v>0</v>
      </c>
      <c r="BO1053" s="23">
        <v>0</v>
      </c>
      <c r="BP1053" s="23">
        <v>0</v>
      </c>
      <c r="BQ1053" s="23">
        <v>0</v>
      </c>
      <c r="BR1053" s="25">
        <v>842676631</v>
      </c>
      <c r="BS1053" s="22">
        <v>0</v>
      </c>
      <c r="BT1053" s="23">
        <v>0</v>
      </c>
      <c r="BU1053" s="23">
        <v>0</v>
      </c>
      <c r="BV1053" s="23">
        <v>0</v>
      </c>
      <c r="BW1053" s="24">
        <v>0</v>
      </c>
      <c r="BX1053" s="23">
        <v>0</v>
      </c>
      <c r="BY1053" s="23">
        <v>0</v>
      </c>
      <c r="BZ1053" s="23">
        <v>0</v>
      </c>
      <c r="CA1053" s="25">
        <f t="shared" si="152"/>
        <v>842676631</v>
      </c>
      <c r="CB1053" s="22">
        <v>0</v>
      </c>
      <c r="CC1053" s="23">
        <v>0</v>
      </c>
      <c r="CD1053" s="23">
        <v>0</v>
      </c>
      <c r="CE1053" s="23">
        <v>0</v>
      </c>
      <c r="CF1053" s="24">
        <v>0</v>
      </c>
      <c r="CG1053" s="23">
        <v>0</v>
      </c>
      <c r="CH1053" s="23">
        <v>0</v>
      </c>
      <c r="CI1053" s="23">
        <v>0</v>
      </c>
      <c r="CJ1053" s="25">
        <f t="shared" si="153"/>
        <v>842676631</v>
      </c>
      <c r="CK1053" s="22">
        <v>0</v>
      </c>
      <c r="CL1053" s="23">
        <v>0</v>
      </c>
      <c r="CM1053" s="23">
        <v>0</v>
      </c>
      <c r="CN1053" s="23">
        <v>0</v>
      </c>
      <c r="CO1053" s="23">
        <v>0</v>
      </c>
      <c r="CP1053" s="24">
        <v>0</v>
      </c>
      <c r="CQ1053" s="23">
        <v>0</v>
      </c>
      <c r="CR1053" s="23">
        <v>0</v>
      </c>
      <c r="CS1053" s="25">
        <f t="shared" si="154"/>
        <v>842676631</v>
      </c>
      <c r="CT1053" s="22">
        <v>0</v>
      </c>
      <c r="CU1053" s="23">
        <v>0</v>
      </c>
      <c r="CV1053" s="23">
        <v>0</v>
      </c>
      <c r="CW1053" s="23"/>
      <c r="CX1053" s="23">
        <v>0</v>
      </c>
      <c r="CY1053" s="24">
        <v>0</v>
      </c>
      <c r="CZ1053" s="23">
        <v>0</v>
      </c>
      <c r="DA1053" s="23">
        <v>0</v>
      </c>
      <c r="DB1053" s="25">
        <f t="shared" si="147"/>
        <v>842676631</v>
      </c>
      <c r="DC1053" s="22">
        <v>0</v>
      </c>
      <c r="DD1053" s="23">
        <v>0</v>
      </c>
      <c r="DE1053" s="23">
        <v>0</v>
      </c>
      <c r="DF1053" s="23">
        <v>0</v>
      </c>
      <c r="DG1053" s="23">
        <v>0</v>
      </c>
      <c r="DH1053" s="24">
        <v>0</v>
      </c>
      <c r="DI1053" s="23">
        <v>0</v>
      </c>
      <c r="DJ1053" s="23">
        <v>0</v>
      </c>
      <c r="DK1053" s="25">
        <f t="shared" si="148"/>
        <v>842676631</v>
      </c>
      <c r="DL1053" s="28">
        <v>0</v>
      </c>
      <c r="DM1053" s="23">
        <v>0</v>
      </c>
      <c r="DN1053" s="23">
        <v>0</v>
      </c>
      <c r="DO1053" s="23">
        <v>0</v>
      </c>
      <c r="DP1053" s="23">
        <v>0</v>
      </c>
      <c r="DQ1053" s="23"/>
      <c r="DR1053" s="23">
        <v>0</v>
      </c>
      <c r="DS1053" s="23">
        <v>0</v>
      </c>
      <c r="DT1053" s="24">
        <v>0</v>
      </c>
      <c r="DU1053" s="23">
        <v>0</v>
      </c>
      <c r="DV1053" s="23">
        <v>0</v>
      </c>
      <c r="DW1053" s="26">
        <f t="shared" si="155"/>
        <v>842676631</v>
      </c>
      <c r="DX1053" s="26">
        <f>VLOOKUP(B1053,[2]RPTNCT049_ConsultaSaldosContabl!$I$4:$K$7914,3,0)</f>
        <v>402128757</v>
      </c>
      <c r="DY1053" s="13" t="e">
        <f>+S1053+AD1053+AU1053+#REF!+BG1053+#REF!+BQ1053+#REF!</f>
        <v>#REF!</v>
      </c>
    </row>
    <row r="1054" spans="1:129" ht="15" customHeight="1" x14ac:dyDescent="0.2">
      <c r="A1054" s="9">
        <v>8000441135</v>
      </c>
      <c r="B1054" s="9">
        <v>800044113</v>
      </c>
      <c r="C1054" s="9"/>
      <c r="D1054" s="27">
        <v>210554405</v>
      </c>
      <c r="E1054" s="21" t="s">
        <v>855</v>
      </c>
      <c r="F1054" s="20" t="s">
        <v>1987</v>
      </c>
      <c r="G1054" s="22">
        <f>VLOOKUP(A1054,[1]SGP!$A$4:$G$1137,7,0)</f>
        <v>0</v>
      </c>
      <c r="H1054" s="23"/>
      <c r="I1054" s="23">
        <v>0</v>
      </c>
      <c r="J1054" s="23">
        <v>0</v>
      </c>
      <c r="K1054" s="24">
        <v>0</v>
      </c>
      <c r="L1054" s="23">
        <v>0</v>
      </c>
      <c r="M1054" s="23">
        <v>0</v>
      </c>
      <c r="N1054" s="25">
        <f t="shared" si="149"/>
        <v>0</v>
      </c>
      <c r="O1054" s="25">
        <v>0</v>
      </c>
      <c r="P1054" s="22">
        <v>0</v>
      </c>
      <c r="Q1054" s="23">
        <v>0</v>
      </c>
      <c r="R1054" s="23">
        <v>0</v>
      </c>
      <c r="S1054" s="31">
        <v>470644649</v>
      </c>
      <c r="T1054" s="23">
        <v>0</v>
      </c>
      <c r="U1054" s="24">
        <v>0</v>
      </c>
      <c r="V1054" s="23">
        <v>0</v>
      </c>
      <c r="W1054" s="23">
        <v>0</v>
      </c>
      <c r="X1054" s="25">
        <f t="shared" si="150"/>
        <v>470644649</v>
      </c>
      <c r="Y1054" s="25">
        <v>0</v>
      </c>
      <c r="Z1054" s="22">
        <v>0</v>
      </c>
      <c r="AA1054" s="23">
        <v>0</v>
      </c>
      <c r="AB1054" s="22">
        <v>0</v>
      </c>
      <c r="AC1054" s="23">
        <v>0</v>
      </c>
      <c r="AD1054" s="23">
        <v>0</v>
      </c>
      <c r="AE1054" s="23">
        <v>0</v>
      </c>
      <c r="AF1054" s="24">
        <v>0</v>
      </c>
      <c r="AG1054" s="23">
        <v>0</v>
      </c>
      <c r="AH1054" s="23">
        <v>0</v>
      </c>
      <c r="AI1054" s="25">
        <f t="shared" si="151"/>
        <v>470644649</v>
      </c>
      <c r="AJ1054" s="25">
        <v>0</v>
      </c>
      <c r="AK1054" s="24">
        <v>0</v>
      </c>
      <c r="AL1054" s="23">
        <v>0</v>
      </c>
      <c r="AM1054" s="23">
        <v>0</v>
      </c>
      <c r="AN1054" s="24">
        <v>0</v>
      </c>
      <c r="AO1054" s="24">
        <v>0</v>
      </c>
      <c r="AP1054" s="23">
        <v>0</v>
      </c>
      <c r="AQ1054" s="23">
        <v>0</v>
      </c>
      <c r="AR1054" s="23">
        <v>0</v>
      </c>
      <c r="AS1054" s="41" t="s">
        <v>2304</v>
      </c>
      <c r="AT1054" s="23">
        <v>0</v>
      </c>
      <c r="AU1054" s="23">
        <v>0</v>
      </c>
      <c r="AV1054" s="25">
        <v>470644649</v>
      </c>
      <c r="AW1054" s="22">
        <v>0</v>
      </c>
      <c r="AX1054" s="23">
        <v>0</v>
      </c>
      <c r="AY1054" s="41">
        <v>0</v>
      </c>
      <c r="AZ1054" s="23">
        <v>0</v>
      </c>
      <c r="BA1054" s="24">
        <v>0</v>
      </c>
      <c r="BB1054" s="23">
        <v>0</v>
      </c>
      <c r="BC1054" s="23"/>
      <c r="BD1054" s="23">
        <v>0</v>
      </c>
      <c r="BE1054" s="41">
        <v>0</v>
      </c>
      <c r="BF1054" s="23">
        <v>228069785</v>
      </c>
      <c r="BG1054" s="23">
        <v>401775480</v>
      </c>
      <c r="BH1054" s="25">
        <v>1100489914</v>
      </c>
      <c r="BI1054" s="23">
        <v>0</v>
      </c>
      <c r="BJ1054" s="23">
        <v>67310933</v>
      </c>
      <c r="BK1054" s="23">
        <v>0</v>
      </c>
      <c r="BL1054" s="23">
        <v>0</v>
      </c>
      <c r="BM1054" s="23">
        <v>0</v>
      </c>
      <c r="BN1054" s="24">
        <v>0</v>
      </c>
      <c r="BO1054" s="23">
        <v>0</v>
      </c>
      <c r="BP1054" s="23">
        <v>0</v>
      </c>
      <c r="BQ1054" s="23">
        <v>0</v>
      </c>
      <c r="BR1054" s="25">
        <v>1167800847</v>
      </c>
      <c r="BS1054" s="22">
        <v>0</v>
      </c>
      <c r="BT1054" s="23">
        <v>0</v>
      </c>
      <c r="BU1054" s="23">
        <v>0</v>
      </c>
      <c r="BV1054" s="23">
        <v>0</v>
      </c>
      <c r="BW1054" s="24">
        <v>0</v>
      </c>
      <c r="BX1054" s="23">
        <v>0</v>
      </c>
      <c r="BY1054" s="23">
        <v>0</v>
      </c>
      <c r="BZ1054" s="23">
        <v>0</v>
      </c>
      <c r="CA1054" s="25">
        <f t="shared" si="152"/>
        <v>1167800847</v>
      </c>
      <c r="CB1054" s="22">
        <v>0</v>
      </c>
      <c r="CC1054" s="23">
        <v>0</v>
      </c>
      <c r="CD1054" s="23">
        <v>0</v>
      </c>
      <c r="CE1054" s="23">
        <v>0</v>
      </c>
      <c r="CF1054" s="24">
        <v>0</v>
      </c>
      <c r="CG1054" s="23">
        <v>0</v>
      </c>
      <c r="CH1054" s="23">
        <v>0</v>
      </c>
      <c r="CI1054" s="23">
        <v>0</v>
      </c>
      <c r="CJ1054" s="25">
        <f t="shared" si="153"/>
        <v>1167800847</v>
      </c>
      <c r="CK1054" s="22">
        <v>0</v>
      </c>
      <c r="CL1054" s="23">
        <v>0</v>
      </c>
      <c r="CM1054" s="23">
        <v>0</v>
      </c>
      <c r="CN1054" s="23">
        <v>0</v>
      </c>
      <c r="CO1054" s="23">
        <v>0</v>
      </c>
      <c r="CP1054" s="24">
        <v>0</v>
      </c>
      <c r="CQ1054" s="23">
        <v>0</v>
      </c>
      <c r="CR1054" s="23">
        <v>0</v>
      </c>
      <c r="CS1054" s="25">
        <f t="shared" si="154"/>
        <v>1167800847</v>
      </c>
      <c r="CT1054" s="22">
        <v>0</v>
      </c>
      <c r="CU1054" s="23">
        <v>0</v>
      </c>
      <c r="CV1054" s="23">
        <v>0</v>
      </c>
      <c r="CW1054" s="23"/>
      <c r="CX1054" s="23">
        <v>0</v>
      </c>
      <c r="CY1054" s="24">
        <v>0</v>
      </c>
      <c r="CZ1054" s="23">
        <v>0</v>
      </c>
      <c r="DA1054" s="23">
        <v>0</v>
      </c>
      <c r="DB1054" s="25">
        <f t="shared" si="147"/>
        <v>1167800847</v>
      </c>
      <c r="DC1054" s="22">
        <v>0</v>
      </c>
      <c r="DD1054" s="23">
        <v>0</v>
      </c>
      <c r="DE1054" s="23">
        <v>0</v>
      </c>
      <c r="DF1054" s="23">
        <v>0</v>
      </c>
      <c r="DG1054" s="23">
        <v>0</v>
      </c>
      <c r="DH1054" s="24">
        <v>0</v>
      </c>
      <c r="DI1054" s="23">
        <v>0</v>
      </c>
      <c r="DJ1054" s="23">
        <v>0</v>
      </c>
      <c r="DK1054" s="25">
        <f t="shared" si="148"/>
        <v>1167800847</v>
      </c>
      <c r="DL1054" s="28">
        <v>0</v>
      </c>
      <c r="DM1054" s="23">
        <v>0</v>
      </c>
      <c r="DN1054" s="23">
        <v>0</v>
      </c>
      <c r="DO1054" s="23">
        <v>0</v>
      </c>
      <c r="DP1054" s="23"/>
      <c r="DQ1054" s="23"/>
      <c r="DR1054" s="23">
        <v>0</v>
      </c>
      <c r="DS1054" s="23">
        <v>0</v>
      </c>
      <c r="DT1054" s="24">
        <v>0</v>
      </c>
      <c r="DU1054" s="23">
        <v>0</v>
      </c>
      <c r="DV1054" s="23">
        <v>0</v>
      </c>
      <c r="DW1054" s="26">
        <f t="shared" si="155"/>
        <v>1167800847</v>
      </c>
      <c r="DX1054" s="26">
        <f>VLOOKUP(B1054,[2]RPTNCT049_ConsultaSaldosContabl!$I$4:$K$7914,3,0)</f>
        <v>295380718</v>
      </c>
      <c r="DY1054" s="13" t="e">
        <f>+S1054+AD1054+AU1054+#REF!+BG1054+#REF!+BQ1054+#REF!</f>
        <v>#REF!</v>
      </c>
    </row>
    <row r="1055" spans="1:129" ht="15" customHeight="1" x14ac:dyDescent="0.2">
      <c r="A1055" s="9">
        <v>8000434862</v>
      </c>
      <c r="B1055" s="9">
        <v>800043486</v>
      </c>
      <c r="C1055" s="9"/>
      <c r="D1055" s="27">
        <v>216713667</v>
      </c>
      <c r="E1055" s="21" t="s">
        <v>263</v>
      </c>
      <c r="F1055" s="20" t="s">
        <v>1412</v>
      </c>
      <c r="G1055" s="22">
        <f>VLOOKUP(A1055,[1]SGP!$A$4:$G$1137,7,0)</f>
        <v>0</v>
      </c>
      <c r="H1055" s="23"/>
      <c r="I1055" s="23">
        <v>0</v>
      </c>
      <c r="J1055" s="23">
        <v>0</v>
      </c>
      <c r="K1055" s="24">
        <v>0</v>
      </c>
      <c r="L1055" s="23">
        <v>0</v>
      </c>
      <c r="M1055" s="23">
        <v>0</v>
      </c>
      <c r="N1055" s="25">
        <f t="shared" si="149"/>
        <v>0</v>
      </c>
      <c r="O1055" s="25">
        <v>0</v>
      </c>
      <c r="P1055" s="22">
        <v>0</v>
      </c>
      <c r="Q1055" s="23">
        <v>0</v>
      </c>
      <c r="R1055" s="23">
        <v>0</v>
      </c>
      <c r="S1055" s="31">
        <v>161728973</v>
      </c>
      <c r="T1055" s="23">
        <v>0</v>
      </c>
      <c r="U1055" s="24">
        <v>0</v>
      </c>
      <c r="V1055" s="23">
        <v>0</v>
      </c>
      <c r="W1055" s="23">
        <v>0</v>
      </c>
      <c r="X1055" s="25">
        <f t="shared" si="150"/>
        <v>161728973</v>
      </c>
      <c r="Y1055" s="25">
        <v>0</v>
      </c>
      <c r="Z1055" s="22">
        <v>0</v>
      </c>
      <c r="AA1055" s="23">
        <v>0</v>
      </c>
      <c r="AB1055" s="22">
        <v>0</v>
      </c>
      <c r="AC1055" s="23">
        <v>0</v>
      </c>
      <c r="AD1055" s="23">
        <v>0</v>
      </c>
      <c r="AE1055" s="23">
        <v>0</v>
      </c>
      <c r="AF1055" s="24">
        <v>0</v>
      </c>
      <c r="AG1055" s="23">
        <v>0</v>
      </c>
      <c r="AH1055" s="23">
        <v>0</v>
      </c>
      <c r="AI1055" s="25">
        <f t="shared" si="151"/>
        <v>161728973</v>
      </c>
      <c r="AJ1055" s="25">
        <v>0</v>
      </c>
      <c r="AK1055" s="24">
        <v>0</v>
      </c>
      <c r="AL1055" s="23">
        <v>0</v>
      </c>
      <c r="AM1055" s="23">
        <v>0</v>
      </c>
      <c r="AN1055" s="24">
        <v>0</v>
      </c>
      <c r="AO1055" s="24">
        <v>0</v>
      </c>
      <c r="AP1055" s="23">
        <v>0</v>
      </c>
      <c r="AQ1055" s="23">
        <v>0</v>
      </c>
      <c r="AR1055" s="23">
        <v>0</v>
      </c>
      <c r="AS1055" s="41" t="s">
        <v>2304</v>
      </c>
      <c r="AT1055" s="23">
        <v>0</v>
      </c>
      <c r="AU1055" s="23">
        <v>0</v>
      </c>
      <c r="AV1055" s="25">
        <v>161728973</v>
      </c>
      <c r="AW1055" s="22">
        <v>0</v>
      </c>
      <c r="AX1055" s="23">
        <v>0</v>
      </c>
      <c r="AY1055" s="41">
        <v>0</v>
      </c>
      <c r="AZ1055" s="23">
        <v>0</v>
      </c>
      <c r="BA1055" s="24">
        <v>0</v>
      </c>
      <c r="BB1055" s="23">
        <v>0</v>
      </c>
      <c r="BC1055" s="23"/>
      <c r="BD1055" s="23">
        <v>0</v>
      </c>
      <c r="BE1055" s="41">
        <v>0</v>
      </c>
      <c r="BF1055" s="23">
        <v>183519775</v>
      </c>
      <c r="BG1055" s="23">
        <v>144756686</v>
      </c>
      <c r="BH1055" s="25">
        <v>490005434</v>
      </c>
      <c r="BI1055" s="23">
        <v>0</v>
      </c>
      <c r="BJ1055" s="23">
        <v>52335717</v>
      </c>
      <c r="BK1055" s="23">
        <v>0</v>
      </c>
      <c r="BL1055" s="23">
        <v>0</v>
      </c>
      <c r="BM1055" s="23">
        <v>0</v>
      </c>
      <c r="BN1055" s="24">
        <v>0</v>
      </c>
      <c r="BO1055" s="23">
        <v>0</v>
      </c>
      <c r="BP1055" s="23">
        <v>0</v>
      </c>
      <c r="BQ1055" s="23">
        <v>0</v>
      </c>
      <c r="BR1055" s="25">
        <v>542341151</v>
      </c>
      <c r="BS1055" s="22">
        <v>0</v>
      </c>
      <c r="BT1055" s="23">
        <v>0</v>
      </c>
      <c r="BU1055" s="23">
        <v>0</v>
      </c>
      <c r="BV1055" s="23">
        <v>0</v>
      </c>
      <c r="BW1055" s="24">
        <v>0</v>
      </c>
      <c r="BX1055" s="23">
        <v>0</v>
      </c>
      <c r="BY1055" s="23">
        <v>0</v>
      </c>
      <c r="BZ1055" s="23">
        <v>0</v>
      </c>
      <c r="CA1055" s="25">
        <f t="shared" si="152"/>
        <v>542341151</v>
      </c>
      <c r="CB1055" s="22">
        <v>0</v>
      </c>
      <c r="CC1055" s="23">
        <v>0</v>
      </c>
      <c r="CD1055" s="23">
        <v>0</v>
      </c>
      <c r="CE1055" s="23">
        <v>0</v>
      </c>
      <c r="CF1055" s="24">
        <v>0</v>
      </c>
      <c r="CG1055" s="23">
        <v>0</v>
      </c>
      <c r="CH1055" s="23">
        <v>0</v>
      </c>
      <c r="CI1055" s="23">
        <v>0</v>
      </c>
      <c r="CJ1055" s="25">
        <f t="shared" si="153"/>
        <v>542341151</v>
      </c>
      <c r="CK1055" s="22">
        <v>0</v>
      </c>
      <c r="CL1055" s="23">
        <v>0</v>
      </c>
      <c r="CM1055" s="23">
        <v>0</v>
      </c>
      <c r="CN1055" s="23">
        <v>0</v>
      </c>
      <c r="CO1055" s="23">
        <v>0</v>
      </c>
      <c r="CP1055" s="24">
        <v>0</v>
      </c>
      <c r="CQ1055" s="23">
        <v>0</v>
      </c>
      <c r="CR1055" s="23">
        <v>0</v>
      </c>
      <c r="CS1055" s="25">
        <f t="shared" si="154"/>
        <v>542341151</v>
      </c>
      <c r="CT1055" s="22">
        <v>0</v>
      </c>
      <c r="CU1055" s="23">
        <v>0</v>
      </c>
      <c r="CV1055" s="23">
        <v>0</v>
      </c>
      <c r="CW1055" s="23"/>
      <c r="CX1055" s="23">
        <v>0</v>
      </c>
      <c r="CY1055" s="24">
        <v>0</v>
      </c>
      <c r="CZ1055" s="23">
        <v>0</v>
      </c>
      <c r="DA1055" s="23">
        <v>0</v>
      </c>
      <c r="DB1055" s="25">
        <f t="shared" si="147"/>
        <v>542341151</v>
      </c>
      <c r="DC1055" s="22">
        <v>0</v>
      </c>
      <c r="DD1055" s="23">
        <v>0</v>
      </c>
      <c r="DE1055" s="23">
        <v>0</v>
      </c>
      <c r="DF1055" s="23">
        <v>0</v>
      </c>
      <c r="DG1055" s="23">
        <v>0</v>
      </c>
      <c r="DH1055" s="24">
        <v>0</v>
      </c>
      <c r="DI1055" s="23">
        <v>0</v>
      </c>
      <c r="DJ1055" s="23">
        <v>0</v>
      </c>
      <c r="DK1055" s="25">
        <f t="shared" si="148"/>
        <v>542341151</v>
      </c>
      <c r="DL1055" s="28">
        <v>0</v>
      </c>
      <c r="DM1055" s="23">
        <v>0</v>
      </c>
      <c r="DN1055" s="23">
        <v>0</v>
      </c>
      <c r="DO1055" s="23">
        <v>0</v>
      </c>
      <c r="DP1055" s="23"/>
      <c r="DQ1055" s="23"/>
      <c r="DR1055" s="23">
        <v>0</v>
      </c>
      <c r="DS1055" s="23">
        <v>0</v>
      </c>
      <c r="DT1055" s="24">
        <v>0</v>
      </c>
      <c r="DU1055" s="23">
        <v>0</v>
      </c>
      <c r="DV1055" s="23">
        <v>0</v>
      </c>
      <c r="DW1055" s="26">
        <f t="shared" si="155"/>
        <v>542341151</v>
      </c>
      <c r="DX1055" s="26">
        <f>VLOOKUP(B1055,[2]RPTNCT049_ConsultaSaldosContabl!$I$4:$K$7914,3,0)</f>
        <v>235855492</v>
      </c>
      <c r="DY1055" s="13" t="e">
        <f>+S1055+AD1055+AU1055+#REF!+BG1055+#REF!+BQ1055+#REF!</f>
        <v>#REF!</v>
      </c>
    </row>
    <row r="1056" spans="1:129" ht="15" customHeight="1" x14ac:dyDescent="0.2">
      <c r="A1056" s="9">
        <v>8000429740</v>
      </c>
      <c r="B1056" s="9">
        <v>800042974</v>
      </c>
      <c r="C1056" s="9"/>
      <c r="D1056" s="27">
        <v>214913549</v>
      </c>
      <c r="E1056" s="21" t="s">
        <v>256</v>
      </c>
      <c r="F1056" s="20" t="s">
        <v>1404</v>
      </c>
      <c r="G1056" s="22">
        <f>VLOOKUP(A1056,[1]SGP!$A$4:$G$1137,7,0)</f>
        <v>0</v>
      </c>
      <c r="H1056" s="23"/>
      <c r="I1056" s="23">
        <v>0</v>
      </c>
      <c r="J1056" s="23">
        <v>0</v>
      </c>
      <c r="K1056" s="24">
        <v>0</v>
      </c>
      <c r="L1056" s="23">
        <v>0</v>
      </c>
      <c r="M1056" s="23">
        <v>0</v>
      </c>
      <c r="N1056" s="25">
        <f t="shared" si="149"/>
        <v>0</v>
      </c>
      <c r="O1056" s="25">
        <v>0</v>
      </c>
      <c r="P1056" s="22">
        <v>0</v>
      </c>
      <c r="Q1056" s="23">
        <v>0</v>
      </c>
      <c r="R1056" s="23">
        <v>0</v>
      </c>
      <c r="S1056" s="31">
        <v>298592062</v>
      </c>
      <c r="T1056" s="23">
        <v>0</v>
      </c>
      <c r="U1056" s="24">
        <v>0</v>
      </c>
      <c r="V1056" s="23">
        <v>0</v>
      </c>
      <c r="W1056" s="23">
        <v>0</v>
      </c>
      <c r="X1056" s="25">
        <f t="shared" si="150"/>
        <v>298592062</v>
      </c>
      <c r="Y1056" s="25">
        <v>0</v>
      </c>
      <c r="Z1056" s="22">
        <v>0</v>
      </c>
      <c r="AA1056" s="23">
        <v>0</v>
      </c>
      <c r="AB1056" s="22">
        <v>0</v>
      </c>
      <c r="AC1056" s="23">
        <v>0</v>
      </c>
      <c r="AD1056" s="23">
        <v>0</v>
      </c>
      <c r="AE1056" s="23">
        <v>0</v>
      </c>
      <c r="AF1056" s="24">
        <v>0</v>
      </c>
      <c r="AG1056" s="23">
        <v>0</v>
      </c>
      <c r="AH1056" s="23">
        <v>0</v>
      </c>
      <c r="AI1056" s="25">
        <f t="shared" si="151"/>
        <v>298592062</v>
      </c>
      <c r="AJ1056" s="25">
        <v>0</v>
      </c>
      <c r="AK1056" s="24">
        <v>0</v>
      </c>
      <c r="AL1056" s="23">
        <v>0</v>
      </c>
      <c r="AM1056" s="23">
        <v>0</v>
      </c>
      <c r="AN1056" s="24">
        <v>0</v>
      </c>
      <c r="AO1056" s="24">
        <v>0</v>
      </c>
      <c r="AP1056" s="23">
        <v>0</v>
      </c>
      <c r="AQ1056" s="23">
        <v>0</v>
      </c>
      <c r="AR1056" s="23">
        <v>0</v>
      </c>
      <c r="AS1056" s="41" t="s">
        <v>2304</v>
      </c>
      <c r="AT1056" s="23">
        <v>0</v>
      </c>
      <c r="AU1056" s="23">
        <v>0</v>
      </c>
      <c r="AV1056" s="25">
        <v>298592062</v>
      </c>
      <c r="AW1056" s="22">
        <v>0</v>
      </c>
      <c r="AX1056" s="23">
        <v>0</v>
      </c>
      <c r="AY1056" s="41">
        <v>0</v>
      </c>
      <c r="AZ1056" s="23">
        <v>0</v>
      </c>
      <c r="BA1056" s="24">
        <v>0</v>
      </c>
      <c r="BB1056" s="23">
        <v>0</v>
      </c>
      <c r="BC1056" s="23"/>
      <c r="BD1056" s="23">
        <v>0</v>
      </c>
      <c r="BE1056" s="41">
        <v>0</v>
      </c>
      <c r="BF1056" s="23">
        <v>343266185</v>
      </c>
      <c r="BG1056" s="23">
        <v>259539411</v>
      </c>
      <c r="BH1056" s="25">
        <v>901397658</v>
      </c>
      <c r="BI1056" s="23">
        <v>0</v>
      </c>
      <c r="BJ1056" s="23">
        <v>98280651</v>
      </c>
      <c r="BK1056" s="23">
        <v>0</v>
      </c>
      <c r="BL1056" s="23">
        <v>0</v>
      </c>
      <c r="BM1056" s="23">
        <v>0</v>
      </c>
      <c r="BN1056" s="24">
        <v>0</v>
      </c>
      <c r="BO1056" s="23">
        <v>0</v>
      </c>
      <c r="BP1056" s="23">
        <v>0</v>
      </c>
      <c r="BQ1056" s="23">
        <v>0</v>
      </c>
      <c r="BR1056" s="25">
        <v>999678309</v>
      </c>
      <c r="BS1056" s="22">
        <v>0</v>
      </c>
      <c r="BT1056" s="23">
        <v>0</v>
      </c>
      <c r="BU1056" s="23">
        <v>0</v>
      </c>
      <c r="BV1056" s="23">
        <v>0</v>
      </c>
      <c r="BW1056" s="24">
        <v>0</v>
      </c>
      <c r="BX1056" s="23">
        <v>0</v>
      </c>
      <c r="BY1056" s="23">
        <v>0</v>
      </c>
      <c r="BZ1056" s="23">
        <v>0</v>
      </c>
      <c r="CA1056" s="25">
        <f t="shared" si="152"/>
        <v>999678309</v>
      </c>
      <c r="CB1056" s="22">
        <v>0</v>
      </c>
      <c r="CC1056" s="23">
        <v>0</v>
      </c>
      <c r="CD1056" s="23">
        <v>0</v>
      </c>
      <c r="CE1056" s="23">
        <v>0</v>
      </c>
      <c r="CF1056" s="24">
        <v>0</v>
      </c>
      <c r="CG1056" s="23">
        <v>0</v>
      </c>
      <c r="CH1056" s="23">
        <v>0</v>
      </c>
      <c r="CI1056" s="23">
        <v>0</v>
      </c>
      <c r="CJ1056" s="25">
        <f t="shared" si="153"/>
        <v>999678309</v>
      </c>
      <c r="CK1056" s="22">
        <v>0</v>
      </c>
      <c r="CL1056" s="23">
        <v>0</v>
      </c>
      <c r="CM1056" s="23">
        <v>0</v>
      </c>
      <c r="CN1056" s="23">
        <v>0</v>
      </c>
      <c r="CO1056" s="23">
        <v>0</v>
      </c>
      <c r="CP1056" s="24">
        <v>0</v>
      </c>
      <c r="CQ1056" s="23">
        <v>0</v>
      </c>
      <c r="CR1056" s="23">
        <v>0</v>
      </c>
      <c r="CS1056" s="25">
        <f t="shared" si="154"/>
        <v>999678309</v>
      </c>
      <c r="CT1056" s="22">
        <v>0</v>
      </c>
      <c r="CU1056" s="23">
        <v>0</v>
      </c>
      <c r="CV1056" s="23">
        <v>0</v>
      </c>
      <c r="CW1056" s="23"/>
      <c r="CX1056" s="23">
        <v>0</v>
      </c>
      <c r="CY1056" s="24">
        <v>0</v>
      </c>
      <c r="CZ1056" s="23">
        <v>0</v>
      </c>
      <c r="DA1056" s="23">
        <v>0</v>
      </c>
      <c r="DB1056" s="25">
        <f t="shared" si="147"/>
        <v>999678309</v>
      </c>
      <c r="DC1056" s="22">
        <v>0</v>
      </c>
      <c r="DD1056" s="23">
        <v>0</v>
      </c>
      <c r="DE1056" s="23">
        <v>0</v>
      </c>
      <c r="DF1056" s="23">
        <v>0</v>
      </c>
      <c r="DG1056" s="23">
        <v>0</v>
      </c>
      <c r="DH1056" s="24">
        <v>0</v>
      </c>
      <c r="DI1056" s="23">
        <v>0</v>
      </c>
      <c r="DJ1056" s="23">
        <v>0</v>
      </c>
      <c r="DK1056" s="25">
        <f t="shared" si="148"/>
        <v>999678309</v>
      </c>
      <c r="DL1056" s="28">
        <v>0</v>
      </c>
      <c r="DM1056" s="23">
        <v>0</v>
      </c>
      <c r="DN1056" s="23">
        <v>0</v>
      </c>
      <c r="DO1056" s="23">
        <v>0</v>
      </c>
      <c r="DP1056" s="23"/>
      <c r="DQ1056" s="23"/>
      <c r="DR1056" s="23">
        <v>0</v>
      </c>
      <c r="DS1056" s="23">
        <v>0</v>
      </c>
      <c r="DT1056" s="24">
        <v>0</v>
      </c>
      <c r="DU1056" s="23">
        <v>0</v>
      </c>
      <c r="DV1056" s="23">
        <v>0</v>
      </c>
      <c r="DW1056" s="26">
        <f t="shared" si="155"/>
        <v>999678309</v>
      </c>
      <c r="DX1056" s="26">
        <f>VLOOKUP(B1056,[2]RPTNCT049_ConsultaSaldosContabl!$I$4:$K$7914,3,0)</f>
        <v>441546836</v>
      </c>
      <c r="DY1056" s="13" t="e">
        <f>+S1056+AD1056+AU1056+#REF!+BG1056+#REF!+BQ1056+#REF!</f>
        <v>#REF!</v>
      </c>
    </row>
    <row r="1057" spans="1:129" ht="15" customHeight="1" x14ac:dyDescent="0.2">
      <c r="A1057" s="9">
        <v>8000398039</v>
      </c>
      <c r="B1057" s="9">
        <v>800039803</v>
      </c>
      <c r="C1057" s="9"/>
      <c r="D1057" s="27">
        <v>216154261</v>
      </c>
      <c r="E1057" s="21" t="s">
        <v>848</v>
      </c>
      <c r="F1057" s="20" t="s">
        <v>1980</v>
      </c>
      <c r="G1057" s="22">
        <f>VLOOKUP(A1057,[1]SGP!$A$4:$G$1137,7,0)</f>
        <v>0</v>
      </c>
      <c r="H1057" s="23"/>
      <c r="I1057" s="23">
        <v>0</v>
      </c>
      <c r="J1057" s="23">
        <v>0</v>
      </c>
      <c r="K1057" s="24">
        <v>0</v>
      </c>
      <c r="L1057" s="23">
        <v>0</v>
      </c>
      <c r="M1057" s="23">
        <v>0</v>
      </c>
      <c r="N1057" s="25">
        <f t="shared" si="149"/>
        <v>0</v>
      </c>
      <c r="O1057" s="25">
        <v>0</v>
      </c>
      <c r="P1057" s="22">
        <v>0</v>
      </c>
      <c r="Q1057" s="23">
        <v>0</v>
      </c>
      <c r="R1057" s="23">
        <v>0</v>
      </c>
      <c r="S1057" s="31">
        <v>248548216</v>
      </c>
      <c r="T1057" s="23">
        <v>0</v>
      </c>
      <c r="U1057" s="24">
        <v>0</v>
      </c>
      <c r="V1057" s="23">
        <v>0</v>
      </c>
      <c r="W1057" s="23">
        <v>0</v>
      </c>
      <c r="X1057" s="25">
        <f t="shared" si="150"/>
        <v>248548216</v>
      </c>
      <c r="Y1057" s="25">
        <v>0</v>
      </c>
      <c r="Z1057" s="22">
        <v>0</v>
      </c>
      <c r="AA1057" s="23">
        <v>0</v>
      </c>
      <c r="AB1057" s="22">
        <v>0</v>
      </c>
      <c r="AC1057" s="23">
        <v>0</v>
      </c>
      <c r="AD1057" s="23">
        <v>0</v>
      </c>
      <c r="AE1057" s="23">
        <v>0</v>
      </c>
      <c r="AF1057" s="24">
        <v>0</v>
      </c>
      <c r="AG1057" s="23">
        <v>0</v>
      </c>
      <c r="AH1057" s="23">
        <v>0</v>
      </c>
      <c r="AI1057" s="25">
        <f t="shared" si="151"/>
        <v>248548216</v>
      </c>
      <c r="AJ1057" s="25">
        <v>0</v>
      </c>
      <c r="AK1057" s="24">
        <v>0</v>
      </c>
      <c r="AL1057" s="23">
        <v>0</v>
      </c>
      <c r="AM1057" s="23">
        <v>0</v>
      </c>
      <c r="AN1057" s="24">
        <v>0</v>
      </c>
      <c r="AO1057" s="24">
        <v>0</v>
      </c>
      <c r="AP1057" s="23">
        <v>0</v>
      </c>
      <c r="AQ1057" s="23">
        <v>0</v>
      </c>
      <c r="AR1057" s="23">
        <v>0</v>
      </c>
      <c r="AS1057" s="41" t="s">
        <v>2304</v>
      </c>
      <c r="AT1057" s="23">
        <v>0</v>
      </c>
      <c r="AU1057" s="23">
        <v>0</v>
      </c>
      <c r="AV1057" s="25">
        <v>248548216</v>
      </c>
      <c r="AW1057" s="22">
        <v>0</v>
      </c>
      <c r="AX1057" s="23">
        <v>0</v>
      </c>
      <c r="AY1057" s="41">
        <v>0</v>
      </c>
      <c r="AZ1057" s="23">
        <v>0</v>
      </c>
      <c r="BA1057" s="24">
        <v>0</v>
      </c>
      <c r="BB1057" s="23">
        <v>0</v>
      </c>
      <c r="BC1057" s="23"/>
      <c r="BD1057" s="23">
        <v>0</v>
      </c>
      <c r="BE1057" s="41">
        <v>0</v>
      </c>
      <c r="BF1057" s="23">
        <v>176035720</v>
      </c>
      <c r="BG1057" s="23">
        <v>218970520</v>
      </c>
      <c r="BH1057" s="25">
        <v>643554456</v>
      </c>
      <c r="BI1057" s="23">
        <v>0</v>
      </c>
      <c r="BJ1057" s="23">
        <v>47771269</v>
      </c>
      <c r="BK1057" s="23">
        <v>0</v>
      </c>
      <c r="BL1057" s="23">
        <v>0</v>
      </c>
      <c r="BM1057" s="23">
        <v>0</v>
      </c>
      <c r="BN1057" s="24">
        <v>0</v>
      </c>
      <c r="BO1057" s="23">
        <v>0</v>
      </c>
      <c r="BP1057" s="23">
        <v>0</v>
      </c>
      <c r="BQ1057" s="23">
        <v>0</v>
      </c>
      <c r="BR1057" s="25">
        <v>691325725</v>
      </c>
      <c r="BS1057" s="22">
        <v>0</v>
      </c>
      <c r="BT1057" s="23">
        <v>0</v>
      </c>
      <c r="BU1057" s="23">
        <v>0</v>
      </c>
      <c r="BV1057" s="23">
        <v>0</v>
      </c>
      <c r="BW1057" s="24">
        <v>0</v>
      </c>
      <c r="BX1057" s="23">
        <v>0</v>
      </c>
      <c r="BY1057" s="23">
        <v>0</v>
      </c>
      <c r="BZ1057" s="23">
        <v>0</v>
      </c>
      <c r="CA1057" s="25">
        <f t="shared" si="152"/>
        <v>691325725</v>
      </c>
      <c r="CB1057" s="22">
        <v>0</v>
      </c>
      <c r="CC1057" s="23">
        <v>0</v>
      </c>
      <c r="CD1057" s="23">
        <v>0</v>
      </c>
      <c r="CE1057" s="23">
        <v>0</v>
      </c>
      <c r="CF1057" s="24">
        <v>0</v>
      </c>
      <c r="CG1057" s="23">
        <v>0</v>
      </c>
      <c r="CH1057" s="23">
        <v>0</v>
      </c>
      <c r="CI1057" s="23">
        <v>0</v>
      </c>
      <c r="CJ1057" s="25">
        <f t="shared" si="153"/>
        <v>691325725</v>
      </c>
      <c r="CK1057" s="22">
        <v>0</v>
      </c>
      <c r="CL1057" s="23">
        <v>0</v>
      </c>
      <c r="CM1057" s="23">
        <v>0</v>
      </c>
      <c r="CN1057" s="23">
        <v>0</v>
      </c>
      <c r="CO1057" s="23">
        <v>0</v>
      </c>
      <c r="CP1057" s="24">
        <v>0</v>
      </c>
      <c r="CQ1057" s="23">
        <v>0</v>
      </c>
      <c r="CR1057" s="23">
        <v>0</v>
      </c>
      <c r="CS1057" s="25">
        <f t="shared" si="154"/>
        <v>691325725</v>
      </c>
      <c r="CT1057" s="22">
        <v>0</v>
      </c>
      <c r="CU1057" s="23">
        <v>0</v>
      </c>
      <c r="CV1057" s="23">
        <v>0</v>
      </c>
      <c r="CW1057" s="23"/>
      <c r="CX1057" s="23">
        <v>0</v>
      </c>
      <c r="CY1057" s="24">
        <v>0</v>
      </c>
      <c r="CZ1057" s="23">
        <v>0</v>
      </c>
      <c r="DA1057" s="23">
        <v>0</v>
      </c>
      <c r="DB1057" s="25">
        <f t="shared" si="147"/>
        <v>691325725</v>
      </c>
      <c r="DC1057" s="22">
        <v>0</v>
      </c>
      <c r="DD1057" s="23">
        <v>0</v>
      </c>
      <c r="DE1057" s="23">
        <v>0</v>
      </c>
      <c r="DF1057" s="23">
        <v>0</v>
      </c>
      <c r="DG1057" s="23">
        <v>0</v>
      </c>
      <c r="DH1057" s="24">
        <v>0</v>
      </c>
      <c r="DI1057" s="23">
        <v>0</v>
      </c>
      <c r="DJ1057" s="23">
        <v>0</v>
      </c>
      <c r="DK1057" s="25">
        <f t="shared" si="148"/>
        <v>691325725</v>
      </c>
      <c r="DL1057" s="28">
        <v>0</v>
      </c>
      <c r="DM1057" s="23">
        <v>0</v>
      </c>
      <c r="DN1057" s="23">
        <v>0</v>
      </c>
      <c r="DO1057" s="23">
        <v>0</v>
      </c>
      <c r="DP1057" s="23"/>
      <c r="DQ1057" s="23"/>
      <c r="DR1057" s="23">
        <v>0</v>
      </c>
      <c r="DS1057" s="23">
        <v>0</v>
      </c>
      <c r="DT1057" s="24">
        <v>0</v>
      </c>
      <c r="DU1057" s="23">
        <v>0</v>
      </c>
      <c r="DV1057" s="23">
        <v>0</v>
      </c>
      <c r="DW1057" s="26">
        <f t="shared" si="155"/>
        <v>691325725</v>
      </c>
      <c r="DX1057" s="26">
        <f>VLOOKUP(B1057,[2]RPTNCT049_ConsultaSaldosContabl!$I$4:$K$7914,3,0)</f>
        <v>223806989</v>
      </c>
      <c r="DY1057" s="13" t="e">
        <f>+S1057+AD1057+AU1057+#REF!+BG1057+#REF!+BQ1057+#REF!</f>
        <v>#REF!</v>
      </c>
    </row>
    <row r="1058" spans="1:129" ht="15" customHeight="1" x14ac:dyDescent="0.2">
      <c r="A1058" s="9">
        <v>8000392133</v>
      </c>
      <c r="B1058" s="9">
        <v>800039213</v>
      </c>
      <c r="C1058" s="9"/>
      <c r="D1058" s="27">
        <v>219315693</v>
      </c>
      <c r="E1058" s="21" t="s">
        <v>364</v>
      </c>
      <c r="F1058" s="20" t="s">
        <v>1509</v>
      </c>
      <c r="G1058" s="22">
        <f>VLOOKUP(A1058,[1]SGP!$A$4:$G$1137,7,0)</f>
        <v>0</v>
      </c>
      <c r="H1058" s="23"/>
      <c r="I1058" s="23">
        <v>0</v>
      </c>
      <c r="J1058" s="23">
        <v>0</v>
      </c>
      <c r="K1058" s="24">
        <v>0</v>
      </c>
      <c r="L1058" s="23">
        <v>0</v>
      </c>
      <c r="M1058" s="23">
        <v>0</v>
      </c>
      <c r="N1058" s="25">
        <f t="shared" si="149"/>
        <v>0</v>
      </c>
      <c r="O1058" s="25">
        <v>0</v>
      </c>
      <c r="P1058" s="22">
        <v>0</v>
      </c>
      <c r="Q1058" s="23">
        <v>0</v>
      </c>
      <c r="R1058" s="23">
        <v>0</v>
      </c>
      <c r="S1058" s="31">
        <v>82269162</v>
      </c>
      <c r="T1058" s="23">
        <v>0</v>
      </c>
      <c r="U1058" s="24">
        <v>0</v>
      </c>
      <c r="V1058" s="23">
        <v>0</v>
      </c>
      <c r="W1058" s="23">
        <v>0</v>
      </c>
      <c r="X1058" s="25">
        <f t="shared" si="150"/>
        <v>82269162</v>
      </c>
      <c r="Y1058" s="25">
        <v>0</v>
      </c>
      <c r="Z1058" s="22">
        <v>0</v>
      </c>
      <c r="AA1058" s="23">
        <v>0</v>
      </c>
      <c r="AB1058" s="22">
        <v>0</v>
      </c>
      <c r="AC1058" s="23">
        <v>0</v>
      </c>
      <c r="AD1058" s="23">
        <v>0</v>
      </c>
      <c r="AE1058" s="23">
        <v>0</v>
      </c>
      <c r="AF1058" s="24">
        <v>0</v>
      </c>
      <c r="AG1058" s="23">
        <v>0</v>
      </c>
      <c r="AH1058" s="23">
        <v>0</v>
      </c>
      <c r="AI1058" s="25">
        <f t="shared" si="151"/>
        <v>82269162</v>
      </c>
      <c r="AJ1058" s="25">
        <v>0</v>
      </c>
      <c r="AK1058" s="24">
        <v>0</v>
      </c>
      <c r="AL1058" s="23">
        <v>0</v>
      </c>
      <c r="AM1058" s="23">
        <v>0</v>
      </c>
      <c r="AN1058" s="24">
        <v>0</v>
      </c>
      <c r="AO1058" s="24">
        <v>0</v>
      </c>
      <c r="AP1058" s="23">
        <v>0</v>
      </c>
      <c r="AQ1058" s="23">
        <v>0</v>
      </c>
      <c r="AR1058" s="23">
        <v>0</v>
      </c>
      <c r="AS1058" s="41" t="s">
        <v>2304</v>
      </c>
      <c r="AT1058" s="23">
        <v>0</v>
      </c>
      <c r="AU1058" s="23">
        <v>0</v>
      </c>
      <c r="AV1058" s="25">
        <v>82269162</v>
      </c>
      <c r="AW1058" s="22">
        <v>0</v>
      </c>
      <c r="AX1058" s="23">
        <v>0</v>
      </c>
      <c r="AY1058" s="41">
        <v>0</v>
      </c>
      <c r="AZ1058" s="23">
        <v>0</v>
      </c>
      <c r="BA1058" s="24">
        <v>0</v>
      </c>
      <c r="BB1058" s="23">
        <v>0</v>
      </c>
      <c r="BC1058" s="23"/>
      <c r="BD1058" s="23">
        <v>0</v>
      </c>
      <c r="BE1058" s="41">
        <v>0</v>
      </c>
      <c r="BF1058" s="23">
        <v>39290100</v>
      </c>
      <c r="BG1058" s="23">
        <v>76289280</v>
      </c>
      <c r="BH1058" s="25">
        <v>197848542</v>
      </c>
      <c r="BI1058" s="23">
        <v>0</v>
      </c>
      <c r="BJ1058" s="23">
        <v>12761911</v>
      </c>
      <c r="BK1058" s="23">
        <v>0</v>
      </c>
      <c r="BL1058" s="23">
        <v>0</v>
      </c>
      <c r="BM1058" s="23">
        <v>0</v>
      </c>
      <c r="BN1058" s="24">
        <v>0</v>
      </c>
      <c r="BO1058" s="23">
        <v>0</v>
      </c>
      <c r="BP1058" s="23">
        <v>0</v>
      </c>
      <c r="BQ1058" s="23">
        <v>0</v>
      </c>
      <c r="BR1058" s="25">
        <v>210610453</v>
      </c>
      <c r="BS1058" s="22">
        <v>0</v>
      </c>
      <c r="BT1058" s="23">
        <v>0</v>
      </c>
      <c r="BU1058" s="23">
        <v>0</v>
      </c>
      <c r="BV1058" s="23">
        <v>0</v>
      </c>
      <c r="BW1058" s="24">
        <v>0</v>
      </c>
      <c r="BX1058" s="23">
        <v>0</v>
      </c>
      <c r="BY1058" s="23">
        <v>0</v>
      </c>
      <c r="BZ1058" s="23">
        <v>0</v>
      </c>
      <c r="CA1058" s="25">
        <f t="shared" si="152"/>
        <v>210610453</v>
      </c>
      <c r="CB1058" s="22">
        <v>0</v>
      </c>
      <c r="CC1058" s="23">
        <v>0</v>
      </c>
      <c r="CD1058" s="23">
        <v>0</v>
      </c>
      <c r="CE1058" s="23">
        <v>0</v>
      </c>
      <c r="CF1058" s="24">
        <v>0</v>
      </c>
      <c r="CG1058" s="23">
        <v>0</v>
      </c>
      <c r="CH1058" s="23">
        <v>0</v>
      </c>
      <c r="CI1058" s="23">
        <v>0</v>
      </c>
      <c r="CJ1058" s="25">
        <f t="shared" si="153"/>
        <v>210610453</v>
      </c>
      <c r="CK1058" s="22">
        <v>0</v>
      </c>
      <c r="CL1058" s="23">
        <v>0</v>
      </c>
      <c r="CM1058" s="23">
        <v>0</v>
      </c>
      <c r="CN1058" s="23">
        <v>0</v>
      </c>
      <c r="CO1058" s="23">
        <v>0</v>
      </c>
      <c r="CP1058" s="24">
        <v>0</v>
      </c>
      <c r="CQ1058" s="23">
        <v>0</v>
      </c>
      <c r="CR1058" s="23">
        <v>0</v>
      </c>
      <c r="CS1058" s="25">
        <f t="shared" si="154"/>
        <v>210610453</v>
      </c>
      <c r="CT1058" s="22">
        <v>0</v>
      </c>
      <c r="CU1058" s="23">
        <v>0</v>
      </c>
      <c r="CV1058" s="23">
        <v>0</v>
      </c>
      <c r="CW1058" s="23"/>
      <c r="CX1058" s="23">
        <v>0</v>
      </c>
      <c r="CY1058" s="24">
        <v>0</v>
      </c>
      <c r="CZ1058" s="23">
        <v>0</v>
      </c>
      <c r="DA1058" s="23">
        <v>0</v>
      </c>
      <c r="DB1058" s="25">
        <f t="shared" si="147"/>
        <v>210610453</v>
      </c>
      <c r="DC1058" s="22">
        <v>0</v>
      </c>
      <c r="DD1058" s="23">
        <v>0</v>
      </c>
      <c r="DE1058" s="23">
        <v>0</v>
      </c>
      <c r="DF1058" s="23">
        <v>0</v>
      </c>
      <c r="DG1058" s="23">
        <v>0</v>
      </c>
      <c r="DH1058" s="24">
        <v>0</v>
      </c>
      <c r="DI1058" s="23">
        <v>0</v>
      </c>
      <c r="DJ1058" s="23">
        <v>0</v>
      </c>
      <c r="DK1058" s="25">
        <f t="shared" si="148"/>
        <v>210610453</v>
      </c>
      <c r="DL1058" s="28">
        <v>0</v>
      </c>
      <c r="DM1058" s="23">
        <v>0</v>
      </c>
      <c r="DN1058" s="23">
        <v>0</v>
      </c>
      <c r="DO1058" s="23">
        <v>0</v>
      </c>
      <c r="DP1058" s="23"/>
      <c r="DQ1058" s="23"/>
      <c r="DR1058" s="23">
        <v>0</v>
      </c>
      <c r="DS1058" s="23">
        <v>0</v>
      </c>
      <c r="DT1058" s="24">
        <v>0</v>
      </c>
      <c r="DU1058" s="23">
        <v>0</v>
      </c>
      <c r="DV1058" s="23">
        <v>0</v>
      </c>
      <c r="DW1058" s="26">
        <f t="shared" si="155"/>
        <v>210610453</v>
      </c>
      <c r="DX1058" s="26">
        <f>VLOOKUP(B1058,[2]RPTNCT049_ConsultaSaldosContabl!$I$4:$K$7914,3,0)</f>
        <v>52052011</v>
      </c>
      <c r="DY1058" s="13" t="e">
        <f>+S1058+AD1058+AU1058+#REF!+BG1058+#REF!+BQ1058+#REF!</f>
        <v>#REF!</v>
      </c>
    </row>
    <row r="1059" spans="1:129" ht="15" customHeight="1" x14ac:dyDescent="0.2">
      <c r="A1059" s="9">
        <v>8000386131</v>
      </c>
      <c r="B1059" s="9">
        <v>800038613</v>
      </c>
      <c r="C1059" s="9"/>
      <c r="D1059" s="27">
        <v>211213212</v>
      </c>
      <c r="E1059" s="21" t="s">
        <v>245</v>
      </c>
      <c r="F1059" s="20" t="s">
        <v>1392</v>
      </c>
      <c r="G1059" s="22">
        <f>VLOOKUP(A1059,[1]SGP!$A$4:$G$1137,7,0)</f>
        <v>0</v>
      </c>
      <c r="H1059" s="23"/>
      <c r="I1059" s="23">
        <v>0</v>
      </c>
      <c r="J1059" s="23">
        <v>0</v>
      </c>
      <c r="K1059" s="24">
        <v>0</v>
      </c>
      <c r="L1059" s="23">
        <v>0</v>
      </c>
      <c r="M1059" s="23">
        <v>0</v>
      </c>
      <c r="N1059" s="25">
        <f t="shared" si="149"/>
        <v>0</v>
      </c>
      <c r="O1059" s="25">
        <v>0</v>
      </c>
      <c r="P1059" s="22">
        <v>0</v>
      </c>
      <c r="Q1059" s="23">
        <v>0</v>
      </c>
      <c r="R1059" s="23">
        <v>0</v>
      </c>
      <c r="S1059" s="31">
        <v>185244562</v>
      </c>
      <c r="T1059" s="23">
        <v>0</v>
      </c>
      <c r="U1059" s="24">
        <v>0</v>
      </c>
      <c r="V1059" s="23">
        <v>0</v>
      </c>
      <c r="W1059" s="23">
        <v>0</v>
      </c>
      <c r="X1059" s="25">
        <f t="shared" si="150"/>
        <v>185244562</v>
      </c>
      <c r="Y1059" s="25">
        <v>0</v>
      </c>
      <c r="Z1059" s="22">
        <v>0</v>
      </c>
      <c r="AA1059" s="23">
        <v>0</v>
      </c>
      <c r="AB1059" s="22">
        <v>0</v>
      </c>
      <c r="AC1059" s="23">
        <v>0</v>
      </c>
      <c r="AD1059" s="23">
        <v>0</v>
      </c>
      <c r="AE1059" s="23">
        <v>0</v>
      </c>
      <c r="AF1059" s="24">
        <v>0</v>
      </c>
      <c r="AG1059" s="23">
        <v>0</v>
      </c>
      <c r="AH1059" s="23">
        <v>0</v>
      </c>
      <c r="AI1059" s="25">
        <f t="shared" si="151"/>
        <v>185244562</v>
      </c>
      <c r="AJ1059" s="25">
        <v>0</v>
      </c>
      <c r="AK1059" s="24">
        <v>0</v>
      </c>
      <c r="AL1059" s="23">
        <v>0</v>
      </c>
      <c r="AM1059" s="23">
        <v>0</v>
      </c>
      <c r="AN1059" s="24">
        <v>0</v>
      </c>
      <c r="AO1059" s="24">
        <v>0</v>
      </c>
      <c r="AP1059" s="23">
        <v>0</v>
      </c>
      <c r="AQ1059" s="23">
        <v>0</v>
      </c>
      <c r="AR1059" s="23">
        <v>0</v>
      </c>
      <c r="AS1059" s="41" t="s">
        <v>2304</v>
      </c>
      <c r="AT1059" s="23">
        <v>0</v>
      </c>
      <c r="AU1059" s="23"/>
      <c r="AV1059" s="25">
        <v>165880654</v>
      </c>
      <c r="AW1059" s="22">
        <v>0</v>
      </c>
      <c r="AX1059" s="23">
        <v>0</v>
      </c>
      <c r="AY1059" s="41">
        <v>0</v>
      </c>
      <c r="AZ1059" s="23">
        <v>0</v>
      </c>
      <c r="BA1059" s="24">
        <v>0</v>
      </c>
      <c r="BB1059" s="23">
        <v>0</v>
      </c>
      <c r="BC1059" s="23"/>
      <c r="BD1059" s="23">
        <v>0</v>
      </c>
      <c r="BE1059" s="41">
        <v>0</v>
      </c>
      <c r="BF1059" s="23">
        <v>181428055</v>
      </c>
      <c r="BG1059" s="23">
        <v>148890243</v>
      </c>
      <c r="BH1059" s="25">
        <v>496198952</v>
      </c>
      <c r="BI1059" s="23">
        <v>0</v>
      </c>
      <c r="BJ1059" s="23">
        <v>56010283</v>
      </c>
      <c r="BK1059" s="23">
        <v>0</v>
      </c>
      <c r="BL1059" s="23">
        <v>0</v>
      </c>
      <c r="BM1059" s="23">
        <v>0</v>
      </c>
      <c r="BN1059" s="24">
        <v>0</v>
      </c>
      <c r="BO1059" s="23">
        <v>0</v>
      </c>
      <c r="BP1059" s="23">
        <v>0</v>
      </c>
      <c r="BQ1059" s="23">
        <v>0</v>
      </c>
      <c r="BR1059" s="25">
        <v>552209235</v>
      </c>
      <c r="BS1059" s="22">
        <v>0</v>
      </c>
      <c r="BT1059" s="23">
        <v>0</v>
      </c>
      <c r="BU1059" s="23">
        <v>0</v>
      </c>
      <c r="BV1059" s="23">
        <v>0</v>
      </c>
      <c r="BW1059" s="24">
        <v>0</v>
      </c>
      <c r="BX1059" s="23">
        <v>0</v>
      </c>
      <c r="BY1059" s="23">
        <v>0</v>
      </c>
      <c r="BZ1059" s="23">
        <v>0</v>
      </c>
      <c r="CA1059" s="25">
        <f t="shared" si="152"/>
        <v>552209235</v>
      </c>
      <c r="CB1059" s="22">
        <v>0</v>
      </c>
      <c r="CC1059" s="23">
        <v>0</v>
      </c>
      <c r="CD1059" s="23">
        <v>0</v>
      </c>
      <c r="CE1059" s="23">
        <v>0</v>
      </c>
      <c r="CF1059" s="24">
        <v>0</v>
      </c>
      <c r="CG1059" s="23">
        <v>0</v>
      </c>
      <c r="CH1059" s="23">
        <v>0</v>
      </c>
      <c r="CI1059" s="23">
        <v>0</v>
      </c>
      <c r="CJ1059" s="25">
        <f t="shared" si="153"/>
        <v>552209235</v>
      </c>
      <c r="CK1059" s="22">
        <v>0</v>
      </c>
      <c r="CL1059" s="23">
        <v>0</v>
      </c>
      <c r="CM1059" s="23">
        <v>0</v>
      </c>
      <c r="CN1059" s="23">
        <v>0</v>
      </c>
      <c r="CO1059" s="23">
        <v>0</v>
      </c>
      <c r="CP1059" s="24">
        <v>0</v>
      </c>
      <c r="CQ1059" s="23">
        <v>0</v>
      </c>
      <c r="CR1059" s="23">
        <v>0</v>
      </c>
      <c r="CS1059" s="25">
        <f t="shared" si="154"/>
        <v>552209235</v>
      </c>
      <c r="CT1059" s="22">
        <v>0</v>
      </c>
      <c r="CU1059" s="23">
        <v>0</v>
      </c>
      <c r="CV1059" s="23">
        <v>0</v>
      </c>
      <c r="CW1059" s="23"/>
      <c r="CX1059" s="23">
        <v>0</v>
      </c>
      <c r="CY1059" s="24">
        <v>0</v>
      </c>
      <c r="CZ1059" s="23">
        <v>0</v>
      </c>
      <c r="DA1059" s="23">
        <v>0</v>
      </c>
      <c r="DB1059" s="25">
        <f t="shared" si="147"/>
        <v>552209235</v>
      </c>
      <c r="DC1059" s="22">
        <v>0</v>
      </c>
      <c r="DD1059" s="23">
        <v>0</v>
      </c>
      <c r="DE1059" s="23">
        <v>0</v>
      </c>
      <c r="DF1059" s="23">
        <v>0</v>
      </c>
      <c r="DG1059" s="23">
        <v>0</v>
      </c>
      <c r="DH1059" s="24">
        <v>0</v>
      </c>
      <c r="DI1059" s="23">
        <v>0</v>
      </c>
      <c r="DJ1059" s="23">
        <v>0</v>
      </c>
      <c r="DK1059" s="25">
        <f t="shared" si="148"/>
        <v>552209235</v>
      </c>
      <c r="DL1059" s="28">
        <v>0</v>
      </c>
      <c r="DM1059" s="23">
        <v>0</v>
      </c>
      <c r="DN1059" s="23">
        <v>0</v>
      </c>
      <c r="DO1059" s="23">
        <v>0</v>
      </c>
      <c r="DP1059" s="23"/>
      <c r="DQ1059" s="23"/>
      <c r="DR1059" s="23">
        <v>0</v>
      </c>
      <c r="DS1059" s="23">
        <v>0</v>
      </c>
      <c r="DT1059" s="24">
        <v>0</v>
      </c>
      <c r="DU1059" s="23">
        <v>0</v>
      </c>
      <c r="DV1059" s="23">
        <v>0</v>
      </c>
      <c r="DW1059" s="26">
        <f t="shared" si="155"/>
        <v>552209235</v>
      </c>
      <c r="DX1059" s="26">
        <f>VLOOKUP(B1059,[2]RPTNCT049_ConsultaSaldosContabl!$I$4:$K$7914,3,0)</f>
        <v>237438338</v>
      </c>
      <c r="DY1059" s="13" t="e">
        <f>+S1059+AD1059+AU1059+#REF!+BG1059+#REF!+BQ1059+#REF!</f>
        <v>#REF!</v>
      </c>
    </row>
    <row r="1060" spans="1:129" ht="15" customHeight="1" x14ac:dyDescent="0.2">
      <c r="A1060" s="9">
        <v>8000373711</v>
      </c>
      <c r="B1060" s="9">
        <v>800037371</v>
      </c>
      <c r="C1060" s="9"/>
      <c r="D1060" s="27">
        <v>210613006</v>
      </c>
      <c r="E1060" s="21" t="s">
        <v>236</v>
      </c>
      <c r="F1060" s="20" t="s">
        <v>1383</v>
      </c>
      <c r="G1060" s="22">
        <f>VLOOKUP(A1060,[1]SGP!$A$4:$G$1137,7,0)</f>
        <v>0</v>
      </c>
      <c r="H1060" s="23"/>
      <c r="I1060" s="23">
        <v>0</v>
      </c>
      <c r="J1060" s="23">
        <v>0</v>
      </c>
      <c r="K1060" s="24">
        <v>0</v>
      </c>
      <c r="L1060" s="23">
        <v>0</v>
      </c>
      <c r="M1060" s="23">
        <v>0</v>
      </c>
      <c r="N1060" s="25">
        <f t="shared" si="149"/>
        <v>0</v>
      </c>
      <c r="O1060" s="25">
        <v>0</v>
      </c>
      <c r="P1060" s="22">
        <v>0</v>
      </c>
      <c r="Q1060" s="23">
        <v>0</v>
      </c>
      <c r="R1060" s="23">
        <v>0</v>
      </c>
      <c r="S1060" s="31">
        <v>281007345</v>
      </c>
      <c r="T1060" s="23">
        <v>0</v>
      </c>
      <c r="U1060" s="24">
        <v>0</v>
      </c>
      <c r="V1060" s="23">
        <v>0</v>
      </c>
      <c r="W1060" s="23">
        <v>0</v>
      </c>
      <c r="X1060" s="25">
        <f t="shared" si="150"/>
        <v>281007345</v>
      </c>
      <c r="Y1060" s="25">
        <v>0</v>
      </c>
      <c r="Z1060" s="22">
        <v>0</v>
      </c>
      <c r="AA1060" s="23">
        <v>0</v>
      </c>
      <c r="AB1060" s="22">
        <v>0</v>
      </c>
      <c r="AC1060" s="23">
        <v>0</v>
      </c>
      <c r="AD1060" s="23">
        <v>0</v>
      </c>
      <c r="AE1060" s="23">
        <v>0</v>
      </c>
      <c r="AF1060" s="24">
        <v>0</v>
      </c>
      <c r="AG1060" s="23">
        <v>0</v>
      </c>
      <c r="AH1060" s="23">
        <v>0</v>
      </c>
      <c r="AI1060" s="25">
        <f t="shared" si="151"/>
        <v>281007345</v>
      </c>
      <c r="AJ1060" s="25">
        <v>0</v>
      </c>
      <c r="AK1060" s="24">
        <v>0</v>
      </c>
      <c r="AL1060" s="23">
        <v>0</v>
      </c>
      <c r="AM1060" s="23">
        <v>0</v>
      </c>
      <c r="AN1060" s="24">
        <v>0</v>
      </c>
      <c r="AO1060" s="24">
        <v>0</v>
      </c>
      <c r="AP1060" s="23">
        <v>0</v>
      </c>
      <c r="AQ1060" s="23">
        <v>0</v>
      </c>
      <c r="AR1060" s="23">
        <v>0</v>
      </c>
      <c r="AS1060" s="41" t="s">
        <v>2304</v>
      </c>
      <c r="AT1060" s="23">
        <v>0</v>
      </c>
      <c r="AU1060" s="23">
        <v>0</v>
      </c>
      <c r="AV1060" s="25">
        <v>281007345</v>
      </c>
      <c r="AW1060" s="22">
        <v>0</v>
      </c>
      <c r="AX1060" s="23">
        <v>0</v>
      </c>
      <c r="AY1060" s="41">
        <v>0</v>
      </c>
      <c r="AZ1060" s="23">
        <v>0</v>
      </c>
      <c r="BA1060" s="24">
        <v>0</v>
      </c>
      <c r="BB1060" s="23">
        <v>0</v>
      </c>
      <c r="BC1060" s="23"/>
      <c r="BD1060" s="23">
        <v>0</v>
      </c>
      <c r="BE1060" s="41">
        <v>0</v>
      </c>
      <c r="BF1060" s="23">
        <v>303991495</v>
      </c>
      <c r="BG1060" s="23">
        <v>263516231</v>
      </c>
      <c r="BH1060" s="25">
        <v>848515071</v>
      </c>
      <c r="BI1060" s="23">
        <v>0</v>
      </c>
      <c r="BJ1060" s="23">
        <v>88356011</v>
      </c>
      <c r="BK1060" s="23">
        <v>0</v>
      </c>
      <c r="BL1060" s="23">
        <v>0</v>
      </c>
      <c r="BM1060" s="23">
        <v>0</v>
      </c>
      <c r="BN1060" s="24">
        <v>0</v>
      </c>
      <c r="BO1060" s="23">
        <v>0</v>
      </c>
      <c r="BP1060" s="23">
        <v>0</v>
      </c>
      <c r="BQ1060" s="23">
        <v>0</v>
      </c>
      <c r="BR1060" s="25">
        <v>936871082</v>
      </c>
      <c r="BS1060" s="22">
        <v>0</v>
      </c>
      <c r="BT1060" s="23">
        <v>0</v>
      </c>
      <c r="BU1060" s="23">
        <v>0</v>
      </c>
      <c r="BV1060" s="23">
        <v>0</v>
      </c>
      <c r="BW1060" s="24">
        <v>0</v>
      </c>
      <c r="BX1060" s="23">
        <v>0</v>
      </c>
      <c r="BY1060" s="23">
        <v>0</v>
      </c>
      <c r="BZ1060" s="23">
        <v>0</v>
      </c>
      <c r="CA1060" s="25">
        <f t="shared" si="152"/>
        <v>936871082</v>
      </c>
      <c r="CB1060" s="22">
        <v>0</v>
      </c>
      <c r="CC1060" s="23">
        <v>0</v>
      </c>
      <c r="CD1060" s="23">
        <v>0</v>
      </c>
      <c r="CE1060" s="23">
        <v>0</v>
      </c>
      <c r="CF1060" s="24">
        <v>0</v>
      </c>
      <c r="CG1060" s="23">
        <v>0</v>
      </c>
      <c r="CH1060" s="23">
        <v>0</v>
      </c>
      <c r="CI1060" s="23">
        <v>0</v>
      </c>
      <c r="CJ1060" s="25">
        <f t="shared" si="153"/>
        <v>936871082</v>
      </c>
      <c r="CK1060" s="22">
        <v>0</v>
      </c>
      <c r="CL1060" s="23">
        <v>0</v>
      </c>
      <c r="CM1060" s="23">
        <v>0</v>
      </c>
      <c r="CN1060" s="23">
        <v>0</v>
      </c>
      <c r="CO1060" s="23">
        <v>0</v>
      </c>
      <c r="CP1060" s="24">
        <v>0</v>
      </c>
      <c r="CQ1060" s="23">
        <v>0</v>
      </c>
      <c r="CR1060" s="23">
        <v>0</v>
      </c>
      <c r="CS1060" s="25">
        <f t="shared" si="154"/>
        <v>936871082</v>
      </c>
      <c r="CT1060" s="22">
        <v>0</v>
      </c>
      <c r="CU1060" s="23">
        <v>0</v>
      </c>
      <c r="CV1060" s="23">
        <v>0</v>
      </c>
      <c r="CW1060" s="23">
        <v>0</v>
      </c>
      <c r="CX1060" s="23">
        <v>0</v>
      </c>
      <c r="CY1060" s="24">
        <v>0</v>
      </c>
      <c r="CZ1060" s="23">
        <v>0</v>
      </c>
      <c r="DA1060" s="23">
        <v>0</v>
      </c>
      <c r="DB1060" s="25">
        <f t="shared" si="147"/>
        <v>936871082</v>
      </c>
      <c r="DC1060" s="22">
        <v>0</v>
      </c>
      <c r="DD1060" s="23">
        <v>0</v>
      </c>
      <c r="DE1060" s="23">
        <v>0</v>
      </c>
      <c r="DF1060" s="23">
        <v>0</v>
      </c>
      <c r="DG1060" s="23">
        <v>0</v>
      </c>
      <c r="DH1060" s="24">
        <v>0</v>
      </c>
      <c r="DI1060" s="23">
        <v>0</v>
      </c>
      <c r="DJ1060" s="23">
        <v>0</v>
      </c>
      <c r="DK1060" s="25">
        <f t="shared" si="148"/>
        <v>936871082</v>
      </c>
      <c r="DL1060" s="28">
        <v>0</v>
      </c>
      <c r="DM1060" s="23">
        <v>0</v>
      </c>
      <c r="DN1060" s="23">
        <v>0</v>
      </c>
      <c r="DO1060" s="23">
        <v>0</v>
      </c>
      <c r="DP1060" s="23">
        <v>0</v>
      </c>
      <c r="DQ1060" s="23"/>
      <c r="DR1060" s="23">
        <v>0</v>
      </c>
      <c r="DS1060" s="23">
        <v>0</v>
      </c>
      <c r="DT1060" s="24">
        <v>0</v>
      </c>
      <c r="DU1060" s="23">
        <v>0</v>
      </c>
      <c r="DV1060" s="23">
        <v>0</v>
      </c>
      <c r="DW1060" s="26">
        <f t="shared" si="155"/>
        <v>936871082</v>
      </c>
      <c r="DX1060" s="26">
        <f>VLOOKUP(B1060,[2]RPTNCT049_ConsultaSaldosContabl!$I$4:$K$7914,3,0)</f>
        <v>392347506</v>
      </c>
      <c r="DY1060" s="13" t="e">
        <f>+S1060+AD1060+AU1060+#REF!+BG1060+#REF!+BQ1060+#REF!</f>
        <v>#REF!</v>
      </c>
    </row>
    <row r="1061" spans="1:129" ht="15" customHeight="1" x14ac:dyDescent="0.2">
      <c r="A1061" s="9">
        <v>8000372324</v>
      </c>
      <c r="B1061" s="9">
        <v>800037232</v>
      </c>
      <c r="C1061" s="9"/>
      <c r="D1061" s="27">
        <v>216052560</v>
      </c>
      <c r="E1061" s="21" t="s">
        <v>816</v>
      </c>
      <c r="F1061" s="20" t="s">
        <v>1951</v>
      </c>
      <c r="G1061" s="22">
        <f>VLOOKUP(A1061,[1]SGP!$A$4:$G$1137,7,0)</f>
        <v>0</v>
      </c>
      <c r="H1061" s="23"/>
      <c r="I1061" s="23">
        <v>0</v>
      </c>
      <c r="J1061" s="23">
        <v>0</v>
      </c>
      <c r="K1061" s="24">
        <v>0</v>
      </c>
      <c r="L1061" s="23">
        <v>0</v>
      </c>
      <c r="M1061" s="23">
        <v>0</v>
      </c>
      <c r="N1061" s="25">
        <f t="shared" si="149"/>
        <v>0</v>
      </c>
      <c r="O1061" s="25">
        <v>0</v>
      </c>
      <c r="P1061" s="22">
        <v>0</v>
      </c>
      <c r="Q1061" s="23">
        <v>0</v>
      </c>
      <c r="R1061" s="23">
        <v>0</v>
      </c>
      <c r="S1061" s="31">
        <v>104972314</v>
      </c>
      <c r="T1061" s="23">
        <v>0</v>
      </c>
      <c r="U1061" s="24">
        <v>0</v>
      </c>
      <c r="V1061" s="23">
        <v>0</v>
      </c>
      <c r="W1061" s="23">
        <v>0</v>
      </c>
      <c r="X1061" s="25">
        <f t="shared" si="150"/>
        <v>104972314</v>
      </c>
      <c r="Y1061" s="25">
        <v>0</v>
      </c>
      <c r="Z1061" s="22">
        <v>0</v>
      </c>
      <c r="AA1061" s="23">
        <v>0</v>
      </c>
      <c r="AB1061" s="22">
        <v>0</v>
      </c>
      <c r="AC1061" s="23">
        <v>0</v>
      </c>
      <c r="AD1061" s="23">
        <v>0</v>
      </c>
      <c r="AE1061" s="23">
        <v>0</v>
      </c>
      <c r="AF1061" s="24">
        <v>0</v>
      </c>
      <c r="AG1061" s="23">
        <v>0</v>
      </c>
      <c r="AH1061" s="23">
        <v>0</v>
      </c>
      <c r="AI1061" s="25">
        <f t="shared" si="151"/>
        <v>104972314</v>
      </c>
      <c r="AJ1061" s="25">
        <v>0</v>
      </c>
      <c r="AK1061" s="24">
        <v>0</v>
      </c>
      <c r="AL1061" s="23">
        <v>0</v>
      </c>
      <c r="AM1061" s="23">
        <v>0</v>
      </c>
      <c r="AN1061" s="24">
        <v>0</v>
      </c>
      <c r="AO1061" s="24">
        <v>0</v>
      </c>
      <c r="AP1061" s="23">
        <v>0</v>
      </c>
      <c r="AQ1061" s="23">
        <v>0</v>
      </c>
      <c r="AR1061" s="23">
        <v>0</v>
      </c>
      <c r="AS1061" s="41" t="s">
        <v>2304</v>
      </c>
      <c r="AT1061" s="23">
        <v>0</v>
      </c>
      <c r="AU1061" s="23">
        <v>0</v>
      </c>
      <c r="AV1061" s="25">
        <v>104972314</v>
      </c>
      <c r="AW1061" s="22">
        <v>0</v>
      </c>
      <c r="AX1061" s="23">
        <v>0</v>
      </c>
      <c r="AY1061" s="41">
        <v>0</v>
      </c>
      <c r="AZ1061" s="23">
        <v>0</v>
      </c>
      <c r="BA1061" s="24">
        <v>0</v>
      </c>
      <c r="BB1061" s="23">
        <v>0</v>
      </c>
      <c r="BC1061" s="23"/>
      <c r="BD1061" s="23">
        <v>0</v>
      </c>
      <c r="BE1061" s="41">
        <v>0</v>
      </c>
      <c r="BF1061" s="23">
        <v>76678405</v>
      </c>
      <c r="BG1061" s="23">
        <v>95696562</v>
      </c>
      <c r="BH1061" s="25">
        <v>277347281</v>
      </c>
      <c r="BI1061" s="23">
        <v>0</v>
      </c>
      <c r="BJ1061" s="23">
        <v>21899101</v>
      </c>
      <c r="BK1061" s="23">
        <v>0</v>
      </c>
      <c r="BL1061" s="23">
        <v>0</v>
      </c>
      <c r="BM1061" s="23">
        <v>0</v>
      </c>
      <c r="BN1061" s="24">
        <v>0</v>
      </c>
      <c r="BO1061" s="23">
        <v>0</v>
      </c>
      <c r="BP1061" s="23">
        <v>0</v>
      </c>
      <c r="BQ1061" s="23">
        <v>0</v>
      </c>
      <c r="BR1061" s="25">
        <v>299246382</v>
      </c>
      <c r="BS1061" s="22">
        <v>0</v>
      </c>
      <c r="BT1061" s="23">
        <v>0</v>
      </c>
      <c r="BU1061" s="23">
        <v>0</v>
      </c>
      <c r="BV1061" s="23">
        <v>0</v>
      </c>
      <c r="BW1061" s="24">
        <v>0</v>
      </c>
      <c r="BX1061" s="23">
        <v>0</v>
      </c>
      <c r="BY1061" s="23">
        <v>0</v>
      </c>
      <c r="BZ1061" s="23">
        <v>0</v>
      </c>
      <c r="CA1061" s="25">
        <f t="shared" si="152"/>
        <v>299246382</v>
      </c>
      <c r="CB1061" s="22">
        <v>0</v>
      </c>
      <c r="CC1061" s="23">
        <v>0</v>
      </c>
      <c r="CD1061" s="23">
        <v>0</v>
      </c>
      <c r="CE1061" s="23">
        <v>0</v>
      </c>
      <c r="CF1061" s="24">
        <v>0</v>
      </c>
      <c r="CG1061" s="23">
        <v>0</v>
      </c>
      <c r="CH1061" s="23">
        <v>0</v>
      </c>
      <c r="CI1061" s="23">
        <v>0</v>
      </c>
      <c r="CJ1061" s="25">
        <f t="shared" si="153"/>
        <v>299246382</v>
      </c>
      <c r="CK1061" s="22">
        <v>0</v>
      </c>
      <c r="CL1061" s="23">
        <v>0</v>
      </c>
      <c r="CM1061" s="23">
        <v>0</v>
      </c>
      <c r="CN1061" s="23">
        <v>0</v>
      </c>
      <c r="CO1061" s="23">
        <v>0</v>
      </c>
      <c r="CP1061" s="24">
        <v>0</v>
      </c>
      <c r="CQ1061" s="23">
        <v>0</v>
      </c>
      <c r="CR1061" s="23">
        <v>0</v>
      </c>
      <c r="CS1061" s="25">
        <f t="shared" si="154"/>
        <v>299246382</v>
      </c>
      <c r="CT1061" s="22">
        <v>0</v>
      </c>
      <c r="CU1061" s="23">
        <v>0</v>
      </c>
      <c r="CV1061" s="23">
        <v>0</v>
      </c>
      <c r="CW1061" s="23"/>
      <c r="CX1061" s="23">
        <v>0</v>
      </c>
      <c r="CY1061" s="24">
        <v>0</v>
      </c>
      <c r="CZ1061" s="23">
        <v>0</v>
      </c>
      <c r="DA1061" s="23">
        <v>0</v>
      </c>
      <c r="DB1061" s="25">
        <f t="shared" si="147"/>
        <v>299246382</v>
      </c>
      <c r="DC1061" s="22">
        <v>0</v>
      </c>
      <c r="DD1061" s="23">
        <v>0</v>
      </c>
      <c r="DE1061" s="23">
        <v>0</v>
      </c>
      <c r="DF1061" s="23">
        <v>0</v>
      </c>
      <c r="DG1061" s="23">
        <v>0</v>
      </c>
      <c r="DH1061" s="24">
        <v>0</v>
      </c>
      <c r="DI1061" s="23">
        <v>0</v>
      </c>
      <c r="DJ1061" s="23">
        <v>0</v>
      </c>
      <c r="DK1061" s="25">
        <f t="shared" si="148"/>
        <v>299246382</v>
      </c>
      <c r="DL1061" s="28">
        <v>0</v>
      </c>
      <c r="DM1061" s="23">
        <v>0</v>
      </c>
      <c r="DN1061" s="23">
        <v>0</v>
      </c>
      <c r="DO1061" s="23">
        <v>0</v>
      </c>
      <c r="DP1061" s="23"/>
      <c r="DQ1061" s="23"/>
      <c r="DR1061" s="23">
        <v>0</v>
      </c>
      <c r="DS1061" s="23">
        <v>0</v>
      </c>
      <c r="DT1061" s="24">
        <v>0</v>
      </c>
      <c r="DU1061" s="23">
        <v>0</v>
      </c>
      <c r="DV1061" s="23">
        <v>0</v>
      </c>
      <c r="DW1061" s="26">
        <f t="shared" si="155"/>
        <v>299246382</v>
      </c>
      <c r="DX1061" s="26">
        <f>VLOOKUP(B1061,[2]RPTNCT049_ConsultaSaldosContabl!$I$4:$K$7914,3,0)</f>
        <v>98577506</v>
      </c>
      <c r="DY1061" s="13" t="e">
        <f>+S1061+AD1061+AU1061+#REF!+BG1061+#REF!+BQ1061+#REF!</f>
        <v>#REF!</v>
      </c>
    </row>
    <row r="1062" spans="1:129" ht="15" customHeight="1" x14ac:dyDescent="0.2">
      <c r="A1062" s="9">
        <v>8000371752</v>
      </c>
      <c r="B1062" s="9">
        <v>800037175</v>
      </c>
      <c r="C1062" s="9"/>
      <c r="D1062" s="27">
        <v>215713657</v>
      </c>
      <c r="E1062" s="21" t="s">
        <v>262</v>
      </c>
      <c r="F1062" s="20" t="s">
        <v>1411</v>
      </c>
      <c r="G1062" s="22">
        <f>VLOOKUP(A1062,[1]SGP!$A$4:$G$1137,7,0)</f>
        <v>0</v>
      </c>
      <c r="H1062" s="23"/>
      <c r="I1062" s="23">
        <v>0</v>
      </c>
      <c r="J1062" s="23">
        <v>0</v>
      </c>
      <c r="K1062" s="24">
        <v>0</v>
      </c>
      <c r="L1062" s="23">
        <v>0</v>
      </c>
      <c r="M1062" s="23">
        <v>0</v>
      </c>
      <c r="N1062" s="25">
        <f t="shared" si="149"/>
        <v>0</v>
      </c>
      <c r="O1062" s="25">
        <v>0</v>
      </c>
      <c r="P1062" s="22">
        <v>0</v>
      </c>
      <c r="Q1062" s="23">
        <v>0</v>
      </c>
      <c r="R1062" s="23">
        <v>0</v>
      </c>
      <c r="S1062" s="31">
        <v>323084396</v>
      </c>
      <c r="T1062" s="23">
        <v>0</v>
      </c>
      <c r="U1062" s="24">
        <v>0</v>
      </c>
      <c r="V1062" s="23">
        <v>0</v>
      </c>
      <c r="W1062" s="23">
        <v>0</v>
      </c>
      <c r="X1062" s="25">
        <f t="shared" si="150"/>
        <v>323084396</v>
      </c>
      <c r="Y1062" s="25">
        <v>0</v>
      </c>
      <c r="Z1062" s="22">
        <v>0</v>
      </c>
      <c r="AA1062" s="23">
        <v>0</v>
      </c>
      <c r="AB1062" s="22">
        <v>0</v>
      </c>
      <c r="AC1062" s="23">
        <v>0</v>
      </c>
      <c r="AD1062" s="23">
        <v>0</v>
      </c>
      <c r="AE1062" s="23">
        <v>0</v>
      </c>
      <c r="AF1062" s="24">
        <v>0</v>
      </c>
      <c r="AG1062" s="23">
        <v>0</v>
      </c>
      <c r="AH1062" s="23">
        <v>0</v>
      </c>
      <c r="AI1062" s="25">
        <f t="shared" si="151"/>
        <v>323084396</v>
      </c>
      <c r="AJ1062" s="25">
        <v>0</v>
      </c>
      <c r="AK1062" s="24">
        <v>0</v>
      </c>
      <c r="AL1062" s="23">
        <v>0</v>
      </c>
      <c r="AM1062" s="23">
        <v>0</v>
      </c>
      <c r="AN1062" s="24">
        <v>0</v>
      </c>
      <c r="AO1062" s="24">
        <v>0</v>
      </c>
      <c r="AP1062" s="23">
        <v>0</v>
      </c>
      <c r="AQ1062" s="23">
        <v>0</v>
      </c>
      <c r="AR1062" s="23">
        <v>0</v>
      </c>
      <c r="AS1062" s="41" t="s">
        <v>2304</v>
      </c>
      <c r="AT1062" s="23">
        <v>0</v>
      </c>
      <c r="AU1062" s="23">
        <v>0</v>
      </c>
      <c r="AV1062" s="25">
        <v>323084396</v>
      </c>
      <c r="AW1062" s="22">
        <v>0</v>
      </c>
      <c r="AX1062" s="23">
        <v>0</v>
      </c>
      <c r="AY1062" s="41">
        <v>0</v>
      </c>
      <c r="AZ1062" s="23">
        <v>0</v>
      </c>
      <c r="BA1062" s="24">
        <v>0</v>
      </c>
      <c r="BB1062" s="23">
        <v>0</v>
      </c>
      <c r="BC1062" s="23"/>
      <c r="BD1062" s="23">
        <v>0</v>
      </c>
      <c r="BE1062" s="41">
        <v>0</v>
      </c>
      <c r="BF1062" s="23">
        <v>310437015</v>
      </c>
      <c r="BG1062" s="23">
        <v>306288070</v>
      </c>
      <c r="BH1062" s="25">
        <v>939809481</v>
      </c>
      <c r="BI1062" s="23">
        <v>0</v>
      </c>
      <c r="BJ1062" s="23">
        <v>91451083</v>
      </c>
      <c r="BK1062" s="23">
        <v>0</v>
      </c>
      <c r="BL1062" s="23">
        <v>0</v>
      </c>
      <c r="BM1062" s="23">
        <v>0</v>
      </c>
      <c r="BN1062" s="24">
        <v>0</v>
      </c>
      <c r="BO1062" s="23">
        <v>0</v>
      </c>
      <c r="BP1062" s="23">
        <v>0</v>
      </c>
      <c r="BQ1062" s="23">
        <v>0</v>
      </c>
      <c r="BR1062" s="25">
        <v>1031260564</v>
      </c>
      <c r="BS1062" s="22">
        <v>0</v>
      </c>
      <c r="BT1062" s="23">
        <v>0</v>
      </c>
      <c r="BU1062" s="23">
        <v>0</v>
      </c>
      <c r="BV1062" s="23">
        <v>0</v>
      </c>
      <c r="BW1062" s="24">
        <v>0</v>
      </c>
      <c r="BX1062" s="23">
        <v>0</v>
      </c>
      <c r="BY1062" s="23">
        <v>0</v>
      </c>
      <c r="BZ1062" s="23">
        <v>0</v>
      </c>
      <c r="CA1062" s="25">
        <f t="shared" si="152"/>
        <v>1031260564</v>
      </c>
      <c r="CB1062" s="22">
        <v>0</v>
      </c>
      <c r="CC1062" s="23">
        <v>0</v>
      </c>
      <c r="CD1062" s="23">
        <v>0</v>
      </c>
      <c r="CE1062" s="23">
        <v>0</v>
      </c>
      <c r="CF1062" s="24">
        <v>0</v>
      </c>
      <c r="CG1062" s="23">
        <v>0</v>
      </c>
      <c r="CH1062" s="23">
        <v>0</v>
      </c>
      <c r="CI1062" s="23">
        <v>0</v>
      </c>
      <c r="CJ1062" s="25">
        <f t="shared" si="153"/>
        <v>1031260564</v>
      </c>
      <c r="CK1062" s="22">
        <v>0</v>
      </c>
      <c r="CL1062" s="23">
        <v>0</v>
      </c>
      <c r="CM1062" s="23">
        <v>0</v>
      </c>
      <c r="CN1062" s="23">
        <v>0</v>
      </c>
      <c r="CO1062" s="23">
        <v>0</v>
      </c>
      <c r="CP1062" s="24">
        <v>0</v>
      </c>
      <c r="CQ1062" s="23">
        <v>0</v>
      </c>
      <c r="CR1062" s="23">
        <v>0</v>
      </c>
      <c r="CS1062" s="25">
        <f t="shared" si="154"/>
        <v>1031260564</v>
      </c>
      <c r="CT1062" s="22">
        <v>0</v>
      </c>
      <c r="CU1062" s="23">
        <v>0</v>
      </c>
      <c r="CV1062" s="23">
        <v>0</v>
      </c>
      <c r="CW1062" s="23"/>
      <c r="CX1062" s="23">
        <v>0</v>
      </c>
      <c r="CY1062" s="24">
        <v>0</v>
      </c>
      <c r="CZ1062" s="23">
        <v>0</v>
      </c>
      <c r="DA1062" s="23">
        <v>0</v>
      </c>
      <c r="DB1062" s="25">
        <f t="shared" si="147"/>
        <v>1031260564</v>
      </c>
      <c r="DC1062" s="22">
        <v>0</v>
      </c>
      <c r="DD1062" s="23">
        <v>0</v>
      </c>
      <c r="DE1062" s="23">
        <v>0</v>
      </c>
      <c r="DF1062" s="23">
        <v>0</v>
      </c>
      <c r="DG1062" s="23">
        <v>0</v>
      </c>
      <c r="DH1062" s="24">
        <v>0</v>
      </c>
      <c r="DI1062" s="23">
        <v>0</v>
      </c>
      <c r="DJ1062" s="23">
        <v>0</v>
      </c>
      <c r="DK1062" s="25">
        <f t="shared" si="148"/>
        <v>1031260564</v>
      </c>
      <c r="DL1062" s="28">
        <v>0</v>
      </c>
      <c r="DM1062" s="23">
        <v>0</v>
      </c>
      <c r="DN1062" s="23">
        <v>0</v>
      </c>
      <c r="DO1062" s="23">
        <v>0</v>
      </c>
      <c r="DP1062" s="23"/>
      <c r="DQ1062" s="23"/>
      <c r="DR1062" s="23">
        <v>0</v>
      </c>
      <c r="DS1062" s="23">
        <v>0</v>
      </c>
      <c r="DT1062" s="24">
        <v>0</v>
      </c>
      <c r="DU1062" s="23">
        <v>0</v>
      </c>
      <c r="DV1062" s="23">
        <v>0</v>
      </c>
      <c r="DW1062" s="26">
        <f t="shared" si="155"/>
        <v>1031260564</v>
      </c>
      <c r="DX1062" s="26">
        <f>VLOOKUP(B1062,[2]RPTNCT049_ConsultaSaldosContabl!$I$4:$K$7914,3,0)</f>
        <v>401888098</v>
      </c>
      <c r="DY1062" s="13" t="e">
        <f>+S1062+AD1062+AU1062+#REF!+BG1062+#REF!+BQ1062+#REF!</f>
        <v>#REF!</v>
      </c>
    </row>
    <row r="1063" spans="1:129" ht="15" customHeight="1" x14ac:dyDescent="0.2">
      <c r="A1063" s="9">
        <v>8000371666</v>
      </c>
      <c r="B1063" s="9">
        <v>800037166</v>
      </c>
      <c r="C1063" s="9"/>
      <c r="D1063" s="27">
        <v>215013650</v>
      </c>
      <c r="E1063" s="21" t="s">
        <v>261</v>
      </c>
      <c r="F1063" s="20" t="s">
        <v>1409</v>
      </c>
      <c r="G1063" s="22">
        <f>VLOOKUP(A1063,[1]SGP!$A$4:$G$1137,7,0)</f>
        <v>0</v>
      </c>
      <c r="H1063" s="23"/>
      <c r="I1063" s="23">
        <v>0</v>
      </c>
      <c r="J1063" s="23">
        <v>0</v>
      </c>
      <c r="K1063" s="24">
        <v>0</v>
      </c>
      <c r="L1063" s="23">
        <v>0</v>
      </c>
      <c r="M1063" s="23">
        <v>0</v>
      </c>
      <c r="N1063" s="25">
        <f t="shared" si="149"/>
        <v>0</v>
      </c>
      <c r="O1063" s="25">
        <v>0</v>
      </c>
      <c r="P1063" s="22">
        <v>0</v>
      </c>
      <c r="Q1063" s="23">
        <v>0</v>
      </c>
      <c r="R1063" s="23">
        <v>0</v>
      </c>
      <c r="S1063" s="31">
        <v>122789013</v>
      </c>
      <c r="T1063" s="23">
        <v>0</v>
      </c>
      <c r="U1063" s="24">
        <v>0</v>
      </c>
      <c r="V1063" s="23">
        <v>0</v>
      </c>
      <c r="W1063" s="23">
        <v>0</v>
      </c>
      <c r="X1063" s="25">
        <f t="shared" si="150"/>
        <v>122789013</v>
      </c>
      <c r="Y1063" s="25">
        <v>0</v>
      </c>
      <c r="Z1063" s="22">
        <v>0</v>
      </c>
      <c r="AA1063" s="23">
        <v>0</v>
      </c>
      <c r="AB1063" s="22">
        <v>0</v>
      </c>
      <c r="AC1063" s="23">
        <v>0</v>
      </c>
      <c r="AD1063" s="23">
        <v>0</v>
      </c>
      <c r="AE1063" s="23">
        <v>0</v>
      </c>
      <c r="AF1063" s="24">
        <v>0</v>
      </c>
      <c r="AG1063" s="23">
        <v>0</v>
      </c>
      <c r="AH1063" s="23">
        <v>0</v>
      </c>
      <c r="AI1063" s="25">
        <f t="shared" si="151"/>
        <v>122789013</v>
      </c>
      <c r="AJ1063" s="25">
        <v>0</v>
      </c>
      <c r="AK1063" s="24">
        <v>0</v>
      </c>
      <c r="AL1063" s="23">
        <v>0</v>
      </c>
      <c r="AM1063" s="23">
        <v>0</v>
      </c>
      <c r="AN1063" s="24">
        <v>0</v>
      </c>
      <c r="AO1063" s="24">
        <v>0</v>
      </c>
      <c r="AP1063" s="23">
        <v>0</v>
      </c>
      <c r="AQ1063" s="23">
        <v>0</v>
      </c>
      <c r="AR1063" s="23">
        <v>0</v>
      </c>
      <c r="AS1063" s="41" t="s">
        <v>2304</v>
      </c>
      <c r="AT1063" s="23">
        <v>0</v>
      </c>
      <c r="AU1063" s="23">
        <v>0</v>
      </c>
      <c r="AV1063" s="25">
        <v>122789013</v>
      </c>
      <c r="AW1063" s="22">
        <v>0</v>
      </c>
      <c r="AX1063" s="23">
        <v>0</v>
      </c>
      <c r="AY1063" s="41">
        <v>0</v>
      </c>
      <c r="AZ1063" s="23">
        <v>0</v>
      </c>
      <c r="BA1063" s="24">
        <v>0</v>
      </c>
      <c r="BB1063" s="23">
        <v>0</v>
      </c>
      <c r="BC1063" s="23"/>
      <c r="BD1063" s="23">
        <v>0</v>
      </c>
      <c r="BE1063" s="41">
        <v>0</v>
      </c>
      <c r="BF1063" s="23">
        <v>107160785</v>
      </c>
      <c r="BG1063" s="23">
        <v>113324496</v>
      </c>
      <c r="BH1063" s="25">
        <v>343274294</v>
      </c>
      <c r="BI1063" s="23">
        <v>0</v>
      </c>
      <c r="BJ1063" s="23">
        <v>32312856</v>
      </c>
      <c r="BK1063" s="23">
        <v>0</v>
      </c>
      <c r="BL1063" s="23">
        <v>0</v>
      </c>
      <c r="BM1063" s="23">
        <v>0</v>
      </c>
      <c r="BN1063" s="24">
        <v>0</v>
      </c>
      <c r="BO1063" s="23">
        <v>0</v>
      </c>
      <c r="BP1063" s="23">
        <v>0</v>
      </c>
      <c r="BQ1063" s="23">
        <v>0</v>
      </c>
      <c r="BR1063" s="25">
        <v>375587150</v>
      </c>
      <c r="BS1063" s="22">
        <v>0</v>
      </c>
      <c r="BT1063" s="23">
        <v>0</v>
      </c>
      <c r="BU1063" s="23">
        <v>0</v>
      </c>
      <c r="BV1063" s="23">
        <v>0</v>
      </c>
      <c r="BW1063" s="24">
        <v>0</v>
      </c>
      <c r="BX1063" s="23">
        <v>0</v>
      </c>
      <c r="BY1063" s="23">
        <v>0</v>
      </c>
      <c r="BZ1063" s="23">
        <v>0</v>
      </c>
      <c r="CA1063" s="25">
        <f t="shared" si="152"/>
        <v>375587150</v>
      </c>
      <c r="CB1063" s="22">
        <v>0</v>
      </c>
      <c r="CC1063" s="23">
        <v>0</v>
      </c>
      <c r="CD1063" s="23">
        <v>0</v>
      </c>
      <c r="CE1063" s="23">
        <v>0</v>
      </c>
      <c r="CF1063" s="24">
        <v>0</v>
      </c>
      <c r="CG1063" s="23">
        <v>0</v>
      </c>
      <c r="CH1063" s="23">
        <v>0</v>
      </c>
      <c r="CI1063" s="23">
        <v>0</v>
      </c>
      <c r="CJ1063" s="25">
        <f t="shared" si="153"/>
        <v>375587150</v>
      </c>
      <c r="CK1063" s="22">
        <v>0</v>
      </c>
      <c r="CL1063" s="23">
        <v>0</v>
      </c>
      <c r="CM1063" s="23">
        <v>0</v>
      </c>
      <c r="CN1063" s="23">
        <v>0</v>
      </c>
      <c r="CO1063" s="23">
        <v>0</v>
      </c>
      <c r="CP1063" s="24">
        <v>0</v>
      </c>
      <c r="CQ1063" s="23">
        <v>0</v>
      </c>
      <c r="CR1063" s="23">
        <v>0</v>
      </c>
      <c r="CS1063" s="25">
        <f t="shared" si="154"/>
        <v>375587150</v>
      </c>
      <c r="CT1063" s="22">
        <v>0</v>
      </c>
      <c r="CU1063" s="23">
        <v>0</v>
      </c>
      <c r="CV1063" s="23">
        <v>0</v>
      </c>
      <c r="CW1063" s="23"/>
      <c r="CX1063" s="23">
        <v>0</v>
      </c>
      <c r="CY1063" s="24">
        <v>0</v>
      </c>
      <c r="CZ1063" s="23">
        <v>0</v>
      </c>
      <c r="DA1063" s="23">
        <v>0</v>
      </c>
      <c r="DB1063" s="25">
        <f t="shared" ref="DB1063:DB1126" si="156">SUM(CS1063:DA1063)</f>
        <v>375587150</v>
      </c>
      <c r="DC1063" s="22">
        <v>0</v>
      </c>
      <c r="DD1063" s="23">
        <v>0</v>
      </c>
      <c r="DE1063" s="23">
        <v>0</v>
      </c>
      <c r="DF1063" s="23">
        <v>0</v>
      </c>
      <c r="DG1063" s="23">
        <v>0</v>
      </c>
      <c r="DH1063" s="24">
        <v>0</v>
      </c>
      <c r="DI1063" s="23">
        <v>0</v>
      </c>
      <c r="DJ1063" s="23">
        <v>0</v>
      </c>
      <c r="DK1063" s="25">
        <f t="shared" ref="DK1063:DK1084" si="157">+DB1063+DC1063+DD1063+DE1063+DF1063+DG1063+DH1063+DI1063+DJ1063</f>
        <v>375587150</v>
      </c>
      <c r="DL1063" s="28">
        <v>0</v>
      </c>
      <c r="DM1063" s="23">
        <v>0</v>
      </c>
      <c r="DN1063" s="23">
        <v>0</v>
      </c>
      <c r="DO1063" s="23">
        <v>0</v>
      </c>
      <c r="DP1063" s="23"/>
      <c r="DQ1063" s="23"/>
      <c r="DR1063" s="23">
        <v>0</v>
      </c>
      <c r="DS1063" s="23">
        <v>0</v>
      </c>
      <c r="DT1063" s="24">
        <v>0</v>
      </c>
      <c r="DU1063" s="23">
        <v>0</v>
      </c>
      <c r="DV1063" s="23">
        <v>0</v>
      </c>
      <c r="DW1063" s="26">
        <f t="shared" si="155"/>
        <v>375587150</v>
      </c>
      <c r="DX1063" s="26">
        <f>VLOOKUP(B1063,[2]RPTNCT049_ConsultaSaldosContabl!$I$4:$K$7914,3,0)</f>
        <v>139473641</v>
      </c>
      <c r="DY1063" s="13" t="e">
        <f>+S1063+AD1063+AU1063+#REF!+BG1063+#REF!+BQ1063+#REF!</f>
        <v>#REF!</v>
      </c>
    </row>
    <row r="1064" spans="1:129" ht="15" customHeight="1" x14ac:dyDescent="0.2">
      <c r="A1064" s="9">
        <v>8000356779</v>
      </c>
      <c r="B1064" s="9">
        <v>800035677</v>
      </c>
      <c r="C1064" s="9"/>
      <c r="D1064" s="27">
        <v>216013760</v>
      </c>
      <c r="E1064" s="21" t="s">
        <v>269</v>
      </c>
      <c r="F1064" s="20" t="s">
        <v>1418</v>
      </c>
      <c r="G1064" s="22">
        <f>VLOOKUP(A1064,[1]SGP!$A$4:$G$1137,7,0)</f>
        <v>0</v>
      </c>
      <c r="H1064" s="23"/>
      <c r="I1064" s="23">
        <v>0</v>
      </c>
      <c r="J1064" s="23">
        <v>0</v>
      </c>
      <c r="K1064" s="24">
        <v>0</v>
      </c>
      <c r="L1064" s="23">
        <v>0</v>
      </c>
      <c r="M1064" s="23">
        <v>0</v>
      </c>
      <c r="N1064" s="25">
        <f t="shared" si="149"/>
        <v>0</v>
      </c>
      <c r="O1064" s="25">
        <v>0</v>
      </c>
      <c r="P1064" s="22">
        <v>0</v>
      </c>
      <c r="Q1064" s="23">
        <v>0</v>
      </c>
      <c r="R1064" s="23">
        <v>0</v>
      </c>
      <c r="S1064" s="31">
        <v>77507806</v>
      </c>
      <c r="T1064" s="23">
        <v>0</v>
      </c>
      <c r="U1064" s="24">
        <v>0</v>
      </c>
      <c r="V1064" s="23">
        <v>0</v>
      </c>
      <c r="W1064" s="23">
        <v>0</v>
      </c>
      <c r="X1064" s="25">
        <f t="shared" si="150"/>
        <v>77507806</v>
      </c>
      <c r="Y1064" s="25">
        <v>0</v>
      </c>
      <c r="Z1064" s="22">
        <v>0</v>
      </c>
      <c r="AA1064" s="23">
        <v>0</v>
      </c>
      <c r="AB1064" s="22">
        <v>0</v>
      </c>
      <c r="AC1064" s="23">
        <v>0</v>
      </c>
      <c r="AD1064" s="23">
        <v>0</v>
      </c>
      <c r="AE1064" s="23">
        <v>0</v>
      </c>
      <c r="AF1064" s="24">
        <v>0</v>
      </c>
      <c r="AG1064" s="23">
        <v>0</v>
      </c>
      <c r="AH1064" s="23">
        <v>0</v>
      </c>
      <c r="AI1064" s="25">
        <f t="shared" si="151"/>
        <v>77507806</v>
      </c>
      <c r="AJ1064" s="25">
        <v>0</v>
      </c>
      <c r="AK1064" s="24">
        <v>0</v>
      </c>
      <c r="AL1064" s="23">
        <v>0</v>
      </c>
      <c r="AM1064" s="23">
        <v>0</v>
      </c>
      <c r="AN1064" s="24">
        <v>0</v>
      </c>
      <c r="AO1064" s="24">
        <v>0</v>
      </c>
      <c r="AP1064" s="23">
        <v>0</v>
      </c>
      <c r="AQ1064" s="23">
        <v>0</v>
      </c>
      <c r="AR1064" s="23">
        <v>0</v>
      </c>
      <c r="AS1064" s="41" t="s">
        <v>2304</v>
      </c>
      <c r="AT1064" s="23">
        <v>0</v>
      </c>
      <c r="AU1064" s="23">
        <v>0</v>
      </c>
      <c r="AV1064" s="25">
        <v>77507806</v>
      </c>
      <c r="AW1064" s="22">
        <v>0</v>
      </c>
      <c r="AX1064" s="23">
        <v>0</v>
      </c>
      <c r="AY1064" s="41">
        <v>0</v>
      </c>
      <c r="AZ1064" s="23">
        <v>0</v>
      </c>
      <c r="BA1064" s="24">
        <v>0</v>
      </c>
      <c r="BB1064" s="23">
        <v>0</v>
      </c>
      <c r="BC1064" s="23"/>
      <c r="BD1064" s="23">
        <v>0</v>
      </c>
      <c r="BE1064" s="41">
        <v>0</v>
      </c>
      <c r="BF1064" s="23">
        <v>68123985</v>
      </c>
      <c r="BG1064" s="23">
        <v>73043963</v>
      </c>
      <c r="BH1064" s="25">
        <v>218675754</v>
      </c>
      <c r="BI1064" s="23">
        <v>0</v>
      </c>
      <c r="BJ1064" s="23">
        <v>20968164</v>
      </c>
      <c r="BK1064" s="23">
        <v>0</v>
      </c>
      <c r="BL1064" s="23">
        <v>0</v>
      </c>
      <c r="BM1064" s="23">
        <v>0</v>
      </c>
      <c r="BN1064" s="24">
        <v>0</v>
      </c>
      <c r="BO1064" s="23">
        <v>0</v>
      </c>
      <c r="BP1064" s="23">
        <v>0</v>
      </c>
      <c r="BQ1064" s="23">
        <v>0</v>
      </c>
      <c r="BR1064" s="25">
        <v>239643918</v>
      </c>
      <c r="BS1064" s="22">
        <v>0</v>
      </c>
      <c r="BT1064" s="23">
        <v>0</v>
      </c>
      <c r="BU1064" s="23">
        <v>0</v>
      </c>
      <c r="BV1064" s="23">
        <v>0</v>
      </c>
      <c r="BW1064" s="24">
        <v>0</v>
      </c>
      <c r="BX1064" s="23">
        <v>0</v>
      </c>
      <c r="BY1064" s="23">
        <v>0</v>
      </c>
      <c r="BZ1064" s="23">
        <v>0</v>
      </c>
      <c r="CA1064" s="25">
        <f t="shared" si="152"/>
        <v>239643918</v>
      </c>
      <c r="CB1064" s="22">
        <v>0</v>
      </c>
      <c r="CC1064" s="23">
        <v>0</v>
      </c>
      <c r="CD1064" s="23">
        <v>0</v>
      </c>
      <c r="CE1064" s="23">
        <v>0</v>
      </c>
      <c r="CF1064" s="24">
        <v>0</v>
      </c>
      <c r="CG1064" s="23">
        <v>0</v>
      </c>
      <c r="CH1064" s="23">
        <v>0</v>
      </c>
      <c r="CI1064" s="23">
        <v>0</v>
      </c>
      <c r="CJ1064" s="25">
        <f t="shared" si="153"/>
        <v>239643918</v>
      </c>
      <c r="CK1064" s="22">
        <v>0</v>
      </c>
      <c r="CL1064" s="23">
        <v>0</v>
      </c>
      <c r="CM1064" s="23">
        <v>0</v>
      </c>
      <c r="CN1064" s="23">
        <v>0</v>
      </c>
      <c r="CO1064" s="23">
        <v>0</v>
      </c>
      <c r="CP1064" s="24">
        <v>0</v>
      </c>
      <c r="CQ1064" s="23">
        <v>0</v>
      </c>
      <c r="CR1064" s="23">
        <v>0</v>
      </c>
      <c r="CS1064" s="25">
        <f t="shared" si="154"/>
        <v>239643918</v>
      </c>
      <c r="CT1064" s="22">
        <v>0</v>
      </c>
      <c r="CU1064" s="23">
        <v>0</v>
      </c>
      <c r="CV1064" s="23">
        <v>0</v>
      </c>
      <c r="CW1064" s="23"/>
      <c r="CX1064" s="23">
        <v>0</v>
      </c>
      <c r="CY1064" s="24">
        <v>0</v>
      </c>
      <c r="CZ1064" s="23">
        <v>0</v>
      </c>
      <c r="DA1064" s="23">
        <v>0</v>
      </c>
      <c r="DB1064" s="25">
        <f t="shared" si="156"/>
        <v>239643918</v>
      </c>
      <c r="DC1064" s="22">
        <v>0</v>
      </c>
      <c r="DD1064" s="23">
        <v>0</v>
      </c>
      <c r="DE1064" s="23">
        <v>0</v>
      </c>
      <c r="DF1064" s="23">
        <v>0</v>
      </c>
      <c r="DG1064" s="23">
        <v>0</v>
      </c>
      <c r="DH1064" s="24">
        <v>0</v>
      </c>
      <c r="DI1064" s="23">
        <v>0</v>
      </c>
      <c r="DJ1064" s="23">
        <v>0</v>
      </c>
      <c r="DK1064" s="25">
        <f t="shared" si="157"/>
        <v>239643918</v>
      </c>
      <c r="DL1064" s="28">
        <v>0</v>
      </c>
      <c r="DM1064" s="23">
        <v>0</v>
      </c>
      <c r="DN1064" s="23">
        <v>0</v>
      </c>
      <c r="DO1064" s="23">
        <v>0</v>
      </c>
      <c r="DP1064" s="23"/>
      <c r="DQ1064" s="23"/>
      <c r="DR1064" s="23">
        <v>0</v>
      </c>
      <c r="DS1064" s="23">
        <v>0</v>
      </c>
      <c r="DT1064" s="24">
        <v>0</v>
      </c>
      <c r="DU1064" s="23">
        <v>0</v>
      </c>
      <c r="DV1064" s="23">
        <v>0</v>
      </c>
      <c r="DW1064" s="26">
        <f t="shared" si="155"/>
        <v>239643918</v>
      </c>
      <c r="DX1064" s="26">
        <f>VLOOKUP(B1064,[2]RPTNCT049_ConsultaSaldosContabl!$I$4:$K$7914,3,0)</f>
        <v>89092149</v>
      </c>
      <c r="DY1064" s="13" t="e">
        <f>+S1064+AD1064+AU1064+#REF!+BG1064+#REF!+BQ1064+#REF!</f>
        <v>#REF!</v>
      </c>
    </row>
    <row r="1065" spans="1:129" ht="15" customHeight="1" x14ac:dyDescent="0.2">
      <c r="A1065" s="9">
        <v>8000354821</v>
      </c>
      <c r="B1065" s="9">
        <v>800035482</v>
      </c>
      <c r="C1065" s="9"/>
      <c r="D1065" s="27">
        <v>218352083</v>
      </c>
      <c r="E1065" s="21" t="s">
        <v>779</v>
      </c>
      <c r="F1065" s="20" t="s">
        <v>1914</v>
      </c>
      <c r="G1065" s="22">
        <f>VLOOKUP(A1065,[1]SGP!$A$4:$G$1137,7,0)</f>
        <v>0</v>
      </c>
      <c r="H1065" s="23"/>
      <c r="I1065" s="23">
        <v>0</v>
      </c>
      <c r="J1065" s="23">
        <v>0</v>
      </c>
      <c r="K1065" s="24">
        <v>0</v>
      </c>
      <c r="L1065" s="23">
        <v>0</v>
      </c>
      <c r="M1065" s="23">
        <v>0</v>
      </c>
      <c r="N1065" s="25">
        <f t="shared" si="149"/>
        <v>0</v>
      </c>
      <c r="O1065" s="25">
        <v>0</v>
      </c>
      <c r="P1065" s="22">
        <v>0</v>
      </c>
      <c r="Q1065" s="23">
        <v>0</v>
      </c>
      <c r="R1065" s="23">
        <v>0</v>
      </c>
      <c r="S1065" s="31">
        <v>53970644</v>
      </c>
      <c r="T1065" s="23">
        <v>0</v>
      </c>
      <c r="U1065" s="24">
        <v>0</v>
      </c>
      <c r="V1065" s="23">
        <v>0</v>
      </c>
      <c r="W1065" s="23">
        <v>0</v>
      </c>
      <c r="X1065" s="25">
        <f t="shared" si="150"/>
        <v>53970644</v>
      </c>
      <c r="Y1065" s="25">
        <v>0</v>
      </c>
      <c r="Z1065" s="22">
        <v>0</v>
      </c>
      <c r="AA1065" s="23">
        <v>0</v>
      </c>
      <c r="AB1065" s="22">
        <v>0</v>
      </c>
      <c r="AC1065" s="23">
        <v>0</v>
      </c>
      <c r="AD1065" s="23">
        <v>0</v>
      </c>
      <c r="AE1065" s="23">
        <v>0</v>
      </c>
      <c r="AF1065" s="24">
        <v>0</v>
      </c>
      <c r="AG1065" s="23">
        <v>0</v>
      </c>
      <c r="AH1065" s="23">
        <v>0</v>
      </c>
      <c r="AI1065" s="25">
        <f t="shared" si="151"/>
        <v>53970644</v>
      </c>
      <c r="AJ1065" s="25">
        <v>0</v>
      </c>
      <c r="AK1065" s="24">
        <v>0</v>
      </c>
      <c r="AL1065" s="23">
        <v>0</v>
      </c>
      <c r="AM1065" s="23">
        <v>0</v>
      </c>
      <c r="AN1065" s="24">
        <v>0</v>
      </c>
      <c r="AO1065" s="24">
        <v>0</v>
      </c>
      <c r="AP1065" s="23">
        <v>0</v>
      </c>
      <c r="AQ1065" s="23">
        <v>0</v>
      </c>
      <c r="AR1065" s="23">
        <v>0</v>
      </c>
      <c r="AS1065" s="41" t="s">
        <v>2304</v>
      </c>
      <c r="AT1065" s="23">
        <v>0</v>
      </c>
      <c r="AU1065" s="23">
        <v>0</v>
      </c>
      <c r="AV1065" s="25">
        <v>53970644</v>
      </c>
      <c r="AW1065" s="22">
        <v>0</v>
      </c>
      <c r="AX1065" s="23">
        <v>0</v>
      </c>
      <c r="AY1065" s="41">
        <v>0</v>
      </c>
      <c r="AZ1065" s="23">
        <v>0</v>
      </c>
      <c r="BA1065" s="24">
        <v>0</v>
      </c>
      <c r="BB1065" s="23">
        <v>0</v>
      </c>
      <c r="BC1065" s="23"/>
      <c r="BD1065" s="23">
        <v>0</v>
      </c>
      <c r="BE1065" s="41">
        <v>0</v>
      </c>
      <c r="BF1065" s="23">
        <v>29480645</v>
      </c>
      <c r="BG1065" s="23">
        <v>48457010</v>
      </c>
      <c r="BH1065" s="25">
        <v>131908299</v>
      </c>
      <c r="BI1065" s="23">
        <v>0</v>
      </c>
      <c r="BJ1065" s="23">
        <v>10195090</v>
      </c>
      <c r="BK1065" s="23">
        <v>0</v>
      </c>
      <c r="BL1065" s="23">
        <v>0</v>
      </c>
      <c r="BM1065" s="23">
        <v>0</v>
      </c>
      <c r="BN1065" s="24">
        <v>0</v>
      </c>
      <c r="BO1065" s="23">
        <v>0</v>
      </c>
      <c r="BP1065" s="23">
        <v>0</v>
      </c>
      <c r="BQ1065" s="23">
        <v>0</v>
      </c>
      <c r="BR1065" s="25">
        <v>142103389</v>
      </c>
      <c r="BS1065" s="22">
        <v>0</v>
      </c>
      <c r="BT1065" s="23">
        <v>0</v>
      </c>
      <c r="BU1065" s="23">
        <v>0</v>
      </c>
      <c r="BV1065" s="23">
        <v>0</v>
      </c>
      <c r="BW1065" s="24">
        <v>0</v>
      </c>
      <c r="BX1065" s="23">
        <v>0</v>
      </c>
      <c r="BY1065" s="23">
        <v>0</v>
      </c>
      <c r="BZ1065" s="23">
        <v>0</v>
      </c>
      <c r="CA1065" s="25">
        <f t="shared" si="152"/>
        <v>142103389</v>
      </c>
      <c r="CB1065" s="22">
        <v>0</v>
      </c>
      <c r="CC1065" s="23">
        <v>0</v>
      </c>
      <c r="CD1065" s="23">
        <v>0</v>
      </c>
      <c r="CE1065" s="23">
        <v>0</v>
      </c>
      <c r="CF1065" s="24">
        <v>0</v>
      </c>
      <c r="CG1065" s="23">
        <v>0</v>
      </c>
      <c r="CH1065" s="23">
        <v>0</v>
      </c>
      <c r="CI1065" s="23">
        <v>0</v>
      </c>
      <c r="CJ1065" s="25">
        <f t="shared" si="153"/>
        <v>142103389</v>
      </c>
      <c r="CK1065" s="22">
        <v>0</v>
      </c>
      <c r="CL1065" s="23">
        <v>0</v>
      </c>
      <c r="CM1065" s="23">
        <v>0</v>
      </c>
      <c r="CN1065" s="23">
        <v>0</v>
      </c>
      <c r="CO1065" s="23">
        <v>0</v>
      </c>
      <c r="CP1065" s="24">
        <v>0</v>
      </c>
      <c r="CQ1065" s="23">
        <v>0</v>
      </c>
      <c r="CR1065" s="23">
        <v>0</v>
      </c>
      <c r="CS1065" s="25">
        <f t="shared" si="154"/>
        <v>142103389</v>
      </c>
      <c r="CT1065" s="22">
        <v>0</v>
      </c>
      <c r="CU1065" s="23">
        <v>0</v>
      </c>
      <c r="CV1065" s="23">
        <v>0</v>
      </c>
      <c r="CW1065" s="23"/>
      <c r="CX1065" s="23">
        <v>0</v>
      </c>
      <c r="CY1065" s="24">
        <v>0</v>
      </c>
      <c r="CZ1065" s="23">
        <v>0</v>
      </c>
      <c r="DA1065" s="23">
        <v>0</v>
      </c>
      <c r="DB1065" s="25">
        <f t="shared" si="156"/>
        <v>142103389</v>
      </c>
      <c r="DC1065" s="22">
        <v>0</v>
      </c>
      <c r="DD1065" s="23">
        <v>0</v>
      </c>
      <c r="DE1065" s="23">
        <v>0</v>
      </c>
      <c r="DF1065" s="23">
        <v>0</v>
      </c>
      <c r="DG1065" s="23">
        <v>0</v>
      </c>
      <c r="DH1065" s="24">
        <v>0</v>
      </c>
      <c r="DI1065" s="23">
        <v>0</v>
      </c>
      <c r="DJ1065" s="23">
        <v>0</v>
      </c>
      <c r="DK1065" s="25">
        <f t="shared" si="157"/>
        <v>142103389</v>
      </c>
      <c r="DL1065" s="28">
        <v>0</v>
      </c>
      <c r="DM1065" s="23">
        <v>0</v>
      </c>
      <c r="DN1065" s="23">
        <v>0</v>
      </c>
      <c r="DO1065" s="23">
        <v>0</v>
      </c>
      <c r="DP1065" s="23"/>
      <c r="DQ1065" s="23"/>
      <c r="DR1065" s="23">
        <v>0</v>
      </c>
      <c r="DS1065" s="23">
        <v>0</v>
      </c>
      <c r="DT1065" s="24">
        <v>0</v>
      </c>
      <c r="DU1065" s="23">
        <v>0</v>
      </c>
      <c r="DV1065" s="23">
        <v>0</v>
      </c>
      <c r="DW1065" s="26">
        <f t="shared" si="155"/>
        <v>142103389</v>
      </c>
      <c r="DX1065" s="26">
        <f>VLOOKUP(B1065,[2]RPTNCT049_ConsultaSaldosContabl!$I$4:$K$7914,3,0)</f>
        <v>39675735</v>
      </c>
      <c r="DY1065" s="13" t="e">
        <f>+S1065+AD1065+AU1065+#REF!+BG1065+#REF!+BQ1065+#REF!</f>
        <v>#REF!</v>
      </c>
    </row>
    <row r="1066" spans="1:129" ht="15" customHeight="1" x14ac:dyDescent="0.2">
      <c r="A1066" s="9">
        <v>8000350241</v>
      </c>
      <c r="B1066" s="9">
        <v>800035024</v>
      </c>
      <c r="C1066" s="9"/>
      <c r="D1066" s="27">
        <v>211552215</v>
      </c>
      <c r="E1066" s="21" t="s">
        <v>784</v>
      </c>
      <c r="F1066" s="20" t="s">
        <v>1919</v>
      </c>
      <c r="G1066" s="22">
        <f>VLOOKUP(A1066,[1]SGP!$A$4:$G$1137,7,0)</f>
        <v>0</v>
      </c>
      <c r="H1066" s="23"/>
      <c r="I1066" s="23">
        <v>0</v>
      </c>
      <c r="J1066" s="23">
        <v>0</v>
      </c>
      <c r="K1066" s="24">
        <v>0</v>
      </c>
      <c r="L1066" s="23">
        <v>0</v>
      </c>
      <c r="M1066" s="23">
        <v>0</v>
      </c>
      <c r="N1066" s="25">
        <f t="shared" si="149"/>
        <v>0</v>
      </c>
      <c r="O1066" s="25">
        <v>0</v>
      </c>
      <c r="P1066" s="22">
        <v>0</v>
      </c>
      <c r="Q1066" s="23">
        <v>0</v>
      </c>
      <c r="R1066" s="23">
        <v>0</v>
      </c>
      <c r="S1066" s="31">
        <v>142489194</v>
      </c>
      <c r="T1066" s="23">
        <v>0</v>
      </c>
      <c r="U1066" s="24">
        <v>0</v>
      </c>
      <c r="V1066" s="23">
        <v>0</v>
      </c>
      <c r="W1066" s="23">
        <v>0</v>
      </c>
      <c r="X1066" s="25">
        <f t="shared" si="150"/>
        <v>142489194</v>
      </c>
      <c r="Y1066" s="25">
        <v>0</v>
      </c>
      <c r="Z1066" s="22">
        <v>0</v>
      </c>
      <c r="AA1066" s="23">
        <v>0</v>
      </c>
      <c r="AB1066" s="22">
        <v>0</v>
      </c>
      <c r="AC1066" s="23">
        <v>0</v>
      </c>
      <c r="AD1066" s="23">
        <v>0</v>
      </c>
      <c r="AE1066" s="23">
        <v>0</v>
      </c>
      <c r="AF1066" s="24">
        <v>0</v>
      </c>
      <c r="AG1066" s="23">
        <v>0</v>
      </c>
      <c r="AH1066" s="23">
        <v>0</v>
      </c>
      <c r="AI1066" s="25">
        <f t="shared" si="151"/>
        <v>142489194</v>
      </c>
      <c r="AJ1066" s="25">
        <v>0</v>
      </c>
      <c r="AK1066" s="24">
        <v>0</v>
      </c>
      <c r="AL1066" s="23">
        <v>0</v>
      </c>
      <c r="AM1066" s="23">
        <v>0</v>
      </c>
      <c r="AN1066" s="24">
        <v>0</v>
      </c>
      <c r="AO1066" s="24">
        <v>0</v>
      </c>
      <c r="AP1066" s="23">
        <v>0</v>
      </c>
      <c r="AQ1066" s="23">
        <v>0</v>
      </c>
      <c r="AR1066" s="23">
        <v>0</v>
      </c>
      <c r="AS1066" s="41" t="s">
        <v>2304</v>
      </c>
      <c r="AT1066" s="23">
        <v>0</v>
      </c>
      <c r="AU1066" s="23">
        <v>0</v>
      </c>
      <c r="AV1066" s="25">
        <v>142489194</v>
      </c>
      <c r="AW1066" s="22">
        <v>0</v>
      </c>
      <c r="AX1066" s="23">
        <v>0</v>
      </c>
      <c r="AY1066" s="41">
        <v>0</v>
      </c>
      <c r="AZ1066" s="23">
        <v>0</v>
      </c>
      <c r="BA1066" s="24">
        <v>0</v>
      </c>
      <c r="BB1066" s="23">
        <v>0</v>
      </c>
      <c r="BC1066" s="23"/>
      <c r="BD1066" s="23">
        <v>0</v>
      </c>
      <c r="BE1066" s="41">
        <v>0</v>
      </c>
      <c r="BF1066" s="23">
        <v>137354695</v>
      </c>
      <c r="BG1066" s="23">
        <v>133879919</v>
      </c>
      <c r="BH1066" s="25">
        <v>413723808</v>
      </c>
      <c r="BI1066" s="23">
        <v>0</v>
      </c>
      <c r="BJ1066" s="23">
        <v>40713899</v>
      </c>
      <c r="BK1066" s="23">
        <v>0</v>
      </c>
      <c r="BL1066" s="23">
        <v>0</v>
      </c>
      <c r="BM1066" s="23">
        <v>0</v>
      </c>
      <c r="BN1066" s="24">
        <v>0</v>
      </c>
      <c r="BO1066" s="23">
        <v>0</v>
      </c>
      <c r="BP1066" s="23">
        <v>0</v>
      </c>
      <c r="BQ1066" s="23">
        <v>0</v>
      </c>
      <c r="BR1066" s="25">
        <v>454437707</v>
      </c>
      <c r="BS1066" s="22">
        <v>0</v>
      </c>
      <c r="BT1066" s="23">
        <v>0</v>
      </c>
      <c r="BU1066" s="23">
        <v>0</v>
      </c>
      <c r="BV1066" s="23">
        <v>0</v>
      </c>
      <c r="BW1066" s="24">
        <v>0</v>
      </c>
      <c r="BX1066" s="23">
        <v>0</v>
      </c>
      <c r="BY1066" s="23">
        <v>0</v>
      </c>
      <c r="BZ1066" s="23">
        <v>0</v>
      </c>
      <c r="CA1066" s="25">
        <f t="shared" si="152"/>
        <v>454437707</v>
      </c>
      <c r="CB1066" s="22">
        <v>0</v>
      </c>
      <c r="CC1066" s="23">
        <v>0</v>
      </c>
      <c r="CD1066" s="23">
        <v>0</v>
      </c>
      <c r="CE1066" s="23">
        <v>0</v>
      </c>
      <c r="CF1066" s="24">
        <v>0</v>
      </c>
      <c r="CG1066" s="23">
        <v>0</v>
      </c>
      <c r="CH1066" s="23">
        <v>0</v>
      </c>
      <c r="CI1066" s="23">
        <v>0</v>
      </c>
      <c r="CJ1066" s="25">
        <f t="shared" si="153"/>
        <v>454437707</v>
      </c>
      <c r="CK1066" s="22">
        <v>0</v>
      </c>
      <c r="CL1066" s="23">
        <v>0</v>
      </c>
      <c r="CM1066" s="23">
        <v>0</v>
      </c>
      <c r="CN1066" s="23">
        <v>0</v>
      </c>
      <c r="CO1066" s="23">
        <v>0</v>
      </c>
      <c r="CP1066" s="24">
        <v>0</v>
      </c>
      <c r="CQ1066" s="23">
        <v>0</v>
      </c>
      <c r="CR1066" s="23">
        <v>0</v>
      </c>
      <c r="CS1066" s="25">
        <f t="shared" si="154"/>
        <v>454437707</v>
      </c>
      <c r="CT1066" s="22">
        <v>0</v>
      </c>
      <c r="CU1066" s="23">
        <v>0</v>
      </c>
      <c r="CV1066" s="23">
        <v>0</v>
      </c>
      <c r="CW1066" s="23"/>
      <c r="CX1066" s="23">
        <v>0</v>
      </c>
      <c r="CY1066" s="24">
        <v>0</v>
      </c>
      <c r="CZ1066" s="23">
        <v>0</v>
      </c>
      <c r="DA1066" s="23">
        <v>0</v>
      </c>
      <c r="DB1066" s="25">
        <f t="shared" si="156"/>
        <v>454437707</v>
      </c>
      <c r="DC1066" s="22">
        <v>0</v>
      </c>
      <c r="DD1066" s="23">
        <v>0</v>
      </c>
      <c r="DE1066" s="23">
        <v>0</v>
      </c>
      <c r="DF1066" s="23">
        <v>0</v>
      </c>
      <c r="DG1066" s="23">
        <v>0</v>
      </c>
      <c r="DH1066" s="24">
        <v>0</v>
      </c>
      <c r="DI1066" s="23">
        <v>0</v>
      </c>
      <c r="DJ1066" s="23">
        <v>0</v>
      </c>
      <c r="DK1066" s="25">
        <f t="shared" si="157"/>
        <v>454437707</v>
      </c>
      <c r="DL1066" s="28">
        <v>0</v>
      </c>
      <c r="DM1066" s="23">
        <v>0</v>
      </c>
      <c r="DN1066" s="23">
        <v>0</v>
      </c>
      <c r="DO1066" s="23">
        <v>0</v>
      </c>
      <c r="DP1066" s="23">
        <v>0</v>
      </c>
      <c r="DQ1066" s="23"/>
      <c r="DR1066" s="23">
        <v>0</v>
      </c>
      <c r="DS1066" s="23">
        <v>0</v>
      </c>
      <c r="DT1066" s="24">
        <v>0</v>
      </c>
      <c r="DU1066" s="23">
        <v>0</v>
      </c>
      <c r="DV1066" s="23">
        <v>0</v>
      </c>
      <c r="DW1066" s="26">
        <f t="shared" si="155"/>
        <v>454437707</v>
      </c>
      <c r="DX1066" s="26">
        <f>VLOOKUP(B1066,[2]RPTNCT049_ConsultaSaldosContabl!$I$4:$K$7914,3,0)</f>
        <v>178068594</v>
      </c>
      <c r="DY1066" s="13" t="e">
        <f>+S1066+AD1066+AU1066+#REF!+BG1066+#REF!+BQ1066+#REF!</f>
        <v>#REF!</v>
      </c>
    </row>
    <row r="1067" spans="1:129" ht="15" customHeight="1" x14ac:dyDescent="0.2">
      <c r="A1067" s="9">
        <v>8000344760</v>
      </c>
      <c r="B1067" s="9">
        <v>800034476</v>
      </c>
      <c r="C1067" s="9"/>
      <c r="D1067" s="27">
        <v>218515185</v>
      </c>
      <c r="E1067" s="21" t="s">
        <v>295</v>
      </c>
      <c r="F1067" s="20" t="s">
        <v>1444</v>
      </c>
      <c r="G1067" s="22">
        <f>VLOOKUP(A1067,[1]SGP!$A$4:$G$1137,7,0)</f>
        <v>0</v>
      </c>
      <c r="H1067" s="23"/>
      <c r="I1067" s="23">
        <v>0</v>
      </c>
      <c r="J1067" s="23">
        <v>0</v>
      </c>
      <c r="K1067" s="24">
        <v>0</v>
      </c>
      <c r="L1067" s="23">
        <v>0</v>
      </c>
      <c r="M1067" s="23">
        <v>0</v>
      </c>
      <c r="N1067" s="25">
        <f t="shared" si="149"/>
        <v>0</v>
      </c>
      <c r="O1067" s="25">
        <v>0</v>
      </c>
      <c r="P1067" s="22">
        <v>0</v>
      </c>
      <c r="Q1067" s="23">
        <v>0</v>
      </c>
      <c r="R1067" s="23">
        <v>0</v>
      </c>
      <c r="S1067" s="31">
        <v>49017708</v>
      </c>
      <c r="T1067" s="23">
        <v>0</v>
      </c>
      <c r="U1067" s="24">
        <v>0</v>
      </c>
      <c r="V1067" s="23">
        <v>0</v>
      </c>
      <c r="W1067" s="23">
        <v>0</v>
      </c>
      <c r="X1067" s="25">
        <f t="shared" si="150"/>
        <v>49017708</v>
      </c>
      <c r="Y1067" s="25">
        <v>0</v>
      </c>
      <c r="Z1067" s="22">
        <v>0</v>
      </c>
      <c r="AA1067" s="23">
        <v>0</v>
      </c>
      <c r="AB1067" s="22">
        <v>0</v>
      </c>
      <c r="AC1067" s="23">
        <v>0</v>
      </c>
      <c r="AD1067" s="23">
        <v>0</v>
      </c>
      <c r="AE1067" s="23">
        <v>0</v>
      </c>
      <c r="AF1067" s="24">
        <v>0</v>
      </c>
      <c r="AG1067" s="23">
        <v>0</v>
      </c>
      <c r="AH1067" s="23">
        <v>0</v>
      </c>
      <c r="AI1067" s="25">
        <f t="shared" si="151"/>
        <v>49017708</v>
      </c>
      <c r="AJ1067" s="25">
        <v>0</v>
      </c>
      <c r="AK1067" s="24">
        <v>0</v>
      </c>
      <c r="AL1067" s="23">
        <v>0</v>
      </c>
      <c r="AM1067" s="23">
        <v>0</v>
      </c>
      <c r="AN1067" s="24">
        <v>0</v>
      </c>
      <c r="AO1067" s="24">
        <v>0</v>
      </c>
      <c r="AP1067" s="23">
        <v>0</v>
      </c>
      <c r="AQ1067" s="23">
        <v>0</v>
      </c>
      <c r="AR1067" s="23">
        <v>0</v>
      </c>
      <c r="AS1067" s="41" t="s">
        <v>2304</v>
      </c>
      <c r="AT1067" s="23">
        <v>0</v>
      </c>
      <c r="AU1067" s="23">
        <v>0</v>
      </c>
      <c r="AV1067" s="25">
        <v>49017708</v>
      </c>
      <c r="AW1067" s="22">
        <v>0</v>
      </c>
      <c r="AX1067" s="23">
        <v>0</v>
      </c>
      <c r="AY1067" s="41">
        <v>0</v>
      </c>
      <c r="AZ1067" s="23">
        <v>0</v>
      </c>
      <c r="BA1067" s="24">
        <v>0</v>
      </c>
      <c r="BB1067" s="23">
        <v>0</v>
      </c>
      <c r="BC1067" s="23"/>
      <c r="BD1067" s="23">
        <v>0</v>
      </c>
      <c r="BE1067" s="41">
        <v>0</v>
      </c>
      <c r="BF1067" s="23">
        <v>35035190</v>
      </c>
      <c r="BG1067" s="23">
        <v>46729510</v>
      </c>
      <c r="BH1067" s="25">
        <v>130782408</v>
      </c>
      <c r="BI1067" s="23">
        <v>0</v>
      </c>
      <c r="BJ1067" s="23">
        <v>9990801</v>
      </c>
      <c r="BK1067" s="23">
        <v>0</v>
      </c>
      <c r="BL1067" s="23">
        <v>0</v>
      </c>
      <c r="BM1067" s="23">
        <v>0</v>
      </c>
      <c r="BN1067" s="24">
        <v>0</v>
      </c>
      <c r="BO1067" s="23">
        <v>0</v>
      </c>
      <c r="BP1067" s="23">
        <v>0</v>
      </c>
      <c r="BQ1067" s="23">
        <v>0</v>
      </c>
      <c r="BR1067" s="25">
        <v>140773209</v>
      </c>
      <c r="BS1067" s="22">
        <v>0</v>
      </c>
      <c r="BT1067" s="23">
        <v>0</v>
      </c>
      <c r="BU1067" s="23">
        <v>0</v>
      </c>
      <c r="BV1067" s="23">
        <v>0</v>
      </c>
      <c r="BW1067" s="24">
        <v>0</v>
      </c>
      <c r="BX1067" s="23">
        <v>0</v>
      </c>
      <c r="BY1067" s="23">
        <v>0</v>
      </c>
      <c r="BZ1067" s="23">
        <v>0</v>
      </c>
      <c r="CA1067" s="25">
        <f t="shared" si="152"/>
        <v>140773209</v>
      </c>
      <c r="CB1067" s="22">
        <v>0</v>
      </c>
      <c r="CC1067" s="23">
        <v>0</v>
      </c>
      <c r="CD1067" s="23">
        <v>0</v>
      </c>
      <c r="CE1067" s="23">
        <v>0</v>
      </c>
      <c r="CF1067" s="24">
        <v>0</v>
      </c>
      <c r="CG1067" s="23">
        <v>0</v>
      </c>
      <c r="CH1067" s="23">
        <v>0</v>
      </c>
      <c r="CI1067" s="23">
        <v>0</v>
      </c>
      <c r="CJ1067" s="25">
        <f t="shared" si="153"/>
        <v>140773209</v>
      </c>
      <c r="CK1067" s="22">
        <v>0</v>
      </c>
      <c r="CL1067" s="23">
        <v>0</v>
      </c>
      <c r="CM1067" s="23">
        <v>0</v>
      </c>
      <c r="CN1067" s="23">
        <v>0</v>
      </c>
      <c r="CO1067" s="23">
        <v>0</v>
      </c>
      <c r="CP1067" s="24">
        <v>0</v>
      </c>
      <c r="CQ1067" s="23">
        <v>0</v>
      </c>
      <c r="CR1067" s="23">
        <v>0</v>
      </c>
      <c r="CS1067" s="25">
        <f t="shared" si="154"/>
        <v>140773209</v>
      </c>
      <c r="CT1067" s="22">
        <v>0</v>
      </c>
      <c r="CU1067" s="23">
        <v>0</v>
      </c>
      <c r="CV1067" s="23">
        <v>0</v>
      </c>
      <c r="CW1067" s="23"/>
      <c r="CX1067" s="23">
        <v>0</v>
      </c>
      <c r="CY1067" s="24">
        <v>0</v>
      </c>
      <c r="CZ1067" s="23">
        <v>0</v>
      </c>
      <c r="DA1067" s="23">
        <v>0</v>
      </c>
      <c r="DB1067" s="25">
        <f t="shared" si="156"/>
        <v>140773209</v>
      </c>
      <c r="DC1067" s="22">
        <v>0</v>
      </c>
      <c r="DD1067" s="23">
        <v>0</v>
      </c>
      <c r="DE1067" s="23">
        <v>0</v>
      </c>
      <c r="DF1067" s="23">
        <v>0</v>
      </c>
      <c r="DG1067" s="23">
        <v>0</v>
      </c>
      <c r="DH1067" s="24">
        <v>0</v>
      </c>
      <c r="DI1067" s="23">
        <v>0</v>
      </c>
      <c r="DJ1067" s="23">
        <v>0</v>
      </c>
      <c r="DK1067" s="25">
        <f t="shared" si="157"/>
        <v>140773209</v>
      </c>
      <c r="DL1067" s="28">
        <v>0</v>
      </c>
      <c r="DM1067" s="23">
        <v>0</v>
      </c>
      <c r="DN1067" s="23">
        <v>0</v>
      </c>
      <c r="DO1067" s="23">
        <v>0</v>
      </c>
      <c r="DP1067" s="23"/>
      <c r="DQ1067" s="23"/>
      <c r="DR1067" s="23">
        <v>0</v>
      </c>
      <c r="DS1067" s="23">
        <v>0</v>
      </c>
      <c r="DT1067" s="24">
        <v>0</v>
      </c>
      <c r="DU1067" s="23">
        <v>0</v>
      </c>
      <c r="DV1067" s="23">
        <v>0</v>
      </c>
      <c r="DW1067" s="26">
        <f t="shared" si="155"/>
        <v>140773209</v>
      </c>
      <c r="DX1067" s="26">
        <f>VLOOKUP(B1067,[2]RPTNCT049_ConsultaSaldosContabl!$I$4:$K$7914,3,0)</f>
        <v>45025991</v>
      </c>
      <c r="DY1067" s="13" t="e">
        <f>+S1067+AD1067+AU1067+#REF!+BG1067+#REF!+BQ1067+#REF!</f>
        <v>#REF!</v>
      </c>
    </row>
    <row r="1068" spans="1:129" ht="15" customHeight="1" x14ac:dyDescent="0.2">
      <c r="A1068" s="9">
        <v>8000330620</v>
      </c>
      <c r="B1068" s="9">
        <v>800033062</v>
      </c>
      <c r="C1068" s="9"/>
      <c r="D1068" s="27">
        <v>219415494</v>
      </c>
      <c r="E1068" s="21" t="s">
        <v>335</v>
      </c>
      <c r="F1068" s="20" t="s">
        <v>1482</v>
      </c>
      <c r="G1068" s="22">
        <f>VLOOKUP(A1068,[1]SGP!$A$4:$G$1137,7,0)</f>
        <v>0</v>
      </c>
      <c r="H1068" s="23"/>
      <c r="I1068" s="23">
        <v>0</v>
      </c>
      <c r="J1068" s="23">
        <v>0</v>
      </c>
      <c r="K1068" s="24">
        <v>0</v>
      </c>
      <c r="L1068" s="23">
        <v>0</v>
      </c>
      <c r="M1068" s="23">
        <v>0</v>
      </c>
      <c r="N1068" s="25">
        <f t="shared" si="149"/>
        <v>0</v>
      </c>
      <c r="O1068" s="25">
        <v>0</v>
      </c>
      <c r="P1068" s="22">
        <v>0</v>
      </c>
      <c r="Q1068" s="23">
        <v>0</v>
      </c>
      <c r="R1068" s="23">
        <v>0</v>
      </c>
      <c r="S1068" s="31">
        <v>48371347</v>
      </c>
      <c r="T1068" s="23">
        <v>0</v>
      </c>
      <c r="U1068" s="24">
        <v>0</v>
      </c>
      <c r="V1068" s="23">
        <v>0</v>
      </c>
      <c r="W1068" s="23">
        <v>0</v>
      </c>
      <c r="X1068" s="25">
        <f t="shared" si="150"/>
        <v>48371347</v>
      </c>
      <c r="Y1068" s="25">
        <v>0</v>
      </c>
      <c r="Z1068" s="22">
        <v>0</v>
      </c>
      <c r="AA1068" s="23">
        <v>0</v>
      </c>
      <c r="AB1068" s="22">
        <v>0</v>
      </c>
      <c r="AC1068" s="23">
        <v>0</v>
      </c>
      <c r="AD1068" s="23">
        <v>0</v>
      </c>
      <c r="AE1068" s="23">
        <v>0</v>
      </c>
      <c r="AF1068" s="24">
        <v>0</v>
      </c>
      <c r="AG1068" s="23">
        <v>0</v>
      </c>
      <c r="AH1068" s="23">
        <v>0</v>
      </c>
      <c r="AI1068" s="25">
        <f t="shared" si="151"/>
        <v>48371347</v>
      </c>
      <c r="AJ1068" s="25">
        <v>0</v>
      </c>
      <c r="AK1068" s="24">
        <v>0</v>
      </c>
      <c r="AL1068" s="23">
        <v>0</v>
      </c>
      <c r="AM1068" s="23">
        <v>0</v>
      </c>
      <c r="AN1068" s="24">
        <v>0</v>
      </c>
      <c r="AO1068" s="24">
        <v>0</v>
      </c>
      <c r="AP1068" s="23">
        <v>0</v>
      </c>
      <c r="AQ1068" s="23">
        <v>0</v>
      </c>
      <c r="AR1068" s="23">
        <v>0</v>
      </c>
      <c r="AS1068" s="41" t="s">
        <v>2304</v>
      </c>
      <c r="AT1068" s="23">
        <v>0</v>
      </c>
      <c r="AU1068" s="23">
        <v>0</v>
      </c>
      <c r="AV1068" s="25">
        <v>48371347</v>
      </c>
      <c r="AW1068" s="22">
        <v>0</v>
      </c>
      <c r="AX1068" s="23">
        <v>0</v>
      </c>
      <c r="AY1068" s="41">
        <v>0</v>
      </c>
      <c r="AZ1068" s="23">
        <v>0</v>
      </c>
      <c r="BA1068" s="24">
        <v>0</v>
      </c>
      <c r="BB1068" s="23">
        <v>0</v>
      </c>
      <c r="BC1068" s="23"/>
      <c r="BD1068" s="23">
        <v>0</v>
      </c>
      <c r="BE1068" s="41">
        <v>0</v>
      </c>
      <c r="BF1068" s="23">
        <v>24434755</v>
      </c>
      <c r="BG1068" s="23">
        <v>45992378</v>
      </c>
      <c r="BH1068" s="25">
        <v>118798480</v>
      </c>
      <c r="BI1068" s="23">
        <v>0</v>
      </c>
      <c r="BJ1068" s="23">
        <v>6978857</v>
      </c>
      <c r="BK1068" s="23">
        <v>0</v>
      </c>
      <c r="BL1068" s="23">
        <v>0</v>
      </c>
      <c r="BM1068" s="23">
        <v>0</v>
      </c>
      <c r="BN1068" s="24">
        <v>0</v>
      </c>
      <c r="BO1068" s="23">
        <v>0</v>
      </c>
      <c r="BP1068" s="23">
        <v>0</v>
      </c>
      <c r="BQ1068" s="23">
        <v>0</v>
      </c>
      <c r="BR1068" s="25">
        <v>125777337</v>
      </c>
      <c r="BS1068" s="22">
        <v>0</v>
      </c>
      <c r="BT1068" s="23">
        <v>0</v>
      </c>
      <c r="BU1068" s="23">
        <v>0</v>
      </c>
      <c r="BV1068" s="23">
        <v>0</v>
      </c>
      <c r="BW1068" s="24">
        <v>0</v>
      </c>
      <c r="BX1068" s="23">
        <v>0</v>
      </c>
      <c r="BY1068" s="23">
        <v>0</v>
      </c>
      <c r="BZ1068" s="23">
        <v>0</v>
      </c>
      <c r="CA1068" s="25">
        <f t="shared" si="152"/>
        <v>125777337</v>
      </c>
      <c r="CB1068" s="22">
        <v>0</v>
      </c>
      <c r="CC1068" s="23">
        <v>0</v>
      </c>
      <c r="CD1068" s="23">
        <v>0</v>
      </c>
      <c r="CE1068" s="23">
        <v>0</v>
      </c>
      <c r="CF1068" s="24">
        <v>0</v>
      </c>
      <c r="CG1068" s="23">
        <v>0</v>
      </c>
      <c r="CH1068" s="23">
        <v>0</v>
      </c>
      <c r="CI1068" s="23">
        <v>0</v>
      </c>
      <c r="CJ1068" s="25">
        <f t="shared" si="153"/>
        <v>125777337</v>
      </c>
      <c r="CK1068" s="22">
        <v>0</v>
      </c>
      <c r="CL1068" s="23">
        <v>0</v>
      </c>
      <c r="CM1068" s="23">
        <v>0</v>
      </c>
      <c r="CN1068" s="23">
        <v>0</v>
      </c>
      <c r="CO1068" s="23">
        <v>0</v>
      </c>
      <c r="CP1068" s="24">
        <v>0</v>
      </c>
      <c r="CQ1068" s="23">
        <v>0</v>
      </c>
      <c r="CR1068" s="23">
        <v>0</v>
      </c>
      <c r="CS1068" s="25">
        <f t="shared" si="154"/>
        <v>125777337</v>
      </c>
      <c r="CT1068" s="22">
        <v>0</v>
      </c>
      <c r="CU1068" s="23">
        <v>0</v>
      </c>
      <c r="CV1068" s="23">
        <v>0</v>
      </c>
      <c r="CW1068" s="23"/>
      <c r="CX1068" s="23">
        <v>0</v>
      </c>
      <c r="CY1068" s="24">
        <v>0</v>
      </c>
      <c r="CZ1068" s="23">
        <v>0</v>
      </c>
      <c r="DA1068" s="23">
        <v>0</v>
      </c>
      <c r="DB1068" s="25">
        <f t="shared" si="156"/>
        <v>125777337</v>
      </c>
      <c r="DC1068" s="22">
        <v>0</v>
      </c>
      <c r="DD1068" s="23">
        <v>0</v>
      </c>
      <c r="DE1068" s="23">
        <v>0</v>
      </c>
      <c r="DF1068" s="23">
        <v>0</v>
      </c>
      <c r="DG1068" s="23">
        <v>0</v>
      </c>
      <c r="DH1068" s="24">
        <v>0</v>
      </c>
      <c r="DI1068" s="23">
        <v>0</v>
      </c>
      <c r="DJ1068" s="23">
        <v>0</v>
      </c>
      <c r="DK1068" s="25">
        <f t="shared" si="157"/>
        <v>125777337</v>
      </c>
      <c r="DL1068" s="28">
        <v>0</v>
      </c>
      <c r="DM1068" s="23">
        <v>0</v>
      </c>
      <c r="DN1068" s="23">
        <v>0</v>
      </c>
      <c r="DO1068" s="23">
        <v>0</v>
      </c>
      <c r="DP1068" s="23"/>
      <c r="DQ1068" s="23"/>
      <c r="DR1068" s="23">
        <v>0</v>
      </c>
      <c r="DS1068" s="23">
        <v>0</v>
      </c>
      <c r="DT1068" s="24">
        <v>0</v>
      </c>
      <c r="DU1068" s="23">
        <v>0</v>
      </c>
      <c r="DV1068" s="23">
        <v>0</v>
      </c>
      <c r="DW1068" s="26">
        <f t="shared" si="155"/>
        <v>125777337</v>
      </c>
      <c r="DX1068" s="26">
        <f>VLOOKUP(B1068,[2]RPTNCT049_ConsultaSaldosContabl!$I$4:$K$7914,3,0)</f>
        <v>31413612</v>
      </c>
      <c r="DY1068" s="13" t="e">
        <f>+S1068+AD1068+AU1068+#REF!+BG1068+#REF!+BQ1068+#REF!</f>
        <v>#REF!</v>
      </c>
    </row>
    <row r="1069" spans="1:129" ht="15" customHeight="1" x14ac:dyDescent="0.2">
      <c r="A1069" s="9">
        <v>8000318745</v>
      </c>
      <c r="B1069" s="9">
        <v>800031874</v>
      </c>
      <c r="C1069" s="9"/>
      <c r="D1069" s="27">
        <v>212419824</v>
      </c>
      <c r="E1069" s="21" t="s">
        <v>477</v>
      </c>
      <c r="F1069" s="20" t="s">
        <v>1619</v>
      </c>
      <c r="G1069" s="22">
        <f>VLOOKUP(A1069,[1]SGP!$A$4:$G$1137,7,0)</f>
        <v>0</v>
      </c>
      <c r="H1069" s="23"/>
      <c r="I1069" s="23">
        <v>0</v>
      </c>
      <c r="J1069" s="23">
        <v>0</v>
      </c>
      <c r="K1069" s="24">
        <v>0</v>
      </c>
      <c r="L1069" s="23">
        <v>0</v>
      </c>
      <c r="M1069" s="23">
        <v>0</v>
      </c>
      <c r="N1069" s="25">
        <f t="shared" si="149"/>
        <v>0</v>
      </c>
      <c r="O1069" s="25">
        <v>0</v>
      </c>
      <c r="P1069" s="22">
        <v>0</v>
      </c>
      <c r="Q1069" s="23">
        <v>0</v>
      </c>
      <c r="R1069" s="23">
        <v>0</v>
      </c>
      <c r="S1069" s="31">
        <v>60313389</v>
      </c>
      <c r="T1069" s="23">
        <v>0</v>
      </c>
      <c r="U1069" s="24">
        <v>0</v>
      </c>
      <c r="V1069" s="23">
        <v>0</v>
      </c>
      <c r="W1069" s="23">
        <v>0</v>
      </c>
      <c r="X1069" s="25">
        <f t="shared" si="150"/>
        <v>60313389</v>
      </c>
      <c r="Y1069" s="25">
        <v>0</v>
      </c>
      <c r="Z1069" s="22">
        <v>0</v>
      </c>
      <c r="AA1069" s="23">
        <v>0</v>
      </c>
      <c r="AB1069" s="22">
        <v>0</v>
      </c>
      <c r="AC1069" s="23">
        <v>0</v>
      </c>
      <c r="AD1069" s="23">
        <v>12185621</v>
      </c>
      <c r="AE1069" s="23">
        <v>0</v>
      </c>
      <c r="AF1069" s="24">
        <v>0</v>
      </c>
      <c r="AG1069" s="23">
        <v>0</v>
      </c>
      <c r="AH1069" s="23">
        <v>0</v>
      </c>
      <c r="AI1069" s="25">
        <f t="shared" si="151"/>
        <v>72499010</v>
      </c>
      <c r="AJ1069" s="25">
        <v>0</v>
      </c>
      <c r="AK1069" s="24">
        <v>0</v>
      </c>
      <c r="AL1069" s="23">
        <v>0</v>
      </c>
      <c r="AM1069" s="23">
        <v>0</v>
      </c>
      <c r="AN1069" s="24">
        <v>0</v>
      </c>
      <c r="AO1069" s="24">
        <v>0</v>
      </c>
      <c r="AP1069" s="23">
        <v>0</v>
      </c>
      <c r="AQ1069" s="23">
        <v>0</v>
      </c>
      <c r="AR1069" s="23">
        <v>0</v>
      </c>
      <c r="AS1069" s="41" t="s">
        <v>2304</v>
      </c>
      <c r="AT1069" s="23">
        <v>0</v>
      </c>
      <c r="AU1069" s="23">
        <v>0</v>
      </c>
      <c r="AV1069" s="25">
        <v>72499010</v>
      </c>
      <c r="AW1069" s="22">
        <v>0</v>
      </c>
      <c r="AX1069" s="23">
        <v>0</v>
      </c>
      <c r="AY1069" s="41">
        <v>0</v>
      </c>
      <c r="AZ1069" s="23">
        <v>0</v>
      </c>
      <c r="BA1069" s="24">
        <v>0</v>
      </c>
      <c r="BB1069" s="23">
        <v>0</v>
      </c>
      <c r="BC1069" s="23"/>
      <c r="BD1069" s="23">
        <v>0</v>
      </c>
      <c r="BE1069" s="41">
        <v>0</v>
      </c>
      <c r="BF1069" s="23">
        <v>181369305</v>
      </c>
      <c r="BG1069" s="23">
        <v>62027716</v>
      </c>
      <c r="BH1069" s="25">
        <v>315896031</v>
      </c>
      <c r="BI1069" s="23">
        <v>0</v>
      </c>
      <c r="BJ1069" s="23">
        <v>50306677</v>
      </c>
      <c r="BK1069" s="23">
        <v>0</v>
      </c>
      <c r="BL1069" s="23">
        <v>0</v>
      </c>
      <c r="BM1069" s="23">
        <v>0</v>
      </c>
      <c r="BN1069" s="24">
        <v>0</v>
      </c>
      <c r="BO1069" s="23">
        <v>0</v>
      </c>
      <c r="BP1069" s="23">
        <v>0</v>
      </c>
      <c r="BQ1069" s="23">
        <v>9127745</v>
      </c>
      <c r="BR1069" s="25">
        <v>375330453</v>
      </c>
      <c r="BS1069" s="22">
        <v>0</v>
      </c>
      <c r="BT1069" s="23">
        <v>0</v>
      </c>
      <c r="BU1069" s="23">
        <v>0</v>
      </c>
      <c r="BV1069" s="23">
        <v>0</v>
      </c>
      <c r="BW1069" s="24">
        <v>0</v>
      </c>
      <c r="BX1069" s="23">
        <v>0</v>
      </c>
      <c r="BY1069" s="23">
        <v>0</v>
      </c>
      <c r="BZ1069" s="23">
        <v>0</v>
      </c>
      <c r="CA1069" s="25">
        <f t="shared" si="152"/>
        <v>375330453</v>
      </c>
      <c r="CB1069" s="22">
        <v>0</v>
      </c>
      <c r="CC1069" s="23">
        <v>0</v>
      </c>
      <c r="CD1069" s="23">
        <v>0</v>
      </c>
      <c r="CE1069" s="23">
        <v>0</v>
      </c>
      <c r="CF1069" s="24">
        <v>0</v>
      </c>
      <c r="CG1069" s="23">
        <v>0</v>
      </c>
      <c r="CH1069" s="23">
        <v>0</v>
      </c>
      <c r="CI1069" s="23">
        <v>0</v>
      </c>
      <c r="CJ1069" s="25">
        <f t="shared" si="153"/>
        <v>375330453</v>
      </c>
      <c r="CK1069" s="22">
        <v>0</v>
      </c>
      <c r="CL1069" s="23">
        <v>0</v>
      </c>
      <c r="CM1069" s="23">
        <v>0</v>
      </c>
      <c r="CN1069" s="23">
        <v>0</v>
      </c>
      <c r="CO1069" s="23">
        <v>0</v>
      </c>
      <c r="CP1069" s="24">
        <v>0</v>
      </c>
      <c r="CQ1069" s="23">
        <v>0</v>
      </c>
      <c r="CR1069" s="23">
        <v>0</v>
      </c>
      <c r="CS1069" s="25">
        <f t="shared" si="154"/>
        <v>375330453</v>
      </c>
      <c r="CT1069" s="22">
        <v>0</v>
      </c>
      <c r="CU1069" s="23">
        <v>0</v>
      </c>
      <c r="CV1069" s="23">
        <v>0</v>
      </c>
      <c r="CW1069" s="23"/>
      <c r="CX1069" s="23">
        <v>0</v>
      </c>
      <c r="CY1069" s="24">
        <v>0</v>
      </c>
      <c r="CZ1069" s="23">
        <v>0</v>
      </c>
      <c r="DA1069" s="23">
        <v>0</v>
      </c>
      <c r="DB1069" s="25">
        <f t="shared" si="156"/>
        <v>375330453</v>
      </c>
      <c r="DC1069" s="22">
        <v>0</v>
      </c>
      <c r="DD1069" s="23">
        <v>0</v>
      </c>
      <c r="DE1069" s="23">
        <v>0</v>
      </c>
      <c r="DF1069" s="23">
        <v>0</v>
      </c>
      <c r="DG1069" s="23">
        <v>0</v>
      </c>
      <c r="DH1069" s="24">
        <v>0</v>
      </c>
      <c r="DI1069" s="23">
        <v>0</v>
      </c>
      <c r="DJ1069" s="23">
        <v>0</v>
      </c>
      <c r="DK1069" s="25">
        <f t="shared" si="157"/>
        <v>375330453</v>
      </c>
      <c r="DL1069" s="28">
        <v>0</v>
      </c>
      <c r="DM1069" s="23">
        <v>0</v>
      </c>
      <c r="DN1069" s="23">
        <v>0</v>
      </c>
      <c r="DO1069" s="23">
        <v>0</v>
      </c>
      <c r="DP1069" s="23"/>
      <c r="DQ1069" s="23"/>
      <c r="DR1069" s="23">
        <v>0</v>
      </c>
      <c r="DS1069" s="23">
        <v>0</v>
      </c>
      <c r="DT1069" s="24">
        <v>0</v>
      </c>
      <c r="DU1069" s="23">
        <v>0</v>
      </c>
      <c r="DV1069" s="23">
        <v>0</v>
      </c>
      <c r="DW1069" s="26">
        <f t="shared" si="155"/>
        <v>375330453</v>
      </c>
      <c r="DX1069" s="26">
        <f>VLOOKUP(B1069,[2]RPTNCT049_ConsultaSaldosContabl!$I$4:$K$7914,3,0)</f>
        <v>231675982</v>
      </c>
      <c r="DY1069" s="13" t="e">
        <f>+S1069+AD1069+AU1069+#REF!+BG1069+#REF!+BQ1069+#REF!</f>
        <v>#REF!</v>
      </c>
    </row>
    <row r="1070" spans="1:129" ht="15" customHeight="1" x14ac:dyDescent="0.2">
      <c r="A1070" s="9">
        <v>8000310757</v>
      </c>
      <c r="B1070" s="9">
        <v>800031075</v>
      </c>
      <c r="C1070" s="9"/>
      <c r="D1070" s="27">
        <v>215666456</v>
      </c>
      <c r="E1070" s="21" t="s">
        <v>892</v>
      </c>
      <c r="F1070" s="20" t="s">
        <v>2023</v>
      </c>
      <c r="G1070" s="22">
        <f>VLOOKUP(A1070,[1]SGP!$A$4:$G$1137,7,0)</f>
        <v>0</v>
      </c>
      <c r="H1070" s="23"/>
      <c r="I1070" s="23">
        <v>0</v>
      </c>
      <c r="J1070" s="23">
        <v>0</v>
      </c>
      <c r="K1070" s="24">
        <v>0</v>
      </c>
      <c r="L1070" s="23">
        <v>0</v>
      </c>
      <c r="M1070" s="23">
        <v>0</v>
      </c>
      <c r="N1070" s="25">
        <f t="shared" si="149"/>
        <v>0</v>
      </c>
      <c r="O1070" s="25">
        <v>0</v>
      </c>
      <c r="P1070" s="22">
        <v>0</v>
      </c>
      <c r="Q1070" s="23">
        <v>0</v>
      </c>
      <c r="R1070" s="23">
        <v>0</v>
      </c>
      <c r="S1070" s="31">
        <v>166340091</v>
      </c>
      <c r="T1070" s="23">
        <v>0</v>
      </c>
      <c r="U1070" s="24">
        <v>0</v>
      </c>
      <c r="V1070" s="23">
        <v>0</v>
      </c>
      <c r="W1070" s="23">
        <v>0</v>
      </c>
      <c r="X1070" s="25">
        <f t="shared" si="150"/>
        <v>166340091</v>
      </c>
      <c r="Y1070" s="25">
        <v>0</v>
      </c>
      <c r="Z1070" s="22">
        <v>0</v>
      </c>
      <c r="AA1070" s="23">
        <v>0</v>
      </c>
      <c r="AB1070" s="22">
        <v>0</v>
      </c>
      <c r="AC1070" s="23">
        <v>0</v>
      </c>
      <c r="AD1070" s="23">
        <v>0</v>
      </c>
      <c r="AE1070" s="23">
        <v>0</v>
      </c>
      <c r="AF1070" s="24">
        <v>0</v>
      </c>
      <c r="AG1070" s="23">
        <v>0</v>
      </c>
      <c r="AH1070" s="23">
        <v>0</v>
      </c>
      <c r="AI1070" s="25">
        <f t="shared" si="151"/>
        <v>166340091</v>
      </c>
      <c r="AJ1070" s="25">
        <v>0</v>
      </c>
      <c r="AK1070" s="24">
        <v>0</v>
      </c>
      <c r="AL1070" s="23">
        <v>0</v>
      </c>
      <c r="AM1070" s="23">
        <v>0</v>
      </c>
      <c r="AN1070" s="24">
        <v>0</v>
      </c>
      <c r="AO1070" s="24">
        <v>0</v>
      </c>
      <c r="AP1070" s="23">
        <v>0</v>
      </c>
      <c r="AQ1070" s="23">
        <v>0</v>
      </c>
      <c r="AR1070" s="23">
        <v>0</v>
      </c>
      <c r="AS1070" s="41" t="s">
        <v>2304</v>
      </c>
      <c r="AT1070" s="23">
        <v>0</v>
      </c>
      <c r="AU1070" s="23">
        <v>0</v>
      </c>
      <c r="AV1070" s="25">
        <v>166340091</v>
      </c>
      <c r="AW1070" s="22">
        <v>0</v>
      </c>
      <c r="AX1070" s="23">
        <v>0</v>
      </c>
      <c r="AY1070" s="41">
        <v>0</v>
      </c>
      <c r="AZ1070" s="23">
        <v>0</v>
      </c>
      <c r="BA1070" s="24">
        <v>0</v>
      </c>
      <c r="BB1070" s="23">
        <v>0</v>
      </c>
      <c r="BC1070" s="23"/>
      <c r="BD1070" s="23">
        <v>0</v>
      </c>
      <c r="BE1070" s="41">
        <v>0</v>
      </c>
      <c r="BF1070" s="23">
        <v>120588945</v>
      </c>
      <c r="BG1070" s="23">
        <v>155992860</v>
      </c>
      <c r="BH1070" s="25">
        <v>442921896</v>
      </c>
      <c r="BI1070" s="23">
        <v>0</v>
      </c>
      <c r="BJ1070" s="23">
        <v>34827509</v>
      </c>
      <c r="BK1070" s="23">
        <v>0</v>
      </c>
      <c r="BL1070" s="23">
        <v>0</v>
      </c>
      <c r="BM1070" s="23">
        <v>0</v>
      </c>
      <c r="BN1070" s="24">
        <v>0</v>
      </c>
      <c r="BO1070" s="23">
        <v>0</v>
      </c>
      <c r="BP1070" s="23">
        <v>0</v>
      </c>
      <c r="BQ1070" s="23">
        <v>0</v>
      </c>
      <c r="BR1070" s="25">
        <v>477749405</v>
      </c>
      <c r="BS1070" s="22">
        <v>0</v>
      </c>
      <c r="BT1070" s="23">
        <v>0</v>
      </c>
      <c r="BU1070" s="23">
        <v>0</v>
      </c>
      <c r="BV1070" s="23">
        <v>0</v>
      </c>
      <c r="BW1070" s="24">
        <v>0</v>
      </c>
      <c r="BX1070" s="23">
        <v>0</v>
      </c>
      <c r="BY1070" s="23">
        <v>0</v>
      </c>
      <c r="BZ1070" s="23">
        <v>0</v>
      </c>
      <c r="CA1070" s="25">
        <f t="shared" si="152"/>
        <v>477749405</v>
      </c>
      <c r="CB1070" s="22">
        <v>0</v>
      </c>
      <c r="CC1070" s="23">
        <v>0</v>
      </c>
      <c r="CD1070" s="23">
        <v>0</v>
      </c>
      <c r="CE1070" s="23">
        <v>0</v>
      </c>
      <c r="CF1070" s="24">
        <v>0</v>
      </c>
      <c r="CG1070" s="23">
        <v>0</v>
      </c>
      <c r="CH1070" s="23">
        <v>0</v>
      </c>
      <c r="CI1070" s="23">
        <v>0</v>
      </c>
      <c r="CJ1070" s="25">
        <f t="shared" si="153"/>
        <v>477749405</v>
      </c>
      <c r="CK1070" s="22">
        <v>0</v>
      </c>
      <c r="CL1070" s="23">
        <v>0</v>
      </c>
      <c r="CM1070" s="23">
        <v>0</v>
      </c>
      <c r="CN1070" s="23">
        <v>0</v>
      </c>
      <c r="CO1070" s="23">
        <v>0</v>
      </c>
      <c r="CP1070" s="24">
        <v>0</v>
      </c>
      <c r="CQ1070" s="23">
        <v>0</v>
      </c>
      <c r="CR1070" s="23">
        <v>0</v>
      </c>
      <c r="CS1070" s="25">
        <f t="shared" si="154"/>
        <v>477749405</v>
      </c>
      <c r="CT1070" s="22">
        <v>0</v>
      </c>
      <c r="CU1070" s="23">
        <v>0</v>
      </c>
      <c r="CV1070" s="23">
        <v>0</v>
      </c>
      <c r="CW1070" s="23"/>
      <c r="CX1070" s="23">
        <v>0</v>
      </c>
      <c r="CY1070" s="24">
        <v>0</v>
      </c>
      <c r="CZ1070" s="23">
        <v>0</v>
      </c>
      <c r="DA1070" s="23">
        <v>0</v>
      </c>
      <c r="DB1070" s="25">
        <f t="shared" si="156"/>
        <v>477749405</v>
      </c>
      <c r="DC1070" s="22">
        <v>0</v>
      </c>
      <c r="DD1070" s="23">
        <v>0</v>
      </c>
      <c r="DE1070" s="23">
        <v>0</v>
      </c>
      <c r="DF1070" s="23">
        <v>0</v>
      </c>
      <c r="DG1070" s="23">
        <v>0</v>
      </c>
      <c r="DH1070" s="24">
        <v>0</v>
      </c>
      <c r="DI1070" s="23">
        <v>0</v>
      </c>
      <c r="DJ1070" s="23">
        <v>0</v>
      </c>
      <c r="DK1070" s="25">
        <f t="shared" si="157"/>
        <v>477749405</v>
      </c>
      <c r="DL1070" s="28">
        <v>0</v>
      </c>
      <c r="DM1070" s="23">
        <v>0</v>
      </c>
      <c r="DN1070" s="23">
        <v>0</v>
      </c>
      <c r="DO1070" s="23">
        <v>0</v>
      </c>
      <c r="DP1070" s="23"/>
      <c r="DQ1070" s="23"/>
      <c r="DR1070" s="23">
        <v>0</v>
      </c>
      <c r="DS1070" s="23">
        <v>0</v>
      </c>
      <c r="DT1070" s="24">
        <v>0</v>
      </c>
      <c r="DU1070" s="23">
        <v>0</v>
      </c>
      <c r="DV1070" s="23">
        <v>0</v>
      </c>
      <c r="DW1070" s="26">
        <f t="shared" si="155"/>
        <v>477749405</v>
      </c>
      <c r="DX1070" s="26">
        <f>VLOOKUP(B1070,[2]RPTNCT049_ConsultaSaldosContabl!$I$4:$K$7914,3,0)</f>
        <v>155416454</v>
      </c>
      <c r="DY1070" s="13" t="e">
        <f>+S1070+AD1070+AU1070+#REF!+BG1070+#REF!+BQ1070+#REF!</f>
        <v>#REF!</v>
      </c>
    </row>
    <row r="1071" spans="1:129" ht="15" customHeight="1" x14ac:dyDescent="0.2">
      <c r="A1071" s="9">
        <v>8000310732</v>
      </c>
      <c r="B1071" s="9">
        <v>800031073</v>
      </c>
      <c r="C1071" s="9"/>
      <c r="D1071" s="27">
        <v>214815248</v>
      </c>
      <c r="E1071" s="21" t="s">
        <v>308</v>
      </c>
      <c r="F1071" s="20" t="s">
        <v>1456</v>
      </c>
      <c r="G1071" s="22">
        <f>VLOOKUP(A1071,[1]SGP!$A$4:$G$1137,7,0)</f>
        <v>0</v>
      </c>
      <c r="H1071" s="23"/>
      <c r="I1071" s="23">
        <v>0</v>
      </c>
      <c r="J1071" s="23">
        <v>0</v>
      </c>
      <c r="K1071" s="24">
        <v>0</v>
      </c>
      <c r="L1071" s="23">
        <v>0</v>
      </c>
      <c r="M1071" s="23">
        <v>0</v>
      </c>
      <c r="N1071" s="25">
        <f t="shared" si="149"/>
        <v>0</v>
      </c>
      <c r="O1071" s="25">
        <v>0</v>
      </c>
      <c r="P1071" s="22">
        <v>0</v>
      </c>
      <c r="Q1071" s="23">
        <v>0</v>
      </c>
      <c r="R1071" s="23">
        <v>0</v>
      </c>
      <c r="S1071" s="31">
        <v>18167938</v>
      </c>
      <c r="T1071" s="23">
        <v>0</v>
      </c>
      <c r="U1071" s="24">
        <v>0</v>
      </c>
      <c r="V1071" s="23">
        <v>0</v>
      </c>
      <c r="W1071" s="23">
        <v>0</v>
      </c>
      <c r="X1071" s="25">
        <f t="shared" si="150"/>
        <v>18167938</v>
      </c>
      <c r="Y1071" s="25">
        <v>0</v>
      </c>
      <c r="Z1071" s="22">
        <v>0</v>
      </c>
      <c r="AA1071" s="23">
        <v>0</v>
      </c>
      <c r="AB1071" s="22">
        <v>0</v>
      </c>
      <c r="AC1071" s="23">
        <v>0</v>
      </c>
      <c r="AD1071" s="23">
        <v>7665302</v>
      </c>
      <c r="AE1071" s="23">
        <v>0</v>
      </c>
      <c r="AF1071" s="24">
        <v>0</v>
      </c>
      <c r="AG1071" s="23">
        <v>0</v>
      </c>
      <c r="AH1071" s="23">
        <v>0</v>
      </c>
      <c r="AI1071" s="25">
        <f t="shared" si="151"/>
        <v>25833240</v>
      </c>
      <c r="AJ1071" s="25">
        <v>0</v>
      </c>
      <c r="AK1071" s="24">
        <v>0</v>
      </c>
      <c r="AL1071" s="23">
        <v>0</v>
      </c>
      <c r="AM1071" s="23">
        <v>0</v>
      </c>
      <c r="AN1071" s="24">
        <v>0</v>
      </c>
      <c r="AO1071" s="24">
        <v>0</v>
      </c>
      <c r="AP1071" s="23">
        <v>0</v>
      </c>
      <c r="AQ1071" s="23">
        <v>0</v>
      </c>
      <c r="AR1071" s="23">
        <v>0</v>
      </c>
      <c r="AS1071" s="41" t="s">
        <v>2304</v>
      </c>
      <c r="AT1071" s="23">
        <v>0</v>
      </c>
      <c r="AU1071" s="23">
        <v>0</v>
      </c>
      <c r="AV1071" s="25">
        <v>25833240</v>
      </c>
      <c r="AW1071" s="22">
        <v>0</v>
      </c>
      <c r="AX1071" s="23">
        <v>0</v>
      </c>
      <c r="AY1071" s="41">
        <v>0</v>
      </c>
      <c r="AZ1071" s="23">
        <v>0</v>
      </c>
      <c r="BA1071" s="24">
        <v>0</v>
      </c>
      <c r="BB1071" s="23">
        <v>0</v>
      </c>
      <c r="BC1071" s="23"/>
      <c r="BD1071" s="23">
        <v>0</v>
      </c>
      <c r="BE1071" s="41">
        <v>0</v>
      </c>
      <c r="BF1071" s="23">
        <v>19277965</v>
      </c>
      <c r="BG1071" s="23">
        <v>24394772</v>
      </c>
      <c r="BH1071" s="25">
        <v>69505977</v>
      </c>
      <c r="BI1071" s="23">
        <v>0</v>
      </c>
      <c r="BJ1071" s="23">
        <v>5506203</v>
      </c>
      <c r="BK1071" s="23">
        <v>0</v>
      </c>
      <c r="BL1071" s="23">
        <v>0</v>
      </c>
      <c r="BM1071" s="23">
        <v>0</v>
      </c>
      <c r="BN1071" s="24">
        <v>0</v>
      </c>
      <c r="BO1071" s="23">
        <v>0</v>
      </c>
      <c r="BP1071" s="23">
        <v>0</v>
      </c>
      <c r="BQ1071" s="23">
        <v>0</v>
      </c>
      <c r="BR1071" s="25">
        <v>75012180</v>
      </c>
      <c r="BS1071" s="22">
        <v>0</v>
      </c>
      <c r="BT1071" s="23">
        <v>0</v>
      </c>
      <c r="BU1071" s="23">
        <v>0</v>
      </c>
      <c r="BV1071" s="23">
        <v>0</v>
      </c>
      <c r="BW1071" s="24">
        <v>0</v>
      </c>
      <c r="BX1071" s="23">
        <v>0</v>
      </c>
      <c r="BY1071" s="23">
        <v>0</v>
      </c>
      <c r="BZ1071" s="23">
        <v>0</v>
      </c>
      <c r="CA1071" s="25">
        <f t="shared" si="152"/>
        <v>75012180</v>
      </c>
      <c r="CB1071" s="22">
        <v>0</v>
      </c>
      <c r="CC1071" s="23">
        <v>0</v>
      </c>
      <c r="CD1071" s="23">
        <v>0</v>
      </c>
      <c r="CE1071" s="23">
        <v>0</v>
      </c>
      <c r="CF1071" s="24">
        <v>0</v>
      </c>
      <c r="CG1071" s="23">
        <v>0</v>
      </c>
      <c r="CH1071" s="23">
        <v>0</v>
      </c>
      <c r="CI1071" s="23">
        <v>0</v>
      </c>
      <c r="CJ1071" s="25">
        <f t="shared" si="153"/>
        <v>75012180</v>
      </c>
      <c r="CK1071" s="22">
        <v>0</v>
      </c>
      <c r="CL1071" s="23">
        <v>0</v>
      </c>
      <c r="CM1071" s="23">
        <v>0</v>
      </c>
      <c r="CN1071" s="23">
        <v>0</v>
      </c>
      <c r="CO1071" s="23">
        <v>0</v>
      </c>
      <c r="CP1071" s="24">
        <v>0</v>
      </c>
      <c r="CQ1071" s="23">
        <v>0</v>
      </c>
      <c r="CR1071" s="23">
        <v>0</v>
      </c>
      <c r="CS1071" s="25">
        <f t="shared" si="154"/>
        <v>75012180</v>
      </c>
      <c r="CT1071" s="22">
        <v>0</v>
      </c>
      <c r="CU1071" s="23">
        <v>0</v>
      </c>
      <c r="CV1071" s="23">
        <v>0</v>
      </c>
      <c r="CW1071" s="23"/>
      <c r="CX1071" s="23">
        <v>0</v>
      </c>
      <c r="CY1071" s="24">
        <v>0</v>
      </c>
      <c r="CZ1071" s="23">
        <v>0</v>
      </c>
      <c r="DA1071" s="23">
        <v>0</v>
      </c>
      <c r="DB1071" s="25">
        <f t="shared" si="156"/>
        <v>75012180</v>
      </c>
      <c r="DC1071" s="22">
        <v>0</v>
      </c>
      <c r="DD1071" s="23">
        <v>0</v>
      </c>
      <c r="DE1071" s="23">
        <v>0</v>
      </c>
      <c r="DF1071" s="23">
        <v>0</v>
      </c>
      <c r="DG1071" s="23">
        <v>0</v>
      </c>
      <c r="DH1071" s="24">
        <v>0</v>
      </c>
      <c r="DI1071" s="23">
        <v>0</v>
      </c>
      <c r="DJ1071" s="23">
        <v>0</v>
      </c>
      <c r="DK1071" s="25">
        <f t="shared" si="157"/>
        <v>75012180</v>
      </c>
      <c r="DL1071" s="28">
        <v>0</v>
      </c>
      <c r="DM1071" s="23">
        <v>0</v>
      </c>
      <c r="DN1071" s="23">
        <v>0</v>
      </c>
      <c r="DO1071" s="23">
        <v>0</v>
      </c>
      <c r="DP1071" s="23"/>
      <c r="DQ1071" s="23"/>
      <c r="DR1071" s="23">
        <v>0</v>
      </c>
      <c r="DS1071" s="23">
        <v>0</v>
      </c>
      <c r="DT1071" s="24">
        <v>0</v>
      </c>
      <c r="DU1071" s="23">
        <v>0</v>
      </c>
      <c r="DV1071" s="23">
        <v>0</v>
      </c>
      <c r="DW1071" s="26">
        <f t="shared" si="155"/>
        <v>75012180</v>
      </c>
      <c r="DX1071" s="26">
        <f>VLOOKUP(B1071,[2]RPTNCT049_ConsultaSaldosContabl!$I$4:$K$7914,3,0)</f>
        <v>24784168</v>
      </c>
      <c r="DY1071" s="13" t="e">
        <f>+S1071+AD1071+AU1071+#REF!+BG1071+#REF!+BQ1071+#REF!</f>
        <v>#REF!</v>
      </c>
    </row>
    <row r="1072" spans="1:129" ht="15" customHeight="1" x14ac:dyDescent="0.2">
      <c r="A1072" s="9">
        <v>8000309881</v>
      </c>
      <c r="B1072" s="9">
        <v>800030988</v>
      </c>
      <c r="C1072" s="9"/>
      <c r="D1072" s="27">
        <v>217615776</v>
      </c>
      <c r="E1072" s="21" t="s">
        <v>377</v>
      </c>
      <c r="F1072" s="20" t="s">
        <v>1522</v>
      </c>
      <c r="G1072" s="22">
        <f>VLOOKUP(A1072,[1]SGP!$A$4:$G$1137,7,0)</f>
        <v>0</v>
      </c>
      <c r="H1072" s="23"/>
      <c r="I1072" s="23">
        <v>0</v>
      </c>
      <c r="J1072" s="23">
        <v>0</v>
      </c>
      <c r="K1072" s="24">
        <v>0</v>
      </c>
      <c r="L1072" s="23">
        <v>0</v>
      </c>
      <c r="M1072" s="23">
        <v>0</v>
      </c>
      <c r="N1072" s="25">
        <f t="shared" si="149"/>
        <v>0</v>
      </c>
      <c r="O1072" s="25">
        <v>0</v>
      </c>
      <c r="P1072" s="22">
        <v>0</v>
      </c>
      <c r="Q1072" s="23">
        <v>0</v>
      </c>
      <c r="R1072" s="23">
        <v>0</v>
      </c>
      <c r="S1072" s="31">
        <v>47964591</v>
      </c>
      <c r="T1072" s="23">
        <v>0</v>
      </c>
      <c r="U1072" s="24">
        <v>0</v>
      </c>
      <c r="V1072" s="23">
        <v>0</v>
      </c>
      <c r="W1072" s="23">
        <v>0</v>
      </c>
      <c r="X1072" s="25">
        <f t="shared" si="150"/>
        <v>47964591</v>
      </c>
      <c r="Y1072" s="25">
        <v>0</v>
      </c>
      <c r="Z1072" s="22">
        <v>0</v>
      </c>
      <c r="AA1072" s="23">
        <v>0</v>
      </c>
      <c r="AB1072" s="22">
        <v>0</v>
      </c>
      <c r="AC1072" s="23">
        <v>0</v>
      </c>
      <c r="AD1072" s="23">
        <v>0</v>
      </c>
      <c r="AE1072" s="23">
        <v>0</v>
      </c>
      <c r="AF1072" s="24">
        <v>0</v>
      </c>
      <c r="AG1072" s="23">
        <v>0</v>
      </c>
      <c r="AH1072" s="23">
        <v>0</v>
      </c>
      <c r="AI1072" s="25">
        <f t="shared" si="151"/>
        <v>47964591</v>
      </c>
      <c r="AJ1072" s="25">
        <v>0</v>
      </c>
      <c r="AK1072" s="24">
        <v>0</v>
      </c>
      <c r="AL1072" s="23">
        <v>0</v>
      </c>
      <c r="AM1072" s="23">
        <v>0</v>
      </c>
      <c r="AN1072" s="24">
        <v>0</v>
      </c>
      <c r="AO1072" s="24">
        <v>0</v>
      </c>
      <c r="AP1072" s="23">
        <v>0</v>
      </c>
      <c r="AQ1072" s="23">
        <v>0</v>
      </c>
      <c r="AR1072" s="23">
        <v>0</v>
      </c>
      <c r="AS1072" s="41" t="s">
        <v>2304</v>
      </c>
      <c r="AT1072" s="23">
        <v>0</v>
      </c>
      <c r="AU1072" s="23">
        <v>0</v>
      </c>
      <c r="AV1072" s="25">
        <v>47964591</v>
      </c>
      <c r="AW1072" s="22">
        <v>0</v>
      </c>
      <c r="AX1072" s="23">
        <v>0</v>
      </c>
      <c r="AY1072" s="41">
        <v>0</v>
      </c>
      <c r="AZ1072" s="23">
        <v>0</v>
      </c>
      <c r="BA1072" s="24">
        <v>0</v>
      </c>
      <c r="BB1072" s="23">
        <v>0</v>
      </c>
      <c r="BC1072" s="23"/>
      <c r="BD1072" s="23">
        <v>0</v>
      </c>
      <c r="BE1072" s="41">
        <v>0</v>
      </c>
      <c r="BF1072" s="23">
        <v>28949220</v>
      </c>
      <c r="BG1072" s="23">
        <v>45755622</v>
      </c>
      <c r="BH1072" s="25">
        <v>122669433</v>
      </c>
      <c r="BI1072" s="23">
        <v>0</v>
      </c>
      <c r="BJ1072" s="23">
        <v>8267995</v>
      </c>
      <c r="BK1072" s="23">
        <v>0</v>
      </c>
      <c r="BL1072" s="23">
        <v>0</v>
      </c>
      <c r="BM1072" s="23">
        <v>0</v>
      </c>
      <c r="BN1072" s="24">
        <v>0</v>
      </c>
      <c r="BO1072" s="23">
        <v>0</v>
      </c>
      <c r="BP1072" s="23">
        <v>0</v>
      </c>
      <c r="BQ1072" s="23">
        <v>0</v>
      </c>
      <c r="BR1072" s="25">
        <v>130937428</v>
      </c>
      <c r="BS1072" s="22">
        <v>0</v>
      </c>
      <c r="BT1072" s="23">
        <v>0</v>
      </c>
      <c r="BU1072" s="23">
        <v>0</v>
      </c>
      <c r="BV1072" s="23">
        <v>0</v>
      </c>
      <c r="BW1072" s="24">
        <v>0</v>
      </c>
      <c r="BX1072" s="23">
        <v>0</v>
      </c>
      <c r="BY1072" s="23">
        <v>0</v>
      </c>
      <c r="BZ1072" s="23">
        <v>0</v>
      </c>
      <c r="CA1072" s="25">
        <f t="shared" si="152"/>
        <v>130937428</v>
      </c>
      <c r="CB1072" s="22">
        <v>0</v>
      </c>
      <c r="CC1072" s="23">
        <v>0</v>
      </c>
      <c r="CD1072" s="23">
        <v>0</v>
      </c>
      <c r="CE1072" s="23">
        <v>0</v>
      </c>
      <c r="CF1072" s="24">
        <v>0</v>
      </c>
      <c r="CG1072" s="23">
        <v>0</v>
      </c>
      <c r="CH1072" s="23">
        <v>0</v>
      </c>
      <c r="CI1072" s="23">
        <v>0</v>
      </c>
      <c r="CJ1072" s="25">
        <f t="shared" si="153"/>
        <v>130937428</v>
      </c>
      <c r="CK1072" s="22">
        <v>0</v>
      </c>
      <c r="CL1072" s="23">
        <v>0</v>
      </c>
      <c r="CM1072" s="23">
        <v>0</v>
      </c>
      <c r="CN1072" s="23">
        <v>0</v>
      </c>
      <c r="CO1072" s="23">
        <v>0</v>
      </c>
      <c r="CP1072" s="24">
        <v>0</v>
      </c>
      <c r="CQ1072" s="23">
        <v>0</v>
      </c>
      <c r="CR1072" s="23">
        <v>0</v>
      </c>
      <c r="CS1072" s="25">
        <f t="shared" si="154"/>
        <v>130937428</v>
      </c>
      <c r="CT1072" s="22">
        <v>0</v>
      </c>
      <c r="CU1072" s="23">
        <v>0</v>
      </c>
      <c r="CV1072" s="23">
        <v>0</v>
      </c>
      <c r="CW1072" s="23"/>
      <c r="CX1072" s="23">
        <v>0</v>
      </c>
      <c r="CY1072" s="24">
        <v>0</v>
      </c>
      <c r="CZ1072" s="23">
        <v>0</v>
      </c>
      <c r="DA1072" s="23">
        <v>0</v>
      </c>
      <c r="DB1072" s="25">
        <f t="shared" si="156"/>
        <v>130937428</v>
      </c>
      <c r="DC1072" s="22">
        <v>0</v>
      </c>
      <c r="DD1072" s="23">
        <v>0</v>
      </c>
      <c r="DE1072" s="23">
        <v>0</v>
      </c>
      <c r="DF1072" s="23">
        <v>0</v>
      </c>
      <c r="DG1072" s="23">
        <v>0</v>
      </c>
      <c r="DH1072" s="24">
        <v>0</v>
      </c>
      <c r="DI1072" s="23">
        <v>0</v>
      </c>
      <c r="DJ1072" s="23">
        <v>0</v>
      </c>
      <c r="DK1072" s="25">
        <f t="shared" si="157"/>
        <v>130937428</v>
      </c>
      <c r="DL1072" s="28">
        <v>0</v>
      </c>
      <c r="DM1072" s="23">
        <v>0</v>
      </c>
      <c r="DN1072" s="23">
        <v>0</v>
      </c>
      <c r="DO1072" s="23">
        <v>0</v>
      </c>
      <c r="DP1072" s="23"/>
      <c r="DQ1072" s="23"/>
      <c r="DR1072" s="23">
        <v>0</v>
      </c>
      <c r="DS1072" s="23">
        <v>0</v>
      </c>
      <c r="DT1072" s="24">
        <v>0</v>
      </c>
      <c r="DU1072" s="23">
        <v>0</v>
      </c>
      <c r="DV1072" s="23">
        <v>0</v>
      </c>
      <c r="DW1072" s="26">
        <f t="shared" si="155"/>
        <v>130937428</v>
      </c>
      <c r="DX1072" s="26">
        <f>VLOOKUP(B1072,[2]RPTNCT049_ConsultaSaldosContabl!$I$4:$K$7914,3,0)</f>
        <v>37217215</v>
      </c>
      <c r="DY1072" s="13" t="e">
        <f>+S1072+AD1072+AU1072+#REF!+BG1072+#REF!+BQ1072+#REF!</f>
        <v>#REF!</v>
      </c>
    </row>
    <row r="1073" spans="1:129" ht="15" customHeight="1" x14ac:dyDescent="0.2">
      <c r="A1073" s="9">
        <v>8000298265</v>
      </c>
      <c r="B1073" s="9">
        <v>800029826</v>
      </c>
      <c r="C1073" s="9"/>
      <c r="D1073" s="27">
        <v>216115761</v>
      </c>
      <c r="E1073" s="21" t="s">
        <v>372</v>
      </c>
      <c r="F1073" s="20" t="s">
        <v>1517</v>
      </c>
      <c r="G1073" s="22">
        <f>VLOOKUP(A1073,[1]SGP!$A$4:$G$1137,7,0)</f>
        <v>0</v>
      </c>
      <c r="H1073" s="23"/>
      <c r="I1073" s="23">
        <v>0</v>
      </c>
      <c r="J1073" s="23">
        <v>0</v>
      </c>
      <c r="K1073" s="24">
        <v>0</v>
      </c>
      <c r="L1073" s="23">
        <v>0</v>
      </c>
      <c r="M1073" s="23">
        <v>0</v>
      </c>
      <c r="N1073" s="25">
        <f t="shared" si="149"/>
        <v>0</v>
      </c>
      <c r="O1073" s="25">
        <v>0</v>
      </c>
      <c r="P1073" s="22">
        <v>0</v>
      </c>
      <c r="Q1073" s="23">
        <v>0</v>
      </c>
      <c r="R1073" s="23">
        <v>0</v>
      </c>
      <c r="S1073" s="31">
        <v>10232746</v>
      </c>
      <c r="T1073" s="23">
        <v>0</v>
      </c>
      <c r="U1073" s="24">
        <v>0</v>
      </c>
      <c r="V1073" s="23">
        <v>0</v>
      </c>
      <c r="W1073" s="23">
        <v>0</v>
      </c>
      <c r="X1073" s="25">
        <f t="shared" si="150"/>
        <v>10232746</v>
      </c>
      <c r="Y1073" s="25">
        <v>0</v>
      </c>
      <c r="Z1073" s="22">
        <v>0</v>
      </c>
      <c r="AA1073" s="23">
        <v>0</v>
      </c>
      <c r="AB1073" s="22">
        <v>0</v>
      </c>
      <c r="AC1073" s="23">
        <v>0</v>
      </c>
      <c r="AD1073" s="23">
        <v>0</v>
      </c>
      <c r="AE1073" s="23">
        <v>0</v>
      </c>
      <c r="AF1073" s="24">
        <v>0</v>
      </c>
      <c r="AG1073" s="23">
        <v>0</v>
      </c>
      <c r="AH1073" s="23">
        <v>0</v>
      </c>
      <c r="AI1073" s="25">
        <f t="shared" si="151"/>
        <v>10232746</v>
      </c>
      <c r="AJ1073" s="25">
        <v>0</v>
      </c>
      <c r="AK1073" s="24">
        <v>0</v>
      </c>
      <c r="AL1073" s="23">
        <v>0</v>
      </c>
      <c r="AM1073" s="23">
        <v>0</v>
      </c>
      <c r="AN1073" s="24">
        <v>0</v>
      </c>
      <c r="AO1073" s="24">
        <v>0</v>
      </c>
      <c r="AP1073" s="23">
        <v>0</v>
      </c>
      <c r="AQ1073" s="23">
        <v>0</v>
      </c>
      <c r="AR1073" s="23">
        <v>0</v>
      </c>
      <c r="AS1073" s="41" t="s">
        <v>2304</v>
      </c>
      <c r="AT1073" s="23">
        <v>0</v>
      </c>
      <c r="AU1073" s="23">
        <v>15696772</v>
      </c>
      <c r="AV1073" s="25">
        <v>25929518</v>
      </c>
      <c r="AW1073" s="22">
        <v>0</v>
      </c>
      <c r="AX1073" s="23">
        <v>0</v>
      </c>
      <c r="AY1073" s="41">
        <v>0</v>
      </c>
      <c r="AZ1073" s="23">
        <v>0</v>
      </c>
      <c r="BA1073" s="24">
        <v>0</v>
      </c>
      <c r="BB1073" s="23">
        <v>0</v>
      </c>
      <c r="BC1073" s="23"/>
      <c r="BD1073" s="23">
        <v>0</v>
      </c>
      <c r="BE1073" s="41">
        <v>0</v>
      </c>
      <c r="BF1073" s="23">
        <v>17259095</v>
      </c>
      <c r="BG1073" s="23">
        <v>25908479</v>
      </c>
      <c r="BH1073" s="25">
        <v>69097092</v>
      </c>
      <c r="BI1073" s="23">
        <v>0</v>
      </c>
      <c r="BJ1073" s="23">
        <v>5081721</v>
      </c>
      <c r="BK1073" s="23">
        <v>0</v>
      </c>
      <c r="BL1073" s="23">
        <v>0</v>
      </c>
      <c r="BM1073" s="23">
        <v>0</v>
      </c>
      <c r="BN1073" s="24">
        <v>0</v>
      </c>
      <c r="BO1073" s="23">
        <v>0</v>
      </c>
      <c r="BP1073" s="23">
        <v>0</v>
      </c>
      <c r="BQ1073" s="23">
        <v>0</v>
      </c>
      <c r="BR1073" s="25">
        <v>74178813</v>
      </c>
      <c r="BS1073" s="22">
        <v>0</v>
      </c>
      <c r="BT1073" s="23">
        <v>0</v>
      </c>
      <c r="BU1073" s="23">
        <v>0</v>
      </c>
      <c r="BV1073" s="23">
        <v>0</v>
      </c>
      <c r="BW1073" s="24">
        <v>0</v>
      </c>
      <c r="BX1073" s="23">
        <v>0</v>
      </c>
      <c r="BY1073" s="23">
        <v>0</v>
      </c>
      <c r="BZ1073" s="23">
        <v>0</v>
      </c>
      <c r="CA1073" s="25">
        <f t="shared" si="152"/>
        <v>74178813</v>
      </c>
      <c r="CB1073" s="22">
        <v>0</v>
      </c>
      <c r="CC1073" s="23">
        <v>0</v>
      </c>
      <c r="CD1073" s="23">
        <v>0</v>
      </c>
      <c r="CE1073" s="23">
        <v>0</v>
      </c>
      <c r="CF1073" s="24">
        <v>0</v>
      </c>
      <c r="CG1073" s="23">
        <v>0</v>
      </c>
      <c r="CH1073" s="23">
        <v>0</v>
      </c>
      <c r="CI1073" s="23">
        <v>0</v>
      </c>
      <c r="CJ1073" s="25">
        <f t="shared" si="153"/>
        <v>74178813</v>
      </c>
      <c r="CK1073" s="22">
        <v>0</v>
      </c>
      <c r="CL1073" s="23">
        <v>0</v>
      </c>
      <c r="CM1073" s="23">
        <v>0</v>
      </c>
      <c r="CN1073" s="23">
        <v>0</v>
      </c>
      <c r="CO1073" s="23">
        <v>0</v>
      </c>
      <c r="CP1073" s="24">
        <v>0</v>
      </c>
      <c r="CQ1073" s="23">
        <v>0</v>
      </c>
      <c r="CR1073" s="23">
        <v>0</v>
      </c>
      <c r="CS1073" s="25">
        <f t="shared" si="154"/>
        <v>74178813</v>
      </c>
      <c r="CT1073" s="22">
        <v>0</v>
      </c>
      <c r="CU1073" s="23">
        <v>0</v>
      </c>
      <c r="CV1073" s="23">
        <v>0</v>
      </c>
      <c r="CW1073" s="23"/>
      <c r="CX1073" s="23">
        <v>0</v>
      </c>
      <c r="CY1073" s="24">
        <v>0</v>
      </c>
      <c r="CZ1073" s="23">
        <v>0</v>
      </c>
      <c r="DA1073" s="23">
        <v>0</v>
      </c>
      <c r="DB1073" s="25">
        <f t="shared" si="156"/>
        <v>74178813</v>
      </c>
      <c r="DC1073" s="22">
        <v>0</v>
      </c>
      <c r="DD1073" s="23">
        <v>0</v>
      </c>
      <c r="DE1073" s="23">
        <v>0</v>
      </c>
      <c r="DF1073" s="23">
        <v>0</v>
      </c>
      <c r="DG1073" s="23">
        <v>0</v>
      </c>
      <c r="DH1073" s="24">
        <v>0</v>
      </c>
      <c r="DI1073" s="23">
        <v>0</v>
      </c>
      <c r="DJ1073" s="23">
        <v>0</v>
      </c>
      <c r="DK1073" s="25">
        <f t="shared" si="157"/>
        <v>74178813</v>
      </c>
      <c r="DL1073" s="28">
        <v>0</v>
      </c>
      <c r="DM1073" s="23">
        <v>0</v>
      </c>
      <c r="DN1073" s="23">
        <v>0</v>
      </c>
      <c r="DO1073" s="23">
        <v>0</v>
      </c>
      <c r="DP1073" s="23"/>
      <c r="DQ1073" s="23"/>
      <c r="DR1073" s="23">
        <v>0</v>
      </c>
      <c r="DS1073" s="23">
        <v>0</v>
      </c>
      <c r="DT1073" s="24">
        <v>0</v>
      </c>
      <c r="DU1073" s="23">
        <v>0</v>
      </c>
      <c r="DV1073" s="23">
        <v>0</v>
      </c>
      <c r="DW1073" s="26">
        <f t="shared" si="155"/>
        <v>74178813</v>
      </c>
      <c r="DX1073" s="26">
        <f>VLOOKUP(B1073,[2]RPTNCT049_ConsultaSaldosContabl!$I$4:$K$7914,3,0)</f>
        <v>22340816</v>
      </c>
      <c r="DY1073" s="13" t="e">
        <f>+S1073+AD1073+AU1073+#REF!+BG1073+#REF!+BQ1073+#REF!</f>
        <v>#REF!</v>
      </c>
    </row>
    <row r="1074" spans="1:129" ht="15" customHeight="1" x14ac:dyDescent="0.2">
      <c r="A1074" s="9">
        <v>8000296601</v>
      </c>
      <c r="B1074" s="9">
        <v>800029660</v>
      </c>
      <c r="C1074" s="9"/>
      <c r="D1074" s="27">
        <v>215515455</v>
      </c>
      <c r="E1074" s="21" t="s">
        <v>328</v>
      </c>
      <c r="F1074" s="20" t="s">
        <v>1475</v>
      </c>
      <c r="G1074" s="22">
        <f>VLOOKUP(A1074,[1]SGP!$A$4:$G$1137,7,0)</f>
        <v>0</v>
      </c>
      <c r="H1074" s="23"/>
      <c r="I1074" s="23">
        <v>0</v>
      </c>
      <c r="J1074" s="23">
        <v>0</v>
      </c>
      <c r="K1074" s="24">
        <v>0</v>
      </c>
      <c r="L1074" s="23">
        <v>0</v>
      </c>
      <c r="M1074" s="23">
        <v>0</v>
      </c>
      <c r="N1074" s="25">
        <f t="shared" si="149"/>
        <v>0</v>
      </c>
      <c r="O1074" s="25">
        <v>0</v>
      </c>
      <c r="P1074" s="22">
        <v>0</v>
      </c>
      <c r="Q1074" s="23">
        <v>0</v>
      </c>
      <c r="R1074" s="23">
        <v>0</v>
      </c>
      <c r="S1074" s="31">
        <v>66947146</v>
      </c>
      <c r="T1074" s="23">
        <v>0</v>
      </c>
      <c r="U1074" s="24">
        <v>0</v>
      </c>
      <c r="V1074" s="23">
        <v>0</v>
      </c>
      <c r="W1074" s="23">
        <v>0</v>
      </c>
      <c r="X1074" s="25">
        <f t="shared" si="150"/>
        <v>66947146</v>
      </c>
      <c r="Y1074" s="25">
        <v>0</v>
      </c>
      <c r="Z1074" s="22">
        <v>0</v>
      </c>
      <c r="AA1074" s="23">
        <v>0</v>
      </c>
      <c r="AB1074" s="22">
        <v>0</v>
      </c>
      <c r="AC1074" s="23">
        <v>0</v>
      </c>
      <c r="AD1074" s="23">
        <v>0</v>
      </c>
      <c r="AE1074" s="23">
        <v>0</v>
      </c>
      <c r="AF1074" s="24">
        <v>0</v>
      </c>
      <c r="AG1074" s="23">
        <v>0</v>
      </c>
      <c r="AH1074" s="23">
        <v>0</v>
      </c>
      <c r="AI1074" s="25">
        <f t="shared" si="151"/>
        <v>66947146</v>
      </c>
      <c r="AJ1074" s="25">
        <v>0</v>
      </c>
      <c r="AK1074" s="24">
        <v>0</v>
      </c>
      <c r="AL1074" s="23">
        <v>0</v>
      </c>
      <c r="AM1074" s="23">
        <v>0</v>
      </c>
      <c r="AN1074" s="24">
        <v>0</v>
      </c>
      <c r="AO1074" s="24">
        <v>0</v>
      </c>
      <c r="AP1074" s="23">
        <v>0</v>
      </c>
      <c r="AQ1074" s="23">
        <v>0</v>
      </c>
      <c r="AR1074" s="23">
        <v>0</v>
      </c>
      <c r="AS1074" s="41" t="s">
        <v>2304</v>
      </c>
      <c r="AT1074" s="23">
        <v>0</v>
      </c>
      <c r="AU1074" s="23">
        <v>0</v>
      </c>
      <c r="AV1074" s="25">
        <v>66947146</v>
      </c>
      <c r="AW1074" s="22">
        <v>0</v>
      </c>
      <c r="AX1074" s="23">
        <v>0</v>
      </c>
      <c r="AY1074" s="41">
        <v>0</v>
      </c>
      <c r="AZ1074" s="23">
        <v>0</v>
      </c>
      <c r="BA1074" s="24">
        <v>0</v>
      </c>
      <c r="BB1074" s="23">
        <v>0</v>
      </c>
      <c r="BC1074" s="23"/>
      <c r="BD1074" s="23">
        <v>0</v>
      </c>
      <c r="BE1074" s="41">
        <v>0</v>
      </c>
      <c r="BF1074" s="23">
        <v>35166245</v>
      </c>
      <c r="BG1074" s="23">
        <v>62380908</v>
      </c>
      <c r="BH1074" s="25">
        <v>164494299</v>
      </c>
      <c r="BI1074" s="23">
        <v>0</v>
      </c>
      <c r="BJ1074" s="23">
        <v>11310672</v>
      </c>
      <c r="BK1074" s="23">
        <v>0</v>
      </c>
      <c r="BL1074" s="23">
        <v>0</v>
      </c>
      <c r="BM1074" s="23">
        <v>0</v>
      </c>
      <c r="BN1074" s="24">
        <v>0</v>
      </c>
      <c r="BO1074" s="23">
        <v>0</v>
      </c>
      <c r="BP1074" s="23">
        <v>0</v>
      </c>
      <c r="BQ1074" s="23">
        <v>0</v>
      </c>
      <c r="BR1074" s="25">
        <v>175804971</v>
      </c>
      <c r="BS1074" s="22">
        <v>0</v>
      </c>
      <c r="BT1074" s="23">
        <v>0</v>
      </c>
      <c r="BU1074" s="23">
        <v>0</v>
      </c>
      <c r="BV1074" s="23">
        <v>0</v>
      </c>
      <c r="BW1074" s="24">
        <v>0</v>
      </c>
      <c r="BX1074" s="23">
        <v>0</v>
      </c>
      <c r="BY1074" s="23">
        <v>0</v>
      </c>
      <c r="BZ1074" s="23">
        <v>0</v>
      </c>
      <c r="CA1074" s="25">
        <f t="shared" si="152"/>
        <v>175804971</v>
      </c>
      <c r="CB1074" s="22">
        <v>0</v>
      </c>
      <c r="CC1074" s="23">
        <v>0</v>
      </c>
      <c r="CD1074" s="23">
        <v>0</v>
      </c>
      <c r="CE1074" s="23">
        <v>0</v>
      </c>
      <c r="CF1074" s="24">
        <v>0</v>
      </c>
      <c r="CG1074" s="23">
        <v>0</v>
      </c>
      <c r="CH1074" s="23">
        <v>0</v>
      </c>
      <c r="CI1074" s="23">
        <v>0</v>
      </c>
      <c r="CJ1074" s="25">
        <f t="shared" si="153"/>
        <v>175804971</v>
      </c>
      <c r="CK1074" s="22">
        <v>0</v>
      </c>
      <c r="CL1074" s="23">
        <v>0</v>
      </c>
      <c r="CM1074" s="23">
        <v>0</v>
      </c>
      <c r="CN1074" s="23">
        <v>0</v>
      </c>
      <c r="CO1074" s="23">
        <v>0</v>
      </c>
      <c r="CP1074" s="24">
        <v>0</v>
      </c>
      <c r="CQ1074" s="23">
        <v>0</v>
      </c>
      <c r="CR1074" s="23">
        <v>0</v>
      </c>
      <c r="CS1074" s="25">
        <f t="shared" si="154"/>
        <v>175804971</v>
      </c>
      <c r="CT1074" s="22">
        <v>0</v>
      </c>
      <c r="CU1074" s="23">
        <v>0</v>
      </c>
      <c r="CV1074" s="23">
        <v>0</v>
      </c>
      <c r="CW1074" s="23"/>
      <c r="CX1074" s="23">
        <v>0</v>
      </c>
      <c r="CY1074" s="24">
        <v>0</v>
      </c>
      <c r="CZ1074" s="23">
        <v>0</v>
      </c>
      <c r="DA1074" s="23">
        <v>0</v>
      </c>
      <c r="DB1074" s="25">
        <f t="shared" si="156"/>
        <v>175804971</v>
      </c>
      <c r="DC1074" s="22">
        <v>0</v>
      </c>
      <c r="DD1074" s="23">
        <v>0</v>
      </c>
      <c r="DE1074" s="23">
        <v>0</v>
      </c>
      <c r="DF1074" s="23">
        <v>0</v>
      </c>
      <c r="DG1074" s="23">
        <v>0</v>
      </c>
      <c r="DH1074" s="24">
        <v>0</v>
      </c>
      <c r="DI1074" s="23">
        <v>0</v>
      </c>
      <c r="DJ1074" s="23">
        <v>0</v>
      </c>
      <c r="DK1074" s="25">
        <f t="shared" si="157"/>
        <v>175804971</v>
      </c>
      <c r="DL1074" s="28">
        <v>0</v>
      </c>
      <c r="DM1074" s="23">
        <v>0</v>
      </c>
      <c r="DN1074" s="23">
        <v>0</v>
      </c>
      <c r="DO1074" s="23">
        <v>0</v>
      </c>
      <c r="DP1074" s="23"/>
      <c r="DQ1074" s="23"/>
      <c r="DR1074" s="23">
        <v>0</v>
      </c>
      <c r="DS1074" s="23">
        <v>0</v>
      </c>
      <c r="DT1074" s="24">
        <v>0</v>
      </c>
      <c r="DU1074" s="23">
        <v>0</v>
      </c>
      <c r="DV1074" s="23">
        <v>0</v>
      </c>
      <c r="DW1074" s="26">
        <f t="shared" si="155"/>
        <v>175804971</v>
      </c>
      <c r="DX1074" s="26">
        <f>VLOOKUP(B1074,[2]RPTNCT049_ConsultaSaldosContabl!$I$4:$K$7914,3,0)</f>
        <v>46476917</v>
      </c>
      <c r="DY1074" s="13" t="e">
        <f>+S1074+AD1074+AU1074+#REF!+BG1074+#REF!+BQ1074+#REF!</f>
        <v>#REF!</v>
      </c>
    </row>
    <row r="1075" spans="1:129" ht="15" customHeight="1" x14ac:dyDescent="0.2">
      <c r="A1075" s="9">
        <v>8000295135</v>
      </c>
      <c r="B1075" s="9">
        <v>800029513</v>
      </c>
      <c r="C1075" s="9"/>
      <c r="D1075" s="27">
        <v>218015580</v>
      </c>
      <c r="E1075" s="21" t="s">
        <v>349</v>
      </c>
      <c r="F1075" s="20" t="s">
        <v>1495</v>
      </c>
      <c r="G1075" s="22">
        <f>VLOOKUP(A1075,[1]SGP!$A$4:$G$1137,7,0)</f>
        <v>0</v>
      </c>
      <c r="H1075" s="23"/>
      <c r="I1075" s="23">
        <v>0</v>
      </c>
      <c r="J1075" s="23">
        <v>0</v>
      </c>
      <c r="K1075" s="24">
        <v>0</v>
      </c>
      <c r="L1075" s="23">
        <v>0</v>
      </c>
      <c r="M1075" s="23">
        <v>0</v>
      </c>
      <c r="N1075" s="25">
        <f t="shared" si="149"/>
        <v>0</v>
      </c>
      <c r="O1075" s="25">
        <v>0</v>
      </c>
      <c r="P1075" s="22">
        <v>0</v>
      </c>
      <c r="Q1075" s="23">
        <v>0</v>
      </c>
      <c r="R1075" s="23">
        <v>0</v>
      </c>
      <c r="S1075" s="31">
        <v>38404229</v>
      </c>
      <c r="T1075" s="23">
        <v>0</v>
      </c>
      <c r="U1075" s="24">
        <v>0</v>
      </c>
      <c r="V1075" s="23">
        <v>0</v>
      </c>
      <c r="W1075" s="23">
        <v>0</v>
      </c>
      <c r="X1075" s="25">
        <f t="shared" si="150"/>
        <v>38404229</v>
      </c>
      <c r="Y1075" s="25">
        <v>0</v>
      </c>
      <c r="Z1075" s="22">
        <v>0</v>
      </c>
      <c r="AA1075" s="23">
        <v>0</v>
      </c>
      <c r="AB1075" s="22">
        <v>0</v>
      </c>
      <c r="AC1075" s="23">
        <v>0</v>
      </c>
      <c r="AD1075" s="23">
        <v>0</v>
      </c>
      <c r="AE1075" s="23">
        <v>0</v>
      </c>
      <c r="AF1075" s="24">
        <v>0</v>
      </c>
      <c r="AG1075" s="23">
        <v>0</v>
      </c>
      <c r="AH1075" s="23">
        <v>0</v>
      </c>
      <c r="AI1075" s="25">
        <f t="shared" si="151"/>
        <v>38404229</v>
      </c>
      <c r="AJ1075" s="25">
        <v>0</v>
      </c>
      <c r="AK1075" s="24">
        <v>0</v>
      </c>
      <c r="AL1075" s="23">
        <v>0</v>
      </c>
      <c r="AM1075" s="23">
        <v>0</v>
      </c>
      <c r="AN1075" s="24">
        <v>0</v>
      </c>
      <c r="AO1075" s="24">
        <v>0</v>
      </c>
      <c r="AP1075" s="23">
        <v>0</v>
      </c>
      <c r="AQ1075" s="23">
        <v>0</v>
      </c>
      <c r="AR1075" s="23">
        <v>0</v>
      </c>
      <c r="AS1075" s="41" t="s">
        <v>2304</v>
      </c>
      <c r="AT1075" s="23">
        <v>0</v>
      </c>
      <c r="AU1075" s="23">
        <v>13355656</v>
      </c>
      <c r="AV1075" s="25">
        <v>51759885</v>
      </c>
      <c r="AW1075" s="22">
        <v>0</v>
      </c>
      <c r="AX1075" s="23">
        <v>0</v>
      </c>
      <c r="AY1075" s="41">
        <v>0</v>
      </c>
      <c r="AZ1075" s="23">
        <v>0</v>
      </c>
      <c r="BA1075" s="24">
        <v>0</v>
      </c>
      <c r="BB1075" s="23">
        <v>0</v>
      </c>
      <c r="BC1075" s="23"/>
      <c r="BD1075" s="23">
        <v>0</v>
      </c>
      <c r="BE1075" s="41">
        <v>0</v>
      </c>
      <c r="BF1075" s="23">
        <v>38770520</v>
      </c>
      <c r="BG1075" s="23">
        <v>49308041</v>
      </c>
      <c r="BH1075" s="25">
        <v>139838446</v>
      </c>
      <c r="BI1075" s="23">
        <v>0</v>
      </c>
      <c r="BJ1075" s="23">
        <v>10717481</v>
      </c>
      <c r="BK1075" s="23">
        <v>0</v>
      </c>
      <c r="BL1075" s="23">
        <v>0</v>
      </c>
      <c r="BM1075" s="23">
        <v>0</v>
      </c>
      <c r="BN1075" s="24">
        <v>0</v>
      </c>
      <c r="BO1075" s="23">
        <v>0</v>
      </c>
      <c r="BP1075" s="23">
        <v>0</v>
      </c>
      <c r="BQ1075" s="23">
        <v>0</v>
      </c>
      <c r="BR1075" s="25">
        <v>150555927</v>
      </c>
      <c r="BS1075" s="22">
        <v>0</v>
      </c>
      <c r="BT1075" s="23">
        <v>0</v>
      </c>
      <c r="BU1075" s="23">
        <v>0</v>
      </c>
      <c r="BV1075" s="23">
        <v>0</v>
      </c>
      <c r="BW1075" s="24">
        <v>0</v>
      </c>
      <c r="BX1075" s="23">
        <v>0</v>
      </c>
      <c r="BY1075" s="23">
        <v>0</v>
      </c>
      <c r="BZ1075" s="23">
        <v>0</v>
      </c>
      <c r="CA1075" s="25">
        <f t="shared" si="152"/>
        <v>150555927</v>
      </c>
      <c r="CB1075" s="22">
        <v>0</v>
      </c>
      <c r="CC1075" s="23">
        <v>0</v>
      </c>
      <c r="CD1075" s="23">
        <v>0</v>
      </c>
      <c r="CE1075" s="23">
        <v>0</v>
      </c>
      <c r="CF1075" s="24">
        <v>0</v>
      </c>
      <c r="CG1075" s="23">
        <v>0</v>
      </c>
      <c r="CH1075" s="23">
        <v>0</v>
      </c>
      <c r="CI1075" s="23">
        <v>0</v>
      </c>
      <c r="CJ1075" s="25">
        <f t="shared" si="153"/>
        <v>150555927</v>
      </c>
      <c r="CK1075" s="22">
        <v>0</v>
      </c>
      <c r="CL1075" s="23">
        <v>0</v>
      </c>
      <c r="CM1075" s="23">
        <v>0</v>
      </c>
      <c r="CN1075" s="23">
        <v>0</v>
      </c>
      <c r="CO1075" s="23">
        <v>0</v>
      </c>
      <c r="CP1075" s="24">
        <v>0</v>
      </c>
      <c r="CQ1075" s="23">
        <v>0</v>
      </c>
      <c r="CR1075" s="23">
        <v>0</v>
      </c>
      <c r="CS1075" s="25">
        <f t="shared" si="154"/>
        <v>150555927</v>
      </c>
      <c r="CT1075" s="22">
        <v>0</v>
      </c>
      <c r="CU1075" s="23">
        <v>0</v>
      </c>
      <c r="CV1075" s="23">
        <v>0</v>
      </c>
      <c r="CW1075" s="23"/>
      <c r="CX1075" s="23">
        <v>0</v>
      </c>
      <c r="CY1075" s="24">
        <v>0</v>
      </c>
      <c r="CZ1075" s="23">
        <v>0</v>
      </c>
      <c r="DA1075" s="23">
        <v>0</v>
      </c>
      <c r="DB1075" s="25">
        <f t="shared" si="156"/>
        <v>150555927</v>
      </c>
      <c r="DC1075" s="22">
        <v>0</v>
      </c>
      <c r="DD1075" s="23">
        <v>0</v>
      </c>
      <c r="DE1075" s="23">
        <v>0</v>
      </c>
      <c r="DF1075" s="23">
        <v>0</v>
      </c>
      <c r="DG1075" s="23">
        <v>0</v>
      </c>
      <c r="DH1075" s="24">
        <v>0</v>
      </c>
      <c r="DI1075" s="23">
        <v>0</v>
      </c>
      <c r="DJ1075" s="23">
        <v>0</v>
      </c>
      <c r="DK1075" s="25">
        <f t="shared" si="157"/>
        <v>150555927</v>
      </c>
      <c r="DL1075" s="28">
        <v>0</v>
      </c>
      <c r="DM1075" s="23">
        <v>0</v>
      </c>
      <c r="DN1075" s="23">
        <v>0</v>
      </c>
      <c r="DO1075" s="23">
        <v>0</v>
      </c>
      <c r="DP1075" s="23"/>
      <c r="DQ1075" s="23"/>
      <c r="DR1075" s="23">
        <v>0</v>
      </c>
      <c r="DS1075" s="23">
        <v>0</v>
      </c>
      <c r="DT1075" s="24">
        <v>0</v>
      </c>
      <c r="DU1075" s="23">
        <v>0</v>
      </c>
      <c r="DV1075" s="23">
        <v>0</v>
      </c>
      <c r="DW1075" s="26">
        <f t="shared" si="155"/>
        <v>150555927</v>
      </c>
      <c r="DX1075" s="26">
        <f>VLOOKUP(B1075,[2]RPTNCT049_ConsultaSaldosContabl!$I$4:$K$7914,3,0)</f>
        <v>49488001</v>
      </c>
      <c r="DY1075" s="13" t="e">
        <f>+S1075+AD1075+AU1075+#REF!+BG1075+#REF!+BQ1075+#REF!</f>
        <v>#REF!</v>
      </c>
    </row>
    <row r="1076" spans="1:129" ht="15" customHeight="1" x14ac:dyDescent="0.2">
      <c r="A1076" s="9">
        <v>8000293866</v>
      </c>
      <c r="B1076" s="9">
        <v>800029386</v>
      </c>
      <c r="C1076" s="9"/>
      <c r="D1076" s="27">
        <v>219015690</v>
      </c>
      <c r="E1076" s="21" t="s">
        <v>363</v>
      </c>
      <c r="F1076" s="20" t="s">
        <v>1508</v>
      </c>
      <c r="G1076" s="22">
        <f>VLOOKUP(A1076,[1]SGP!$A$4:$G$1137,7,0)</f>
        <v>0</v>
      </c>
      <c r="H1076" s="23"/>
      <c r="I1076" s="23">
        <v>0</v>
      </c>
      <c r="J1076" s="23">
        <v>0</v>
      </c>
      <c r="K1076" s="24">
        <v>0</v>
      </c>
      <c r="L1076" s="23">
        <v>0</v>
      </c>
      <c r="M1076" s="23">
        <v>0</v>
      </c>
      <c r="N1076" s="25">
        <f t="shared" si="149"/>
        <v>0</v>
      </c>
      <c r="O1076" s="25">
        <v>0</v>
      </c>
      <c r="P1076" s="22">
        <v>0</v>
      </c>
      <c r="Q1076" s="23">
        <v>0</v>
      </c>
      <c r="R1076" s="23">
        <v>0</v>
      </c>
      <c r="S1076" s="31">
        <v>31153997</v>
      </c>
      <c r="T1076" s="23">
        <v>0</v>
      </c>
      <c r="U1076" s="24">
        <v>0</v>
      </c>
      <c r="V1076" s="23">
        <v>0</v>
      </c>
      <c r="W1076" s="23">
        <v>0</v>
      </c>
      <c r="X1076" s="25">
        <f t="shared" si="150"/>
        <v>31153997</v>
      </c>
      <c r="Y1076" s="25">
        <v>0</v>
      </c>
      <c r="Z1076" s="22">
        <v>0</v>
      </c>
      <c r="AA1076" s="23">
        <v>0</v>
      </c>
      <c r="AB1076" s="22">
        <v>0</v>
      </c>
      <c r="AC1076" s="23">
        <v>0</v>
      </c>
      <c r="AD1076" s="23">
        <v>0</v>
      </c>
      <c r="AE1076" s="23">
        <v>0</v>
      </c>
      <c r="AF1076" s="24">
        <v>0</v>
      </c>
      <c r="AG1076" s="23">
        <v>0</v>
      </c>
      <c r="AH1076" s="23">
        <v>0</v>
      </c>
      <c r="AI1076" s="25">
        <f t="shared" si="151"/>
        <v>31153997</v>
      </c>
      <c r="AJ1076" s="25">
        <v>0</v>
      </c>
      <c r="AK1076" s="24">
        <v>0</v>
      </c>
      <c r="AL1076" s="23">
        <v>0</v>
      </c>
      <c r="AM1076" s="23">
        <v>0</v>
      </c>
      <c r="AN1076" s="24">
        <v>0</v>
      </c>
      <c r="AO1076" s="24">
        <v>0</v>
      </c>
      <c r="AP1076" s="23">
        <v>0</v>
      </c>
      <c r="AQ1076" s="23">
        <v>0</v>
      </c>
      <c r="AR1076" s="23">
        <v>0</v>
      </c>
      <c r="AS1076" s="41" t="s">
        <v>2304</v>
      </c>
      <c r="AT1076" s="23">
        <v>0</v>
      </c>
      <c r="AU1076" s="23">
        <v>0</v>
      </c>
      <c r="AV1076" s="25">
        <v>31153997</v>
      </c>
      <c r="AW1076" s="22">
        <v>0</v>
      </c>
      <c r="AX1076" s="23">
        <v>0</v>
      </c>
      <c r="AY1076" s="41">
        <v>0</v>
      </c>
      <c r="AZ1076" s="23">
        <v>0</v>
      </c>
      <c r="BA1076" s="24">
        <v>0</v>
      </c>
      <c r="BB1076" s="23">
        <v>0</v>
      </c>
      <c r="BC1076" s="23"/>
      <c r="BD1076" s="23">
        <v>0</v>
      </c>
      <c r="BE1076" s="41">
        <v>0</v>
      </c>
      <c r="BF1076" s="23">
        <v>18969590</v>
      </c>
      <c r="BG1076" s="23">
        <v>28115859</v>
      </c>
      <c r="BH1076" s="25">
        <v>78239446</v>
      </c>
      <c r="BI1076" s="23">
        <v>0</v>
      </c>
      <c r="BJ1076" s="23">
        <v>6038993</v>
      </c>
      <c r="BK1076" s="23">
        <v>0</v>
      </c>
      <c r="BL1076" s="23">
        <v>0</v>
      </c>
      <c r="BM1076" s="23">
        <v>0</v>
      </c>
      <c r="BN1076" s="24">
        <v>0</v>
      </c>
      <c r="BO1076" s="23">
        <v>0</v>
      </c>
      <c r="BP1076" s="23">
        <v>0</v>
      </c>
      <c r="BQ1076" s="23">
        <v>0</v>
      </c>
      <c r="BR1076" s="25">
        <v>84278439</v>
      </c>
      <c r="BS1076" s="22">
        <v>0</v>
      </c>
      <c r="BT1076" s="23">
        <v>0</v>
      </c>
      <c r="BU1076" s="23">
        <v>0</v>
      </c>
      <c r="BV1076" s="23">
        <v>0</v>
      </c>
      <c r="BW1076" s="24">
        <v>0</v>
      </c>
      <c r="BX1076" s="23">
        <v>0</v>
      </c>
      <c r="BY1076" s="23">
        <v>0</v>
      </c>
      <c r="BZ1076" s="23">
        <v>0</v>
      </c>
      <c r="CA1076" s="25">
        <f t="shared" si="152"/>
        <v>84278439</v>
      </c>
      <c r="CB1076" s="22">
        <v>0</v>
      </c>
      <c r="CC1076" s="23">
        <v>0</v>
      </c>
      <c r="CD1076" s="23">
        <v>0</v>
      </c>
      <c r="CE1076" s="23">
        <v>0</v>
      </c>
      <c r="CF1076" s="24">
        <v>0</v>
      </c>
      <c r="CG1076" s="23">
        <v>0</v>
      </c>
      <c r="CH1076" s="23">
        <v>0</v>
      </c>
      <c r="CI1076" s="23">
        <v>0</v>
      </c>
      <c r="CJ1076" s="25">
        <f t="shared" si="153"/>
        <v>84278439</v>
      </c>
      <c r="CK1076" s="22">
        <v>0</v>
      </c>
      <c r="CL1076" s="23">
        <v>0</v>
      </c>
      <c r="CM1076" s="23">
        <v>0</v>
      </c>
      <c r="CN1076" s="23">
        <v>0</v>
      </c>
      <c r="CO1076" s="23">
        <v>0</v>
      </c>
      <c r="CP1076" s="24">
        <v>0</v>
      </c>
      <c r="CQ1076" s="23">
        <v>0</v>
      </c>
      <c r="CR1076" s="23">
        <v>0</v>
      </c>
      <c r="CS1076" s="25">
        <f t="shared" si="154"/>
        <v>84278439</v>
      </c>
      <c r="CT1076" s="22">
        <v>0</v>
      </c>
      <c r="CU1076" s="23">
        <v>0</v>
      </c>
      <c r="CV1076" s="23">
        <v>0</v>
      </c>
      <c r="CW1076" s="23"/>
      <c r="CX1076" s="23">
        <v>0</v>
      </c>
      <c r="CY1076" s="24">
        <v>0</v>
      </c>
      <c r="CZ1076" s="23">
        <v>0</v>
      </c>
      <c r="DA1076" s="23">
        <v>0</v>
      </c>
      <c r="DB1076" s="25">
        <f t="shared" si="156"/>
        <v>84278439</v>
      </c>
      <c r="DC1076" s="22">
        <v>0</v>
      </c>
      <c r="DD1076" s="23">
        <v>0</v>
      </c>
      <c r="DE1076" s="23">
        <v>0</v>
      </c>
      <c r="DF1076" s="23">
        <v>0</v>
      </c>
      <c r="DG1076" s="23">
        <v>0</v>
      </c>
      <c r="DH1076" s="24">
        <v>0</v>
      </c>
      <c r="DI1076" s="23">
        <v>0</v>
      </c>
      <c r="DJ1076" s="23">
        <v>0</v>
      </c>
      <c r="DK1076" s="25">
        <f t="shared" si="157"/>
        <v>84278439</v>
      </c>
      <c r="DL1076" s="28">
        <v>0</v>
      </c>
      <c r="DM1076" s="23">
        <v>0</v>
      </c>
      <c r="DN1076" s="23">
        <v>0</v>
      </c>
      <c r="DO1076" s="23">
        <v>0</v>
      </c>
      <c r="DP1076" s="23"/>
      <c r="DQ1076" s="23"/>
      <c r="DR1076" s="23">
        <v>0</v>
      </c>
      <c r="DS1076" s="23">
        <v>0</v>
      </c>
      <c r="DT1076" s="24">
        <v>0</v>
      </c>
      <c r="DU1076" s="23">
        <v>0</v>
      </c>
      <c r="DV1076" s="23">
        <v>0</v>
      </c>
      <c r="DW1076" s="26">
        <f t="shared" si="155"/>
        <v>84278439</v>
      </c>
      <c r="DX1076" s="26">
        <f>VLOOKUP(B1076,[2]RPTNCT049_ConsultaSaldosContabl!$I$4:$K$7914,3,0)</f>
        <v>25008583</v>
      </c>
      <c r="DY1076" s="13" t="e">
        <f>+S1076+AD1076+AU1076+#REF!+BG1076+#REF!+BQ1076+#REF!</f>
        <v>#REF!</v>
      </c>
    </row>
    <row r="1077" spans="1:129" ht="15" customHeight="1" x14ac:dyDescent="0.2">
      <c r="A1077" s="9">
        <v>8000285764</v>
      </c>
      <c r="B1077" s="9">
        <v>800028576</v>
      </c>
      <c r="C1077" s="9"/>
      <c r="D1077" s="27">
        <v>217815778</v>
      </c>
      <c r="E1077" s="21" t="s">
        <v>378</v>
      </c>
      <c r="F1077" s="20" t="s">
        <v>1523</v>
      </c>
      <c r="G1077" s="22">
        <f>VLOOKUP(A1077,[1]SGP!$A$4:$G$1137,7,0)</f>
        <v>0</v>
      </c>
      <c r="H1077" s="23"/>
      <c r="I1077" s="23">
        <v>0</v>
      </c>
      <c r="J1077" s="23">
        <v>0</v>
      </c>
      <c r="K1077" s="24">
        <v>0</v>
      </c>
      <c r="L1077" s="23">
        <v>0</v>
      </c>
      <c r="M1077" s="23">
        <v>0</v>
      </c>
      <c r="N1077" s="25">
        <f t="shared" ref="N1077:N1137" si="158">SUM(G1077:M1077)</f>
        <v>0</v>
      </c>
      <c r="O1077" s="25">
        <v>0</v>
      </c>
      <c r="P1077" s="22">
        <v>0</v>
      </c>
      <c r="Q1077" s="23">
        <v>0</v>
      </c>
      <c r="R1077" s="23">
        <v>0</v>
      </c>
      <c r="S1077" s="31">
        <v>27558539</v>
      </c>
      <c r="T1077" s="23">
        <v>0</v>
      </c>
      <c r="U1077" s="24">
        <v>0</v>
      </c>
      <c r="V1077" s="23">
        <v>0</v>
      </c>
      <c r="W1077" s="23">
        <v>0</v>
      </c>
      <c r="X1077" s="25">
        <f t="shared" si="150"/>
        <v>27558539</v>
      </c>
      <c r="Y1077" s="25">
        <v>0</v>
      </c>
      <c r="Z1077" s="22">
        <v>0</v>
      </c>
      <c r="AA1077" s="23">
        <v>0</v>
      </c>
      <c r="AB1077" s="22">
        <v>0</v>
      </c>
      <c r="AC1077" s="23">
        <v>0</v>
      </c>
      <c r="AD1077" s="23">
        <v>0</v>
      </c>
      <c r="AE1077" s="23">
        <v>0</v>
      </c>
      <c r="AF1077" s="24">
        <v>0</v>
      </c>
      <c r="AG1077" s="23">
        <v>0</v>
      </c>
      <c r="AH1077" s="23">
        <v>0</v>
      </c>
      <c r="AI1077" s="25">
        <f t="shared" si="151"/>
        <v>27558539</v>
      </c>
      <c r="AJ1077" s="25">
        <v>0</v>
      </c>
      <c r="AK1077" s="24">
        <v>0</v>
      </c>
      <c r="AL1077" s="23">
        <v>0</v>
      </c>
      <c r="AM1077" s="23">
        <v>0</v>
      </c>
      <c r="AN1077" s="24">
        <v>0</v>
      </c>
      <c r="AO1077" s="24">
        <v>0</v>
      </c>
      <c r="AP1077" s="23">
        <v>0</v>
      </c>
      <c r="AQ1077" s="23">
        <v>0</v>
      </c>
      <c r="AR1077" s="23">
        <v>0</v>
      </c>
      <c r="AS1077" s="41" t="s">
        <v>2304</v>
      </c>
      <c r="AT1077" s="23">
        <v>0</v>
      </c>
      <c r="AU1077" s="23">
        <v>0</v>
      </c>
      <c r="AV1077" s="25">
        <v>27558539</v>
      </c>
      <c r="AW1077" s="22">
        <v>0</v>
      </c>
      <c r="AX1077" s="23">
        <v>0</v>
      </c>
      <c r="AY1077" s="41">
        <v>0</v>
      </c>
      <c r="AZ1077" s="23">
        <v>0</v>
      </c>
      <c r="BA1077" s="24">
        <v>0</v>
      </c>
      <c r="BB1077" s="23">
        <v>0</v>
      </c>
      <c r="BC1077" s="23"/>
      <c r="BD1077" s="23">
        <v>0</v>
      </c>
      <c r="BE1077" s="41">
        <v>0</v>
      </c>
      <c r="BF1077" s="23">
        <v>20542050</v>
      </c>
      <c r="BG1077" s="23">
        <v>26195411</v>
      </c>
      <c r="BH1077" s="25">
        <v>74296000</v>
      </c>
      <c r="BI1077" s="23">
        <v>0</v>
      </c>
      <c r="BJ1077" s="23">
        <v>6174272</v>
      </c>
      <c r="BK1077" s="23">
        <v>0</v>
      </c>
      <c r="BL1077" s="23">
        <v>0</v>
      </c>
      <c r="BM1077" s="23">
        <v>0</v>
      </c>
      <c r="BN1077" s="24">
        <v>0</v>
      </c>
      <c r="BO1077" s="23">
        <v>0</v>
      </c>
      <c r="BP1077" s="23">
        <v>0</v>
      </c>
      <c r="BQ1077" s="23">
        <v>0</v>
      </c>
      <c r="BR1077" s="25">
        <v>80470272</v>
      </c>
      <c r="BS1077" s="22">
        <v>0</v>
      </c>
      <c r="BT1077" s="23">
        <v>0</v>
      </c>
      <c r="BU1077" s="23">
        <v>0</v>
      </c>
      <c r="BV1077" s="23">
        <v>0</v>
      </c>
      <c r="BW1077" s="24">
        <v>0</v>
      </c>
      <c r="BX1077" s="23">
        <v>0</v>
      </c>
      <c r="BY1077" s="23">
        <v>0</v>
      </c>
      <c r="BZ1077" s="23">
        <v>0</v>
      </c>
      <c r="CA1077" s="25">
        <f t="shared" si="152"/>
        <v>80470272</v>
      </c>
      <c r="CB1077" s="22">
        <v>0</v>
      </c>
      <c r="CC1077" s="23">
        <v>0</v>
      </c>
      <c r="CD1077" s="23">
        <v>0</v>
      </c>
      <c r="CE1077" s="23">
        <v>0</v>
      </c>
      <c r="CF1077" s="24">
        <v>0</v>
      </c>
      <c r="CG1077" s="23">
        <v>0</v>
      </c>
      <c r="CH1077" s="23">
        <v>0</v>
      </c>
      <c r="CI1077" s="23">
        <v>0</v>
      </c>
      <c r="CJ1077" s="25">
        <f t="shared" si="153"/>
        <v>80470272</v>
      </c>
      <c r="CK1077" s="22">
        <v>0</v>
      </c>
      <c r="CL1077" s="23">
        <v>0</v>
      </c>
      <c r="CM1077" s="23">
        <v>0</v>
      </c>
      <c r="CN1077" s="23">
        <v>0</v>
      </c>
      <c r="CO1077" s="23">
        <v>0</v>
      </c>
      <c r="CP1077" s="24">
        <v>0</v>
      </c>
      <c r="CQ1077" s="23">
        <v>0</v>
      </c>
      <c r="CR1077" s="23">
        <v>0</v>
      </c>
      <c r="CS1077" s="25">
        <f t="shared" si="154"/>
        <v>80470272</v>
      </c>
      <c r="CT1077" s="22">
        <v>0</v>
      </c>
      <c r="CU1077" s="23">
        <v>0</v>
      </c>
      <c r="CV1077" s="23">
        <v>0</v>
      </c>
      <c r="CW1077" s="23"/>
      <c r="CX1077" s="23">
        <v>0</v>
      </c>
      <c r="CY1077" s="24">
        <v>0</v>
      </c>
      <c r="CZ1077" s="23">
        <v>0</v>
      </c>
      <c r="DA1077" s="23">
        <v>0</v>
      </c>
      <c r="DB1077" s="25">
        <f t="shared" si="156"/>
        <v>80470272</v>
      </c>
      <c r="DC1077" s="22">
        <v>0</v>
      </c>
      <c r="DD1077" s="23">
        <v>0</v>
      </c>
      <c r="DE1077" s="23">
        <v>0</v>
      </c>
      <c r="DF1077" s="23">
        <v>0</v>
      </c>
      <c r="DG1077" s="23">
        <v>0</v>
      </c>
      <c r="DH1077" s="24">
        <v>0</v>
      </c>
      <c r="DI1077" s="23">
        <v>0</v>
      </c>
      <c r="DJ1077" s="23">
        <v>0</v>
      </c>
      <c r="DK1077" s="25">
        <f t="shared" si="157"/>
        <v>80470272</v>
      </c>
      <c r="DL1077" s="28">
        <v>0</v>
      </c>
      <c r="DM1077" s="23">
        <v>0</v>
      </c>
      <c r="DN1077" s="23">
        <v>0</v>
      </c>
      <c r="DO1077" s="23">
        <v>0</v>
      </c>
      <c r="DP1077" s="23"/>
      <c r="DQ1077" s="23"/>
      <c r="DR1077" s="23">
        <v>0</v>
      </c>
      <c r="DS1077" s="23">
        <v>0</v>
      </c>
      <c r="DT1077" s="24">
        <v>0</v>
      </c>
      <c r="DU1077" s="23">
        <v>0</v>
      </c>
      <c r="DV1077" s="23">
        <v>0</v>
      </c>
      <c r="DW1077" s="26">
        <f t="shared" si="155"/>
        <v>80470272</v>
      </c>
      <c r="DX1077" s="26">
        <f>VLOOKUP(B1077,[2]RPTNCT049_ConsultaSaldosContabl!$I$4:$K$7914,3,0)</f>
        <v>26716322</v>
      </c>
      <c r="DY1077" s="13" t="e">
        <f>+S1077+AD1077+AU1077+#REF!+BG1077+#REF!+BQ1077+#REF!</f>
        <v>#REF!</v>
      </c>
    </row>
    <row r="1078" spans="1:129" ht="15" customHeight="1" x14ac:dyDescent="0.2">
      <c r="A1078" s="9">
        <v>8000285171</v>
      </c>
      <c r="B1078" s="9">
        <v>800028517</v>
      </c>
      <c r="C1078" s="9"/>
      <c r="D1078" s="27">
        <v>213215632</v>
      </c>
      <c r="E1078" s="21" t="s">
        <v>353</v>
      </c>
      <c r="F1078" s="20" t="s">
        <v>1498</v>
      </c>
      <c r="G1078" s="22">
        <f>VLOOKUP(A1078,[1]SGP!$A$4:$G$1137,7,0)</f>
        <v>0</v>
      </c>
      <c r="H1078" s="23"/>
      <c r="I1078" s="23">
        <v>0</v>
      </c>
      <c r="J1078" s="23">
        <v>0</v>
      </c>
      <c r="K1078" s="24">
        <v>0</v>
      </c>
      <c r="L1078" s="23">
        <v>0</v>
      </c>
      <c r="M1078" s="23">
        <v>0</v>
      </c>
      <c r="N1078" s="25">
        <f t="shared" si="158"/>
        <v>0</v>
      </c>
      <c r="O1078" s="25">
        <v>0</v>
      </c>
      <c r="P1078" s="22">
        <v>0</v>
      </c>
      <c r="Q1078" s="23">
        <v>0</v>
      </c>
      <c r="R1078" s="23">
        <v>0</v>
      </c>
      <c r="S1078" s="31">
        <v>125620517</v>
      </c>
      <c r="T1078" s="23">
        <v>0</v>
      </c>
      <c r="U1078" s="24">
        <v>0</v>
      </c>
      <c r="V1078" s="23">
        <v>0</v>
      </c>
      <c r="W1078" s="23">
        <v>0</v>
      </c>
      <c r="X1078" s="25">
        <f t="shared" si="150"/>
        <v>125620517</v>
      </c>
      <c r="Y1078" s="25">
        <v>0</v>
      </c>
      <c r="Z1078" s="22">
        <v>0</v>
      </c>
      <c r="AA1078" s="23">
        <v>0</v>
      </c>
      <c r="AB1078" s="22">
        <v>0</v>
      </c>
      <c r="AC1078" s="23">
        <v>0</v>
      </c>
      <c r="AD1078" s="23">
        <v>0</v>
      </c>
      <c r="AE1078" s="23">
        <v>0</v>
      </c>
      <c r="AF1078" s="24">
        <v>0</v>
      </c>
      <c r="AG1078" s="23">
        <v>0</v>
      </c>
      <c r="AH1078" s="23">
        <v>0</v>
      </c>
      <c r="AI1078" s="25">
        <f t="shared" si="151"/>
        <v>125620517</v>
      </c>
      <c r="AJ1078" s="25">
        <v>0</v>
      </c>
      <c r="AK1078" s="24">
        <v>0</v>
      </c>
      <c r="AL1078" s="23">
        <v>0</v>
      </c>
      <c r="AM1078" s="23">
        <v>0</v>
      </c>
      <c r="AN1078" s="24">
        <v>0</v>
      </c>
      <c r="AO1078" s="24">
        <v>0</v>
      </c>
      <c r="AP1078" s="23">
        <v>0</v>
      </c>
      <c r="AQ1078" s="23">
        <v>0</v>
      </c>
      <c r="AR1078" s="23">
        <v>0</v>
      </c>
      <c r="AS1078" s="41" t="s">
        <v>2304</v>
      </c>
      <c r="AT1078" s="23">
        <v>0</v>
      </c>
      <c r="AU1078" s="23">
        <v>7835649</v>
      </c>
      <c r="AV1078" s="25">
        <v>133456166</v>
      </c>
      <c r="AW1078" s="22">
        <v>0</v>
      </c>
      <c r="AX1078" s="23">
        <v>0</v>
      </c>
      <c r="AY1078" s="41">
        <v>0</v>
      </c>
      <c r="AZ1078" s="23">
        <v>0</v>
      </c>
      <c r="BA1078" s="24">
        <v>0</v>
      </c>
      <c r="BB1078" s="23">
        <v>0</v>
      </c>
      <c r="BC1078" s="23"/>
      <c r="BD1078" s="23">
        <v>0</v>
      </c>
      <c r="BE1078" s="41">
        <v>0</v>
      </c>
      <c r="BF1078" s="23">
        <v>83796400</v>
      </c>
      <c r="BG1078" s="23">
        <v>127905647</v>
      </c>
      <c r="BH1078" s="25">
        <v>345158213</v>
      </c>
      <c r="BI1078" s="23">
        <v>0</v>
      </c>
      <c r="BJ1078" s="23">
        <v>24203093</v>
      </c>
      <c r="BK1078" s="23">
        <v>0</v>
      </c>
      <c r="BL1078" s="23">
        <v>0</v>
      </c>
      <c r="BM1078" s="23">
        <v>0</v>
      </c>
      <c r="BN1078" s="24">
        <v>0</v>
      </c>
      <c r="BO1078" s="23">
        <v>0</v>
      </c>
      <c r="BP1078" s="23">
        <v>0</v>
      </c>
      <c r="BQ1078" s="23">
        <v>0</v>
      </c>
      <c r="BR1078" s="25">
        <v>369361306</v>
      </c>
      <c r="BS1078" s="22">
        <v>0</v>
      </c>
      <c r="BT1078" s="23">
        <v>0</v>
      </c>
      <c r="BU1078" s="23">
        <v>0</v>
      </c>
      <c r="BV1078" s="23">
        <v>0</v>
      </c>
      <c r="BW1078" s="24">
        <v>0</v>
      </c>
      <c r="BX1078" s="23">
        <v>0</v>
      </c>
      <c r="BY1078" s="23">
        <v>0</v>
      </c>
      <c r="BZ1078" s="23">
        <v>0</v>
      </c>
      <c r="CA1078" s="25">
        <f t="shared" si="152"/>
        <v>369361306</v>
      </c>
      <c r="CB1078" s="22">
        <v>0</v>
      </c>
      <c r="CC1078" s="23">
        <v>0</v>
      </c>
      <c r="CD1078" s="23">
        <v>0</v>
      </c>
      <c r="CE1078" s="23">
        <v>0</v>
      </c>
      <c r="CF1078" s="24">
        <v>0</v>
      </c>
      <c r="CG1078" s="23">
        <v>0</v>
      </c>
      <c r="CH1078" s="23">
        <v>0</v>
      </c>
      <c r="CI1078" s="23">
        <v>0</v>
      </c>
      <c r="CJ1078" s="25">
        <f t="shared" si="153"/>
        <v>369361306</v>
      </c>
      <c r="CK1078" s="22">
        <v>0</v>
      </c>
      <c r="CL1078" s="23">
        <v>0</v>
      </c>
      <c r="CM1078" s="23">
        <v>0</v>
      </c>
      <c r="CN1078" s="23">
        <v>0</v>
      </c>
      <c r="CO1078" s="23">
        <v>0</v>
      </c>
      <c r="CP1078" s="24">
        <v>0</v>
      </c>
      <c r="CQ1078" s="23">
        <v>0</v>
      </c>
      <c r="CR1078" s="23">
        <v>0</v>
      </c>
      <c r="CS1078" s="25">
        <f t="shared" si="154"/>
        <v>369361306</v>
      </c>
      <c r="CT1078" s="22">
        <v>0</v>
      </c>
      <c r="CU1078" s="23">
        <v>0</v>
      </c>
      <c r="CV1078" s="23">
        <v>0</v>
      </c>
      <c r="CW1078" s="23"/>
      <c r="CX1078" s="23">
        <v>0</v>
      </c>
      <c r="CY1078" s="24">
        <v>0</v>
      </c>
      <c r="CZ1078" s="23">
        <v>0</v>
      </c>
      <c r="DA1078" s="23">
        <v>0</v>
      </c>
      <c r="DB1078" s="25">
        <f t="shared" si="156"/>
        <v>369361306</v>
      </c>
      <c r="DC1078" s="22">
        <v>0</v>
      </c>
      <c r="DD1078" s="23">
        <v>0</v>
      </c>
      <c r="DE1078" s="23">
        <v>0</v>
      </c>
      <c r="DF1078" s="23">
        <v>0</v>
      </c>
      <c r="DG1078" s="23">
        <v>0</v>
      </c>
      <c r="DH1078" s="24">
        <v>0</v>
      </c>
      <c r="DI1078" s="23">
        <v>0</v>
      </c>
      <c r="DJ1078" s="23">
        <v>0</v>
      </c>
      <c r="DK1078" s="25">
        <f t="shared" si="157"/>
        <v>369361306</v>
      </c>
      <c r="DL1078" s="28">
        <v>0</v>
      </c>
      <c r="DM1078" s="23">
        <v>0</v>
      </c>
      <c r="DN1078" s="23">
        <v>0</v>
      </c>
      <c r="DO1078" s="23">
        <v>0</v>
      </c>
      <c r="DP1078" s="23"/>
      <c r="DQ1078" s="23"/>
      <c r="DR1078" s="23">
        <v>0</v>
      </c>
      <c r="DS1078" s="23">
        <v>0</v>
      </c>
      <c r="DT1078" s="24">
        <v>0</v>
      </c>
      <c r="DU1078" s="23">
        <v>0</v>
      </c>
      <c r="DV1078" s="23">
        <v>0</v>
      </c>
      <c r="DW1078" s="26">
        <f t="shared" si="155"/>
        <v>369361306</v>
      </c>
      <c r="DX1078" s="26">
        <f>VLOOKUP(B1078,[2]RPTNCT049_ConsultaSaldosContabl!$I$4:$K$7914,3,0)</f>
        <v>107999493</v>
      </c>
      <c r="DY1078" s="13" t="e">
        <f>+S1078+AD1078+AU1078+#REF!+BG1078+#REF!+BQ1078+#REF!</f>
        <v>#REF!</v>
      </c>
    </row>
    <row r="1079" spans="1:129" ht="15" customHeight="1" x14ac:dyDescent="0.2">
      <c r="A1079" s="9">
        <v>8000284616</v>
      </c>
      <c r="B1079" s="9">
        <v>800028461</v>
      </c>
      <c r="C1079" s="9"/>
      <c r="D1079" s="27">
        <v>211115511</v>
      </c>
      <c r="E1079" s="21" t="s">
        <v>338</v>
      </c>
      <c r="F1079" s="20" t="s">
        <v>1485</v>
      </c>
      <c r="G1079" s="22">
        <f>VLOOKUP(A1079,[1]SGP!$A$4:$G$1137,7,0)</f>
        <v>0</v>
      </c>
      <c r="H1079" s="23"/>
      <c r="I1079" s="23">
        <v>0</v>
      </c>
      <c r="J1079" s="23">
        <v>0</v>
      </c>
      <c r="K1079" s="24">
        <v>0</v>
      </c>
      <c r="L1079" s="23">
        <v>0</v>
      </c>
      <c r="M1079" s="23">
        <v>0</v>
      </c>
      <c r="N1079" s="25">
        <f t="shared" si="158"/>
        <v>0</v>
      </c>
      <c r="O1079" s="25">
        <v>0</v>
      </c>
      <c r="P1079" s="22">
        <v>0</v>
      </c>
      <c r="Q1079" s="23">
        <v>0</v>
      </c>
      <c r="R1079" s="23">
        <v>0</v>
      </c>
      <c r="S1079" s="31">
        <v>18118356</v>
      </c>
      <c r="T1079" s="23">
        <v>0</v>
      </c>
      <c r="U1079" s="24">
        <v>0</v>
      </c>
      <c r="V1079" s="23">
        <v>0</v>
      </c>
      <c r="W1079" s="23">
        <v>0</v>
      </c>
      <c r="X1079" s="25">
        <f t="shared" si="150"/>
        <v>18118356</v>
      </c>
      <c r="Y1079" s="25">
        <v>0</v>
      </c>
      <c r="Z1079" s="22">
        <v>0</v>
      </c>
      <c r="AA1079" s="23">
        <v>0</v>
      </c>
      <c r="AB1079" s="22">
        <v>0</v>
      </c>
      <c r="AC1079" s="23">
        <v>0</v>
      </c>
      <c r="AD1079" s="23">
        <v>0</v>
      </c>
      <c r="AE1079" s="23">
        <v>0</v>
      </c>
      <c r="AF1079" s="24">
        <v>0</v>
      </c>
      <c r="AG1079" s="23">
        <v>0</v>
      </c>
      <c r="AH1079" s="23">
        <v>0</v>
      </c>
      <c r="AI1079" s="25">
        <f t="shared" si="151"/>
        <v>18118356</v>
      </c>
      <c r="AJ1079" s="25">
        <v>0</v>
      </c>
      <c r="AK1079" s="24">
        <v>0</v>
      </c>
      <c r="AL1079" s="23">
        <v>0</v>
      </c>
      <c r="AM1079" s="23">
        <v>0</v>
      </c>
      <c r="AN1079" s="24">
        <v>0</v>
      </c>
      <c r="AO1079" s="24">
        <v>0</v>
      </c>
      <c r="AP1079" s="23">
        <v>0</v>
      </c>
      <c r="AQ1079" s="23">
        <v>0</v>
      </c>
      <c r="AR1079" s="23">
        <v>0</v>
      </c>
      <c r="AS1079" s="41" t="s">
        <v>2304</v>
      </c>
      <c r="AT1079" s="23">
        <v>0</v>
      </c>
      <c r="AU1079" s="23">
        <v>0</v>
      </c>
      <c r="AV1079" s="25">
        <v>18118356</v>
      </c>
      <c r="AW1079" s="22">
        <v>0</v>
      </c>
      <c r="AX1079" s="23">
        <v>0</v>
      </c>
      <c r="AY1079" s="41">
        <v>0</v>
      </c>
      <c r="AZ1079" s="23">
        <v>0</v>
      </c>
      <c r="BA1079" s="24">
        <v>0</v>
      </c>
      <c r="BB1079" s="23">
        <v>0</v>
      </c>
      <c r="BC1079" s="23"/>
      <c r="BD1079" s="23">
        <v>0</v>
      </c>
      <c r="BE1079" s="41">
        <v>0</v>
      </c>
      <c r="BF1079" s="23">
        <v>11491545</v>
      </c>
      <c r="BG1079" s="23">
        <v>16185720</v>
      </c>
      <c r="BH1079" s="25">
        <v>45795621</v>
      </c>
      <c r="BI1079" s="23">
        <v>0</v>
      </c>
      <c r="BJ1079" s="23">
        <v>3181765</v>
      </c>
      <c r="BK1079" s="23">
        <v>0</v>
      </c>
      <c r="BL1079" s="23">
        <v>0</v>
      </c>
      <c r="BM1079" s="23">
        <v>0</v>
      </c>
      <c r="BN1079" s="24">
        <v>0</v>
      </c>
      <c r="BO1079" s="23">
        <v>0</v>
      </c>
      <c r="BP1079" s="23">
        <v>0</v>
      </c>
      <c r="BQ1079" s="23">
        <v>0</v>
      </c>
      <c r="BR1079" s="25">
        <v>48977386</v>
      </c>
      <c r="BS1079" s="22">
        <v>0</v>
      </c>
      <c r="BT1079" s="23">
        <v>0</v>
      </c>
      <c r="BU1079" s="23">
        <v>0</v>
      </c>
      <c r="BV1079" s="23">
        <v>0</v>
      </c>
      <c r="BW1079" s="24">
        <v>0</v>
      </c>
      <c r="BX1079" s="23">
        <v>0</v>
      </c>
      <c r="BY1079" s="23">
        <v>0</v>
      </c>
      <c r="BZ1079" s="23">
        <v>0</v>
      </c>
      <c r="CA1079" s="25">
        <f t="shared" si="152"/>
        <v>48977386</v>
      </c>
      <c r="CB1079" s="22">
        <v>0</v>
      </c>
      <c r="CC1079" s="23">
        <v>0</v>
      </c>
      <c r="CD1079" s="23">
        <v>0</v>
      </c>
      <c r="CE1079" s="23">
        <v>0</v>
      </c>
      <c r="CF1079" s="24">
        <v>0</v>
      </c>
      <c r="CG1079" s="23">
        <v>0</v>
      </c>
      <c r="CH1079" s="23">
        <v>0</v>
      </c>
      <c r="CI1079" s="23">
        <v>0</v>
      </c>
      <c r="CJ1079" s="25">
        <f t="shared" si="153"/>
        <v>48977386</v>
      </c>
      <c r="CK1079" s="22">
        <v>0</v>
      </c>
      <c r="CL1079" s="23">
        <v>0</v>
      </c>
      <c r="CM1079" s="23">
        <v>0</v>
      </c>
      <c r="CN1079" s="23">
        <v>0</v>
      </c>
      <c r="CO1079" s="23">
        <v>0</v>
      </c>
      <c r="CP1079" s="24">
        <v>0</v>
      </c>
      <c r="CQ1079" s="23">
        <v>0</v>
      </c>
      <c r="CR1079" s="23">
        <v>0</v>
      </c>
      <c r="CS1079" s="25">
        <f t="shared" si="154"/>
        <v>48977386</v>
      </c>
      <c r="CT1079" s="22">
        <v>0</v>
      </c>
      <c r="CU1079" s="23">
        <v>0</v>
      </c>
      <c r="CV1079" s="23">
        <v>0</v>
      </c>
      <c r="CW1079" s="23"/>
      <c r="CX1079" s="23">
        <v>0</v>
      </c>
      <c r="CY1079" s="24">
        <v>0</v>
      </c>
      <c r="CZ1079" s="23">
        <v>0</v>
      </c>
      <c r="DA1079" s="23">
        <v>0</v>
      </c>
      <c r="DB1079" s="25">
        <f t="shared" si="156"/>
        <v>48977386</v>
      </c>
      <c r="DC1079" s="22">
        <v>0</v>
      </c>
      <c r="DD1079" s="23">
        <v>0</v>
      </c>
      <c r="DE1079" s="23">
        <v>0</v>
      </c>
      <c r="DF1079" s="23">
        <v>0</v>
      </c>
      <c r="DG1079" s="23">
        <v>0</v>
      </c>
      <c r="DH1079" s="24">
        <v>0</v>
      </c>
      <c r="DI1079" s="23">
        <v>0</v>
      </c>
      <c r="DJ1079" s="23">
        <v>0</v>
      </c>
      <c r="DK1079" s="25">
        <f t="shared" si="157"/>
        <v>48977386</v>
      </c>
      <c r="DL1079" s="28">
        <v>0</v>
      </c>
      <c r="DM1079" s="23">
        <v>0</v>
      </c>
      <c r="DN1079" s="23">
        <v>0</v>
      </c>
      <c r="DO1079" s="23">
        <v>0</v>
      </c>
      <c r="DP1079" s="23"/>
      <c r="DQ1079" s="23"/>
      <c r="DR1079" s="23">
        <v>0</v>
      </c>
      <c r="DS1079" s="23">
        <v>0</v>
      </c>
      <c r="DT1079" s="24">
        <v>0</v>
      </c>
      <c r="DU1079" s="23">
        <v>0</v>
      </c>
      <c r="DV1079" s="23">
        <v>0</v>
      </c>
      <c r="DW1079" s="26">
        <f t="shared" si="155"/>
        <v>48977386</v>
      </c>
      <c r="DX1079" s="26">
        <f>VLOOKUP(B1079,[2]RPTNCT049_ConsultaSaldosContabl!$I$4:$K$7914,3,0)</f>
        <v>14673310</v>
      </c>
      <c r="DY1079" s="13" t="e">
        <f>+S1079+AD1079+AU1079+#REF!+BG1079+#REF!+BQ1079+#REF!</f>
        <v>#REF!</v>
      </c>
    </row>
    <row r="1080" spans="1:129" ht="15" customHeight="1" x14ac:dyDescent="0.2">
      <c r="A1080" s="9">
        <v>8000284361</v>
      </c>
      <c r="B1080" s="9">
        <v>800028436</v>
      </c>
      <c r="C1080" s="9"/>
      <c r="D1080" s="27">
        <v>210815808</v>
      </c>
      <c r="E1080" s="21" t="s">
        <v>383</v>
      </c>
      <c r="F1080" s="20" t="s">
        <v>1528</v>
      </c>
      <c r="G1080" s="22">
        <f>VLOOKUP(A1080,[1]SGP!$A$4:$G$1137,7,0)</f>
        <v>0</v>
      </c>
      <c r="H1080" s="23"/>
      <c r="I1080" s="23">
        <v>0</v>
      </c>
      <c r="J1080" s="23">
        <v>0</v>
      </c>
      <c r="K1080" s="24">
        <v>0</v>
      </c>
      <c r="L1080" s="23">
        <v>0</v>
      </c>
      <c r="M1080" s="23">
        <v>0</v>
      </c>
      <c r="N1080" s="25">
        <f t="shared" si="158"/>
        <v>0</v>
      </c>
      <c r="O1080" s="25">
        <v>0</v>
      </c>
      <c r="P1080" s="22">
        <v>0</v>
      </c>
      <c r="Q1080" s="23">
        <v>0</v>
      </c>
      <c r="R1080" s="23">
        <v>0</v>
      </c>
      <c r="S1080" s="31">
        <v>22914556</v>
      </c>
      <c r="T1080" s="23">
        <v>0</v>
      </c>
      <c r="U1080" s="24">
        <v>0</v>
      </c>
      <c r="V1080" s="23">
        <v>0</v>
      </c>
      <c r="W1080" s="23">
        <v>0</v>
      </c>
      <c r="X1080" s="25">
        <f t="shared" si="150"/>
        <v>22914556</v>
      </c>
      <c r="Y1080" s="25">
        <v>0</v>
      </c>
      <c r="Z1080" s="22">
        <v>0</v>
      </c>
      <c r="AA1080" s="23">
        <v>0</v>
      </c>
      <c r="AB1080" s="22">
        <v>0</v>
      </c>
      <c r="AC1080" s="23">
        <v>0</v>
      </c>
      <c r="AD1080" s="23">
        <v>0</v>
      </c>
      <c r="AE1080" s="23">
        <v>0</v>
      </c>
      <c r="AF1080" s="24">
        <v>0</v>
      </c>
      <c r="AG1080" s="23">
        <v>0</v>
      </c>
      <c r="AH1080" s="23">
        <v>0</v>
      </c>
      <c r="AI1080" s="25">
        <f t="shared" si="151"/>
        <v>22914556</v>
      </c>
      <c r="AJ1080" s="25">
        <v>0</v>
      </c>
      <c r="AK1080" s="24">
        <v>0</v>
      </c>
      <c r="AL1080" s="23">
        <v>0</v>
      </c>
      <c r="AM1080" s="23">
        <v>0</v>
      </c>
      <c r="AN1080" s="24">
        <v>0</v>
      </c>
      <c r="AO1080" s="24">
        <v>0</v>
      </c>
      <c r="AP1080" s="23">
        <v>0</v>
      </c>
      <c r="AQ1080" s="23">
        <v>0</v>
      </c>
      <c r="AR1080" s="23">
        <v>0</v>
      </c>
      <c r="AS1080" s="41" t="s">
        <v>2304</v>
      </c>
      <c r="AT1080" s="23">
        <v>0</v>
      </c>
      <c r="AU1080" s="23">
        <v>0</v>
      </c>
      <c r="AV1080" s="25">
        <v>22914556</v>
      </c>
      <c r="AW1080" s="22">
        <v>0</v>
      </c>
      <c r="AX1080" s="23">
        <v>0</v>
      </c>
      <c r="AY1080" s="41">
        <v>0</v>
      </c>
      <c r="AZ1080" s="23">
        <v>0</v>
      </c>
      <c r="BA1080" s="24">
        <v>0</v>
      </c>
      <c r="BB1080" s="23">
        <v>0</v>
      </c>
      <c r="BC1080" s="23"/>
      <c r="BD1080" s="23">
        <v>0</v>
      </c>
      <c r="BE1080" s="41">
        <v>0</v>
      </c>
      <c r="BF1080" s="23">
        <v>15816200</v>
      </c>
      <c r="BG1080" s="23">
        <v>20108274</v>
      </c>
      <c r="BH1080" s="25">
        <v>58839030</v>
      </c>
      <c r="BI1080" s="23">
        <v>0</v>
      </c>
      <c r="BJ1080" s="23">
        <v>4664187</v>
      </c>
      <c r="BK1080" s="23">
        <v>0</v>
      </c>
      <c r="BL1080" s="23">
        <v>0</v>
      </c>
      <c r="BM1080" s="23">
        <v>0</v>
      </c>
      <c r="BN1080" s="24">
        <v>0</v>
      </c>
      <c r="BO1080" s="23">
        <v>0</v>
      </c>
      <c r="BP1080" s="23">
        <v>0</v>
      </c>
      <c r="BQ1080" s="23">
        <v>0</v>
      </c>
      <c r="BR1080" s="25">
        <v>63503217</v>
      </c>
      <c r="BS1080" s="22">
        <v>0</v>
      </c>
      <c r="BT1080" s="23">
        <v>0</v>
      </c>
      <c r="BU1080" s="23">
        <v>0</v>
      </c>
      <c r="BV1080" s="23">
        <v>0</v>
      </c>
      <c r="BW1080" s="24">
        <v>0</v>
      </c>
      <c r="BX1080" s="23">
        <v>0</v>
      </c>
      <c r="BY1080" s="23">
        <v>0</v>
      </c>
      <c r="BZ1080" s="23">
        <v>0</v>
      </c>
      <c r="CA1080" s="25">
        <f t="shared" si="152"/>
        <v>63503217</v>
      </c>
      <c r="CB1080" s="22">
        <v>0</v>
      </c>
      <c r="CC1080" s="23">
        <v>0</v>
      </c>
      <c r="CD1080" s="23">
        <v>0</v>
      </c>
      <c r="CE1080" s="23">
        <v>0</v>
      </c>
      <c r="CF1080" s="24">
        <v>0</v>
      </c>
      <c r="CG1080" s="23">
        <v>0</v>
      </c>
      <c r="CH1080" s="23">
        <v>0</v>
      </c>
      <c r="CI1080" s="23">
        <v>0</v>
      </c>
      <c r="CJ1080" s="25">
        <f t="shared" si="153"/>
        <v>63503217</v>
      </c>
      <c r="CK1080" s="22">
        <v>0</v>
      </c>
      <c r="CL1080" s="23">
        <v>0</v>
      </c>
      <c r="CM1080" s="23">
        <v>0</v>
      </c>
      <c r="CN1080" s="23">
        <v>0</v>
      </c>
      <c r="CO1080" s="23">
        <v>0</v>
      </c>
      <c r="CP1080" s="24">
        <v>0</v>
      </c>
      <c r="CQ1080" s="23">
        <v>0</v>
      </c>
      <c r="CR1080" s="23">
        <v>0</v>
      </c>
      <c r="CS1080" s="25">
        <f t="shared" si="154"/>
        <v>63503217</v>
      </c>
      <c r="CT1080" s="22">
        <v>0</v>
      </c>
      <c r="CU1080" s="23">
        <v>0</v>
      </c>
      <c r="CV1080" s="23">
        <v>0</v>
      </c>
      <c r="CW1080" s="23"/>
      <c r="CX1080" s="23">
        <v>0</v>
      </c>
      <c r="CY1080" s="24">
        <v>0</v>
      </c>
      <c r="CZ1080" s="23">
        <v>0</v>
      </c>
      <c r="DA1080" s="23">
        <v>0</v>
      </c>
      <c r="DB1080" s="25">
        <f t="shared" si="156"/>
        <v>63503217</v>
      </c>
      <c r="DC1080" s="22">
        <v>0</v>
      </c>
      <c r="DD1080" s="23">
        <v>0</v>
      </c>
      <c r="DE1080" s="23">
        <v>0</v>
      </c>
      <c r="DF1080" s="23">
        <v>0</v>
      </c>
      <c r="DG1080" s="23">
        <v>0</v>
      </c>
      <c r="DH1080" s="24">
        <v>0</v>
      </c>
      <c r="DI1080" s="23">
        <v>0</v>
      </c>
      <c r="DJ1080" s="23">
        <v>0</v>
      </c>
      <c r="DK1080" s="25">
        <f t="shared" si="157"/>
        <v>63503217</v>
      </c>
      <c r="DL1080" s="28">
        <v>0</v>
      </c>
      <c r="DM1080" s="23">
        <v>0</v>
      </c>
      <c r="DN1080" s="23">
        <v>0</v>
      </c>
      <c r="DO1080" s="23">
        <v>0</v>
      </c>
      <c r="DP1080" s="23"/>
      <c r="DQ1080" s="23"/>
      <c r="DR1080" s="23">
        <v>0</v>
      </c>
      <c r="DS1080" s="23">
        <v>0</v>
      </c>
      <c r="DT1080" s="24">
        <v>0</v>
      </c>
      <c r="DU1080" s="23">
        <v>0</v>
      </c>
      <c r="DV1080" s="23">
        <v>0</v>
      </c>
      <c r="DW1080" s="26">
        <f t="shared" si="155"/>
        <v>63503217</v>
      </c>
      <c r="DX1080" s="26">
        <f>VLOOKUP(B1080,[2]RPTNCT049_ConsultaSaldosContabl!$I$4:$K$7914,3,0)</f>
        <v>20480387</v>
      </c>
      <c r="DY1080" s="13" t="e">
        <f>+S1080+AD1080+AU1080+#REF!+BG1080+#REF!+BQ1080+#REF!</f>
        <v>#REF!</v>
      </c>
    </row>
    <row r="1081" spans="1:129" ht="15" customHeight="1" x14ac:dyDescent="0.2">
      <c r="A1081" s="9">
        <v>8000284322</v>
      </c>
      <c r="B1081" s="9">
        <v>800028432</v>
      </c>
      <c r="C1081" s="9"/>
      <c r="D1081" s="27">
        <v>213013430</v>
      </c>
      <c r="E1081" s="21" t="s">
        <v>15</v>
      </c>
      <c r="F1081" s="36" t="s">
        <v>1170</v>
      </c>
      <c r="G1081" s="22">
        <f>VLOOKUP(A1081,[1]SGP!$A$4:$G$1137,7,0)</f>
        <v>3983606181</v>
      </c>
      <c r="H1081" s="23"/>
      <c r="I1081" s="23">
        <v>0</v>
      </c>
      <c r="J1081" s="23">
        <v>0</v>
      </c>
      <c r="K1081" s="24">
        <v>244152699</v>
      </c>
      <c r="L1081" s="23">
        <v>629211779</v>
      </c>
      <c r="M1081" s="23">
        <v>0</v>
      </c>
      <c r="N1081" s="25">
        <f t="shared" si="158"/>
        <v>4856970659</v>
      </c>
      <c r="O1081" s="25">
        <v>0</v>
      </c>
      <c r="P1081" s="22">
        <v>4055259510</v>
      </c>
      <c r="Q1081" s="23">
        <v>0</v>
      </c>
      <c r="R1081" s="23">
        <v>0</v>
      </c>
      <c r="S1081" s="31">
        <v>1222761341</v>
      </c>
      <c r="T1081" s="23">
        <v>0</v>
      </c>
      <c r="U1081" s="24">
        <v>246251177</v>
      </c>
      <c r="V1081" s="23">
        <v>410475773</v>
      </c>
      <c r="W1081" s="23">
        <v>0</v>
      </c>
      <c r="X1081" s="25">
        <f t="shared" si="150"/>
        <v>10791718460</v>
      </c>
      <c r="Y1081" s="25">
        <v>0</v>
      </c>
      <c r="Z1081" s="22">
        <v>0</v>
      </c>
      <c r="AA1081" s="23">
        <v>0</v>
      </c>
      <c r="AB1081" s="22">
        <v>0</v>
      </c>
      <c r="AC1081" s="31">
        <v>105611361</v>
      </c>
      <c r="AD1081" s="23">
        <v>0</v>
      </c>
      <c r="AE1081" s="23">
        <v>4286203771</v>
      </c>
      <c r="AF1081" s="24">
        <v>245201938</v>
      </c>
      <c r="AG1081" s="23">
        <v>519843776</v>
      </c>
      <c r="AH1081" s="23">
        <v>0</v>
      </c>
      <c r="AI1081" s="25">
        <f t="shared" si="151"/>
        <v>15948579306</v>
      </c>
      <c r="AJ1081" s="25">
        <v>0</v>
      </c>
      <c r="AK1081" s="24">
        <v>0</v>
      </c>
      <c r="AL1081" s="23">
        <v>0</v>
      </c>
      <c r="AM1081" s="23">
        <v>0</v>
      </c>
      <c r="AN1081" s="24">
        <v>0</v>
      </c>
      <c r="AO1081" s="23">
        <v>4522309002</v>
      </c>
      <c r="AP1081" s="23">
        <v>241719926</v>
      </c>
      <c r="AQ1081" s="23">
        <v>511951120</v>
      </c>
      <c r="AR1081" s="23">
        <v>0</v>
      </c>
      <c r="AS1081" s="23">
        <v>2035039051</v>
      </c>
      <c r="AT1081" s="23">
        <v>0</v>
      </c>
      <c r="AU1081" s="23">
        <v>0</v>
      </c>
      <c r="AV1081" s="25">
        <v>23259598405</v>
      </c>
      <c r="AW1081" s="22">
        <v>2366970732</v>
      </c>
      <c r="AX1081" s="23">
        <v>0</v>
      </c>
      <c r="AY1081" s="41">
        <v>0</v>
      </c>
      <c r="AZ1081" s="23">
        <v>0</v>
      </c>
      <c r="BA1081" s="24">
        <v>241719926</v>
      </c>
      <c r="BB1081" s="23">
        <v>511951120</v>
      </c>
      <c r="BC1081" s="23"/>
      <c r="BD1081" s="23">
        <v>0</v>
      </c>
      <c r="BE1081" s="41">
        <v>0</v>
      </c>
      <c r="BF1081" s="23">
        <v>1003562880</v>
      </c>
      <c r="BG1081" s="23">
        <v>1106334390</v>
      </c>
      <c r="BH1081" s="25">
        <v>28490137453</v>
      </c>
      <c r="BI1081" s="23">
        <v>5022279587</v>
      </c>
      <c r="BJ1081" s="23">
        <v>716263296</v>
      </c>
      <c r="BK1081" s="23">
        <v>0</v>
      </c>
      <c r="BL1081" s="23">
        <v>0</v>
      </c>
      <c r="BM1081" s="23">
        <v>0</v>
      </c>
      <c r="BN1081" s="24">
        <v>241719926</v>
      </c>
      <c r="BO1081" s="23">
        <v>511951120</v>
      </c>
      <c r="BP1081" s="23">
        <v>0</v>
      </c>
      <c r="BQ1081" s="23">
        <v>0</v>
      </c>
      <c r="BR1081" s="25">
        <v>34982351382</v>
      </c>
      <c r="BS1081" s="22">
        <v>0</v>
      </c>
      <c r="BT1081" s="23">
        <v>0</v>
      </c>
      <c r="BU1081" s="23">
        <v>0</v>
      </c>
      <c r="BV1081" s="23">
        <v>0</v>
      </c>
      <c r="BW1081" s="24">
        <v>0</v>
      </c>
      <c r="BX1081" s="23">
        <v>0</v>
      </c>
      <c r="BY1081" s="23">
        <v>0</v>
      </c>
      <c r="BZ1081" s="23">
        <v>0</v>
      </c>
      <c r="CA1081" s="25">
        <f t="shared" si="152"/>
        <v>34982351382</v>
      </c>
      <c r="CB1081" s="22">
        <v>0</v>
      </c>
      <c r="CC1081" s="23">
        <v>0</v>
      </c>
      <c r="CD1081" s="23">
        <v>0</v>
      </c>
      <c r="CE1081" s="23">
        <v>0</v>
      </c>
      <c r="CF1081" s="24">
        <v>0</v>
      </c>
      <c r="CG1081" s="23">
        <v>0</v>
      </c>
      <c r="CH1081" s="23">
        <v>0</v>
      </c>
      <c r="CI1081" s="23">
        <v>0</v>
      </c>
      <c r="CJ1081" s="25">
        <f t="shared" si="153"/>
        <v>34982351382</v>
      </c>
      <c r="CK1081" s="22">
        <v>0</v>
      </c>
      <c r="CL1081" s="23">
        <v>0</v>
      </c>
      <c r="CM1081" s="23">
        <v>0</v>
      </c>
      <c r="CN1081" s="23">
        <v>0</v>
      </c>
      <c r="CO1081" s="23">
        <v>0</v>
      </c>
      <c r="CP1081" s="24">
        <v>0</v>
      </c>
      <c r="CQ1081" s="23">
        <v>0</v>
      </c>
      <c r="CR1081" s="23">
        <v>0</v>
      </c>
      <c r="CS1081" s="25">
        <f t="shared" si="154"/>
        <v>34982351382</v>
      </c>
      <c r="CT1081" s="22">
        <v>0</v>
      </c>
      <c r="CU1081" s="23">
        <v>0</v>
      </c>
      <c r="CV1081" s="23">
        <v>0</v>
      </c>
      <c r="CW1081" s="23">
        <v>0</v>
      </c>
      <c r="CX1081" s="23">
        <v>0</v>
      </c>
      <c r="CY1081" s="24">
        <v>0</v>
      </c>
      <c r="CZ1081" s="23">
        <v>0</v>
      </c>
      <c r="DA1081" s="23">
        <v>0</v>
      </c>
      <c r="DB1081" s="25">
        <f t="shared" si="156"/>
        <v>34982351382</v>
      </c>
      <c r="DC1081" s="22">
        <v>0</v>
      </c>
      <c r="DD1081" s="23">
        <v>0</v>
      </c>
      <c r="DE1081" s="23">
        <v>0</v>
      </c>
      <c r="DF1081" s="23">
        <v>0</v>
      </c>
      <c r="DG1081" s="23">
        <v>0</v>
      </c>
      <c r="DH1081" s="24">
        <v>0</v>
      </c>
      <c r="DI1081" s="23">
        <v>0</v>
      </c>
      <c r="DJ1081" s="23">
        <v>0</v>
      </c>
      <c r="DK1081" s="25">
        <f t="shared" si="157"/>
        <v>34982351382</v>
      </c>
      <c r="DL1081" s="28">
        <v>0</v>
      </c>
      <c r="DM1081" s="23">
        <v>0</v>
      </c>
      <c r="DN1081" s="23">
        <v>0</v>
      </c>
      <c r="DO1081" s="23">
        <v>0</v>
      </c>
      <c r="DP1081" s="23">
        <v>0</v>
      </c>
      <c r="DQ1081" s="23"/>
      <c r="DR1081" s="23">
        <v>0</v>
      </c>
      <c r="DS1081" s="23">
        <v>0</v>
      </c>
      <c r="DT1081" s="24">
        <v>0</v>
      </c>
      <c r="DU1081" s="23">
        <v>0</v>
      </c>
      <c r="DV1081" s="23">
        <v>0</v>
      </c>
      <c r="DW1081" s="26">
        <f t="shared" si="155"/>
        <v>34982351382</v>
      </c>
      <c r="DX1081" s="26">
        <f>VLOOKUP(B1081,[2]RPTNCT049_ConsultaSaldosContabl!$I$4:$K$7914,3,0)</f>
        <v>32653255651</v>
      </c>
      <c r="DY1081" s="13" t="e">
        <f>+S1081+AD1081+AU1081+#REF!+BG1081+#REF!+BQ1081+#REF!</f>
        <v>#REF!</v>
      </c>
    </row>
    <row r="1082" spans="1:129" ht="15" customHeight="1" x14ac:dyDescent="0.2">
      <c r="A1082" s="9">
        <v>8000283933</v>
      </c>
      <c r="B1082" s="9">
        <v>800028393</v>
      </c>
      <c r="C1082" s="9"/>
      <c r="D1082" s="27">
        <v>213515135</v>
      </c>
      <c r="E1082" s="21" t="s">
        <v>289</v>
      </c>
      <c r="F1082" s="20" t="s">
        <v>1438</v>
      </c>
      <c r="G1082" s="22">
        <f>VLOOKUP(A1082,[1]SGP!$A$4:$G$1137,7,0)</f>
        <v>0</v>
      </c>
      <c r="H1082" s="23"/>
      <c r="I1082" s="23">
        <v>0</v>
      </c>
      <c r="J1082" s="23">
        <v>0</v>
      </c>
      <c r="K1082" s="24">
        <v>0</v>
      </c>
      <c r="L1082" s="23">
        <v>0</v>
      </c>
      <c r="M1082" s="23">
        <v>0</v>
      </c>
      <c r="N1082" s="25">
        <f t="shared" si="158"/>
        <v>0</v>
      </c>
      <c r="O1082" s="25">
        <v>0</v>
      </c>
      <c r="P1082" s="22">
        <v>0</v>
      </c>
      <c r="Q1082" s="23">
        <v>0</v>
      </c>
      <c r="R1082" s="23">
        <v>0</v>
      </c>
      <c r="S1082" s="31">
        <v>25451203</v>
      </c>
      <c r="T1082" s="23">
        <v>0</v>
      </c>
      <c r="U1082" s="24">
        <v>0</v>
      </c>
      <c r="V1082" s="23">
        <v>0</v>
      </c>
      <c r="W1082" s="23">
        <v>0</v>
      </c>
      <c r="X1082" s="25">
        <f t="shared" si="150"/>
        <v>25451203</v>
      </c>
      <c r="Y1082" s="25">
        <v>0</v>
      </c>
      <c r="Z1082" s="22">
        <v>0</v>
      </c>
      <c r="AA1082" s="23">
        <v>0</v>
      </c>
      <c r="AB1082" s="22">
        <v>0</v>
      </c>
      <c r="AC1082" s="23">
        <v>0</v>
      </c>
      <c r="AD1082" s="23">
        <v>0</v>
      </c>
      <c r="AE1082" s="23">
        <v>0</v>
      </c>
      <c r="AF1082" s="24">
        <v>0</v>
      </c>
      <c r="AG1082" s="23">
        <v>0</v>
      </c>
      <c r="AH1082" s="23">
        <v>0</v>
      </c>
      <c r="AI1082" s="25">
        <f t="shared" si="151"/>
        <v>25451203</v>
      </c>
      <c r="AJ1082" s="25">
        <v>0</v>
      </c>
      <c r="AK1082" s="24">
        <v>0</v>
      </c>
      <c r="AL1082" s="23">
        <v>0</v>
      </c>
      <c r="AM1082" s="23">
        <v>0</v>
      </c>
      <c r="AN1082" s="24">
        <v>0</v>
      </c>
      <c r="AO1082" s="24">
        <v>0</v>
      </c>
      <c r="AP1082" s="23">
        <v>0</v>
      </c>
      <c r="AQ1082" s="23">
        <v>0</v>
      </c>
      <c r="AR1082" s="23">
        <v>0</v>
      </c>
      <c r="AS1082" s="41" t="s">
        <v>2304</v>
      </c>
      <c r="AT1082" s="23">
        <v>0</v>
      </c>
      <c r="AU1082" s="23">
        <v>0</v>
      </c>
      <c r="AV1082" s="25">
        <v>25451203</v>
      </c>
      <c r="AW1082" s="22">
        <v>0</v>
      </c>
      <c r="AX1082" s="23">
        <v>0</v>
      </c>
      <c r="AY1082" s="41">
        <v>0</v>
      </c>
      <c r="AZ1082" s="23">
        <v>0</v>
      </c>
      <c r="BA1082" s="24">
        <v>0</v>
      </c>
      <c r="BB1082" s="23">
        <v>0</v>
      </c>
      <c r="BC1082" s="23"/>
      <c r="BD1082" s="23">
        <v>0</v>
      </c>
      <c r="BE1082" s="41">
        <v>0</v>
      </c>
      <c r="BF1082" s="23">
        <v>18438655</v>
      </c>
      <c r="BG1082" s="23">
        <v>23768016</v>
      </c>
      <c r="BH1082" s="25">
        <v>67657874</v>
      </c>
      <c r="BI1082" s="23">
        <v>0</v>
      </c>
      <c r="BJ1082" s="23">
        <v>5211980</v>
      </c>
      <c r="BK1082" s="23">
        <v>0</v>
      </c>
      <c r="BL1082" s="23">
        <v>0</v>
      </c>
      <c r="BM1082" s="23">
        <v>0</v>
      </c>
      <c r="BN1082" s="24">
        <v>0</v>
      </c>
      <c r="BO1082" s="23">
        <v>0</v>
      </c>
      <c r="BP1082" s="23">
        <v>0</v>
      </c>
      <c r="BQ1082" s="23">
        <v>0</v>
      </c>
      <c r="BR1082" s="25">
        <v>72869854</v>
      </c>
      <c r="BS1082" s="22">
        <v>0</v>
      </c>
      <c r="BT1082" s="23">
        <v>0</v>
      </c>
      <c r="BU1082" s="23">
        <v>0</v>
      </c>
      <c r="BV1082" s="23">
        <v>0</v>
      </c>
      <c r="BW1082" s="24">
        <v>0</v>
      </c>
      <c r="BX1082" s="23">
        <v>0</v>
      </c>
      <c r="BY1082" s="23">
        <v>0</v>
      </c>
      <c r="BZ1082" s="23">
        <v>0</v>
      </c>
      <c r="CA1082" s="25">
        <f t="shared" si="152"/>
        <v>72869854</v>
      </c>
      <c r="CB1082" s="22">
        <v>0</v>
      </c>
      <c r="CC1082" s="23">
        <v>0</v>
      </c>
      <c r="CD1082" s="23">
        <v>0</v>
      </c>
      <c r="CE1082" s="23">
        <v>0</v>
      </c>
      <c r="CF1082" s="24">
        <v>0</v>
      </c>
      <c r="CG1082" s="23">
        <v>0</v>
      </c>
      <c r="CH1082" s="23">
        <v>0</v>
      </c>
      <c r="CI1082" s="23">
        <v>0</v>
      </c>
      <c r="CJ1082" s="25">
        <f t="shared" si="153"/>
        <v>72869854</v>
      </c>
      <c r="CK1082" s="22">
        <v>0</v>
      </c>
      <c r="CL1082" s="23">
        <v>0</v>
      </c>
      <c r="CM1082" s="23">
        <v>0</v>
      </c>
      <c r="CN1082" s="23">
        <v>0</v>
      </c>
      <c r="CO1082" s="23">
        <v>0</v>
      </c>
      <c r="CP1082" s="24">
        <v>0</v>
      </c>
      <c r="CQ1082" s="23">
        <v>0</v>
      </c>
      <c r="CR1082" s="23">
        <v>0</v>
      </c>
      <c r="CS1082" s="25">
        <f t="shared" si="154"/>
        <v>72869854</v>
      </c>
      <c r="CT1082" s="22">
        <v>0</v>
      </c>
      <c r="CU1082" s="23">
        <v>0</v>
      </c>
      <c r="CV1082" s="23">
        <v>0</v>
      </c>
      <c r="CW1082" s="23"/>
      <c r="CX1082" s="23">
        <v>0</v>
      </c>
      <c r="CY1082" s="24">
        <v>0</v>
      </c>
      <c r="CZ1082" s="23">
        <v>0</v>
      </c>
      <c r="DA1082" s="23">
        <v>0</v>
      </c>
      <c r="DB1082" s="25">
        <f t="shared" si="156"/>
        <v>72869854</v>
      </c>
      <c r="DC1082" s="22">
        <v>0</v>
      </c>
      <c r="DD1082" s="23">
        <v>0</v>
      </c>
      <c r="DE1082" s="23">
        <v>0</v>
      </c>
      <c r="DF1082" s="23">
        <v>0</v>
      </c>
      <c r="DG1082" s="23">
        <v>0</v>
      </c>
      <c r="DH1082" s="24">
        <v>0</v>
      </c>
      <c r="DI1082" s="23">
        <v>0</v>
      </c>
      <c r="DJ1082" s="23">
        <v>0</v>
      </c>
      <c r="DK1082" s="25">
        <f t="shared" si="157"/>
        <v>72869854</v>
      </c>
      <c r="DL1082" s="28">
        <v>0</v>
      </c>
      <c r="DM1082" s="23">
        <v>0</v>
      </c>
      <c r="DN1082" s="23">
        <v>0</v>
      </c>
      <c r="DO1082" s="23">
        <v>0</v>
      </c>
      <c r="DP1082" s="23"/>
      <c r="DQ1082" s="23"/>
      <c r="DR1082" s="23">
        <v>0</v>
      </c>
      <c r="DS1082" s="23">
        <v>0</v>
      </c>
      <c r="DT1082" s="24">
        <v>0</v>
      </c>
      <c r="DU1082" s="23">
        <v>0</v>
      </c>
      <c r="DV1082" s="23">
        <v>0</v>
      </c>
      <c r="DW1082" s="26">
        <f t="shared" si="155"/>
        <v>72869854</v>
      </c>
      <c r="DX1082" s="26">
        <f>VLOOKUP(B1082,[2]RPTNCT049_ConsultaSaldosContabl!$I$4:$K$7914,3,0)</f>
        <v>23650635</v>
      </c>
      <c r="DY1082" s="13" t="e">
        <f>+S1082+AD1082+AU1082+#REF!+BG1082+#REF!+BQ1082+#REF!</f>
        <v>#REF!</v>
      </c>
    </row>
    <row r="1083" spans="1:129" ht="15" customHeight="1" x14ac:dyDescent="0.2">
      <c r="A1083" s="9">
        <v>8000272923</v>
      </c>
      <c r="B1083" s="9">
        <v>800027292</v>
      </c>
      <c r="C1083" s="9"/>
      <c r="D1083" s="27">
        <v>213715837</v>
      </c>
      <c r="E1083" s="21" t="s">
        <v>391</v>
      </c>
      <c r="F1083" s="20" t="s">
        <v>1535</v>
      </c>
      <c r="G1083" s="22">
        <f>VLOOKUP(A1083,[1]SGP!$A$4:$G$1137,7,0)</f>
        <v>0</v>
      </c>
      <c r="H1083" s="23"/>
      <c r="I1083" s="23">
        <v>0</v>
      </c>
      <c r="J1083" s="23">
        <v>0</v>
      </c>
      <c r="K1083" s="24">
        <v>0</v>
      </c>
      <c r="L1083" s="23">
        <v>0</v>
      </c>
      <c r="M1083" s="23">
        <v>0</v>
      </c>
      <c r="N1083" s="25">
        <f t="shared" si="158"/>
        <v>0</v>
      </c>
      <c r="O1083" s="25">
        <v>0</v>
      </c>
      <c r="P1083" s="22">
        <v>0</v>
      </c>
      <c r="Q1083" s="23">
        <v>0</v>
      </c>
      <c r="R1083" s="23">
        <v>0</v>
      </c>
      <c r="S1083" s="31">
        <v>81388919</v>
      </c>
      <c r="T1083" s="23">
        <v>0</v>
      </c>
      <c r="U1083" s="24">
        <v>0</v>
      </c>
      <c r="V1083" s="23">
        <v>0</v>
      </c>
      <c r="W1083" s="23">
        <v>0</v>
      </c>
      <c r="X1083" s="25">
        <f t="shared" si="150"/>
        <v>81388919</v>
      </c>
      <c r="Y1083" s="25">
        <v>0</v>
      </c>
      <c r="Z1083" s="22">
        <v>0</v>
      </c>
      <c r="AA1083" s="23">
        <v>0</v>
      </c>
      <c r="AB1083" s="22">
        <v>0</v>
      </c>
      <c r="AC1083" s="23">
        <v>0</v>
      </c>
      <c r="AD1083" s="23">
        <v>0</v>
      </c>
      <c r="AE1083" s="23">
        <v>0</v>
      </c>
      <c r="AF1083" s="24">
        <v>0</v>
      </c>
      <c r="AG1083" s="23">
        <v>0</v>
      </c>
      <c r="AH1083" s="23">
        <v>0</v>
      </c>
      <c r="AI1083" s="25">
        <f t="shared" si="151"/>
        <v>81388919</v>
      </c>
      <c r="AJ1083" s="25">
        <v>0</v>
      </c>
      <c r="AK1083" s="24">
        <v>0</v>
      </c>
      <c r="AL1083" s="23">
        <v>0</v>
      </c>
      <c r="AM1083" s="23">
        <v>0</v>
      </c>
      <c r="AN1083" s="24">
        <v>0</v>
      </c>
      <c r="AO1083" s="24">
        <v>0</v>
      </c>
      <c r="AP1083" s="23">
        <v>0</v>
      </c>
      <c r="AQ1083" s="23">
        <v>0</v>
      </c>
      <c r="AR1083" s="23">
        <v>0</v>
      </c>
      <c r="AS1083" s="41" t="s">
        <v>2304</v>
      </c>
      <c r="AT1083" s="23">
        <v>0</v>
      </c>
      <c r="AU1083" s="23">
        <v>0</v>
      </c>
      <c r="AV1083" s="25">
        <v>81388919</v>
      </c>
      <c r="AW1083" s="22">
        <v>0</v>
      </c>
      <c r="AX1083" s="23">
        <v>0</v>
      </c>
      <c r="AY1083" s="41">
        <v>0</v>
      </c>
      <c r="AZ1083" s="23">
        <v>0</v>
      </c>
      <c r="BA1083" s="24">
        <v>0</v>
      </c>
      <c r="BB1083" s="23">
        <v>0</v>
      </c>
      <c r="BC1083" s="23"/>
      <c r="BD1083" s="23">
        <v>0</v>
      </c>
      <c r="BE1083" s="41">
        <v>0</v>
      </c>
      <c r="BF1083" s="23">
        <v>58034085</v>
      </c>
      <c r="BG1083" s="23">
        <v>77753649</v>
      </c>
      <c r="BH1083" s="25">
        <v>217176653</v>
      </c>
      <c r="BI1083" s="23">
        <v>0</v>
      </c>
      <c r="BJ1083" s="23">
        <v>16575165</v>
      </c>
      <c r="BK1083" s="23">
        <v>0</v>
      </c>
      <c r="BL1083" s="23">
        <v>0</v>
      </c>
      <c r="BM1083" s="23">
        <v>0</v>
      </c>
      <c r="BN1083" s="24">
        <v>0</v>
      </c>
      <c r="BO1083" s="23">
        <v>0</v>
      </c>
      <c r="BP1083" s="23">
        <v>0</v>
      </c>
      <c r="BQ1083" s="23">
        <v>36188004</v>
      </c>
      <c r="BR1083" s="25">
        <v>269939822</v>
      </c>
      <c r="BS1083" s="22">
        <v>0</v>
      </c>
      <c r="BT1083" s="23">
        <v>0</v>
      </c>
      <c r="BU1083" s="23">
        <v>0</v>
      </c>
      <c r="BV1083" s="23">
        <v>0</v>
      </c>
      <c r="BW1083" s="24">
        <v>0</v>
      </c>
      <c r="BX1083" s="23">
        <v>0</v>
      </c>
      <c r="BY1083" s="23">
        <v>0</v>
      </c>
      <c r="BZ1083" s="23">
        <v>0</v>
      </c>
      <c r="CA1083" s="25">
        <f t="shared" si="152"/>
        <v>269939822</v>
      </c>
      <c r="CB1083" s="22">
        <v>0</v>
      </c>
      <c r="CC1083" s="23">
        <v>0</v>
      </c>
      <c r="CD1083" s="23">
        <v>0</v>
      </c>
      <c r="CE1083" s="23">
        <v>0</v>
      </c>
      <c r="CF1083" s="24">
        <v>0</v>
      </c>
      <c r="CG1083" s="23">
        <v>0</v>
      </c>
      <c r="CH1083" s="23">
        <v>0</v>
      </c>
      <c r="CI1083" s="23">
        <v>0</v>
      </c>
      <c r="CJ1083" s="25">
        <f t="shared" si="153"/>
        <v>269939822</v>
      </c>
      <c r="CK1083" s="22">
        <v>0</v>
      </c>
      <c r="CL1083" s="23">
        <v>0</v>
      </c>
      <c r="CM1083" s="23">
        <v>0</v>
      </c>
      <c r="CN1083" s="23">
        <v>0</v>
      </c>
      <c r="CO1083" s="23">
        <v>0</v>
      </c>
      <c r="CP1083" s="24">
        <v>0</v>
      </c>
      <c r="CQ1083" s="23">
        <v>0</v>
      </c>
      <c r="CR1083" s="23">
        <v>0</v>
      </c>
      <c r="CS1083" s="25">
        <f t="shared" si="154"/>
        <v>269939822</v>
      </c>
      <c r="CT1083" s="22">
        <v>0</v>
      </c>
      <c r="CU1083" s="23">
        <v>0</v>
      </c>
      <c r="CV1083" s="23">
        <v>0</v>
      </c>
      <c r="CW1083" s="23"/>
      <c r="CX1083" s="23">
        <v>0</v>
      </c>
      <c r="CY1083" s="24">
        <v>0</v>
      </c>
      <c r="CZ1083" s="23">
        <v>0</v>
      </c>
      <c r="DA1083" s="23">
        <v>0</v>
      </c>
      <c r="DB1083" s="25">
        <f t="shared" si="156"/>
        <v>269939822</v>
      </c>
      <c r="DC1083" s="22">
        <v>0</v>
      </c>
      <c r="DD1083" s="23">
        <v>0</v>
      </c>
      <c r="DE1083" s="23">
        <v>0</v>
      </c>
      <c r="DF1083" s="23">
        <v>0</v>
      </c>
      <c r="DG1083" s="23">
        <v>0</v>
      </c>
      <c r="DH1083" s="24">
        <v>0</v>
      </c>
      <c r="DI1083" s="23">
        <v>0</v>
      </c>
      <c r="DJ1083" s="23">
        <v>0</v>
      </c>
      <c r="DK1083" s="25">
        <f t="shared" si="157"/>
        <v>269939822</v>
      </c>
      <c r="DL1083" s="28">
        <v>0</v>
      </c>
      <c r="DM1083" s="23">
        <v>0</v>
      </c>
      <c r="DN1083" s="23">
        <v>0</v>
      </c>
      <c r="DO1083" s="23">
        <v>0</v>
      </c>
      <c r="DP1083" s="23">
        <v>0</v>
      </c>
      <c r="DQ1083" s="23"/>
      <c r="DR1083" s="23">
        <v>0</v>
      </c>
      <c r="DS1083" s="23">
        <v>0</v>
      </c>
      <c r="DT1083" s="24">
        <v>0</v>
      </c>
      <c r="DU1083" s="23">
        <v>0</v>
      </c>
      <c r="DV1083" s="23">
        <v>0</v>
      </c>
      <c r="DW1083" s="26">
        <f t="shared" si="155"/>
        <v>269939822</v>
      </c>
      <c r="DX1083" s="26">
        <f>VLOOKUP(B1083,[2]RPTNCT049_ConsultaSaldosContabl!$I$4:$K$7914,3,0)</f>
        <v>74609250</v>
      </c>
      <c r="DY1083" s="13" t="e">
        <f>+S1083+AD1083+AU1083+#REF!+BG1083+#REF!+BQ1083+#REF!</f>
        <v>#REF!</v>
      </c>
    </row>
    <row r="1084" spans="1:129" s="38" customFormat="1" ht="15" customHeight="1" x14ac:dyDescent="0.2">
      <c r="A1084" s="9">
        <v>8000269111</v>
      </c>
      <c r="B1084" s="9">
        <v>800026911</v>
      </c>
      <c r="C1084" s="9"/>
      <c r="D1084" s="27">
        <v>215515755</v>
      </c>
      <c r="E1084" s="21" t="s">
        <v>370</v>
      </c>
      <c r="F1084" s="20" t="s">
        <v>1515</v>
      </c>
      <c r="G1084" s="22">
        <f>VLOOKUP(A1084,[1]SGP!$A$4:$G$1137,7,0)</f>
        <v>0</v>
      </c>
      <c r="H1084" s="23"/>
      <c r="I1084" s="23">
        <v>0</v>
      </c>
      <c r="J1084" s="23">
        <v>0</v>
      </c>
      <c r="K1084" s="24">
        <v>0</v>
      </c>
      <c r="L1084" s="23">
        <v>0</v>
      </c>
      <c r="M1084" s="23">
        <v>0</v>
      </c>
      <c r="N1084" s="25">
        <f t="shared" si="158"/>
        <v>0</v>
      </c>
      <c r="O1084" s="25">
        <v>0</v>
      </c>
      <c r="P1084" s="22">
        <v>0</v>
      </c>
      <c r="Q1084" s="23">
        <v>0</v>
      </c>
      <c r="R1084" s="23">
        <v>0</v>
      </c>
      <c r="S1084" s="31">
        <v>74111042</v>
      </c>
      <c r="T1084" s="23">
        <v>0</v>
      </c>
      <c r="U1084" s="24">
        <v>0</v>
      </c>
      <c r="V1084" s="23">
        <v>0</v>
      </c>
      <c r="W1084" s="23">
        <v>0</v>
      </c>
      <c r="X1084" s="25">
        <f t="shared" si="150"/>
        <v>74111042</v>
      </c>
      <c r="Y1084" s="25">
        <v>0</v>
      </c>
      <c r="Z1084" s="22">
        <v>0</v>
      </c>
      <c r="AA1084" s="23">
        <v>0</v>
      </c>
      <c r="AB1084" s="22">
        <v>0</v>
      </c>
      <c r="AC1084" s="23">
        <v>0</v>
      </c>
      <c r="AD1084" s="23">
        <v>0</v>
      </c>
      <c r="AE1084" s="23">
        <v>0</v>
      </c>
      <c r="AF1084" s="24">
        <v>0</v>
      </c>
      <c r="AG1084" s="23">
        <v>0</v>
      </c>
      <c r="AH1084" s="23">
        <v>0</v>
      </c>
      <c r="AI1084" s="25">
        <f t="shared" si="151"/>
        <v>74111042</v>
      </c>
      <c r="AJ1084" s="25">
        <v>0</v>
      </c>
      <c r="AK1084" s="24">
        <v>0</v>
      </c>
      <c r="AL1084" s="23">
        <v>0</v>
      </c>
      <c r="AM1084" s="23">
        <v>0</v>
      </c>
      <c r="AN1084" s="24">
        <v>0</v>
      </c>
      <c r="AO1084" s="24">
        <v>0</v>
      </c>
      <c r="AP1084" s="23">
        <v>0</v>
      </c>
      <c r="AQ1084" s="23">
        <v>0</v>
      </c>
      <c r="AR1084" s="23">
        <v>0</v>
      </c>
      <c r="AS1084" s="41" t="s">
        <v>2304</v>
      </c>
      <c r="AT1084" s="23">
        <v>0</v>
      </c>
      <c r="AU1084" s="23">
        <v>0</v>
      </c>
      <c r="AV1084" s="25">
        <v>74111042</v>
      </c>
      <c r="AW1084" s="22">
        <v>0</v>
      </c>
      <c r="AX1084" s="23">
        <v>0</v>
      </c>
      <c r="AY1084" s="41">
        <v>0</v>
      </c>
      <c r="AZ1084" s="23">
        <v>0</v>
      </c>
      <c r="BA1084" s="24">
        <v>0</v>
      </c>
      <c r="BB1084" s="23">
        <v>0</v>
      </c>
      <c r="BC1084" s="23"/>
      <c r="BD1084" s="23">
        <v>0</v>
      </c>
      <c r="BE1084" s="41">
        <v>0</v>
      </c>
      <c r="BF1084" s="23">
        <v>65430360</v>
      </c>
      <c r="BG1084" s="23">
        <v>69454962</v>
      </c>
      <c r="BH1084" s="25">
        <v>208996364</v>
      </c>
      <c r="BI1084" s="23">
        <v>0</v>
      </c>
      <c r="BJ1084" s="23">
        <v>18686891</v>
      </c>
      <c r="BK1084" s="23">
        <v>0</v>
      </c>
      <c r="BL1084" s="23">
        <v>0</v>
      </c>
      <c r="BM1084" s="23">
        <v>0</v>
      </c>
      <c r="BN1084" s="24">
        <v>0</v>
      </c>
      <c r="BO1084" s="23">
        <v>0</v>
      </c>
      <c r="BP1084" s="23">
        <v>0</v>
      </c>
      <c r="BQ1084" s="23">
        <v>0</v>
      </c>
      <c r="BR1084" s="25">
        <v>227683255</v>
      </c>
      <c r="BS1084" s="22">
        <v>0</v>
      </c>
      <c r="BT1084" s="23">
        <v>0</v>
      </c>
      <c r="BU1084" s="23">
        <v>0</v>
      </c>
      <c r="BV1084" s="23">
        <v>0</v>
      </c>
      <c r="BW1084" s="24">
        <v>0</v>
      </c>
      <c r="BX1084" s="23">
        <v>0</v>
      </c>
      <c r="BY1084" s="23">
        <v>0</v>
      </c>
      <c r="BZ1084" s="23">
        <v>0</v>
      </c>
      <c r="CA1084" s="25">
        <f t="shared" si="152"/>
        <v>227683255</v>
      </c>
      <c r="CB1084" s="22">
        <v>0</v>
      </c>
      <c r="CC1084" s="23">
        <v>0</v>
      </c>
      <c r="CD1084" s="23">
        <v>0</v>
      </c>
      <c r="CE1084" s="23">
        <v>0</v>
      </c>
      <c r="CF1084" s="24">
        <v>0</v>
      </c>
      <c r="CG1084" s="23">
        <v>0</v>
      </c>
      <c r="CH1084" s="23">
        <v>0</v>
      </c>
      <c r="CI1084" s="23">
        <v>0</v>
      </c>
      <c r="CJ1084" s="25">
        <f t="shared" si="153"/>
        <v>227683255</v>
      </c>
      <c r="CK1084" s="22">
        <v>0</v>
      </c>
      <c r="CL1084" s="23">
        <v>0</v>
      </c>
      <c r="CM1084" s="23">
        <v>0</v>
      </c>
      <c r="CN1084" s="23">
        <v>0</v>
      </c>
      <c r="CO1084" s="23">
        <v>0</v>
      </c>
      <c r="CP1084" s="24">
        <v>0</v>
      </c>
      <c r="CQ1084" s="23">
        <v>0</v>
      </c>
      <c r="CR1084" s="23">
        <v>0</v>
      </c>
      <c r="CS1084" s="25">
        <f t="shared" si="154"/>
        <v>227683255</v>
      </c>
      <c r="CT1084" s="22">
        <v>0</v>
      </c>
      <c r="CU1084" s="23">
        <v>0</v>
      </c>
      <c r="CV1084" s="23">
        <v>0</v>
      </c>
      <c r="CW1084" s="23"/>
      <c r="CX1084" s="23">
        <v>0</v>
      </c>
      <c r="CY1084" s="24">
        <v>0</v>
      </c>
      <c r="CZ1084" s="23">
        <v>0</v>
      </c>
      <c r="DA1084" s="23">
        <v>0</v>
      </c>
      <c r="DB1084" s="25">
        <f t="shared" si="156"/>
        <v>227683255</v>
      </c>
      <c r="DC1084" s="22">
        <v>0</v>
      </c>
      <c r="DD1084" s="23">
        <v>0</v>
      </c>
      <c r="DE1084" s="23">
        <v>0</v>
      </c>
      <c r="DF1084" s="23">
        <v>0</v>
      </c>
      <c r="DG1084" s="23">
        <v>0</v>
      </c>
      <c r="DH1084" s="24">
        <v>0</v>
      </c>
      <c r="DI1084" s="23">
        <v>0</v>
      </c>
      <c r="DJ1084" s="23">
        <v>0</v>
      </c>
      <c r="DK1084" s="25">
        <f t="shared" si="157"/>
        <v>227683255</v>
      </c>
      <c r="DL1084" s="28">
        <v>0</v>
      </c>
      <c r="DM1084" s="23">
        <v>0</v>
      </c>
      <c r="DN1084" s="23">
        <v>0</v>
      </c>
      <c r="DO1084" s="23">
        <v>0</v>
      </c>
      <c r="DP1084" s="23">
        <v>0</v>
      </c>
      <c r="DQ1084" s="23"/>
      <c r="DR1084" s="23">
        <v>0</v>
      </c>
      <c r="DS1084" s="23">
        <v>0</v>
      </c>
      <c r="DT1084" s="24">
        <v>0</v>
      </c>
      <c r="DU1084" s="23">
        <v>0</v>
      </c>
      <c r="DV1084" s="23">
        <v>0</v>
      </c>
      <c r="DW1084" s="26">
        <f t="shared" si="155"/>
        <v>227683255</v>
      </c>
      <c r="DX1084" s="26">
        <f>VLOOKUP(B1084,[2]RPTNCT049_ConsultaSaldosContabl!$I$4:$K$7914,3,0)</f>
        <v>84117251</v>
      </c>
      <c r="DY1084" s="13" t="e">
        <f>+S1084+AD1084+AU1084+#REF!+BG1084+#REF!+BQ1084+#REF!</f>
        <v>#REF!</v>
      </c>
    </row>
    <row r="1085" spans="1:129" ht="15" customHeight="1" x14ac:dyDescent="0.2">
      <c r="A1085" s="30">
        <v>8000266851</v>
      </c>
      <c r="B1085" s="9">
        <v>800026685</v>
      </c>
      <c r="C1085" s="9"/>
      <c r="D1085" s="27">
        <v>215413654</v>
      </c>
      <c r="E1085" s="21" t="s">
        <v>14</v>
      </c>
      <c r="F1085" s="36" t="s">
        <v>1169</v>
      </c>
      <c r="G1085" s="22">
        <f>VLOOKUP(A1085,[1]SGP!$A$4:$G$1137,7,0)</f>
        <v>0</v>
      </c>
      <c r="H1085" s="23"/>
      <c r="I1085" s="23">
        <v>0</v>
      </c>
      <c r="J1085" s="23">
        <v>0</v>
      </c>
      <c r="K1085" s="24">
        <v>0</v>
      </c>
      <c r="L1085" s="23">
        <v>0</v>
      </c>
      <c r="M1085" s="23">
        <v>0</v>
      </c>
      <c r="N1085" s="25">
        <f t="shared" si="158"/>
        <v>0</v>
      </c>
      <c r="O1085" s="25">
        <v>0</v>
      </c>
      <c r="P1085" s="22">
        <v>0</v>
      </c>
      <c r="Q1085" s="23">
        <v>0</v>
      </c>
      <c r="R1085" s="23">
        <v>0</v>
      </c>
      <c r="S1085" s="31">
        <v>239331661</v>
      </c>
      <c r="T1085" s="23">
        <v>0</v>
      </c>
      <c r="U1085" s="24">
        <v>0</v>
      </c>
      <c r="V1085" s="23">
        <v>0</v>
      </c>
      <c r="W1085" s="23">
        <v>0</v>
      </c>
      <c r="X1085" s="25">
        <f t="shared" si="150"/>
        <v>239331661</v>
      </c>
      <c r="Y1085" s="25">
        <v>0</v>
      </c>
      <c r="Z1085" s="22">
        <v>0</v>
      </c>
      <c r="AA1085" s="23">
        <v>0</v>
      </c>
      <c r="AB1085" s="22">
        <v>0</v>
      </c>
      <c r="AC1085" s="23">
        <v>0</v>
      </c>
      <c r="AD1085" s="23">
        <v>0</v>
      </c>
      <c r="AE1085" s="23">
        <v>0</v>
      </c>
      <c r="AF1085" s="24">
        <v>0</v>
      </c>
      <c r="AG1085" s="23">
        <v>0</v>
      </c>
      <c r="AH1085" s="23">
        <v>0</v>
      </c>
      <c r="AI1085" s="25">
        <f t="shared" si="151"/>
        <v>239331661</v>
      </c>
      <c r="AJ1085" s="25">
        <v>0</v>
      </c>
      <c r="AK1085" s="24">
        <v>0</v>
      </c>
      <c r="AL1085" s="23">
        <v>0</v>
      </c>
      <c r="AM1085" s="23">
        <v>0</v>
      </c>
      <c r="AN1085" s="24">
        <v>0</v>
      </c>
      <c r="AO1085" s="24">
        <v>0</v>
      </c>
      <c r="AP1085" s="23">
        <v>0</v>
      </c>
      <c r="AQ1085" s="23">
        <v>0</v>
      </c>
      <c r="AR1085" s="23">
        <v>0</v>
      </c>
      <c r="AS1085" s="41" t="s">
        <v>2304</v>
      </c>
      <c r="AT1085" s="23">
        <v>0</v>
      </c>
      <c r="AU1085" s="23">
        <v>0</v>
      </c>
      <c r="AV1085" s="25">
        <v>239331661</v>
      </c>
      <c r="AW1085" s="22">
        <v>0</v>
      </c>
      <c r="AX1085" s="23">
        <v>0</v>
      </c>
      <c r="AY1085" s="41">
        <v>0</v>
      </c>
      <c r="AZ1085" s="23">
        <v>0</v>
      </c>
      <c r="BA1085" s="24">
        <v>0</v>
      </c>
      <c r="BB1085" s="23">
        <v>0</v>
      </c>
      <c r="BC1085" s="23"/>
      <c r="BD1085" s="23">
        <v>0</v>
      </c>
      <c r="BE1085" s="41">
        <v>0</v>
      </c>
      <c r="BF1085" s="23">
        <v>305596905</v>
      </c>
      <c r="BG1085" s="23">
        <v>201972281</v>
      </c>
      <c r="BH1085" s="25">
        <v>746900847</v>
      </c>
      <c r="BI1085" s="23">
        <v>0</v>
      </c>
      <c r="BJ1085" s="23">
        <v>89916821</v>
      </c>
      <c r="BK1085" s="23">
        <v>0</v>
      </c>
      <c r="BL1085" s="23">
        <v>0</v>
      </c>
      <c r="BM1085" s="23">
        <v>0</v>
      </c>
      <c r="BN1085" s="24">
        <v>0</v>
      </c>
      <c r="BO1085" s="23">
        <v>0</v>
      </c>
      <c r="BP1085" s="23">
        <v>0</v>
      </c>
      <c r="BQ1085" s="23">
        <v>0</v>
      </c>
      <c r="BR1085" s="25">
        <v>836817668</v>
      </c>
      <c r="BS1085" s="22">
        <v>0</v>
      </c>
      <c r="BT1085" s="23">
        <v>0</v>
      </c>
      <c r="BU1085" s="23">
        <v>0</v>
      </c>
      <c r="BV1085" s="23">
        <v>0</v>
      </c>
      <c r="BW1085" s="24">
        <v>0</v>
      </c>
      <c r="BX1085" s="23">
        <v>0</v>
      </c>
      <c r="BY1085" s="23">
        <v>0</v>
      </c>
      <c r="BZ1085" s="23">
        <v>0</v>
      </c>
      <c r="CA1085" s="25">
        <f t="shared" si="152"/>
        <v>836817668</v>
      </c>
      <c r="CB1085" s="22">
        <v>0</v>
      </c>
      <c r="CC1085" s="23">
        <v>0</v>
      </c>
      <c r="CD1085" s="23">
        <v>0</v>
      </c>
      <c r="CE1085" s="23">
        <v>0</v>
      </c>
      <c r="CF1085" s="24">
        <v>0</v>
      </c>
      <c r="CG1085" s="23">
        <v>0</v>
      </c>
      <c r="CH1085" s="23">
        <v>0</v>
      </c>
      <c r="CI1085" s="23">
        <v>0</v>
      </c>
      <c r="CJ1085" s="25">
        <f t="shared" si="153"/>
        <v>836817668</v>
      </c>
      <c r="CK1085" s="22">
        <v>0</v>
      </c>
      <c r="CL1085" s="23">
        <v>0</v>
      </c>
      <c r="CM1085" s="23">
        <v>0</v>
      </c>
      <c r="CN1085" s="23">
        <v>0</v>
      </c>
      <c r="CO1085" s="23">
        <v>0</v>
      </c>
      <c r="CP1085" s="24">
        <v>0</v>
      </c>
      <c r="CQ1085" s="23">
        <v>0</v>
      </c>
      <c r="CR1085" s="23">
        <v>0</v>
      </c>
      <c r="CS1085" s="25">
        <f t="shared" si="154"/>
        <v>836817668</v>
      </c>
      <c r="CT1085" s="22">
        <v>0</v>
      </c>
      <c r="CU1085" s="23">
        <v>0</v>
      </c>
      <c r="CV1085" s="23">
        <v>0</v>
      </c>
      <c r="CW1085" s="23">
        <v>0</v>
      </c>
      <c r="CX1085" s="23">
        <v>0</v>
      </c>
      <c r="CY1085" s="24">
        <v>0</v>
      </c>
      <c r="CZ1085" s="23">
        <v>0</v>
      </c>
      <c r="DA1085" s="23">
        <v>0</v>
      </c>
      <c r="DB1085" s="25">
        <f t="shared" si="156"/>
        <v>836817668</v>
      </c>
      <c r="DC1085" s="22">
        <v>0</v>
      </c>
      <c r="DD1085" s="23">
        <v>0</v>
      </c>
      <c r="DE1085" s="23">
        <v>0</v>
      </c>
      <c r="DF1085" s="23">
        <v>0</v>
      </c>
      <c r="DG1085" s="23">
        <v>0</v>
      </c>
      <c r="DH1085" s="24">
        <v>0</v>
      </c>
      <c r="DI1085" s="23">
        <v>0</v>
      </c>
      <c r="DJ1085" s="23">
        <v>0</v>
      </c>
      <c r="DK1085" s="25">
        <f>SUM(DB1085:DJ1085)</f>
        <v>836817668</v>
      </c>
      <c r="DL1085" s="28">
        <v>0</v>
      </c>
      <c r="DM1085" s="23">
        <v>0</v>
      </c>
      <c r="DN1085" s="23">
        <v>0</v>
      </c>
      <c r="DO1085" s="23">
        <v>0</v>
      </c>
      <c r="DP1085" s="23">
        <v>0</v>
      </c>
      <c r="DQ1085" s="23"/>
      <c r="DR1085" s="23">
        <v>0</v>
      </c>
      <c r="DS1085" s="23">
        <v>0</v>
      </c>
      <c r="DT1085" s="24">
        <v>0</v>
      </c>
      <c r="DU1085" s="23">
        <v>0</v>
      </c>
      <c r="DV1085" s="23">
        <v>0</v>
      </c>
      <c r="DW1085" s="26">
        <f t="shared" si="155"/>
        <v>836817668</v>
      </c>
      <c r="DX1085" s="26">
        <f>VLOOKUP(B1085,[2]RPTNCT049_ConsultaSaldosContabl!$I$4:$K$7914,3,0)</f>
        <v>395513726</v>
      </c>
      <c r="DY1085" s="13" t="e">
        <f>+S1085+AD1085+AU1085+#REF!+BG1085+#REF!+BQ1085+#REF!</f>
        <v>#REF!</v>
      </c>
    </row>
    <row r="1086" spans="1:129" s="38" customFormat="1" ht="15" customHeight="1" x14ac:dyDescent="0.2">
      <c r="A1086" s="9">
        <v>8000263681</v>
      </c>
      <c r="B1086" s="9">
        <v>800026368</v>
      </c>
      <c r="C1086" s="9"/>
      <c r="D1086" s="27">
        <v>217615276</v>
      </c>
      <c r="E1086" s="21" t="s">
        <v>310</v>
      </c>
      <c r="F1086" s="20" t="s">
        <v>1458</v>
      </c>
      <c r="G1086" s="22">
        <f>VLOOKUP(A1086,[1]SGP!$A$4:$G$1137,7,0)</f>
        <v>0</v>
      </c>
      <c r="H1086" s="23"/>
      <c r="I1086" s="23">
        <v>0</v>
      </c>
      <c r="J1086" s="23">
        <v>0</v>
      </c>
      <c r="K1086" s="24">
        <v>0</v>
      </c>
      <c r="L1086" s="23">
        <v>0</v>
      </c>
      <c r="M1086" s="23">
        <v>0</v>
      </c>
      <c r="N1086" s="25">
        <f t="shared" si="158"/>
        <v>0</v>
      </c>
      <c r="O1086" s="25">
        <v>0</v>
      </c>
      <c r="P1086" s="22">
        <v>0</v>
      </c>
      <c r="Q1086" s="23">
        <v>0</v>
      </c>
      <c r="R1086" s="23">
        <v>0</v>
      </c>
      <c r="S1086" s="31">
        <v>27487294</v>
      </c>
      <c r="T1086" s="23">
        <v>0</v>
      </c>
      <c r="U1086" s="24">
        <v>0</v>
      </c>
      <c r="V1086" s="23">
        <v>0</v>
      </c>
      <c r="W1086" s="23">
        <v>0</v>
      </c>
      <c r="X1086" s="25">
        <f t="shared" si="150"/>
        <v>27487294</v>
      </c>
      <c r="Y1086" s="25">
        <v>0</v>
      </c>
      <c r="Z1086" s="22">
        <v>0</v>
      </c>
      <c r="AA1086" s="23">
        <v>0</v>
      </c>
      <c r="AB1086" s="22">
        <v>0</v>
      </c>
      <c r="AC1086" s="23">
        <v>0</v>
      </c>
      <c r="AD1086" s="23">
        <v>0</v>
      </c>
      <c r="AE1086" s="23">
        <v>0</v>
      </c>
      <c r="AF1086" s="24">
        <v>0</v>
      </c>
      <c r="AG1086" s="23">
        <v>0</v>
      </c>
      <c r="AH1086" s="23">
        <v>0</v>
      </c>
      <c r="AI1086" s="25">
        <f t="shared" si="151"/>
        <v>27487294</v>
      </c>
      <c r="AJ1086" s="25">
        <v>0</v>
      </c>
      <c r="AK1086" s="24">
        <v>0</v>
      </c>
      <c r="AL1086" s="23">
        <v>0</v>
      </c>
      <c r="AM1086" s="23">
        <v>0</v>
      </c>
      <c r="AN1086" s="24">
        <v>0</v>
      </c>
      <c r="AO1086" s="24">
        <v>0</v>
      </c>
      <c r="AP1086" s="23">
        <v>0</v>
      </c>
      <c r="AQ1086" s="23">
        <v>0</v>
      </c>
      <c r="AR1086" s="23">
        <v>0</v>
      </c>
      <c r="AS1086" s="41" t="s">
        <v>2304</v>
      </c>
      <c r="AT1086" s="23">
        <v>0</v>
      </c>
      <c r="AU1086" s="23">
        <v>0</v>
      </c>
      <c r="AV1086" s="25">
        <v>27487294</v>
      </c>
      <c r="AW1086" s="22">
        <v>0</v>
      </c>
      <c r="AX1086" s="23">
        <v>0</v>
      </c>
      <c r="AY1086" s="41">
        <v>0</v>
      </c>
      <c r="AZ1086" s="23">
        <v>0</v>
      </c>
      <c r="BA1086" s="24">
        <v>0</v>
      </c>
      <c r="BB1086" s="23">
        <v>0</v>
      </c>
      <c r="BC1086" s="23"/>
      <c r="BD1086" s="23">
        <v>0</v>
      </c>
      <c r="BE1086" s="41">
        <v>0</v>
      </c>
      <c r="BF1086" s="23">
        <v>18966710</v>
      </c>
      <c r="BG1086" s="23">
        <v>25294334</v>
      </c>
      <c r="BH1086" s="25">
        <v>71748338</v>
      </c>
      <c r="BI1086" s="23">
        <v>0</v>
      </c>
      <c r="BJ1086" s="23">
        <v>5417001</v>
      </c>
      <c r="BK1086" s="23">
        <v>0</v>
      </c>
      <c r="BL1086" s="23">
        <v>0</v>
      </c>
      <c r="BM1086" s="23">
        <v>0</v>
      </c>
      <c r="BN1086" s="24">
        <v>0</v>
      </c>
      <c r="BO1086" s="23">
        <v>0</v>
      </c>
      <c r="BP1086" s="23">
        <v>0</v>
      </c>
      <c r="BQ1086" s="23">
        <v>0</v>
      </c>
      <c r="BR1086" s="25">
        <v>77165339</v>
      </c>
      <c r="BS1086" s="22">
        <v>0</v>
      </c>
      <c r="BT1086" s="23">
        <v>0</v>
      </c>
      <c r="BU1086" s="23">
        <v>0</v>
      </c>
      <c r="BV1086" s="23">
        <v>0</v>
      </c>
      <c r="BW1086" s="24">
        <v>0</v>
      </c>
      <c r="BX1086" s="23">
        <v>0</v>
      </c>
      <c r="BY1086" s="23">
        <v>0</v>
      </c>
      <c r="BZ1086" s="23">
        <v>0</v>
      </c>
      <c r="CA1086" s="25">
        <f t="shared" si="152"/>
        <v>77165339</v>
      </c>
      <c r="CB1086" s="22">
        <v>0</v>
      </c>
      <c r="CC1086" s="23">
        <v>0</v>
      </c>
      <c r="CD1086" s="23">
        <v>0</v>
      </c>
      <c r="CE1086" s="23">
        <v>0</v>
      </c>
      <c r="CF1086" s="24">
        <v>0</v>
      </c>
      <c r="CG1086" s="23">
        <v>0</v>
      </c>
      <c r="CH1086" s="23">
        <v>0</v>
      </c>
      <c r="CI1086" s="23">
        <v>0</v>
      </c>
      <c r="CJ1086" s="25">
        <f t="shared" si="153"/>
        <v>77165339</v>
      </c>
      <c r="CK1086" s="22">
        <v>0</v>
      </c>
      <c r="CL1086" s="23">
        <v>0</v>
      </c>
      <c r="CM1086" s="23">
        <v>0</v>
      </c>
      <c r="CN1086" s="23">
        <v>0</v>
      </c>
      <c r="CO1086" s="23">
        <v>0</v>
      </c>
      <c r="CP1086" s="24">
        <v>0</v>
      </c>
      <c r="CQ1086" s="23">
        <v>0</v>
      </c>
      <c r="CR1086" s="23">
        <v>0</v>
      </c>
      <c r="CS1086" s="25">
        <f t="shared" si="154"/>
        <v>77165339</v>
      </c>
      <c r="CT1086" s="22">
        <v>0</v>
      </c>
      <c r="CU1086" s="23">
        <v>0</v>
      </c>
      <c r="CV1086" s="23">
        <v>0</v>
      </c>
      <c r="CW1086" s="23"/>
      <c r="CX1086" s="23">
        <v>0</v>
      </c>
      <c r="CY1086" s="24">
        <v>0</v>
      </c>
      <c r="CZ1086" s="23">
        <v>0</v>
      </c>
      <c r="DA1086" s="23">
        <v>0</v>
      </c>
      <c r="DB1086" s="25">
        <f t="shared" si="156"/>
        <v>77165339</v>
      </c>
      <c r="DC1086" s="22">
        <v>0</v>
      </c>
      <c r="DD1086" s="23">
        <v>0</v>
      </c>
      <c r="DE1086" s="23">
        <v>0</v>
      </c>
      <c r="DF1086" s="23">
        <v>0</v>
      </c>
      <c r="DG1086" s="23">
        <v>0</v>
      </c>
      <c r="DH1086" s="24">
        <v>0</v>
      </c>
      <c r="DI1086" s="23">
        <v>0</v>
      </c>
      <c r="DJ1086" s="23">
        <v>0</v>
      </c>
      <c r="DK1086" s="25">
        <f t="shared" ref="DK1086:DK1117" si="159">+DB1086+DC1086+DD1086+DE1086+DF1086+DG1086+DH1086+DI1086+DJ1086</f>
        <v>77165339</v>
      </c>
      <c r="DL1086" s="28">
        <v>0</v>
      </c>
      <c r="DM1086" s="23">
        <v>0</v>
      </c>
      <c r="DN1086" s="23">
        <v>0</v>
      </c>
      <c r="DO1086" s="23">
        <v>0</v>
      </c>
      <c r="DP1086" s="23"/>
      <c r="DQ1086" s="23"/>
      <c r="DR1086" s="23">
        <v>0</v>
      </c>
      <c r="DS1086" s="23">
        <v>0</v>
      </c>
      <c r="DT1086" s="24">
        <v>0</v>
      </c>
      <c r="DU1086" s="23">
        <v>0</v>
      </c>
      <c r="DV1086" s="23">
        <v>0</v>
      </c>
      <c r="DW1086" s="26">
        <f t="shared" si="155"/>
        <v>77165339</v>
      </c>
      <c r="DX1086" s="26">
        <f>VLOOKUP(B1086,[2]RPTNCT049_ConsultaSaldosContabl!$I$4:$K$7914,3,0)</f>
        <v>24383711</v>
      </c>
      <c r="DY1086" s="13" t="e">
        <f>+S1086+AD1086+AU1086+#REF!+BG1086+#REF!+BQ1086+#REF!</f>
        <v>#REF!</v>
      </c>
    </row>
    <row r="1087" spans="1:129" ht="15" customHeight="1" x14ac:dyDescent="0.2">
      <c r="A1087" s="9">
        <v>8000261565</v>
      </c>
      <c r="B1087" s="9">
        <v>800026156</v>
      </c>
      <c r="C1087" s="9"/>
      <c r="D1087" s="27">
        <v>210015500</v>
      </c>
      <c r="E1087" s="21" t="s">
        <v>336</v>
      </c>
      <c r="F1087" s="20" t="s">
        <v>1483</v>
      </c>
      <c r="G1087" s="22">
        <f>VLOOKUP(A1087,[1]SGP!$A$4:$G$1137,7,0)</f>
        <v>0</v>
      </c>
      <c r="H1087" s="23"/>
      <c r="I1087" s="23">
        <v>0</v>
      </c>
      <c r="J1087" s="23">
        <v>0</v>
      </c>
      <c r="K1087" s="24">
        <v>0</v>
      </c>
      <c r="L1087" s="23">
        <v>0</v>
      </c>
      <c r="M1087" s="23">
        <v>0</v>
      </c>
      <c r="N1087" s="25">
        <f t="shared" si="158"/>
        <v>0</v>
      </c>
      <c r="O1087" s="25">
        <v>0</v>
      </c>
      <c r="P1087" s="22">
        <v>0</v>
      </c>
      <c r="Q1087" s="23">
        <v>0</v>
      </c>
      <c r="R1087" s="23">
        <v>0</v>
      </c>
      <c r="S1087" s="31">
        <v>19858444</v>
      </c>
      <c r="T1087" s="23">
        <v>0</v>
      </c>
      <c r="U1087" s="24">
        <v>0</v>
      </c>
      <c r="V1087" s="23">
        <v>0</v>
      </c>
      <c r="W1087" s="23">
        <v>0</v>
      </c>
      <c r="X1087" s="25">
        <f t="shared" si="150"/>
        <v>19858444</v>
      </c>
      <c r="Y1087" s="25">
        <v>0</v>
      </c>
      <c r="Z1087" s="22">
        <v>0</v>
      </c>
      <c r="AA1087" s="23">
        <v>0</v>
      </c>
      <c r="AB1087" s="22">
        <v>0</v>
      </c>
      <c r="AC1087" s="23">
        <v>0</v>
      </c>
      <c r="AD1087" s="23">
        <v>0</v>
      </c>
      <c r="AE1087" s="23">
        <v>0</v>
      </c>
      <c r="AF1087" s="24">
        <v>0</v>
      </c>
      <c r="AG1087" s="23">
        <v>0</v>
      </c>
      <c r="AH1087" s="23">
        <v>0</v>
      </c>
      <c r="AI1087" s="25">
        <f t="shared" si="151"/>
        <v>19858444</v>
      </c>
      <c r="AJ1087" s="25">
        <v>0</v>
      </c>
      <c r="AK1087" s="24">
        <v>0</v>
      </c>
      <c r="AL1087" s="23">
        <v>0</v>
      </c>
      <c r="AM1087" s="23">
        <v>0</v>
      </c>
      <c r="AN1087" s="24">
        <v>0</v>
      </c>
      <c r="AO1087" s="24">
        <v>0</v>
      </c>
      <c r="AP1087" s="23">
        <v>0</v>
      </c>
      <c r="AQ1087" s="23">
        <v>0</v>
      </c>
      <c r="AR1087" s="23">
        <v>0</v>
      </c>
      <c r="AS1087" s="41" t="s">
        <v>2304</v>
      </c>
      <c r="AT1087" s="23">
        <v>0</v>
      </c>
      <c r="AU1087" s="23">
        <v>0</v>
      </c>
      <c r="AV1087" s="25">
        <v>19858444</v>
      </c>
      <c r="AW1087" s="22">
        <v>0</v>
      </c>
      <c r="AX1087" s="23">
        <v>0</v>
      </c>
      <c r="AY1087" s="41">
        <v>0</v>
      </c>
      <c r="AZ1087" s="23">
        <v>0</v>
      </c>
      <c r="BA1087" s="24">
        <v>0</v>
      </c>
      <c r="BB1087" s="23">
        <v>0</v>
      </c>
      <c r="BC1087" s="23"/>
      <c r="BD1087" s="23">
        <v>0</v>
      </c>
      <c r="BE1087" s="41">
        <v>0</v>
      </c>
      <c r="BF1087" s="23">
        <v>17688935</v>
      </c>
      <c r="BG1087" s="23">
        <v>18581272</v>
      </c>
      <c r="BH1087" s="25">
        <v>56128651</v>
      </c>
      <c r="BI1087" s="23">
        <v>0</v>
      </c>
      <c r="BJ1087" s="23">
        <v>4907892</v>
      </c>
      <c r="BK1087" s="23">
        <v>0</v>
      </c>
      <c r="BL1087" s="23">
        <v>0</v>
      </c>
      <c r="BM1087" s="23">
        <v>0</v>
      </c>
      <c r="BN1087" s="24">
        <v>0</v>
      </c>
      <c r="BO1087" s="23">
        <v>0</v>
      </c>
      <c r="BP1087" s="23">
        <v>0</v>
      </c>
      <c r="BQ1087" s="23">
        <v>0</v>
      </c>
      <c r="BR1087" s="25">
        <v>61036543</v>
      </c>
      <c r="BS1087" s="22">
        <v>0</v>
      </c>
      <c r="BT1087" s="23">
        <v>0</v>
      </c>
      <c r="BU1087" s="23">
        <v>0</v>
      </c>
      <c r="BV1087" s="23">
        <v>0</v>
      </c>
      <c r="BW1087" s="24">
        <v>0</v>
      </c>
      <c r="BX1087" s="23">
        <v>0</v>
      </c>
      <c r="BY1087" s="23">
        <v>0</v>
      </c>
      <c r="BZ1087" s="23">
        <v>0</v>
      </c>
      <c r="CA1087" s="25">
        <f t="shared" si="152"/>
        <v>61036543</v>
      </c>
      <c r="CB1087" s="22">
        <v>0</v>
      </c>
      <c r="CC1087" s="23">
        <v>0</v>
      </c>
      <c r="CD1087" s="23">
        <v>0</v>
      </c>
      <c r="CE1087" s="23">
        <v>0</v>
      </c>
      <c r="CF1087" s="24">
        <v>0</v>
      </c>
      <c r="CG1087" s="23">
        <v>0</v>
      </c>
      <c r="CH1087" s="23">
        <v>0</v>
      </c>
      <c r="CI1087" s="23">
        <v>0</v>
      </c>
      <c r="CJ1087" s="25">
        <f t="shared" si="153"/>
        <v>61036543</v>
      </c>
      <c r="CK1087" s="22">
        <v>0</v>
      </c>
      <c r="CL1087" s="23">
        <v>0</v>
      </c>
      <c r="CM1087" s="23">
        <v>0</v>
      </c>
      <c r="CN1087" s="23">
        <v>0</v>
      </c>
      <c r="CO1087" s="23">
        <v>0</v>
      </c>
      <c r="CP1087" s="24">
        <v>0</v>
      </c>
      <c r="CQ1087" s="23">
        <v>0</v>
      </c>
      <c r="CR1087" s="23">
        <v>0</v>
      </c>
      <c r="CS1087" s="25">
        <f t="shared" si="154"/>
        <v>61036543</v>
      </c>
      <c r="CT1087" s="22">
        <v>0</v>
      </c>
      <c r="CU1087" s="23">
        <v>0</v>
      </c>
      <c r="CV1087" s="23">
        <v>0</v>
      </c>
      <c r="CW1087" s="23"/>
      <c r="CX1087" s="23">
        <v>0</v>
      </c>
      <c r="CY1087" s="24">
        <v>0</v>
      </c>
      <c r="CZ1087" s="23">
        <v>0</v>
      </c>
      <c r="DA1087" s="23">
        <v>0</v>
      </c>
      <c r="DB1087" s="25">
        <f t="shared" si="156"/>
        <v>61036543</v>
      </c>
      <c r="DC1087" s="22">
        <v>0</v>
      </c>
      <c r="DD1087" s="23">
        <v>0</v>
      </c>
      <c r="DE1087" s="23">
        <v>0</v>
      </c>
      <c r="DF1087" s="23">
        <v>0</v>
      </c>
      <c r="DG1087" s="23">
        <v>0</v>
      </c>
      <c r="DH1087" s="24">
        <v>0</v>
      </c>
      <c r="DI1087" s="23">
        <v>0</v>
      </c>
      <c r="DJ1087" s="23">
        <v>0</v>
      </c>
      <c r="DK1087" s="25">
        <f t="shared" si="159"/>
        <v>61036543</v>
      </c>
      <c r="DL1087" s="28">
        <v>0</v>
      </c>
      <c r="DM1087" s="23">
        <v>0</v>
      </c>
      <c r="DN1087" s="23">
        <v>0</v>
      </c>
      <c r="DO1087" s="23">
        <v>0</v>
      </c>
      <c r="DP1087" s="23"/>
      <c r="DQ1087" s="23"/>
      <c r="DR1087" s="23">
        <v>0</v>
      </c>
      <c r="DS1087" s="23">
        <v>0</v>
      </c>
      <c r="DT1087" s="24">
        <v>0</v>
      </c>
      <c r="DU1087" s="23">
        <v>0</v>
      </c>
      <c r="DV1087" s="23">
        <v>0</v>
      </c>
      <c r="DW1087" s="26">
        <f t="shared" si="155"/>
        <v>61036543</v>
      </c>
      <c r="DX1087" s="26">
        <f>VLOOKUP(B1087,[2]RPTNCT049_ConsultaSaldosContabl!$I$4:$K$7914,3,0)</f>
        <v>22596827</v>
      </c>
      <c r="DY1087" s="13" t="e">
        <f>+S1087+AD1087+AU1087+#REF!+BG1087+#REF!+BQ1087+#REF!</f>
        <v>#REF!</v>
      </c>
    </row>
    <row r="1088" spans="1:129" ht="15" customHeight="1" x14ac:dyDescent="0.2">
      <c r="A1088" s="9">
        <v>8000256088</v>
      </c>
      <c r="B1088" s="9">
        <v>800025608</v>
      </c>
      <c r="C1088" s="9"/>
      <c r="D1088" s="27">
        <v>219915299</v>
      </c>
      <c r="E1088" s="21" t="s">
        <v>313</v>
      </c>
      <c r="F1088" s="20" t="s">
        <v>1461</v>
      </c>
      <c r="G1088" s="22">
        <f>VLOOKUP(A1088,[1]SGP!$A$4:$G$1137,7,0)</f>
        <v>0</v>
      </c>
      <c r="H1088" s="23"/>
      <c r="I1088" s="23">
        <v>0</v>
      </c>
      <c r="J1088" s="23">
        <v>0</v>
      </c>
      <c r="K1088" s="24">
        <v>0</v>
      </c>
      <c r="L1088" s="23">
        <v>0</v>
      </c>
      <c r="M1088" s="23">
        <v>0</v>
      </c>
      <c r="N1088" s="25">
        <f t="shared" si="158"/>
        <v>0</v>
      </c>
      <c r="O1088" s="25">
        <v>0</v>
      </c>
      <c r="P1088" s="22">
        <v>0</v>
      </c>
      <c r="Q1088" s="23">
        <v>0</v>
      </c>
      <c r="R1088" s="23">
        <v>0</v>
      </c>
      <c r="S1088" s="31">
        <v>63917363</v>
      </c>
      <c r="T1088" s="23">
        <v>0</v>
      </c>
      <c r="U1088" s="24">
        <v>0</v>
      </c>
      <c r="V1088" s="23">
        <v>0</v>
      </c>
      <c r="W1088" s="23">
        <v>0</v>
      </c>
      <c r="X1088" s="25">
        <f t="shared" si="150"/>
        <v>63917363</v>
      </c>
      <c r="Y1088" s="25">
        <v>0</v>
      </c>
      <c r="Z1088" s="22">
        <v>0</v>
      </c>
      <c r="AA1088" s="23">
        <v>0</v>
      </c>
      <c r="AB1088" s="22">
        <v>0</v>
      </c>
      <c r="AC1088" s="23">
        <v>0</v>
      </c>
      <c r="AD1088" s="23">
        <v>0</v>
      </c>
      <c r="AE1088" s="23">
        <v>0</v>
      </c>
      <c r="AF1088" s="24">
        <v>0</v>
      </c>
      <c r="AG1088" s="23">
        <v>0</v>
      </c>
      <c r="AH1088" s="23">
        <v>0</v>
      </c>
      <c r="AI1088" s="25">
        <f t="shared" si="151"/>
        <v>63917363</v>
      </c>
      <c r="AJ1088" s="25">
        <v>0</v>
      </c>
      <c r="AK1088" s="24">
        <v>0</v>
      </c>
      <c r="AL1088" s="23">
        <v>0</v>
      </c>
      <c r="AM1088" s="23">
        <v>0</v>
      </c>
      <c r="AN1088" s="24">
        <v>0</v>
      </c>
      <c r="AO1088" s="24">
        <v>0</v>
      </c>
      <c r="AP1088" s="23">
        <v>0</v>
      </c>
      <c r="AQ1088" s="23">
        <v>0</v>
      </c>
      <c r="AR1088" s="23">
        <v>0</v>
      </c>
      <c r="AS1088" s="41" t="s">
        <v>2304</v>
      </c>
      <c r="AT1088" s="23">
        <v>0</v>
      </c>
      <c r="AU1088" s="23">
        <v>0</v>
      </c>
      <c r="AV1088" s="25">
        <v>63917363</v>
      </c>
      <c r="AW1088" s="22">
        <v>0</v>
      </c>
      <c r="AX1088" s="23">
        <v>0</v>
      </c>
      <c r="AY1088" s="41">
        <v>0</v>
      </c>
      <c r="AZ1088" s="23">
        <v>0</v>
      </c>
      <c r="BA1088" s="24">
        <v>0</v>
      </c>
      <c r="BB1088" s="23">
        <v>0</v>
      </c>
      <c r="BC1088" s="23"/>
      <c r="BD1088" s="23">
        <v>0</v>
      </c>
      <c r="BE1088" s="41">
        <v>0</v>
      </c>
      <c r="BF1088" s="23">
        <v>67085515</v>
      </c>
      <c r="BG1088" s="23">
        <v>56723551</v>
      </c>
      <c r="BH1088" s="25">
        <v>187726429</v>
      </c>
      <c r="BI1088" s="23">
        <v>0</v>
      </c>
      <c r="BJ1088" s="23">
        <v>20910045</v>
      </c>
      <c r="BK1088" s="23">
        <v>0</v>
      </c>
      <c r="BL1088" s="23">
        <v>0</v>
      </c>
      <c r="BM1088" s="23">
        <v>0</v>
      </c>
      <c r="BN1088" s="24">
        <v>0</v>
      </c>
      <c r="BO1088" s="23">
        <v>0</v>
      </c>
      <c r="BP1088" s="23">
        <v>0</v>
      </c>
      <c r="BQ1088" s="23">
        <v>0</v>
      </c>
      <c r="BR1088" s="25">
        <v>208636474</v>
      </c>
      <c r="BS1088" s="22">
        <v>0</v>
      </c>
      <c r="BT1088" s="23">
        <v>0</v>
      </c>
      <c r="BU1088" s="23">
        <v>0</v>
      </c>
      <c r="BV1088" s="23">
        <v>0</v>
      </c>
      <c r="BW1088" s="24">
        <v>0</v>
      </c>
      <c r="BX1088" s="23">
        <v>0</v>
      </c>
      <c r="BY1088" s="23">
        <v>0</v>
      </c>
      <c r="BZ1088" s="23">
        <v>0</v>
      </c>
      <c r="CA1088" s="25">
        <f t="shared" si="152"/>
        <v>208636474</v>
      </c>
      <c r="CB1088" s="22">
        <v>0</v>
      </c>
      <c r="CC1088" s="23">
        <v>0</v>
      </c>
      <c r="CD1088" s="23">
        <v>0</v>
      </c>
      <c r="CE1088" s="23">
        <v>0</v>
      </c>
      <c r="CF1088" s="24">
        <v>0</v>
      </c>
      <c r="CG1088" s="23">
        <v>0</v>
      </c>
      <c r="CH1088" s="23">
        <v>0</v>
      </c>
      <c r="CI1088" s="23">
        <v>0</v>
      </c>
      <c r="CJ1088" s="25">
        <f t="shared" si="153"/>
        <v>208636474</v>
      </c>
      <c r="CK1088" s="22">
        <v>0</v>
      </c>
      <c r="CL1088" s="23">
        <v>0</v>
      </c>
      <c r="CM1088" s="23">
        <v>0</v>
      </c>
      <c r="CN1088" s="23">
        <v>0</v>
      </c>
      <c r="CO1088" s="23">
        <v>0</v>
      </c>
      <c r="CP1088" s="24">
        <v>0</v>
      </c>
      <c r="CQ1088" s="23">
        <v>0</v>
      </c>
      <c r="CR1088" s="23">
        <v>0</v>
      </c>
      <c r="CS1088" s="25">
        <f t="shared" si="154"/>
        <v>208636474</v>
      </c>
      <c r="CT1088" s="22">
        <v>0</v>
      </c>
      <c r="CU1088" s="23">
        <v>0</v>
      </c>
      <c r="CV1088" s="23">
        <v>0</v>
      </c>
      <c r="CW1088" s="23"/>
      <c r="CX1088" s="23">
        <v>0</v>
      </c>
      <c r="CY1088" s="24">
        <v>0</v>
      </c>
      <c r="CZ1088" s="23">
        <v>0</v>
      </c>
      <c r="DA1088" s="23">
        <v>0</v>
      </c>
      <c r="DB1088" s="25">
        <f t="shared" si="156"/>
        <v>208636474</v>
      </c>
      <c r="DC1088" s="22">
        <v>0</v>
      </c>
      <c r="DD1088" s="23">
        <v>0</v>
      </c>
      <c r="DE1088" s="23">
        <v>0</v>
      </c>
      <c r="DF1088" s="23">
        <v>0</v>
      </c>
      <c r="DG1088" s="23">
        <v>0</v>
      </c>
      <c r="DH1088" s="24">
        <v>0</v>
      </c>
      <c r="DI1088" s="23">
        <v>0</v>
      </c>
      <c r="DJ1088" s="23">
        <v>0</v>
      </c>
      <c r="DK1088" s="25">
        <f t="shared" si="159"/>
        <v>208636474</v>
      </c>
      <c r="DL1088" s="28">
        <v>0</v>
      </c>
      <c r="DM1088" s="23">
        <v>0</v>
      </c>
      <c r="DN1088" s="23">
        <v>0</v>
      </c>
      <c r="DO1088" s="23">
        <v>0</v>
      </c>
      <c r="DP1088" s="23"/>
      <c r="DQ1088" s="23"/>
      <c r="DR1088" s="23">
        <v>0</v>
      </c>
      <c r="DS1088" s="23">
        <v>0</v>
      </c>
      <c r="DT1088" s="24">
        <v>0</v>
      </c>
      <c r="DU1088" s="23">
        <v>0</v>
      </c>
      <c r="DV1088" s="23">
        <v>0</v>
      </c>
      <c r="DW1088" s="26">
        <f t="shared" si="155"/>
        <v>208636474</v>
      </c>
      <c r="DX1088" s="26">
        <f>VLOOKUP(B1088,[2]RPTNCT049_ConsultaSaldosContabl!$I$4:$K$7914,3,0)</f>
        <v>87995560</v>
      </c>
      <c r="DY1088" s="13" t="e">
        <f>+S1088+AD1088+AU1088+#REF!+BG1088+#REF!+BQ1088+#REF!</f>
        <v>#REF!</v>
      </c>
    </row>
    <row r="1089" spans="1:129" ht="15" customHeight="1" x14ac:dyDescent="0.2">
      <c r="A1089" s="9">
        <v>8000249776</v>
      </c>
      <c r="B1089" s="9">
        <v>800024977</v>
      </c>
      <c r="C1089" s="9"/>
      <c r="D1089" s="27">
        <v>218652786</v>
      </c>
      <c r="E1089" s="21" t="s">
        <v>831</v>
      </c>
      <c r="F1089" s="20" t="s">
        <v>1964</v>
      </c>
      <c r="G1089" s="22">
        <f>VLOOKUP(A1089,[1]SGP!$A$4:$G$1137,7,0)</f>
        <v>0</v>
      </c>
      <c r="H1089" s="23"/>
      <c r="I1089" s="23">
        <v>0</v>
      </c>
      <c r="J1089" s="23">
        <v>0</v>
      </c>
      <c r="K1089" s="24">
        <v>0</v>
      </c>
      <c r="L1089" s="23">
        <v>0</v>
      </c>
      <c r="M1089" s="23">
        <v>0</v>
      </c>
      <c r="N1089" s="25">
        <f t="shared" si="158"/>
        <v>0</v>
      </c>
      <c r="O1089" s="25">
        <v>0</v>
      </c>
      <c r="P1089" s="22">
        <v>0</v>
      </c>
      <c r="Q1089" s="23">
        <v>0</v>
      </c>
      <c r="R1089" s="23">
        <v>0</v>
      </c>
      <c r="S1089" s="31">
        <v>152480828</v>
      </c>
      <c r="T1089" s="23">
        <v>0</v>
      </c>
      <c r="U1089" s="24">
        <v>0</v>
      </c>
      <c r="V1089" s="23">
        <v>0</v>
      </c>
      <c r="W1089" s="23">
        <v>0</v>
      </c>
      <c r="X1089" s="25">
        <f t="shared" si="150"/>
        <v>152480828</v>
      </c>
      <c r="Y1089" s="25">
        <v>0</v>
      </c>
      <c r="Z1089" s="22">
        <v>0</v>
      </c>
      <c r="AA1089" s="23">
        <v>0</v>
      </c>
      <c r="AB1089" s="22">
        <v>0</v>
      </c>
      <c r="AC1089" s="23">
        <v>0</v>
      </c>
      <c r="AD1089" s="23">
        <v>22237159</v>
      </c>
      <c r="AE1089" s="23">
        <v>0</v>
      </c>
      <c r="AF1089" s="24">
        <v>0</v>
      </c>
      <c r="AG1089" s="23">
        <v>0</v>
      </c>
      <c r="AH1089" s="23">
        <v>0</v>
      </c>
      <c r="AI1089" s="25">
        <f t="shared" si="151"/>
        <v>174717987</v>
      </c>
      <c r="AJ1089" s="25">
        <v>0</v>
      </c>
      <c r="AK1089" s="24">
        <v>0</v>
      </c>
      <c r="AL1089" s="23">
        <v>0</v>
      </c>
      <c r="AM1089" s="23">
        <v>0</v>
      </c>
      <c r="AN1089" s="24">
        <v>0</v>
      </c>
      <c r="AO1089" s="24">
        <v>0</v>
      </c>
      <c r="AP1089" s="23">
        <v>0</v>
      </c>
      <c r="AQ1089" s="23">
        <v>0</v>
      </c>
      <c r="AR1089" s="23">
        <v>0</v>
      </c>
      <c r="AS1089" s="41" t="s">
        <v>2304</v>
      </c>
      <c r="AT1089" s="23">
        <v>0</v>
      </c>
      <c r="AU1089" s="23">
        <v>0</v>
      </c>
      <c r="AV1089" s="25">
        <v>174717987</v>
      </c>
      <c r="AW1089" s="22">
        <v>0</v>
      </c>
      <c r="AX1089" s="23">
        <v>0</v>
      </c>
      <c r="AY1089" s="41">
        <v>0</v>
      </c>
      <c r="AZ1089" s="23">
        <v>0</v>
      </c>
      <c r="BA1089" s="24">
        <v>0</v>
      </c>
      <c r="BB1089" s="23">
        <v>0</v>
      </c>
      <c r="BC1089" s="23"/>
      <c r="BD1089" s="23">
        <v>0</v>
      </c>
      <c r="BE1089" s="41">
        <v>0</v>
      </c>
      <c r="BF1089" s="23">
        <v>147566975</v>
      </c>
      <c r="BG1089" s="23">
        <v>164550356</v>
      </c>
      <c r="BH1089" s="25">
        <v>486835318</v>
      </c>
      <c r="BI1089" s="23">
        <v>0</v>
      </c>
      <c r="BJ1089" s="23">
        <v>42146608</v>
      </c>
      <c r="BK1089" s="23">
        <v>0</v>
      </c>
      <c r="BL1089" s="23">
        <v>0</v>
      </c>
      <c r="BM1089" s="23">
        <v>0</v>
      </c>
      <c r="BN1089" s="24">
        <v>0</v>
      </c>
      <c r="BO1089" s="23">
        <v>0</v>
      </c>
      <c r="BP1089" s="23">
        <v>0</v>
      </c>
      <c r="BQ1089" s="23">
        <v>0</v>
      </c>
      <c r="BR1089" s="25">
        <v>528981926</v>
      </c>
      <c r="BS1089" s="22">
        <v>0</v>
      </c>
      <c r="BT1089" s="23">
        <v>0</v>
      </c>
      <c r="BU1089" s="23">
        <v>0</v>
      </c>
      <c r="BV1089" s="23">
        <v>0</v>
      </c>
      <c r="BW1089" s="24">
        <v>0</v>
      </c>
      <c r="BX1089" s="23">
        <v>0</v>
      </c>
      <c r="BY1089" s="23">
        <v>0</v>
      </c>
      <c r="BZ1089" s="23">
        <v>0</v>
      </c>
      <c r="CA1089" s="25">
        <f t="shared" si="152"/>
        <v>528981926</v>
      </c>
      <c r="CB1089" s="22">
        <v>0</v>
      </c>
      <c r="CC1089" s="23">
        <v>0</v>
      </c>
      <c r="CD1089" s="23">
        <v>0</v>
      </c>
      <c r="CE1089" s="23">
        <v>0</v>
      </c>
      <c r="CF1089" s="24">
        <v>0</v>
      </c>
      <c r="CG1089" s="23">
        <v>0</v>
      </c>
      <c r="CH1089" s="23">
        <v>0</v>
      </c>
      <c r="CI1089" s="23">
        <v>0</v>
      </c>
      <c r="CJ1089" s="25">
        <f t="shared" si="153"/>
        <v>528981926</v>
      </c>
      <c r="CK1089" s="22">
        <v>0</v>
      </c>
      <c r="CL1089" s="23">
        <v>0</v>
      </c>
      <c r="CM1089" s="23">
        <v>0</v>
      </c>
      <c r="CN1089" s="23">
        <v>0</v>
      </c>
      <c r="CO1089" s="23">
        <v>0</v>
      </c>
      <c r="CP1089" s="24">
        <v>0</v>
      </c>
      <c r="CQ1089" s="23">
        <v>0</v>
      </c>
      <c r="CR1089" s="23">
        <v>0</v>
      </c>
      <c r="CS1089" s="25">
        <f t="shared" si="154"/>
        <v>528981926</v>
      </c>
      <c r="CT1089" s="22">
        <v>0</v>
      </c>
      <c r="CU1089" s="23">
        <v>0</v>
      </c>
      <c r="CV1089" s="23">
        <v>0</v>
      </c>
      <c r="CW1089" s="23"/>
      <c r="CX1089" s="23">
        <v>0</v>
      </c>
      <c r="CY1089" s="24">
        <v>0</v>
      </c>
      <c r="CZ1089" s="23">
        <v>0</v>
      </c>
      <c r="DA1089" s="23">
        <v>0</v>
      </c>
      <c r="DB1089" s="25">
        <f t="shared" si="156"/>
        <v>528981926</v>
      </c>
      <c r="DC1089" s="22">
        <v>0</v>
      </c>
      <c r="DD1089" s="23">
        <v>0</v>
      </c>
      <c r="DE1089" s="23">
        <v>0</v>
      </c>
      <c r="DF1089" s="23">
        <v>0</v>
      </c>
      <c r="DG1089" s="23">
        <v>0</v>
      </c>
      <c r="DH1089" s="24">
        <v>0</v>
      </c>
      <c r="DI1089" s="23">
        <v>0</v>
      </c>
      <c r="DJ1089" s="23">
        <v>0</v>
      </c>
      <c r="DK1089" s="25">
        <f t="shared" si="159"/>
        <v>528981926</v>
      </c>
      <c r="DL1089" s="28">
        <v>0</v>
      </c>
      <c r="DM1089" s="23">
        <v>0</v>
      </c>
      <c r="DN1089" s="23">
        <v>0</v>
      </c>
      <c r="DO1089" s="23">
        <v>0</v>
      </c>
      <c r="DP1089" s="23"/>
      <c r="DQ1089" s="23"/>
      <c r="DR1089" s="23">
        <v>0</v>
      </c>
      <c r="DS1089" s="23">
        <v>0</v>
      </c>
      <c r="DT1089" s="24">
        <v>0</v>
      </c>
      <c r="DU1089" s="23">
        <v>0</v>
      </c>
      <c r="DV1089" s="23">
        <v>0</v>
      </c>
      <c r="DW1089" s="26">
        <f t="shared" si="155"/>
        <v>528981926</v>
      </c>
      <c r="DX1089" s="26">
        <f>VLOOKUP(B1089,[2]RPTNCT049_ConsultaSaldosContabl!$I$4:$K$7914,3,0)</f>
        <v>189713583</v>
      </c>
      <c r="DY1089" s="13" t="e">
        <f>+S1089+AD1089+AU1089+#REF!+BG1089+#REF!+BQ1089+#REF!</f>
        <v>#REF!</v>
      </c>
    </row>
    <row r="1090" spans="1:129" ht="15" customHeight="1" x14ac:dyDescent="0.2">
      <c r="A1090" s="9">
        <v>8000247898</v>
      </c>
      <c r="B1090" s="9">
        <v>800024789</v>
      </c>
      <c r="C1090" s="9"/>
      <c r="D1090" s="27">
        <v>214215442</v>
      </c>
      <c r="E1090" s="21" t="s">
        <v>327</v>
      </c>
      <c r="F1090" s="20" t="s">
        <v>1474</v>
      </c>
      <c r="G1090" s="22">
        <f>VLOOKUP(A1090,[1]SGP!$A$4:$G$1137,7,0)</f>
        <v>0</v>
      </c>
      <c r="H1090" s="23"/>
      <c r="I1090" s="23">
        <v>0</v>
      </c>
      <c r="J1090" s="23">
        <v>0</v>
      </c>
      <c r="K1090" s="24">
        <v>0</v>
      </c>
      <c r="L1090" s="23">
        <v>0</v>
      </c>
      <c r="M1090" s="23">
        <v>0</v>
      </c>
      <c r="N1090" s="25">
        <f t="shared" si="158"/>
        <v>0</v>
      </c>
      <c r="O1090" s="25">
        <v>0</v>
      </c>
      <c r="P1090" s="22">
        <v>0</v>
      </c>
      <c r="Q1090" s="23">
        <v>0</v>
      </c>
      <c r="R1090" s="23">
        <v>0</v>
      </c>
      <c r="S1090" s="31">
        <v>36625259</v>
      </c>
      <c r="T1090" s="23">
        <v>0</v>
      </c>
      <c r="U1090" s="24">
        <v>0</v>
      </c>
      <c r="V1090" s="23">
        <v>0</v>
      </c>
      <c r="W1090" s="23">
        <v>0</v>
      </c>
      <c r="X1090" s="25">
        <f t="shared" si="150"/>
        <v>36625259</v>
      </c>
      <c r="Y1090" s="25">
        <v>0</v>
      </c>
      <c r="Z1090" s="22">
        <v>0</v>
      </c>
      <c r="AA1090" s="23">
        <v>0</v>
      </c>
      <c r="AB1090" s="22">
        <v>0</v>
      </c>
      <c r="AC1090" s="23">
        <v>0</v>
      </c>
      <c r="AD1090" s="23">
        <v>11844239</v>
      </c>
      <c r="AE1090" s="23">
        <v>0</v>
      </c>
      <c r="AF1090" s="24">
        <v>0</v>
      </c>
      <c r="AG1090" s="23">
        <v>0</v>
      </c>
      <c r="AH1090" s="23">
        <v>0</v>
      </c>
      <c r="AI1090" s="25">
        <f t="shared" si="151"/>
        <v>48469498</v>
      </c>
      <c r="AJ1090" s="25">
        <v>0</v>
      </c>
      <c r="AK1090" s="24">
        <v>0</v>
      </c>
      <c r="AL1090" s="23">
        <v>0</v>
      </c>
      <c r="AM1090" s="23">
        <v>0</v>
      </c>
      <c r="AN1090" s="24">
        <v>0</v>
      </c>
      <c r="AO1090" s="24">
        <v>0</v>
      </c>
      <c r="AP1090" s="23">
        <v>0</v>
      </c>
      <c r="AQ1090" s="23">
        <v>0</v>
      </c>
      <c r="AR1090" s="23">
        <v>0</v>
      </c>
      <c r="AS1090" s="41" t="s">
        <v>2304</v>
      </c>
      <c r="AT1090" s="23">
        <v>0</v>
      </c>
      <c r="AU1090" s="23">
        <v>0</v>
      </c>
      <c r="AV1090" s="25">
        <v>48469498</v>
      </c>
      <c r="AW1090" s="22">
        <v>0</v>
      </c>
      <c r="AX1090" s="23">
        <v>0</v>
      </c>
      <c r="AY1090" s="41">
        <v>0</v>
      </c>
      <c r="AZ1090" s="23">
        <v>0</v>
      </c>
      <c r="BA1090" s="24">
        <v>0</v>
      </c>
      <c r="BB1090" s="23">
        <v>0</v>
      </c>
      <c r="BC1090" s="23"/>
      <c r="BD1090" s="23">
        <v>0</v>
      </c>
      <c r="BE1090" s="41">
        <v>0</v>
      </c>
      <c r="BF1090" s="23">
        <v>43823575</v>
      </c>
      <c r="BG1090" s="23">
        <v>45367066</v>
      </c>
      <c r="BH1090" s="25">
        <v>137660139</v>
      </c>
      <c r="BI1090" s="23">
        <v>0</v>
      </c>
      <c r="BJ1090" s="23">
        <v>12516536</v>
      </c>
      <c r="BK1090" s="23">
        <v>0</v>
      </c>
      <c r="BL1090" s="23">
        <v>0</v>
      </c>
      <c r="BM1090" s="23">
        <v>0</v>
      </c>
      <c r="BN1090" s="24">
        <v>0</v>
      </c>
      <c r="BO1090" s="23">
        <v>0</v>
      </c>
      <c r="BP1090" s="23">
        <v>0</v>
      </c>
      <c r="BQ1090" s="23">
        <v>27486395</v>
      </c>
      <c r="BR1090" s="25">
        <v>177663070</v>
      </c>
      <c r="BS1090" s="22">
        <v>0</v>
      </c>
      <c r="BT1090" s="23">
        <v>0</v>
      </c>
      <c r="BU1090" s="23">
        <v>0</v>
      </c>
      <c r="BV1090" s="23">
        <v>0</v>
      </c>
      <c r="BW1090" s="24">
        <v>0</v>
      </c>
      <c r="BX1090" s="23">
        <v>0</v>
      </c>
      <c r="BY1090" s="23">
        <v>0</v>
      </c>
      <c r="BZ1090" s="23">
        <v>0</v>
      </c>
      <c r="CA1090" s="25">
        <f t="shared" si="152"/>
        <v>177663070</v>
      </c>
      <c r="CB1090" s="22">
        <v>0</v>
      </c>
      <c r="CC1090" s="23">
        <v>0</v>
      </c>
      <c r="CD1090" s="23">
        <v>0</v>
      </c>
      <c r="CE1090" s="23">
        <v>0</v>
      </c>
      <c r="CF1090" s="24">
        <v>0</v>
      </c>
      <c r="CG1090" s="23">
        <v>0</v>
      </c>
      <c r="CH1090" s="23">
        <v>0</v>
      </c>
      <c r="CI1090" s="23">
        <v>0</v>
      </c>
      <c r="CJ1090" s="25">
        <f t="shared" si="153"/>
        <v>177663070</v>
      </c>
      <c r="CK1090" s="22">
        <v>0</v>
      </c>
      <c r="CL1090" s="23">
        <v>0</v>
      </c>
      <c r="CM1090" s="23">
        <v>0</v>
      </c>
      <c r="CN1090" s="23">
        <v>0</v>
      </c>
      <c r="CO1090" s="23">
        <v>0</v>
      </c>
      <c r="CP1090" s="24">
        <v>0</v>
      </c>
      <c r="CQ1090" s="23">
        <v>0</v>
      </c>
      <c r="CR1090" s="23">
        <v>0</v>
      </c>
      <c r="CS1090" s="25">
        <f t="shared" si="154"/>
        <v>177663070</v>
      </c>
      <c r="CT1090" s="22">
        <v>0</v>
      </c>
      <c r="CU1090" s="23">
        <v>0</v>
      </c>
      <c r="CV1090" s="23">
        <v>0</v>
      </c>
      <c r="CW1090" s="23"/>
      <c r="CX1090" s="23">
        <v>0</v>
      </c>
      <c r="CY1090" s="24">
        <v>0</v>
      </c>
      <c r="CZ1090" s="23">
        <v>0</v>
      </c>
      <c r="DA1090" s="23">
        <v>0</v>
      </c>
      <c r="DB1090" s="25">
        <f t="shared" si="156"/>
        <v>177663070</v>
      </c>
      <c r="DC1090" s="22">
        <v>0</v>
      </c>
      <c r="DD1090" s="23">
        <v>0</v>
      </c>
      <c r="DE1090" s="23">
        <v>0</v>
      </c>
      <c r="DF1090" s="23">
        <v>0</v>
      </c>
      <c r="DG1090" s="23">
        <v>0</v>
      </c>
      <c r="DH1090" s="24">
        <v>0</v>
      </c>
      <c r="DI1090" s="23">
        <v>0</v>
      </c>
      <c r="DJ1090" s="23">
        <v>0</v>
      </c>
      <c r="DK1090" s="25">
        <f t="shared" si="159"/>
        <v>177663070</v>
      </c>
      <c r="DL1090" s="28">
        <v>0</v>
      </c>
      <c r="DM1090" s="23">
        <v>0</v>
      </c>
      <c r="DN1090" s="23">
        <v>0</v>
      </c>
      <c r="DO1090" s="23">
        <v>0</v>
      </c>
      <c r="DP1090" s="23"/>
      <c r="DQ1090" s="23"/>
      <c r="DR1090" s="23">
        <v>0</v>
      </c>
      <c r="DS1090" s="23">
        <v>0</v>
      </c>
      <c r="DT1090" s="24">
        <v>0</v>
      </c>
      <c r="DU1090" s="23">
        <v>0</v>
      </c>
      <c r="DV1090" s="23">
        <v>0</v>
      </c>
      <c r="DW1090" s="26">
        <f t="shared" si="155"/>
        <v>177663070</v>
      </c>
      <c r="DX1090" s="26">
        <f>VLOOKUP(B1090,[2]RPTNCT049_ConsultaSaldosContabl!$I$4:$K$7914,3,0)</f>
        <v>56340111</v>
      </c>
      <c r="DY1090" s="13" t="e">
        <f>+S1090+AD1090+AU1090+#REF!+BG1090+#REF!+BQ1090+#REF!</f>
        <v>#REF!</v>
      </c>
    </row>
    <row r="1091" spans="1:129" ht="15" customHeight="1" x14ac:dyDescent="0.2">
      <c r="A1091" s="9">
        <v>8000233837</v>
      </c>
      <c r="B1091" s="9">
        <v>800023383</v>
      </c>
      <c r="C1091" s="9"/>
      <c r="D1091" s="27">
        <v>210415104</v>
      </c>
      <c r="E1091" s="21" t="s">
        <v>284</v>
      </c>
      <c r="F1091" s="20" t="s">
        <v>1433</v>
      </c>
      <c r="G1091" s="22">
        <f>VLOOKUP(A1091,[1]SGP!$A$4:$G$1137,7,0)</f>
        <v>0</v>
      </c>
      <c r="H1091" s="23"/>
      <c r="I1091" s="23">
        <v>0</v>
      </c>
      <c r="J1091" s="23">
        <v>0</v>
      </c>
      <c r="K1091" s="24">
        <v>0</v>
      </c>
      <c r="L1091" s="23">
        <v>0</v>
      </c>
      <c r="M1091" s="23">
        <v>0</v>
      </c>
      <c r="N1091" s="25">
        <f t="shared" si="158"/>
        <v>0</v>
      </c>
      <c r="O1091" s="25">
        <v>0</v>
      </c>
      <c r="P1091" s="22">
        <v>0</v>
      </c>
      <c r="Q1091" s="23">
        <v>0</v>
      </c>
      <c r="R1091" s="23">
        <v>0</v>
      </c>
      <c r="S1091" s="31">
        <v>44276104</v>
      </c>
      <c r="T1091" s="23">
        <v>0</v>
      </c>
      <c r="U1091" s="24">
        <v>0</v>
      </c>
      <c r="V1091" s="23">
        <v>0</v>
      </c>
      <c r="W1091" s="23">
        <v>0</v>
      </c>
      <c r="X1091" s="25">
        <f t="shared" si="150"/>
        <v>44276104</v>
      </c>
      <c r="Y1091" s="25">
        <v>0</v>
      </c>
      <c r="Z1091" s="22">
        <v>0</v>
      </c>
      <c r="AA1091" s="23">
        <v>0</v>
      </c>
      <c r="AB1091" s="22">
        <v>0</v>
      </c>
      <c r="AC1091" s="23">
        <v>0</v>
      </c>
      <c r="AD1091" s="23">
        <v>0</v>
      </c>
      <c r="AE1091" s="23">
        <v>0</v>
      </c>
      <c r="AF1091" s="24">
        <v>0</v>
      </c>
      <c r="AG1091" s="23">
        <v>0</v>
      </c>
      <c r="AH1091" s="23">
        <v>0</v>
      </c>
      <c r="AI1091" s="25">
        <f t="shared" si="151"/>
        <v>44276104</v>
      </c>
      <c r="AJ1091" s="25">
        <v>0</v>
      </c>
      <c r="AK1091" s="24">
        <v>0</v>
      </c>
      <c r="AL1091" s="23">
        <v>0</v>
      </c>
      <c r="AM1091" s="23">
        <v>0</v>
      </c>
      <c r="AN1091" s="24">
        <v>0</v>
      </c>
      <c r="AO1091" s="24">
        <v>0</v>
      </c>
      <c r="AP1091" s="23">
        <v>0</v>
      </c>
      <c r="AQ1091" s="23">
        <v>0</v>
      </c>
      <c r="AR1091" s="23">
        <v>0</v>
      </c>
      <c r="AS1091" s="41" t="s">
        <v>2304</v>
      </c>
      <c r="AT1091" s="23">
        <v>0</v>
      </c>
      <c r="AU1091" s="23">
        <v>0</v>
      </c>
      <c r="AV1091" s="25">
        <v>44276104</v>
      </c>
      <c r="AW1091" s="22">
        <v>0</v>
      </c>
      <c r="AX1091" s="23">
        <v>0</v>
      </c>
      <c r="AY1091" s="41">
        <v>0</v>
      </c>
      <c r="AZ1091" s="23">
        <v>0</v>
      </c>
      <c r="BA1091" s="24">
        <v>0</v>
      </c>
      <c r="BB1091" s="23">
        <v>0</v>
      </c>
      <c r="BC1091" s="23"/>
      <c r="BD1091" s="23">
        <v>0</v>
      </c>
      <c r="BE1091" s="41">
        <v>0</v>
      </c>
      <c r="BF1091" s="23">
        <v>32744535</v>
      </c>
      <c r="BG1091" s="23">
        <v>41349101</v>
      </c>
      <c r="BH1091" s="25">
        <v>118369740</v>
      </c>
      <c r="BI1091" s="23">
        <v>0</v>
      </c>
      <c r="BJ1091" s="23">
        <v>9351753</v>
      </c>
      <c r="BK1091" s="23">
        <v>0</v>
      </c>
      <c r="BL1091" s="23">
        <v>0</v>
      </c>
      <c r="BM1091" s="23">
        <v>0</v>
      </c>
      <c r="BN1091" s="24">
        <v>0</v>
      </c>
      <c r="BO1091" s="23">
        <v>0</v>
      </c>
      <c r="BP1091" s="23">
        <v>0</v>
      </c>
      <c r="BQ1091" s="23">
        <v>0</v>
      </c>
      <c r="BR1091" s="25">
        <v>127721493</v>
      </c>
      <c r="BS1091" s="22">
        <v>0</v>
      </c>
      <c r="BT1091" s="23">
        <v>0</v>
      </c>
      <c r="BU1091" s="23">
        <v>0</v>
      </c>
      <c r="BV1091" s="23">
        <v>0</v>
      </c>
      <c r="BW1091" s="24">
        <v>0</v>
      </c>
      <c r="BX1091" s="23">
        <v>0</v>
      </c>
      <c r="BY1091" s="23">
        <v>0</v>
      </c>
      <c r="BZ1091" s="23">
        <v>0</v>
      </c>
      <c r="CA1091" s="25">
        <f t="shared" si="152"/>
        <v>127721493</v>
      </c>
      <c r="CB1091" s="22">
        <v>0</v>
      </c>
      <c r="CC1091" s="23">
        <v>0</v>
      </c>
      <c r="CD1091" s="23">
        <v>0</v>
      </c>
      <c r="CE1091" s="23">
        <v>0</v>
      </c>
      <c r="CF1091" s="24">
        <v>0</v>
      </c>
      <c r="CG1091" s="23">
        <v>0</v>
      </c>
      <c r="CH1091" s="23">
        <v>0</v>
      </c>
      <c r="CI1091" s="23">
        <v>0</v>
      </c>
      <c r="CJ1091" s="25">
        <f t="shared" si="153"/>
        <v>127721493</v>
      </c>
      <c r="CK1091" s="22">
        <v>0</v>
      </c>
      <c r="CL1091" s="23">
        <v>0</v>
      </c>
      <c r="CM1091" s="23">
        <v>0</v>
      </c>
      <c r="CN1091" s="23">
        <v>0</v>
      </c>
      <c r="CO1091" s="23">
        <v>0</v>
      </c>
      <c r="CP1091" s="24">
        <v>0</v>
      </c>
      <c r="CQ1091" s="23">
        <v>0</v>
      </c>
      <c r="CR1091" s="23">
        <v>0</v>
      </c>
      <c r="CS1091" s="25">
        <f t="shared" si="154"/>
        <v>127721493</v>
      </c>
      <c r="CT1091" s="22">
        <v>0</v>
      </c>
      <c r="CU1091" s="23">
        <v>0</v>
      </c>
      <c r="CV1091" s="23">
        <v>0</v>
      </c>
      <c r="CW1091" s="23"/>
      <c r="CX1091" s="23">
        <v>0</v>
      </c>
      <c r="CY1091" s="24">
        <v>0</v>
      </c>
      <c r="CZ1091" s="23">
        <v>0</v>
      </c>
      <c r="DA1091" s="23">
        <v>0</v>
      </c>
      <c r="DB1091" s="25">
        <f t="shared" si="156"/>
        <v>127721493</v>
      </c>
      <c r="DC1091" s="22">
        <v>0</v>
      </c>
      <c r="DD1091" s="23">
        <v>0</v>
      </c>
      <c r="DE1091" s="23">
        <v>0</v>
      </c>
      <c r="DF1091" s="23">
        <v>0</v>
      </c>
      <c r="DG1091" s="23">
        <v>0</v>
      </c>
      <c r="DH1091" s="24">
        <v>0</v>
      </c>
      <c r="DI1091" s="23">
        <v>0</v>
      </c>
      <c r="DJ1091" s="23">
        <v>0</v>
      </c>
      <c r="DK1091" s="25">
        <f t="shared" si="159"/>
        <v>127721493</v>
      </c>
      <c r="DL1091" s="28">
        <v>0</v>
      </c>
      <c r="DM1091" s="23">
        <v>0</v>
      </c>
      <c r="DN1091" s="23">
        <v>0</v>
      </c>
      <c r="DO1091" s="23">
        <v>0</v>
      </c>
      <c r="DP1091" s="23"/>
      <c r="DQ1091" s="23"/>
      <c r="DR1091" s="23">
        <v>0</v>
      </c>
      <c r="DS1091" s="23">
        <v>0</v>
      </c>
      <c r="DT1091" s="24">
        <v>0</v>
      </c>
      <c r="DU1091" s="23">
        <v>0</v>
      </c>
      <c r="DV1091" s="23">
        <v>0</v>
      </c>
      <c r="DW1091" s="26">
        <f t="shared" si="155"/>
        <v>127721493</v>
      </c>
      <c r="DX1091" s="26">
        <f>VLOOKUP(B1091,[2]RPTNCT049_ConsultaSaldosContabl!$I$4:$K$7914,3,0)</f>
        <v>42096288</v>
      </c>
      <c r="DY1091" s="13" t="e">
        <f>+S1091+AD1091+AU1091+#REF!+BG1091+#REF!+BQ1091+#REF!</f>
        <v>#REF!</v>
      </c>
    </row>
    <row r="1092" spans="1:129" ht="15" customHeight="1" x14ac:dyDescent="0.2">
      <c r="A1092" s="9">
        <v>8000227914</v>
      </c>
      <c r="B1092" s="9">
        <v>800022791</v>
      </c>
      <c r="C1092" s="9"/>
      <c r="D1092" s="27">
        <v>215205652</v>
      </c>
      <c r="E1092" s="21" t="s">
        <v>181</v>
      </c>
      <c r="F1092" s="20" t="s">
        <v>1330</v>
      </c>
      <c r="G1092" s="22">
        <f>VLOOKUP(A1092,[1]SGP!$A$4:$G$1137,7,0)</f>
        <v>0</v>
      </c>
      <c r="H1092" s="23"/>
      <c r="I1092" s="23">
        <v>0</v>
      </c>
      <c r="J1092" s="23">
        <v>0</v>
      </c>
      <c r="K1092" s="24">
        <v>0</v>
      </c>
      <c r="L1092" s="23">
        <v>0</v>
      </c>
      <c r="M1092" s="23">
        <v>0</v>
      </c>
      <c r="N1092" s="25">
        <f t="shared" si="158"/>
        <v>0</v>
      </c>
      <c r="O1092" s="25">
        <v>0</v>
      </c>
      <c r="P1092" s="22">
        <v>0</v>
      </c>
      <c r="Q1092" s="23">
        <v>0</v>
      </c>
      <c r="R1092" s="23">
        <v>0</v>
      </c>
      <c r="S1092" s="31">
        <v>50480205</v>
      </c>
      <c r="T1092" s="23">
        <v>0</v>
      </c>
      <c r="U1092" s="24">
        <v>0</v>
      </c>
      <c r="V1092" s="23">
        <v>0</v>
      </c>
      <c r="W1092" s="23">
        <v>0</v>
      </c>
      <c r="X1092" s="25">
        <f t="shared" ref="X1092:X1137" si="160">SUM(N1092:W1092)</f>
        <v>50480205</v>
      </c>
      <c r="Y1092" s="25">
        <v>0</v>
      </c>
      <c r="Z1092" s="22">
        <v>0</v>
      </c>
      <c r="AA1092" s="23">
        <v>0</v>
      </c>
      <c r="AB1092" s="22">
        <v>0</v>
      </c>
      <c r="AC1092" s="23">
        <v>0</v>
      </c>
      <c r="AD1092" s="23">
        <v>0</v>
      </c>
      <c r="AE1092" s="23">
        <v>0</v>
      </c>
      <c r="AF1092" s="24">
        <v>0</v>
      </c>
      <c r="AG1092" s="23">
        <v>0</v>
      </c>
      <c r="AH1092" s="23">
        <v>0</v>
      </c>
      <c r="AI1092" s="25">
        <f t="shared" ref="AI1092:AI1137" si="161">SUM(X1092:AH1092)</f>
        <v>50480205</v>
      </c>
      <c r="AJ1092" s="25">
        <v>0</v>
      </c>
      <c r="AK1092" s="24">
        <v>0</v>
      </c>
      <c r="AL1092" s="23">
        <v>0</v>
      </c>
      <c r="AM1092" s="23">
        <v>0</v>
      </c>
      <c r="AN1092" s="24">
        <v>0</v>
      </c>
      <c r="AO1092" s="24">
        <v>0</v>
      </c>
      <c r="AP1092" s="23">
        <v>0</v>
      </c>
      <c r="AQ1092" s="23">
        <v>0</v>
      </c>
      <c r="AR1092" s="23">
        <v>0</v>
      </c>
      <c r="AS1092" s="41" t="s">
        <v>2304</v>
      </c>
      <c r="AT1092" s="23">
        <v>0</v>
      </c>
      <c r="AU1092" s="23">
        <v>0</v>
      </c>
      <c r="AV1092" s="25">
        <v>50480205</v>
      </c>
      <c r="AW1092" s="22">
        <v>0</v>
      </c>
      <c r="AX1092" s="23">
        <v>0</v>
      </c>
      <c r="AY1092" s="41">
        <v>0</v>
      </c>
      <c r="AZ1092" s="23">
        <v>0</v>
      </c>
      <c r="BA1092" s="24">
        <v>0</v>
      </c>
      <c r="BB1092" s="23">
        <v>0</v>
      </c>
      <c r="BC1092" s="23"/>
      <c r="BD1092" s="23">
        <v>0</v>
      </c>
      <c r="BE1092" s="41">
        <v>0</v>
      </c>
      <c r="BF1092" s="23">
        <v>37510155</v>
      </c>
      <c r="BG1092" s="23">
        <v>49132782</v>
      </c>
      <c r="BH1092" s="25">
        <v>137123142</v>
      </c>
      <c r="BI1092" s="23">
        <v>0</v>
      </c>
      <c r="BJ1092" s="23">
        <v>10380061</v>
      </c>
      <c r="BK1092" s="23">
        <v>0</v>
      </c>
      <c r="BL1092" s="23">
        <v>0</v>
      </c>
      <c r="BM1092" s="23">
        <v>0</v>
      </c>
      <c r="BN1092" s="24">
        <v>0</v>
      </c>
      <c r="BO1092" s="23">
        <v>0</v>
      </c>
      <c r="BP1092" s="23">
        <v>0</v>
      </c>
      <c r="BQ1092" s="23">
        <v>0</v>
      </c>
      <c r="BR1092" s="25">
        <v>147503203</v>
      </c>
      <c r="BS1092" s="22">
        <v>0</v>
      </c>
      <c r="BT1092" s="23">
        <v>0</v>
      </c>
      <c r="BU1092" s="23">
        <v>0</v>
      </c>
      <c r="BV1092" s="23">
        <v>0</v>
      </c>
      <c r="BW1092" s="24">
        <v>0</v>
      </c>
      <c r="BX1092" s="23">
        <v>0</v>
      </c>
      <c r="BY1092" s="23">
        <v>0</v>
      </c>
      <c r="BZ1092" s="23">
        <v>0</v>
      </c>
      <c r="CA1092" s="25">
        <f t="shared" ref="CA1092:CA1137" si="162">SUM(BR1092:BZ1092)</f>
        <v>147503203</v>
      </c>
      <c r="CB1092" s="22">
        <v>0</v>
      </c>
      <c r="CC1092" s="23">
        <v>0</v>
      </c>
      <c r="CD1092" s="23">
        <v>0</v>
      </c>
      <c r="CE1092" s="23">
        <v>0</v>
      </c>
      <c r="CF1092" s="24">
        <v>0</v>
      </c>
      <c r="CG1092" s="23">
        <v>0</v>
      </c>
      <c r="CH1092" s="23">
        <v>0</v>
      </c>
      <c r="CI1092" s="23">
        <v>0</v>
      </c>
      <c r="CJ1092" s="25">
        <f t="shared" ref="CJ1092:CJ1137" si="163">SUM(CA1092:CI1092)</f>
        <v>147503203</v>
      </c>
      <c r="CK1092" s="22">
        <v>0</v>
      </c>
      <c r="CL1092" s="23">
        <v>0</v>
      </c>
      <c r="CM1092" s="23">
        <v>0</v>
      </c>
      <c r="CN1092" s="23">
        <v>0</v>
      </c>
      <c r="CO1092" s="23">
        <v>0</v>
      </c>
      <c r="CP1092" s="24">
        <v>0</v>
      </c>
      <c r="CQ1092" s="23">
        <v>0</v>
      </c>
      <c r="CR1092" s="23">
        <v>0</v>
      </c>
      <c r="CS1092" s="25">
        <f t="shared" ref="CS1092:CS1137" si="164">SUM(CJ1092:CR1092)</f>
        <v>147503203</v>
      </c>
      <c r="CT1092" s="22">
        <v>0</v>
      </c>
      <c r="CU1092" s="23">
        <v>0</v>
      </c>
      <c r="CV1092" s="23">
        <v>0</v>
      </c>
      <c r="CW1092" s="23"/>
      <c r="CX1092" s="23">
        <v>0</v>
      </c>
      <c r="CY1092" s="24">
        <v>0</v>
      </c>
      <c r="CZ1092" s="23">
        <v>0</v>
      </c>
      <c r="DA1092" s="23">
        <v>0</v>
      </c>
      <c r="DB1092" s="25">
        <f t="shared" si="156"/>
        <v>147503203</v>
      </c>
      <c r="DC1092" s="22">
        <v>0</v>
      </c>
      <c r="DD1092" s="23">
        <v>0</v>
      </c>
      <c r="DE1092" s="23">
        <v>0</v>
      </c>
      <c r="DF1092" s="23">
        <v>0</v>
      </c>
      <c r="DG1092" s="23">
        <v>0</v>
      </c>
      <c r="DH1092" s="24">
        <v>0</v>
      </c>
      <c r="DI1092" s="23">
        <v>0</v>
      </c>
      <c r="DJ1092" s="23">
        <v>0</v>
      </c>
      <c r="DK1092" s="25">
        <f t="shared" si="159"/>
        <v>147503203</v>
      </c>
      <c r="DL1092" s="28">
        <v>0</v>
      </c>
      <c r="DM1092" s="23">
        <v>0</v>
      </c>
      <c r="DN1092" s="23">
        <v>0</v>
      </c>
      <c r="DO1092" s="23">
        <v>0</v>
      </c>
      <c r="DP1092" s="23"/>
      <c r="DQ1092" s="23"/>
      <c r="DR1092" s="23">
        <v>0</v>
      </c>
      <c r="DS1092" s="23">
        <v>0</v>
      </c>
      <c r="DT1092" s="24">
        <v>0</v>
      </c>
      <c r="DU1092" s="23">
        <v>0</v>
      </c>
      <c r="DV1092" s="23">
        <v>0</v>
      </c>
      <c r="DW1092" s="26">
        <f t="shared" si="155"/>
        <v>147503203</v>
      </c>
      <c r="DX1092" s="26">
        <f>VLOOKUP(B1092,[2]RPTNCT049_ConsultaSaldosContabl!$I$4:$K$7914,3,0)</f>
        <v>47890216</v>
      </c>
      <c r="DY1092" s="13" t="e">
        <f>+S1092+AD1092+AU1092+#REF!+BG1092+#REF!+BQ1092+#REF!</f>
        <v>#REF!</v>
      </c>
    </row>
    <row r="1093" spans="1:129" ht="15" customHeight="1" x14ac:dyDescent="0.2">
      <c r="A1093" s="9">
        <v>8000226188</v>
      </c>
      <c r="B1093" s="9">
        <v>800022618</v>
      </c>
      <c r="C1093" s="9"/>
      <c r="D1093" s="27">
        <v>215805658</v>
      </c>
      <c r="E1093" s="21" t="s">
        <v>183</v>
      </c>
      <c r="F1093" s="20" t="s">
        <v>1332</v>
      </c>
      <c r="G1093" s="22">
        <f>VLOOKUP(A1093,[1]SGP!$A$4:$G$1137,7,0)</f>
        <v>0</v>
      </c>
      <c r="H1093" s="23"/>
      <c r="I1093" s="23">
        <v>0</v>
      </c>
      <c r="J1093" s="23">
        <v>0</v>
      </c>
      <c r="K1093" s="24">
        <v>0</v>
      </c>
      <c r="L1093" s="23">
        <v>0</v>
      </c>
      <c r="M1093" s="23">
        <v>0</v>
      </c>
      <c r="N1093" s="25">
        <f t="shared" si="158"/>
        <v>0</v>
      </c>
      <c r="O1093" s="25">
        <v>0</v>
      </c>
      <c r="P1093" s="22">
        <v>0</v>
      </c>
      <c r="Q1093" s="23">
        <v>0</v>
      </c>
      <c r="R1093" s="23">
        <v>0</v>
      </c>
      <c r="S1093" s="31">
        <v>30100789</v>
      </c>
      <c r="T1093" s="23">
        <v>0</v>
      </c>
      <c r="U1093" s="24">
        <v>0</v>
      </c>
      <c r="V1093" s="23">
        <v>0</v>
      </c>
      <c r="W1093" s="23">
        <v>0</v>
      </c>
      <c r="X1093" s="25">
        <f t="shared" si="160"/>
        <v>30100789</v>
      </c>
      <c r="Y1093" s="25">
        <v>0</v>
      </c>
      <c r="Z1093" s="22">
        <v>0</v>
      </c>
      <c r="AA1093" s="23">
        <v>0</v>
      </c>
      <c r="AB1093" s="22">
        <v>0</v>
      </c>
      <c r="AC1093" s="23">
        <v>0</v>
      </c>
      <c r="AD1093" s="23">
        <v>0</v>
      </c>
      <c r="AE1093" s="23">
        <v>0</v>
      </c>
      <c r="AF1093" s="24">
        <v>0</v>
      </c>
      <c r="AG1093" s="23">
        <v>0</v>
      </c>
      <c r="AH1093" s="23">
        <v>0</v>
      </c>
      <c r="AI1093" s="25">
        <f t="shared" si="161"/>
        <v>30100789</v>
      </c>
      <c r="AJ1093" s="25">
        <v>0</v>
      </c>
      <c r="AK1093" s="24">
        <v>0</v>
      </c>
      <c r="AL1093" s="23">
        <v>0</v>
      </c>
      <c r="AM1093" s="23">
        <v>0</v>
      </c>
      <c r="AN1093" s="24">
        <v>0</v>
      </c>
      <c r="AO1093" s="24">
        <v>0</v>
      </c>
      <c r="AP1093" s="23">
        <v>0</v>
      </c>
      <c r="AQ1093" s="23">
        <v>0</v>
      </c>
      <c r="AR1093" s="23">
        <v>0</v>
      </c>
      <c r="AS1093" s="41" t="s">
        <v>2304</v>
      </c>
      <c r="AT1093" s="23">
        <v>0</v>
      </c>
      <c r="AU1093" s="23">
        <v>0</v>
      </c>
      <c r="AV1093" s="25">
        <v>30100789</v>
      </c>
      <c r="AW1093" s="22">
        <v>0</v>
      </c>
      <c r="AX1093" s="23">
        <v>0</v>
      </c>
      <c r="AY1093" s="41">
        <v>0</v>
      </c>
      <c r="AZ1093" s="23">
        <v>0</v>
      </c>
      <c r="BA1093" s="24">
        <v>0</v>
      </c>
      <c r="BB1093" s="23">
        <v>0</v>
      </c>
      <c r="BC1093" s="23"/>
      <c r="BD1093" s="23">
        <v>0</v>
      </c>
      <c r="BE1093" s="41">
        <v>0</v>
      </c>
      <c r="BF1093" s="23">
        <v>17571270</v>
      </c>
      <c r="BG1093" s="23">
        <v>27932693</v>
      </c>
      <c r="BH1093" s="25">
        <v>75604752</v>
      </c>
      <c r="BI1093" s="23">
        <v>0</v>
      </c>
      <c r="BJ1093" s="23">
        <v>4699226</v>
      </c>
      <c r="BK1093" s="23">
        <v>0</v>
      </c>
      <c r="BL1093" s="23">
        <v>0</v>
      </c>
      <c r="BM1093" s="23">
        <v>0</v>
      </c>
      <c r="BN1093" s="24">
        <v>0</v>
      </c>
      <c r="BO1093" s="23">
        <v>0</v>
      </c>
      <c r="BP1093" s="23">
        <v>0</v>
      </c>
      <c r="BQ1093" s="23">
        <v>0</v>
      </c>
      <c r="BR1093" s="25">
        <v>80303978</v>
      </c>
      <c r="BS1093" s="22">
        <v>0</v>
      </c>
      <c r="BT1093" s="23">
        <v>0</v>
      </c>
      <c r="BU1093" s="23">
        <v>0</v>
      </c>
      <c r="BV1093" s="23">
        <v>0</v>
      </c>
      <c r="BW1093" s="24">
        <v>0</v>
      </c>
      <c r="BX1093" s="23">
        <v>0</v>
      </c>
      <c r="BY1093" s="23">
        <v>0</v>
      </c>
      <c r="BZ1093" s="23">
        <v>0</v>
      </c>
      <c r="CA1093" s="25">
        <f t="shared" si="162"/>
        <v>80303978</v>
      </c>
      <c r="CB1093" s="22">
        <v>0</v>
      </c>
      <c r="CC1093" s="23">
        <v>0</v>
      </c>
      <c r="CD1093" s="23">
        <v>0</v>
      </c>
      <c r="CE1093" s="23">
        <v>0</v>
      </c>
      <c r="CF1093" s="24">
        <v>0</v>
      </c>
      <c r="CG1093" s="23">
        <v>0</v>
      </c>
      <c r="CH1093" s="23">
        <v>0</v>
      </c>
      <c r="CI1093" s="23">
        <v>0</v>
      </c>
      <c r="CJ1093" s="25">
        <f t="shared" si="163"/>
        <v>80303978</v>
      </c>
      <c r="CK1093" s="22">
        <v>0</v>
      </c>
      <c r="CL1093" s="23">
        <v>0</v>
      </c>
      <c r="CM1093" s="23">
        <v>0</v>
      </c>
      <c r="CN1093" s="23">
        <v>0</v>
      </c>
      <c r="CO1093" s="23">
        <v>0</v>
      </c>
      <c r="CP1093" s="24">
        <v>0</v>
      </c>
      <c r="CQ1093" s="23">
        <v>0</v>
      </c>
      <c r="CR1093" s="23">
        <v>0</v>
      </c>
      <c r="CS1093" s="25">
        <f t="shared" si="164"/>
        <v>80303978</v>
      </c>
      <c r="CT1093" s="22">
        <v>0</v>
      </c>
      <c r="CU1093" s="23">
        <v>0</v>
      </c>
      <c r="CV1093" s="23">
        <v>0</v>
      </c>
      <c r="CW1093" s="23"/>
      <c r="CX1093" s="23">
        <v>0</v>
      </c>
      <c r="CY1093" s="24">
        <v>0</v>
      </c>
      <c r="CZ1093" s="23">
        <v>0</v>
      </c>
      <c r="DA1093" s="23">
        <v>0</v>
      </c>
      <c r="DB1093" s="25">
        <f t="shared" si="156"/>
        <v>80303978</v>
      </c>
      <c r="DC1093" s="22">
        <v>0</v>
      </c>
      <c r="DD1093" s="23">
        <v>0</v>
      </c>
      <c r="DE1093" s="23">
        <v>0</v>
      </c>
      <c r="DF1093" s="23">
        <v>0</v>
      </c>
      <c r="DG1093" s="23">
        <v>0</v>
      </c>
      <c r="DH1093" s="24">
        <v>0</v>
      </c>
      <c r="DI1093" s="23">
        <v>0</v>
      </c>
      <c r="DJ1093" s="23">
        <v>0</v>
      </c>
      <c r="DK1093" s="25">
        <f t="shared" si="159"/>
        <v>80303978</v>
      </c>
      <c r="DL1093" s="28">
        <v>0</v>
      </c>
      <c r="DM1093" s="23">
        <v>0</v>
      </c>
      <c r="DN1093" s="23">
        <v>0</v>
      </c>
      <c r="DO1093" s="23">
        <v>0</v>
      </c>
      <c r="DP1093" s="23"/>
      <c r="DQ1093" s="23"/>
      <c r="DR1093" s="23">
        <v>0</v>
      </c>
      <c r="DS1093" s="23">
        <v>0</v>
      </c>
      <c r="DT1093" s="24">
        <v>0</v>
      </c>
      <c r="DU1093" s="23">
        <v>0</v>
      </c>
      <c r="DV1093" s="23">
        <v>0</v>
      </c>
      <c r="DW1093" s="26">
        <f t="shared" ref="DW1093:DW1137" si="165">SUM(DK1093:DV1093)</f>
        <v>80303978</v>
      </c>
      <c r="DX1093" s="26">
        <f>VLOOKUP(B1093,[2]RPTNCT049_ConsultaSaldosContabl!$I$4:$K$7914,3,0)</f>
        <v>22270496</v>
      </c>
      <c r="DY1093" s="13" t="e">
        <f>+S1093+AD1093+AU1093+#REF!+BG1093+#REF!+BQ1093+#REF!</f>
        <v>#REF!</v>
      </c>
    </row>
    <row r="1094" spans="1:129" ht="15" customHeight="1" x14ac:dyDescent="0.2">
      <c r="A1094" s="9">
        <v>8000207338</v>
      </c>
      <c r="B1094" s="9">
        <v>800020733</v>
      </c>
      <c r="C1094" s="9"/>
      <c r="D1094" s="27">
        <v>218615686</v>
      </c>
      <c r="E1094" s="21" t="s">
        <v>362</v>
      </c>
      <c r="F1094" s="20" t="s">
        <v>1507</v>
      </c>
      <c r="G1094" s="22">
        <f>VLOOKUP(A1094,[1]SGP!$A$4:$G$1137,7,0)</f>
        <v>0</v>
      </c>
      <c r="H1094" s="23"/>
      <c r="I1094" s="23">
        <v>0</v>
      </c>
      <c r="J1094" s="23">
        <v>0</v>
      </c>
      <c r="K1094" s="24">
        <v>0</v>
      </c>
      <c r="L1094" s="23">
        <v>0</v>
      </c>
      <c r="M1094" s="23">
        <v>0</v>
      </c>
      <c r="N1094" s="25">
        <f t="shared" si="158"/>
        <v>0</v>
      </c>
      <c r="O1094" s="25">
        <v>0</v>
      </c>
      <c r="P1094" s="22">
        <v>0</v>
      </c>
      <c r="Q1094" s="23">
        <v>0</v>
      </c>
      <c r="R1094" s="23">
        <v>0</v>
      </c>
      <c r="S1094" s="31">
        <v>73868915</v>
      </c>
      <c r="T1094" s="23">
        <v>0</v>
      </c>
      <c r="U1094" s="24">
        <v>0</v>
      </c>
      <c r="V1094" s="23">
        <v>0</v>
      </c>
      <c r="W1094" s="23">
        <v>0</v>
      </c>
      <c r="X1094" s="25">
        <f t="shared" si="160"/>
        <v>73868915</v>
      </c>
      <c r="Y1094" s="25">
        <v>0</v>
      </c>
      <c r="Z1094" s="22">
        <v>0</v>
      </c>
      <c r="AA1094" s="23">
        <v>0</v>
      </c>
      <c r="AB1094" s="22">
        <v>0</v>
      </c>
      <c r="AC1094" s="23">
        <v>0</v>
      </c>
      <c r="AD1094" s="23">
        <v>0</v>
      </c>
      <c r="AE1094" s="23">
        <v>0</v>
      </c>
      <c r="AF1094" s="24">
        <v>0</v>
      </c>
      <c r="AG1094" s="23">
        <v>0</v>
      </c>
      <c r="AH1094" s="23">
        <v>0</v>
      </c>
      <c r="AI1094" s="25">
        <f t="shared" si="161"/>
        <v>73868915</v>
      </c>
      <c r="AJ1094" s="25">
        <v>0</v>
      </c>
      <c r="AK1094" s="24">
        <v>0</v>
      </c>
      <c r="AL1094" s="23">
        <v>0</v>
      </c>
      <c r="AM1094" s="23">
        <v>0</v>
      </c>
      <c r="AN1094" s="24">
        <v>0</v>
      </c>
      <c r="AO1094" s="24">
        <v>0</v>
      </c>
      <c r="AP1094" s="23">
        <v>0</v>
      </c>
      <c r="AQ1094" s="23">
        <v>0</v>
      </c>
      <c r="AR1094" s="23">
        <v>0</v>
      </c>
      <c r="AS1094" s="41" t="s">
        <v>2304</v>
      </c>
      <c r="AT1094" s="23">
        <v>0</v>
      </c>
      <c r="AU1094" s="23">
        <v>0</v>
      </c>
      <c r="AV1094" s="25">
        <v>73868915</v>
      </c>
      <c r="AW1094" s="22">
        <v>0</v>
      </c>
      <c r="AX1094" s="23">
        <v>0</v>
      </c>
      <c r="AY1094" s="41">
        <v>0</v>
      </c>
      <c r="AZ1094" s="23">
        <v>0</v>
      </c>
      <c r="BA1094" s="24">
        <v>0</v>
      </c>
      <c r="BB1094" s="23">
        <v>0</v>
      </c>
      <c r="BC1094" s="23"/>
      <c r="BD1094" s="23">
        <v>0</v>
      </c>
      <c r="BE1094" s="41">
        <v>0</v>
      </c>
      <c r="BF1094" s="23">
        <v>51553810</v>
      </c>
      <c r="BG1094" s="23">
        <v>68957771</v>
      </c>
      <c r="BH1094" s="25">
        <v>194380496</v>
      </c>
      <c r="BI1094" s="23">
        <v>0</v>
      </c>
      <c r="BJ1094" s="23">
        <v>14244941</v>
      </c>
      <c r="BK1094" s="23">
        <v>0</v>
      </c>
      <c r="BL1094" s="23">
        <v>0</v>
      </c>
      <c r="BM1094" s="23">
        <v>0</v>
      </c>
      <c r="BN1094" s="24">
        <v>0</v>
      </c>
      <c r="BO1094" s="23">
        <v>0</v>
      </c>
      <c r="BP1094" s="23">
        <v>0</v>
      </c>
      <c r="BQ1094" s="23">
        <v>0</v>
      </c>
      <c r="BR1094" s="25">
        <v>208625437</v>
      </c>
      <c r="BS1094" s="22">
        <v>0</v>
      </c>
      <c r="BT1094" s="23">
        <v>0</v>
      </c>
      <c r="BU1094" s="23">
        <v>0</v>
      </c>
      <c r="BV1094" s="23">
        <v>0</v>
      </c>
      <c r="BW1094" s="24">
        <v>0</v>
      </c>
      <c r="BX1094" s="23">
        <v>0</v>
      </c>
      <c r="BY1094" s="23">
        <v>0</v>
      </c>
      <c r="BZ1094" s="23">
        <v>0</v>
      </c>
      <c r="CA1094" s="25">
        <f t="shared" si="162"/>
        <v>208625437</v>
      </c>
      <c r="CB1094" s="22">
        <v>0</v>
      </c>
      <c r="CC1094" s="23">
        <v>0</v>
      </c>
      <c r="CD1094" s="23">
        <v>0</v>
      </c>
      <c r="CE1094" s="23">
        <v>0</v>
      </c>
      <c r="CF1094" s="24">
        <v>0</v>
      </c>
      <c r="CG1094" s="23">
        <v>0</v>
      </c>
      <c r="CH1094" s="23">
        <v>0</v>
      </c>
      <c r="CI1094" s="23">
        <v>0</v>
      </c>
      <c r="CJ1094" s="25">
        <f t="shared" si="163"/>
        <v>208625437</v>
      </c>
      <c r="CK1094" s="22">
        <v>0</v>
      </c>
      <c r="CL1094" s="23">
        <v>0</v>
      </c>
      <c r="CM1094" s="23">
        <v>0</v>
      </c>
      <c r="CN1094" s="23">
        <v>0</v>
      </c>
      <c r="CO1094" s="23">
        <v>0</v>
      </c>
      <c r="CP1094" s="24">
        <v>0</v>
      </c>
      <c r="CQ1094" s="23">
        <v>0</v>
      </c>
      <c r="CR1094" s="23">
        <v>0</v>
      </c>
      <c r="CS1094" s="25">
        <f t="shared" si="164"/>
        <v>208625437</v>
      </c>
      <c r="CT1094" s="22">
        <v>0</v>
      </c>
      <c r="CU1094" s="23">
        <v>0</v>
      </c>
      <c r="CV1094" s="23">
        <v>0</v>
      </c>
      <c r="CW1094" s="23"/>
      <c r="CX1094" s="23">
        <v>0</v>
      </c>
      <c r="CY1094" s="24">
        <v>0</v>
      </c>
      <c r="CZ1094" s="23">
        <v>0</v>
      </c>
      <c r="DA1094" s="23">
        <v>0</v>
      </c>
      <c r="DB1094" s="25">
        <f t="shared" si="156"/>
        <v>208625437</v>
      </c>
      <c r="DC1094" s="22">
        <v>0</v>
      </c>
      <c r="DD1094" s="23">
        <v>0</v>
      </c>
      <c r="DE1094" s="23">
        <v>0</v>
      </c>
      <c r="DF1094" s="23">
        <v>0</v>
      </c>
      <c r="DG1094" s="23">
        <v>0</v>
      </c>
      <c r="DH1094" s="24">
        <v>0</v>
      </c>
      <c r="DI1094" s="23">
        <v>0</v>
      </c>
      <c r="DJ1094" s="23">
        <v>0</v>
      </c>
      <c r="DK1094" s="25">
        <f t="shared" si="159"/>
        <v>208625437</v>
      </c>
      <c r="DL1094" s="28">
        <v>0</v>
      </c>
      <c r="DM1094" s="23">
        <v>0</v>
      </c>
      <c r="DN1094" s="23">
        <v>0</v>
      </c>
      <c r="DO1094" s="23">
        <v>0</v>
      </c>
      <c r="DP1094" s="23"/>
      <c r="DQ1094" s="23"/>
      <c r="DR1094" s="23">
        <v>0</v>
      </c>
      <c r="DS1094" s="23">
        <v>0</v>
      </c>
      <c r="DT1094" s="24">
        <v>0</v>
      </c>
      <c r="DU1094" s="23">
        <v>0</v>
      </c>
      <c r="DV1094" s="23">
        <v>0</v>
      </c>
      <c r="DW1094" s="26">
        <f t="shared" si="165"/>
        <v>208625437</v>
      </c>
      <c r="DX1094" s="26">
        <f>VLOOKUP(B1094,[2]RPTNCT049_ConsultaSaldosContabl!$I$4:$K$7914,3,0)</f>
        <v>65798751</v>
      </c>
      <c r="DY1094" s="13" t="e">
        <f>+S1094+AD1094+AU1094+#REF!+BG1094+#REF!+BQ1094+#REF!</f>
        <v>#REF!</v>
      </c>
    </row>
    <row r="1095" spans="1:129" ht="15" customHeight="1" x14ac:dyDescent="0.2">
      <c r="A1095" s="9">
        <v>8000206655</v>
      </c>
      <c r="B1095" s="9">
        <v>800020665</v>
      </c>
      <c r="C1095" s="9"/>
      <c r="D1095" s="27">
        <v>217305873</v>
      </c>
      <c r="E1095" s="21" t="s">
        <v>209</v>
      </c>
      <c r="F1095" s="20" t="s">
        <v>1357</v>
      </c>
      <c r="G1095" s="22">
        <f>VLOOKUP(A1095,[1]SGP!$A$4:$G$1137,7,0)</f>
        <v>0</v>
      </c>
      <c r="H1095" s="23"/>
      <c r="I1095" s="23">
        <v>0</v>
      </c>
      <c r="J1095" s="23">
        <v>0</v>
      </c>
      <c r="K1095" s="24">
        <v>0</v>
      </c>
      <c r="L1095" s="23">
        <v>0</v>
      </c>
      <c r="M1095" s="23">
        <v>0</v>
      </c>
      <c r="N1095" s="25">
        <f t="shared" si="158"/>
        <v>0</v>
      </c>
      <c r="O1095" s="25">
        <v>0</v>
      </c>
      <c r="P1095" s="22">
        <v>0</v>
      </c>
      <c r="Q1095" s="23">
        <v>0</v>
      </c>
      <c r="R1095" s="23">
        <v>0</v>
      </c>
      <c r="S1095" s="31">
        <v>47779786</v>
      </c>
      <c r="T1095" s="23">
        <v>0</v>
      </c>
      <c r="U1095" s="24">
        <v>0</v>
      </c>
      <c r="V1095" s="23">
        <v>0</v>
      </c>
      <c r="W1095" s="23">
        <v>0</v>
      </c>
      <c r="X1095" s="25">
        <f t="shared" si="160"/>
        <v>47779786</v>
      </c>
      <c r="Y1095" s="25">
        <v>0</v>
      </c>
      <c r="Z1095" s="22">
        <v>0</v>
      </c>
      <c r="AA1095" s="23">
        <v>0</v>
      </c>
      <c r="AB1095" s="22">
        <v>0</v>
      </c>
      <c r="AC1095" s="23">
        <v>0</v>
      </c>
      <c r="AD1095" s="23">
        <v>0</v>
      </c>
      <c r="AE1095" s="23">
        <v>0</v>
      </c>
      <c r="AF1095" s="24">
        <v>0</v>
      </c>
      <c r="AG1095" s="23">
        <v>0</v>
      </c>
      <c r="AH1095" s="23">
        <v>0</v>
      </c>
      <c r="AI1095" s="25">
        <f t="shared" si="161"/>
        <v>47779786</v>
      </c>
      <c r="AJ1095" s="25">
        <v>0</v>
      </c>
      <c r="AK1095" s="24">
        <v>0</v>
      </c>
      <c r="AL1095" s="23">
        <v>0</v>
      </c>
      <c r="AM1095" s="23">
        <v>0</v>
      </c>
      <c r="AN1095" s="24">
        <v>0</v>
      </c>
      <c r="AO1095" s="24">
        <v>0</v>
      </c>
      <c r="AP1095" s="23">
        <v>0</v>
      </c>
      <c r="AQ1095" s="23">
        <v>0</v>
      </c>
      <c r="AR1095" s="23">
        <v>0</v>
      </c>
      <c r="AS1095" s="41" t="s">
        <v>2304</v>
      </c>
      <c r="AT1095" s="23">
        <v>0</v>
      </c>
      <c r="AU1095" s="23">
        <v>0</v>
      </c>
      <c r="AV1095" s="25">
        <v>47779786</v>
      </c>
      <c r="AW1095" s="22">
        <v>0</v>
      </c>
      <c r="AX1095" s="23">
        <v>0</v>
      </c>
      <c r="AY1095" s="41">
        <v>0</v>
      </c>
      <c r="AZ1095" s="23">
        <v>0</v>
      </c>
      <c r="BA1095" s="24">
        <v>0</v>
      </c>
      <c r="BB1095" s="23">
        <v>0</v>
      </c>
      <c r="BC1095" s="23"/>
      <c r="BD1095" s="23">
        <v>0</v>
      </c>
      <c r="BE1095" s="41">
        <v>0</v>
      </c>
      <c r="BF1095" s="23">
        <v>107929160</v>
      </c>
      <c r="BG1095" s="23">
        <v>144105818</v>
      </c>
      <c r="BH1095" s="25">
        <v>299814764</v>
      </c>
      <c r="BI1095" s="23">
        <v>0</v>
      </c>
      <c r="BJ1095" s="23">
        <v>32388859</v>
      </c>
      <c r="BK1095" s="23">
        <v>0</v>
      </c>
      <c r="BL1095" s="23">
        <v>0</v>
      </c>
      <c r="BM1095" s="23">
        <v>0</v>
      </c>
      <c r="BN1095" s="24">
        <v>0</v>
      </c>
      <c r="BO1095" s="23">
        <v>0</v>
      </c>
      <c r="BP1095" s="23">
        <v>0</v>
      </c>
      <c r="BQ1095" s="23">
        <v>0</v>
      </c>
      <c r="BR1095" s="25">
        <v>332203623</v>
      </c>
      <c r="BS1095" s="22">
        <v>0</v>
      </c>
      <c r="BT1095" s="23">
        <v>0</v>
      </c>
      <c r="BU1095" s="23">
        <v>0</v>
      </c>
      <c r="BV1095" s="23">
        <v>0</v>
      </c>
      <c r="BW1095" s="24">
        <v>0</v>
      </c>
      <c r="BX1095" s="23">
        <v>0</v>
      </c>
      <c r="BY1095" s="23">
        <v>0</v>
      </c>
      <c r="BZ1095" s="23">
        <v>0</v>
      </c>
      <c r="CA1095" s="25">
        <f t="shared" si="162"/>
        <v>332203623</v>
      </c>
      <c r="CB1095" s="22">
        <v>0</v>
      </c>
      <c r="CC1095" s="23">
        <v>0</v>
      </c>
      <c r="CD1095" s="23">
        <v>0</v>
      </c>
      <c r="CE1095" s="23">
        <v>0</v>
      </c>
      <c r="CF1095" s="24">
        <v>0</v>
      </c>
      <c r="CG1095" s="23">
        <v>0</v>
      </c>
      <c r="CH1095" s="23">
        <v>0</v>
      </c>
      <c r="CI1095" s="23">
        <v>0</v>
      </c>
      <c r="CJ1095" s="25">
        <f t="shared" si="163"/>
        <v>332203623</v>
      </c>
      <c r="CK1095" s="22">
        <v>0</v>
      </c>
      <c r="CL1095" s="23">
        <v>0</v>
      </c>
      <c r="CM1095" s="23">
        <v>0</v>
      </c>
      <c r="CN1095" s="23">
        <v>0</v>
      </c>
      <c r="CO1095" s="23">
        <v>0</v>
      </c>
      <c r="CP1095" s="24">
        <v>0</v>
      </c>
      <c r="CQ1095" s="23">
        <v>0</v>
      </c>
      <c r="CR1095" s="23">
        <v>0</v>
      </c>
      <c r="CS1095" s="25">
        <f t="shared" si="164"/>
        <v>332203623</v>
      </c>
      <c r="CT1095" s="22">
        <v>0</v>
      </c>
      <c r="CU1095" s="23">
        <v>0</v>
      </c>
      <c r="CV1095" s="23">
        <v>0</v>
      </c>
      <c r="CW1095" s="23"/>
      <c r="CX1095" s="23">
        <v>0</v>
      </c>
      <c r="CY1095" s="24">
        <v>0</v>
      </c>
      <c r="CZ1095" s="23">
        <v>0</v>
      </c>
      <c r="DA1095" s="23">
        <v>0</v>
      </c>
      <c r="DB1095" s="25">
        <f t="shared" si="156"/>
        <v>332203623</v>
      </c>
      <c r="DC1095" s="22">
        <v>0</v>
      </c>
      <c r="DD1095" s="23">
        <v>0</v>
      </c>
      <c r="DE1095" s="23">
        <v>0</v>
      </c>
      <c r="DF1095" s="23">
        <v>0</v>
      </c>
      <c r="DG1095" s="23">
        <v>0</v>
      </c>
      <c r="DH1095" s="24">
        <v>0</v>
      </c>
      <c r="DI1095" s="23">
        <v>0</v>
      </c>
      <c r="DJ1095" s="23">
        <v>0</v>
      </c>
      <c r="DK1095" s="25">
        <f t="shared" si="159"/>
        <v>332203623</v>
      </c>
      <c r="DL1095" s="28">
        <v>0</v>
      </c>
      <c r="DM1095" s="23">
        <v>0</v>
      </c>
      <c r="DN1095" s="23">
        <v>0</v>
      </c>
      <c r="DO1095" s="23">
        <v>0</v>
      </c>
      <c r="DP1095" s="23"/>
      <c r="DQ1095" s="23"/>
      <c r="DR1095" s="23">
        <v>0</v>
      </c>
      <c r="DS1095" s="23">
        <v>0</v>
      </c>
      <c r="DT1095" s="24">
        <v>0</v>
      </c>
      <c r="DU1095" s="23">
        <v>0</v>
      </c>
      <c r="DV1095" s="23">
        <v>0</v>
      </c>
      <c r="DW1095" s="26">
        <f t="shared" si="165"/>
        <v>332203623</v>
      </c>
      <c r="DX1095" s="26">
        <f>VLOOKUP(B1095,[2]RPTNCT049_ConsultaSaldosContabl!$I$4:$K$7914,3,0)</f>
        <v>140318019</v>
      </c>
      <c r="DY1095" s="13" t="e">
        <f>+S1095+AD1095+AU1095+#REF!+BG1095+#REF!+BQ1095+#REF!</f>
        <v>#REF!</v>
      </c>
    </row>
    <row r="1096" spans="1:129" ht="15" customHeight="1" x14ac:dyDescent="0.2">
      <c r="A1096" s="9">
        <v>8000203249</v>
      </c>
      <c r="B1096" s="9">
        <v>800020324</v>
      </c>
      <c r="C1096" s="9"/>
      <c r="D1096" s="27">
        <v>214052540</v>
      </c>
      <c r="E1096" s="21" t="s">
        <v>815</v>
      </c>
      <c r="F1096" s="20" t="s">
        <v>1950</v>
      </c>
      <c r="G1096" s="22">
        <f>VLOOKUP(A1096,[1]SGP!$A$4:$G$1137,7,0)</f>
        <v>0</v>
      </c>
      <c r="H1096" s="23"/>
      <c r="I1096" s="23">
        <v>0</v>
      </c>
      <c r="J1096" s="23">
        <v>0</v>
      </c>
      <c r="K1096" s="24">
        <v>0</v>
      </c>
      <c r="L1096" s="23">
        <v>0</v>
      </c>
      <c r="M1096" s="23">
        <v>0</v>
      </c>
      <c r="N1096" s="25">
        <f t="shared" si="158"/>
        <v>0</v>
      </c>
      <c r="O1096" s="25">
        <v>0</v>
      </c>
      <c r="P1096" s="22">
        <v>0</v>
      </c>
      <c r="Q1096" s="23">
        <v>0</v>
      </c>
      <c r="R1096" s="23">
        <v>0</v>
      </c>
      <c r="S1096" s="31">
        <v>57706000</v>
      </c>
      <c r="T1096" s="23">
        <v>0</v>
      </c>
      <c r="U1096" s="24">
        <v>0</v>
      </c>
      <c r="V1096" s="23">
        <v>0</v>
      </c>
      <c r="W1096" s="23">
        <v>0</v>
      </c>
      <c r="X1096" s="25">
        <f t="shared" si="160"/>
        <v>57706000</v>
      </c>
      <c r="Y1096" s="25">
        <v>0</v>
      </c>
      <c r="Z1096" s="22">
        <v>0</v>
      </c>
      <c r="AA1096" s="23">
        <v>0</v>
      </c>
      <c r="AB1096" s="22">
        <v>0</v>
      </c>
      <c r="AC1096" s="23">
        <v>0</v>
      </c>
      <c r="AD1096" s="23">
        <v>0</v>
      </c>
      <c r="AE1096" s="23">
        <v>0</v>
      </c>
      <c r="AF1096" s="24">
        <v>0</v>
      </c>
      <c r="AG1096" s="23">
        <v>0</v>
      </c>
      <c r="AH1096" s="23">
        <v>0</v>
      </c>
      <c r="AI1096" s="25">
        <f t="shared" si="161"/>
        <v>57706000</v>
      </c>
      <c r="AJ1096" s="25">
        <v>0</v>
      </c>
      <c r="AK1096" s="24">
        <v>0</v>
      </c>
      <c r="AL1096" s="23">
        <v>0</v>
      </c>
      <c r="AM1096" s="23">
        <v>0</v>
      </c>
      <c r="AN1096" s="24">
        <v>0</v>
      </c>
      <c r="AO1096" s="24">
        <v>0</v>
      </c>
      <c r="AP1096" s="23">
        <v>0</v>
      </c>
      <c r="AQ1096" s="23">
        <v>0</v>
      </c>
      <c r="AR1096" s="23">
        <v>0</v>
      </c>
      <c r="AS1096" s="41" t="s">
        <v>2304</v>
      </c>
      <c r="AT1096" s="23">
        <v>0</v>
      </c>
      <c r="AU1096" s="23">
        <v>0</v>
      </c>
      <c r="AV1096" s="25">
        <v>57706000</v>
      </c>
      <c r="AW1096" s="22">
        <v>0</v>
      </c>
      <c r="AX1096" s="23">
        <v>0</v>
      </c>
      <c r="AY1096" s="41">
        <v>0</v>
      </c>
      <c r="AZ1096" s="23">
        <v>0</v>
      </c>
      <c r="BA1096" s="24">
        <v>0</v>
      </c>
      <c r="BB1096" s="23">
        <v>0</v>
      </c>
      <c r="BC1096" s="23"/>
      <c r="BD1096" s="23">
        <v>0</v>
      </c>
      <c r="BE1096" s="41">
        <v>0</v>
      </c>
      <c r="BF1096" s="23">
        <v>104638400</v>
      </c>
      <c r="BG1096" s="23">
        <v>74082199</v>
      </c>
      <c r="BH1096" s="25">
        <v>236426599</v>
      </c>
      <c r="BI1096" s="23">
        <v>0</v>
      </c>
      <c r="BJ1096" s="23">
        <v>28255581</v>
      </c>
      <c r="BK1096" s="23">
        <v>0</v>
      </c>
      <c r="BL1096" s="23">
        <v>0</v>
      </c>
      <c r="BM1096" s="23">
        <v>0</v>
      </c>
      <c r="BN1096" s="24">
        <v>0</v>
      </c>
      <c r="BO1096" s="23">
        <v>0</v>
      </c>
      <c r="BP1096" s="23">
        <v>0</v>
      </c>
      <c r="BQ1096" s="23">
        <v>96500126</v>
      </c>
      <c r="BR1096" s="25">
        <v>361182306</v>
      </c>
      <c r="BS1096" s="22">
        <v>0</v>
      </c>
      <c r="BT1096" s="23">
        <v>0</v>
      </c>
      <c r="BU1096" s="23">
        <v>0</v>
      </c>
      <c r="BV1096" s="23">
        <v>0</v>
      </c>
      <c r="BW1096" s="24">
        <v>0</v>
      </c>
      <c r="BX1096" s="23">
        <v>0</v>
      </c>
      <c r="BY1096" s="23">
        <v>0</v>
      </c>
      <c r="BZ1096" s="23">
        <v>0</v>
      </c>
      <c r="CA1096" s="25">
        <f t="shared" si="162"/>
        <v>361182306</v>
      </c>
      <c r="CB1096" s="22">
        <v>0</v>
      </c>
      <c r="CC1096" s="23">
        <v>0</v>
      </c>
      <c r="CD1096" s="23">
        <v>0</v>
      </c>
      <c r="CE1096" s="23">
        <v>0</v>
      </c>
      <c r="CF1096" s="24">
        <v>0</v>
      </c>
      <c r="CG1096" s="23">
        <v>0</v>
      </c>
      <c r="CH1096" s="23">
        <v>0</v>
      </c>
      <c r="CI1096" s="23">
        <v>0</v>
      </c>
      <c r="CJ1096" s="25">
        <f t="shared" si="163"/>
        <v>361182306</v>
      </c>
      <c r="CK1096" s="22">
        <v>0</v>
      </c>
      <c r="CL1096" s="23">
        <v>0</v>
      </c>
      <c r="CM1096" s="23">
        <v>0</v>
      </c>
      <c r="CN1096" s="23">
        <v>0</v>
      </c>
      <c r="CO1096" s="23">
        <v>0</v>
      </c>
      <c r="CP1096" s="24">
        <v>0</v>
      </c>
      <c r="CQ1096" s="23">
        <v>0</v>
      </c>
      <c r="CR1096" s="23">
        <v>0</v>
      </c>
      <c r="CS1096" s="25">
        <f t="shared" si="164"/>
        <v>361182306</v>
      </c>
      <c r="CT1096" s="22">
        <v>0</v>
      </c>
      <c r="CU1096" s="23">
        <v>0</v>
      </c>
      <c r="CV1096" s="23">
        <v>0</v>
      </c>
      <c r="CW1096" s="23"/>
      <c r="CX1096" s="23">
        <v>0</v>
      </c>
      <c r="CY1096" s="24">
        <v>0</v>
      </c>
      <c r="CZ1096" s="23">
        <v>0</v>
      </c>
      <c r="DA1096" s="23">
        <v>0</v>
      </c>
      <c r="DB1096" s="25">
        <f t="shared" si="156"/>
        <v>361182306</v>
      </c>
      <c r="DC1096" s="22">
        <v>0</v>
      </c>
      <c r="DD1096" s="23">
        <v>0</v>
      </c>
      <c r="DE1096" s="23">
        <v>0</v>
      </c>
      <c r="DF1096" s="23">
        <v>0</v>
      </c>
      <c r="DG1096" s="23">
        <v>0</v>
      </c>
      <c r="DH1096" s="24">
        <v>0</v>
      </c>
      <c r="DI1096" s="23">
        <v>0</v>
      </c>
      <c r="DJ1096" s="23">
        <v>0</v>
      </c>
      <c r="DK1096" s="25">
        <f t="shared" si="159"/>
        <v>361182306</v>
      </c>
      <c r="DL1096" s="28">
        <v>0</v>
      </c>
      <c r="DM1096" s="23">
        <v>0</v>
      </c>
      <c r="DN1096" s="23">
        <v>0</v>
      </c>
      <c r="DO1096" s="23">
        <v>0</v>
      </c>
      <c r="DP1096" s="23"/>
      <c r="DQ1096" s="23"/>
      <c r="DR1096" s="23">
        <v>0</v>
      </c>
      <c r="DS1096" s="23">
        <v>0</v>
      </c>
      <c r="DT1096" s="24">
        <v>0</v>
      </c>
      <c r="DU1096" s="23">
        <v>0</v>
      </c>
      <c r="DV1096" s="23">
        <v>0</v>
      </c>
      <c r="DW1096" s="26">
        <f t="shared" si="165"/>
        <v>361182306</v>
      </c>
      <c r="DX1096" s="26">
        <f>VLOOKUP(B1096,[2]RPTNCT049_ConsultaSaldosContabl!$I$4:$K$7914,3,0)</f>
        <v>132893981</v>
      </c>
      <c r="DY1096" s="13" t="e">
        <f>+S1096+AD1096+AU1096+#REF!+BG1096+#REF!+BQ1096+#REF!</f>
        <v>#REF!</v>
      </c>
    </row>
    <row r="1097" spans="1:129" ht="15" customHeight="1" x14ac:dyDescent="0.2">
      <c r="A1097" s="9">
        <v>8000200459</v>
      </c>
      <c r="B1097" s="9">
        <v>800020045</v>
      </c>
      <c r="C1097" s="9"/>
      <c r="D1097" s="27">
        <v>219315293</v>
      </c>
      <c r="E1097" s="21" t="s">
        <v>311</v>
      </c>
      <c r="F1097" s="20" t="s">
        <v>1459</v>
      </c>
      <c r="G1097" s="22">
        <f>VLOOKUP(A1097,[1]SGP!$A$4:$G$1137,7,0)</f>
        <v>0</v>
      </c>
      <c r="H1097" s="23"/>
      <c r="I1097" s="23">
        <v>0</v>
      </c>
      <c r="J1097" s="23">
        <v>0</v>
      </c>
      <c r="K1097" s="24">
        <v>0</v>
      </c>
      <c r="L1097" s="23">
        <v>0</v>
      </c>
      <c r="M1097" s="23">
        <v>0</v>
      </c>
      <c r="N1097" s="25">
        <f t="shared" si="158"/>
        <v>0</v>
      </c>
      <c r="O1097" s="25">
        <v>0</v>
      </c>
      <c r="P1097" s="22">
        <v>0</v>
      </c>
      <c r="Q1097" s="23">
        <v>0</v>
      </c>
      <c r="R1097" s="23">
        <v>0</v>
      </c>
      <c r="S1097" s="31">
        <v>30667823</v>
      </c>
      <c r="T1097" s="23">
        <v>0</v>
      </c>
      <c r="U1097" s="24">
        <v>0</v>
      </c>
      <c r="V1097" s="23">
        <v>0</v>
      </c>
      <c r="W1097" s="23">
        <v>0</v>
      </c>
      <c r="X1097" s="25">
        <f t="shared" si="160"/>
        <v>30667823</v>
      </c>
      <c r="Y1097" s="25">
        <v>0</v>
      </c>
      <c r="Z1097" s="22">
        <v>0</v>
      </c>
      <c r="AA1097" s="23">
        <v>0</v>
      </c>
      <c r="AB1097" s="22">
        <v>0</v>
      </c>
      <c r="AC1097" s="23">
        <v>0</v>
      </c>
      <c r="AD1097" s="23">
        <v>0</v>
      </c>
      <c r="AE1097" s="23">
        <v>0</v>
      </c>
      <c r="AF1097" s="24">
        <v>0</v>
      </c>
      <c r="AG1097" s="23">
        <v>0</v>
      </c>
      <c r="AH1097" s="23">
        <v>0</v>
      </c>
      <c r="AI1097" s="25">
        <f t="shared" si="161"/>
        <v>30667823</v>
      </c>
      <c r="AJ1097" s="25">
        <v>0</v>
      </c>
      <c r="AK1097" s="24">
        <v>0</v>
      </c>
      <c r="AL1097" s="23">
        <v>0</v>
      </c>
      <c r="AM1097" s="23">
        <v>0</v>
      </c>
      <c r="AN1097" s="24">
        <v>0</v>
      </c>
      <c r="AO1097" s="24">
        <v>0</v>
      </c>
      <c r="AP1097" s="23">
        <v>0</v>
      </c>
      <c r="AQ1097" s="23">
        <v>0</v>
      </c>
      <c r="AR1097" s="23">
        <v>0</v>
      </c>
      <c r="AS1097" s="41" t="s">
        <v>2304</v>
      </c>
      <c r="AT1097" s="23">
        <v>0</v>
      </c>
      <c r="AU1097" s="23">
        <v>0</v>
      </c>
      <c r="AV1097" s="25">
        <v>30667823</v>
      </c>
      <c r="AW1097" s="22">
        <v>0</v>
      </c>
      <c r="AX1097" s="23">
        <v>0</v>
      </c>
      <c r="AY1097" s="41">
        <v>0</v>
      </c>
      <c r="AZ1097" s="23">
        <v>0</v>
      </c>
      <c r="BA1097" s="24">
        <v>0</v>
      </c>
      <c r="BB1097" s="23">
        <v>0</v>
      </c>
      <c r="BC1097" s="23"/>
      <c r="BD1097" s="23">
        <v>0</v>
      </c>
      <c r="BE1097" s="41">
        <v>0</v>
      </c>
      <c r="BF1097" s="23">
        <v>27080010</v>
      </c>
      <c r="BG1097" s="23">
        <v>28987386</v>
      </c>
      <c r="BH1097" s="25">
        <v>86735219</v>
      </c>
      <c r="BI1097" s="23">
        <v>0</v>
      </c>
      <c r="BJ1097" s="23">
        <v>7500155</v>
      </c>
      <c r="BK1097" s="23">
        <v>0</v>
      </c>
      <c r="BL1097" s="23">
        <v>0</v>
      </c>
      <c r="BM1097" s="23">
        <v>0</v>
      </c>
      <c r="BN1097" s="24">
        <v>0</v>
      </c>
      <c r="BO1097" s="23">
        <v>0</v>
      </c>
      <c r="BP1097" s="23">
        <v>0</v>
      </c>
      <c r="BQ1097" s="23">
        <v>0</v>
      </c>
      <c r="BR1097" s="25">
        <v>94235374</v>
      </c>
      <c r="BS1097" s="22">
        <v>0</v>
      </c>
      <c r="BT1097" s="23">
        <v>0</v>
      </c>
      <c r="BU1097" s="23">
        <v>0</v>
      </c>
      <c r="BV1097" s="23">
        <v>0</v>
      </c>
      <c r="BW1097" s="24">
        <v>0</v>
      </c>
      <c r="BX1097" s="23">
        <v>0</v>
      </c>
      <c r="BY1097" s="23">
        <v>0</v>
      </c>
      <c r="BZ1097" s="23">
        <v>0</v>
      </c>
      <c r="CA1097" s="25">
        <f t="shared" si="162"/>
        <v>94235374</v>
      </c>
      <c r="CB1097" s="22">
        <v>0</v>
      </c>
      <c r="CC1097" s="23">
        <v>0</v>
      </c>
      <c r="CD1097" s="23">
        <v>0</v>
      </c>
      <c r="CE1097" s="23">
        <v>0</v>
      </c>
      <c r="CF1097" s="24">
        <v>0</v>
      </c>
      <c r="CG1097" s="23">
        <v>0</v>
      </c>
      <c r="CH1097" s="23">
        <v>0</v>
      </c>
      <c r="CI1097" s="23">
        <v>0</v>
      </c>
      <c r="CJ1097" s="25">
        <f t="shared" si="163"/>
        <v>94235374</v>
      </c>
      <c r="CK1097" s="22">
        <v>0</v>
      </c>
      <c r="CL1097" s="23">
        <v>0</v>
      </c>
      <c r="CM1097" s="23">
        <v>0</v>
      </c>
      <c r="CN1097" s="23">
        <v>0</v>
      </c>
      <c r="CO1097" s="23">
        <v>0</v>
      </c>
      <c r="CP1097" s="24">
        <v>0</v>
      </c>
      <c r="CQ1097" s="23">
        <v>0</v>
      </c>
      <c r="CR1097" s="23">
        <v>0</v>
      </c>
      <c r="CS1097" s="25">
        <f t="shared" si="164"/>
        <v>94235374</v>
      </c>
      <c r="CT1097" s="22">
        <v>0</v>
      </c>
      <c r="CU1097" s="23">
        <v>0</v>
      </c>
      <c r="CV1097" s="23">
        <v>0</v>
      </c>
      <c r="CW1097" s="23"/>
      <c r="CX1097" s="23">
        <v>0</v>
      </c>
      <c r="CY1097" s="24">
        <v>0</v>
      </c>
      <c r="CZ1097" s="23">
        <v>0</v>
      </c>
      <c r="DA1097" s="23">
        <v>0</v>
      </c>
      <c r="DB1097" s="25">
        <f t="shared" si="156"/>
        <v>94235374</v>
      </c>
      <c r="DC1097" s="22">
        <v>0</v>
      </c>
      <c r="DD1097" s="23">
        <v>0</v>
      </c>
      <c r="DE1097" s="23">
        <v>0</v>
      </c>
      <c r="DF1097" s="23">
        <v>0</v>
      </c>
      <c r="DG1097" s="23">
        <v>0</v>
      </c>
      <c r="DH1097" s="24">
        <v>0</v>
      </c>
      <c r="DI1097" s="23">
        <v>0</v>
      </c>
      <c r="DJ1097" s="23">
        <v>0</v>
      </c>
      <c r="DK1097" s="25">
        <f t="shared" si="159"/>
        <v>94235374</v>
      </c>
      <c r="DL1097" s="28">
        <v>0</v>
      </c>
      <c r="DM1097" s="23">
        <v>0</v>
      </c>
      <c r="DN1097" s="23">
        <v>0</v>
      </c>
      <c r="DO1097" s="23">
        <v>0</v>
      </c>
      <c r="DP1097" s="23"/>
      <c r="DQ1097" s="23"/>
      <c r="DR1097" s="23">
        <v>0</v>
      </c>
      <c r="DS1097" s="23">
        <v>0</v>
      </c>
      <c r="DT1097" s="24">
        <v>0</v>
      </c>
      <c r="DU1097" s="23">
        <v>0</v>
      </c>
      <c r="DV1097" s="23">
        <v>0</v>
      </c>
      <c r="DW1097" s="26">
        <f t="shared" si="165"/>
        <v>94235374</v>
      </c>
      <c r="DX1097" s="26">
        <f>VLOOKUP(B1097,[2]RPTNCT049_ConsultaSaldosContabl!$I$4:$K$7914,3,0)</f>
        <v>34580165</v>
      </c>
      <c r="DY1097" s="13" t="e">
        <f>+S1097+AD1097+AU1097+#REF!+BG1097+#REF!+BQ1097+#REF!</f>
        <v>#REF!</v>
      </c>
    </row>
    <row r="1098" spans="1:129" ht="15" customHeight="1" x14ac:dyDescent="0.2">
      <c r="A1098" s="9">
        <v>8000198461</v>
      </c>
      <c r="B1098" s="9">
        <v>800019846</v>
      </c>
      <c r="C1098" s="9"/>
      <c r="D1098" s="27">
        <v>213815638</v>
      </c>
      <c r="E1098" s="21" t="s">
        <v>354</v>
      </c>
      <c r="F1098" s="20" t="s">
        <v>1499</v>
      </c>
      <c r="G1098" s="22">
        <f>VLOOKUP(A1098,[1]SGP!$A$4:$G$1137,7,0)</f>
        <v>0</v>
      </c>
      <c r="H1098" s="23"/>
      <c r="I1098" s="23">
        <v>0</v>
      </c>
      <c r="J1098" s="23">
        <v>0</v>
      </c>
      <c r="K1098" s="24">
        <v>0</v>
      </c>
      <c r="L1098" s="23">
        <v>0</v>
      </c>
      <c r="M1098" s="23">
        <v>0</v>
      </c>
      <c r="N1098" s="25">
        <f t="shared" si="158"/>
        <v>0</v>
      </c>
      <c r="O1098" s="25">
        <v>0</v>
      </c>
      <c r="P1098" s="22">
        <v>0</v>
      </c>
      <c r="Q1098" s="23">
        <v>0</v>
      </c>
      <c r="R1098" s="23">
        <v>0</v>
      </c>
      <c r="S1098" s="31">
        <v>32329138</v>
      </c>
      <c r="T1098" s="23">
        <v>0</v>
      </c>
      <c r="U1098" s="24">
        <v>0</v>
      </c>
      <c r="V1098" s="23">
        <v>0</v>
      </c>
      <c r="W1098" s="23">
        <v>0</v>
      </c>
      <c r="X1098" s="25">
        <f t="shared" si="160"/>
        <v>32329138</v>
      </c>
      <c r="Y1098" s="25">
        <v>0</v>
      </c>
      <c r="Z1098" s="22">
        <v>0</v>
      </c>
      <c r="AA1098" s="23">
        <v>0</v>
      </c>
      <c r="AB1098" s="22">
        <v>0</v>
      </c>
      <c r="AC1098" s="23">
        <v>0</v>
      </c>
      <c r="AD1098" s="23">
        <v>0</v>
      </c>
      <c r="AE1098" s="23">
        <v>0</v>
      </c>
      <c r="AF1098" s="24">
        <v>0</v>
      </c>
      <c r="AG1098" s="23">
        <v>0</v>
      </c>
      <c r="AH1098" s="23">
        <v>0</v>
      </c>
      <c r="AI1098" s="25">
        <f t="shared" si="161"/>
        <v>32329138</v>
      </c>
      <c r="AJ1098" s="25">
        <v>0</v>
      </c>
      <c r="AK1098" s="24">
        <v>0</v>
      </c>
      <c r="AL1098" s="23">
        <v>0</v>
      </c>
      <c r="AM1098" s="23">
        <v>0</v>
      </c>
      <c r="AN1098" s="24">
        <v>0</v>
      </c>
      <c r="AO1098" s="24">
        <v>0</v>
      </c>
      <c r="AP1098" s="23">
        <v>0</v>
      </c>
      <c r="AQ1098" s="23">
        <v>0</v>
      </c>
      <c r="AR1098" s="23">
        <v>0</v>
      </c>
      <c r="AS1098" s="41" t="s">
        <v>2304</v>
      </c>
      <c r="AT1098" s="23">
        <v>0</v>
      </c>
      <c r="AU1098" s="23">
        <v>0</v>
      </c>
      <c r="AV1098" s="25">
        <v>32329138</v>
      </c>
      <c r="AW1098" s="22">
        <v>0</v>
      </c>
      <c r="AX1098" s="23">
        <v>0</v>
      </c>
      <c r="AY1098" s="41">
        <v>0</v>
      </c>
      <c r="AZ1098" s="23">
        <v>0</v>
      </c>
      <c r="BA1098" s="24">
        <v>0</v>
      </c>
      <c r="BB1098" s="23">
        <v>0</v>
      </c>
      <c r="BC1098" s="23"/>
      <c r="BD1098" s="23">
        <v>0</v>
      </c>
      <c r="BE1098" s="41">
        <v>0</v>
      </c>
      <c r="BF1098" s="23">
        <v>24586185</v>
      </c>
      <c r="BG1098" s="23">
        <v>29361842</v>
      </c>
      <c r="BH1098" s="25">
        <v>86277165</v>
      </c>
      <c r="BI1098" s="23">
        <v>0</v>
      </c>
      <c r="BJ1098" s="23">
        <v>7021741</v>
      </c>
      <c r="BK1098" s="23">
        <v>0</v>
      </c>
      <c r="BL1098" s="23">
        <v>0</v>
      </c>
      <c r="BM1098" s="23">
        <v>0</v>
      </c>
      <c r="BN1098" s="24">
        <v>0</v>
      </c>
      <c r="BO1098" s="23">
        <v>0</v>
      </c>
      <c r="BP1098" s="23">
        <v>0</v>
      </c>
      <c r="BQ1098" s="23">
        <v>0</v>
      </c>
      <c r="BR1098" s="25">
        <v>93298906</v>
      </c>
      <c r="BS1098" s="22">
        <v>0</v>
      </c>
      <c r="BT1098" s="23">
        <v>0</v>
      </c>
      <c r="BU1098" s="23">
        <v>0</v>
      </c>
      <c r="BV1098" s="23">
        <v>0</v>
      </c>
      <c r="BW1098" s="24">
        <v>0</v>
      </c>
      <c r="BX1098" s="23">
        <v>0</v>
      </c>
      <c r="BY1098" s="23">
        <v>0</v>
      </c>
      <c r="BZ1098" s="23">
        <v>0</v>
      </c>
      <c r="CA1098" s="25">
        <f t="shared" si="162"/>
        <v>93298906</v>
      </c>
      <c r="CB1098" s="22">
        <v>0</v>
      </c>
      <c r="CC1098" s="23">
        <v>0</v>
      </c>
      <c r="CD1098" s="23">
        <v>0</v>
      </c>
      <c r="CE1098" s="23">
        <v>0</v>
      </c>
      <c r="CF1098" s="24">
        <v>0</v>
      </c>
      <c r="CG1098" s="23">
        <v>0</v>
      </c>
      <c r="CH1098" s="23">
        <v>0</v>
      </c>
      <c r="CI1098" s="23">
        <v>0</v>
      </c>
      <c r="CJ1098" s="25">
        <f t="shared" si="163"/>
        <v>93298906</v>
      </c>
      <c r="CK1098" s="22">
        <v>0</v>
      </c>
      <c r="CL1098" s="23">
        <v>0</v>
      </c>
      <c r="CM1098" s="23">
        <v>0</v>
      </c>
      <c r="CN1098" s="23">
        <v>0</v>
      </c>
      <c r="CO1098" s="23">
        <v>0</v>
      </c>
      <c r="CP1098" s="24">
        <v>0</v>
      </c>
      <c r="CQ1098" s="23">
        <v>0</v>
      </c>
      <c r="CR1098" s="23">
        <v>0</v>
      </c>
      <c r="CS1098" s="25">
        <f t="shared" si="164"/>
        <v>93298906</v>
      </c>
      <c r="CT1098" s="22">
        <v>0</v>
      </c>
      <c r="CU1098" s="23">
        <v>0</v>
      </c>
      <c r="CV1098" s="23">
        <v>0</v>
      </c>
      <c r="CW1098" s="23"/>
      <c r="CX1098" s="23">
        <v>0</v>
      </c>
      <c r="CY1098" s="24">
        <v>0</v>
      </c>
      <c r="CZ1098" s="23">
        <v>0</v>
      </c>
      <c r="DA1098" s="23">
        <v>0</v>
      </c>
      <c r="DB1098" s="25">
        <f t="shared" si="156"/>
        <v>93298906</v>
      </c>
      <c r="DC1098" s="22">
        <v>0</v>
      </c>
      <c r="DD1098" s="23">
        <v>0</v>
      </c>
      <c r="DE1098" s="23">
        <v>0</v>
      </c>
      <c r="DF1098" s="23">
        <v>0</v>
      </c>
      <c r="DG1098" s="23">
        <v>0</v>
      </c>
      <c r="DH1098" s="24">
        <v>0</v>
      </c>
      <c r="DI1098" s="23">
        <v>0</v>
      </c>
      <c r="DJ1098" s="23">
        <v>0</v>
      </c>
      <c r="DK1098" s="25">
        <f t="shared" si="159"/>
        <v>93298906</v>
      </c>
      <c r="DL1098" s="28">
        <v>0</v>
      </c>
      <c r="DM1098" s="23">
        <v>0</v>
      </c>
      <c r="DN1098" s="23">
        <v>0</v>
      </c>
      <c r="DO1098" s="23">
        <v>0</v>
      </c>
      <c r="DP1098" s="23"/>
      <c r="DQ1098" s="23"/>
      <c r="DR1098" s="23">
        <v>0</v>
      </c>
      <c r="DS1098" s="23">
        <v>0</v>
      </c>
      <c r="DT1098" s="24">
        <v>0</v>
      </c>
      <c r="DU1098" s="23">
        <v>0</v>
      </c>
      <c r="DV1098" s="23">
        <v>0</v>
      </c>
      <c r="DW1098" s="26">
        <f t="shared" si="165"/>
        <v>93298906</v>
      </c>
      <c r="DX1098" s="26">
        <f>VLOOKUP(B1098,[2]RPTNCT049_ConsultaSaldosContabl!$I$4:$K$7914,3,0)</f>
        <v>31607926</v>
      </c>
      <c r="DY1098" s="13" t="e">
        <f>+S1098+AD1098+AU1098+#REF!+BG1098+#REF!+BQ1098+#REF!</f>
        <v>#REF!</v>
      </c>
    </row>
    <row r="1099" spans="1:129" ht="15" customHeight="1" x14ac:dyDescent="0.2">
      <c r="A1099" s="9">
        <v>8000198169</v>
      </c>
      <c r="B1099" s="9">
        <v>800019816</v>
      </c>
      <c r="C1099" s="9"/>
      <c r="D1099" s="27">
        <v>210352203</v>
      </c>
      <c r="E1099" s="21" t="s">
        <v>781</v>
      </c>
      <c r="F1099" s="20" t="s">
        <v>1916</v>
      </c>
      <c r="G1099" s="22">
        <f>VLOOKUP(A1099,[1]SGP!$A$4:$G$1137,7,0)</f>
        <v>0</v>
      </c>
      <c r="H1099" s="23"/>
      <c r="I1099" s="23">
        <v>0</v>
      </c>
      <c r="J1099" s="23">
        <v>0</v>
      </c>
      <c r="K1099" s="24">
        <v>0</v>
      </c>
      <c r="L1099" s="23">
        <v>0</v>
      </c>
      <c r="M1099" s="23">
        <v>0</v>
      </c>
      <c r="N1099" s="25">
        <f t="shared" si="158"/>
        <v>0</v>
      </c>
      <c r="O1099" s="25">
        <v>0</v>
      </c>
      <c r="P1099" s="22">
        <v>0</v>
      </c>
      <c r="Q1099" s="23">
        <v>0</v>
      </c>
      <c r="R1099" s="23">
        <v>0</v>
      </c>
      <c r="S1099" s="31">
        <v>84517478</v>
      </c>
      <c r="T1099" s="23">
        <v>0</v>
      </c>
      <c r="U1099" s="24">
        <v>0</v>
      </c>
      <c r="V1099" s="23">
        <v>0</v>
      </c>
      <c r="W1099" s="23">
        <v>0</v>
      </c>
      <c r="X1099" s="25">
        <f t="shared" si="160"/>
        <v>84517478</v>
      </c>
      <c r="Y1099" s="25">
        <v>0</v>
      </c>
      <c r="Z1099" s="22">
        <v>0</v>
      </c>
      <c r="AA1099" s="23">
        <v>0</v>
      </c>
      <c r="AB1099" s="22">
        <v>0</v>
      </c>
      <c r="AC1099" s="23">
        <v>0</v>
      </c>
      <c r="AD1099" s="23">
        <v>0</v>
      </c>
      <c r="AE1099" s="23">
        <v>0</v>
      </c>
      <c r="AF1099" s="24">
        <v>0</v>
      </c>
      <c r="AG1099" s="23">
        <v>0</v>
      </c>
      <c r="AH1099" s="23">
        <v>0</v>
      </c>
      <c r="AI1099" s="25">
        <f t="shared" si="161"/>
        <v>84517478</v>
      </c>
      <c r="AJ1099" s="25">
        <v>0</v>
      </c>
      <c r="AK1099" s="24">
        <v>0</v>
      </c>
      <c r="AL1099" s="23">
        <v>0</v>
      </c>
      <c r="AM1099" s="23">
        <v>0</v>
      </c>
      <c r="AN1099" s="24">
        <v>0</v>
      </c>
      <c r="AO1099" s="24">
        <v>0</v>
      </c>
      <c r="AP1099" s="23">
        <v>0</v>
      </c>
      <c r="AQ1099" s="23">
        <v>0</v>
      </c>
      <c r="AR1099" s="23">
        <v>0</v>
      </c>
      <c r="AS1099" s="41" t="s">
        <v>2304</v>
      </c>
      <c r="AT1099" s="23">
        <v>0</v>
      </c>
      <c r="AU1099" s="23">
        <v>0</v>
      </c>
      <c r="AV1099" s="25">
        <v>84517478</v>
      </c>
      <c r="AW1099" s="22">
        <v>0</v>
      </c>
      <c r="AX1099" s="23">
        <v>0</v>
      </c>
      <c r="AY1099" s="41">
        <v>0</v>
      </c>
      <c r="AZ1099" s="23">
        <v>0</v>
      </c>
      <c r="BA1099" s="24">
        <v>0</v>
      </c>
      <c r="BB1099" s="23">
        <v>0</v>
      </c>
      <c r="BC1099" s="23"/>
      <c r="BD1099" s="23">
        <v>0</v>
      </c>
      <c r="BE1099" s="41">
        <v>0</v>
      </c>
      <c r="BF1099" s="23">
        <v>0</v>
      </c>
      <c r="BG1099" s="23">
        <v>80475709</v>
      </c>
      <c r="BH1099" s="25">
        <v>164993187</v>
      </c>
      <c r="BI1099" s="23">
        <v>0</v>
      </c>
      <c r="BJ1099" s="23">
        <v>0</v>
      </c>
      <c r="BK1099" s="23">
        <v>0</v>
      </c>
      <c r="BL1099" s="23">
        <v>0</v>
      </c>
      <c r="BM1099" s="23">
        <v>0</v>
      </c>
      <c r="BN1099" s="24">
        <v>0</v>
      </c>
      <c r="BO1099" s="23">
        <v>0</v>
      </c>
      <c r="BP1099" s="23">
        <v>0</v>
      </c>
      <c r="BQ1099" s="23">
        <v>0</v>
      </c>
      <c r="BR1099" s="25">
        <v>164993187</v>
      </c>
      <c r="BS1099" s="22">
        <v>0</v>
      </c>
      <c r="BT1099" s="23">
        <v>0</v>
      </c>
      <c r="BU1099" s="23">
        <v>0</v>
      </c>
      <c r="BV1099" s="23">
        <v>0</v>
      </c>
      <c r="BW1099" s="24">
        <v>0</v>
      </c>
      <c r="BX1099" s="23">
        <v>0</v>
      </c>
      <c r="BY1099" s="23">
        <v>0</v>
      </c>
      <c r="BZ1099" s="23">
        <v>0</v>
      </c>
      <c r="CA1099" s="25">
        <f t="shared" si="162"/>
        <v>164993187</v>
      </c>
      <c r="CB1099" s="22">
        <v>0</v>
      </c>
      <c r="CC1099" s="23">
        <v>0</v>
      </c>
      <c r="CD1099" s="23">
        <v>0</v>
      </c>
      <c r="CE1099" s="23">
        <v>0</v>
      </c>
      <c r="CF1099" s="24">
        <v>0</v>
      </c>
      <c r="CG1099" s="23">
        <v>0</v>
      </c>
      <c r="CH1099" s="23">
        <v>0</v>
      </c>
      <c r="CI1099" s="23">
        <v>0</v>
      </c>
      <c r="CJ1099" s="25">
        <f t="shared" si="163"/>
        <v>164993187</v>
      </c>
      <c r="CK1099" s="22">
        <v>0</v>
      </c>
      <c r="CL1099" s="23">
        <v>0</v>
      </c>
      <c r="CM1099" s="23">
        <v>0</v>
      </c>
      <c r="CN1099" s="23">
        <v>0</v>
      </c>
      <c r="CO1099" s="23">
        <v>0</v>
      </c>
      <c r="CP1099" s="24">
        <v>0</v>
      </c>
      <c r="CQ1099" s="23">
        <v>0</v>
      </c>
      <c r="CR1099" s="23">
        <v>0</v>
      </c>
      <c r="CS1099" s="25">
        <f t="shared" si="164"/>
        <v>164993187</v>
      </c>
      <c r="CT1099" s="22">
        <v>0</v>
      </c>
      <c r="CU1099" s="23">
        <v>0</v>
      </c>
      <c r="CV1099" s="23">
        <v>0</v>
      </c>
      <c r="CW1099" s="23"/>
      <c r="CX1099" s="23">
        <v>0</v>
      </c>
      <c r="CY1099" s="24">
        <v>0</v>
      </c>
      <c r="CZ1099" s="23">
        <v>0</v>
      </c>
      <c r="DA1099" s="23">
        <v>0</v>
      </c>
      <c r="DB1099" s="25">
        <f t="shared" si="156"/>
        <v>164993187</v>
      </c>
      <c r="DC1099" s="22">
        <v>0</v>
      </c>
      <c r="DD1099" s="23">
        <v>0</v>
      </c>
      <c r="DE1099" s="23">
        <v>0</v>
      </c>
      <c r="DF1099" s="23">
        <v>0</v>
      </c>
      <c r="DG1099" s="23">
        <v>0</v>
      </c>
      <c r="DH1099" s="24">
        <v>0</v>
      </c>
      <c r="DI1099" s="23">
        <v>0</v>
      </c>
      <c r="DJ1099" s="23">
        <v>0</v>
      </c>
      <c r="DK1099" s="25">
        <f t="shared" si="159"/>
        <v>164993187</v>
      </c>
      <c r="DL1099" s="28">
        <v>0</v>
      </c>
      <c r="DM1099" s="23">
        <v>0</v>
      </c>
      <c r="DN1099" s="23">
        <v>0</v>
      </c>
      <c r="DO1099" s="23">
        <v>0</v>
      </c>
      <c r="DP1099" s="23">
        <v>0</v>
      </c>
      <c r="DQ1099" s="23"/>
      <c r="DR1099" s="23">
        <v>0</v>
      </c>
      <c r="DS1099" s="23">
        <v>0</v>
      </c>
      <c r="DT1099" s="24">
        <v>0</v>
      </c>
      <c r="DU1099" s="23">
        <v>0</v>
      </c>
      <c r="DV1099" s="23">
        <v>0</v>
      </c>
      <c r="DW1099" s="26">
        <f t="shared" si="165"/>
        <v>164993187</v>
      </c>
      <c r="DX1099" s="26">
        <v>0</v>
      </c>
      <c r="DY1099" s="13" t="e">
        <f>+S1099+AD1099+AU1099+#REF!+BG1099+#REF!+BQ1099+#REF!</f>
        <v>#REF!</v>
      </c>
    </row>
    <row r="1100" spans="1:129" ht="15" customHeight="1" x14ac:dyDescent="0.2">
      <c r="A1100" s="9">
        <v>8000197099</v>
      </c>
      <c r="B1100" s="9">
        <v>800019709</v>
      </c>
      <c r="C1100" s="9"/>
      <c r="D1100" s="27">
        <v>219815798</v>
      </c>
      <c r="E1100" s="21" t="s">
        <v>380</v>
      </c>
      <c r="F1100" s="20" t="s">
        <v>1525</v>
      </c>
      <c r="G1100" s="22">
        <f>VLOOKUP(A1100,[1]SGP!$A$4:$G$1137,7,0)</f>
        <v>0</v>
      </c>
      <c r="H1100" s="23"/>
      <c r="I1100" s="23">
        <v>0</v>
      </c>
      <c r="J1100" s="23">
        <v>0</v>
      </c>
      <c r="K1100" s="24">
        <v>0</v>
      </c>
      <c r="L1100" s="23">
        <v>0</v>
      </c>
      <c r="M1100" s="23">
        <v>0</v>
      </c>
      <c r="N1100" s="25">
        <f t="shared" si="158"/>
        <v>0</v>
      </c>
      <c r="O1100" s="25">
        <v>0</v>
      </c>
      <c r="P1100" s="22">
        <v>0</v>
      </c>
      <c r="Q1100" s="23">
        <v>0</v>
      </c>
      <c r="R1100" s="23">
        <v>0</v>
      </c>
      <c r="S1100" s="31">
        <v>29839839</v>
      </c>
      <c r="T1100" s="23">
        <v>0</v>
      </c>
      <c r="U1100" s="24">
        <v>0</v>
      </c>
      <c r="V1100" s="23">
        <v>0</v>
      </c>
      <c r="W1100" s="23">
        <v>0</v>
      </c>
      <c r="X1100" s="25">
        <f t="shared" si="160"/>
        <v>29839839</v>
      </c>
      <c r="Y1100" s="25">
        <v>0</v>
      </c>
      <c r="Z1100" s="22">
        <v>0</v>
      </c>
      <c r="AA1100" s="23">
        <v>0</v>
      </c>
      <c r="AB1100" s="22">
        <v>0</v>
      </c>
      <c r="AC1100" s="23">
        <v>0</v>
      </c>
      <c r="AD1100" s="23">
        <v>0</v>
      </c>
      <c r="AE1100" s="23">
        <v>0</v>
      </c>
      <c r="AF1100" s="24">
        <v>0</v>
      </c>
      <c r="AG1100" s="23">
        <v>0</v>
      </c>
      <c r="AH1100" s="23">
        <v>0</v>
      </c>
      <c r="AI1100" s="25">
        <f t="shared" si="161"/>
        <v>29839839</v>
      </c>
      <c r="AJ1100" s="25">
        <v>0</v>
      </c>
      <c r="AK1100" s="24">
        <v>0</v>
      </c>
      <c r="AL1100" s="23">
        <v>0</v>
      </c>
      <c r="AM1100" s="23">
        <v>0</v>
      </c>
      <c r="AN1100" s="24">
        <v>0</v>
      </c>
      <c r="AO1100" s="24">
        <v>0</v>
      </c>
      <c r="AP1100" s="23">
        <v>0</v>
      </c>
      <c r="AQ1100" s="23">
        <v>0</v>
      </c>
      <c r="AR1100" s="23">
        <v>0</v>
      </c>
      <c r="AS1100" s="41" t="s">
        <v>2304</v>
      </c>
      <c r="AT1100" s="23">
        <v>0</v>
      </c>
      <c r="AU1100" s="23">
        <v>0</v>
      </c>
      <c r="AV1100" s="25">
        <v>29839839</v>
      </c>
      <c r="AW1100" s="22">
        <v>0</v>
      </c>
      <c r="AX1100" s="23">
        <v>0</v>
      </c>
      <c r="AY1100" s="41">
        <v>0</v>
      </c>
      <c r="AZ1100" s="23">
        <v>0</v>
      </c>
      <c r="BA1100" s="24">
        <v>0</v>
      </c>
      <c r="BB1100" s="23">
        <v>0</v>
      </c>
      <c r="BC1100" s="23"/>
      <c r="BD1100" s="23">
        <v>0</v>
      </c>
      <c r="BE1100" s="41">
        <v>0</v>
      </c>
      <c r="BF1100" s="23">
        <v>15168900</v>
      </c>
      <c r="BG1100" s="23">
        <v>27750309</v>
      </c>
      <c r="BH1100" s="25">
        <v>72759048</v>
      </c>
      <c r="BI1100" s="23">
        <v>0</v>
      </c>
      <c r="BJ1100" s="23">
        <v>4997824</v>
      </c>
      <c r="BK1100" s="23">
        <v>0</v>
      </c>
      <c r="BL1100" s="23">
        <v>0</v>
      </c>
      <c r="BM1100" s="23">
        <v>0</v>
      </c>
      <c r="BN1100" s="24">
        <v>0</v>
      </c>
      <c r="BO1100" s="23">
        <v>0</v>
      </c>
      <c r="BP1100" s="23">
        <v>0</v>
      </c>
      <c r="BQ1100" s="23">
        <v>0</v>
      </c>
      <c r="BR1100" s="25">
        <v>77756872</v>
      </c>
      <c r="BS1100" s="22">
        <v>0</v>
      </c>
      <c r="BT1100" s="23">
        <v>0</v>
      </c>
      <c r="BU1100" s="23">
        <v>0</v>
      </c>
      <c r="BV1100" s="23">
        <v>0</v>
      </c>
      <c r="BW1100" s="24">
        <v>0</v>
      </c>
      <c r="BX1100" s="23">
        <v>0</v>
      </c>
      <c r="BY1100" s="23">
        <v>0</v>
      </c>
      <c r="BZ1100" s="23">
        <v>0</v>
      </c>
      <c r="CA1100" s="25">
        <f t="shared" si="162"/>
        <v>77756872</v>
      </c>
      <c r="CB1100" s="22">
        <v>0</v>
      </c>
      <c r="CC1100" s="23">
        <v>0</v>
      </c>
      <c r="CD1100" s="23">
        <v>0</v>
      </c>
      <c r="CE1100" s="23">
        <v>0</v>
      </c>
      <c r="CF1100" s="24">
        <v>0</v>
      </c>
      <c r="CG1100" s="23">
        <v>0</v>
      </c>
      <c r="CH1100" s="23">
        <v>0</v>
      </c>
      <c r="CI1100" s="23">
        <v>0</v>
      </c>
      <c r="CJ1100" s="25">
        <f t="shared" si="163"/>
        <v>77756872</v>
      </c>
      <c r="CK1100" s="22">
        <v>0</v>
      </c>
      <c r="CL1100" s="23">
        <v>0</v>
      </c>
      <c r="CM1100" s="23">
        <v>0</v>
      </c>
      <c r="CN1100" s="23">
        <v>0</v>
      </c>
      <c r="CO1100" s="23">
        <v>0</v>
      </c>
      <c r="CP1100" s="24">
        <v>0</v>
      </c>
      <c r="CQ1100" s="23">
        <v>0</v>
      </c>
      <c r="CR1100" s="23">
        <v>0</v>
      </c>
      <c r="CS1100" s="25">
        <f t="shared" si="164"/>
        <v>77756872</v>
      </c>
      <c r="CT1100" s="22">
        <v>0</v>
      </c>
      <c r="CU1100" s="23">
        <v>0</v>
      </c>
      <c r="CV1100" s="23">
        <v>0</v>
      </c>
      <c r="CW1100" s="23"/>
      <c r="CX1100" s="23">
        <v>0</v>
      </c>
      <c r="CY1100" s="24">
        <v>0</v>
      </c>
      <c r="CZ1100" s="23">
        <v>0</v>
      </c>
      <c r="DA1100" s="23">
        <v>0</v>
      </c>
      <c r="DB1100" s="25">
        <f t="shared" si="156"/>
        <v>77756872</v>
      </c>
      <c r="DC1100" s="22">
        <v>0</v>
      </c>
      <c r="DD1100" s="23">
        <v>0</v>
      </c>
      <c r="DE1100" s="23">
        <v>0</v>
      </c>
      <c r="DF1100" s="23">
        <v>0</v>
      </c>
      <c r="DG1100" s="23">
        <v>0</v>
      </c>
      <c r="DH1100" s="24">
        <v>0</v>
      </c>
      <c r="DI1100" s="23">
        <v>0</v>
      </c>
      <c r="DJ1100" s="23">
        <v>0</v>
      </c>
      <c r="DK1100" s="25">
        <f t="shared" si="159"/>
        <v>77756872</v>
      </c>
      <c r="DL1100" s="28">
        <v>0</v>
      </c>
      <c r="DM1100" s="23">
        <v>0</v>
      </c>
      <c r="DN1100" s="23">
        <v>0</v>
      </c>
      <c r="DO1100" s="23">
        <v>0</v>
      </c>
      <c r="DP1100" s="23"/>
      <c r="DQ1100" s="23"/>
      <c r="DR1100" s="23">
        <v>0</v>
      </c>
      <c r="DS1100" s="23">
        <v>0</v>
      </c>
      <c r="DT1100" s="24">
        <v>0</v>
      </c>
      <c r="DU1100" s="23">
        <v>0</v>
      </c>
      <c r="DV1100" s="23">
        <v>0</v>
      </c>
      <c r="DW1100" s="26">
        <f t="shared" si="165"/>
        <v>77756872</v>
      </c>
      <c r="DX1100" s="26">
        <f>VLOOKUP(B1100,[2]RPTNCT049_ConsultaSaldosContabl!$I$4:$K$7914,3,0)</f>
        <v>20166724</v>
      </c>
      <c r="DY1100" s="13" t="e">
        <f>+S1100+AD1100+AU1100+#REF!+BG1100+#REF!+BQ1100+#REF!</f>
        <v>#REF!</v>
      </c>
    </row>
    <row r="1101" spans="1:129" ht="15" customHeight="1" x14ac:dyDescent="0.2">
      <c r="A1101" s="9">
        <v>8000196850</v>
      </c>
      <c r="B1101" s="9">
        <v>800019685</v>
      </c>
      <c r="C1101" s="9"/>
      <c r="D1101" s="27">
        <v>219952699</v>
      </c>
      <c r="E1101" s="21" t="s">
        <v>829</v>
      </c>
      <c r="F1101" s="20" t="s">
        <v>1962</v>
      </c>
      <c r="G1101" s="22">
        <f>VLOOKUP(A1101,[1]SGP!$A$4:$G$1137,7,0)</f>
        <v>0</v>
      </c>
      <c r="H1101" s="23"/>
      <c r="I1101" s="23">
        <v>0</v>
      </c>
      <c r="J1101" s="23">
        <v>0</v>
      </c>
      <c r="K1101" s="24">
        <v>0</v>
      </c>
      <c r="L1101" s="23">
        <v>0</v>
      </c>
      <c r="M1101" s="23">
        <v>0</v>
      </c>
      <c r="N1101" s="25">
        <f t="shared" si="158"/>
        <v>0</v>
      </c>
      <c r="O1101" s="25">
        <v>0</v>
      </c>
      <c r="P1101" s="22">
        <v>0</v>
      </c>
      <c r="Q1101" s="23">
        <v>0</v>
      </c>
      <c r="R1101" s="23">
        <v>0</v>
      </c>
      <c r="S1101" s="31">
        <v>78009891</v>
      </c>
      <c r="T1101" s="23">
        <v>0</v>
      </c>
      <c r="U1101" s="24">
        <v>0</v>
      </c>
      <c r="V1101" s="23">
        <v>0</v>
      </c>
      <c r="W1101" s="23">
        <v>0</v>
      </c>
      <c r="X1101" s="25">
        <f t="shared" si="160"/>
        <v>78009891</v>
      </c>
      <c r="Y1101" s="25">
        <v>0</v>
      </c>
      <c r="Z1101" s="22">
        <v>0</v>
      </c>
      <c r="AA1101" s="23">
        <v>0</v>
      </c>
      <c r="AB1101" s="22">
        <v>0</v>
      </c>
      <c r="AC1101" s="23">
        <v>0</v>
      </c>
      <c r="AD1101" s="23">
        <v>0</v>
      </c>
      <c r="AE1101" s="23">
        <v>0</v>
      </c>
      <c r="AF1101" s="24">
        <v>0</v>
      </c>
      <c r="AG1101" s="23">
        <v>0</v>
      </c>
      <c r="AH1101" s="23">
        <v>0</v>
      </c>
      <c r="AI1101" s="25">
        <f t="shared" si="161"/>
        <v>78009891</v>
      </c>
      <c r="AJ1101" s="25">
        <v>0</v>
      </c>
      <c r="AK1101" s="24">
        <v>0</v>
      </c>
      <c r="AL1101" s="23">
        <v>0</v>
      </c>
      <c r="AM1101" s="23">
        <v>0</v>
      </c>
      <c r="AN1101" s="24">
        <v>0</v>
      </c>
      <c r="AO1101" s="24">
        <v>0</v>
      </c>
      <c r="AP1101" s="23">
        <v>0</v>
      </c>
      <c r="AQ1101" s="23">
        <v>0</v>
      </c>
      <c r="AR1101" s="23">
        <v>0</v>
      </c>
      <c r="AS1101" s="41" t="s">
        <v>2304</v>
      </c>
      <c r="AT1101" s="23">
        <v>0</v>
      </c>
      <c r="AU1101" s="23">
        <v>0</v>
      </c>
      <c r="AV1101" s="25">
        <v>78009891</v>
      </c>
      <c r="AW1101" s="22">
        <v>0</v>
      </c>
      <c r="AX1101" s="23">
        <v>0</v>
      </c>
      <c r="AY1101" s="41">
        <v>0</v>
      </c>
      <c r="AZ1101" s="23">
        <v>0</v>
      </c>
      <c r="BA1101" s="24">
        <v>0</v>
      </c>
      <c r="BB1101" s="23">
        <v>0</v>
      </c>
      <c r="BC1101" s="23"/>
      <c r="BD1101" s="23">
        <v>0</v>
      </c>
      <c r="BE1101" s="41">
        <v>0</v>
      </c>
      <c r="BF1101" s="23">
        <v>75423500</v>
      </c>
      <c r="BG1101" s="23">
        <v>70734471</v>
      </c>
      <c r="BH1101" s="25">
        <v>224167862</v>
      </c>
      <c r="BI1101" s="23">
        <v>0</v>
      </c>
      <c r="BJ1101" s="23">
        <v>20948372</v>
      </c>
      <c r="BK1101" s="23">
        <v>0</v>
      </c>
      <c r="BL1101" s="23">
        <v>0</v>
      </c>
      <c r="BM1101" s="23">
        <v>0</v>
      </c>
      <c r="BN1101" s="24">
        <v>0</v>
      </c>
      <c r="BO1101" s="23">
        <v>0</v>
      </c>
      <c r="BP1101" s="23">
        <v>0</v>
      </c>
      <c r="BQ1101" s="23">
        <v>0</v>
      </c>
      <c r="BR1101" s="25">
        <v>245116234</v>
      </c>
      <c r="BS1101" s="22">
        <v>0</v>
      </c>
      <c r="BT1101" s="23">
        <v>0</v>
      </c>
      <c r="BU1101" s="23">
        <v>0</v>
      </c>
      <c r="BV1101" s="23">
        <v>0</v>
      </c>
      <c r="BW1101" s="24">
        <v>0</v>
      </c>
      <c r="BX1101" s="23">
        <v>0</v>
      </c>
      <c r="BY1101" s="23">
        <v>0</v>
      </c>
      <c r="BZ1101" s="23">
        <v>0</v>
      </c>
      <c r="CA1101" s="25">
        <f t="shared" si="162"/>
        <v>245116234</v>
      </c>
      <c r="CB1101" s="22">
        <v>0</v>
      </c>
      <c r="CC1101" s="23">
        <v>0</v>
      </c>
      <c r="CD1101" s="23">
        <v>0</v>
      </c>
      <c r="CE1101" s="23">
        <v>0</v>
      </c>
      <c r="CF1101" s="24">
        <v>0</v>
      </c>
      <c r="CG1101" s="23">
        <v>0</v>
      </c>
      <c r="CH1101" s="23">
        <v>0</v>
      </c>
      <c r="CI1101" s="23">
        <v>0</v>
      </c>
      <c r="CJ1101" s="25">
        <f t="shared" si="163"/>
        <v>245116234</v>
      </c>
      <c r="CK1101" s="22">
        <v>0</v>
      </c>
      <c r="CL1101" s="23">
        <v>0</v>
      </c>
      <c r="CM1101" s="23">
        <v>0</v>
      </c>
      <c r="CN1101" s="23">
        <v>0</v>
      </c>
      <c r="CO1101" s="23">
        <v>0</v>
      </c>
      <c r="CP1101" s="24">
        <v>0</v>
      </c>
      <c r="CQ1101" s="23">
        <v>0</v>
      </c>
      <c r="CR1101" s="23">
        <v>0</v>
      </c>
      <c r="CS1101" s="25">
        <f t="shared" si="164"/>
        <v>245116234</v>
      </c>
      <c r="CT1101" s="22">
        <v>0</v>
      </c>
      <c r="CU1101" s="23">
        <v>0</v>
      </c>
      <c r="CV1101" s="23">
        <v>0</v>
      </c>
      <c r="CW1101" s="23"/>
      <c r="CX1101" s="23">
        <v>0</v>
      </c>
      <c r="CY1101" s="24">
        <v>0</v>
      </c>
      <c r="CZ1101" s="23">
        <v>0</v>
      </c>
      <c r="DA1101" s="23">
        <v>0</v>
      </c>
      <c r="DB1101" s="25">
        <f t="shared" si="156"/>
        <v>245116234</v>
      </c>
      <c r="DC1101" s="22">
        <v>0</v>
      </c>
      <c r="DD1101" s="23">
        <v>0</v>
      </c>
      <c r="DE1101" s="23">
        <v>0</v>
      </c>
      <c r="DF1101" s="23">
        <v>0</v>
      </c>
      <c r="DG1101" s="23">
        <v>0</v>
      </c>
      <c r="DH1101" s="24">
        <v>0</v>
      </c>
      <c r="DI1101" s="23">
        <v>0</v>
      </c>
      <c r="DJ1101" s="23">
        <v>0</v>
      </c>
      <c r="DK1101" s="25">
        <f t="shared" si="159"/>
        <v>245116234</v>
      </c>
      <c r="DL1101" s="28">
        <v>0</v>
      </c>
      <c r="DM1101" s="23">
        <v>0</v>
      </c>
      <c r="DN1101" s="23">
        <v>0</v>
      </c>
      <c r="DO1101" s="23">
        <v>0</v>
      </c>
      <c r="DP1101" s="23"/>
      <c r="DQ1101" s="23"/>
      <c r="DR1101" s="23">
        <v>0</v>
      </c>
      <c r="DS1101" s="23">
        <v>0</v>
      </c>
      <c r="DT1101" s="24">
        <v>0</v>
      </c>
      <c r="DU1101" s="23">
        <v>0</v>
      </c>
      <c r="DV1101" s="23">
        <v>0</v>
      </c>
      <c r="DW1101" s="26">
        <f t="shared" si="165"/>
        <v>245116234</v>
      </c>
      <c r="DX1101" s="26">
        <f>VLOOKUP(B1101,[2]RPTNCT049_ConsultaSaldosContabl!$I$4:$K$7914,3,0)</f>
        <v>96371872</v>
      </c>
      <c r="DY1101" s="13" t="e">
        <f>+S1101+AD1101+AU1101+#REF!+BG1101+#REF!+BQ1101+#REF!</f>
        <v>#REF!</v>
      </c>
    </row>
    <row r="1102" spans="1:129" ht="15" customHeight="1" x14ac:dyDescent="0.2">
      <c r="A1102" s="9">
        <v>8000192779</v>
      </c>
      <c r="B1102" s="9">
        <v>800019277</v>
      </c>
      <c r="C1102" s="9"/>
      <c r="D1102" s="27">
        <v>216215762</v>
      </c>
      <c r="E1102" s="21" t="s">
        <v>373</v>
      </c>
      <c r="F1102" s="20" t="s">
        <v>1518</v>
      </c>
      <c r="G1102" s="22">
        <f>VLOOKUP(A1102,[1]SGP!$A$4:$G$1137,7,0)</f>
        <v>0</v>
      </c>
      <c r="H1102" s="23"/>
      <c r="I1102" s="23">
        <v>0</v>
      </c>
      <c r="J1102" s="23">
        <v>0</v>
      </c>
      <c r="K1102" s="24">
        <v>0</v>
      </c>
      <c r="L1102" s="23">
        <v>0</v>
      </c>
      <c r="M1102" s="23">
        <v>0</v>
      </c>
      <c r="N1102" s="25">
        <f t="shared" si="158"/>
        <v>0</v>
      </c>
      <c r="O1102" s="25">
        <v>0</v>
      </c>
      <c r="P1102" s="22">
        <v>0</v>
      </c>
      <c r="Q1102" s="23">
        <v>0</v>
      </c>
      <c r="R1102" s="23">
        <v>0</v>
      </c>
      <c r="S1102" s="31">
        <v>31240750</v>
      </c>
      <c r="T1102" s="23">
        <v>0</v>
      </c>
      <c r="U1102" s="24">
        <v>0</v>
      </c>
      <c r="V1102" s="23">
        <v>0</v>
      </c>
      <c r="W1102" s="23">
        <v>0</v>
      </c>
      <c r="X1102" s="25">
        <f t="shared" si="160"/>
        <v>31240750</v>
      </c>
      <c r="Y1102" s="25">
        <v>0</v>
      </c>
      <c r="Z1102" s="22">
        <v>0</v>
      </c>
      <c r="AA1102" s="23">
        <v>0</v>
      </c>
      <c r="AB1102" s="22">
        <v>0</v>
      </c>
      <c r="AC1102" s="23">
        <v>0</v>
      </c>
      <c r="AD1102" s="23">
        <v>0</v>
      </c>
      <c r="AE1102" s="23">
        <v>0</v>
      </c>
      <c r="AF1102" s="24">
        <v>0</v>
      </c>
      <c r="AG1102" s="23">
        <v>0</v>
      </c>
      <c r="AH1102" s="23">
        <v>0</v>
      </c>
      <c r="AI1102" s="25">
        <f t="shared" si="161"/>
        <v>31240750</v>
      </c>
      <c r="AJ1102" s="25">
        <v>0</v>
      </c>
      <c r="AK1102" s="24">
        <v>0</v>
      </c>
      <c r="AL1102" s="23">
        <v>0</v>
      </c>
      <c r="AM1102" s="23">
        <v>0</v>
      </c>
      <c r="AN1102" s="24">
        <v>0</v>
      </c>
      <c r="AO1102" s="24">
        <v>0</v>
      </c>
      <c r="AP1102" s="23">
        <v>0</v>
      </c>
      <c r="AQ1102" s="23">
        <v>0</v>
      </c>
      <c r="AR1102" s="23">
        <v>0</v>
      </c>
      <c r="AS1102" s="41" t="s">
        <v>2304</v>
      </c>
      <c r="AT1102" s="23">
        <v>0</v>
      </c>
      <c r="AU1102" s="23">
        <v>0</v>
      </c>
      <c r="AV1102" s="25">
        <v>31240750</v>
      </c>
      <c r="AW1102" s="22">
        <v>0</v>
      </c>
      <c r="AX1102" s="23">
        <v>0</v>
      </c>
      <c r="AY1102" s="41">
        <v>0</v>
      </c>
      <c r="AZ1102" s="23">
        <v>0</v>
      </c>
      <c r="BA1102" s="24">
        <v>0</v>
      </c>
      <c r="BB1102" s="23">
        <v>0</v>
      </c>
      <c r="BC1102" s="23"/>
      <c r="BD1102" s="23">
        <v>0</v>
      </c>
      <c r="BE1102" s="41">
        <v>0</v>
      </c>
      <c r="BF1102" s="23">
        <v>21444600</v>
      </c>
      <c r="BG1102" s="23">
        <v>28999099</v>
      </c>
      <c r="BH1102" s="25">
        <v>81684449</v>
      </c>
      <c r="BI1102" s="23">
        <v>0</v>
      </c>
      <c r="BJ1102" s="23">
        <v>6124522</v>
      </c>
      <c r="BK1102" s="23">
        <v>0</v>
      </c>
      <c r="BL1102" s="23">
        <v>0</v>
      </c>
      <c r="BM1102" s="23">
        <v>0</v>
      </c>
      <c r="BN1102" s="24">
        <v>0</v>
      </c>
      <c r="BO1102" s="23">
        <v>0</v>
      </c>
      <c r="BP1102" s="23">
        <v>0</v>
      </c>
      <c r="BQ1102" s="23">
        <v>0</v>
      </c>
      <c r="BR1102" s="25">
        <v>87808971</v>
      </c>
      <c r="BS1102" s="22">
        <v>0</v>
      </c>
      <c r="BT1102" s="23">
        <v>0</v>
      </c>
      <c r="BU1102" s="23">
        <v>0</v>
      </c>
      <c r="BV1102" s="23">
        <v>0</v>
      </c>
      <c r="BW1102" s="24">
        <v>0</v>
      </c>
      <c r="BX1102" s="23">
        <v>0</v>
      </c>
      <c r="BY1102" s="23">
        <v>0</v>
      </c>
      <c r="BZ1102" s="23">
        <v>0</v>
      </c>
      <c r="CA1102" s="25">
        <f t="shared" si="162"/>
        <v>87808971</v>
      </c>
      <c r="CB1102" s="22">
        <v>0</v>
      </c>
      <c r="CC1102" s="23">
        <v>0</v>
      </c>
      <c r="CD1102" s="23">
        <v>0</v>
      </c>
      <c r="CE1102" s="23">
        <v>0</v>
      </c>
      <c r="CF1102" s="24">
        <v>0</v>
      </c>
      <c r="CG1102" s="23">
        <v>0</v>
      </c>
      <c r="CH1102" s="23">
        <v>0</v>
      </c>
      <c r="CI1102" s="23">
        <v>0</v>
      </c>
      <c r="CJ1102" s="25">
        <f t="shared" si="163"/>
        <v>87808971</v>
      </c>
      <c r="CK1102" s="22">
        <v>0</v>
      </c>
      <c r="CL1102" s="23">
        <v>0</v>
      </c>
      <c r="CM1102" s="23">
        <v>0</v>
      </c>
      <c r="CN1102" s="23">
        <v>0</v>
      </c>
      <c r="CO1102" s="23">
        <v>0</v>
      </c>
      <c r="CP1102" s="24">
        <v>0</v>
      </c>
      <c r="CQ1102" s="23">
        <v>0</v>
      </c>
      <c r="CR1102" s="23">
        <v>0</v>
      </c>
      <c r="CS1102" s="25">
        <f t="shared" si="164"/>
        <v>87808971</v>
      </c>
      <c r="CT1102" s="22">
        <v>0</v>
      </c>
      <c r="CU1102" s="23">
        <v>0</v>
      </c>
      <c r="CV1102" s="23">
        <v>0</v>
      </c>
      <c r="CW1102" s="23"/>
      <c r="CX1102" s="23">
        <v>0</v>
      </c>
      <c r="CY1102" s="24">
        <v>0</v>
      </c>
      <c r="CZ1102" s="23">
        <v>0</v>
      </c>
      <c r="DA1102" s="23">
        <v>0</v>
      </c>
      <c r="DB1102" s="25">
        <f t="shared" si="156"/>
        <v>87808971</v>
      </c>
      <c r="DC1102" s="22">
        <v>0</v>
      </c>
      <c r="DD1102" s="23">
        <v>0</v>
      </c>
      <c r="DE1102" s="23">
        <v>0</v>
      </c>
      <c r="DF1102" s="23">
        <v>0</v>
      </c>
      <c r="DG1102" s="23">
        <v>0</v>
      </c>
      <c r="DH1102" s="24">
        <v>0</v>
      </c>
      <c r="DI1102" s="23">
        <v>0</v>
      </c>
      <c r="DJ1102" s="23">
        <v>0</v>
      </c>
      <c r="DK1102" s="25">
        <f t="shared" si="159"/>
        <v>87808971</v>
      </c>
      <c r="DL1102" s="28">
        <v>0</v>
      </c>
      <c r="DM1102" s="23">
        <v>0</v>
      </c>
      <c r="DN1102" s="23">
        <v>0</v>
      </c>
      <c r="DO1102" s="23">
        <v>0</v>
      </c>
      <c r="DP1102" s="23"/>
      <c r="DQ1102" s="23"/>
      <c r="DR1102" s="23">
        <v>0</v>
      </c>
      <c r="DS1102" s="23">
        <v>0</v>
      </c>
      <c r="DT1102" s="24">
        <v>0</v>
      </c>
      <c r="DU1102" s="23">
        <v>0</v>
      </c>
      <c r="DV1102" s="23">
        <v>0</v>
      </c>
      <c r="DW1102" s="26">
        <f t="shared" si="165"/>
        <v>87808971</v>
      </c>
      <c r="DX1102" s="26">
        <f>VLOOKUP(B1102,[2]RPTNCT049_ConsultaSaldosContabl!$I$4:$K$7914,3,0)</f>
        <v>27569122</v>
      </c>
      <c r="DY1102" s="13" t="e">
        <f>+S1102+AD1102+AU1102+#REF!+BG1102+#REF!+BQ1102+#REF!</f>
        <v>#REF!</v>
      </c>
    </row>
    <row r="1103" spans="1:129" ht="15" customHeight="1" x14ac:dyDescent="0.2">
      <c r="A1103" s="9">
        <v>8000192541</v>
      </c>
      <c r="B1103" s="9">
        <v>800019254</v>
      </c>
      <c r="C1103" s="9"/>
      <c r="D1103" s="27">
        <v>217508675</v>
      </c>
      <c r="E1103" s="21" t="s">
        <v>231</v>
      </c>
      <c r="F1103" s="20" t="s">
        <v>1378</v>
      </c>
      <c r="G1103" s="22">
        <f>VLOOKUP(A1103,[1]SGP!$A$4:$G$1137,7,0)</f>
        <v>0</v>
      </c>
      <c r="H1103" s="23"/>
      <c r="I1103" s="23">
        <v>0</v>
      </c>
      <c r="J1103" s="23">
        <v>0</v>
      </c>
      <c r="K1103" s="24">
        <v>0</v>
      </c>
      <c r="L1103" s="23">
        <v>0</v>
      </c>
      <c r="M1103" s="23">
        <v>0</v>
      </c>
      <c r="N1103" s="25">
        <f t="shared" si="158"/>
        <v>0</v>
      </c>
      <c r="O1103" s="25">
        <v>0</v>
      </c>
      <c r="P1103" s="22">
        <v>0</v>
      </c>
      <c r="Q1103" s="23">
        <v>0</v>
      </c>
      <c r="R1103" s="23">
        <v>0</v>
      </c>
      <c r="S1103" s="31">
        <v>102518806</v>
      </c>
      <c r="T1103" s="23">
        <v>0</v>
      </c>
      <c r="U1103" s="24">
        <v>0</v>
      </c>
      <c r="V1103" s="23">
        <v>0</v>
      </c>
      <c r="W1103" s="23">
        <v>0</v>
      </c>
      <c r="X1103" s="25">
        <f t="shared" si="160"/>
        <v>102518806</v>
      </c>
      <c r="Y1103" s="25">
        <v>0</v>
      </c>
      <c r="Z1103" s="22">
        <v>0</v>
      </c>
      <c r="AA1103" s="23">
        <v>0</v>
      </c>
      <c r="AB1103" s="22">
        <v>0</v>
      </c>
      <c r="AC1103" s="23">
        <v>0</v>
      </c>
      <c r="AD1103" s="23">
        <v>0</v>
      </c>
      <c r="AE1103" s="23">
        <v>0</v>
      </c>
      <c r="AF1103" s="24">
        <v>0</v>
      </c>
      <c r="AG1103" s="23">
        <v>0</v>
      </c>
      <c r="AH1103" s="23">
        <v>0</v>
      </c>
      <c r="AI1103" s="25">
        <f t="shared" si="161"/>
        <v>102518806</v>
      </c>
      <c r="AJ1103" s="25">
        <v>0</v>
      </c>
      <c r="AK1103" s="24">
        <v>0</v>
      </c>
      <c r="AL1103" s="23">
        <v>0</v>
      </c>
      <c r="AM1103" s="23">
        <v>0</v>
      </c>
      <c r="AN1103" s="24">
        <v>0</v>
      </c>
      <c r="AO1103" s="24">
        <v>0</v>
      </c>
      <c r="AP1103" s="23">
        <v>0</v>
      </c>
      <c r="AQ1103" s="23">
        <v>0</v>
      </c>
      <c r="AR1103" s="23">
        <v>0</v>
      </c>
      <c r="AS1103" s="41" t="s">
        <v>2304</v>
      </c>
      <c r="AT1103" s="23">
        <v>0</v>
      </c>
      <c r="AU1103" s="23">
        <v>0</v>
      </c>
      <c r="AV1103" s="25">
        <v>102518806</v>
      </c>
      <c r="AW1103" s="22">
        <v>0</v>
      </c>
      <c r="AX1103" s="23">
        <v>0</v>
      </c>
      <c r="AY1103" s="41">
        <v>0</v>
      </c>
      <c r="AZ1103" s="23">
        <v>0</v>
      </c>
      <c r="BA1103" s="24">
        <v>0</v>
      </c>
      <c r="BB1103" s="23">
        <v>0</v>
      </c>
      <c r="BC1103" s="23"/>
      <c r="BD1103" s="23">
        <v>0</v>
      </c>
      <c r="BE1103" s="41">
        <v>0</v>
      </c>
      <c r="BF1103" s="23">
        <v>0</v>
      </c>
      <c r="BG1103" s="23">
        <v>83967403</v>
      </c>
      <c r="BH1103" s="25">
        <v>186486209</v>
      </c>
      <c r="BI1103" s="23">
        <v>0</v>
      </c>
      <c r="BJ1103" s="23">
        <v>0</v>
      </c>
      <c r="BK1103" s="23">
        <v>0</v>
      </c>
      <c r="BL1103" s="23">
        <v>0</v>
      </c>
      <c r="BM1103" s="23">
        <v>0</v>
      </c>
      <c r="BN1103" s="24">
        <v>0</v>
      </c>
      <c r="BO1103" s="23">
        <v>0</v>
      </c>
      <c r="BP1103" s="23">
        <v>0</v>
      </c>
      <c r="BQ1103" s="23">
        <v>0</v>
      </c>
      <c r="BR1103" s="25">
        <v>186486209</v>
      </c>
      <c r="BS1103" s="22">
        <v>0</v>
      </c>
      <c r="BT1103" s="23">
        <v>0</v>
      </c>
      <c r="BU1103" s="23">
        <v>0</v>
      </c>
      <c r="BV1103" s="23">
        <v>0</v>
      </c>
      <c r="BW1103" s="24">
        <v>0</v>
      </c>
      <c r="BX1103" s="23">
        <v>0</v>
      </c>
      <c r="BY1103" s="23">
        <v>0</v>
      </c>
      <c r="BZ1103" s="23">
        <v>0</v>
      </c>
      <c r="CA1103" s="25">
        <f t="shared" si="162"/>
        <v>186486209</v>
      </c>
      <c r="CB1103" s="22">
        <v>0</v>
      </c>
      <c r="CC1103" s="23">
        <v>0</v>
      </c>
      <c r="CD1103" s="23">
        <v>0</v>
      </c>
      <c r="CE1103" s="23">
        <v>0</v>
      </c>
      <c r="CF1103" s="24">
        <v>0</v>
      </c>
      <c r="CG1103" s="23">
        <v>0</v>
      </c>
      <c r="CH1103" s="23">
        <v>0</v>
      </c>
      <c r="CI1103" s="23">
        <v>0</v>
      </c>
      <c r="CJ1103" s="25">
        <f t="shared" si="163"/>
        <v>186486209</v>
      </c>
      <c r="CK1103" s="22">
        <v>0</v>
      </c>
      <c r="CL1103" s="23">
        <v>0</v>
      </c>
      <c r="CM1103" s="23">
        <v>0</v>
      </c>
      <c r="CN1103" s="23">
        <v>0</v>
      </c>
      <c r="CO1103" s="23">
        <v>0</v>
      </c>
      <c r="CP1103" s="24">
        <v>0</v>
      </c>
      <c r="CQ1103" s="23">
        <v>0</v>
      </c>
      <c r="CR1103" s="23">
        <v>0</v>
      </c>
      <c r="CS1103" s="25">
        <f t="shared" si="164"/>
        <v>186486209</v>
      </c>
      <c r="CT1103" s="22">
        <v>0</v>
      </c>
      <c r="CU1103" s="23">
        <v>0</v>
      </c>
      <c r="CV1103" s="23">
        <v>0</v>
      </c>
      <c r="CW1103" s="23"/>
      <c r="CX1103" s="23">
        <v>0</v>
      </c>
      <c r="CY1103" s="24">
        <v>0</v>
      </c>
      <c r="CZ1103" s="23">
        <v>0</v>
      </c>
      <c r="DA1103" s="23">
        <v>0</v>
      </c>
      <c r="DB1103" s="25">
        <f t="shared" si="156"/>
        <v>186486209</v>
      </c>
      <c r="DC1103" s="22">
        <v>0</v>
      </c>
      <c r="DD1103" s="23">
        <v>0</v>
      </c>
      <c r="DE1103" s="23">
        <v>0</v>
      </c>
      <c r="DF1103" s="23">
        <v>0</v>
      </c>
      <c r="DG1103" s="23">
        <v>0</v>
      </c>
      <c r="DH1103" s="24">
        <v>0</v>
      </c>
      <c r="DI1103" s="23">
        <v>0</v>
      </c>
      <c r="DJ1103" s="23">
        <v>0</v>
      </c>
      <c r="DK1103" s="25">
        <f t="shared" si="159"/>
        <v>186486209</v>
      </c>
      <c r="DL1103" s="28">
        <v>0</v>
      </c>
      <c r="DM1103" s="23">
        <v>0</v>
      </c>
      <c r="DN1103" s="23">
        <v>0</v>
      </c>
      <c r="DO1103" s="23">
        <v>0</v>
      </c>
      <c r="DP1103" s="23">
        <v>0</v>
      </c>
      <c r="DQ1103" s="23"/>
      <c r="DR1103" s="23">
        <v>0</v>
      </c>
      <c r="DS1103" s="23">
        <v>0</v>
      </c>
      <c r="DT1103" s="24">
        <v>0</v>
      </c>
      <c r="DU1103" s="23">
        <v>0</v>
      </c>
      <c r="DV1103" s="23">
        <v>0</v>
      </c>
      <c r="DW1103" s="26">
        <f t="shared" si="165"/>
        <v>186486209</v>
      </c>
      <c r="DX1103" s="26">
        <v>0</v>
      </c>
      <c r="DY1103" s="13" t="e">
        <f>+S1103+AD1103+AU1103+#REF!+BG1103+#REF!+BQ1103+#REF!</f>
        <v>#REF!</v>
      </c>
    </row>
    <row r="1104" spans="1:129" ht="15" customHeight="1" x14ac:dyDescent="0.2">
      <c r="A1104" s="9">
        <v>8000192184</v>
      </c>
      <c r="B1104" s="9">
        <v>800019218</v>
      </c>
      <c r="C1104" s="9"/>
      <c r="D1104" s="27">
        <v>213608436</v>
      </c>
      <c r="E1104" s="21" t="s">
        <v>222</v>
      </c>
      <c r="F1104" s="20" t="s">
        <v>1369</v>
      </c>
      <c r="G1104" s="22">
        <f>VLOOKUP(A1104,[1]SGP!$A$4:$G$1137,7,0)</f>
        <v>0</v>
      </c>
      <c r="H1104" s="23"/>
      <c r="I1104" s="23">
        <v>0</v>
      </c>
      <c r="J1104" s="23">
        <v>0</v>
      </c>
      <c r="K1104" s="24">
        <v>0</v>
      </c>
      <c r="L1104" s="23">
        <v>0</v>
      </c>
      <c r="M1104" s="23">
        <v>0</v>
      </c>
      <c r="N1104" s="25">
        <f t="shared" si="158"/>
        <v>0</v>
      </c>
      <c r="O1104" s="25">
        <v>0</v>
      </c>
      <c r="P1104" s="22">
        <v>0</v>
      </c>
      <c r="Q1104" s="23">
        <v>0</v>
      </c>
      <c r="R1104" s="23">
        <v>0</v>
      </c>
      <c r="S1104" s="31">
        <v>164281703</v>
      </c>
      <c r="T1104" s="23">
        <v>0</v>
      </c>
      <c r="U1104" s="24">
        <v>0</v>
      </c>
      <c r="V1104" s="23">
        <v>0</v>
      </c>
      <c r="W1104" s="23">
        <v>0</v>
      </c>
      <c r="X1104" s="25">
        <f t="shared" si="160"/>
        <v>164281703</v>
      </c>
      <c r="Y1104" s="25">
        <v>0</v>
      </c>
      <c r="Z1104" s="22">
        <v>0</v>
      </c>
      <c r="AA1104" s="23">
        <v>0</v>
      </c>
      <c r="AB1104" s="22">
        <v>0</v>
      </c>
      <c r="AC1104" s="23">
        <v>0</v>
      </c>
      <c r="AD1104" s="23">
        <v>0</v>
      </c>
      <c r="AE1104" s="23">
        <v>0</v>
      </c>
      <c r="AF1104" s="24">
        <v>0</v>
      </c>
      <c r="AG1104" s="23">
        <v>0</v>
      </c>
      <c r="AH1104" s="23">
        <v>0</v>
      </c>
      <c r="AI1104" s="25">
        <f t="shared" si="161"/>
        <v>164281703</v>
      </c>
      <c r="AJ1104" s="25">
        <v>0</v>
      </c>
      <c r="AK1104" s="24">
        <v>0</v>
      </c>
      <c r="AL1104" s="23">
        <v>0</v>
      </c>
      <c r="AM1104" s="23">
        <v>0</v>
      </c>
      <c r="AN1104" s="24">
        <v>0</v>
      </c>
      <c r="AO1104" s="24">
        <v>0</v>
      </c>
      <c r="AP1104" s="23">
        <v>0</v>
      </c>
      <c r="AQ1104" s="23">
        <v>0</v>
      </c>
      <c r="AR1104" s="23">
        <v>0</v>
      </c>
      <c r="AS1104" s="41" t="s">
        <v>2304</v>
      </c>
      <c r="AT1104" s="23">
        <v>0</v>
      </c>
      <c r="AU1104" s="23">
        <v>0</v>
      </c>
      <c r="AV1104" s="25">
        <v>164281703</v>
      </c>
      <c r="AW1104" s="22">
        <v>0</v>
      </c>
      <c r="AX1104" s="23">
        <v>0</v>
      </c>
      <c r="AY1104" s="41">
        <v>0</v>
      </c>
      <c r="AZ1104" s="23">
        <v>0</v>
      </c>
      <c r="BA1104" s="24">
        <v>0</v>
      </c>
      <c r="BB1104" s="23">
        <v>0</v>
      </c>
      <c r="BC1104" s="23"/>
      <c r="BD1104" s="23">
        <v>0</v>
      </c>
      <c r="BE1104" s="41">
        <v>0</v>
      </c>
      <c r="BF1104" s="23">
        <v>141757160</v>
      </c>
      <c r="BG1104" s="23">
        <v>147322833</v>
      </c>
      <c r="BH1104" s="25">
        <v>453361696</v>
      </c>
      <c r="BI1104" s="23">
        <v>0</v>
      </c>
      <c r="BJ1104" s="23">
        <v>40485427</v>
      </c>
      <c r="BK1104" s="23">
        <v>0</v>
      </c>
      <c r="BL1104" s="23">
        <v>0</v>
      </c>
      <c r="BM1104" s="23">
        <v>0</v>
      </c>
      <c r="BN1104" s="24">
        <v>0</v>
      </c>
      <c r="BO1104" s="23">
        <v>0</v>
      </c>
      <c r="BP1104" s="23">
        <v>0</v>
      </c>
      <c r="BQ1104" s="23">
        <v>0</v>
      </c>
      <c r="BR1104" s="25">
        <v>493847123</v>
      </c>
      <c r="BS1104" s="22">
        <v>0</v>
      </c>
      <c r="BT1104" s="23">
        <v>0</v>
      </c>
      <c r="BU1104" s="23">
        <v>0</v>
      </c>
      <c r="BV1104" s="23">
        <v>0</v>
      </c>
      <c r="BW1104" s="24">
        <v>0</v>
      </c>
      <c r="BX1104" s="23">
        <v>0</v>
      </c>
      <c r="BY1104" s="23">
        <v>0</v>
      </c>
      <c r="BZ1104" s="23">
        <v>0</v>
      </c>
      <c r="CA1104" s="25">
        <f t="shared" si="162"/>
        <v>493847123</v>
      </c>
      <c r="CB1104" s="22">
        <v>0</v>
      </c>
      <c r="CC1104" s="23">
        <v>0</v>
      </c>
      <c r="CD1104" s="23">
        <v>0</v>
      </c>
      <c r="CE1104" s="23">
        <v>0</v>
      </c>
      <c r="CF1104" s="24">
        <v>0</v>
      </c>
      <c r="CG1104" s="23">
        <v>0</v>
      </c>
      <c r="CH1104" s="23">
        <v>0</v>
      </c>
      <c r="CI1104" s="23">
        <v>0</v>
      </c>
      <c r="CJ1104" s="25">
        <f t="shared" si="163"/>
        <v>493847123</v>
      </c>
      <c r="CK1104" s="22">
        <v>0</v>
      </c>
      <c r="CL1104" s="23">
        <v>0</v>
      </c>
      <c r="CM1104" s="23">
        <v>0</v>
      </c>
      <c r="CN1104" s="23">
        <v>0</v>
      </c>
      <c r="CO1104" s="23">
        <v>0</v>
      </c>
      <c r="CP1104" s="24">
        <v>0</v>
      </c>
      <c r="CQ1104" s="23">
        <v>0</v>
      </c>
      <c r="CR1104" s="23">
        <v>0</v>
      </c>
      <c r="CS1104" s="25">
        <f t="shared" si="164"/>
        <v>493847123</v>
      </c>
      <c r="CT1104" s="22">
        <v>0</v>
      </c>
      <c r="CU1104" s="23">
        <v>0</v>
      </c>
      <c r="CV1104" s="23">
        <v>0</v>
      </c>
      <c r="CW1104" s="23"/>
      <c r="CX1104" s="23">
        <v>0</v>
      </c>
      <c r="CY1104" s="24">
        <v>0</v>
      </c>
      <c r="CZ1104" s="23">
        <v>0</v>
      </c>
      <c r="DA1104" s="23">
        <v>0</v>
      </c>
      <c r="DB1104" s="25">
        <f t="shared" si="156"/>
        <v>493847123</v>
      </c>
      <c r="DC1104" s="22">
        <v>0</v>
      </c>
      <c r="DD1104" s="23">
        <v>0</v>
      </c>
      <c r="DE1104" s="23">
        <v>0</v>
      </c>
      <c r="DF1104" s="23">
        <v>0</v>
      </c>
      <c r="DG1104" s="23">
        <v>0</v>
      </c>
      <c r="DH1104" s="24">
        <v>0</v>
      </c>
      <c r="DI1104" s="23">
        <v>0</v>
      </c>
      <c r="DJ1104" s="23">
        <v>0</v>
      </c>
      <c r="DK1104" s="25">
        <f t="shared" si="159"/>
        <v>493847123</v>
      </c>
      <c r="DL1104" s="28">
        <v>0</v>
      </c>
      <c r="DM1104" s="23">
        <v>0</v>
      </c>
      <c r="DN1104" s="23">
        <v>0</v>
      </c>
      <c r="DO1104" s="23">
        <v>0</v>
      </c>
      <c r="DP1104" s="23"/>
      <c r="DQ1104" s="23"/>
      <c r="DR1104" s="23">
        <v>0</v>
      </c>
      <c r="DS1104" s="23">
        <v>0</v>
      </c>
      <c r="DT1104" s="24">
        <v>0</v>
      </c>
      <c r="DU1104" s="23">
        <v>0</v>
      </c>
      <c r="DV1104" s="23">
        <v>0</v>
      </c>
      <c r="DW1104" s="26">
        <f t="shared" si="165"/>
        <v>493847123</v>
      </c>
      <c r="DX1104" s="26">
        <f>VLOOKUP(B1104,[2]RPTNCT049_ConsultaSaldosContabl!$I$4:$K$7914,3,0)</f>
        <v>182242587</v>
      </c>
      <c r="DY1104" s="13" t="e">
        <f>+S1104+AD1104+AU1104+#REF!+BG1104+#REF!+BQ1104+#REF!</f>
        <v>#REF!</v>
      </c>
    </row>
    <row r="1105" spans="1:129" ht="15" customHeight="1" x14ac:dyDescent="0.2">
      <c r="A1105" s="9">
        <v>8000191122</v>
      </c>
      <c r="B1105" s="9">
        <v>800019112</v>
      </c>
      <c r="C1105" s="9"/>
      <c r="D1105" s="27">
        <v>211852418</v>
      </c>
      <c r="E1105" s="21" t="s">
        <v>807</v>
      </c>
      <c r="F1105" s="20" t="s">
        <v>1942</v>
      </c>
      <c r="G1105" s="22">
        <f>VLOOKUP(A1105,[1]SGP!$A$4:$G$1137,7,0)</f>
        <v>0</v>
      </c>
      <c r="H1105" s="23"/>
      <c r="I1105" s="23">
        <v>0</v>
      </c>
      <c r="J1105" s="23">
        <v>0</v>
      </c>
      <c r="K1105" s="24">
        <v>0</v>
      </c>
      <c r="L1105" s="23">
        <v>0</v>
      </c>
      <c r="M1105" s="23">
        <v>0</v>
      </c>
      <c r="N1105" s="25">
        <f t="shared" si="158"/>
        <v>0</v>
      </c>
      <c r="O1105" s="25">
        <v>0</v>
      </c>
      <c r="P1105" s="22">
        <v>0</v>
      </c>
      <c r="Q1105" s="23">
        <v>0</v>
      </c>
      <c r="R1105" s="23">
        <v>0</v>
      </c>
      <c r="S1105" s="31">
        <v>87297876</v>
      </c>
      <c r="T1105" s="23">
        <v>0</v>
      </c>
      <c r="U1105" s="24">
        <v>0</v>
      </c>
      <c r="V1105" s="23">
        <v>0</v>
      </c>
      <c r="W1105" s="23">
        <v>0</v>
      </c>
      <c r="X1105" s="25">
        <f t="shared" si="160"/>
        <v>87297876</v>
      </c>
      <c r="Y1105" s="25">
        <v>0</v>
      </c>
      <c r="Z1105" s="22">
        <v>0</v>
      </c>
      <c r="AA1105" s="23">
        <v>0</v>
      </c>
      <c r="AB1105" s="22">
        <v>0</v>
      </c>
      <c r="AC1105" s="23">
        <v>0</v>
      </c>
      <c r="AD1105" s="23">
        <v>0</v>
      </c>
      <c r="AE1105" s="23">
        <v>0</v>
      </c>
      <c r="AF1105" s="24">
        <v>0</v>
      </c>
      <c r="AG1105" s="23">
        <v>0</v>
      </c>
      <c r="AH1105" s="23">
        <v>0</v>
      </c>
      <c r="AI1105" s="25">
        <f t="shared" si="161"/>
        <v>87297876</v>
      </c>
      <c r="AJ1105" s="25">
        <v>0</v>
      </c>
      <c r="AK1105" s="24">
        <v>0</v>
      </c>
      <c r="AL1105" s="23">
        <v>0</v>
      </c>
      <c r="AM1105" s="23">
        <v>0</v>
      </c>
      <c r="AN1105" s="24">
        <v>0</v>
      </c>
      <c r="AO1105" s="24">
        <v>0</v>
      </c>
      <c r="AP1105" s="23">
        <v>0</v>
      </c>
      <c r="AQ1105" s="23">
        <v>0</v>
      </c>
      <c r="AR1105" s="23">
        <v>0</v>
      </c>
      <c r="AS1105" s="41" t="s">
        <v>2304</v>
      </c>
      <c r="AT1105" s="23">
        <v>0</v>
      </c>
      <c r="AU1105" s="23">
        <v>0</v>
      </c>
      <c r="AV1105" s="25">
        <v>87297876</v>
      </c>
      <c r="AW1105" s="22">
        <v>0</v>
      </c>
      <c r="AX1105" s="23">
        <v>0</v>
      </c>
      <c r="AY1105" s="41">
        <v>0</v>
      </c>
      <c r="AZ1105" s="23">
        <v>0</v>
      </c>
      <c r="BA1105" s="24">
        <v>0</v>
      </c>
      <c r="BB1105" s="23">
        <v>0</v>
      </c>
      <c r="BC1105" s="23"/>
      <c r="BD1105" s="23">
        <v>0</v>
      </c>
      <c r="BE1105" s="41">
        <v>0</v>
      </c>
      <c r="BF1105" s="23">
        <v>91667855</v>
      </c>
      <c r="BG1105" s="23">
        <v>82004639</v>
      </c>
      <c r="BH1105" s="25">
        <v>260970370</v>
      </c>
      <c r="BI1105" s="23">
        <v>0</v>
      </c>
      <c r="BJ1105" s="23">
        <v>26180192</v>
      </c>
      <c r="BK1105" s="23">
        <v>0</v>
      </c>
      <c r="BL1105" s="23">
        <v>0</v>
      </c>
      <c r="BM1105" s="23">
        <v>0</v>
      </c>
      <c r="BN1105" s="24">
        <v>0</v>
      </c>
      <c r="BO1105" s="23">
        <v>0</v>
      </c>
      <c r="BP1105" s="23">
        <v>0</v>
      </c>
      <c r="BQ1105" s="23">
        <v>7146884</v>
      </c>
      <c r="BR1105" s="25">
        <v>294297446</v>
      </c>
      <c r="BS1105" s="22">
        <v>0</v>
      </c>
      <c r="BT1105" s="23">
        <v>0</v>
      </c>
      <c r="BU1105" s="23">
        <v>0</v>
      </c>
      <c r="BV1105" s="23">
        <v>0</v>
      </c>
      <c r="BW1105" s="24">
        <v>0</v>
      </c>
      <c r="BX1105" s="23">
        <v>0</v>
      </c>
      <c r="BY1105" s="23">
        <v>0</v>
      </c>
      <c r="BZ1105" s="23">
        <v>0</v>
      </c>
      <c r="CA1105" s="25">
        <f t="shared" si="162"/>
        <v>294297446</v>
      </c>
      <c r="CB1105" s="22">
        <v>0</v>
      </c>
      <c r="CC1105" s="23">
        <v>0</v>
      </c>
      <c r="CD1105" s="23">
        <v>0</v>
      </c>
      <c r="CE1105" s="23">
        <v>0</v>
      </c>
      <c r="CF1105" s="24">
        <v>0</v>
      </c>
      <c r="CG1105" s="23">
        <v>0</v>
      </c>
      <c r="CH1105" s="23">
        <v>0</v>
      </c>
      <c r="CI1105" s="23">
        <v>0</v>
      </c>
      <c r="CJ1105" s="25">
        <f t="shared" si="163"/>
        <v>294297446</v>
      </c>
      <c r="CK1105" s="22">
        <v>0</v>
      </c>
      <c r="CL1105" s="23">
        <v>0</v>
      </c>
      <c r="CM1105" s="23">
        <v>0</v>
      </c>
      <c r="CN1105" s="23">
        <v>0</v>
      </c>
      <c r="CO1105" s="23">
        <v>0</v>
      </c>
      <c r="CP1105" s="24">
        <v>0</v>
      </c>
      <c r="CQ1105" s="23">
        <v>0</v>
      </c>
      <c r="CR1105" s="23">
        <v>0</v>
      </c>
      <c r="CS1105" s="25">
        <f t="shared" si="164"/>
        <v>294297446</v>
      </c>
      <c r="CT1105" s="22">
        <v>0</v>
      </c>
      <c r="CU1105" s="23">
        <v>0</v>
      </c>
      <c r="CV1105" s="23">
        <v>0</v>
      </c>
      <c r="CW1105" s="23"/>
      <c r="CX1105" s="23">
        <v>0</v>
      </c>
      <c r="CY1105" s="24">
        <v>0</v>
      </c>
      <c r="CZ1105" s="23">
        <v>0</v>
      </c>
      <c r="DA1105" s="23">
        <v>0</v>
      </c>
      <c r="DB1105" s="25">
        <f t="shared" si="156"/>
        <v>294297446</v>
      </c>
      <c r="DC1105" s="22">
        <v>0</v>
      </c>
      <c r="DD1105" s="23">
        <v>0</v>
      </c>
      <c r="DE1105" s="23">
        <v>0</v>
      </c>
      <c r="DF1105" s="23">
        <v>0</v>
      </c>
      <c r="DG1105" s="23">
        <v>0</v>
      </c>
      <c r="DH1105" s="24">
        <v>0</v>
      </c>
      <c r="DI1105" s="23">
        <v>0</v>
      </c>
      <c r="DJ1105" s="23">
        <v>0</v>
      </c>
      <c r="DK1105" s="25">
        <f t="shared" si="159"/>
        <v>294297446</v>
      </c>
      <c r="DL1105" s="28">
        <v>0</v>
      </c>
      <c r="DM1105" s="23">
        <v>0</v>
      </c>
      <c r="DN1105" s="23">
        <v>0</v>
      </c>
      <c r="DO1105" s="23">
        <v>0</v>
      </c>
      <c r="DP1105" s="23"/>
      <c r="DQ1105" s="23"/>
      <c r="DR1105" s="23">
        <v>0</v>
      </c>
      <c r="DS1105" s="23">
        <v>0</v>
      </c>
      <c r="DT1105" s="24">
        <v>0</v>
      </c>
      <c r="DU1105" s="23">
        <v>0</v>
      </c>
      <c r="DV1105" s="23">
        <v>0</v>
      </c>
      <c r="DW1105" s="26">
        <f t="shared" si="165"/>
        <v>294297446</v>
      </c>
      <c r="DX1105" s="26">
        <f>VLOOKUP(B1105,[2]RPTNCT049_ConsultaSaldosContabl!$I$4:$K$7914,3,0)</f>
        <v>117848047</v>
      </c>
      <c r="DY1105" s="13" t="e">
        <f>+S1105+AD1105+AU1105+#REF!+BG1105+#REF!+BQ1105+#REF!</f>
        <v>#REF!</v>
      </c>
    </row>
    <row r="1106" spans="1:129" ht="15" customHeight="1" x14ac:dyDescent="0.2">
      <c r="A1106" s="9">
        <v>8000191115</v>
      </c>
      <c r="B1106" s="9">
        <v>800019111</v>
      </c>
      <c r="C1106" s="9"/>
      <c r="D1106" s="27">
        <v>210552405</v>
      </c>
      <c r="E1106" s="21" t="s">
        <v>805</v>
      </c>
      <c r="F1106" s="20" t="s">
        <v>1940</v>
      </c>
      <c r="G1106" s="22">
        <f>VLOOKUP(A1106,[1]SGP!$A$4:$G$1137,7,0)</f>
        <v>0</v>
      </c>
      <c r="H1106" s="23"/>
      <c r="I1106" s="23">
        <v>0</v>
      </c>
      <c r="J1106" s="23">
        <v>0</v>
      </c>
      <c r="K1106" s="24">
        <v>0</v>
      </c>
      <c r="L1106" s="23">
        <v>0</v>
      </c>
      <c r="M1106" s="23">
        <v>0</v>
      </c>
      <c r="N1106" s="25">
        <f t="shared" si="158"/>
        <v>0</v>
      </c>
      <c r="O1106" s="25">
        <v>0</v>
      </c>
      <c r="P1106" s="22">
        <v>0</v>
      </c>
      <c r="Q1106" s="23">
        <v>0</v>
      </c>
      <c r="R1106" s="23">
        <v>0</v>
      </c>
      <c r="S1106" s="31">
        <v>95520693</v>
      </c>
      <c r="T1106" s="23">
        <v>0</v>
      </c>
      <c r="U1106" s="24">
        <v>0</v>
      </c>
      <c r="V1106" s="23">
        <v>0</v>
      </c>
      <c r="W1106" s="23">
        <v>0</v>
      </c>
      <c r="X1106" s="25">
        <f t="shared" si="160"/>
        <v>95520693</v>
      </c>
      <c r="Y1106" s="25">
        <v>0</v>
      </c>
      <c r="Z1106" s="22">
        <v>0</v>
      </c>
      <c r="AA1106" s="23">
        <v>0</v>
      </c>
      <c r="AB1106" s="22">
        <v>0</v>
      </c>
      <c r="AC1106" s="23">
        <v>0</v>
      </c>
      <c r="AD1106" s="23">
        <v>0</v>
      </c>
      <c r="AE1106" s="23">
        <v>0</v>
      </c>
      <c r="AF1106" s="24">
        <v>0</v>
      </c>
      <c r="AG1106" s="23">
        <v>0</v>
      </c>
      <c r="AH1106" s="23">
        <v>0</v>
      </c>
      <c r="AI1106" s="25">
        <f t="shared" si="161"/>
        <v>95520693</v>
      </c>
      <c r="AJ1106" s="25">
        <v>0</v>
      </c>
      <c r="AK1106" s="24">
        <v>0</v>
      </c>
      <c r="AL1106" s="23">
        <v>0</v>
      </c>
      <c r="AM1106" s="23">
        <v>0</v>
      </c>
      <c r="AN1106" s="24">
        <v>0</v>
      </c>
      <c r="AO1106" s="24">
        <v>0</v>
      </c>
      <c r="AP1106" s="23">
        <v>0</v>
      </c>
      <c r="AQ1106" s="23">
        <v>0</v>
      </c>
      <c r="AR1106" s="23">
        <v>0</v>
      </c>
      <c r="AS1106" s="41" t="s">
        <v>2304</v>
      </c>
      <c r="AT1106" s="23">
        <v>0</v>
      </c>
      <c r="AU1106" s="23">
        <v>0</v>
      </c>
      <c r="AV1106" s="25">
        <v>95520693</v>
      </c>
      <c r="AW1106" s="22">
        <v>0</v>
      </c>
      <c r="AX1106" s="23">
        <v>0</v>
      </c>
      <c r="AY1106" s="41">
        <v>0</v>
      </c>
      <c r="AZ1106" s="23">
        <v>0</v>
      </c>
      <c r="BA1106" s="24">
        <v>0</v>
      </c>
      <c r="BB1106" s="23">
        <v>0</v>
      </c>
      <c r="BC1106" s="23"/>
      <c r="BD1106" s="23">
        <v>0</v>
      </c>
      <c r="BE1106" s="41">
        <v>0</v>
      </c>
      <c r="BF1106" s="23">
        <v>95165225</v>
      </c>
      <c r="BG1106" s="23">
        <v>89708250</v>
      </c>
      <c r="BH1106" s="25">
        <v>280394168</v>
      </c>
      <c r="BI1106" s="23">
        <v>0</v>
      </c>
      <c r="BJ1106" s="23">
        <v>26431504</v>
      </c>
      <c r="BK1106" s="23">
        <v>0</v>
      </c>
      <c r="BL1106" s="23">
        <v>0</v>
      </c>
      <c r="BM1106" s="23">
        <v>0</v>
      </c>
      <c r="BN1106" s="24">
        <v>0</v>
      </c>
      <c r="BO1106" s="23">
        <v>0</v>
      </c>
      <c r="BP1106" s="23">
        <v>0</v>
      </c>
      <c r="BQ1106" s="23">
        <v>0</v>
      </c>
      <c r="BR1106" s="25">
        <v>306825672</v>
      </c>
      <c r="BS1106" s="22">
        <v>0</v>
      </c>
      <c r="BT1106" s="23">
        <v>0</v>
      </c>
      <c r="BU1106" s="23">
        <v>0</v>
      </c>
      <c r="BV1106" s="23">
        <v>0</v>
      </c>
      <c r="BW1106" s="24">
        <v>0</v>
      </c>
      <c r="BX1106" s="23">
        <v>0</v>
      </c>
      <c r="BY1106" s="23">
        <v>0</v>
      </c>
      <c r="BZ1106" s="23">
        <v>0</v>
      </c>
      <c r="CA1106" s="25">
        <f t="shared" si="162"/>
        <v>306825672</v>
      </c>
      <c r="CB1106" s="22">
        <v>0</v>
      </c>
      <c r="CC1106" s="23">
        <v>0</v>
      </c>
      <c r="CD1106" s="23">
        <v>0</v>
      </c>
      <c r="CE1106" s="23">
        <v>0</v>
      </c>
      <c r="CF1106" s="24">
        <v>0</v>
      </c>
      <c r="CG1106" s="23">
        <v>0</v>
      </c>
      <c r="CH1106" s="23">
        <v>0</v>
      </c>
      <c r="CI1106" s="23">
        <v>0</v>
      </c>
      <c r="CJ1106" s="25">
        <f t="shared" si="163"/>
        <v>306825672</v>
      </c>
      <c r="CK1106" s="22">
        <v>0</v>
      </c>
      <c r="CL1106" s="23">
        <v>0</v>
      </c>
      <c r="CM1106" s="23">
        <v>0</v>
      </c>
      <c r="CN1106" s="23">
        <v>0</v>
      </c>
      <c r="CO1106" s="23">
        <v>0</v>
      </c>
      <c r="CP1106" s="24">
        <v>0</v>
      </c>
      <c r="CQ1106" s="23">
        <v>0</v>
      </c>
      <c r="CR1106" s="23">
        <v>0</v>
      </c>
      <c r="CS1106" s="25">
        <f t="shared" si="164"/>
        <v>306825672</v>
      </c>
      <c r="CT1106" s="22">
        <v>0</v>
      </c>
      <c r="CU1106" s="23">
        <v>0</v>
      </c>
      <c r="CV1106" s="23">
        <v>0</v>
      </c>
      <c r="CW1106" s="23"/>
      <c r="CX1106" s="23">
        <v>0</v>
      </c>
      <c r="CY1106" s="24">
        <v>0</v>
      </c>
      <c r="CZ1106" s="23">
        <v>0</v>
      </c>
      <c r="DA1106" s="23">
        <v>0</v>
      </c>
      <c r="DB1106" s="25">
        <f t="shared" si="156"/>
        <v>306825672</v>
      </c>
      <c r="DC1106" s="22">
        <v>0</v>
      </c>
      <c r="DD1106" s="23">
        <v>0</v>
      </c>
      <c r="DE1106" s="23">
        <v>0</v>
      </c>
      <c r="DF1106" s="23">
        <v>0</v>
      </c>
      <c r="DG1106" s="23">
        <v>0</v>
      </c>
      <c r="DH1106" s="24">
        <v>0</v>
      </c>
      <c r="DI1106" s="23">
        <v>0</v>
      </c>
      <c r="DJ1106" s="23">
        <v>0</v>
      </c>
      <c r="DK1106" s="25">
        <f t="shared" si="159"/>
        <v>306825672</v>
      </c>
      <c r="DL1106" s="28">
        <v>0</v>
      </c>
      <c r="DM1106" s="23">
        <v>0</v>
      </c>
      <c r="DN1106" s="23">
        <v>0</v>
      </c>
      <c r="DO1106" s="23">
        <v>0</v>
      </c>
      <c r="DP1106" s="23"/>
      <c r="DQ1106" s="23"/>
      <c r="DR1106" s="23">
        <v>0</v>
      </c>
      <c r="DS1106" s="23">
        <v>0</v>
      </c>
      <c r="DT1106" s="24">
        <v>0</v>
      </c>
      <c r="DU1106" s="23">
        <v>0</v>
      </c>
      <c r="DV1106" s="23">
        <v>0</v>
      </c>
      <c r="DW1106" s="26">
        <f t="shared" si="165"/>
        <v>306825672</v>
      </c>
      <c r="DX1106" s="26">
        <f>VLOOKUP(B1106,[2]RPTNCT049_ConsultaSaldosContabl!$I$4:$K$7914,3,0)</f>
        <v>121596729</v>
      </c>
      <c r="DY1106" s="13" t="e">
        <f>+S1106+AD1106+AU1106+#REF!+BG1106+#REF!+BQ1106+#REF!</f>
        <v>#REF!</v>
      </c>
    </row>
    <row r="1107" spans="1:129" ht="15" customHeight="1" x14ac:dyDescent="0.2">
      <c r="A1107" s="9">
        <v>8000190052</v>
      </c>
      <c r="B1107" s="9">
        <v>800019005</v>
      </c>
      <c r="C1107" s="9"/>
      <c r="D1107" s="27">
        <v>215452354</v>
      </c>
      <c r="E1107" s="21" t="s">
        <v>798</v>
      </c>
      <c r="F1107" s="20" t="s">
        <v>1924</v>
      </c>
      <c r="G1107" s="22">
        <f>VLOOKUP(A1107,[1]SGP!$A$4:$G$1137,7,0)</f>
        <v>0</v>
      </c>
      <c r="H1107" s="23"/>
      <c r="I1107" s="23">
        <v>0</v>
      </c>
      <c r="J1107" s="23">
        <v>0</v>
      </c>
      <c r="K1107" s="24">
        <v>0</v>
      </c>
      <c r="L1107" s="23">
        <v>0</v>
      </c>
      <c r="M1107" s="23">
        <v>0</v>
      </c>
      <c r="N1107" s="25">
        <f t="shared" si="158"/>
        <v>0</v>
      </c>
      <c r="O1107" s="25">
        <v>0</v>
      </c>
      <c r="P1107" s="22">
        <v>0</v>
      </c>
      <c r="Q1107" s="23">
        <v>0</v>
      </c>
      <c r="R1107" s="23">
        <v>0</v>
      </c>
      <c r="S1107" s="31">
        <v>69568241</v>
      </c>
      <c r="T1107" s="23">
        <v>0</v>
      </c>
      <c r="U1107" s="24">
        <v>0</v>
      </c>
      <c r="V1107" s="23">
        <v>0</v>
      </c>
      <c r="W1107" s="23">
        <v>0</v>
      </c>
      <c r="X1107" s="25">
        <f t="shared" si="160"/>
        <v>69568241</v>
      </c>
      <c r="Y1107" s="25">
        <v>0</v>
      </c>
      <c r="Z1107" s="22">
        <v>0</v>
      </c>
      <c r="AA1107" s="23">
        <v>0</v>
      </c>
      <c r="AB1107" s="22">
        <v>0</v>
      </c>
      <c r="AC1107" s="23">
        <v>0</v>
      </c>
      <c r="AD1107" s="23">
        <v>0</v>
      </c>
      <c r="AE1107" s="23">
        <v>0</v>
      </c>
      <c r="AF1107" s="24">
        <v>0</v>
      </c>
      <c r="AG1107" s="23">
        <v>0</v>
      </c>
      <c r="AH1107" s="23">
        <v>0</v>
      </c>
      <c r="AI1107" s="25">
        <f t="shared" si="161"/>
        <v>69568241</v>
      </c>
      <c r="AJ1107" s="25">
        <v>0</v>
      </c>
      <c r="AK1107" s="24">
        <v>0</v>
      </c>
      <c r="AL1107" s="23">
        <v>0</v>
      </c>
      <c r="AM1107" s="23">
        <v>0</v>
      </c>
      <c r="AN1107" s="24">
        <v>0</v>
      </c>
      <c r="AO1107" s="24">
        <v>0</v>
      </c>
      <c r="AP1107" s="23">
        <v>0</v>
      </c>
      <c r="AQ1107" s="23">
        <v>0</v>
      </c>
      <c r="AR1107" s="23">
        <v>0</v>
      </c>
      <c r="AS1107" s="41" t="s">
        <v>2304</v>
      </c>
      <c r="AT1107" s="23">
        <v>0</v>
      </c>
      <c r="AU1107" s="23">
        <v>0</v>
      </c>
      <c r="AV1107" s="25">
        <v>69568241</v>
      </c>
      <c r="AW1107" s="22">
        <v>0</v>
      </c>
      <c r="AX1107" s="23">
        <v>0</v>
      </c>
      <c r="AY1107" s="41">
        <v>0</v>
      </c>
      <c r="AZ1107" s="23">
        <v>0</v>
      </c>
      <c r="BA1107" s="24">
        <v>0</v>
      </c>
      <c r="BB1107" s="23">
        <v>0</v>
      </c>
      <c r="BC1107" s="23"/>
      <c r="BD1107" s="23">
        <v>0</v>
      </c>
      <c r="BE1107" s="41">
        <v>0</v>
      </c>
      <c r="BF1107" s="23">
        <v>53607870</v>
      </c>
      <c r="BG1107" s="23">
        <v>67334911</v>
      </c>
      <c r="BH1107" s="25">
        <v>190511022</v>
      </c>
      <c r="BI1107" s="23">
        <v>0</v>
      </c>
      <c r="BJ1107" s="23">
        <v>15310232</v>
      </c>
      <c r="BK1107" s="23">
        <v>0</v>
      </c>
      <c r="BL1107" s="23">
        <v>0</v>
      </c>
      <c r="BM1107" s="23">
        <v>0</v>
      </c>
      <c r="BN1107" s="24">
        <v>0</v>
      </c>
      <c r="BO1107" s="23">
        <v>0</v>
      </c>
      <c r="BP1107" s="23">
        <v>0</v>
      </c>
      <c r="BQ1107" s="23">
        <v>0</v>
      </c>
      <c r="BR1107" s="25">
        <v>205821254</v>
      </c>
      <c r="BS1107" s="22">
        <v>0</v>
      </c>
      <c r="BT1107" s="23">
        <v>0</v>
      </c>
      <c r="BU1107" s="23">
        <v>0</v>
      </c>
      <c r="BV1107" s="23">
        <v>0</v>
      </c>
      <c r="BW1107" s="24">
        <v>0</v>
      </c>
      <c r="BX1107" s="23">
        <v>0</v>
      </c>
      <c r="BY1107" s="23">
        <v>0</v>
      </c>
      <c r="BZ1107" s="23">
        <v>0</v>
      </c>
      <c r="CA1107" s="25">
        <f t="shared" si="162"/>
        <v>205821254</v>
      </c>
      <c r="CB1107" s="22">
        <v>0</v>
      </c>
      <c r="CC1107" s="23">
        <v>0</v>
      </c>
      <c r="CD1107" s="23">
        <v>0</v>
      </c>
      <c r="CE1107" s="23">
        <v>0</v>
      </c>
      <c r="CF1107" s="24">
        <v>0</v>
      </c>
      <c r="CG1107" s="23">
        <v>0</v>
      </c>
      <c r="CH1107" s="23">
        <v>0</v>
      </c>
      <c r="CI1107" s="23">
        <v>0</v>
      </c>
      <c r="CJ1107" s="25">
        <f t="shared" si="163"/>
        <v>205821254</v>
      </c>
      <c r="CK1107" s="22">
        <v>0</v>
      </c>
      <c r="CL1107" s="23">
        <v>0</v>
      </c>
      <c r="CM1107" s="23">
        <v>0</v>
      </c>
      <c r="CN1107" s="23">
        <v>0</v>
      </c>
      <c r="CO1107" s="23">
        <v>0</v>
      </c>
      <c r="CP1107" s="24">
        <v>0</v>
      </c>
      <c r="CQ1107" s="23">
        <v>0</v>
      </c>
      <c r="CR1107" s="23">
        <v>0</v>
      </c>
      <c r="CS1107" s="25">
        <f t="shared" si="164"/>
        <v>205821254</v>
      </c>
      <c r="CT1107" s="22">
        <v>0</v>
      </c>
      <c r="CU1107" s="23">
        <v>0</v>
      </c>
      <c r="CV1107" s="23">
        <v>0</v>
      </c>
      <c r="CW1107" s="23"/>
      <c r="CX1107" s="23">
        <v>0</v>
      </c>
      <c r="CY1107" s="24">
        <v>0</v>
      </c>
      <c r="CZ1107" s="23">
        <v>0</v>
      </c>
      <c r="DA1107" s="23">
        <v>0</v>
      </c>
      <c r="DB1107" s="25">
        <f t="shared" si="156"/>
        <v>205821254</v>
      </c>
      <c r="DC1107" s="22">
        <v>0</v>
      </c>
      <c r="DD1107" s="23">
        <v>0</v>
      </c>
      <c r="DE1107" s="23">
        <v>0</v>
      </c>
      <c r="DF1107" s="23">
        <v>0</v>
      </c>
      <c r="DG1107" s="23">
        <v>0</v>
      </c>
      <c r="DH1107" s="24">
        <v>0</v>
      </c>
      <c r="DI1107" s="23">
        <v>0</v>
      </c>
      <c r="DJ1107" s="23">
        <v>0</v>
      </c>
      <c r="DK1107" s="25">
        <f t="shared" si="159"/>
        <v>205821254</v>
      </c>
      <c r="DL1107" s="28">
        <v>0</v>
      </c>
      <c r="DM1107" s="23">
        <v>0</v>
      </c>
      <c r="DN1107" s="23">
        <v>0</v>
      </c>
      <c r="DO1107" s="23">
        <v>0</v>
      </c>
      <c r="DP1107" s="23"/>
      <c r="DQ1107" s="23"/>
      <c r="DR1107" s="23">
        <v>0</v>
      </c>
      <c r="DS1107" s="23">
        <v>0</v>
      </c>
      <c r="DT1107" s="24">
        <v>0</v>
      </c>
      <c r="DU1107" s="23">
        <v>0</v>
      </c>
      <c r="DV1107" s="23">
        <v>0</v>
      </c>
      <c r="DW1107" s="26">
        <f t="shared" si="165"/>
        <v>205821254</v>
      </c>
      <c r="DX1107" s="26">
        <f>VLOOKUP(B1107,[2]RPTNCT049_ConsultaSaldosContabl!$I$4:$K$7914,3,0)</f>
        <v>68918102</v>
      </c>
      <c r="DY1107" s="13" t="e">
        <f>+S1107+AD1107+AU1107+#REF!+BG1107+#REF!+BQ1107+#REF!</f>
        <v>#REF!</v>
      </c>
    </row>
    <row r="1108" spans="1:129" ht="15" customHeight="1" x14ac:dyDescent="0.2">
      <c r="A1108" s="9">
        <v>8000190006</v>
      </c>
      <c r="B1108" s="9">
        <v>800019000</v>
      </c>
      <c r="C1108" s="9"/>
      <c r="D1108" s="27">
        <v>210752207</v>
      </c>
      <c r="E1108" s="21" t="s">
        <v>782</v>
      </c>
      <c r="F1108" s="20" t="s">
        <v>1917</v>
      </c>
      <c r="G1108" s="22">
        <f>VLOOKUP(A1108,[1]SGP!$A$4:$G$1137,7,0)</f>
        <v>0</v>
      </c>
      <c r="H1108" s="23"/>
      <c r="I1108" s="23">
        <v>0</v>
      </c>
      <c r="J1108" s="23">
        <v>0</v>
      </c>
      <c r="K1108" s="24">
        <v>0</v>
      </c>
      <c r="L1108" s="23">
        <v>0</v>
      </c>
      <c r="M1108" s="23">
        <v>0</v>
      </c>
      <c r="N1108" s="25">
        <f t="shared" si="158"/>
        <v>0</v>
      </c>
      <c r="O1108" s="25">
        <v>0</v>
      </c>
      <c r="P1108" s="22">
        <v>0</v>
      </c>
      <c r="Q1108" s="23">
        <v>0</v>
      </c>
      <c r="R1108" s="23">
        <v>0</v>
      </c>
      <c r="S1108" s="31">
        <v>90770254</v>
      </c>
      <c r="T1108" s="23">
        <v>0</v>
      </c>
      <c r="U1108" s="24">
        <v>0</v>
      </c>
      <c r="V1108" s="23">
        <v>0</v>
      </c>
      <c r="W1108" s="23">
        <v>0</v>
      </c>
      <c r="X1108" s="25">
        <f t="shared" si="160"/>
        <v>90770254</v>
      </c>
      <c r="Y1108" s="25">
        <v>0</v>
      </c>
      <c r="Z1108" s="22">
        <v>0</v>
      </c>
      <c r="AA1108" s="23">
        <v>0</v>
      </c>
      <c r="AB1108" s="22">
        <v>0</v>
      </c>
      <c r="AC1108" s="23">
        <v>0</v>
      </c>
      <c r="AD1108" s="23">
        <v>0</v>
      </c>
      <c r="AE1108" s="23">
        <v>0</v>
      </c>
      <c r="AF1108" s="24">
        <v>0</v>
      </c>
      <c r="AG1108" s="23">
        <v>0</v>
      </c>
      <c r="AH1108" s="23">
        <v>0</v>
      </c>
      <c r="AI1108" s="25">
        <f t="shared" si="161"/>
        <v>90770254</v>
      </c>
      <c r="AJ1108" s="25">
        <v>0</v>
      </c>
      <c r="AK1108" s="24">
        <v>0</v>
      </c>
      <c r="AL1108" s="23">
        <v>0</v>
      </c>
      <c r="AM1108" s="23">
        <v>0</v>
      </c>
      <c r="AN1108" s="24">
        <v>0</v>
      </c>
      <c r="AO1108" s="24">
        <v>0</v>
      </c>
      <c r="AP1108" s="23">
        <v>0</v>
      </c>
      <c r="AQ1108" s="23">
        <v>0</v>
      </c>
      <c r="AR1108" s="23">
        <v>0</v>
      </c>
      <c r="AS1108" s="41" t="s">
        <v>2304</v>
      </c>
      <c r="AT1108" s="23">
        <v>0</v>
      </c>
      <c r="AU1108" s="23">
        <v>0</v>
      </c>
      <c r="AV1108" s="25">
        <v>90770254</v>
      </c>
      <c r="AW1108" s="22">
        <v>0</v>
      </c>
      <c r="AX1108" s="23">
        <v>0</v>
      </c>
      <c r="AY1108" s="41">
        <v>0</v>
      </c>
      <c r="AZ1108" s="23">
        <v>0</v>
      </c>
      <c r="BA1108" s="24">
        <v>0</v>
      </c>
      <c r="BB1108" s="23">
        <v>0</v>
      </c>
      <c r="BC1108" s="23"/>
      <c r="BD1108" s="23">
        <v>0</v>
      </c>
      <c r="BE1108" s="41">
        <v>0</v>
      </c>
      <c r="BF1108" s="23">
        <v>75876405</v>
      </c>
      <c r="BG1108" s="23">
        <v>84006744</v>
      </c>
      <c r="BH1108" s="25">
        <v>250653403</v>
      </c>
      <c r="BI1108" s="23">
        <v>0</v>
      </c>
      <c r="BJ1108" s="23">
        <v>21062960</v>
      </c>
      <c r="BK1108" s="23">
        <v>0</v>
      </c>
      <c r="BL1108" s="23">
        <v>0</v>
      </c>
      <c r="BM1108" s="23">
        <v>0</v>
      </c>
      <c r="BN1108" s="24">
        <v>0</v>
      </c>
      <c r="BO1108" s="23">
        <v>0</v>
      </c>
      <c r="BP1108" s="23">
        <v>0</v>
      </c>
      <c r="BQ1108" s="23">
        <v>0</v>
      </c>
      <c r="BR1108" s="25">
        <v>271716363</v>
      </c>
      <c r="BS1108" s="22">
        <v>0</v>
      </c>
      <c r="BT1108" s="23">
        <v>0</v>
      </c>
      <c r="BU1108" s="23">
        <v>0</v>
      </c>
      <c r="BV1108" s="23">
        <v>0</v>
      </c>
      <c r="BW1108" s="24">
        <v>0</v>
      </c>
      <c r="BX1108" s="23">
        <v>0</v>
      </c>
      <c r="BY1108" s="23">
        <v>0</v>
      </c>
      <c r="BZ1108" s="23">
        <v>0</v>
      </c>
      <c r="CA1108" s="25">
        <f t="shared" si="162"/>
        <v>271716363</v>
      </c>
      <c r="CB1108" s="22">
        <v>0</v>
      </c>
      <c r="CC1108" s="23">
        <v>0</v>
      </c>
      <c r="CD1108" s="23">
        <v>0</v>
      </c>
      <c r="CE1108" s="23">
        <v>0</v>
      </c>
      <c r="CF1108" s="24">
        <v>0</v>
      </c>
      <c r="CG1108" s="23">
        <v>0</v>
      </c>
      <c r="CH1108" s="23">
        <v>0</v>
      </c>
      <c r="CI1108" s="23">
        <v>0</v>
      </c>
      <c r="CJ1108" s="25">
        <f t="shared" si="163"/>
        <v>271716363</v>
      </c>
      <c r="CK1108" s="22">
        <v>0</v>
      </c>
      <c r="CL1108" s="23">
        <v>0</v>
      </c>
      <c r="CM1108" s="23">
        <v>0</v>
      </c>
      <c r="CN1108" s="23">
        <v>0</v>
      </c>
      <c r="CO1108" s="23">
        <v>0</v>
      </c>
      <c r="CP1108" s="24">
        <v>0</v>
      </c>
      <c r="CQ1108" s="23">
        <v>0</v>
      </c>
      <c r="CR1108" s="23">
        <v>0</v>
      </c>
      <c r="CS1108" s="25">
        <f t="shared" si="164"/>
        <v>271716363</v>
      </c>
      <c r="CT1108" s="22">
        <v>0</v>
      </c>
      <c r="CU1108" s="23">
        <v>0</v>
      </c>
      <c r="CV1108" s="23">
        <v>0</v>
      </c>
      <c r="CW1108" s="23"/>
      <c r="CX1108" s="23">
        <v>0</v>
      </c>
      <c r="CY1108" s="24">
        <v>0</v>
      </c>
      <c r="CZ1108" s="23">
        <v>0</v>
      </c>
      <c r="DA1108" s="23">
        <v>0</v>
      </c>
      <c r="DB1108" s="25">
        <f t="shared" si="156"/>
        <v>271716363</v>
      </c>
      <c r="DC1108" s="22">
        <v>0</v>
      </c>
      <c r="DD1108" s="23">
        <v>0</v>
      </c>
      <c r="DE1108" s="23">
        <v>0</v>
      </c>
      <c r="DF1108" s="23">
        <v>0</v>
      </c>
      <c r="DG1108" s="23">
        <v>0</v>
      </c>
      <c r="DH1108" s="24">
        <v>0</v>
      </c>
      <c r="DI1108" s="23">
        <v>0</v>
      </c>
      <c r="DJ1108" s="23">
        <v>0</v>
      </c>
      <c r="DK1108" s="25">
        <f t="shared" si="159"/>
        <v>271716363</v>
      </c>
      <c r="DL1108" s="28">
        <v>0</v>
      </c>
      <c r="DM1108" s="23">
        <v>0</v>
      </c>
      <c r="DN1108" s="23">
        <v>0</v>
      </c>
      <c r="DO1108" s="23">
        <v>0</v>
      </c>
      <c r="DP1108" s="23"/>
      <c r="DQ1108" s="23"/>
      <c r="DR1108" s="23">
        <v>0</v>
      </c>
      <c r="DS1108" s="23">
        <v>0</v>
      </c>
      <c r="DT1108" s="24">
        <v>0</v>
      </c>
      <c r="DU1108" s="23">
        <v>0</v>
      </c>
      <c r="DV1108" s="23">
        <v>0</v>
      </c>
      <c r="DW1108" s="26">
        <f t="shared" si="165"/>
        <v>271716363</v>
      </c>
      <c r="DX1108" s="26">
        <f>VLOOKUP(B1108,[2]RPTNCT049_ConsultaSaldosContabl!$I$4:$K$7914,3,0)</f>
        <v>96939365</v>
      </c>
      <c r="DY1108" s="13" t="e">
        <f>+S1108+AD1108+AU1108+#REF!+BG1108+#REF!+BQ1108+#REF!</f>
        <v>#REF!</v>
      </c>
    </row>
    <row r="1109" spans="1:129" ht="15" customHeight="1" x14ac:dyDescent="0.2">
      <c r="A1109" s="9">
        <v>8000186895</v>
      </c>
      <c r="B1109" s="9">
        <v>800018689</v>
      </c>
      <c r="C1109" s="9"/>
      <c r="D1109" s="27">
        <v>210525805</v>
      </c>
      <c r="E1109" s="21" t="s">
        <v>621</v>
      </c>
      <c r="F1109" s="20" t="s">
        <v>1760</v>
      </c>
      <c r="G1109" s="22">
        <f>VLOOKUP(A1109,[1]SGP!$A$4:$G$1137,7,0)</f>
        <v>0</v>
      </c>
      <c r="H1109" s="23"/>
      <c r="I1109" s="23">
        <v>0</v>
      </c>
      <c r="J1109" s="23">
        <v>0</v>
      </c>
      <c r="K1109" s="24">
        <v>0</v>
      </c>
      <c r="L1109" s="23">
        <v>0</v>
      </c>
      <c r="M1109" s="23">
        <v>0</v>
      </c>
      <c r="N1109" s="25">
        <f t="shared" si="158"/>
        <v>0</v>
      </c>
      <c r="O1109" s="25">
        <v>0</v>
      </c>
      <c r="P1109" s="22">
        <v>0</v>
      </c>
      <c r="Q1109" s="23">
        <v>0</v>
      </c>
      <c r="R1109" s="23">
        <v>0</v>
      </c>
      <c r="S1109" s="31">
        <v>41755631</v>
      </c>
      <c r="T1109" s="23">
        <v>0</v>
      </c>
      <c r="U1109" s="24">
        <v>0</v>
      </c>
      <c r="V1109" s="23">
        <v>0</v>
      </c>
      <c r="W1109" s="23">
        <v>0</v>
      </c>
      <c r="X1109" s="25">
        <f t="shared" si="160"/>
        <v>41755631</v>
      </c>
      <c r="Y1109" s="25">
        <v>0</v>
      </c>
      <c r="Z1109" s="22">
        <v>0</v>
      </c>
      <c r="AA1109" s="23">
        <v>0</v>
      </c>
      <c r="AB1109" s="22">
        <v>0</v>
      </c>
      <c r="AC1109" s="23">
        <v>0</v>
      </c>
      <c r="AD1109" s="23">
        <v>0</v>
      </c>
      <c r="AE1109" s="23">
        <v>0</v>
      </c>
      <c r="AF1109" s="24">
        <v>0</v>
      </c>
      <c r="AG1109" s="23">
        <v>0</v>
      </c>
      <c r="AH1109" s="23">
        <v>0</v>
      </c>
      <c r="AI1109" s="25">
        <f t="shared" si="161"/>
        <v>41755631</v>
      </c>
      <c r="AJ1109" s="25">
        <v>0</v>
      </c>
      <c r="AK1109" s="24">
        <v>0</v>
      </c>
      <c r="AL1109" s="23">
        <v>0</v>
      </c>
      <c r="AM1109" s="23">
        <v>0</v>
      </c>
      <c r="AN1109" s="24">
        <v>0</v>
      </c>
      <c r="AO1109" s="24">
        <v>0</v>
      </c>
      <c r="AP1109" s="23">
        <v>0</v>
      </c>
      <c r="AQ1109" s="23">
        <v>0</v>
      </c>
      <c r="AR1109" s="23">
        <v>0</v>
      </c>
      <c r="AS1109" s="41" t="s">
        <v>2304</v>
      </c>
      <c r="AT1109" s="23">
        <v>0</v>
      </c>
      <c r="AU1109" s="23">
        <v>0</v>
      </c>
      <c r="AV1109" s="25">
        <v>41755631</v>
      </c>
      <c r="AW1109" s="22">
        <v>0</v>
      </c>
      <c r="AX1109" s="23">
        <v>0</v>
      </c>
      <c r="AY1109" s="41">
        <v>0</v>
      </c>
      <c r="AZ1109" s="23">
        <v>0</v>
      </c>
      <c r="BA1109" s="24">
        <v>0</v>
      </c>
      <c r="BB1109" s="23">
        <v>0</v>
      </c>
      <c r="BC1109" s="23"/>
      <c r="BD1109" s="23">
        <v>0</v>
      </c>
      <c r="BE1109" s="41">
        <v>0</v>
      </c>
      <c r="BF1109" s="23">
        <v>24393725</v>
      </c>
      <c r="BG1109" s="23">
        <v>38244245</v>
      </c>
      <c r="BH1109" s="25">
        <v>104393601</v>
      </c>
      <c r="BI1109" s="23">
        <v>0</v>
      </c>
      <c r="BJ1109" s="23">
        <v>6967536</v>
      </c>
      <c r="BK1109" s="23">
        <v>0</v>
      </c>
      <c r="BL1109" s="23">
        <v>0</v>
      </c>
      <c r="BM1109" s="23">
        <v>0</v>
      </c>
      <c r="BN1109" s="24">
        <v>0</v>
      </c>
      <c r="BO1109" s="23">
        <v>0</v>
      </c>
      <c r="BP1109" s="23">
        <v>0</v>
      </c>
      <c r="BQ1109" s="23">
        <v>0</v>
      </c>
      <c r="BR1109" s="25">
        <v>111361137</v>
      </c>
      <c r="BS1109" s="22">
        <v>0</v>
      </c>
      <c r="BT1109" s="23">
        <v>0</v>
      </c>
      <c r="BU1109" s="23">
        <v>0</v>
      </c>
      <c r="BV1109" s="23">
        <v>0</v>
      </c>
      <c r="BW1109" s="24">
        <v>0</v>
      </c>
      <c r="BX1109" s="23">
        <v>0</v>
      </c>
      <c r="BY1109" s="23">
        <v>0</v>
      </c>
      <c r="BZ1109" s="23">
        <v>0</v>
      </c>
      <c r="CA1109" s="25">
        <f t="shared" si="162"/>
        <v>111361137</v>
      </c>
      <c r="CB1109" s="22">
        <v>0</v>
      </c>
      <c r="CC1109" s="23">
        <v>0</v>
      </c>
      <c r="CD1109" s="23">
        <v>0</v>
      </c>
      <c r="CE1109" s="23">
        <v>0</v>
      </c>
      <c r="CF1109" s="24">
        <v>0</v>
      </c>
      <c r="CG1109" s="23">
        <v>0</v>
      </c>
      <c r="CH1109" s="23">
        <v>0</v>
      </c>
      <c r="CI1109" s="23">
        <v>0</v>
      </c>
      <c r="CJ1109" s="25">
        <f t="shared" si="163"/>
        <v>111361137</v>
      </c>
      <c r="CK1109" s="22">
        <v>0</v>
      </c>
      <c r="CL1109" s="23">
        <v>0</v>
      </c>
      <c r="CM1109" s="23">
        <v>0</v>
      </c>
      <c r="CN1109" s="23">
        <v>0</v>
      </c>
      <c r="CO1109" s="23">
        <v>0</v>
      </c>
      <c r="CP1109" s="24">
        <v>0</v>
      </c>
      <c r="CQ1109" s="23">
        <v>0</v>
      </c>
      <c r="CR1109" s="23">
        <v>0</v>
      </c>
      <c r="CS1109" s="25">
        <f t="shared" si="164"/>
        <v>111361137</v>
      </c>
      <c r="CT1109" s="22">
        <v>0</v>
      </c>
      <c r="CU1109" s="23">
        <v>0</v>
      </c>
      <c r="CV1109" s="23">
        <v>0</v>
      </c>
      <c r="CW1109" s="23"/>
      <c r="CX1109" s="23">
        <v>0</v>
      </c>
      <c r="CY1109" s="24">
        <v>0</v>
      </c>
      <c r="CZ1109" s="23">
        <v>0</v>
      </c>
      <c r="DA1109" s="23">
        <v>0</v>
      </c>
      <c r="DB1109" s="25">
        <f t="shared" si="156"/>
        <v>111361137</v>
      </c>
      <c r="DC1109" s="22">
        <v>0</v>
      </c>
      <c r="DD1109" s="23">
        <v>0</v>
      </c>
      <c r="DE1109" s="23">
        <v>0</v>
      </c>
      <c r="DF1109" s="23">
        <v>0</v>
      </c>
      <c r="DG1109" s="23">
        <v>0</v>
      </c>
      <c r="DH1109" s="24">
        <v>0</v>
      </c>
      <c r="DI1109" s="23">
        <v>0</v>
      </c>
      <c r="DJ1109" s="23">
        <v>0</v>
      </c>
      <c r="DK1109" s="25">
        <f t="shared" si="159"/>
        <v>111361137</v>
      </c>
      <c r="DL1109" s="28">
        <v>0</v>
      </c>
      <c r="DM1109" s="23">
        <v>0</v>
      </c>
      <c r="DN1109" s="23">
        <v>0</v>
      </c>
      <c r="DO1109" s="23">
        <v>0</v>
      </c>
      <c r="DP1109" s="23"/>
      <c r="DQ1109" s="23"/>
      <c r="DR1109" s="23">
        <v>0</v>
      </c>
      <c r="DS1109" s="23">
        <v>0</v>
      </c>
      <c r="DT1109" s="24">
        <v>0</v>
      </c>
      <c r="DU1109" s="23">
        <v>0</v>
      </c>
      <c r="DV1109" s="23">
        <v>0</v>
      </c>
      <c r="DW1109" s="26">
        <f t="shared" si="165"/>
        <v>111361137</v>
      </c>
      <c r="DX1109" s="26">
        <f>VLOOKUP(B1109,[2]RPTNCT049_ConsultaSaldosContabl!$I$4:$K$7914,3,0)</f>
        <v>31361261</v>
      </c>
      <c r="DY1109" s="13" t="e">
        <f>+S1109+AD1109+AU1109+#REF!+BG1109+#REF!+BQ1109+#REF!</f>
        <v>#REF!</v>
      </c>
    </row>
    <row r="1110" spans="1:129" ht="15" customHeight="1" x14ac:dyDescent="0.2">
      <c r="A1110" s="9">
        <v>8000186509</v>
      </c>
      <c r="B1110" s="9">
        <v>800018650</v>
      </c>
      <c r="C1110" s="9"/>
      <c r="D1110" s="27">
        <v>211986219</v>
      </c>
      <c r="E1110" s="21" t="s">
        <v>1113</v>
      </c>
      <c r="F1110" s="20" t="s">
        <v>2237</v>
      </c>
      <c r="G1110" s="22">
        <f>VLOOKUP(A1110,[1]SGP!$A$4:$G$1137,7,0)</f>
        <v>0</v>
      </c>
      <c r="H1110" s="23"/>
      <c r="I1110" s="23">
        <v>0</v>
      </c>
      <c r="J1110" s="23">
        <v>0</v>
      </c>
      <c r="K1110" s="24">
        <v>0</v>
      </c>
      <c r="L1110" s="23">
        <v>0</v>
      </c>
      <c r="M1110" s="23">
        <v>0</v>
      </c>
      <c r="N1110" s="25">
        <f t="shared" si="158"/>
        <v>0</v>
      </c>
      <c r="O1110" s="25">
        <v>0</v>
      </c>
      <c r="P1110" s="22">
        <v>0</v>
      </c>
      <c r="Q1110" s="23"/>
      <c r="R1110" s="23">
        <v>0</v>
      </c>
      <c r="S1110" s="31">
        <v>13392227</v>
      </c>
      <c r="T1110" s="23">
        <v>0</v>
      </c>
      <c r="U1110" s="24">
        <v>0</v>
      </c>
      <c r="V1110" s="23">
        <v>0</v>
      </c>
      <c r="W1110" s="23">
        <v>0</v>
      </c>
      <c r="X1110" s="25">
        <f t="shared" si="160"/>
        <v>13392227</v>
      </c>
      <c r="Y1110" s="25">
        <v>0</v>
      </c>
      <c r="Z1110" s="22">
        <v>0</v>
      </c>
      <c r="AA1110" s="23"/>
      <c r="AB1110" s="22">
        <v>0</v>
      </c>
      <c r="AC1110" s="23">
        <v>0</v>
      </c>
      <c r="AD1110" s="23">
        <v>0</v>
      </c>
      <c r="AE1110" s="23">
        <v>0</v>
      </c>
      <c r="AF1110" s="24">
        <v>0</v>
      </c>
      <c r="AG1110" s="23">
        <v>0</v>
      </c>
      <c r="AH1110" s="23">
        <v>0</v>
      </c>
      <c r="AI1110" s="25">
        <f t="shared" si="161"/>
        <v>13392227</v>
      </c>
      <c r="AJ1110" s="25">
        <v>0</v>
      </c>
      <c r="AK1110" s="24">
        <v>0</v>
      </c>
      <c r="AL1110" s="23">
        <v>0</v>
      </c>
      <c r="AM1110" s="23">
        <v>0</v>
      </c>
      <c r="AN1110" s="24">
        <v>0</v>
      </c>
      <c r="AO1110" s="24">
        <v>0</v>
      </c>
      <c r="AP1110" s="23">
        <v>0</v>
      </c>
      <c r="AQ1110" s="23">
        <v>0</v>
      </c>
      <c r="AR1110" s="23">
        <v>0</v>
      </c>
      <c r="AS1110" s="41" t="s">
        <v>2304</v>
      </c>
      <c r="AT1110" s="23">
        <v>0</v>
      </c>
      <c r="AU1110" s="23">
        <v>33999271</v>
      </c>
      <c r="AV1110" s="25">
        <v>47391498</v>
      </c>
      <c r="AW1110" s="22">
        <v>0</v>
      </c>
      <c r="AX1110" s="23">
        <v>0</v>
      </c>
      <c r="AY1110" s="41">
        <v>0</v>
      </c>
      <c r="AZ1110" s="23">
        <v>0</v>
      </c>
      <c r="BA1110" s="24">
        <v>0</v>
      </c>
      <c r="BB1110" s="23">
        <v>0</v>
      </c>
      <c r="BC1110" s="23"/>
      <c r="BD1110" s="23">
        <v>0</v>
      </c>
      <c r="BE1110" s="41">
        <v>0</v>
      </c>
      <c r="BF1110" s="23">
        <v>21832165</v>
      </c>
      <c r="BG1110" s="23">
        <v>44553329</v>
      </c>
      <c r="BH1110" s="25">
        <v>113776992</v>
      </c>
      <c r="BI1110" s="23">
        <v>0</v>
      </c>
      <c r="BJ1110" s="23">
        <v>6738123</v>
      </c>
      <c r="BK1110" s="23">
        <v>0</v>
      </c>
      <c r="BL1110" s="23">
        <v>0</v>
      </c>
      <c r="BM1110" s="23">
        <v>0</v>
      </c>
      <c r="BN1110" s="24">
        <v>0</v>
      </c>
      <c r="BO1110" s="23">
        <v>0</v>
      </c>
      <c r="BP1110" s="23">
        <v>0</v>
      </c>
      <c r="BQ1110" s="23">
        <v>0</v>
      </c>
      <c r="BR1110" s="25">
        <v>120515115</v>
      </c>
      <c r="BS1110" s="22">
        <v>0</v>
      </c>
      <c r="BT1110" s="23">
        <v>0</v>
      </c>
      <c r="BU1110" s="23">
        <v>0</v>
      </c>
      <c r="BV1110" s="23">
        <v>0</v>
      </c>
      <c r="BW1110" s="24">
        <v>0</v>
      </c>
      <c r="BX1110" s="23">
        <v>0</v>
      </c>
      <c r="BY1110" s="23">
        <v>0</v>
      </c>
      <c r="BZ1110" s="23">
        <v>0</v>
      </c>
      <c r="CA1110" s="25">
        <f t="shared" si="162"/>
        <v>120515115</v>
      </c>
      <c r="CB1110" s="22">
        <v>0</v>
      </c>
      <c r="CC1110" s="23">
        <v>0</v>
      </c>
      <c r="CD1110" s="23">
        <v>0</v>
      </c>
      <c r="CE1110" s="23">
        <v>0</v>
      </c>
      <c r="CF1110" s="24">
        <v>0</v>
      </c>
      <c r="CG1110" s="23">
        <v>0</v>
      </c>
      <c r="CH1110" s="23">
        <v>0</v>
      </c>
      <c r="CI1110" s="23">
        <v>0</v>
      </c>
      <c r="CJ1110" s="25">
        <f t="shared" si="163"/>
        <v>120515115</v>
      </c>
      <c r="CK1110" s="22">
        <v>0</v>
      </c>
      <c r="CL1110" s="23">
        <v>0</v>
      </c>
      <c r="CM1110" s="23">
        <v>0</v>
      </c>
      <c r="CN1110" s="23">
        <v>0</v>
      </c>
      <c r="CO1110" s="23">
        <v>0</v>
      </c>
      <c r="CP1110" s="24">
        <v>0</v>
      </c>
      <c r="CQ1110" s="23">
        <v>0</v>
      </c>
      <c r="CR1110" s="23">
        <v>0</v>
      </c>
      <c r="CS1110" s="25">
        <f t="shared" si="164"/>
        <v>120515115</v>
      </c>
      <c r="CT1110" s="22">
        <v>0</v>
      </c>
      <c r="CU1110" s="23">
        <v>0</v>
      </c>
      <c r="CV1110" s="23">
        <v>0</v>
      </c>
      <c r="CW1110" s="23"/>
      <c r="CX1110" s="23">
        <v>0</v>
      </c>
      <c r="CY1110" s="24">
        <v>0</v>
      </c>
      <c r="CZ1110" s="23">
        <v>0</v>
      </c>
      <c r="DA1110" s="23">
        <v>0</v>
      </c>
      <c r="DB1110" s="25">
        <f t="shared" si="156"/>
        <v>120515115</v>
      </c>
      <c r="DC1110" s="22">
        <v>0</v>
      </c>
      <c r="DD1110" s="23">
        <v>0</v>
      </c>
      <c r="DE1110" s="23">
        <v>0</v>
      </c>
      <c r="DF1110" s="23">
        <v>0</v>
      </c>
      <c r="DG1110" s="23">
        <v>0</v>
      </c>
      <c r="DH1110" s="24">
        <v>0</v>
      </c>
      <c r="DI1110" s="23">
        <v>0</v>
      </c>
      <c r="DJ1110" s="23">
        <v>0</v>
      </c>
      <c r="DK1110" s="25">
        <f t="shared" si="159"/>
        <v>120515115</v>
      </c>
      <c r="DL1110" s="28">
        <v>0</v>
      </c>
      <c r="DM1110" s="23">
        <v>0</v>
      </c>
      <c r="DN1110" s="23">
        <v>0</v>
      </c>
      <c r="DO1110" s="23">
        <v>0</v>
      </c>
      <c r="DP1110" s="23"/>
      <c r="DQ1110" s="23"/>
      <c r="DR1110" s="23">
        <v>0</v>
      </c>
      <c r="DS1110" s="23">
        <v>0</v>
      </c>
      <c r="DT1110" s="24">
        <v>0</v>
      </c>
      <c r="DU1110" s="23">
        <v>0</v>
      </c>
      <c r="DV1110" s="23">
        <v>0</v>
      </c>
      <c r="DW1110" s="26">
        <f t="shared" si="165"/>
        <v>120515115</v>
      </c>
      <c r="DX1110" s="26">
        <f>VLOOKUP(B1110,[2]RPTNCT049_ConsultaSaldosContabl!$I$4:$K$7914,3,0)</f>
        <v>28570288</v>
      </c>
      <c r="DY1110" s="13" t="e">
        <f>+S1110+AD1110+AU1110+#REF!+BG1110+#REF!+BQ1110+#REF!</f>
        <v>#REF!</v>
      </c>
    </row>
    <row r="1111" spans="1:129" ht="15" customHeight="1" x14ac:dyDescent="0.2">
      <c r="A1111" s="9">
        <v>8000172880</v>
      </c>
      <c r="B1111" s="9">
        <v>800017288</v>
      </c>
      <c r="C1111" s="9"/>
      <c r="D1111" s="27">
        <v>219215092</v>
      </c>
      <c r="E1111" s="21" t="s">
        <v>282</v>
      </c>
      <c r="F1111" s="20" t="s">
        <v>1431</v>
      </c>
      <c r="G1111" s="22">
        <f>VLOOKUP(A1111,[1]SGP!$A$4:$G$1137,7,0)</f>
        <v>0</v>
      </c>
      <c r="H1111" s="23"/>
      <c r="I1111" s="23">
        <v>0</v>
      </c>
      <c r="J1111" s="23">
        <v>0</v>
      </c>
      <c r="K1111" s="24">
        <v>0</v>
      </c>
      <c r="L1111" s="23">
        <v>0</v>
      </c>
      <c r="M1111" s="23">
        <v>0</v>
      </c>
      <c r="N1111" s="25">
        <f t="shared" si="158"/>
        <v>0</v>
      </c>
      <c r="O1111" s="25">
        <v>0</v>
      </c>
      <c r="P1111" s="22">
        <v>0</v>
      </c>
      <c r="Q1111" s="23">
        <v>0</v>
      </c>
      <c r="R1111" s="23">
        <v>0</v>
      </c>
      <c r="S1111" s="31">
        <v>16947744</v>
      </c>
      <c r="T1111" s="23">
        <v>0</v>
      </c>
      <c r="U1111" s="24">
        <v>0</v>
      </c>
      <c r="V1111" s="23">
        <v>0</v>
      </c>
      <c r="W1111" s="23">
        <v>0</v>
      </c>
      <c r="X1111" s="25">
        <f t="shared" si="160"/>
        <v>16947744</v>
      </c>
      <c r="Y1111" s="25">
        <v>0</v>
      </c>
      <c r="Z1111" s="22">
        <v>0</v>
      </c>
      <c r="AA1111" s="23">
        <v>0</v>
      </c>
      <c r="AB1111" s="22">
        <v>0</v>
      </c>
      <c r="AC1111" s="23">
        <v>0</v>
      </c>
      <c r="AD1111" s="23">
        <v>0</v>
      </c>
      <c r="AE1111" s="23">
        <v>0</v>
      </c>
      <c r="AF1111" s="24">
        <v>0</v>
      </c>
      <c r="AG1111" s="23">
        <v>0</v>
      </c>
      <c r="AH1111" s="23">
        <v>0</v>
      </c>
      <c r="AI1111" s="25">
        <f t="shared" si="161"/>
        <v>16947744</v>
      </c>
      <c r="AJ1111" s="25">
        <v>0</v>
      </c>
      <c r="AK1111" s="24">
        <v>0</v>
      </c>
      <c r="AL1111" s="23">
        <v>0</v>
      </c>
      <c r="AM1111" s="23">
        <v>0</v>
      </c>
      <c r="AN1111" s="24">
        <v>0</v>
      </c>
      <c r="AO1111" s="24">
        <v>0</v>
      </c>
      <c r="AP1111" s="23">
        <v>0</v>
      </c>
      <c r="AQ1111" s="23">
        <v>0</v>
      </c>
      <c r="AR1111" s="23">
        <v>0</v>
      </c>
      <c r="AS1111" s="41" t="s">
        <v>2304</v>
      </c>
      <c r="AT1111" s="23">
        <v>0</v>
      </c>
      <c r="AU1111" s="23">
        <v>0</v>
      </c>
      <c r="AV1111" s="25">
        <v>16947744</v>
      </c>
      <c r="AW1111" s="22">
        <v>0</v>
      </c>
      <c r="AX1111" s="23">
        <v>0</v>
      </c>
      <c r="AY1111" s="41">
        <v>0</v>
      </c>
      <c r="AZ1111" s="23">
        <v>0</v>
      </c>
      <c r="BA1111" s="24">
        <v>0</v>
      </c>
      <c r="BB1111" s="23">
        <v>0</v>
      </c>
      <c r="BC1111" s="23"/>
      <c r="BD1111" s="23">
        <v>0</v>
      </c>
      <c r="BE1111" s="41">
        <v>0</v>
      </c>
      <c r="BF1111" s="23">
        <v>14209695</v>
      </c>
      <c r="BG1111" s="23">
        <v>17106851</v>
      </c>
      <c r="BH1111" s="25">
        <v>48264290</v>
      </c>
      <c r="BI1111" s="23">
        <v>0</v>
      </c>
      <c r="BJ1111" s="23">
        <v>4256136</v>
      </c>
      <c r="BK1111" s="23">
        <v>0</v>
      </c>
      <c r="BL1111" s="23">
        <v>0</v>
      </c>
      <c r="BM1111" s="23">
        <v>0</v>
      </c>
      <c r="BN1111" s="24">
        <v>0</v>
      </c>
      <c r="BO1111" s="23">
        <v>0</v>
      </c>
      <c r="BP1111" s="23">
        <v>0</v>
      </c>
      <c r="BQ1111" s="23">
        <v>0</v>
      </c>
      <c r="BR1111" s="25">
        <v>52520426</v>
      </c>
      <c r="BS1111" s="22">
        <v>0</v>
      </c>
      <c r="BT1111" s="23">
        <v>0</v>
      </c>
      <c r="BU1111" s="23">
        <v>0</v>
      </c>
      <c r="BV1111" s="23">
        <v>0</v>
      </c>
      <c r="BW1111" s="24">
        <v>0</v>
      </c>
      <c r="BX1111" s="23">
        <v>0</v>
      </c>
      <c r="BY1111" s="23">
        <v>0</v>
      </c>
      <c r="BZ1111" s="23">
        <v>0</v>
      </c>
      <c r="CA1111" s="25">
        <f t="shared" si="162"/>
        <v>52520426</v>
      </c>
      <c r="CB1111" s="22">
        <v>0</v>
      </c>
      <c r="CC1111" s="23">
        <v>0</v>
      </c>
      <c r="CD1111" s="23">
        <v>0</v>
      </c>
      <c r="CE1111" s="23">
        <v>0</v>
      </c>
      <c r="CF1111" s="24">
        <v>0</v>
      </c>
      <c r="CG1111" s="23">
        <v>0</v>
      </c>
      <c r="CH1111" s="23">
        <v>0</v>
      </c>
      <c r="CI1111" s="23">
        <v>0</v>
      </c>
      <c r="CJ1111" s="25">
        <f t="shared" si="163"/>
        <v>52520426</v>
      </c>
      <c r="CK1111" s="22">
        <v>0</v>
      </c>
      <c r="CL1111" s="23">
        <v>0</v>
      </c>
      <c r="CM1111" s="23">
        <v>0</v>
      </c>
      <c r="CN1111" s="23">
        <v>0</v>
      </c>
      <c r="CO1111" s="23">
        <v>0</v>
      </c>
      <c r="CP1111" s="24">
        <v>0</v>
      </c>
      <c r="CQ1111" s="23">
        <v>0</v>
      </c>
      <c r="CR1111" s="23">
        <v>0</v>
      </c>
      <c r="CS1111" s="25">
        <f t="shared" si="164"/>
        <v>52520426</v>
      </c>
      <c r="CT1111" s="22">
        <v>0</v>
      </c>
      <c r="CU1111" s="23">
        <v>0</v>
      </c>
      <c r="CV1111" s="23">
        <v>0</v>
      </c>
      <c r="CW1111" s="23"/>
      <c r="CX1111" s="23">
        <v>0</v>
      </c>
      <c r="CY1111" s="24">
        <v>0</v>
      </c>
      <c r="CZ1111" s="23">
        <v>0</v>
      </c>
      <c r="DA1111" s="23">
        <v>0</v>
      </c>
      <c r="DB1111" s="25">
        <f t="shared" si="156"/>
        <v>52520426</v>
      </c>
      <c r="DC1111" s="22">
        <v>0</v>
      </c>
      <c r="DD1111" s="23">
        <v>0</v>
      </c>
      <c r="DE1111" s="23">
        <v>0</v>
      </c>
      <c r="DF1111" s="23">
        <v>0</v>
      </c>
      <c r="DG1111" s="23">
        <v>0</v>
      </c>
      <c r="DH1111" s="24">
        <v>0</v>
      </c>
      <c r="DI1111" s="23">
        <v>0</v>
      </c>
      <c r="DJ1111" s="23">
        <v>0</v>
      </c>
      <c r="DK1111" s="25">
        <f t="shared" si="159"/>
        <v>52520426</v>
      </c>
      <c r="DL1111" s="28">
        <v>0</v>
      </c>
      <c r="DM1111" s="23">
        <v>0</v>
      </c>
      <c r="DN1111" s="23">
        <v>0</v>
      </c>
      <c r="DO1111" s="23">
        <v>0</v>
      </c>
      <c r="DP1111" s="23">
        <v>0</v>
      </c>
      <c r="DQ1111" s="23"/>
      <c r="DR1111" s="23">
        <v>0</v>
      </c>
      <c r="DS1111" s="23">
        <v>0</v>
      </c>
      <c r="DT1111" s="24">
        <v>0</v>
      </c>
      <c r="DU1111" s="23">
        <v>0</v>
      </c>
      <c r="DV1111" s="23">
        <v>0</v>
      </c>
      <c r="DW1111" s="26">
        <f t="shared" si="165"/>
        <v>52520426</v>
      </c>
      <c r="DX1111" s="26">
        <f>VLOOKUP(B1111,[2]RPTNCT049_ConsultaSaldosContabl!$I$4:$K$7914,3,0)</f>
        <v>18465831</v>
      </c>
      <c r="DY1111" s="13" t="e">
        <f>+S1111+AD1111+AU1111+#REF!+BG1111+#REF!+BQ1111+#REF!</f>
        <v>#REF!</v>
      </c>
    </row>
    <row r="1112" spans="1:129" ht="15" customHeight="1" x14ac:dyDescent="0.2">
      <c r="A1112" s="9">
        <v>8000170229</v>
      </c>
      <c r="B1112" s="9">
        <v>800017022</v>
      </c>
      <c r="C1112" s="9"/>
      <c r="D1112" s="27">
        <v>210054800</v>
      </c>
      <c r="E1112" s="21" t="s">
        <v>869</v>
      </c>
      <c r="F1112" s="20" t="s">
        <v>2000</v>
      </c>
      <c r="G1112" s="22">
        <f>VLOOKUP(A1112,[1]SGP!$A$4:$G$1137,7,0)</f>
        <v>0</v>
      </c>
      <c r="H1112" s="23"/>
      <c r="I1112" s="23">
        <v>0</v>
      </c>
      <c r="J1112" s="23">
        <v>0</v>
      </c>
      <c r="K1112" s="24">
        <v>0</v>
      </c>
      <c r="L1112" s="23">
        <v>0</v>
      </c>
      <c r="M1112" s="23">
        <v>0</v>
      </c>
      <c r="N1112" s="25">
        <f t="shared" si="158"/>
        <v>0</v>
      </c>
      <c r="O1112" s="25">
        <v>0</v>
      </c>
      <c r="P1112" s="22">
        <v>0</v>
      </c>
      <c r="Q1112" s="23">
        <v>0</v>
      </c>
      <c r="R1112" s="23">
        <v>0</v>
      </c>
      <c r="S1112" s="31">
        <v>94128316</v>
      </c>
      <c r="T1112" s="23">
        <v>0</v>
      </c>
      <c r="U1112" s="24">
        <v>0</v>
      </c>
      <c r="V1112" s="23">
        <v>0</v>
      </c>
      <c r="W1112" s="23">
        <v>0</v>
      </c>
      <c r="X1112" s="25">
        <f t="shared" si="160"/>
        <v>94128316</v>
      </c>
      <c r="Y1112" s="25">
        <v>0</v>
      </c>
      <c r="Z1112" s="22">
        <v>0</v>
      </c>
      <c r="AA1112" s="23">
        <v>0</v>
      </c>
      <c r="AB1112" s="22">
        <v>0</v>
      </c>
      <c r="AC1112" s="23">
        <v>0</v>
      </c>
      <c r="AD1112" s="23">
        <v>0</v>
      </c>
      <c r="AE1112" s="23">
        <v>0</v>
      </c>
      <c r="AF1112" s="24">
        <v>0</v>
      </c>
      <c r="AG1112" s="23">
        <v>0</v>
      </c>
      <c r="AH1112" s="23">
        <v>0</v>
      </c>
      <c r="AI1112" s="25">
        <f t="shared" si="161"/>
        <v>94128316</v>
      </c>
      <c r="AJ1112" s="25">
        <v>0</v>
      </c>
      <c r="AK1112" s="24">
        <v>0</v>
      </c>
      <c r="AL1112" s="23">
        <v>0</v>
      </c>
      <c r="AM1112" s="23">
        <v>0</v>
      </c>
      <c r="AN1112" s="24">
        <v>0</v>
      </c>
      <c r="AO1112" s="24">
        <v>0</v>
      </c>
      <c r="AP1112" s="23">
        <v>0</v>
      </c>
      <c r="AQ1112" s="23">
        <v>0</v>
      </c>
      <c r="AR1112" s="23">
        <v>0</v>
      </c>
      <c r="AS1112" s="41" t="s">
        <v>2304</v>
      </c>
      <c r="AT1112" s="23">
        <v>0</v>
      </c>
      <c r="AU1112" s="23">
        <v>0</v>
      </c>
      <c r="AV1112" s="25">
        <v>94128316</v>
      </c>
      <c r="AW1112" s="22">
        <v>0</v>
      </c>
      <c r="AX1112" s="23">
        <v>0</v>
      </c>
      <c r="AY1112" s="41">
        <v>0</v>
      </c>
      <c r="AZ1112" s="23">
        <v>0</v>
      </c>
      <c r="BA1112" s="24">
        <v>0</v>
      </c>
      <c r="BB1112" s="23">
        <v>0</v>
      </c>
      <c r="BC1112" s="23"/>
      <c r="BD1112" s="23">
        <v>0</v>
      </c>
      <c r="BE1112" s="41">
        <v>0</v>
      </c>
      <c r="BF1112" s="23">
        <v>117432175</v>
      </c>
      <c r="BG1112" s="23">
        <v>68486542</v>
      </c>
      <c r="BH1112" s="25">
        <v>280047033</v>
      </c>
      <c r="BI1112" s="23">
        <v>0</v>
      </c>
      <c r="BJ1112" s="23">
        <v>31917776</v>
      </c>
      <c r="BK1112" s="23">
        <v>0</v>
      </c>
      <c r="BL1112" s="23">
        <v>0</v>
      </c>
      <c r="BM1112" s="23">
        <v>0</v>
      </c>
      <c r="BN1112" s="24">
        <v>0</v>
      </c>
      <c r="BO1112" s="23">
        <v>0</v>
      </c>
      <c r="BP1112" s="23">
        <v>0</v>
      </c>
      <c r="BQ1112" s="23">
        <v>0</v>
      </c>
      <c r="BR1112" s="25">
        <v>311964809</v>
      </c>
      <c r="BS1112" s="22">
        <v>0</v>
      </c>
      <c r="BT1112" s="23">
        <v>0</v>
      </c>
      <c r="BU1112" s="23">
        <v>0</v>
      </c>
      <c r="BV1112" s="23">
        <v>0</v>
      </c>
      <c r="BW1112" s="24">
        <v>0</v>
      </c>
      <c r="BX1112" s="23">
        <v>0</v>
      </c>
      <c r="BY1112" s="23">
        <v>0</v>
      </c>
      <c r="BZ1112" s="23">
        <v>0</v>
      </c>
      <c r="CA1112" s="25">
        <f t="shared" si="162"/>
        <v>311964809</v>
      </c>
      <c r="CB1112" s="22">
        <v>0</v>
      </c>
      <c r="CC1112" s="23">
        <v>0</v>
      </c>
      <c r="CD1112" s="23">
        <v>0</v>
      </c>
      <c r="CE1112" s="23">
        <v>0</v>
      </c>
      <c r="CF1112" s="24">
        <v>0</v>
      </c>
      <c r="CG1112" s="23">
        <v>0</v>
      </c>
      <c r="CH1112" s="23">
        <v>0</v>
      </c>
      <c r="CI1112" s="23">
        <v>0</v>
      </c>
      <c r="CJ1112" s="25">
        <f t="shared" si="163"/>
        <v>311964809</v>
      </c>
      <c r="CK1112" s="22">
        <v>0</v>
      </c>
      <c r="CL1112" s="23">
        <v>0</v>
      </c>
      <c r="CM1112" s="23">
        <v>0</v>
      </c>
      <c r="CN1112" s="23">
        <v>0</v>
      </c>
      <c r="CO1112" s="23">
        <v>0</v>
      </c>
      <c r="CP1112" s="24">
        <v>0</v>
      </c>
      <c r="CQ1112" s="23">
        <v>0</v>
      </c>
      <c r="CR1112" s="23">
        <v>0</v>
      </c>
      <c r="CS1112" s="25">
        <f t="shared" si="164"/>
        <v>311964809</v>
      </c>
      <c r="CT1112" s="22">
        <v>0</v>
      </c>
      <c r="CU1112" s="23">
        <v>0</v>
      </c>
      <c r="CV1112" s="23">
        <v>0</v>
      </c>
      <c r="CW1112" s="23"/>
      <c r="CX1112" s="23">
        <v>0</v>
      </c>
      <c r="CY1112" s="24">
        <v>0</v>
      </c>
      <c r="CZ1112" s="23">
        <v>0</v>
      </c>
      <c r="DA1112" s="23">
        <v>0</v>
      </c>
      <c r="DB1112" s="25">
        <f t="shared" si="156"/>
        <v>311964809</v>
      </c>
      <c r="DC1112" s="22">
        <v>0</v>
      </c>
      <c r="DD1112" s="23">
        <v>0</v>
      </c>
      <c r="DE1112" s="23">
        <v>0</v>
      </c>
      <c r="DF1112" s="23">
        <v>0</v>
      </c>
      <c r="DG1112" s="23">
        <v>0</v>
      </c>
      <c r="DH1112" s="24">
        <v>0</v>
      </c>
      <c r="DI1112" s="23">
        <v>0</v>
      </c>
      <c r="DJ1112" s="23">
        <v>0</v>
      </c>
      <c r="DK1112" s="25">
        <f t="shared" si="159"/>
        <v>311964809</v>
      </c>
      <c r="DL1112" s="28">
        <v>0</v>
      </c>
      <c r="DM1112" s="23">
        <v>0</v>
      </c>
      <c r="DN1112" s="23">
        <v>0</v>
      </c>
      <c r="DO1112" s="23">
        <v>0</v>
      </c>
      <c r="DP1112" s="23"/>
      <c r="DQ1112" s="23"/>
      <c r="DR1112" s="23">
        <v>0</v>
      </c>
      <c r="DS1112" s="23">
        <v>0</v>
      </c>
      <c r="DT1112" s="24">
        <v>0</v>
      </c>
      <c r="DU1112" s="23">
        <v>0</v>
      </c>
      <c r="DV1112" s="23">
        <v>0</v>
      </c>
      <c r="DW1112" s="26">
        <f t="shared" si="165"/>
        <v>311964809</v>
      </c>
      <c r="DX1112" s="26">
        <f>VLOOKUP(B1112,[2]RPTNCT049_ConsultaSaldosContabl!$I$4:$K$7914,3,0)</f>
        <v>149349951</v>
      </c>
      <c r="DY1112" s="13" t="e">
        <f>+S1112+AD1112+AU1112+#REF!+BG1112+#REF!+BQ1112+#REF!</f>
        <v>#REF!</v>
      </c>
    </row>
    <row r="1113" spans="1:129" ht="15" customHeight="1" x14ac:dyDescent="0.2">
      <c r="A1113" s="9">
        <v>8000167579</v>
      </c>
      <c r="B1113" s="9">
        <v>800016757</v>
      </c>
      <c r="C1113" s="9"/>
      <c r="D1113" s="27">
        <v>214615646</v>
      </c>
      <c r="E1113" s="21" t="s">
        <v>355</v>
      </c>
      <c r="F1113" s="20" t="s">
        <v>1500</v>
      </c>
      <c r="G1113" s="22">
        <f>VLOOKUP(A1113,[1]SGP!$A$4:$G$1137,7,0)</f>
        <v>0</v>
      </c>
      <c r="H1113" s="23"/>
      <c r="I1113" s="23">
        <v>0</v>
      </c>
      <c r="J1113" s="23">
        <v>0</v>
      </c>
      <c r="K1113" s="24">
        <v>0</v>
      </c>
      <c r="L1113" s="23">
        <v>0</v>
      </c>
      <c r="M1113" s="23">
        <v>0</v>
      </c>
      <c r="N1113" s="25">
        <f t="shared" si="158"/>
        <v>0</v>
      </c>
      <c r="O1113" s="25">
        <v>0</v>
      </c>
      <c r="P1113" s="22">
        <v>0</v>
      </c>
      <c r="Q1113" s="23">
        <v>0</v>
      </c>
      <c r="R1113" s="23">
        <v>0</v>
      </c>
      <c r="S1113" s="31">
        <v>190401329</v>
      </c>
      <c r="T1113" s="23">
        <v>0</v>
      </c>
      <c r="U1113" s="24">
        <v>0</v>
      </c>
      <c r="V1113" s="23">
        <v>0</v>
      </c>
      <c r="W1113" s="23">
        <v>0</v>
      </c>
      <c r="X1113" s="25">
        <f t="shared" si="160"/>
        <v>190401329</v>
      </c>
      <c r="Y1113" s="25">
        <v>0</v>
      </c>
      <c r="Z1113" s="22">
        <v>0</v>
      </c>
      <c r="AA1113" s="23">
        <v>0</v>
      </c>
      <c r="AB1113" s="22">
        <v>0</v>
      </c>
      <c r="AC1113" s="23">
        <v>0</v>
      </c>
      <c r="AD1113" s="23">
        <v>0</v>
      </c>
      <c r="AE1113" s="23">
        <v>0</v>
      </c>
      <c r="AF1113" s="24">
        <v>0</v>
      </c>
      <c r="AG1113" s="23">
        <v>0</v>
      </c>
      <c r="AH1113" s="23">
        <v>0</v>
      </c>
      <c r="AI1113" s="25">
        <f t="shared" si="161"/>
        <v>190401329</v>
      </c>
      <c r="AJ1113" s="25">
        <v>0</v>
      </c>
      <c r="AK1113" s="24">
        <v>0</v>
      </c>
      <c r="AL1113" s="23">
        <v>0</v>
      </c>
      <c r="AM1113" s="23">
        <v>0</v>
      </c>
      <c r="AN1113" s="24">
        <v>0</v>
      </c>
      <c r="AO1113" s="24">
        <v>0</v>
      </c>
      <c r="AP1113" s="23">
        <v>0</v>
      </c>
      <c r="AQ1113" s="23">
        <v>0</v>
      </c>
      <c r="AR1113" s="23">
        <v>0</v>
      </c>
      <c r="AS1113" s="41" t="s">
        <v>2304</v>
      </c>
      <c r="AT1113" s="23">
        <v>0</v>
      </c>
      <c r="AU1113" s="23">
        <v>0</v>
      </c>
      <c r="AV1113" s="25">
        <v>190401329</v>
      </c>
      <c r="AW1113" s="22">
        <v>0</v>
      </c>
      <c r="AX1113" s="23">
        <v>0</v>
      </c>
      <c r="AY1113" s="41">
        <v>0</v>
      </c>
      <c r="AZ1113" s="23">
        <v>0</v>
      </c>
      <c r="BA1113" s="24">
        <v>0</v>
      </c>
      <c r="BB1113" s="23">
        <v>0</v>
      </c>
      <c r="BC1113" s="23"/>
      <c r="BD1113" s="23">
        <v>0</v>
      </c>
      <c r="BE1113" s="41">
        <v>0</v>
      </c>
      <c r="BF1113" s="23">
        <v>103602480</v>
      </c>
      <c r="BG1113" s="23">
        <v>182422058</v>
      </c>
      <c r="BH1113" s="25">
        <v>476425867</v>
      </c>
      <c r="BI1113" s="23">
        <v>0</v>
      </c>
      <c r="BJ1113" s="23">
        <v>30608264</v>
      </c>
      <c r="BK1113" s="23">
        <v>0</v>
      </c>
      <c r="BL1113" s="23">
        <v>0</v>
      </c>
      <c r="BM1113" s="23">
        <v>0</v>
      </c>
      <c r="BN1113" s="24">
        <v>0</v>
      </c>
      <c r="BO1113" s="23">
        <v>0</v>
      </c>
      <c r="BP1113" s="23">
        <v>0</v>
      </c>
      <c r="BQ1113" s="23">
        <v>0</v>
      </c>
      <c r="BR1113" s="25">
        <v>507034131</v>
      </c>
      <c r="BS1113" s="22">
        <v>0</v>
      </c>
      <c r="BT1113" s="23">
        <v>0</v>
      </c>
      <c r="BU1113" s="23">
        <v>0</v>
      </c>
      <c r="BV1113" s="23">
        <v>0</v>
      </c>
      <c r="BW1113" s="24">
        <v>0</v>
      </c>
      <c r="BX1113" s="23">
        <v>0</v>
      </c>
      <c r="BY1113" s="23">
        <v>0</v>
      </c>
      <c r="BZ1113" s="23">
        <v>0</v>
      </c>
      <c r="CA1113" s="25">
        <f t="shared" si="162"/>
        <v>507034131</v>
      </c>
      <c r="CB1113" s="22">
        <v>0</v>
      </c>
      <c r="CC1113" s="23">
        <v>0</v>
      </c>
      <c r="CD1113" s="23">
        <v>0</v>
      </c>
      <c r="CE1113" s="23">
        <v>0</v>
      </c>
      <c r="CF1113" s="24">
        <v>0</v>
      </c>
      <c r="CG1113" s="23">
        <v>0</v>
      </c>
      <c r="CH1113" s="23">
        <v>0</v>
      </c>
      <c r="CI1113" s="23">
        <v>0</v>
      </c>
      <c r="CJ1113" s="25">
        <f t="shared" si="163"/>
        <v>507034131</v>
      </c>
      <c r="CK1113" s="22">
        <v>0</v>
      </c>
      <c r="CL1113" s="23">
        <v>0</v>
      </c>
      <c r="CM1113" s="23">
        <v>0</v>
      </c>
      <c r="CN1113" s="23">
        <v>0</v>
      </c>
      <c r="CO1113" s="23">
        <v>0</v>
      </c>
      <c r="CP1113" s="24">
        <v>0</v>
      </c>
      <c r="CQ1113" s="23">
        <v>0</v>
      </c>
      <c r="CR1113" s="23">
        <v>0</v>
      </c>
      <c r="CS1113" s="25">
        <f t="shared" si="164"/>
        <v>507034131</v>
      </c>
      <c r="CT1113" s="22">
        <v>0</v>
      </c>
      <c r="CU1113" s="23">
        <v>0</v>
      </c>
      <c r="CV1113" s="23">
        <v>0</v>
      </c>
      <c r="CW1113" s="23"/>
      <c r="CX1113" s="23">
        <v>0</v>
      </c>
      <c r="CY1113" s="24">
        <v>0</v>
      </c>
      <c r="CZ1113" s="23">
        <v>0</v>
      </c>
      <c r="DA1113" s="23">
        <v>0</v>
      </c>
      <c r="DB1113" s="25">
        <f t="shared" si="156"/>
        <v>507034131</v>
      </c>
      <c r="DC1113" s="22">
        <v>0</v>
      </c>
      <c r="DD1113" s="23">
        <v>0</v>
      </c>
      <c r="DE1113" s="23">
        <v>0</v>
      </c>
      <c r="DF1113" s="23">
        <v>0</v>
      </c>
      <c r="DG1113" s="23">
        <v>0</v>
      </c>
      <c r="DH1113" s="24">
        <v>0</v>
      </c>
      <c r="DI1113" s="23">
        <v>0</v>
      </c>
      <c r="DJ1113" s="23">
        <v>0</v>
      </c>
      <c r="DK1113" s="25">
        <f t="shared" si="159"/>
        <v>507034131</v>
      </c>
      <c r="DL1113" s="28">
        <v>0</v>
      </c>
      <c r="DM1113" s="23">
        <v>0</v>
      </c>
      <c r="DN1113" s="23">
        <v>0</v>
      </c>
      <c r="DO1113" s="23">
        <v>0</v>
      </c>
      <c r="DP1113" s="23"/>
      <c r="DQ1113" s="23"/>
      <c r="DR1113" s="23">
        <v>0</v>
      </c>
      <c r="DS1113" s="23">
        <v>0</v>
      </c>
      <c r="DT1113" s="24">
        <v>0</v>
      </c>
      <c r="DU1113" s="23">
        <v>0</v>
      </c>
      <c r="DV1113" s="23">
        <v>0</v>
      </c>
      <c r="DW1113" s="26">
        <f t="shared" si="165"/>
        <v>507034131</v>
      </c>
      <c r="DX1113" s="26">
        <f>VLOOKUP(B1113,[2]RPTNCT049_ConsultaSaldosContabl!$I$4:$K$7914,3,0)</f>
        <v>134210744</v>
      </c>
      <c r="DY1113" s="13" t="e">
        <f>+S1113+AD1113+AU1113+#REF!+BG1113+#REF!+BQ1113+#REF!</f>
        <v>#REF!</v>
      </c>
    </row>
    <row r="1114" spans="1:129" ht="15" customHeight="1" x14ac:dyDescent="0.2">
      <c r="A1114" s="9">
        <v>8000159911</v>
      </c>
      <c r="B1114" s="9">
        <v>800015991</v>
      </c>
      <c r="C1114" s="9"/>
      <c r="D1114" s="27">
        <v>217413074</v>
      </c>
      <c r="E1114" s="21" t="s">
        <v>241</v>
      </c>
      <c r="F1114" s="20" t="s">
        <v>1388</v>
      </c>
      <c r="G1114" s="22">
        <f>VLOOKUP(A1114,[1]SGP!$A$4:$G$1137,7,0)</f>
        <v>0</v>
      </c>
      <c r="H1114" s="23"/>
      <c r="I1114" s="23">
        <v>0</v>
      </c>
      <c r="J1114" s="23">
        <v>0</v>
      </c>
      <c r="K1114" s="24">
        <v>0</v>
      </c>
      <c r="L1114" s="23">
        <v>0</v>
      </c>
      <c r="M1114" s="23">
        <v>0</v>
      </c>
      <c r="N1114" s="25">
        <f t="shared" si="158"/>
        <v>0</v>
      </c>
      <c r="O1114" s="25">
        <v>0</v>
      </c>
      <c r="P1114" s="22">
        <v>0</v>
      </c>
      <c r="Q1114" s="23">
        <v>0</v>
      </c>
      <c r="R1114" s="23">
        <v>0</v>
      </c>
      <c r="S1114" s="31">
        <v>193341815</v>
      </c>
      <c r="T1114" s="23">
        <v>0</v>
      </c>
      <c r="U1114" s="24">
        <v>0</v>
      </c>
      <c r="V1114" s="23">
        <v>0</v>
      </c>
      <c r="W1114" s="23">
        <v>0</v>
      </c>
      <c r="X1114" s="25">
        <f t="shared" si="160"/>
        <v>193341815</v>
      </c>
      <c r="Y1114" s="25">
        <v>0</v>
      </c>
      <c r="Z1114" s="22">
        <v>0</v>
      </c>
      <c r="AA1114" s="23">
        <v>0</v>
      </c>
      <c r="AB1114" s="22">
        <v>0</v>
      </c>
      <c r="AC1114" s="23">
        <v>0</v>
      </c>
      <c r="AD1114" s="23">
        <v>0</v>
      </c>
      <c r="AE1114" s="23">
        <v>0</v>
      </c>
      <c r="AF1114" s="24">
        <v>0</v>
      </c>
      <c r="AG1114" s="23">
        <v>0</v>
      </c>
      <c r="AH1114" s="23">
        <v>0</v>
      </c>
      <c r="AI1114" s="25">
        <f t="shared" si="161"/>
        <v>193341815</v>
      </c>
      <c r="AJ1114" s="25">
        <v>0</v>
      </c>
      <c r="AK1114" s="24">
        <v>0</v>
      </c>
      <c r="AL1114" s="23">
        <v>0</v>
      </c>
      <c r="AM1114" s="23">
        <v>0</v>
      </c>
      <c r="AN1114" s="24">
        <v>0</v>
      </c>
      <c r="AO1114" s="24">
        <v>0</v>
      </c>
      <c r="AP1114" s="23">
        <v>0</v>
      </c>
      <c r="AQ1114" s="23">
        <v>0</v>
      </c>
      <c r="AR1114" s="23">
        <v>0</v>
      </c>
      <c r="AS1114" s="41" t="s">
        <v>2304</v>
      </c>
      <c r="AT1114" s="23">
        <v>0</v>
      </c>
      <c r="AU1114" s="23">
        <v>0</v>
      </c>
      <c r="AV1114" s="25">
        <v>193341815</v>
      </c>
      <c r="AW1114" s="22">
        <v>0</v>
      </c>
      <c r="AX1114" s="23">
        <v>0</v>
      </c>
      <c r="AY1114" s="41">
        <v>0</v>
      </c>
      <c r="AZ1114" s="23">
        <v>0</v>
      </c>
      <c r="BA1114" s="24">
        <v>0</v>
      </c>
      <c r="BB1114" s="23">
        <v>0</v>
      </c>
      <c r="BC1114" s="23"/>
      <c r="BD1114" s="23">
        <v>0</v>
      </c>
      <c r="BE1114" s="41">
        <v>0</v>
      </c>
      <c r="BF1114" s="23">
        <v>200325785</v>
      </c>
      <c r="BG1114" s="23">
        <v>174945393</v>
      </c>
      <c r="BH1114" s="25">
        <v>568612993</v>
      </c>
      <c r="BI1114" s="23">
        <v>0</v>
      </c>
      <c r="BJ1114" s="23">
        <v>59740549</v>
      </c>
      <c r="BK1114" s="23">
        <v>0</v>
      </c>
      <c r="BL1114" s="23">
        <v>0</v>
      </c>
      <c r="BM1114" s="23">
        <v>0</v>
      </c>
      <c r="BN1114" s="24">
        <v>0</v>
      </c>
      <c r="BO1114" s="23">
        <v>0</v>
      </c>
      <c r="BP1114" s="23">
        <v>0</v>
      </c>
      <c r="BQ1114" s="23">
        <v>0</v>
      </c>
      <c r="BR1114" s="25">
        <v>628353542</v>
      </c>
      <c r="BS1114" s="22">
        <v>0</v>
      </c>
      <c r="BT1114" s="23">
        <v>0</v>
      </c>
      <c r="BU1114" s="23">
        <v>0</v>
      </c>
      <c r="BV1114" s="23">
        <v>0</v>
      </c>
      <c r="BW1114" s="24">
        <v>0</v>
      </c>
      <c r="BX1114" s="23">
        <v>0</v>
      </c>
      <c r="BY1114" s="23">
        <v>0</v>
      </c>
      <c r="BZ1114" s="23">
        <v>0</v>
      </c>
      <c r="CA1114" s="25">
        <f t="shared" si="162"/>
        <v>628353542</v>
      </c>
      <c r="CB1114" s="22">
        <v>0</v>
      </c>
      <c r="CC1114" s="23">
        <v>0</v>
      </c>
      <c r="CD1114" s="23">
        <v>0</v>
      </c>
      <c r="CE1114" s="23">
        <v>0</v>
      </c>
      <c r="CF1114" s="24">
        <v>0</v>
      </c>
      <c r="CG1114" s="23">
        <v>0</v>
      </c>
      <c r="CH1114" s="23">
        <v>0</v>
      </c>
      <c r="CI1114" s="23">
        <v>0</v>
      </c>
      <c r="CJ1114" s="25">
        <f t="shared" si="163"/>
        <v>628353542</v>
      </c>
      <c r="CK1114" s="22">
        <v>0</v>
      </c>
      <c r="CL1114" s="23">
        <v>0</v>
      </c>
      <c r="CM1114" s="23">
        <v>0</v>
      </c>
      <c r="CN1114" s="23">
        <v>0</v>
      </c>
      <c r="CO1114" s="23">
        <v>0</v>
      </c>
      <c r="CP1114" s="24">
        <v>0</v>
      </c>
      <c r="CQ1114" s="23">
        <v>0</v>
      </c>
      <c r="CR1114" s="23">
        <v>0</v>
      </c>
      <c r="CS1114" s="25">
        <f t="shared" si="164"/>
        <v>628353542</v>
      </c>
      <c r="CT1114" s="22">
        <v>0</v>
      </c>
      <c r="CU1114" s="23">
        <v>0</v>
      </c>
      <c r="CV1114" s="23">
        <v>0</v>
      </c>
      <c r="CW1114" s="23"/>
      <c r="CX1114" s="23">
        <v>0</v>
      </c>
      <c r="CY1114" s="24">
        <v>0</v>
      </c>
      <c r="CZ1114" s="23">
        <v>0</v>
      </c>
      <c r="DA1114" s="23">
        <v>0</v>
      </c>
      <c r="DB1114" s="25">
        <f t="shared" si="156"/>
        <v>628353542</v>
      </c>
      <c r="DC1114" s="22">
        <v>0</v>
      </c>
      <c r="DD1114" s="23">
        <v>0</v>
      </c>
      <c r="DE1114" s="23">
        <v>0</v>
      </c>
      <c r="DF1114" s="23">
        <v>0</v>
      </c>
      <c r="DG1114" s="23">
        <v>0</v>
      </c>
      <c r="DH1114" s="24">
        <v>0</v>
      </c>
      <c r="DI1114" s="23">
        <v>0</v>
      </c>
      <c r="DJ1114" s="23">
        <v>0</v>
      </c>
      <c r="DK1114" s="25">
        <f t="shared" si="159"/>
        <v>628353542</v>
      </c>
      <c r="DL1114" s="28">
        <v>0</v>
      </c>
      <c r="DM1114" s="23">
        <v>0</v>
      </c>
      <c r="DN1114" s="23">
        <v>0</v>
      </c>
      <c r="DO1114" s="23">
        <v>0</v>
      </c>
      <c r="DP1114" s="23"/>
      <c r="DQ1114" s="23"/>
      <c r="DR1114" s="23">
        <v>0</v>
      </c>
      <c r="DS1114" s="23">
        <v>0</v>
      </c>
      <c r="DT1114" s="24">
        <v>0</v>
      </c>
      <c r="DU1114" s="23">
        <v>0</v>
      </c>
      <c r="DV1114" s="23">
        <v>0</v>
      </c>
      <c r="DW1114" s="26">
        <f t="shared" si="165"/>
        <v>628353542</v>
      </c>
      <c r="DX1114" s="26">
        <f>VLOOKUP(B1114,[2]RPTNCT049_ConsultaSaldosContabl!$I$4:$K$7914,3,0)</f>
        <v>260066334</v>
      </c>
      <c r="DY1114" s="13" t="e">
        <f>+S1114+AD1114+AU1114+#REF!+BG1114+#REF!+BQ1114+#REF!</f>
        <v>#REF!</v>
      </c>
    </row>
    <row r="1115" spans="1:129" ht="15" customHeight="1" x14ac:dyDescent="0.2">
      <c r="A1115" s="9">
        <v>8000159097</v>
      </c>
      <c r="B1115" s="9">
        <v>800015909</v>
      </c>
      <c r="C1115" s="9"/>
      <c r="D1115" s="27">
        <v>216415764</v>
      </c>
      <c r="E1115" s="21" t="s">
        <v>375</v>
      </c>
      <c r="F1115" s="20" t="s">
        <v>1520</v>
      </c>
      <c r="G1115" s="22">
        <f>VLOOKUP(A1115,[1]SGP!$A$4:$G$1137,7,0)</f>
        <v>0</v>
      </c>
      <c r="H1115" s="23"/>
      <c r="I1115" s="23">
        <v>0</v>
      </c>
      <c r="J1115" s="23">
        <v>0</v>
      </c>
      <c r="K1115" s="24">
        <v>0</v>
      </c>
      <c r="L1115" s="23">
        <v>0</v>
      </c>
      <c r="M1115" s="23">
        <v>0</v>
      </c>
      <c r="N1115" s="25">
        <f t="shared" si="158"/>
        <v>0</v>
      </c>
      <c r="O1115" s="25">
        <v>0</v>
      </c>
      <c r="P1115" s="22">
        <v>0</v>
      </c>
      <c r="Q1115" s="23">
        <v>0</v>
      </c>
      <c r="R1115" s="23">
        <v>0</v>
      </c>
      <c r="S1115" s="31">
        <v>71381424</v>
      </c>
      <c r="T1115" s="23">
        <v>0</v>
      </c>
      <c r="U1115" s="24">
        <v>0</v>
      </c>
      <c r="V1115" s="23">
        <v>0</v>
      </c>
      <c r="W1115" s="23">
        <v>0</v>
      </c>
      <c r="X1115" s="25">
        <f t="shared" si="160"/>
        <v>71381424</v>
      </c>
      <c r="Y1115" s="25">
        <v>0</v>
      </c>
      <c r="Z1115" s="22">
        <v>0</v>
      </c>
      <c r="AA1115" s="23">
        <v>0</v>
      </c>
      <c r="AB1115" s="22">
        <v>0</v>
      </c>
      <c r="AC1115" s="23">
        <v>0</v>
      </c>
      <c r="AD1115" s="23">
        <v>0</v>
      </c>
      <c r="AE1115" s="23">
        <v>0</v>
      </c>
      <c r="AF1115" s="24">
        <v>0</v>
      </c>
      <c r="AG1115" s="23">
        <v>0</v>
      </c>
      <c r="AH1115" s="23">
        <v>0</v>
      </c>
      <c r="AI1115" s="25">
        <f t="shared" si="161"/>
        <v>71381424</v>
      </c>
      <c r="AJ1115" s="25">
        <v>0</v>
      </c>
      <c r="AK1115" s="24">
        <v>0</v>
      </c>
      <c r="AL1115" s="23">
        <v>0</v>
      </c>
      <c r="AM1115" s="23">
        <v>0</v>
      </c>
      <c r="AN1115" s="24">
        <v>0</v>
      </c>
      <c r="AO1115" s="24">
        <v>0</v>
      </c>
      <c r="AP1115" s="23">
        <v>0</v>
      </c>
      <c r="AQ1115" s="23">
        <v>0</v>
      </c>
      <c r="AR1115" s="23">
        <v>0</v>
      </c>
      <c r="AS1115" s="41" t="s">
        <v>2304</v>
      </c>
      <c r="AT1115" s="23">
        <v>0</v>
      </c>
      <c r="AU1115" s="23">
        <v>0</v>
      </c>
      <c r="AV1115" s="25">
        <v>71381424</v>
      </c>
      <c r="AW1115" s="22">
        <v>0</v>
      </c>
      <c r="AX1115" s="23">
        <v>0</v>
      </c>
      <c r="AY1115" s="41">
        <v>0</v>
      </c>
      <c r="AZ1115" s="23">
        <v>0</v>
      </c>
      <c r="BA1115" s="24">
        <v>0</v>
      </c>
      <c r="BB1115" s="23">
        <v>0</v>
      </c>
      <c r="BC1115" s="23"/>
      <c r="BD1115" s="23">
        <v>0</v>
      </c>
      <c r="BE1115" s="41">
        <v>0</v>
      </c>
      <c r="BF1115" s="23">
        <v>49911335</v>
      </c>
      <c r="BG1115" s="23">
        <v>67613671</v>
      </c>
      <c r="BH1115" s="25">
        <v>188906430</v>
      </c>
      <c r="BI1115" s="23">
        <v>0</v>
      </c>
      <c r="BJ1115" s="23">
        <v>14255331</v>
      </c>
      <c r="BK1115" s="23">
        <v>0</v>
      </c>
      <c r="BL1115" s="23">
        <v>0</v>
      </c>
      <c r="BM1115" s="23">
        <v>0</v>
      </c>
      <c r="BN1115" s="24">
        <v>0</v>
      </c>
      <c r="BO1115" s="23">
        <v>0</v>
      </c>
      <c r="BP1115" s="23">
        <v>0</v>
      </c>
      <c r="BQ1115" s="23">
        <v>0</v>
      </c>
      <c r="BR1115" s="25">
        <v>203161761</v>
      </c>
      <c r="BS1115" s="22">
        <v>0</v>
      </c>
      <c r="BT1115" s="23">
        <v>0</v>
      </c>
      <c r="BU1115" s="23">
        <v>0</v>
      </c>
      <c r="BV1115" s="23">
        <v>0</v>
      </c>
      <c r="BW1115" s="24">
        <v>0</v>
      </c>
      <c r="BX1115" s="23">
        <v>0</v>
      </c>
      <c r="BY1115" s="23">
        <v>0</v>
      </c>
      <c r="BZ1115" s="23">
        <v>0</v>
      </c>
      <c r="CA1115" s="25">
        <f t="shared" si="162"/>
        <v>203161761</v>
      </c>
      <c r="CB1115" s="22">
        <v>0</v>
      </c>
      <c r="CC1115" s="23">
        <v>0</v>
      </c>
      <c r="CD1115" s="23">
        <v>0</v>
      </c>
      <c r="CE1115" s="23">
        <v>0</v>
      </c>
      <c r="CF1115" s="24">
        <v>0</v>
      </c>
      <c r="CG1115" s="23">
        <v>0</v>
      </c>
      <c r="CH1115" s="23">
        <v>0</v>
      </c>
      <c r="CI1115" s="23">
        <v>0</v>
      </c>
      <c r="CJ1115" s="25">
        <f t="shared" si="163"/>
        <v>203161761</v>
      </c>
      <c r="CK1115" s="22">
        <v>0</v>
      </c>
      <c r="CL1115" s="23">
        <v>0</v>
      </c>
      <c r="CM1115" s="23">
        <v>0</v>
      </c>
      <c r="CN1115" s="23">
        <v>0</v>
      </c>
      <c r="CO1115" s="23">
        <v>0</v>
      </c>
      <c r="CP1115" s="24">
        <v>0</v>
      </c>
      <c r="CQ1115" s="23">
        <v>0</v>
      </c>
      <c r="CR1115" s="23">
        <v>0</v>
      </c>
      <c r="CS1115" s="25">
        <f t="shared" si="164"/>
        <v>203161761</v>
      </c>
      <c r="CT1115" s="22">
        <v>0</v>
      </c>
      <c r="CU1115" s="23">
        <v>0</v>
      </c>
      <c r="CV1115" s="23">
        <v>0</v>
      </c>
      <c r="CW1115" s="23"/>
      <c r="CX1115" s="23">
        <v>0</v>
      </c>
      <c r="CY1115" s="24">
        <v>0</v>
      </c>
      <c r="CZ1115" s="23">
        <v>0</v>
      </c>
      <c r="DA1115" s="23">
        <v>0</v>
      </c>
      <c r="DB1115" s="25">
        <f t="shared" si="156"/>
        <v>203161761</v>
      </c>
      <c r="DC1115" s="22">
        <v>0</v>
      </c>
      <c r="DD1115" s="23">
        <v>0</v>
      </c>
      <c r="DE1115" s="23">
        <v>0</v>
      </c>
      <c r="DF1115" s="23">
        <v>0</v>
      </c>
      <c r="DG1115" s="23">
        <v>0</v>
      </c>
      <c r="DH1115" s="24">
        <v>0</v>
      </c>
      <c r="DI1115" s="23">
        <v>0</v>
      </c>
      <c r="DJ1115" s="23">
        <v>0</v>
      </c>
      <c r="DK1115" s="25">
        <f t="shared" si="159"/>
        <v>203161761</v>
      </c>
      <c r="DL1115" s="28">
        <v>0</v>
      </c>
      <c r="DM1115" s="23">
        <v>0</v>
      </c>
      <c r="DN1115" s="23">
        <v>0</v>
      </c>
      <c r="DO1115" s="23">
        <v>0</v>
      </c>
      <c r="DP1115" s="23"/>
      <c r="DQ1115" s="23"/>
      <c r="DR1115" s="23">
        <v>0</v>
      </c>
      <c r="DS1115" s="23">
        <v>0</v>
      </c>
      <c r="DT1115" s="24">
        <v>0</v>
      </c>
      <c r="DU1115" s="23">
        <v>0</v>
      </c>
      <c r="DV1115" s="23">
        <v>0</v>
      </c>
      <c r="DW1115" s="26">
        <f t="shared" si="165"/>
        <v>203161761</v>
      </c>
      <c r="DX1115" s="26">
        <f>VLOOKUP(B1115,[2]RPTNCT049_ConsultaSaldosContabl!$I$4:$K$7914,3,0)</f>
        <v>64166666</v>
      </c>
      <c r="DY1115" s="13" t="e">
        <f>+S1115+AD1115+AU1115+#REF!+BG1115+#REF!+BQ1115+#REF!</f>
        <v>#REF!</v>
      </c>
    </row>
    <row r="1116" spans="1:129" ht="15" customHeight="1" x14ac:dyDescent="0.2">
      <c r="A1116" s="9">
        <v>8000156891</v>
      </c>
      <c r="B1116" s="9">
        <v>800015689</v>
      </c>
      <c r="C1116" s="9"/>
      <c r="D1116" s="27">
        <v>211752317</v>
      </c>
      <c r="E1116" s="21" t="s">
        <v>794</v>
      </c>
      <c r="F1116" s="20" t="s">
        <v>1930</v>
      </c>
      <c r="G1116" s="22">
        <f>VLOOKUP(A1116,[1]SGP!$A$4:$G$1137,7,0)</f>
        <v>0</v>
      </c>
      <c r="H1116" s="23"/>
      <c r="I1116" s="23">
        <v>0</v>
      </c>
      <c r="J1116" s="23">
        <v>0</v>
      </c>
      <c r="K1116" s="24">
        <v>0</v>
      </c>
      <c r="L1116" s="23">
        <v>0</v>
      </c>
      <c r="M1116" s="23">
        <v>0</v>
      </c>
      <c r="N1116" s="25">
        <f t="shared" si="158"/>
        <v>0</v>
      </c>
      <c r="O1116" s="25">
        <v>0</v>
      </c>
      <c r="P1116" s="22">
        <v>0</v>
      </c>
      <c r="Q1116" s="23">
        <v>0</v>
      </c>
      <c r="R1116" s="23">
        <v>0</v>
      </c>
      <c r="S1116" s="31">
        <v>146560715</v>
      </c>
      <c r="T1116" s="23">
        <v>0</v>
      </c>
      <c r="U1116" s="24">
        <v>0</v>
      </c>
      <c r="V1116" s="23">
        <v>0</v>
      </c>
      <c r="W1116" s="23">
        <v>0</v>
      </c>
      <c r="X1116" s="25">
        <f t="shared" si="160"/>
        <v>146560715</v>
      </c>
      <c r="Y1116" s="25">
        <v>0</v>
      </c>
      <c r="Z1116" s="22">
        <v>0</v>
      </c>
      <c r="AA1116" s="23">
        <v>0</v>
      </c>
      <c r="AB1116" s="22">
        <v>0</v>
      </c>
      <c r="AC1116" s="23">
        <v>0</v>
      </c>
      <c r="AD1116" s="23">
        <v>0</v>
      </c>
      <c r="AE1116" s="23">
        <v>0</v>
      </c>
      <c r="AF1116" s="24">
        <v>0</v>
      </c>
      <c r="AG1116" s="23">
        <v>0</v>
      </c>
      <c r="AH1116" s="23">
        <v>0</v>
      </c>
      <c r="AI1116" s="25">
        <f t="shared" si="161"/>
        <v>146560715</v>
      </c>
      <c r="AJ1116" s="25">
        <v>0</v>
      </c>
      <c r="AK1116" s="24">
        <v>0</v>
      </c>
      <c r="AL1116" s="23">
        <v>0</v>
      </c>
      <c r="AM1116" s="23">
        <v>0</v>
      </c>
      <c r="AN1116" s="24">
        <v>0</v>
      </c>
      <c r="AO1116" s="24">
        <v>0</v>
      </c>
      <c r="AP1116" s="23">
        <v>0</v>
      </c>
      <c r="AQ1116" s="23">
        <v>0</v>
      </c>
      <c r="AR1116" s="23">
        <v>0</v>
      </c>
      <c r="AS1116" s="41" t="s">
        <v>2304</v>
      </c>
      <c r="AT1116" s="23">
        <v>0</v>
      </c>
      <c r="AU1116" s="23">
        <v>0</v>
      </c>
      <c r="AV1116" s="25">
        <v>146560715</v>
      </c>
      <c r="AW1116" s="22">
        <v>0</v>
      </c>
      <c r="AX1116" s="23">
        <v>0</v>
      </c>
      <c r="AY1116" s="41">
        <v>0</v>
      </c>
      <c r="AZ1116" s="23">
        <v>0</v>
      </c>
      <c r="BA1116" s="24">
        <v>0</v>
      </c>
      <c r="BB1116" s="23">
        <v>0</v>
      </c>
      <c r="BC1116" s="23"/>
      <c r="BD1116" s="23">
        <v>0</v>
      </c>
      <c r="BE1116" s="41">
        <v>0</v>
      </c>
      <c r="BF1116" s="23">
        <v>92142920</v>
      </c>
      <c r="BG1116" s="23">
        <v>134351325</v>
      </c>
      <c r="BH1116" s="25">
        <v>373054960</v>
      </c>
      <c r="BI1116" s="23">
        <v>0</v>
      </c>
      <c r="BJ1116" s="23">
        <v>25991760</v>
      </c>
      <c r="BK1116" s="23">
        <v>0</v>
      </c>
      <c r="BL1116" s="23">
        <v>0</v>
      </c>
      <c r="BM1116" s="23">
        <v>0</v>
      </c>
      <c r="BN1116" s="24">
        <v>0</v>
      </c>
      <c r="BO1116" s="23">
        <v>0</v>
      </c>
      <c r="BP1116" s="23">
        <v>0</v>
      </c>
      <c r="BQ1116" s="23">
        <v>0</v>
      </c>
      <c r="BR1116" s="25">
        <v>399046720</v>
      </c>
      <c r="BS1116" s="22">
        <v>0</v>
      </c>
      <c r="BT1116" s="23">
        <v>0</v>
      </c>
      <c r="BU1116" s="23">
        <v>0</v>
      </c>
      <c r="BV1116" s="23">
        <v>0</v>
      </c>
      <c r="BW1116" s="24">
        <v>0</v>
      </c>
      <c r="BX1116" s="23">
        <v>0</v>
      </c>
      <c r="BY1116" s="23">
        <v>0</v>
      </c>
      <c r="BZ1116" s="23">
        <v>0</v>
      </c>
      <c r="CA1116" s="25">
        <f t="shared" si="162"/>
        <v>399046720</v>
      </c>
      <c r="CB1116" s="22">
        <v>0</v>
      </c>
      <c r="CC1116" s="23">
        <v>0</v>
      </c>
      <c r="CD1116" s="23">
        <v>0</v>
      </c>
      <c r="CE1116" s="23">
        <v>0</v>
      </c>
      <c r="CF1116" s="24">
        <v>0</v>
      </c>
      <c r="CG1116" s="23">
        <v>0</v>
      </c>
      <c r="CH1116" s="23">
        <v>0</v>
      </c>
      <c r="CI1116" s="23">
        <v>0</v>
      </c>
      <c r="CJ1116" s="25">
        <f t="shared" si="163"/>
        <v>399046720</v>
      </c>
      <c r="CK1116" s="22">
        <v>0</v>
      </c>
      <c r="CL1116" s="23">
        <v>0</v>
      </c>
      <c r="CM1116" s="23">
        <v>0</v>
      </c>
      <c r="CN1116" s="23">
        <v>0</v>
      </c>
      <c r="CO1116" s="23">
        <v>0</v>
      </c>
      <c r="CP1116" s="24">
        <v>0</v>
      </c>
      <c r="CQ1116" s="23">
        <v>0</v>
      </c>
      <c r="CR1116" s="23">
        <v>0</v>
      </c>
      <c r="CS1116" s="25">
        <f t="shared" si="164"/>
        <v>399046720</v>
      </c>
      <c r="CT1116" s="22">
        <v>0</v>
      </c>
      <c r="CU1116" s="23">
        <v>0</v>
      </c>
      <c r="CV1116" s="23">
        <v>0</v>
      </c>
      <c r="CW1116" s="23"/>
      <c r="CX1116" s="23">
        <v>0</v>
      </c>
      <c r="CY1116" s="24">
        <v>0</v>
      </c>
      <c r="CZ1116" s="23">
        <v>0</v>
      </c>
      <c r="DA1116" s="23">
        <v>0</v>
      </c>
      <c r="DB1116" s="25">
        <f t="shared" si="156"/>
        <v>399046720</v>
      </c>
      <c r="DC1116" s="22">
        <v>0</v>
      </c>
      <c r="DD1116" s="23">
        <v>0</v>
      </c>
      <c r="DE1116" s="23">
        <v>0</v>
      </c>
      <c r="DF1116" s="23">
        <v>0</v>
      </c>
      <c r="DG1116" s="23">
        <v>0</v>
      </c>
      <c r="DH1116" s="24">
        <v>0</v>
      </c>
      <c r="DI1116" s="23">
        <v>0</v>
      </c>
      <c r="DJ1116" s="23">
        <v>0</v>
      </c>
      <c r="DK1116" s="25">
        <f t="shared" si="159"/>
        <v>399046720</v>
      </c>
      <c r="DL1116" s="28">
        <v>0</v>
      </c>
      <c r="DM1116" s="23">
        <v>0</v>
      </c>
      <c r="DN1116" s="23">
        <v>0</v>
      </c>
      <c r="DO1116" s="23">
        <v>0</v>
      </c>
      <c r="DP1116" s="23"/>
      <c r="DQ1116" s="23"/>
      <c r="DR1116" s="23">
        <v>0</v>
      </c>
      <c r="DS1116" s="23">
        <v>0</v>
      </c>
      <c r="DT1116" s="24">
        <v>0</v>
      </c>
      <c r="DU1116" s="23">
        <v>0</v>
      </c>
      <c r="DV1116" s="23">
        <v>0</v>
      </c>
      <c r="DW1116" s="26">
        <f t="shared" si="165"/>
        <v>399046720</v>
      </c>
      <c r="DX1116" s="26">
        <f>VLOOKUP(B1116,[2]RPTNCT049_ConsultaSaldosContabl!$I$4:$K$7914,3,0)</f>
        <v>118134680</v>
      </c>
      <c r="DY1116" s="13" t="e">
        <f>+S1116+AD1116+AU1116+#REF!+BG1116+#REF!+BQ1116+#REF!</f>
        <v>#REF!</v>
      </c>
    </row>
    <row r="1117" spans="1:129" ht="15" customHeight="1" x14ac:dyDescent="0.2">
      <c r="A1117" s="9">
        <v>8000149891</v>
      </c>
      <c r="B1117" s="9">
        <v>800014989</v>
      </c>
      <c r="C1117" s="9"/>
      <c r="D1117" s="27">
        <v>218715187</v>
      </c>
      <c r="E1117" s="21" t="s">
        <v>296</v>
      </c>
      <c r="F1117" s="20" t="s">
        <v>1445</v>
      </c>
      <c r="G1117" s="22">
        <f>VLOOKUP(A1117,[1]SGP!$A$4:$G$1137,7,0)</f>
        <v>0</v>
      </c>
      <c r="H1117" s="23"/>
      <c r="I1117" s="23">
        <v>0</v>
      </c>
      <c r="J1117" s="23">
        <v>0</v>
      </c>
      <c r="K1117" s="24">
        <v>0</v>
      </c>
      <c r="L1117" s="23">
        <v>0</v>
      </c>
      <c r="M1117" s="23">
        <v>0</v>
      </c>
      <c r="N1117" s="25">
        <f t="shared" si="158"/>
        <v>0</v>
      </c>
      <c r="O1117" s="25">
        <v>0</v>
      </c>
      <c r="P1117" s="22">
        <v>0</v>
      </c>
      <c r="Q1117" s="23">
        <v>0</v>
      </c>
      <c r="R1117" s="23">
        <v>0</v>
      </c>
      <c r="S1117" s="31">
        <v>23395033</v>
      </c>
      <c r="T1117" s="23">
        <v>0</v>
      </c>
      <c r="U1117" s="24">
        <v>0</v>
      </c>
      <c r="V1117" s="23">
        <v>0</v>
      </c>
      <c r="W1117" s="23">
        <v>0</v>
      </c>
      <c r="X1117" s="25">
        <f t="shared" si="160"/>
        <v>23395033</v>
      </c>
      <c r="Y1117" s="25">
        <v>0</v>
      </c>
      <c r="Z1117" s="22">
        <v>0</v>
      </c>
      <c r="AA1117" s="23">
        <v>0</v>
      </c>
      <c r="AB1117" s="22">
        <v>0</v>
      </c>
      <c r="AC1117" s="23">
        <v>0</v>
      </c>
      <c r="AD1117" s="23">
        <v>0</v>
      </c>
      <c r="AE1117" s="23">
        <v>0</v>
      </c>
      <c r="AF1117" s="24">
        <v>0</v>
      </c>
      <c r="AG1117" s="23">
        <v>0</v>
      </c>
      <c r="AH1117" s="23">
        <v>0</v>
      </c>
      <c r="AI1117" s="25">
        <f t="shared" si="161"/>
        <v>23395033</v>
      </c>
      <c r="AJ1117" s="25">
        <v>0</v>
      </c>
      <c r="AK1117" s="24">
        <v>0</v>
      </c>
      <c r="AL1117" s="23">
        <v>0</v>
      </c>
      <c r="AM1117" s="23">
        <v>0</v>
      </c>
      <c r="AN1117" s="24">
        <v>0</v>
      </c>
      <c r="AO1117" s="24">
        <v>0</v>
      </c>
      <c r="AP1117" s="23">
        <v>0</v>
      </c>
      <c r="AQ1117" s="23">
        <v>0</v>
      </c>
      <c r="AR1117" s="23">
        <v>0</v>
      </c>
      <c r="AS1117" s="41" t="s">
        <v>2304</v>
      </c>
      <c r="AT1117" s="23">
        <v>0</v>
      </c>
      <c r="AU1117" s="23">
        <v>0</v>
      </c>
      <c r="AV1117" s="25">
        <v>23395033</v>
      </c>
      <c r="AW1117" s="22">
        <v>0</v>
      </c>
      <c r="AX1117" s="23">
        <v>0</v>
      </c>
      <c r="AY1117" s="41">
        <v>0</v>
      </c>
      <c r="AZ1117" s="23">
        <v>0</v>
      </c>
      <c r="BA1117" s="24">
        <v>0</v>
      </c>
      <c r="BB1117" s="23">
        <v>0</v>
      </c>
      <c r="BC1117" s="23"/>
      <c r="BD1117" s="23">
        <v>0</v>
      </c>
      <c r="BE1117" s="41">
        <v>0</v>
      </c>
      <c r="BF1117" s="23">
        <v>16030395</v>
      </c>
      <c r="BG1117" s="23">
        <v>20992759</v>
      </c>
      <c r="BH1117" s="25">
        <v>60418187</v>
      </c>
      <c r="BI1117" s="23">
        <v>0</v>
      </c>
      <c r="BJ1117" s="23">
        <v>4725913</v>
      </c>
      <c r="BK1117" s="23">
        <v>0</v>
      </c>
      <c r="BL1117" s="23">
        <v>0</v>
      </c>
      <c r="BM1117" s="23">
        <v>0</v>
      </c>
      <c r="BN1117" s="24">
        <v>0</v>
      </c>
      <c r="BO1117" s="23">
        <v>0</v>
      </c>
      <c r="BP1117" s="23">
        <v>0</v>
      </c>
      <c r="BQ1117" s="23">
        <v>0</v>
      </c>
      <c r="BR1117" s="25">
        <v>65144100</v>
      </c>
      <c r="BS1117" s="22">
        <v>0</v>
      </c>
      <c r="BT1117" s="23">
        <v>0</v>
      </c>
      <c r="BU1117" s="23">
        <v>0</v>
      </c>
      <c r="BV1117" s="23">
        <v>0</v>
      </c>
      <c r="BW1117" s="24">
        <v>0</v>
      </c>
      <c r="BX1117" s="23">
        <v>0</v>
      </c>
      <c r="BY1117" s="23">
        <v>0</v>
      </c>
      <c r="BZ1117" s="23">
        <v>0</v>
      </c>
      <c r="CA1117" s="25">
        <f t="shared" si="162"/>
        <v>65144100</v>
      </c>
      <c r="CB1117" s="22">
        <v>0</v>
      </c>
      <c r="CC1117" s="23">
        <v>0</v>
      </c>
      <c r="CD1117" s="23">
        <v>0</v>
      </c>
      <c r="CE1117" s="23">
        <v>0</v>
      </c>
      <c r="CF1117" s="24">
        <v>0</v>
      </c>
      <c r="CG1117" s="23">
        <v>0</v>
      </c>
      <c r="CH1117" s="23">
        <v>0</v>
      </c>
      <c r="CI1117" s="23">
        <v>0</v>
      </c>
      <c r="CJ1117" s="25">
        <f t="shared" si="163"/>
        <v>65144100</v>
      </c>
      <c r="CK1117" s="22">
        <v>0</v>
      </c>
      <c r="CL1117" s="23">
        <v>0</v>
      </c>
      <c r="CM1117" s="23">
        <v>0</v>
      </c>
      <c r="CN1117" s="23">
        <v>0</v>
      </c>
      <c r="CO1117" s="23">
        <v>0</v>
      </c>
      <c r="CP1117" s="24">
        <v>0</v>
      </c>
      <c r="CQ1117" s="23">
        <v>0</v>
      </c>
      <c r="CR1117" s="23">
        <v>0</v>
      </c>
      <c r="CS1117" s="25">
        <f t="shared" si="164"/>
        <v>65144100</v>
      </c>
      <c r="CT1117" s="22">
        <v>0</v>
      </c>
      <c r="CU1117" s="23">
        <v>0</v>
      </c>
      <c r="CV1117" s="23">
        <v>0</v>
      </c>
      <c r="CW1117" s="23"/>
      <c r="CX1117" s="23">
        <v>0</v>
      </c>
      <c r="CY1117" s="24">
        <v>0</v>
      </c>
      <c r="CZ1117" s="23">
        <v>0</v>
      </c>
      <c r="DA1117" s="23">
        <v>0</v>
      </c>
      <c r="DB1117" s="25">
        <f t="shared" si="156"/>
        <v>65144100</v>
      </c>
      <c r="DC1117" s="22">
        <v>0</v>
      </c>
      <c r="DD1117" s="23">
        <v>0</v>
      </c>
      <c r="DE1117" s="23">
        <v>0</v>
      </c>
      <c r="DF1117" s="23">
        <v>0</v>
      </c>
      <c r="DG1117" s="23">
        <v>0</v>
      </c>
      <c r="DH1117" s="24">
        <v>0</v>
      </c>
      <c r="DI1117" s="23">
        <v>0</v>
      </c>
      <c r="DJ1117" s="23">
        <v>0</v>
      </c>
      <c r="DK1117" s="25">
        <f t="shared" si="159"/>
        <v>65144100</v>
      </c>
      <c r="DL1117" s="28">
        <v>0</v>
      </c>
      <c r="DM1117" s="23">
        <v>0</v>
      </c>
      <c r="DN1117" s="23">
        <v>0</v>
      </c>
      <c r="DO1117" s="23">
        <v>0</v>
      </c>
      <c r="DP1117" s="23"/>
      <c r="DQ1117" s="23"/>
      <c r="DR1117" s="23">
        <v>0</v>
      </c>
      <c r="DS1117" s="23">
        <v>0</v>
      </c>
      <c r="DT1117" s="24">
        <v>0</v>
      </c>
      <c r="DU1117" s="23">
        <v>0</v>
      </c>
      <c r="DV1117" s="23">
        <v>0</v>
      </c>
      <c r="DW1117" s="26">
        <f t="shared" si="165"/>
        <v>65144100</v>
      </c>
      <c r="DX1117" s="26">
        <f>VLOOKUP(B1117,[2]RPTNCT049_ConsultaSaldosContabl!$I$4:$K$7914,3,0)</f>
        <v>20756308</v>
      </c>
      <c r="DY1117" s="13" t="e">
        <f>+S1117+AD1117+AU1117+#REF!+BG1117+#REF!+BQ1117+#REF!</f>
        <v>#REF!</v>
      </c>
    </row>
    <row r="1118" spans="1:129" ht="15" customHeight="1" x14ac:dyDescent="0.2">
      <c r="A1118" s="9">
        <v>8000144346</v>
      </c>
      <c r="B1118" s="9">
        <v>800014434</v>
      </c>
      <c r="C1118" s="9"/>
      <c r="D1118" s="27">
        <v>212081220</v>
      </c>
      <c r="E1118" s="21" t="s">
        <v>1088</v>
      </c>
      <c r="F1118" s="20" t="s">
        <v>2212</v>
      </c>
      <c r="G1118" s="22">
        <f>VLOOKUP(A1118,[1]SGP!$A$4:$G$1137,7,0)</f>
        <v>0</v>
      </c>
      <c r="H1118" s="23"/>
      <c r="I1118" s="23">
        <v>0</v>
      </c>
      <c r="J1118" s="23">
        <v>0</v>
      </c>
      <c r="K1118" s="24">
        <v>0</v>
      </c>
      <c r="L1118" s="23">
        <v>0</v>
      </c>
      <c r="M1118" s="23">
        <v>0</v>
      </c>
      <c r="N1118" s="25">
        <f t="shared" si="158"/>
        <v>0</v>
      </c>
      <c r="O1118" s="25">
        <v>0</v>
      </c>
      <c r="P1118" s="22">
        <v>0</v>
      </c>
      <c r="Q1118" s="23">
        <v>0</v>
      </c>
      <c r="R1118" s="23">
        <v>0</v>
      </c>
      <c r="S1118" s="31">
        <v>34777370</v>
      </c>
      <c r="T1118" s="23">
        <v>0</v>
      </c>
      <c r="U1118" s="24">
        <v>0</v>
      </c>
      <c r="V1118" s="23">
        <v>0</v>
      </c>
      <c r="W1118" s="23">
        <v>0</v>
      </c>
      <c r="X1118" s="25">
        <f t="shared" si="160"/>
        <v>34777370</v>
      </c>
      <c r="Y1118" s="25">
        <v>0</v>
      </c>
      <c r="Z1118" s="22">
        <v>0</v>
      </c>
      <c r="AA1118" s="23">
        <v>0</v>
      </c>
      <c r="AB1118" s="22">
        <v>0</v>
      </c>
      <c r="AC1118" s="23">
        <v>0</v>
      </c>
      <c r="AD1118" s="23">
        <v>0</v>
      </c>
      <c r="AE1118" s="23">
        <v>0</v>
      </c>
      <c r="AF1118" s="24">
        <v>0</v>
      </c>
      <c r="AG1118" s="23">
        <v>0</v>
      </c>
      <c r="AH1118" s="23">
        <v>0</v>
      </c>
      <c r="AI1118" s="25">
        <f t="shared" si="161"/>
        <v>34777370</v>
      </c>
      <c r="AJ1118" s="25">
        <v>0</v>
      </c>
      <c r="AK1118" s="24">
        <v>0</v>
      </c>
      <c r="AL1118" s="23">
        <v>0</v>
      </c>
      <c r="AM1118" s="23">
        <v>0</v>
      </c>
      <c r="AN1118" s="24">
        <v>0</v>
      </c>
      <c r="AO1118" s="24">
        <v>0</v>
      </c>
      <c r="AP1118" s="23">
        <v>0</v>
      </c>
      <c r="AQ1118" s="23">
        <v>0</v>
      </c>
      <c r="AR1118" s="23">
        <v>0</v>
      </c>
      <c r="AS1118" s="41" t="s">
        <v>2304</v>
      </c>
      <c r="AT1118" s="23">
        <v>0</v>
      </c>
      <c r="AU1118" s="23">
        <v>0</v>
      </c>
      <c r="AV1118" s="25">
        <v>34777370</v>
      </c>
      <c r="AW1118" s="22">
        <v>0</v>
      </c>
      <c r="AX1118" s="23">
        <v>0</v>
      </c>
      <c r="AY1118" s="41">
        <v>0</v>
      </c>
      <c r="AZ1118" s="23">
        <v>0</v>
      </c>
      <c r="BA1118" s="24">
        <v>0</v>
      </c>
      <c r="BB1118" s="23">
        <v>0</v>
      </c>
      <c r="BC1118" s="23"/>
      <c r="BD1118" s="23">
        <v>0</v>
      </c>
      <c r="BE1118" s="41">
        <v>0</v>
      </c>
      <c r="BF1118" s="23">
        <v>34159580</v>
      </c>
      <c r="BG1118" s="23">
        <v>32201730</v>
      </c>
      <c r="BH1118" s="25">
        <v>101138680</v>
      </c>
      <c r="BI1118" s="23">
        <v>0</v>
      </c>
      <c r="BJ1118" s="23">
        <v>9756774</v>
      </c>
      <c r="BK1118" s="23">
        <v>0</v>
      </c>
      <c r="BL1118" s="23">
        <v>0</v>
      </c>
      <c r="BM1118" s="23">
        <v>0</v>
      </c>
      <c r="BN1118" s="24">
        <v>0</v>
      </c>
      <c r="BO1118" s="23">
        <v>0</v>
      </c>
      <c r="BP1118" s="23">
        <v>0</v>
      </c>
      <c r="BQ1118" s="23">
        <v>0</v>
      </c>
      <c r="BR1118" s="25">
        <v>110895454</v>
      </c>
      <c r="BS1118" s="22">
        <v>0</v>
      </c>
      <c r="BT1118" s="23">
        <v>0</v>
      </c>
      <c r="BU1118" s="23">
        <v>0</v>
      </c>
      <c r="BV1118" s="23">
        <v>0</v>
      </c>
      <c r="BW1118" s="24">
        <v>0</v>
      </c>
      <c r="BX1118" s="23">
        <v>0</v>
      </c>
      <c r="BY1118" s="23">
        <v>0</v>
      </c>
      <c r="BZ1118" s="23">
        <v>0</v>
      </c>
      <c r="CA1118" s="25">
        <f t="shared" si="162"/>
        <v>110895454</v>
      </c>
      <c r="CB1118" s="22">
        <v>0</v>
      </c>
      <c r="CC1118" s="23">
        <v>0</v>
      </c>
      <c r="CD1118" s="23">
        <v>0</v>
      </c>
      <c r="CE1118" s="23">
        <v>0</v>
      </c>
      <c r="CF1118" s="24">
        <v>0</v>
      </c>
      <c r="CG1118" s="23">
        <v>0</v>
      </c>
      <c r="CH1118" s="23">
        <v>0</v>
      </c>
      <c r="CI1118" s="23">
        <v>0</v>
      </c>
      <c r="CJ1118" s="25">
        <f t="shared" si="163"/>
        <v>110895454</v>
      </c>
      <c r="CK1118" s="22">
        <v>0</v>
      </c>
      <c r="CL1118" s="23">
        <v>0</v>
      </c>
      <c r="CM1118" s="23">
        <v>0</v>
      </c>
      <c r="CN1118" s="23">
        <v>0</v>
      </c>
      <c r="CO1118" s="23">
        <v>0</v>
      </c>
      <c r="CP1118" s="24">
        <v>0</v>
      </c>
      <c r="CQ1118" s="23">
        <v>0</v>
      </c>
      <c r="CR1118" s="23">
        <v>0</v>
      </c>
      <c r="CS1118" s="25">
        <f t="shared" si="164"/>
        <v>110895454</v>
      </c>
      <c r="CT1118" s="22">
        <v>0</v>
      </c>
      <c r="CU1118" s="23">
        <v>0</v>
      </c>
      <c r="CV1118" s="23">
        <v>0</v>
      </c>
      <c r="CW1118" s="23"/>
      <c r="CX1118" s="23">
        <v>0</v>
      </c>
      <c r="CY1118" s="24">
        <v>0</v>
      </c>
      <c r="CZ1118" s="23">
        <v>0</v>
      </c>
      <c r="DA1118" s="23">
        <v>0</v>
      </c>
      <c r="DB1118" s="25">
        <f t="shared" si="156"/>
        <v>110895454</v>
      </c>
      <c r="DC1118" s="22">
        <v>0</v>
      </c>
      <c r="DD1118" s="23">
        <v>0</v>
      </c>
      <c r="DE1118" s="23">
        <v>0</v>
      </c>
      <c r="DF1118" s="23">
        <v>0</v>
      </c>
      <c r="DG1118" s="23">
        <v>0</v>
      </c>
      <c r="DH1118" s="24">
        <v>0</v>
      </c>
      <c r="DI1118" s="23">
        <v>0</v>
      </c>
      <c r="DJ1118" s="23">
        <v>0</v>
      </c>
      <c r="DK1118" s="25">
        <f t="shared" ref="DK1118:DK1137" si="166">+DB1118+DC1118+DD1118+DE1118+DF1118+DG1118+DH1118+DI1118+DJ1118</f>
        <v>110895454</v>
      </c>
      <c r="DL1118" s="28">
        <v>0</v>
      </c>
      <c r="DM1118" s="23">
        <v>0</v>
      </c>
      <c r="DN1118" s="23">
        <v>0</v>
      </c>
      <c r="DO1118" s="23">
        <v>0</v>
      </c>
      <c r="DP1118" s="23"/>
      <c r="DQ1118" s="23"/>
      <c r="DR1118" s="23">
        <v>0</v>
      </c>
      <c r="DS1118" s="23">
        <v>0</v>
      </c>
      <c r="DT1118" s="24">
        <v>0</v>
      </c>
      <c r="DU1118" s="23">
        <v>0</v>
      </c>
      <c r="DV1118" s="23">
        <v>0</v>
      </c>
      <c r="DW1118" s="26">
        <f t="shared" si="165"/>
        <v>110895454</v>
      </c>
      <c r="DX1118" s="26">
        <f>VLOOKUP(B1118,[2]RPTNCT049_ConsultaSaldosContabl!$I$4:$K$7914,3,0)</f>
        <v>43916354</v>
      </c>
      <c r="DY1118" s="13" t="e">
        <f>+S1118+AD1118+AU1118+#REF!+BG1118+#REF!+BQ1118+#REF!</f>
        <v>#REF!</v>
      </c>
    </row>
    <row r="1119" spans="1:129" ht="15" customHeight="1" x14ac:dyDescent="0.2">
      <c r="A1119" s="9">
        <v>8000136839</v>
      </c>
      <c r="B1119" s="9">
        <v>800013683</v>
      </c>
      <c r="C1119" s="9"/>
      <c r="D1119" s="27">
        <v>212215322</v>
      </c>
      <c r="E1119" s="21" t="s">
        <v>315</v>
      </c>
      <c r="F1119" s="20" t="s">
        <v>1463</v>
      </c>
      <c r="G1119" s="22">
        <f>VLOOKUP(A1119,[1]SGP!$A$4:$G$1137,7,0)</f>
        <v>0</v>
      </c>
      <c r="H1119" s="23"/>
      <c r="I1119" s="23">
        <v>0</v>
      </c>
      <c r="J1119" s="23">
        <v>0</v>
      </c>
      <c r="K1119" s="24">
        <v>0</v>
      </c>
      <c r="L1119" s="23">
        <v>0</v>
      </c>
      <c r="M1119" s="23">
        <v>0</v>
      </c>
      <c r="N1119" s="25">
        <f t="shared" si="158"/>
        <v>0</v>
      </c>
      <c r="O1119" s="25">
        <v>0</v>
      </c>
      <c r="P1119" s="22">
        <v>0</v>
      </c>
      <c r="Q1119" s="23">
        <v>0</v>
      </c>
      <c r="R1119" s="23">
        <v>0</v>
      </c>
      <c r="S1119" s="31">
        <v>83581113</v>
      </c>
      <c r="T1119" s="23">
        <v>0</v>
      </c>
      <c r="U1119" s="24">
        <v>0</v>
      </c>
      <c r="V1119" s="23">
        <v>0</v>
      </c>
      <c r="W1119" s="23">
        <v>0</v>
      </c>
      <c r="X1119" s="25">
        <f t="shared" si="160"/>
        <v>83581113</v>
      </c>
      <c r="Y1119" s="25">
        <v>0</v>
      </c>
      <c r="Z1119" s="22">
        <v>0</v>
      </c>
      <c r="AA1119" s="23">
        <v>0</v>
      </c>
      <c r="AB1119" s="22">
        <v>0</v>
      </c>
      <c r="AC1119" s="23">
        <v>0</v>
      </c>
      <c r="AD1119" s="23">
        <v>0</v>
      </c>
      <c r="AE1119" s="23">
        <v>0</v>
      </c>
      <c r="AF1119" s="24">
        <v>0</v>
      </c>
      <c r="AG1119" s="23">
        <v>0</v>
      </c>
      <c r="AH1119" s="23">
        <v>0</v>
      </c>
      <c r="AI1119" s="25">
        <f t="shared" si="161"/>
        <v>83581113</v>
      </c>
      <c r="AJ1119" s="25">
        <v>0</v>
      </c>
      <c r="AK1119" s="24">
        <v>0</v>
      </c>
      <c r="AL1119" s="23">
        <v>0</v>
      </c>
      <c r="AM1119" s="23">
        <v>0</v>
      </c>
      <c r="AN1119" s="24">
        <v>0</v>
      </c>
      <c r="AO1119" s="24">
        <v>0</v>
      </c>
      <c r="AP1119" s="23">
        <v>0</v>
      </c>
      <c r="AQ1119" s="23">
        <v>0</v>
      </c>
      <c r="AR1119" s="23">
        <v>0</v>
      </c>
      <c r="AS1119" s="41" t="s">
        <v>2304</v>
      </c>
      <c r="AT1119" s="23">
        <v>0</v>
      </c>
      <c r="AU1119" s="23">
        <v>0</v>
      </c>
      <c r="AV1119" s="25">
        <v>83581113</v>
      </c>
      <c r="AW1119" s="22">
        <v>0</v>
      </c>
      <c r="AX1119" s="23">
        <v>0</v>
      </c>
      <c r="AY1119" s="41">
        <v>0</v>
      </c>
      <c r="AZ1119" s="23">
        <v>0</v>
      </c>
      <c r="BA1119" s="24">
        <v>0</v>
      </c>
      <c r="BB1119" s="23">
        <v>0</v>
      </c>
      <c r="BC1119" s="23"/>
      <c r="BD1119" s="23">
        <v>0</v>
      </c>
      <c r="BE1119" s="41">
        <v>0</v>
      </c>
      <c r="BF1119" s="23">
        <v>44779505</v>
      </c>
      <c r="BG1119" s="23">
        <v>77260328</v>
      </c>
      <c r="BH1119" s="25">
        <v>205620946</v>
      </c>
      <c r="BI1119" s="23">
        <v>0</v>
      </c>
      <c r="BJ1119" s="23">
        <v>13445872</v>
      </c>
      <c r="BK1119" s="23">
        <v>0</v>
      </c>
      <c r="BL1119" s="23">
        <v>0</v>
      </c>
      <c r="BM1119" s="23">
        <v>0</v>
      </c>
      <c r="BN1119" s="24">
        <v>0</v>
      </c>
      <c r="BO1119" s="23">
        <v>0</v>
      </c>
      <c r="BP1119" s="23">
        <v>0</v>
      </c>
      <c r="BQ1119" s="23">
        <v>0</v>
      </c>
      <c r="BR1119" s="25">
        <v>219066818</v>
      </c>
      <c r="BS1119" s="22">
        <v>0</v>
      </c>
      <c r="BT1119" s="23">
        <v>0</v>
      </c>
      <c r="BU1119" s="23">
        <v>0</v>
      </c>
      <c r="BV1119" s="23">
        <v>0</v>
      </c>
      <c r="BW1119" s="24">
        <v>0</v>
      </c>
      <c r="BX1119" s="23">
        <v>0</v>
      </c>
      <c r="BY1119" s="23">
        <v>0</v>
      </c>
      <c r="BZ1119" s="23">
        <v>0</v>
      </c>
      <c r="CA1119" s="25">
        <f t="shared" si="162"/>
        <v>219066818</v>
      </c>
      <c r="CB1119" s="22">
        <v>0</v>
      </c>
      <c r="CC1119" s="23">
        <v>0</v>
      </c>
      <c r="CD1119" s="23">
        <v>0</v>
      </c>
      <c r="CE1119" s="23">
        <v>0</v>
      </c>
      <c r="CF1119" s="24">
        <v>0</v>
      </c>
      <c r="CG1119" s="23">
        <v>0</v>
      </c>
      <c r="CH1119" s="23">
        <v>0</v>
      </c>
      <c r="CI1119" s="23">
        <v>0</v>
      </c>
      <c r="CJ1119" s="25">
        <f t="shared" si="163"/>
        <v>219066818</v>
      </c>
      <c r="CK1119" s="22">
        <v>0</v>
      </c>
      <c r="CL1119" s="23">
        <v>0</v>
      </c>
      <c r="CM1119" s="23">
        <v>0</v>
      </c>
      <c r="CN1119" s="23">
        <v>0</v>
      </c>
      <c r="CO1119" s="23">
        <v>0</v>
      </c>
      <c r="CP1119" s="24">
        <v>0</v>
      </c>
      <c r="CQ1119" s="23">
        <v>0</v>
      </c>
      <c r="CR1119" s="23">
        <v>0</v>
      </c>
      <c r="CS1119" s="25">
        <f t="shared" si="164"/>
        <v>219066818</v>
      </c>
      <c r="CT1119" s="22">
        <v>0</v>
      </c>
      <c r="CU1119" s="23">
        <v>0</v>
      </c>
      <c r="CV1119" s="23">
        <v>0</v>
      </c>
      <c r="CW1119" s="23"/>
      <c r="CX1119" s="23">
        <v>0</v>
      </c>
      <c r="CY1119" s="24">
        <v>0</v>
      </c>
      <c r="CZ1119" s="23">
        <v>0</v>
      </c>
      <c r="DA1119" s="23">
        <v>0</v>
      </c>
      <c r="DB1119" s="25">
        <f t="shared" si="156"/>
        <v>219066818</v>
      </c>
      <c r="DC1119" s="22">
        <v>0</v>
      </c>
      <c r="DD1119" s="23">
        <v>0</v>
      </c>
      <c r="DE1119" s="23">
        <v>0</v>
      </c>
      <c r="DF1119" s="23">
        <v>0</v>
      </c>
      <c r="DG1119" s="23">
        <v>0</v>
      </c>
      <c r="DH1119" s="24">
        <v>0</v>
      </c>
      <c r="DI1119" s="23">
        <v>0</v>
      </c>
      <c r="DJ1119" s="23">
        <v>0</v>
      </c>
      <c r="DK1119" s="25">
        <f t="shared" si="166"/>
        <v>219066818</v>
      </c>
      <c r="DL1119" s="28">
        <v>0</v>
      </c>
      <c r="DM1119" s="23">
        <v>0</v>
      </c>
      <c r="DN1119" s="23">
        <v>0</v>
      </c>
      <c r="DO1119" s="23">
        <v>0</v>
      </c>
      <c r="DP1119" s="23"/>
      <c r="DQ1119" s="23"/>
      <c r="DR1119" s="23">
        <v>0</v>
      </c>
      <c r="DS1119" s="23">
        <v>0</v>
      </c>
      <c r="DT1119" s="24">
        <v>0</v>
      </c>
      <c r="DU1119" s="23">
        <v>0</v>
      </c>
      <c r="DV1119" s="23">
        <v>0</v>
      </c>
      <c r="DW1119" s="26">
        <f t="shared" si="165"/>
        <v>219066818</v>
      </c>
      <c r="DX1119" s="26">
        <f>VLOOKUP(B1119,[2]RPTNCT049_ConsultaSaldosContabl!$I$4:$K$7914,3,0)</f>
        <v>58225377</v>
      </c>
      <c r="DY1119" s="13" t="e">
        <f>+S1119+AD1119+AU1119+#REF!+BG1119+#REF!+BQ1119+#REF!</f>
        <v>#REF!</v>
      </c>
    </row>
    <row r="1120" spans="1:129" ht="15" customHeight="1" x14ac:dyDescent="0.2">
      <c r="A1120" s="9">
        <v>8000136767</v>
      </c>
      <c r="B1120" s="9">
        <v>800013676</v>
      </c>
      <c r="C1120" s="9"/>
      <c r="D1120" s="27">
        <v>215905659</v>
      </c>
      <c r="E1120" s="21" t="s">
        <v>184</v>
      </c>
      <c r="F1120" s="20" t="s">
        <v>1333</v>
      </c>
      <c r="G1120" s="22">
        <f>VLOOKUP(A1120,[1]SGP!$A$4:$G$1137,7,0)</f>
        <v>0</v>
      </c>
      <c r="H1120" s="23"/>
      <c r="I1120" s="23">
        <v>0</v>
      </c>
      <c r="J1120" s="23">
        <v>0</v>
      </c>
      <c r="K1120" s="24">
        <v>0</v>
      </c>
      <c r="L1120" s="23">
        <v>0</v>
      </c>
      <c r="M1120" s="23">
        <v>0</v>
      </c>
      <c r="N1120" s="25">
        <f t="shared" si="158"/>
        <v>0</v>
      </c>
      <c r="O1120" s="25">
        <v>0</v>
      </c>
      <c r="P1120" s="22">
        <v>0</v>
      </c>
      <c r="Q1120" s="23">
        <v>0</v>
      </c>
      <c r="R1120" s="23">
        <v>0</v>
      </c>
      <c r="S1120" s="31">
        <v>164487238</v>
      </c>
      <c r="T1120" s="23">
        <v>0</v>
      </c>
      <c r="U1120" s="24">
        <v>0</v>
      </c>
      <c r="V1120" s="23">
        <v>0</v>
      </c>
      <c r="W1120" s="23">
        <v>0</v>
      </c>
      <c r="X1120" s="25">
        <f t="shared" si="160"/>
        <v>164487238</v>
      </c>
      <c r="Y1120" s="25">
        <v>0</v>
      </c>
      <c r="Z1120" s="22">
        <v>0</v>
      </c>
      <c r="AA1120" s="23">
        <v>0</v>
      </c>
      <c r="AB1120" s="22">
        <v>0</v>
      </c>
      <c r="AC1120" s="23">
        <v>0</v>
      </c>
      <c r="AD1120" s="23">
        <v>0</v>
      </c>
      <c r="AE1120" s="23">
        <v>0</v>
      </c>
      <c r="AF1120" s="24">
        <v>0</v>
      </c>
      <c r="AG1120" s="23">
        <v>0</v>
      </c>
      <c r="AH1120" s="23">
        <v>0</v>
      </c>
      <c r="AI1120" s="25">
        <f t="shared" si="161"/>
        <v>164487238</v>
      </c>
      <c r="AJ1120" s="25">
        <v>0</v>
      </c>
      <c r="AK1120" s="24">
        <v>0</v>
      </c>
      <c r="AL1120" s="23">
        <v>0</v>
      </c>
      <c r="AM1120" s="23">
        <v>0</v>
      </c>
      <c r="AN1120" s="24">
        <v>0</v>
      </c>
      <c r="AO1120" s="24">
        <v>0</v>
      </c>
      <c r="AP1120" s="23">
        <v>0</v>
      </c>
      <c r="AQ1120" s="23">
        <v>0</v>
      </c>
      <c r="AR1120" s="23">
        <v>0</v>
      </c>
      <c r="AS1120" s="41" t="s">
        <v>2304</v>
      </c>
      <c r="AT1120" s="23">
        <v>0</v>
      </c>
      <c r="AU1120" s="23">
        <v>0</v>
      </c>
      <c r="AV1120" s="25">
        <v>164487238</v>
      </c>
      <c r="AW1120" s="22">
        <v>0</v>
      </c>
      <c r="AX1120" s="23">
        <v>0</v>
      </c>
      <c r="AY1120" s="41">
        <v>0</v>
      </c>
      <c r="AZ1120" s="23">
        <v>0</v>
      </c>
      <c r="BA1120" s="24">
        <v>0</v>
      </c>
      <c r="BB1120" s="23">
        <v>0</v>
      </c>
      <c r="BC1120" s="23"/>
      <c r="BD1120" s="23">
        <v>0</v>
      </c>
      <c r="BE1120" s="41">
        <v>0</v>
      </c>
      <c r="BF1120" s="23">
        <v>292791920</v>
      </c>
      <c r="BG1120" s="23">
        <v>157900633</v>
      </c>
      <c r="BH1120" s="25">
        <v>615179791</v>
      </c>
      <c r="BI1120" s="23">
        <v>0</v>
      </c>
      <c r="BJ1120" s="23">
        <v>80994448</v>
      </c>
      <c r="BK1120" s="23">
        <v>0</v>
      </c>
      <c r="BL1120" s="23">
        <v>0</v>
      </c>
      <c r="BM1120" s="23">
        <v>0</v>
      </c>
      <c r="BN1120" s="24">
        <v>0</v>
      </c>
      <c r="BO1120" s="23">
        <v>0</v>
      </c>
      <c r="BP1120" s="23">
        <v>0</v>
      </c>
      <c r="BQ1120" s="23">
        <v>0</v>
      </c>
      <c r="BR1120" s="25">
        <v>696174239</v>
      </c>
      <c r="BS1120" s="22">
        <v>0</v>
      </c>
      <c r="BT1120" s="23">
        <v>0</v>
      </c>
      <c r="BU1120" s="23">
        <v>0</v>
      </c>
      <c r="BV1120" s="23">
        <v>0</v>
      </c>
      <c r="BW1120" s="24">
        <v>0</v>
      </c>
      <c r="BX1120" s="23">
        <v>0</v>
      </c>
      <c r="BY1120" s="23">
        <v>0</v>
      </c>
      <c r="BZ1120" s="23">
        <v>0</v>
      </c>
      <c r="CA1120" s="25">
        <f t="shared" si="162"/>
        <v>696174239</v>
      </c>
      <c r="CB1120" s="22">
        <v>0</v>
      </c>
      <c r="CC1120" s="23">
        <v>0</v>
      </c>
      <c r="CD1120" s="23">
        <v>0</v>
      </c>
      <c r="CE1120" s="23">
        <v>0</v>
      </c>
      <c r="CF1120" s="24">
        <v>0</v>
      </c>
      <c r="CG1120" s="23">
        <v>0</v>
      </c>
      <c r="CH1120" s="23">
        <v>0</v>
      </c>
      <c r="CI1120" s="23">
        <v>0</v>
      </c>
      <c r="CJ1120" s="25">
        <f t="shared" si="163"/>
        <v>696174239</v>
      </c>
      <c r="CK1120" s="22">
        <v>0</v>
      </c>
      <c r="CL1120" s="23">
        <v>0</v>
      </c>
      <c r="CM1120" s="23">
        <v>0</v>
      </c>
      <c r="CN1120" s="23">
        <v>0</v>
      </c>
      <c r="CO1120" s="23">
        <v>0</v>
      </c>
      <c r="CP1120" s="24">
        <v>0</v>
      </c>
      <c r="CQ1120" s="23">
        <v>0</v>
      </c>
      <c r="CR1120" s="23">
        <v>0</v>
      </c>
      <c r="CS1120" s="25">
        <f t="shared" si="164"/>
        <v>696174239</v>
      </c>
      <c r="CT1120" s="22">
        <v>0</v>
      </c>
      <c r="CU1120" s="23">
        <v>0</v>
      </c>
      <c r="CV1120" s="23">
        <v>0</v>
      </c>
      <c r="CW1120" s="23"/>
      <c r="CX1120" s="23">
        <v>0</v>
      </c>
      <c r="CY1120" s="24">
        <v>0</v>
      </c>
      <c r="CZ1120" s="23">
        <v>0</v>
      </c>
      <c r="DA1120" s="23">
        <v>0</v>
      </c>
      <c r="DB1120" s="25">
        <f t="shared" si="156"/>
        <v>696174239</v>
      </c>
      <c r="DC1120" s="22">
        <v>0</v>
      </c>
      <c r="DD1120" s="23">
        <v>0</v>
      </c>
      <c r="DE1120" s="23">
        <v>0</v>
      </c>
      <c r="DF1120" s="23">
        <v>0</v>
      </c>
      <c r="DG1120" s="23">
        <v>0</v>
      </c>
      <c r="DH1120" s="24">
        <v>0</v>
      </c>
      <c r="DI1120" s="23">
        <v>0</v>
      </c>
      <c r="DJ1120" s="23">
        <v>0</v>
      </c>
      <c r="DK1120" s="25">
        <f t="shared" si="166"/>
        <v>696174239</v>
      </c>
      <c r="DL1120" s="28">
        <v>0</v>
      </c>
      <c r="DM1120" s="23">
        <v>0</v>
      </c>
      <c r="DN1120" s="23">
        <v>0</v>
      </c>
      <c r="DO1120" s="23">
        <v>0</v>
      </c>
      <c r="DP1120" s="23"/>
      <c r="DQ1120" s="23"/>
      <c r="DR1120" s="23">
        <v>0</v>
      </c>
      <c r="DS1120" s="23">
        <v>0</v>
      </c>
      <c r="DT1120" s="24">
        <v>0</v>
      </c>
      <c r="DU1120" s="23">
        <v>0</v>
      </c>
      <c r="DV1120" s="23">
        <v>0</v>
      </c>
      <c r="DW1120" s="26">
        <f t="shared" si="165"/>
        <v>696174239</v>
      </c>
      <c r="DX1120" s="26">
        <f>VLOOKUP(B1120,[2]RPTNCT049_ConsultaSaldosContabl!$I$4:$K$7914,3,0)</f>
        <v>373786368</v>
      </c>
      <c r="DY1120" s="13" t="e">
        <f>+S1120+AD1120+AU1120+#REF!+BG1120+#REF!+BQ1120+#REF!</f>
        <v>#REF!</v>
      </c>
    </row>
    <row r="1121" spans="1:129" ht="15" customHeight="1" x14ac:dyDescent="0.2">
      <c r="A1121" s="9">
        <v>8000132377</v>
      </c>
      <c r="B1121" s="9">
        <v>800013237</v>
      </c>
      <c r="C1121" s="9"/>
      <c r="D1121" s="27">
        <v>212354223</v>
      </c>
      <c r="E1121" s="21" t="s">
        <v>844</v>
      </c>
      <c r="F1121" s="20" t="s">
        <v>1976</v>
      </c>
      <c r="G1121" s="22">
        <f>VLOOKUP(A1121,[1]SGP!$A$4:$G$1137,7,0)</f>
        <v>0</v>
      </c>
      <c r="H1121" s="23"/>
      <c r="I1121" s="23">
        <v>0</v>
      </c>
      <c r="J1121" s="23">
        <v>0</v>
      </c>
      <c r="K1121" s="24">
        <v>0</v>
      </c>
      <c r="L1121" s="23">
        <v>0</v>
      </c>
      <c r="M1121" s="23">
        <v>0</v>
      </c>
      <c r="N1121" s="25">
        <f t="shared" si="158"/>
        <v>0</v>
      </c>
      <c r="O1121" s="25">
        <v>0</v>
      </c>
      <c r="P1121" s="22">
        <v>0</v>
      </c>
      <c r="Q1121" s="23">
        <v>0</v>
      </c>
      <c r="R1121" s="23">
        <v>0</v>
      </c>
      <c r="S1121" s="31">
        <v>55288963</v>
      </c>
      <c r="T1121" s="23">
        <v>0</v>
      </c>
      <c r="U1121" s="24">
        <v>0</v>
      </c>
      <c r="V1121" s="23">
        <v>0</v>
      </c>
      <c r="W1121" s="23">
        <v>0</v>
      </c>
      <c r="X1121" s="25">
        <f t="shared" si="160"/>
        <v>55288963</v>
      </c>
      <c r="Y1121" s="25">
        <v>0</v>
      </c>
      <c r="Z1121" s="22">
        <v>0</v>
      </c>
      <c r="AA1121" s="23">
        <v>0</v>
      </c>
      <c r="AB1121" s="22">
        <v>0</v>
      </c>
      <c r="AC1121" s="23">
        <v>0</v>
      </c>
      <c r="AD1121" s="23">
        <v>0</v>
      </c>
      <c r="AE1121" s="23">
        <v>0</v>
      </c>
      <c r="AF1121" s="24">
        <v>0</v>
      </c>
      <c r="AG1121" s="23">
        <v>0</v>
      </c>
      <c r="AH1121" s="23">
        <v>0</v>
      </c>
      <c r="AI1121" s="25">
        <f t="shared" si="161"/>
        <v>55288963</v>
      </c>
      <c r="AJ1121" s="25">
        <v>0</v>
      </c>
      <c r="AK1121" s="24">
        <v>0</v>
      </c>
      <c r="AL1121" s="23">
        <v>0</v>
      </c>
      <c r="AM1121" s="23">
        <v>0</v>
      </c>
      <c r="AN1121" s="24">
        <v>0</v>
      </c>
      <c r="AO1121" s="24">
        <v>0</v>
      </c>
      <c r="AP1121" s="23">
        <v>0</v>
      </c>
      <c r="AQ1121" s="23">
        <v>0</v>
      </c>
      <c r="AR1121" s="23">
        <v>0</v>
      </c>
      <c r="AS1121" s="41" t="s">
        <v>2304</v>
      </c>
      <c r="AT1121" s="23">
        <v>0</v>
      </c>
      <c r="AU1121" s="23">
        <v>22740101</v>
      </c>
      <c r="AV1121" s="25">
        <v>78029064</v>
      </c>
      <c r="AW1121" s="22">
        <v>0</v>
      </c>
      <c r="AX1121" s="23">
        <v>0</v>
      </c>
      <c r="AY1121" s="41">
        <v>0</v>
      </c>
      <c r="AZ1121" s="23">
        <v>0</v>
      </c>
      <c r="BA1121" s="24">
        <v>0</v>
      </c>
      <c r="BB1121" s="23">
        <v>0</v>
      </c>
      <c r="BC1121" s="23"/>
      <c r="BD1121" s="23">
        <v>0</v>
      </c>
      <c r="BE1121" s="41">
        <v>0</v>
      </c>
      <c r="BF1121" s="23">
        <v>57851835</v>
      </c>
      <c r="BG1121" s="23">
        <v>69884494</v>
      </c>
      <c r="BH1121" s="25">
        <v>205765393</v>
      </c>
      <c r="BI1121" s="23">
        <v>0</v>
      </c>
      <c r="BJ1121" s="23">
        <v>15683449</v>
      </c>
      <c r="BK1121" s="23">
        <v>0</v>
      </c>
      <c r="BL1121" s="23">
        <v>0</v>
      </c>
      <c r="BM1121" s="23">
        <v>0</v>
      </c>
      <c r="BN1121" s="24">
        <v>0</v>
      </c>
      <c r="BO1121" s="23">
        <v>0</v>
      </c>
      <c r="BP1121" s="23">
        <v>0</v>
      </c>
      <c r="BQ1121" s="23">
        <v>0</v>
      </c>
      <c r="BR1121" s="25">
        <v>221448842</v>
      </c>
      <c r="BS1121" s="22">
        <v>0</v>
      </c>
      <c r="BT1121" s="23">
        <v>0</v>
      </c>
      <c r="BU1121" s="23">
        <v>0</v>
      </c>
      <c r="BV1121" s="23">
        <v>0</v>
      </c>
      <c r="BW1121" s="24">
        <v>0</v>
      </c>
      <c r="BX1121" s="23">
        <v>0</v>
      </c>
      <c r="BY1121" s="23">
        <v>0</v>
      </c>
      <c r="BZ1121" s="23">
        <v>0</v>
      </c>
      <c r="CA1121" s="25">
        <f t="shared" si="162"/>
        <v>221448842</v>
      </c>
      <c r="CB1121" s="22">
        <v>0</v>
      </c>
      <c r="CC1121" s="23">
        <v>0</v>
      </c>
      <c r="CD1121" s="23">
        <v>0</v>
      </c>
      <c r="CE1121" s="23">
        <v>0</v>
      </c>
      <c r="CF1121" s="24">
        <v>0</v>
      </c>
      <c r="CG1121" s="23">
        <v>0</v>
      </c>
      <c r="CH1121" s="23">
        <v>0</v>
      </c>
      <c r="CI1121" s="23">
        <v>0</v>
      </c>
      <c r="CJ1121" s="25">
        <f t="shared" si="163"/>
        <v>221448842</v>
      </c>
      <c r="CK1121" s="22">
        <v>0</v>
      </c>
      <c r="CL1121" s="23">
        <v>0</v>
      </c>
      <c r="CM1121" s="23">
        <v>0</v>
      </c>
      <c r="CN1121" s="23">
        <v>0</v>
      </c>
      <c r="CO1121" s="23">
        <v>0</v>
      </c>
      <c r="CP1121" s="24">
        <v>0</v>
      </c>
      <c r="CQ1121" s="23">
        <v>0</v>
      </c>
      <c r="CR1121" s="23">
        <v>0</v>
      </c>
      <c r="CS1121" s="25">
        <f t="shared" si="164"/>
        <v>221448842</v>
      </c>
      <c r="CT1121" s="22">
        <v>0</v>
      </c>
      <c r="CU1121" s="23">
        <v>0</v>
      </c>
      <c r="CV1121" s="23">
        <v>0</v>
      </c>
      <c r="CW1121" s="23"/>
      <c r="CX1121" s="23">
        <v>0</v>
      </c>
      <c r="CY1121" s="24">
        <v>0</v>
      </c>
      <c r="CZ1121" s="23">
        <v>0</v>
      </c>
      <c r="DA1121" s="23">
        <v>0</v>
      </c>
      <c r="DB1121" s="25">
        <f t="shared" si="156"/>
        <v>221448842</v>
      </c>
      <c r="DC1121" s="22">
        <v>0</v>
      </c>
      <c r="DD1121" s="23">
        <v>0</v>
      </c>
      <c r="DE1121" s="23">
        <v>0</v>
      </c>
      <c r="DF1121" s="23">
        <v>0</v>
      </c>
      <c r="DG1121" s="23">
        <v>0</v>
      </c>
      <c r="DH1121" s="24">
        <v>0</v>
      </c>
      <c r="DI1121" s="23">
        <v>0</v>
      </c>
      <c r="DJ1121" s="23">
        <v>0</v>
      </c>
      <c r="DK1121" s="25">
        <f t="shared" si="166"/>
        <v>221448842</v>
      </c>
      <c r="DL1121" s="28">
        <v>0</v>
      </c>
      <c r="DM1121" s="23">
        <v>0</v>
      </c>
      <c r="DN1121" s="23">
        <v>0</v>
      </c>
      <c r="DO1121" s="23">
        <v>0</v>
      </c>
      <c r="DP1121" s="23"/>
      <c r="DQ1121" s="23"/>
      <c r="DR1121" s="23">
        <v>0</v>
      </c>
      <c r="DS1121" s="23">
        <v>0</v>
      </c>
      <c r="DT1121" s="24">
        <v>0</v>
      </c>
      <c r="DU1121" s="23">
        <v>0</v>
      </c>
      <c r="DV1121" s="23">
        <v>0</v>
      </c>
      <c r="DW1121" s="26">
        <f t="shared" si="165"/>
        <v>221448842</v>
      </c>
      <c r="DX1121" s="26">
        <f>VLOOKUP(B1121,[2]RPTNCT049_ConsultaSaldosContabl!$I$4:$K$7914,3,0)</f>
        <v>73535284</v>
      </c>
      <c r="DY1121" s="13" t="e">
        <f>+S1121+AD1121+AU1121+#REF!+BG1121+#REF!+BQ1121+#REF!</f>
        <v>#REF!</v>
      </c>
    </row>
    <row r="1122" spans="1:129" ht="15" customHeight="1" x14ac:dyDescent="0.2">
      <c r="A1122" s="9">
        <v>8000128737</v>
      </c>
      <c r="B1122" s="9">
        <v>800012873</v>
      </c>
      <c r="C1122" s="9"/>
      <c r="D1122" s="27">
        <v>211085410</v>
      </c>
      <c r="E1122" s="21" t="s">
        <v>1109</v>
      </c>
      <c r="F1122" s="20" t="s">
        <v>2233</v>
      </c>
      <c r="G1122" s="22">
        <f>VLOOKUP(A1122,[1]SGP!$A$4:$G$1137,7,0)</f>
        <v>0</v>
      </c>
      <c r="H1122" s="23"/>
      <c r="I1122" s="23">
        <v>0</v>
      </c>
      <c r="J1122" s="23">
        <v>0</v>
      </c>
      <c r="K1122" s="24">
        <v>0</v>
      </c>
      <c r="L1122" s="23">
        <v>0</v>
      </c>
      <c r="M1122" s="23">
        <v>0</v>
      </c>
      <c r="N1122" s="25">
        <f t="shared" si="158"/>
        <v>0</v>
      </c>
      <c r="O1122" s="25">
        <v>0</v>
      </c>
      <c r="P1122" s="22">
        <v>0</v>
      </c>
      <c r="Q1122" s="23"/>
      <c r="R1122" s="23">
        <v>0</v>
      </c>
      <c r="S1122" s="31">
        <v>251903131</v>
      </c>
      <c r="T1122" s="23">
        <v>0</v>
      </c>
      <c r="U1122" s="24">
        <v>0</v>
      </c>
      <c r="V1122" s="23">
        <v>0</v>
      </c>
      <c r="W1122" s="23">
        <v>0</v>
      </c>
      <c r="X1122" s="25">
        <f t="shared" si="160"/>
        <v>251903131</v>
      </c>
      <c r="Y1122" s="25">
        <v>0</v>
      </c>
      <c r="Z1122" s="22">
        <v>0</v>
      </c>
      <c r="AA1122" s="23"/>
      <c r="AB1122" s="22">
        <v>0</v>
      </c>
      <c r="AC1122" s="23">
        <v>0</v>
      </c>
      <c r="AD1122" s="23">
        <v>0</v>
      </c>
      <c r="AE1122" s="23">
        <v>0</v>
      </c>
      <c r="AF1122" s="24">
        <v>0</v>
      </c>
      <c r="AG1122" s="23">
        <v>0</v>
      </c>
      <c r="AH1122" s="23">
        <v>0</v>
      </c>
      <c r="AI1122" s="25">
        <f t="shared" si="161"/>
        <v>251903131</v>
      </c>
      <c r="AJ1122" s="25">
        <v>0</v>
      </c>
      <c r="AK1122" s="24">
        <v>0</v>
      </c>
      <c r="AL1122" s="23">
        <v>0</v>
      </c>
      <c r="AM1122" s="23">
        <v>0</v>
      </c>
      <c r="AN1122" s="24">
        <v>0</v>
      </c>
      <c r="AO1122" s="24">
        <v>0</v>
      </c>
      <c r="AP1122" s="23">
        <v>0</v>
      </c>
      <c r="AQ1122" s="23">
        <v>0</v>
      </c>
      <c r="AR1122" s="23">
        <v>0</v>
      </c>
      <c r="AS1122" s="41" t="s">
        <v>2304</v>
      </c>
      <c r="AT1122" s="23">
        <v>0</v>
      </c>
      <c r="AU1122" s="23">
        <v>0</v>
      </c>
      <c r="AV1122" s="25">
        <v>251903131</v>
      </c>
      <c r="AW1122" s="22">
        <v>0</v>
      </c>
      <c r="AX1122" s="23">
        <v>0</v>
      </c>
      <c r="AY1122" s="41">
        <v>0</v>
      </c>
      <c r="AZ1122" s="23">
        <v>0</v>
      </c>
      <c r="BA1122" s="24">
        <v>0</v>
      </c>
      <c r="BB1122" s="23">
        <v>0</v>
      </c>
      <c r="BC1122" s="23"/>
      <c r="BD1122" s="23">
        <v>0</v>
      </c>
      <c r="BE1122" s="41">
        <v>0</v>
      </c>
      <c r="BF1122" s="23">
        <v>162652065</v>
      </c>
      <c r="BG1122" s="23">
        <v>233726292</v>
      </c>
      <c r="BH1122" s="25">
        <v>648281488</v>
      </c>
      <c r="BI1122" s="23">
        <v>0</v>
      </c>
      <c r="BJ1122" s="23">
        <v>49327808</v>
      </c>
      <c r="BK1122" s="23">
        <v>0</v>
      </c>
      <c r="BL1122" s="23">
        <v>0</v>
      </c>
      <c r="BM1122" s="23">
        <v>0</v>
      </c>
      <c r="BN1122" s="24">
        <v>0</v>
      </c>
      <c r="BO1122" s="23">
        <v>0</v>
      </c>
      <c r="BP1122" s="23">
        <v>0</v>
      </c>
      <c r="BQ1122" s="23">
        <v>0</v>
      </c>
      <c r="BR1122" s="25">
        <v>697609296</v>
      </c>
      <c r="BS1122" s="22">
        <v>0</v>
      </c>
      <c r="BT1122" s="23">
        <v>0</v>
      </c>
      <c r="BU1122" s="23">
        <v>0</v>
      </c>
      <c r="BV1122" s="23">
        <v>0</v>
      </c>
      <c r="BW1122" s="24">
        <v>0</v>
      </c>
      <c r="BX1122" s="23">
        <v>0</v>
      </c>
      <c r="BY1122" s="23">
        <v>0</v>
      </c>
      <c r="BZ1122" s="23">
        <v>0</v>
      </c>
      <c r="CA1122" s="25">
        <f t="shared" si="162"/>
        <v>697609296</v>
      </c>
      <c r="CB1122" s="22">
        <v>0</v>
      </c>
      <c r="CC1122" s="23">
        <v>0</v>
      </c>
      <c r="CD1122" s="23">
        <v>0</v>
      </c>
      <c r="CE1122" s="23">
        <v>0</v>
      </c>
      <c r="CF1122" s="24">
        <v>0</v>
      </c>
      <c r="CG1122" s="23">
        <v>0</v>
      </c>
      <c r="CH1122" s="23">
        <v>0</v>
      </c>
      <c r="CI1122" s="23">
        <v>0</v>
      </c>
      <c r="CJ1122" s="25">
        <f t="shared" si="163"/>
        <v>697609296</v>
      </c>
      <c r="CK1122" s="22">
        <v>0</v>
      </c>
      <c r="CL1122" s="23">
        <v>0</v>
      </c>
      <c r="CM1122" s="23">
        <v>0</v>
      </c>
      <c r="CN1122" s="23">
        <v>0</v>
      </c>
      <c r="CO1122" s="23">
        <v>0</v>
      </c>
      <c r="CP1122" s="24">
        <v>0</v>
      </c>
      <c r="CQ1122" s="23">
        <v>0</v>
      </c>
      <c r="CR1122" s="23">
        <v>0</v>
      </c>
      <c r="CS1122" s="25">
        <f t="shared" si="164"/>
        <v>697609296</v>
      </c>
      <c r="CT1122" s="22">
        <v>0</v>
      </c>
      <c r="CU1122" s="23">
        <v>0</v>
      </c>
      <c r="CV1122" s="23">
        <v>0</v>
      </c>
      <c r="CW1122" s="23"/>
      <c r="CX1122" s="23">
        <v>0</v>
      </c>
      <c r="CY1122" s="24">
        <v>0</v>
      </c>
      <c r="CZ1122" s="23">
        <v>0</v>
      </c>
      <c r="DA1122" s="23">
        <v>0</v>
      </c>
      <c r="DB1122" s="25">
        <f t="shared" si="156"/>
        <v>697609296</v>
      </c>
      <c r="DC1122" s="22">
        <v>0</v>
      </c>
      <c r="DD1122" s="23">
        <v>0</v>
      </c>
      <c r="DE1122" s="23">
        <v>0</v>
      </c>
      <c r="DF1122" s="23">
        <v>0</v>
      </c>
      <c r="DG1122" s="23">
        <v>0</v>
      </c>
      <c r="DH1122" s="24">
        <v>0</v>
      </c>
      <c r="DI1122" s="23">
        <v>0</v>
      </c>
      <c r="DJ1122" s="23">
        <v>0</v>
      </c>
      <c r="DK1122" s="25">
        <f t="shared" si="166"/>
        <v>697609296</v>
      </c>
      <c r="DL1122" s="28">
        <v>0</v>
      </c>
      <c r="DM1122" s="23">
        <v>0</v>
      </c>
      <c r="DN1122" s="23">
        <v>0</v>
      </c>
      <c r="DO1122" s="23">
        <v>0</v>
      </c>
      <c r="DP1122" s="23"/>
      <c r="DQ1122" s="23"/>
      <c r="DR1122" s="23">
        <v>0</v>
      </c>
      <c r="DS1122" s="23">
        <v>0</v>
      </c>
      <c r="DT1122" s="24">
        <v>0</v>
      </c>
      <c r="DU1122" s="23">
        <v>0</v>
      </c>
      <c r="DV1122" s="23">
        <v>0</v>
      </c>
      <c r="DW1122" s="26">
        <f t="shared" si="165"/>
        <v>697609296</v>
      </c>
      <c r="DX1122" s="26">
        <f>VLOOKUP(B1122,[2]RPTNCT049_ConsultaSaldosContabl!$I$4:$K$7914,3,0)</f>
        <v>211979873</v>
      </c>
      <c r="DY1122" s="13" t="e">
        <f>+S1122+AD1122+AU1122+#REF!+BG1122+#REF!+BQ1122+#REF!</f>
        <v>#REF!</v>
      </c>
    </row>
    <row r="1123" spans="1:129" ht="15" customHeight="1" x14ac:dyDescent="0.2">
      <c r="A1123" s="9">
        <v>8000126382</v>
      </c>
      <c r="B1123" s="9">
        <v>800012638</v>
      </c>
      <c r="C1123" s="9"/>
      <c r="D1123" s="27">
        <v>212585125</v>
      </c>
      <c r="E1123" s="21" t="s">
        <v>1096</v>
      </c>
      <c r="F1123" s="20" t="s">
        <v>2220</v>
      </c>
      <c r="G1123" s="22">
        <f>VLOOKUP(A1123,[1]SGP!$A$4:$G$1137,7,0)</f>
        <v>0</v>
      </c>
      <c r="H1123" s="23"/>
      <c r="I1123" s="23">
        <v>0</v>
      </c>
      <c r="J1123" s="23">
        <v>0</v>
      </c>
      <c r="K1123" s="24">
        <v>0</v>
      </c>
      <c r="L1123" s="23">
        <v>0</v>
      </c>
      <c r="M1123" s="23">
        <v>0</v>
      </c>
      <c r="N1123" s="25">
        <f t="shared" si="158"/>
        <v>0</v>
      </c>
      <c r="O1123" s="25">
        <v>0</v>
      </c>
      <c r="P1123" s="22">
        <v>0</v>
      </c>
      <c r="Q1123" s="23"/>
      <c r="R1123" s="23">
        <v>0</v>
      </c>
      <c r="S1123" s="31">
        <v>163811338</v>
      </c>
      <c r="T1123" s="23">
        <v>0</v>
      </c>
      <c r="U1123" s="24">
        <v>0</v>
      </c>
      <c r="V1123" s="23">
        <v>0</v>
      </c>
      <c r="W1123" s="23">
        <v>0</v>
      </c>
      <c r="X1123" s="25">
        <f t="shared" si="160"/>
        <v>163811338</v>
      </c>
      <c r="Y1123" s="25">
        <v>0</v>
      </c>
      <c r="Z1123" s="22">
        <v>0</v>
      </c>
      <c r="AA1123" s="23"/>
      <c r="AB1123" s="22">
        <v>0</v>
      </c>
      <c r="AC1123" s="23">
        <v>0</v>
      </c>
      <c r="AD1123" s="23">
        <v>0</v>
      </c>
      <c r="AE1123" s="23">
        <v>0</v>
      </c>
      <c r="AF1123" s="24">
        <v>0</v>
      </c>
      <c r="AG1123" s="23">
        <v>0</v>
      </c>
      <c r="AH1123" s="23">
        <v>0</v>
      </c>
      <c r="AI1123" s="25">
        <f t="shared" si="161"/>
        <v>163811338</v>
      </c>
      <c r="AJ1123" s="25">
        <v>0</v>
      </c>
      <c r="AK1123" s="24">
        <v>0</v>
      </c>
      <c r="AL1123" s="23">
        <v>0</v>
      </c>
      <c r="AM1123" s="23">
        <v>0</v>
      </c>
      <c r="AN1123" s="24">
        <v>0</v>
      </c>
      <c r="AO1123" s="24">
        <v>0</v>
      </c>
      <c r="AP1123" s="23">
        <v>0</v>
      </c>
      <c r="AQ1123" s="23">
        <v>0</v>
      </c>
      <c r="AR1123" s="23">
        <v>0</v>
      </c>
      <c r="AS1123" s="41" t="s">
        <v>2304</v>
      </c>
      <c r="AT1123" s="23">
        <v>0</v>
      </c>
      <c r="AU1123" s="23">
        <v>0</v>
      </c>
      <c r="AV1123" s="25">
        <v>163811338</v>
      </c>
      <c r="AW1123" s="22">
        <v>0</v>
      </c>
      <c r="AX1123" s="23">
        <v>0</v>
      </c>
      <c r="AY1123" s="41">
        <v>0</v>
      </c>
      <c r="AZ1123" s="23">
        <v>0</v>
      </c>
      <c r="BA1123" s="24">
        <v>0</v>
      </c>
      <c r="BB1123" s="23">
        <v>0</v>
      </c>
      <c r="BC1123" s="23"/>
      <c r="BD1123" s="23">
        <v>0</v>
      </c>
      <c r="BE1123" s="41">
        <v>0</v>
      </c>
      <c r="BF1123" s="23">
        <v>135145615</v>
      </c>
      <c r="BG1123" s="23">
        <v>150094122</v>
      </c>
      <c r="BH1123" s="25">
        <v>449051075</v>
      </c>
      <c r="BI1123" s="23">
        <v>0</v>
      </c>
      <c r="BJ1123" s="23">
        <v>38600104</v>
      </c>
      <c r="BK1123" s="23">
        <v>0</v>
      </c>
      <c r="BL1123" s="23">
        <v>0</v>
      </c>
      <c r="BM1123" s="23">
        <v>0</v>
      </c>
      <c r="BN1123" s="24">
        <v>0</v>
      </c>
      <c r="BO1123" s="23">
        <v>0</v>
      </c>
      <c r="BP1123" s="23">
        <v>0</v>
      </c>
      <c r="BQ1123" s="23">
        <v>0</v>
      </c>
      <c r="BR1123" s="25">
        <v>487651179</v>
      </c>
      <c r="BS1123" s="22">
        <v>0</v>
      </c>
      <c r="BT1123" s="23">
        <v>0</v>
      </c>
      <c r="BU1123" s="23">
        <v>0</v>
      </c>
      <c r="BV1123" s="23">
        <v>0</v>
      </c>
      <c r="BW1123" s="24">
        <v>0</v>
      </c>
      <c r="BX1123" s="23">
        <v>0</v>
      </c>
      <c r="BY1123" s="23">
        <v>0</v>
      </c>
      <c r="BZ1123" s="23">
        <v>0</v>
      </c>
      <c r="CA1123" s="25">
        <f t="shared" si="162"/>
        <v>487651179</v>
      </c>
      <c r="CB1123" s="22">
        <v>0</v>
      </c>
      <c r="CC1123" s="23">
        <v>0</v>
      </c>
      <c r="CD1123" s="23">
        <v>0</v>
      </c>
      <c r="CE1123" s="23">
        <v>0</v>
      </c>
      <c r="CF1123" s="24">
        <v>0</v>
      </c>
      <c r="CG1123" s="23">
        <v>0</v>
      </c>
      <c r="CH1123" s="23">
        <v>0</v>
      </c>
      <c r="CI1123" s="23">
        <v>0</v>
      </c>
      <c r="CJ1123" s="25">
        <f t="shared" si="163"/>
        <v>487651179</v>
      </c>
      <c r="CK1123" s="22">
        <v>0</v>
      </c>
      <c r="CL1123" s="23">
        <v>0</v>
      </c>
      <c r="CM1123" s="23">
        <v>0</v>
      </c>
      <c r="CN1123" s="23">
        <v>0</v>
      </c>
      <c r="CO1123" s="23">
        <v>0</v>
      </c>
      <c r="CP1123" s="24">
        <v>0</v>
      </c>
      <c r="CQ1123" s="23">
        <v>0</v>
      </c>
      <c r="CR1123" s="23">
        <v>0</v>
      </c>
      <c r="CS1123" s="25">
        <f t="shared" si="164"/>
        <v>487651179</v>
      </c>
      <c r="CT1123" s="22">
        <v>0</v>
      </c>
      <c r="CU1123" s="23">
        <v>0</v>
      </c>
      <c r="CV1123" s="23">
        <v>0</v>
      </c>
      <c r="CW1123" s="23">
        <v>0</v>
      </c>
      <c r="CX1123" s="23">
        <v>0</v>
      </c>
      <c r="CY1123" s="24">
        <v>0</v>
      </c>
      <c r="CZ1123" s="23">
        <v>0</v>
      </c>
      <c r="DA1123" s="23">
        <v>0</v>
      </c>
      <c r="DB1123" s="25">
        <f t="shared" si="156"/>
        <v>487651179</v>
      </c>
      <c r="DC1123" s="22">
        <v>0</v>
      </c>
      <c r="DD1123" s="23">
        <v>0</v>
      </c>
      <c r="DE1123" s="23">
        <v>0</v>
      </c>
      <c r="DF1123" s="23">
        <v>0</v>
      </c>
      <c r="DG1123" s="23">
        <v>0</v>
      </c>
      <c r="DH1123" s="24">
        <v>0</v>
      </c>
      <c r="DI1123" s="23">
        <v>0</v>
      </c>
      <c r="DJ1123" s="23">
        <v>0</v>
      </c>
      <c r="DK1123" s="25">
        <f t="shared" si="166"/>
        <v>487651179</v>
      </c>
      <c r="DL1123" s="28">
        <v>0</v>
      </c>
      <c r="DM1123" s="23">
        <v>0</v>
      </c>
      <c r="DN1123" s="23">
        <v>0</v>
      </c>
      <c r="DO1123" s="23">
        <v>0</v>
      </c>
      <c r="DP1123" s="23">
        <v>0</v>
      </c>
      <c r="DQ1123" s="23"/>
      <c r="DR1123" s="23">
        <v>0</v>
      </c>
      <c r="DS1123" s="23">
        <v>0</v>
      </c>
      <c r="DT1123" s="24">
        <v>0</v>
      </c>
      <c r="DU1123" s="23">
        <v>0</v>
      </c>
      <c r="DV1123" s="23">
        <v>0</v>
      </c>
      <c r="DW1123" s="26">
        <f t="shared" si="165"/>
        <v>487651179</v>
      </c>
      <c r="DX1123" s="26">
        <f>VLOOKUP(B1123,[2]RPTNCT049_ConsultaSaldosContabl!$I$4:$K$7914,3,0)</f>
        <v>173745719</v>
      </c>
      <c r="DY1123" s="13" t="e">
        <f>+S1123+AD1123+AU1123+#REF!+BG1123+#REF!+BQ1123+#REF!</f>
        <v>#REF!</v>
      </c>
    </row>
    <row r="1124" spans="1:129" ht="15" customHeight="1" x14ac:dyDescent="0.2">
      <c r="A1124" s="9">
        <v>8000126350</v>
      </c>
      <c r="B1124" s="9">
        <v>800012635</v>
      </c>
      <c r="C1124" s="9"/>
      <c r="D1124" s="27">
        <v>212215822</v>
      </c>
      <c r="E1124" s="21" t="s">
        <v>388</v>
      </c>
      <c r="F1124" s="20" t="s">
        <v>1532</v>
      </c>
      <c r="G1124" s="22">
        <f>VLOOKUP(A1124,[1]SGP!$A$4:$G$1137,7,0)</f>
        <v>0</v>
      </c>
      <c r="H1124" s="23"/>
      <c r="I1124" s="23">
        <v>0</v>
      </c>
      <c r="J1124" s="23">
        <v>0</v>
      </c>
      <c r="K1124" s="24">
        <v>0</v>
      </c>
      <c r="L1124" s="23">
        <v>0</v>
      </c>
      <c r="M1124" s="23">
        <v>0</v>
      </c>
      <c r="N1124" s="25">
        <f t="shared" si="158"/>
        <v>0</v>
      </c>
      <c r="O1124" s="25">
        <v>0</v>
      </c>
      <c r="P1124" s="22">
        <v>0</v>
      </c>
      <c r="Q1124" s="23">
        <v>0</v>
      </c>
      <c r="R1124" s="23">
        <v>0</v>
      </c>
      <c r="S1124" s="29">
        <v>0</v>
      </c>
      <c r="T1124" s="23">
        <v>0</v>
      </c>
      <c r="U1124" s="24">
        <v>0</v>
      </c>
      <c r="V1124" s="23">
        <v>0</v>
      </c>
      <c r="W1124" s="23">
        <v>0</v>
      </c>
      <c r="X1124" s="25">
        <f t="shared" si="160"/>
        <v>0</v>
      </c>
      <c r="Y1124" s="25">
        <v>0</v>
      </c>
      <c r="Z1124" s="22">
        <v>0</v>
      </c>
      <c r="AA1124" s="23">
        <v>0</v>
      </c>
      <c r="AB1124" s="22">
        <v>0</v>
      </c>
      <c r="AC1124" s="23">
        <v>0</v>
      </c>
      <c r="AD1124" s="23">
        <v>0</v>
      </c>
      <c r="AE1124" s="23">
        <v>0</v>
      </c>
      <c r="AF1124" s="24">
        <v>0</v>
      </c>
      <c r="AG1124" s="23">
        <v>0</v>
      </c>
      <c r="AH1124" s="23">
        <v>0</v>
      </c>
      <c r="AI1124" s="25">
        <f t="shared" si="161"/>
        <v>0</v>
      </c>
      <c r="AJ1124" s="25">
        <v>0</v>
      </c>
      <c r="AK1124" s="24">
        <v>0</v>
      </c>
      <c r="AL1124" s="23">
        <v>0</v>
      </c>
      <c r="AM1124" s="23">
        <v>0</v>
      </c>
      <c r="AN1124" s="24">
        <v>0</v>
      </c>
      <c r="AO1124" s="24">
        <v>0</v>
      </c>
      <c r="AP1124" s="23">
        <v>0</v>
      </c>
      <c r="AQ1124" s="23">
        <v>0</v>
      </c>
      <c r="AR1124" s="23">
        <v>0</v>
      </c>
      <c r="AS1124" s="41" t="s">
        <v>2304</v>
      </c>
      <c r="AT1124" s="23">
        <v>0</v>
      </c>
      <c r="AU1124" s="23">
        <v>52750687</v>
      </c>
      <c r="AV1124" s="25">
        <v>52750687</v>
      </c>
      <c r="AW1124" s="22">
        <v>0</v>
      </c>
      <c r="AX1124" s="23">
        <v>0</v>
      </c>
      <c r="AY1124" s="41">
        <v>0</v>
      </c>
      <c r="AZ1124" s="23">
        <v>0</v>
      </c>
      <c r="BA1124" s="24">
        <v>0</v>
      </c>
      <c r="BB1124" s="23">
        <v>0</v>
      </c>
      <c r="BC1124" s="23"/>
      <c r="BD1124" s="23">
        <v>0</v>
      </c>
      <c r="BE1124" s="41">
        <v>0</v>
      </c>
      <c r="BF1124" s="23">
        <v>43668625</v>
      </c>
      <c r="BG1124" s="23">
        <v>50090461</v>
      </c>
      <c r="BH1124" s="25">
        <v>146509773</v>
      </c>
      <c r="BI1124" s="23">
        <v>0</v>
      </c>
      <c r="BJ1124" s="23">
        <v>13291229</v>
      </c>
      <c r="BK1124" s="23">
        <v>0</v>
      </c>
      <c r="BL1124" s="23">
        <v>0</v>
      </c>
      <c r="BM1124" s="23">
        <v>0</v>
      </c>
      <c r="BN1124" s="24">
        <v>0</v>
      </c>
      <c r="BO1124" s="23">
        <v>0</v>
      </c>
      <c r="BP1124" s="23">
        <v>0</v>
      </c>
      <c r="BQ1124" s="23">
        <v>0</v>
      </c>
      <c r="BR1124" s="25">
        <v>159801002</v>
      </c>
      <c r="BS1124" s="22">
        <v>0</v>
      </c>
      <c r="BT1124" s="23">
        <v>0</v>
      </c>
      <c r="BU1124" s="23">
        <v>0</v>
      </c>
      <c r="BV1124" s="23">
        <v>0</v>
      </c>
      <c r="BW1124" s="24">
        <v>0</v>
      </c>
      <c r="BX1124" s="23">
        <v>0</v>
      </c>
      <c r="BY1124" s="23">
        <v>0</v>
      </c>
      <c r="BZ1124" s="23">
        <v>0</v>
      </c>
      <c r="CA1124" s="25">
        <f t="shared" si="162"/>
        <v>159801002</v>
      </c>
      <c r="CB1124" s="22">
        <v>0</v>
      </c>
      <c r="CC1124" s="23">
        <v>0</v>
      </c>
      <c r="CD1124" s="23">
        <v>0</v>
      </c>
      <c r="CE1124" s="23">
        <v>0</v>
      </c>
      <c r="CF1124" s="24">
        <v>0</v>
      </c>
      <c r="CG1124" s="23">
        <v>0</v>
      </c>
      <c r="CH1124" s="23">
        <v>0</v>
      </c>
      <c r="CI1124" s="23">
        <v>0</v>
      </c>
      <c r="CJ1124" s="25">
        <f t="shared" si="163"/>
        <v>159801002</v>
      </c>
      <c r="CK1124" s="22">
        <v>0</v>
      </c>
      <c r="CL1124" s="23">
        <v>0</v>
      </c>
      <c r="CM1124" s="23">
        <v>0</v>
      </c>
      <c r="CN1124" s="23">
        <v>0</v>
      </c>
      <c r="CO1124" s="23">
        <v>0</v>
      </c>
      <c r="CP1124" s="24">
        <v>0</v>
      </c>
      <c r="CQ1124" s="23">
        <v>0</v>
      </c>
      <c r="CR1124" s="23">
        <v>0</v>
      </c>
      <c r="CS1124" s="25">
        <f t="shared" si="164"/>
        <v>159801002</v>
      </c>
      <c r="CT1124" s="22">
        <v>0</v>
      </c>
      <c r="CU1124" s="23">
        <v>0</v>
      </c>
      <c r="CV1124" s="23">
        <v>0</v>
      </c>
      <c r="CW1124" s="23"/>
      <c r="CX1124" s="23">
        <v>0</v>
      </c>
      <c r="CY1124" s="24">
        <v>0</v>
      </c>
      <c r="CZ1124" s="23">
        <v>0</v>
      </c>
      <c r="DA1124" s="23">
        <v>0</v>
      </c>
      <c r="DB1124" s="25">
        <f t="shared" si="156"/>
        <v>159801002</v>
      </c>
      <c r="DC1124" s="22">
        <v>0</v>
      </c>
      <c r="DD1124" s="23">
        <v>0</v>
      </c>
      <c r="DE1124" s="23">
        <v>0</v>
      </c>
      <c r="DF1124" s="23">
        <v>0</v>
      </c>
      <c r="DG1124" s="23">
        <v>0</v>
      </c>
      <c r="DH1124" s="24">
        <v>0</v>
      </c>
      <c r="DI1124" s="23">
        <v>0</v>
      </c>
      <c r="DJ1124" s="23">
        <v>0</v>
      </c>
      <c r="DK1124" s="25">
        <f t="shared" si="166"/>
        <v>159801002</v>
      </c>
      <c r="DL1124" s="28">
        <v>0</v>
      </c>
      <c r="DM1124" s="23">
        <v>0</v>
      </c>
      <c r="DN1124" s="23">
        <v>0</v>
      </c>
      <c r="DO1124" s="23">
        <v>0</v>
      </c>
      <c r="DP1124" s="23"/>
      <c r="DQ1124" s="23"/>
      <c r="DR1124" s="23">
        <v>0</v>
      </c>
      <c r="DS1124" s="23">
        <v>0</v>
      </c>
      <c r="DT1124" s="24">
        <v>0</v>
      </c>
      <c r="DU1124" s="23">
        <v>0</v>
      </c>
      <c r="DV1124" s="23">
        <v>0</v>
      </c>
      <c r="DW1124" s="26">
        <f t="shared" si="165"/>
        <v>159801002</v>
      </c>
      <c r="DX1124" s="26">
        <f>VLOOKUP(B1124,[2]RPTNCT049_ConsultaSaldosContabl!$I$4:$K$7914,3,0)</f>
        <v>56959854</v>
      </c>
      <c r="DY1124" s="13" t="e">
        <f>+S1124+AD1124+AU1124+#REF!+BG1124+#REF!+BQ1124+#REF!</f>
        <v>#REF!</v>
      </c>
    </row>
    <row r="1125" spans="1:129" ht="15" customHeight="1" x14ac:dyDescent="0.2">
      <c r="A1125" s="9">
        <v>8000126311</v>
      </c>
      <c r="B1125" s="9">
        <v>800012631</v>
      </c>
      <c r="C1125" s="9"/>
      <c r="D1125" s="27">
        <v>211715317</v>
      </c>
      <c r="E1125" s="21" t="s">
        <v>314</v>
      </c>
      <c r="F1125" s="20" t="s">
        <v>1462</v>
      </c>
      <c r="G1125" s="22">
        <f>VLOOKUP(A1125,[1]SGP!$A$4:$G$1137,7,0)</f>
        <v>0</v>
      </c>
      <c r="H1125" s="23"/>
      <c r="I1125" s="23">
        <v>0</v>
      </c>
      <c r="J1125" s="23">
        <v>0</v>
      </c>
      <c r="K1125" s="24">
        <v>0</v>
      </c>
      <c r="L1125" s="23">
        <v>0</v>
      </c>
      <c r="M1125" s="23">
        <v>0</v>
      </c>
      <c r="N1125" s="25">
        <f t="shared" si="158"/>
        <v>0</v>
      </c>
      <c r="O1125" s="25">
        <v>0</v>
      </c>
      <c r="P1125" s="22">
        <v>0</v>
      </c>
      <c r="Q1125" s="23">
        <v>0</v>
      </c>
      <c r="R1125" s="23">
        <v>0</v>
      </c>
      <c r="S1125" s="29">
        <v>0</v>
      </c>
      <c r="T1125" s="23">
        <v>0</v>
      </c>
      <c r="U1125" s="24">
        <v>0</v>
      </c>
      <c r="V1125" s="23">
        <v>0</v>
      </c>
      <c r="W1125" s="23">
        <v>0</v>
      </c>
      <c r="X1125" s="25">
        <f t="shared" si="160"/>
        <v>0</v>
      </c>
      <c r="Y1125" s="25">
        <v>0</v>
      </c>
      <c r="Z1125" s="22">
        <v>0</v>
      </c>
      <c r="AA1125" s="23">
        <v>0</v>
      </c>
      <c r="AB1125" s="22">
        <v>0</v>
      </c>
      <c r="AC1125" s="23">
        <v>0</v>
      </c>
      <c r="AD1125" s="23">
        <v>14604523</v>
      </c>
      <c r="AE1125" s="23">
        <v>0</v>
      </c>
      <c r="AF1125" s="24">
        <v>0</v>
      </c>
      <c r="AG1125" s="23">
        <v>0</v>
      </c>
      <c r="AH1125" s="23">
        <v>0</v>
      </c>
      <c r="AI1125" s="25">
        <f t="shared" si="161"/>
        <v>14604523</v>
      </c>
      <c r="AJ1125" s="25">
        <v>0</v>
      </c>
      <c r="AK1125" s="24">
        <v>0</v>
      </c>
      <c r="AL1125" s="23">
        <v>0</v>
      </c>
      <c r="AM1125" s="23">
        <v>0</v>
      </c>
      <c r="AN1125" s="24">
        <v>0</v>
      </c>
      <c r="AO1125" s="24">
        <v>0</v>
      </c>
      <c r="AP1125" s="23">
        <v>0</v>
      </c>
      <c r="AQ1125" s="23">
        <v>0</v>
      </c>
      <c r="AR1125" s="23">
        <v>0</v>
      </c>
      <c r="AS1125" s="41" t="s">
        <v>2304</v>
      </c>
      <c r="AT1125" s="23">
        <v>0</v>
      </c>
      <c r="AU1125" s="23">
        <v>0</v>
      </c>
      <c r="AV1125" s="25">
        <v>14604523</v>
      </c>
      <c r="AW1125" s="22">
        <v>0</v>
      </c>
      <c r="AX1125" s="23">
        <v>0</v>
      </c>
      <c r="AY1125" s="41">
        <v>0</v>
      </c>
      <c r="AZ1125" s="23">
        <v>0</v>
      </c>
      <c r="BA1125" s="24">
        <v>0</v>
      </c>
      <c r="BB1125" s="23">
        <v>0</v>
      </c>
      <c r="BC1125" s="23"/>
      <c r="BD1125" s="23">
        <v>0</v>
      </c>
      <c r="BE1125" s="41">
        <v>0</v>
      </c>
      <c r="BF1125" s="23">
        <v>13784045</v>
      </c>
      <c r="BG1125" s="23">
        <v>13558797</v>
      </c>
      <c r="BH1125" s="25">
        <v>41947365</v>
      </c>
      <c r="BI1125" s="23">
        <v>0</v>
      </c>
      <c r="BJ1125" s="23">
        <v>3936607</v>
      </c>
      <c r="BK1125" s="23">
        <v>0</v>
      </c>
      <c r="BL1125" s="23">
        <v>0</v>
      </c>
      <c r="BM1125" s="23">
        <v>0</v>
      </c>
      <c r="BN1125" s="24">
        <v>0</v>
      </c>
      <c r="BO1125" s="23">
        <v>0</v>
      </c>
      <c r="BP1125" s="23">
        <v>0</v>
      </c>
      <c r="BQ1125" s="23">
        <v>0</v>
      </c>
      <c r="BR1125" s="25">
        <v>45883972</v>
      </c>
      <c r="BS1125" s="22">
        <v>0</v>
      </c>
      <c r="BT1125" s="23">
        <v>0</v>
      </c>
      <c r="BU1125" s="23">
        <v>0</v>
      </c>
      <c r="BV1125" s="23">
        <v>0</v>
      </c>
      <c r="BW1125" s="24">
        <v>0</v>
      </c>
      <c r="BX1125" s="23">
        <v>0</v>
      </c>
      <c r="BY1125" s="23">
        <v>0</v>
      </c>
      <c r="BZ1125" s="23">
        <v>0</v>
      </c>
      <c r="CA1125" s="25">
        <f t="shared" si="162"/>
        <v>45883972</v>
      </c>
      <c r="CB1125" s="22">
        <v>0</v>
      </c>
      <c r="CC1125" s="23">
        <v>0</v>
      </c>
      <c r="CD1125" s="23">
        <v>0</v>
      </c>
      <c r="CE1125" s="23">
        <v>0</v>
      </c>
      <c r="CF1125" s="24">
        <v>0</v>
      </c>
      <c r="CG1125" s="23">
        <v>0</v>
      </c>
      <c r="CH1125" s="23">
        <v>0</v>
      </c>
      <c r="CI1125" s="23">
        <v>0</v>
      </c>
      <c r="CJ1125" s="25">
        <f t="shared" si="163"/>
        <v>45883972</v>
      </c>
      <c r="CK1125" s="22">
        <v>0</v>
      </c>
      <c r="CL1125" s="23">
        <v>0</v>
      </c>
      <c r="CM1125" s="23">
        <v>0</v>
      </c>
      <c r="CN1125" s="23">
        <v>0</v>
      </c>
      <c r="CO1125" s="23">
        <v>0</v>
      </c>
      <c r="CP1125" s="24">
        <v>0</v>
      </c>
      <c r="CQ1125" s="23">
        <v>0</v>
      </c>
      <c r="CR1125" s="23">
        <v>0</v>
      </c>
      <c r="CS1125" s="25">
        <f t="shared" si="164"/>
        <v>45883972</v>
      </c>
      <c r="CT1125" s="22">
        <v>0</v>
      </c>
      <c r="CU1125" s="23">
        <v>0</v>
      </c>
      <c r="CV1125" s="23">
        <v>0</v>
      </c>
      <c r="CW1125" s="23"/>
      <c r="CX1125" s="23">
        <v>0</v>
      </c>
      <c r="CY1125" s="24">
        <v>0</v>
      </c>
      <c r="CZ1125" s="23">
        <v>0</v>
      </c>
      <c r="DA1125" s="23">
        <v>0</v>
      </c>
      <c r="DB1125" s="25">
        <f t="shared" si="156"/>
        <v>45883972</v>
      </c>
      <c r="DC1125" s="22">
        <v>0</v>
      </c>
      <c r="DD1125" s="23">
        <v>0</v>
      </c>
      <c r="DE1125" s="23">
        <v>0</v>
      </c>
      <c r="DF1125" s="23">
        <v>0</v>
      </c>
      <c r="DG1125" s="23">
        <v>0</v>
      </c>
      <c r="DH1125" s="24">
        <v>0</v>
      </c>
      <c r="DI1125" s="23">
        <v>0</v>
      </c>
      <c r="DJ1125" s="23">
        <v>0</v>
      </c>
      <c r="DK1125" s="25">
        <f t="shared" si="166"/>
        <v>45883972</v>
      </c>
      <c r="DL1125" s="28">
        <v>0</v>
      </c>
      <c r="DM1125" s="23">
        <v>0</v>
      </c>
      <c r="DN1125" s="23">
        <v>0</v>
      </c>
      <c r="DO1125" s="23">
        <v>0</v>
      </c>
      <c r="DP1125" s="23"/>
      <c r="DQ1125" s="23"/>
      <c r="DR1125" s="23">
        <v>0</v>
      </c>
      <c r="DS1125" s="23">
        <v>0</v>
      </c>
      <c r="DT1125" s="24">
        <v>0</v>
      </c>
      <c r="DU1125" s="23">
        <v>0</v>
      </c>
      <c r="DV1125" s="23">
        <v>0</v>
      </c>
      <c r="DW1125" s="26">
        <f t="shared" si="165"/>
        <v>45883972</v>
      </c>
      <c r="DX1125" s="26">
        <f>VLOOKUP(B1125,[2]RPTNCT049_ConsultaSaldosContabl!$I$4:$K$7914,3,0)</f>
        <v>17720652</v>
      </c>
      <c r="DY1125" s="13" t="e">
        <f>+S1125+AD1125+AU1125+#REF!+BG1125+#REF!+BQ1125+#REF!</f>
        <v>#REF!</v>
      </c>
    </row>
    <row r="1126" spans="1:129" ht="15" customHeight="1" x14ac:dyDescent="0.2">
      <c r="A1126" s="9">
        <v>8000126289</v>
      </c>
      <c r="B1126" s="9">
        <v>800012628</v>
      </c>
      <c r="C1126" s="9"/>
      <c r="D1126" s="27">
        <v>212215522</v>
      </c>
      <c r="E1126" s="21" t="s">
        <v>342</v>
      </c>
      <c r="F1126" s="20" t="s">
        <v>1489</v>
      </c>
      <c r="G1126" s="22">
        <f>VLOOKUP(A1126,[1]SGP!$A$4:$G$1137,7,0)</f>
        <v>0</v>
      </c>
      <c r="H1126" s="23"/>
      <c r="I1126" s="23">
        <v>0</v>
      </c>
      <c r="J1126" s="23">
        <v>0</v>
      </c>
      <c r="K1126" s="24">
        <v>0</v>
      </c>
      <c r="L1126" s="23">
        <v>0</v>
      </c>
      <c r="M1126" s="23">
        <v>0</v>
      </c>
      <c r="N1126" s="25">
        <f t="shared" si="158"/>
        <v>0</v>
      </c>
      <c r="O1126" s="25">
        <v>0</v>
      </c>
      <c r="P1126" s="22">
        <v>0</v>
      </c>
      <c r="Q1126" s="23">
        <v>0</v>
      </c>
      <c r="R1126" s="23">
        <v>0</v>
      </c>
      <c r="S1126" s="31">
        <v>19980380</v>
      </c>
      <c r="T1126" s="23">
        <v>0</v>
      </c>
      <c r="U1126" s="24">
        <v>0</v>
      </c>
      <c r="V1126" s="23">
        <v>0</v>
      </c>
      <c r="W1126" s="23">
        <v>0</v>
      </c>
      <c r="X1126" s="25">
        <f t="shared" si="160"/>
        <v>19980380</v>
      </c>
      <c r="Y1126" s="25">
        <v>0</v>
      </c>
      <c r="Z1126" s="22">
        <v>0</v>
      </c>
      <c r="AA1126" s="23">
        <v>0</v>
      </c>
      <c r="AB1126" s="22">
        <v>0</v>
      </c>
      <c r="AC1126" s="23">
        <v>0</v>
      </c>
      <c r="AD1126" s="23">
        <v>0</v>
      </c>
      <c r="AE1126" s="23">
        <v>0</v>
      </c>
      <c r="AF1126" s="24">
        <v>0</v>
      </c>
      <c r="AG1126" s="23">
        <v>0</v>
      </c>
      <c r="AH1126" s="23">
        <v>0</v>
      </c>
      <c r="AI1126" s="25">
        <f t="shared" si="161"/>
        <v>19980380</v>
      </c>
      <c r="AJ1126" s="25">
        <v>0</v>
      </c>
      <c r="AK1126" s="24">
        <v>0</v>
      </c>
      <c r="AL1126" s="23">
        <v>0</v>
      </c>
      <c r="AM1126" s="23">
        <v>0</v>
      </c>
      <c r="AN1126" s="24">
        <v>0</v>
      </c>
      <c r="AO1126" s="24">
        <v>0</v>
      </c>
      <c r="AP1126" s="23">
        <v>0</v>
      </c>
      <c r="AQ1126" s="23">
        <v>0</v>
      </c>
      <c r="AR1126" s="23">
        <v>0</v>
      </c>
      <c r="AS1126" s="41" t="s">
        <v>2304</v>
      </c>
      <c r="AT1126" s="23">
        <v>0</v>
      </c>
      <c r="AU1126" s="23">
        <v>0</v>
      </c>
      <c r="AV1126" s="25">
        <v>19980380</v>
      </c>
      <c r="AW1126" s="22">
        <v>0</v>
      </c>
      <c r="AX1126" s="23">
        <v>0</v>
      </c>
      <c r="AY1126" s="41">
        <v>0</v>
      </c>
      <c r="AZ1126" s="23">
        <v>0</v>
      </c>
      <c r="BA1126" s="24">
        <v>0</v>
      </c>
      <c r="BB1126" s="23">
        <v>0</v>
      </c>
      <c r="BC1126" s="23"/>
      <c r="BD1126" s="23">
        <v>0</v>
      </c>
      <c r="BE1126" s="41">
        <v>0</v>
      </c>
      <c r="BF1126" s="23">
        <v>12962025</v>
      </c>
      <c r="BG1126" s="23">
        <v>19802849</v>
      </c>
      <c r="BH1126" s="25">
        <v>52745254</v>
      </c>
      <c r="BI1126" s="23">
        <v>0</v>
      </c>
      <c r="BJ1126" s="23">
        <v>3826439</v>
      </c>
      <c r="BK1126" s="23">
        <v>0</v>
      </c>
      <c r="BL1126" s="23">
        <v>0</v>
      </c>
      <c r="BM1126" s="23">
        <v>0</v>
      </c>
      <c r="BN1126" s="24">
        <v>0</v>
      </c>
      <c r="BO1126" s="23">
        <v>0</v>
      </c>
      <c r="BP1126" s="23">
        <v>0</v>
      </c>
      <c r="BQ1126" s="23">
        <v>0</v>
      </c>
      <c r="BR1126" s="25">
        <v>56571693</v>
      </c>
      <c r="BS1126" s="22">
        <v>0</v>
      </c>
      <c r="BT1126" s="23">
        <v>0</v>
      </c>
      <c r="BU1126" s="23">
        <v>0</v>
      </c>
      <c r="BV1126" s="23">
        <v>0</v>
      </c>
      <c r="BW1126" s="24">
        <v>0</v>
      </c>
      <c r="BX1126" s="23">
        <v>0</v>
      </c>
      <c r="BY1126" s="23">
        <v>0</v>
      </c>
      <c r="BZ1126" s="23">
        <v>0</v>
      </c>
      <c r="CA1126" s="25">
        <f t="shared" si="162"/>
        <v>56571693</v>
      </c>
      <c r="CB1126" s="22">
        <v>0</v>
      </c>
      <c r="CC1126" s="23">
        <v>0</v>
      </c>
      <c r="CD1126" s="23">
        <v>0</v>
      </c>
      <c r="CE1126" s="23">
        <v>0</v>
      </c>
      <c r="CF1126" s="24">
        <v>0</v>
      </c>
      <c r="CG1126" s="23">
        <v>0</v>
      </c>
      <c r="CH1126" s="23">
        <v>0</v>
      </c>
      <c r="CI1126" s="23">
        <v>0</v>
      </c>
      <c r="CJ1126" s="25">
        <f t="shared" si="163"/>
        <v>56571693</v>
      </c>
      <c r="CK1126" s="22">
        <v>0</v>
      </c>
      <c r="CL1126" s="23">
        <v>0</v>
      </c>
      <c r="CM1126" s="23">
        <v>0</v>
      </c>
      <c r="CN1126" s="23">
        <v>0</v>
      </c>
      <c r="CO1126" s="23">
        <v>0</v>
      </c>
      <c r="CP1126" s="24">
        <v>0</v>
      </c>
      <c r="CQ1126" s="23">
        <v>0</v>
      </c>
      <c r="CR1126" s="23">
        <v>0</v>
      </c>
      <c r="CS1126" s="25">
        <f t="shared" si="164"/>
        <v>56571693</v>
      </c>
      <c r="CT1126" s="22">
        <v>0</v>
      </c>
      <c r="CU1126" s="23">
        <v>0</v>
      </c>
      <c r="CV1126" s="23">
        <v>0</v>
      </c>
      <c r="CW1126" s="23"/>
      <c r="CX1126" s="23">
        <v>0</v>
      </c>
      <c r="CY1126" s="24">
        <v>0</v>
      </c>
      <c r="CZ1126" s="23">
        <v>0</v>
      </c>
      <c r="DA1126" s="23">
        <v>0</v>
      </c>
      <c r="DB1126" s="25">
        <f t="shared" si="156"/>
        <v>56571693</v>
      </c>
      <c r="DC1126" s="22">
        <v>0</v>
      </c>
      <c r="DD1126" s="23">
        <v>0</v>
      </c>
      <c r="DE1126" s="23">
        <v>0</v>
      </c>
      <c r="DF1126" s="23">
        <v>0</v>
      </c>
      <c r="DG1126" s="23">
        <v>0</v>
      </c>
      <c r="DH1126" s="24">
        <v>0</v>
      </c>
      <c r="DI1126" s="23">
        <v>0</v>
      </c>
      <c r="DJ1126" s="23">
        <v>0</v>
      </c>
      <c r="DK1126" s="25">
        <f t="shared" si="166"/>
        <v>56571693</v>
      </c>
      <c r="DL1126" s="28">
        <v>0</v>
      </c>
      <c r="DM1126" s="23">
        <v>0</v>
      </c>
      <c r="DN1126" s="23">
        <v>0</v>
      </c>
      <c r="DO1126" s="23">
        <v>0</v>
      </c>
      <c r="DP1126" s="23"/>
      <c r="DQ1126" s="23"/>
      <c r="DR1126" s="23">
        <v>0</v>
      </c>
      <c r="DS1126" s="23">
        <v>0</v>
      </c>
      <c r="DT1126" s="24">
        <v>0</v>
      </c>
      <c r="DU1126" s="23">
        <v>0</v>
      </c>
      <c r="DV1126" s="23">
        <v>0</v>
      </c>
      <c r="DW1126" s="26">
        <f t="shared" si="165"/>
        <v>56571693</v>
      </c>
      <c r="DX1126" s="26">
        <f>VLOOKUP(B1126,[2]RPTNCT049_ConsultaSaldosContabl!$I$4:$K$7914,3,0)</f>
        <v>16788464</v>
      </c>
      <c r="DY1126" s="13" t="e">
        <f>+S1126+AD1126+AU1126+#REF!+BG1126+#REF!+BQ1126+#REF!</f>
        <v>#REF!</v>
      </c>
    </row>
    <row r="1127" spans="1:129" ht="15" customHeight="1" x14ac:dyDescent="0.2">
      <c r="A1127" s="9">
        <v>8000112719</v>
      </c>
      <c r="B1127" s="9">
        <v>800011271</v>
      </c>
      <c r="C1127" s="9"/>
      <c r="D1127" s="27">
        <v>212425324</v>
      </c>
      <c r="E1127" s="21" t="s">
        <v>565</v>
      </c>
      <c r="F1127" s="20" t="s">
        <v>1707</v>
      </c>
      <c r="G1127" s="22">
        <f>VLOOKUP(A1127,[1]SGP!$A$4:$G$1137,7,0)</f>
        <v>0</v>
      </c>
      <c r="H1127" s="23"/>
      <c r="I1127" s="23">
        <v>0</v>
      </c>
      <c r="J1127" s="23">
        <v>0</v>
      </c>
      <c r="K1127" s="24">
        <v>0</v>
      </c>
      <c r="L1127" s="23">
        <v>0</v>
      </c>
      <c r="M1127" s="23">
        <v>0</v>
      </c>
      <c r="N1127" s="25">
        <f t="shared" si="158"/>
        <v>0</v>
      </c>
      <c r="O1127" s="25">
        <v>0</v>
      </c>
      <c r="P1127" s="22">
        <v>0</v>
      </c>
      <c r="Q1127" s="23">
        <v>0</v>
      </c>
      <c r="R1127" s="23">
        <v>0</v>
      </c>
      <c r="S1127" s="31">
        <v>20607397</v>
      </c>
      <c r="T1127" s="23">
        <v>0</v>
      </c>
      <c r="U1127" s="24">
        <v>0</v>
      </c>
      <c r="V1127" s="23">
        <v>0</v>
      </c>
      <c r="W1127" s="23">
        <v>0</v>
      </c>
      <c r="X1127" s="25">
        <f t="shared" si="160"/>
        <v>20607397</v>
      </c>
      <c r="Y1127" s="25">
        <v>0</v>
      </c>
      <c r="Z1127" s="22">
        <v>0</v>
      </c>
      <c r="AA1127" s="23">
        <v>0</v>
      </c>
      <c r="AB1127" s="22">
        <v>0</v>
      </c>
      <c r="AC1127" s="23">
        <v>0</v>
      </c>
      <c r="AD1127" s="23">
        <v>0</v>
      </c>
      <c r="AE1127" s="23">
        <v>0</v>
      </c>
      <c r="AF1127" s="24">
        <v>0</v>
      </c>
      <c r="AG1127" s="23">
        <v>0</v>
      </c>
      <c r="AH1127" s="23">
        <v>0</v>
      </c>
      <c r="AI1127" s="25">
        <f t="shared" si="161"/>
        <v>20607397</v>
      </c>
      <c r="AJ1127" s="25">
        <v>0</v>
      </c>
      <c r="AK1127" s="24">
        <v>0</v>
      </c>
      <c r="AL1127" s="23">
        <v>0</v>
      </c>
      <c r="AM1127" s="23">
        <v>0</v>
      </c>
      <c r="AN1127" s="24">
        <v>0</v>
      </c>
      <c r="AO1127" s="24">
        <v>0</v>
      </c>
      <c r="AP1127" s="23">
        <v>0</v>
      </c>
      <c r="AQ1127" s="23">
        <v>0</v>
      </c>
      <c r="AR1127" s="23">
        <v>0</v>
      </c>
      <c r="AS1127" s="41" t="s">
        <v>2304</v>
      </c>
      <c r="AT1127" s="23">
        <v>0</v>
      </c>
      <c r="AU1127" s="23">
        <v>0</v>
      </c>
      <c r="AV1127" s="25">
        <v>20607397</v>
      </c>
      <c r="AW1127" s="22">
        <v>0</v>
      </c>
      <c r="AX1127" s="23">
        <v>0</v>
      </c>
      <c r="AY1127" s="41">
        <v>0</v>
      </c>
      <c r="AZ1127" s="23">
        <v>0</v>
      </c>
      <c r="BA1127" s="24">
        <v>0</v>
      </c>
      <c r="BB1127" s="23">
        <v>0</v>
      </c>
      <c r="BC1127" s="23"/>
      <c r="BD1127" s="23">
        <v>0</v>
      </c>
      <c r="BE1127" s="41">
        <v>0</v>
      </c>
      <c r="BF1127" s="23">
        <v>13863915</v>
      </c>
      <c r="BG1127" s="23">
        <v>18170319</v>
      </c>
      <c r="BH1127" s="25">
        <v>52641631</v>
      </c>
      <c r="BI1127" s="23">
        <v>0</v>
      </c>
      <c r="BJ1127" s="23">
        <v>4408725</v>
      </c>
      <c r="BK1127" s="23">
        <v>0</v>
      </c>
      <c r="BL1127" s="23">
        <v>0</v>
      </c>
      <c r="BM1127" s="23">
        <v>0</v>
      </c>
      <c r="BN1127" s="24">
        <v>0</v>
      </c>
      <c r="BO1127" s="23">
        <v>0</v>
      </c>
      <c r="BP1127" s="23">
        <v>0</v>
      </c>
      <c r="BQ1127" s="23">
        <v>0</v>
      </c>
      <c r="BR1127" s="25">
        <v>57050356</v>
      </c>
      <c r="BS1127" s="22">
        <v>0</v>
      </c>
      <c r="BT1127" s="23">
        <v>0</v>
      </c>
      <c r="BU1127" s="23">
        <v>0</v>
      </c>
      <c r="BV1127" s="23">
        <v>0</v>
      </c>
      <c r="BW1127" s="24">
        <v>0</v>
      </c>
      <c r="BX1127" s="23">
        <v>0</v>
      </c>
      <c r="BY1127" s="23">
        <v>0</v>
      </c>
      <c r="BZ1127" s="23">
        <v>0</v>
      </c>
      <c r="CA1127" s="25">
        <f t="shared" si="162"/>
        <v>57050356</v>
      </c>
      <c r="CB1127" s="22">
        <v>0</v>
      </c>
      <c r="CC1127" s="23">
        <v>0</v>
      </c>
      <c r="CD1127" s="23">
        <v>0</v>
      </c>
      <c r="CE1127" s="23">
        <v>0</v>
      </c>
      <c r="CF1127" s="24">
        <v>0</v>
      </c>
      <c r="CG1127" s="23">
        <v>0</v>
      </c>
      <c r="CH1127" s="23">
        <v>0</v>
      </c>
      <c r="CI1127" s="23">
        <v>0</v>
      </c>
      <c r="CJ1127" s="25">
        <f t="shared" si="163"/>
        <v>57050356</v>
      </c>
      <c r="CK1127" s="22">
        <v>0</v>
      </c>
      <c r="CL1127" s="23">
        <v>0</v>
      </c>
      <c r="CM1127" s="23">
        <v>0</v>
      </c>
      <c r="CN1127" s="23">
        <v>0</v>
      </c>
      <c r="CO1127" s="23">
        <v>0</v>
      </c>
      <c r="CP1127" s="24">
        <v>0</v>
      </c>
      <c r="CQ1127" s="23">
        <v>0</v>
      </c>
      <c r="CR1127" s="23">
        <v>0</v>
      </c>
      <c r="CS1127" s="25">
        <f t="shared" si="164"/>
        <v>57050356</v>
      </c>
      <c r="CT1127" s="22">
        <v>0</v>
      </c>
      <c r="CU1127" s="23">
        <v>0</v>
      </c>
      <c r="CV1127" s="23">
        <v>0</v>
      </c>
      <c r="CW1127" s="23"/>
      <c r="CX1127" s="23">
        <v>0</v>
      </c>
      <c r="CY1127" s="24">
        <v>0</v>
      </c>
      <c r="CZ1127" s="23">
        <v>0</v>
      </c>
      <c r="DA1127" s="23">
        <v>0</v>
      </c>
      <c r="DB1127" s="25">
        <f t="shared" ref="DB1127:DB1137" si="167">SUM(CS1127:DA1127)</f>
        <v>57050356</v>
      </c>
      <c r="DC1127" s="22">
        <v>0</v>
      </c>
      <c r="DD1127" s="23">
        <v>0</v>
      </c>
      <c r="DE1127" s="23">
        <v>0</v>
      </c>
      <c r="DF1127" s="23">
        <v>0</v>
      </c>
      <c r="DG1127" s="23">
        <v>0</v>
      </c>
      <c r="DH1127" s="24">
        <v>0</v>
      </c>
      <c r="DI1127" s="23">
        <v>0</v>
      </c>
      <c r="DJ1127" s="23">
        <v>0</v>
      </c>
      <c r="DK1127" s="25">
        <f t="shared" si="166"/>
        <v>57050356</v>
      </c>
      <c r="DL1127" s="28">
        <v>0</v>
      </c>
      <c r="DM1127" s="23">
        <v>0</v>
      </c>
      <c r="DN1127" s="23">
        <v>0</v>
      </c>
      <c r="DO1127" s="23">
        <v>0</v>
      </c>
      <c r="DP1127" s="23"/>
      <c r="DQ1127" s="23"/>
      <c r="DR1127" s="23">
        <v>0</v>
      </c>
      <c r="DS1127" s="23">
        <v>0</v>
      </c>
      <c r="DT1127" s="24">
        <v>0</v>
      </c>
      <c r="DU1127" s="23">
        <v>0</v>
      </c>
      <c r="DV1127" s="23">
        <v>0</v>
      </c>
      <c r="DW1127" s="26">
        <f t="shared" si="165"/>
        <v>57050356</v>
      </c>
      <c r="DX1127" s="26">
        <f>VLOOKUP(B1127,[2]RPTNCT049_ConsultaSaldosContabl!$I$4:$K$7914,3,0)</f>
        <v>18272640</v>
      </c>
      <c r="DY1127" s="13" t="e">
        <f>+S1127+AD1127+AU1127+#REF!+BG1127+#REF!+BQ1127+#REF!</f>
        <v>#REF!</v>
      </c>
    </row>
    <row r="1128" spans="1:129" ht="15" customHeight="1" x14ac:dyDescent="0.2">
      <c r="A1128" s="9">
        <v>8000103508</v>
      </c>
      <c r="B1128" s="9">
        <v>800010350</v>
      </c>
      <c r="C1128" s="9"/>
      <c r="D1128" s="27">
        <v>216173461</v>
      </c>
      <c r="E1128" s="21" t="s">
        <v>1030</v>
      </c>
      <c r="F1128" s="20" t="s">
        <v>2154</v>
      </c>
      <c r="G1128" s="22">
        <f>VLOOKUP(A1128,[1]SGP!$A$4:$G$1137,7,0)</f>
        <v>0</v>
      </c>
      <c r="H1128" s="23"/>
      <c r="I1128" s="23">
        <v>0</v>
      </c>
      <c r="J1128" s="23">
        <v>0</v>
      </c>
      <c r="K1128" s="24">
        <v>0</v>
      </c>
      <c r="L1128" s="23">
        <v>0</v>
      </c>
      <c r="M1128" s="23">
        <v>0</v>
      </c>
      <c r="N1128" s="25">
        <f t="shared" si="158"/>
        <v>0</v>
      </c>
      <c r="O1128" s="25">
        <v>0</v>
      </c>
      <c r="P1128" s="22">
        <v>0</v>
      </c>
      <c r="Q1128" s="23">
        <v>0</v>
      </c>
      <c r="R1128" s="23">
        <v>0</v>
      </c>
      <c r="S1128" s="31">
        <v>39827161</v>
      </c>
      <c r="T1128" s="23">
        <v>0</v>
      </c>
      <c r="U1128" s="24">
        <v>0</v>
      </c>
      <c r="V1128" s="23">
        <v>0</v>
      </c>
      <c r="W1128" s="23">
        <v>0</v>
      </c>
      <c r="X1128" s="25">
        <f t="shared" si="160"/>
        <v>39827161</v>
      </c>
      <c r="Y1128" s="25">
        <v>0</v>
      </c>
      <c r="Z1128" s="22">
        <v>0</v>
      </c>
      <c r="AA1128" s="23">
        <v>0</v>
      </c>
      <c r="AB1128" s="22">
        <v>0</v>
      </c>
      <c r="AC1128" s="23">
        <v>0</v>
      </c>
      <c r="AD1128" s="23">
        <v>0</v>
      </c>
      <c r="AE1128" s="23">
        <v>0</v>
      </c>
      <c r="AF1128" s="24">
        <v>0</v>
      </c>
      <c r="AG1128" s="23">
        <v>0</v>
      </c>
      <c r="AH1128" s="23">
        <v>0</v>
      </c>
      <c r="AI1128" s="25">
        <f t="shared" si="161"/>
        <v>39827161</v>
      </c>
      <c r="AJ1128" s="25">
        <v>0</v>
      </c>
      <c r="AK1128" s="24">
        <v>0</v>
      </c>
      <c r="AL1128" s="23">
        <v>0</v>
      </c>
      <c r="AM1128" s="23">
        <v>0</v>
      </c>
      <c r="AN1128" s="24">
        <v>0</v>
      </c>
      <c r="AO1128" s="24">
        <v>0</v>
      </c>
      <c r="AP1128" s="23">
        <v>0</v>
      </c>
      <c r="AQ1128" s="23">
        <v>0</v>
      </c>
      <c r="AR1128" s="23">
        <v>0</v>
      </c>
      <c r="AS1128" s="41" t="s">
        <v>2304</v>
      </c>
      <c r="AT1128" s="23">
        <v>0</v>
      </c>
      <c r="AU1128" s="23">
        <v>0</v>
      </c>
      <c r="AV1128" s="25">
        <v>39827161</v>
      </c>
      <c r="AW1128" s="22">
        <v>0</v>
      </c>
      <c r="AX1128" s="23">
        <v>0</v>
      </c>
      <c r="AY1128" s="41">
        <v>0</v>
      </c>
      <c r="AZ1128" s="23">
        <v>0</v>
      </c>
      <c r="BA1128" s="24">
        <v>0</v>
      </c>
      <c r="BB1128" s="23">
        <v>0</v>
      </c>
      <c r="BC1128" s="23"/>
      <c r="BD1128" s="23">
        <v>0</v>
      </c>
      <c r="BE1128" s="41">
        <v>0</v>
      </c>
      <c r="BF1128" s="23">
        <v>26330160</v>
      </c>
      <c r="BG1128" s="23">
        <v>36974494</v>
      </c>
      <c r="BH1128" s="25">
        <v>103131815</v>
      </c>
      <c r="BI1128" s="23">
        <v>0</v>
      </c>
      <c r="BJ1128" s="23">
        <v>7519949</v>
      </c>
      <c r="BK1128" s="23">
        <v>0</v>
      </c>
      <c r="BL1128" s="23">
        <v>0</v>
      </c>
      <c r="BM1128" s="23">
        <v>0</v>
      </c>
      <c r="BN1128" s="24">
        <v>0</v>
      </c>
      <c r="BO1128" s="23">
        <v>0</v>
      </c>
      <c r="BP1128" s="23">
        <v>0</v>
      </c>
      <c r="BQ1128" s="23">
        <v>0</v>
      </c>
      <c r="BR1128" s="25">
        <v>110651764</v>
      </c>
      <c r="BS1128" s="22">
        <v>0</v>
      </c>
      <c r="BT1128" s="23">
        <v>0</v>
      </c>
      <c r="BU1128" s="23">
        <v>0</v>
      </c>
      <c r="BV1128" s="23">
        <v>0</v>
      </c>
      <c r="BW1128" s="24">
        <v>0</v>
      </c>
      <c r="BX1128" s="23">
        <v>0</v>
      </c>
      <c r="BY1128" s="23">
        <v>0</v>
      </c>
      <c r="BZ1128" s="23">
        <v>0</v>
      </c>
      <c r="CA1128" s="25">
        <f t="shared" si="162"/>
        <v>110651764</v>
      </c>
      <c r="CB1128" s="22">
        <v>0</v>
      </c>
      <c r="CC1128" s="23">
        <v>0</v>
      </c>
      <c r="CD1128" s="23">
        <v>0</v>
      </c>
      <c r="CE1128" s="23">
        <v>0</v>
      </c>
      <c r="CF1128" s="24">
        <v>0</v>
      </c>
      <c r="CG1128" s="23">
        <v>0</v>
      </c>
      <c r="CH1128" s="23">
        <v>0</v>
      </c>
      <c r="CI1128" s="23">
        <v>0</v>
      </c>
      <c r="CJ1128" s="25">
        <f t="shared" si="163"/>
        <v>110651764</v>
      </c>
      <c r="CK1128" s="22">
        <v>0</v>
      </c>
      <c r="CL1128" s="23">
        <v>0</v>
      </c>
      <c r="CM1128" s="23">
        <v>0</v>
      </c>
      <c r="CN1128" s="23">
        <v>0</v>
      </c>
      <c r="CO1128" s="23">
        <v>0</v>
      </c>
      <c r="CP1128" s="24">
        <v>0</v>
      </c>
      <c r="CQ1128" s="23">
        <v>0</v>
      </c>
      <c r="CR1128" s="23">
        <v>0</v>
      </c>
      <c r="CS1128" s="25">
        <f t="shared" si="164"/>
        <v>110651764</v>
      </c>
      <c r="CT1128" s="22">
        <v>0</v>
      </c>
      <c r="CU1128" s="23">
        <v>0</v>
      </c>
      <c r="CV1128" s="23">
        <v>0</v>
      </c>
      <c r="CW1128" s="23"/>
      <c r="CX1128" s="23">
        <v>0</v>
      </c>
      <c r="CY1128" s="24">
        <v>0</v>
      </c>
      <c r="CZ1128" s="23">
        <v>0</v>
      </c>
      <c r="DA1128" s="23">
        <v>0</v>
      </c>
      <c r="DB1128" s="25">
        <f t="shared" si="167"/>
        <v>110651764</v>
      </c>
      <c r="DC1128" s="22">
        <v>0</v>
      </c>
      <c r="DD1128" s="23">
        <v>0</v>
      </c>
      <c r="DE1128" s="23">
        <v>0</v>
      </c>
      <c r="DF1128" s="23">
        <v>0</v>
      </c>
      <c r="DG1128" s="23">
        <v>0</v>
      </c>
      <c r="DH1128" s="24">
        <v>0</v>
      </c>
      <c r="DI1128" s="23">
        <v>0</v>
      </c>
      <c r="DJ1128" s="23">
        <v>0</v>
      </c>
      <c r="DK1128" s="25">
        <f t="shared" si="166"/>
        <v>110651764</v>
      </c>
      <c r="DL1128" s="28">
        <v>0</v>
      </c>
      <c r="DM1128" s="23">
        <v>0</v>
      </c>
      <c r="DN1128" s="23">
        <v>0</v>
      </c>
      <c r="DO1128" s="23">
        <v>0</v>
      </c>
      <c r="DP1128" s="23"/>
      <c r="DQ1128" s="23"/>
      <c r="DR1128" s="23">
        <v>0</v>
      </c>
      <c r="DS1128" s="23">
        <v>0</v>
      </c>
      <c r="DT1128" s="24">
        <v>0</v>
      </c>
      <c r="DU1128" s="23">
        <v>0</v>
      </c>
      <c r="DV1128" s="23">
        <v>0</v>
      </c>
      <c r="DW1128" s="26">
        <f t="shared" si="165"/>
        <v>110651764</v>
      </c>
      <c r="DX1128" s="26">
        <f>VLOOKUP(B1128,[2]RPTNCT049_ConsultaSaldosContabl!$I$4:$K$7914,3,0)</f>
        <v>33850109</v>
      </c>
      <c r="DY1128" s="13" t="e">
        <f>+S1128+AD1128+AU1128+#REF!+BG1128+#REF!+BQ1128+#REF!</f>
        <v>#REF!</v>
      </c>
    </row>
    <row r="1129" spans="1:129" ht="15" customHeight="1" x14ac:dyDescent="0.2">
      <c r="A1129" s="9">
        <v>8000084563</v>
      </c>
      <c r="B1129" s="9">
        <v>800008456</v>
      </c>
      <c r="C1129" s="9"/>
      <c r="D1129" s="27">
        <v>213985139</v>
      </c>
      <c r="E1129" s="21" t="s">
        <v>1098</v>
      </c>
      <c r="F1129" s="20" t="s">
        <v>2222</v>
      </c>
      <c r="G1129" s="22">
        <f>VLOOKUP(A1129,[1]SGP!$A$4:$G$1137,7,0)</f>
        <v>0</v>
      </c>
      <c r="H1129" s="23"/>
      <c r="I1129" s="23">
        <v>0</v>
      </c>
      <c r="J1129" s="23">
        <v>0</v>
      </c>
      <c r="K1129" s="24">
        <v>0</v>
      </c>
      <c r="L1129" s="23">
        <v>0</v>
      </c>
      <c r="M1129" s="23">
        <v>0</v>
      </c>
      <c r="N1129" s="25">
        <f t="shared" si="158"/>
        <v>0</v>
      </c>
      <c r="O1129" s="25">
        <v>0</v>
      </c>
      <c r="P1129" s="22">
        <v>0</v>
      </c>
      <c r="Q1129" s="23"/>
      <c r="R1129" s="23">
        <v>0</v>
      </c>
      <c r="S1129" s="31">
        <v>133790174</v>
      </c>
      <c r="T1129" s="23">
        <v>0</v>
      </c>
      <c r="U1129" s="24">
        <v>0</v>
      </c>
      <c r="V1129" s="23">
        <v>0</v>
      </c>
      <c r="W1129" s="23">
        <v>0</v>
      </c>
      <c r="X1129" s="25">
        <f t="shared" si="160"/>
        <v>133790174</v>
      </c>
      <c r="Y1129" s="25">
        <v>0</v>
      </c>
      <c r="Z1129" s="22">
        <v>0</v>
      </c>
      <c r="AA1129" s="23"/>
      <c r="AB1129" s="22">
        <v>0</v>
      </c>
      <c r="AC1129" s="23">
        <v>0</v>
      </c>
      <c r="AD1129" s="23">
        <v>11527235</v>
      </c>
      <c r="AE1129" s="23">
        <v>0</v>
      </c>
      <c r="AF1129" s="24">
        <v>0</v>
      </c>
      <c r="AG1129" s="23">
        <v>0</v>
      </c>
      <c r="AH1129" s="23">
        <v>0</v>
      </c>
      <c r="AI1129" s="25">
        <f t="shared" si="161"/>
        <v>145317409</v>
      </c>
      <c r="AJ1129" s="25">
        <v>0</v>
      </c>
      <c r="AK1129" s="52">
        <v>0</v>
      </c>
      <c r="AL1129" s="23">
        <v>0</v>
      </c>
      <c r="AM1129" s="23">
        <v>0</v>
      </c>
      <c r="AN1129" s="24">
        <v>0</v>
      </c>
      <c r="AO1129" s="24">
        <v>0</v>
      </c>
      <c r="AP1129" s="23">
        <v>0</v>
      </c>
      <c r="AQ1129" s="23">
        <v>0</v>
      </c>
      <c r="AR1129" s="23">
        <v>0</v>
      </c>
      <c r="AS1129" s="41" t="s">
        <v>2304</v>
      </c>
      <c r="AT1129" s="23">
        <v>0</v>
      </c>
      <c r="AU1129" s="23">
        <v>0</v>
      </c>
      <c r="AV1129" s="25">
        <v>145317409</v>
      </c>
      <c r="AW1129" s="22">
        <v>0</v>
      </c>
      <c r="AX1129" s="23">
        <v>0</v>
      </c>
      <c r="AY1129" s="41">
        <v>0</v>
      </c>
      <c r="AZ1129" s="23">
        <v>0</v>
      </c>
      <c r="BA1129" s="24">
        <v>0</v>
      </c>
      <c r="BB1129" s="23">
        <v>0</v>
      </c>
      <c r="BC1129" s="23"/>
      <c r="BD1129" s="23">
        <v>0</v>
      </c>
      <c r="BE1129" s="41">
        <v>0</v>
      </c>
      <c r="BF1129" s="23">
        <v>94541740</v>
      </c>
      <c r="BG1129" s="23">
        <v>131587992</v>
      </c>
      <c r="BH1129" s="25">
        <v>371447141</v>
      </c>
      <c r="BI1129" s="23">
        <v>0</v>
      </c>
      <c r="BJ1129" s="23">
        <v>28973603</v>
      </c>
      <c r="BK1129" s="23">
        <v>0</v>
      </c>
      <c r="BL1129" s="23">
        <v>0</v>
      </c>
      <c r="BM1129" s="23">
        <v>0</v>
      </c>
      <c r="BN1129" s="24">
        <v>0</v>
      </c>
      <c r="BO1129" s="23">
        <v>0</v>
      </c>
      <c r="BP1129" s="23">
        <v>0</v>
      </c>
      <c r="BQ1129" s="23">
        <v>0</v>
      </c>
      <c r="BR1129" s="25">
        <v>400420744</v>
      </c>
      <c r="BS1129" s="22">
        <v>0</v>
      </c>
      <c r="BT1129" s="23">
        <v>0</v>
      </c>
      <c r="BU1129" s="23">
        <v>0</v>
      </c>
      <c r="BV1129" s="23">
        <v>0</v>
      </c>
      <c r="BW1129" s="24">
        <v>0</v>
      </c>
      <c r="BX1129" s="23">
        <v>0</v>
      </c>
      <c r="BY1129" s="23">
        <v>0</v>
      </c>
      <c r="BZ1129" s="23">
        <v>0</v>
      </c>
      <c r="CA1129" s="25">
        <f t="shared" si="162"/>
        <v>400420744</v>
      </c>
      <c r="CB1129" s="22">
        <v>0</v>
      </c>
      <c r="CC1129" s="23">
        <v>0</v>
      </c>
      <c r="CD1129" s="23">
        <v>0</v>
      </c>
      <c r="CE1129" s="23">
        <v>0</v>
      </c>
      <c r="CF1129" s="24">
        <v>0</v>
      </c>
      <c r="CG1129" s="23">
        <v>0</v>
      </c>
      <c r="CH1129" s="23">
        <v>0</v>
      </c>
      <c r="CI1129" s="23">
        <v>0</v>
      </c>
      <c r="CJ1129" s="25">
        <f t="shared" si="163"/>
        <v>400420744</v>
      </c>
      <c r="CK1129" s="22">
        <v>0</v>
      </c>
      <c r="CL1129" s="23">
        <v>0</v>
      </c>
      <c r="CM1129" s="23">
        <v>0</v>
      </c>
      <c r="CN1129" s="23">
        <v>0</v>
      </c>
      <c r="CO1129" s="23">
        <v>0</v>
      </c>
      <c r="CP1129" s="24">
        <v>0</v>
      </c>
      <c r="CQ1129" s="23">
        <v>0</v>
      </c>
      <c r="CR1129" s="23">
        <v>0</v>
      </c>
      <c r="CS1129" s="25">
        <f t="shared" si="164"/>
        <v>400420744</v>
      </c>
      <c r="CT1129" s="22">
        <v>0</v>
      </c>
      <c r="CU1129" s="23">
        <v>0</v>
      </c>
      <c r="CV1129" s="23">
        <v>0</v>
      </c>
      <c r="CW1129" s="23"/>
      <c r="CX1129" s="23">
        <v>0</v>
      </c>
      <c r="CY1129" s="24">
        <v>0</v>
      </c>
      <c r="CZ1129" s="23">
        <v>0</v>
      </c>
      <c r="DA1129" s="23">
        <v>0</v>
      </c>
      <c r="DB1129" s="25">
        <f t="shared" si="167"/>
        <v>400420744</v>
      </c>
      <c r="DC1129" s="22">
        <v>0</v>
      </c>
      <c r="DD1129" s="23">
        <v>0</v>
      </c>
      <c r="DE1129" s="23">
        <v>0</v>
      </c>
      <c r="DF1129" s="23">
        <v>0</v>
      </c>
      <c r="DG1129" s="23">
        <v>0</v>
      </c>
      <c r="DH1129" s="24">
        <v>0</v>
      </c>
      <c r="DI1129" s="23">
        <v>0</v>
      </c>
      <c r="DJ1129" s="23">
        <v>0</v>
      </c>
      <c r="DK1129" s="25">
        <f t="shared" si="166"/>
        <v>400420744</v>
      </c>
      <c r="DL1129" s="28">
        <v>0</v>
      </c>
      <c r="DM1129" s="23">
        <v>0</v>
      </c>
      <c r="DN1129" s="23">
        <v>0</v>
      </c>
      <c r="DO1129" s="23">
        <v>0</v>
      </c>
      <c r="DP1129" s="23"/>
      <c r="DQ1129" s="23"/>
      <c r="DR1129" s="23">
        <v>0</v>
      </c>
      <c r="DS1129" s="23">
        <v>0</v>
      </c>
      <c r="DT1129" s="24">
        <v>0</v>
      </c>
      <c r="DU1129" s="23">
        <v>0</v>
      </c>
      <c r="DV1129" s="23">
        <v>0</v>
      </c>
      <c r="DW1129" s="26">
        <f t="shared" si="165"/>
        <v>400420744</v>
      </c>
      <c r="DX1129" s="26">
        <f>VLOOKUP(B1129,[2]RPTNCT049_ConsultaSaldosContabl!$I$4:$K$7914,3,0)</f>
        <v>123515343</v>
      </c>
      <c r="DY1129" s="13" t="e">
        <f>+S1129+AD1129+AU1129+#REF!+BG1129+#REF!+BQ1129+#REF!</f>
        <v>#REF!</v>
      </c>
    </row>
    <row r="1130" spans="1:129" ht="15" customHeight="1" x14ac:dyDescent="0.2">
      <c r="A1130" s="9">
        <v>8000076526</v>
      </c>
      <c r="B1130" s="9">
        <v>800007652</v>
      </c>
      <c r="C1130" s="9"/>
      <c r="D1130" s="27">
        <v>211854518</v>
      </c>
      <c r="E1130" s="21" t="s">
        <v>859</v>
      </c>
      <c r="F1130" s="20" t="s">
        <v>1991</v>
      </c>
      <c r="G1130" s="22">
        <f>VLOOKUP(A1130,[1]SGP!$A$4:$G$1137,7,0)</f>
        <v>0</v>
      </c>
      <c r="H1130" s="23"/>
      <c r="I1130" s="23">
        <v>0</v>
      </c>
      <c r="J1130" s="23">
        <v>0</v>
      </c>
      <c r="K1130" s="24">
        <v>0</v>
      </c>
      <c r="L1130" s="23">
        <v>0</v>
      </c>
      <c r="M1130" s="23">
        <v>0</v>
      </c>
      <c r="N1130" s="25">
        <f t="shared" si="158"/>
        <v>0</v>
      </c>
      <c r="O1130" s="25">
        <v>0</v>
      </c>
      <c r="P1130" s="22">
        <v>0</v>
      </c>
      <c r="Q1130" s="23">
        <v>0</v>
      </c>
      <c r="R1130" s="23">
        <v>0</v>
      </c>
      <c r="S1130" s="31">
        <v>334254927</v>
      </c>
      <c r="T1130" s="23">
        <v>0</v>
      </c>
      <c r="U1130" s="24">
        <v>0</v>
      </c>
      <c r="V1130" s="23">
        <v>0</v>
      </c>
      <c r="W1130" s="23">
        <v>0</v>
      </c>
      <c r="X1130" s="25">
        <f t="shared" si="160"/>
        <v>334254927</v>
      </c>
      <c r="Y1130" s="25">
        <v>0</v>
      </c>
      <c r="Z1130" s="22">
        <v>0</v>
      </c>
      <c r="AA1130" s="23">
        <v>0</v>
      </c>
      <c r="AB1130" s="22">
        <v>0</v>
      </c>
      <c r="AC1130" s="23">
        <v>0</v>
      </c>
      <c r="AD1130" s="23">
        <v>0</v>
      </c>
      <c r="AE1130" s="23">
        <v>0</v>
      </c>
      <c r="AF1130" s="24">
        <v>0</v>
      </c>
      <c r="AG1130" s="23">
        <v>0</v>
      </c>
      <c r="AH1130" s="23">
        <v>0</v>
      </c>
      <c r="AI1130" s="25">
        <f t="shared" si="161"/>
        <v>334254927</v>
      </c>
      <c r="AJ1130" s="25">
        <v>0</v>
      </c>
      <c r="AK1130" s="24">
        <v>0</v>
      </c>
      <c r="AL1130" s="23">
        <v>0</v>
      </c>
      <c r="AM1130" s="23">
        <v>0</v>
      </c>
      <c r="AN1130" s="24">
        <v>0</v>
      </c>
      <c r="AO1130" s="24">
        <v>0</v>
      </c>
      <c r="AP1130" s="23">
        <v>0</v>
      </c>
      <c r="AQ1130" s="23">
        <v>0</v>
      </c>
      <c r="AR1130" s="23">
        <v>0</v>
      </c>
      <c r="AS1130" s="41" t="s">
        <v>2304</v>
      </c>
      <c r="AT1130" s="23">
        <v>0</v>
      </c>
      <c r="AU1130" s="23">
        <v>0</v>
      </c>
      <c r="AV1130" s="25">
        <v>334254927</v>
      </c>
      <c r="AW1130" s="22">
        <v>0</v>
      </c>
      <c r="AX1130" s="23">
        <v>0</v>
      </c>
      <c r="AY1130" s="41">
        <v>0</v>
      </c>
      <c r="AZ1130" s="23">
        <v>0</v>
      </c>
      <c r="BA1130" s="24">
        <v>0</v>
      </c>
      <c r="BB1130" s="23">
        <v>0</v>
      </c>
      <c r="BC1130" s="23"/>
      <c r="BD1130" s="23">
        <v>0</v>
      </c>
      <c r="BE1130" s="41">
        <v>0</v>
      </c>
      <c r="BF1130" s="23">
        <v>149502945</v>
      </c>
      <c r="BG1130" s="23">
        <v>288512667</v>
      </c>
      <c r="BH1130" s="25">
        <v>772270539</v>
      </c>
      <c r="BI1130" s="23">
        <v>0</v>
      </c>
      <c r="BJ1130" s="23">
        <v>56475771</v>
      </c>
      <c r="BK1130" s="23">
        <v>0</v>
      </c>
      <c r="BL1130" s="23">
        <v>0</v>
      </c>
      <c r="BM1130" s="23">
        <v>0</v>
      </c>
      <c r="BN1130" s="24">
        <v>0</v>
      </c>
      <c r="BO1130" s="23">
        <v>0</v>
      </c>
      <c r="BP1130" s="23">
        <v>0</v>
      </c>
      <c r="BQ1130" s="23">
        <v>0</v>
      </c>
      <c r="BR1130" s="25">
        <v>828746310</v>
      </c>
      <c r="BS1130" s="22">
        <v>0</v>
      </c>
      <c r="BT1130" s="23">
        <v>0</v>
      </c>
      <c r="BU1130" s="23">
        <v>0</v>
      </c>
      <c r="BV1130" s="23">
        <v>0</v>
      </c>
      <c r="BW1130" s="24">
        <v>0</v>
      </c>
      <c r="BX1130" s="23">
        <v>0</v>
      </c>
      <c r="BY1130" s="23">
        <v>0</v>
      </c>
      <c r="BZ1130" s="23">
        <v>0</v>
      </c>
      <c r="CA1130" s="25">
        <f t="shared" si="162"/>
        <v>828746310</v>
      </c>
      <c r="CB1130" s="22">
        <v>0</v>
      </c>
      <c r="CC1130" s="23">
        <v>0</v>
      </c>
      <c r="CD1130" s="23">
        <v>0</v>
      </c>
      <c r="CE1130" s="23">
        <v>0</v>
      </c>
      <c r="CF1130" s="24">
        <v>0</v>
      </c>
      <c r="CG1130" s="23">
        <v>0</v>
      </c>
      <c r="CH1130" s="23">
        <v>0</v>
      </c>
      <c r="CI1130" s="23">
        <v>0</v>
      </c>
      <c r="CJ1130" s="25">
        <f t="shared" si="163"/>
        <v>828746310</v>
      </c>
      <c r="CK1130" s="22">
        <v>0</v>
      </c>
      <c r="CL1130" s="23">
        <v>0</v>
      </c>
      <c r="CM1130" s="23">
        <v>0</v>
      </c>
      <c r="CN1130" s="23">
        <v>0</v>
      </c>
      <c r="CO1130" s="23">
        <v>0</v>
      </c>
      <c r="CP1130" s="24">
        <v>0</v>
      </c>
      <c r="CQ1130" s="23">
        <v>0</v>
      </c>
      <c r="CR1130" s="23">
        <v>0</v>
      </c>
      <c r="CS1130" s="25">
        <f t="shared" si="164"/>
        <v>828746310</v>
      </c>
      <c r="CT1130" s="22">
        <v>0</v>
      </c>
      <c r="CU1130" s="23">
        <v>0</v>
      </c>
      <c r="CV1130" s="23">
        <v>0</v>
      </c>
      <c r="CW1130" s="23"/>
      <c r="CX1130" s="23">
        <v>0</v>
      </c>
      <c r="CY1130" s="24">
        <v>0</v>
      </c>
      <c r="CZ1130" s="23">
        <v>0</v>
      </c>
      <c r="DA1130" s="23">
        <v>0</v>
      </c>
      <c r="DB1130" s="25">
        <f t="shared" si="167"/>
        <v>828746310</v>
      </c>
      <c r="DC1130" s="22">
        <v>0</v>
      </c>
      <c r="DD1130" s="23">
        <v>0</v>
      </c>
      <c r="DE1130" s="23">
        <v>0</v>
      </c>
      <c r="DF1130" s="23">
        <v>0</v>
      </c>
      <c r="DG1130" s="23">
        <v>0</v>
      </c>
      <c r="DH1130" s="24">
        <v>0</v>
      </c>
      <c r="DI1130" s="23">
        <v>0</v>
      </c>
      <c r="DJ1130" s="23">
        <v>0</v>
      </c>
      <c r="DK1130" s="25">
        <f t="shared" si="166"/>
        <v>828746310</v>
      </c>
      <c r="DL1130" s="28">
        <v>0</v>
      </c>
      <c r="DM1130" s="23">
        <v>0</v>
      </c>
      <c r="DN1130" s="23">
        <v>0</v>
      </c>
      <c r="DO1130" s="23">
        <v>0</v>
      </c>
      <c r="DP1130" s="23"/>
      <c r="DQ1130" s="23"/>
      <c r="DR1130" s="23">
        <v>0</v>
      </c>
      <c r="DS1130" s="23">
        <v>0</v>
      </c>
      <c r="DT1130" s="24">
        <v>0</v>
      </c>
      <c r="DU1130" s="23">
        <v>0</v>
      </c>
      <c r="DV1130" s="23">
        <v>0</v>
      </c>
      <c r="DW1130" s="26">
        <f t="shared" si="165"/>
        <v>828746310</v>
      </c>
      <c r="DX1130" s="26">
        <f>VLOOKUP(B1130,[2]RPTNCT049_ConsultaSaldosContabl!$I$4:$K$7914,3,0)</f>
        <v>205978716</v>
      </c>
      <c r="DY1130" s="13" t="e">
        <f>+S1130+AD1130+AU1130+#REF!+BG1130+#REF!+BQ1130+#REF!</f>
        <v>#REF!</v>
      </c>
    </row>
    <row r="1131" spans="1:129" ht="15" customHeight="1" x14ac:dyDescent="0.2">
      <c r="A1131" s="9">
        <v>8000065412</v>
      </c>
      <c r="B1131" s="9">
        <v>800006541</v>
      </c>
      <c r="C1131" s="9"/>
      <c r="D1131" s="27">
        <v>210115401</v>
      </c>
      <c r="E1131" s="21" t="s">
        <v>323</v>
      </c>
      <c r="F1131" s="20" t="s">
        <v>1470</v>
      </c>
      <c r="G1131" s="22">
        <f>VLOOKUP(A1131,[1]SGP!$A$4:$G$1137,7,0)</f>
        <v>0</v>
      </c>
      <c r="H1131" s="23"/>
      <c r="I1131" s="23">
        <v>0</v>
      </c>
      <c r="J1131" s="23">
        <v>0</v>
      </c>
      <c r="K1131" s="24">
        <v>0</v>
      </c>
      <c r="L1131" s="23">
        <v>0</v>
      </c>
      <c r="M1131" s="23">
        <v>0</v>
      </c>
      <c r="N1131" s="25">
        <f t="shared" si="158"/>
        <v>0</v>
      </c>
      <c r="O1131" s="25">
        <v>0</v>
      </c>
      <c r="P1131" s="22">
        <v>0</v>
      </c>
      <c r="Q1131" s="23">
        <v>0</v>
      </c>
      <c r="R1131" s="23">
        <v>0</v>
      </c>
      <c r="S1131" s="31">
        <v>10742408</v>
      </c>
      <c r="T1131" s="23">
        <v>0</v>
      </c>
      <c r="U1131" s="24">
        <v>0</v>
      </c>
      <c r="V1131" s="23">
        <v>0</v>
      </c>
      <c r="W1131" s="23">
        <v>0</v>
      </c>
      <c r="X1131" s="25">
        <f t="shared" si="160"/>
        <v>10742408</v>
      </c>
      <c r="Y1131" s="25">
        <v>0</v>
      </c>
      <c r="Z1131" s="22">
        <v>0</v>
      </c>
      <c r="AA1131" s="23">
        <v>0</v>
      </c>
      <c r="AB1131" s="22">
        <v>0</v>
      </c>
      <c r="AC1131" s="23">
        <v>0</v>
      </c>
      <c r="AD1131" s="23">
        <v>0</v>
      </c>
      <c r="AE1131" s="23">
        <v>0</v>
      </c>
      <c r="AF1131" s="24">
        <v>0</v>
      </c>
      <c r="AG1131" s="23">
        <v>0</v>
      </c>
      <c r="AH1131" s="23">
        <v>0</v>
      </c>
      <c r="AI1131" s="25">
        <f t="shared" si="161"/>
        <v>10742408</v>
      </c>
      <c r="AJ1131" s="25">
        <v>0</v>
      </c>
      <c r="AK1131" s="24">
        <v>0</v>
      </c>
      <c r="AL1131" s="23">
        <v>0</v>
      </c>
      <c r="AM1131" s="23">
        <v>0</v>
      </c>
      <c r="AN1131" s="24">
        <v>0</v>
      </c>
      <c r="AO1131" s="24">
        <v>0</v>
      </c>
      <c r="AP1131" s="23">
        <v>0</v>
      </c>
      <c r="AQ1131" s="23">
        <v>0</v>
      </c>
      <c r="AR1131" s="23">
        <v>0</v>
      </c>
      <c r="AS1131" s="41" t="s">
        <v>2304</v>
      </c>
      <c r="AT1131" s="23">
        <v>0</v>
      </c>
      <c r="AU1131" s="23">
        <v>0</v>
      </c>
      <c r="AV1131" s="25">
        <v>10742408</v>
      </c>
      <c r="AW1131" s="22">
        <v>0</v>
      </c>
      <c r="AX1131" s="23">
        <v>0</v>
      </c>
      <c r="AY1131" s="41">
        <v>0</v>
      </c>
      <c r="AZ1131" s="23">
        <v>0</v>
      </c>
      <c r="BA1131" s="24">
        <v>0</v>
      </c>
      <c r="BB1131" s="23">
        <v>0</v>
      </c>
      <c r="BC1131" s="23"/>
      <c r="BD1131" s="23">
        <v>0</v>
      </c>
      <c r="BE1131" s="41">
        <v>0</v>
      </c>
      <c r="BF1131" s="23">
        <v>8413325</v>
      </c>
      <c r="BG1131" s="23">
        <v>9576901</v>
      </c>
      <c r="BH1131" s="25">
        <v>28732634</v>
      </c>
      <c r="BI1131" s="23">
        <v>0</v>
      </c>
      <c r="BJ1131" s="23">
        <v>2358707</v>
      </c>
      <c r="BK1131" s="23">
        <v>0</v>
      </c>
      <c r="BL1131" s="23">
        <v>0</v>
      </c>
      <c r="BM1131" s="23">
        <v>0</v>
      </c>
      <c r="BN1131" s="24">
        <v>0</v>
      </c>
      <c r="BO1131" s="23">
        <v>0</v>
      </c>
      <c r="BP1131" s="23">
        <v>0</v>
      </c>
      <c r="BQ1131" s="23">
        <v>0</v>
      </c>
      <c r="BR1131" s="25">
        <v>31091341</v>
      </c>
      <c r="BS1131" s="22">
        <v>0</v>
      </c>
      <c r="BT1131" s="23">
        <v>0</v>
      </c>
      <c r="BU1131" s="23">
        <v>0</v>
      </c>
      <c r="BV1131" s="23">
        <v>0</v>
      </c>
      <c r="BW1131" s="24">
        <v>0</v>
      </c>
      <c r="BX1131" s="23">
        <v>0</v>
      </c>
      <c r="BY1131" s="23">
        <v>0</v>
      </c>
      <c r="BZ1131" s="23">
        <v>0</v>
      </c>
      <c r="CA1131" s="25">
        <f t="shared" si="162"/>
        <v>31091341</v>
      </c>
      <c r="CB1131" s="22">
        <v>0</v>
      </c>
      <c r="CC1131" s="23">
        <v>0</v>
      </c>
      <c r="CD1131" s="23">
        <v>0</v>
      </c>
      <c r="CE1131" s="23">
        <v>0</v>
      </c>
      <c r="CF1131" s="24">
        <v>0</v>
      </c>
      <c r="CG1131" s="23">
        <v>0</v>
      </c>
      <c r="CH1131" s="23">
        <v>0</v>
      </c>
      <c r="CI1131" s="23">
        <v>0</v>
      </c>
      <c r="CJ1131" s="25">
        <f t="shared" si="163"/>
        <v>31091341</v>
      </c>
      <c r="CK1131" s="22">
        <v>0</v>
      </c>
      <c r="CL1131" s="23">
        <v>0</v>
      </c>
      <c r="CM1131" s="23">
        <v>0</v>
      </c>
      <c r="CN1131" s="23">
        <v>0</v>
      </c>
      <c r="CO1131" s="23">
        <v>0</v>
      </c>
      <c r="CP1131" s="24">
        <v>0</v>
      </c>
      <c r="CQ1131" s="23">
        <v>0</v>
      </c>
      <c r="CR1131" s="23">
        <v>0</v>
      </c>
      <c r="CS1131" s="25">
        <f t="shared" si="164"/>
        <v>31091341</v>
      </c>
      <c r="CT1131" s="22">
        <v>0</v>
      </c>
      <c r="CU1131" s="23">
        <v>0</v>
      </c>
      <c r="CV1131" s="23">
        <v>0</v>
      </c>
      <c r="CW1131" s="23"/>
      <c r="CX1131" s="23">
        <v>0</v>
      </c>
      <c r="CY1131" s="24">
        <v>0</v>
      </c>
      <c r="CZ1131" s="23">
        <v>0</v>
      </c>
      <c r="DA1131" s="23">
        <v>0</v>
      </c>
      <c r="DB1131" s="25">
        <f t="shared" si="167"/>
        <v>31091341</v>
      </c>
      <c r="DC1131" s="22">
        <v>0</v>
      </c>
      <c r="DD1131" s="23">
        <v>0</v>
      </c>
      <c r="DE1131" s="23">
        <v>0</v>
      </c>
      <c r="DF1131" s="23">
        <v>0</v>
      </c>
      <c r="DG1131" s="23">
        <v>0</v>
      </c>
      <c r="DH1131" s="24">
        <v>0</v>
      </c>
      <c r="DI1131" s="23">
        <v>0</v>
      </c>
      <c r="DJ1131" s="23">
        <v>0</v>
      </c>
      <c r="DK1131" s="25">
        <f t="shared" si="166"/>
        <v>31091341</v>
      </c>
      <c r="DL1131" s="28">
        <v>0</v>
      </c>
      <c r="DM1131" s="23">
        <v>0</v>
      </c>
      <c r="DN1131" s="23">
        <v>0</v>
      </c>
      <c r="DO1131" s="23">
        <v>0</v>
      </c>
      <c r="DP1131" s="23"/>
      <c r="DQ1131" s="23"/>
      <c r="DR1131" s="23">
        <v>0</v>
      </c>
      <c r="DS1131" s="23">
        <v>0</v>
      </c>
      <c r="DT1131" s="24">
        <v>0</v>
      </c>
      <c r="DU1131" s="23">
        <v>0</v>
      </c>
      <c r="DV1131" s="23">
        <v>0</v>
      </c>
      <c r="DW1131" s="26">
        <f t="shared" si="165"/>
        <v>31091341</v>
      </c>
      <c r="DX1131" s="26">
        <f>VLOOKUP(B1131,[2]RPTNCT049_ConsultaSaldosContabl!$I$4:$K$7914,3,0)</f>
        <v>10772032</v>
      </c>
      <c r="DY1131" s="13" t="e">
        <f>+S1131+AD1131+AU1131+#REF!+BG1131+#REF!+BQ1131+#REF!</f>
        <v>#REF!</v>
      </c>
    </row>
    <row r="1132" spans="1:129" ht="15" customHeight="1" x14ac:dyDescent="0.2">
      <c r="A1132" s="9">
        <v>8000052929</v>
      </c>
      <c r="B1132" s="9">
        <v>800005292</v>
      </c>
      <c r="C1132" s="9"/>
      <c r="D1132" s="27">
        <v>214754347</v>
      </c>
      <c r="E1132" s="21" t="s">
        <v>851</v>
      </c>
      <c r="F1132" s="20" t="s">
        <v>1983</v>
      </c>
      <c r="G1132" s="22">
        <f>VLOOKUP(A1132,[1]SGP!$A$4:$G$1137,7,0)</f>
        <v>0</v>
      </c>
      <c r="H1132" s="23"/>
      <c r="I1132" s="23">
        <v>0</v>
      </c>
      <c r="J1132" s="23">
        <v>0</v>
      </c>
      <c r="K1132" s="24">
        <v>0</v>
      </c>
      <c r="L1132" s="23">
        <v>0</v>
      </c>
      <c r="M1132" s="23">
        <v>0</v>
      </c>
      <c r="N1132" s="25">
        <f t="shared" si="158"/>
        <v>0</v>
      </c>
      <c r="O1132" s="25">
        <v>0</v>
      </c>
      <c r="P1132" s="22">
        <v>0</v>
      </c>
      <c r="Q1132" s="23">
        <v>0</v>
      </c>
      <c r="R1132" s="23">
        <v>0</v>
      </c>
      <c r="S1132" s="31">
        <v>17274652</v>
      </c>
      <c r="T1132" s="23">
        <v>0</v>
      </c>
      <c r="U1132" s="24">
        <v>0</v>
      </c>
      <c r="V1132" s="23">
        <v>0</v>
      </c>
      <c r="W1132" s="23">
        <v>0</v>
      </c>
      <c r="X1132" s="25">
        <f t="shared" si="160"/>
        <v>17274652</v>
      </c>
      <c r="Y1132" s="25">
        <v>0</v>
      </c>
      <c r="Z1132" s="22">
        <v>0</v>
      </c>
      <c r="AA1132" s="23">
        <v>0</v>
      </c>
      <c r="AB1132" s="22">
        <v>0</v>
      </c>
      <c r="AC1132" s="23">
        <v>0</v>
      </c>
      <c r="AD1132" s="23">
        <v>0</v>
      </c>
      <c r="AE1132" s="23">
        <v>0</v>
      </c>
      <c r="AF1132" s="24">
        <v>0</v>
      </c>
      <c r="AG1132" s="23">
        <v>0</v>
      </c>
      <c r="AH1132" s="23">
        <v>0</v>
      </c>
      <c r="AI1132" s="25">
        <f t="shared" si="161"/>
        <v>17274652</v>
      </c>
      <c r="AJ1132" s="25">
        <v>0</v>
      </c>
      <c r="AK1132" s="24">
        <v>0</v>
      </c>
      <c r="AL1132" s="23">
        <v>0</v>
      </c>
      <c r="AM1132" s="23">
        <v>0</v>
      </c>
      <c r="AN1132" s="24">
        <v>0</v>
      </c>
      <c r="AO1132" s="24">
        <v>0</v>
      </c>
      <c r="AP1132" s="23">
        <v>0</v>
      </c>
      <c r="AQ1132" s="23">
        <v>0</v>
      </c>
      <c r="AR1132" s="23">
        <v>0</v>
      </c>
      <c r="AS1132" s="41" t="s">
        <v>2304</v>
      </c>
      <c r="AT1132" s="23">
        <v>0</v>
      </c>
      <c r="AU1132" s="23">
        <v>0</v>
      </c>
      <c r="AV1132" s="25">
        <v>17274652</v>
      </c>
      <c r="AW1132" s="22">
        <v>0</v>
      </c>
      <c r="AX1132" s="23">
        <v>0</v>
      </c>
      <c r="AY1132" s="41">
        <v>0</v>
      </c>
      <c r="AZ1132" s="23">
        <v>0</v>
      </c>
      <c r="BA1132" s="24">
        <v>0</v>
      </c>
      <c r="BB1132" s="23">
        <v>0</v>
      </c>
      <c r="BC1132" s="23"/>
      <c r="BD1132" s="23">
        <v>0</v>
      </c>
      <c r="BE1132" s="41">
        <v>0</v>
      </c>
      <c r="BF1132" s="23">
        <v>11780870</v>
      </c>
      <c r="BG1132" s="23">
        <v>15985410</v>
      </c>
      <c r="BH1132" s="25">
        <v>45040932</v>
      </c>
      <c r="BI1132" s="23">
        <v>0</v>
      </c>
      <c r="BJ1132" s="23">
        <v>3085965</v>
      </c>
      <c r="BK1132" s="23">
        <v>0</v>
      </c>
      <c r="BL1132" s="23">
        <v>0</v>
      </c>
      <c r="BM1132" s="23">
        <v>0</v>
      </c>
      <c r="BN1132" s="24">
        <v>0</v>
      </c>
      <c r="BO1132" s="23">
        <v>0</v>
      </c>
      <c r="BP1132" s="23">
        <v>0</v>
      </c>
      <c r="BQ1132" s="23">
        <v>0</v>
      </c>
      <c r="BR1132" s="25">
        <v>48126897</v>
      </c>
      <c r="BS1132" s="22">
        <v>0</v>
      </c>
      <c r="BT1132" s="23">
        <v>0</v>
      </c>
      <c r="BU1132" s="23">
        <v>0</v>
      </c>
      <c r="BV1132" s="23">
        <v>0</v>
      </c>
      <c r="BW1132" s="24">
        <v>0</v>
      </c>
      <c r="BX1132" s="23">
        <v>0</v>
      </c>
      <c r="BY1132" s="23">
        <v>0</v>
      </c>
      <c r="BZ1132" s="23">
        <v>0</v>
      </c>
      <c r="CA1132" s="25">
        <f t="shared" si="162"/>
        <v>48126897</v>
      </c>
      <c r="CB1132" s="22">
        <v>0</v>
      </c>
      <c r="CC1132" s="23">
        <v>0</v>
      </c>
      <c r="CD1132" s="23">
        <v>0</v>
      </c>
      <c r="CE1132" s="23">
        <v>0</v>
      </c>
      <c r="CF1132" s="24">
        <v>0</v>
      </c>
      <c r="CG1132" s="23">
        <v>0</v>
      </c>
      <c r="CH1132" s="23">
        <v>0</v>
      </c>
      <c r="CI1132" s="23">
        <v>0</v>
      </c>
      <c r="CJ1132" s="25">
        <f t="shared" si="163"/>
        <v>48126897</v>
      </c>
      <c r="CK1132" s="22">
        <v>0</v>
      </c>
      <c r="CL1132" s="23">
        <v>0</v>
      </c>
      <c r="CM1132" s="23">
        <v>0</v>
      </c>
      <c r="CN1132" s="23">
        <v>0</v>
      </c>
      <c r="CO1132" s="23">
        <v>0</v>
      </c>
      <c r="CP1132" s="24">
        <v>0</v>
      </c>
      <c r="CQ1132" s="23">
        <v>0</v>
      </c>
      <c r="CR1132" s="23">
        <v>0</v>
      </c>
      <c r="CS1132" s="25">
        <f t="shared" si="164"/>
        <v>48126897</v>
      </c>
      <c r="CT1132" s="22">
        <v>0</v>
      </c>
      <c r="CU1132" s="23">
        <v>0</v>
      </c>
      <c r="CV1132" s="23">
        <v>0</v>
      </c>
      <c r="CW1132" s="23"/>
      <c r="CX1132" s="23">
        <v>0</v>
      </c>
      <c r="CY1132" s="24">
        <v>0</v>
      </c>
      <c r="CZ1132" s="23">
        <v>0</v>
      </c>
      <c r="DA1132" s="23">
        <v>0</v>
      </c>
      <c r="DB1132" s="25">
        <f t="shared" si="167"/>
        <v>48126897</v>
      </c>
      <c r="DC1132" s="22">
        <v>0</v>
      </c>
      <c r="DD1132" s="23">
        <v>0</v>
      </c>
      <c r="DE1132" s="23">
        <v>0</v>
      </c>
      <c r="DF1132" s="23">
        <v>0</v>
      </c>
      <c r="DG1132" s="23">
        <v>0</v>
      </c>
      <c r="DH1132" s="24">
        <v>0</v>
      </c>
      <c r="DI1132" s="23">
        <v>0</v>
      </c>
      <c r="DJ1132" s="23">
        <v>0</v>
      </c>
      <c r="DK1132" s="25">
        <f t="shared" si="166"/>
        <v>48126897</v>
      </c>
      <c r="DL1132" s="28">
        <v>0</v>
      </c>
      <c r="DM1132" s="23">
        <v>0</v>
      </c>
      <c r="DN1132" s="23">
        <v>0</v>
      </c>
      <c r="DO1132" s="23">
        <v>0</v>
      </c>
      <c r="DP1132" s="23"/>
      <c r="DQ1132" s="23"/>
      <c r="DR1132" s="23">
        <v>0</v>
      </c>
      <c r="DS1132" s="23">
        <v>0</v>
      </c>
      <c r="DT1132" s="24">
        <v>0</v>
      </c>
      <c r="DU1132" s="23">
        <v>0</v>
      </c>
      <c r="DV1132" s="23">
        <v>0</v>
      </c>
      <c r="DW1132" s="26">
        <f t="shared" si="165"/>
        <v>48126897</v>
      </c>
      <c r="DX1132" s="26">
        <f>VLOOKUP(B1132,[2]RPTNCT049_ConsultaSaldosContabl!$I$4:$K$7914,3,0)</f>
        <v>14866835</v>
      </c>
      <c r="DY1132" s="13" t="e">
        <f>+S1132+AD1132+AU1132+#REF!+BG1132+#REF!+BQ1132+#REF!</f>
        <v>#REF!</v>
      </c>
    </row>
    <row r="1133" spans="1:129" ht="15" customHeight="1" x14ac:dyDescent="0.2">
      <c r="A1133" s="9">
        <v>8000047411</v>
      </c>
      <c r="B1133" s="9">
        <v>800004741</v>
      </c>
      <c r="C1133" s="9"/>
      <c r="D1133" s="27">
        <v>215519355</v>
      </c>
      <c r="E1133" s="21" t="s">
        <v>451</v>
      </c>
      <c r="F1133" s="20" t="s">
        <v>1594</v>
      </c>
      <c r="G1133" s="22">
        <f>VLOOKUP(A1133,[1]SGP!$A$4:$G$1137,7,0)</f>
        <v>0</v>
      </c>
      <c r="H1133" s="23"/>
      <c r="I1133" s="23">
        <v>0</v>
      </c>
      <c r="J1133" s="23">
        <v>0</v>
      </c>
      <c r="K1133" s="24">
        <v>0</v>
      </c>
      <c r="L1133" s="23">
        <v>0</v>
      </c>
      <c r="M1133" s="23">
        <v>0</v>
      </c>
      <c r="N1133" s="25">
        <f t="shared" si="158"/>
        <v>0</v>
      </c>
      <c r="O1133" s="25">
        <v>0</v>
      </c>
      <c r="P1133" s="22">
        <v>0</v>
      </c>
      <c r="Q1133" s="23">
        <v>0</v>
      </c>
      <c r="R1133" s="23">
        <v>0</v>
      </c>
      <c r="S1133" s="31">
        <v>197041349</v>
      </c>
      <c r="T1133" s="23">
        <v>0</v>
      </c>
      <c r="U1133" s="24">
        <v>0</v>
      </c>
      <c r="V1133" s="23">
        <v>0</v>
      </c>
      <c r="W1133" s="23">
        <v>0</v>
      </c>
      <c r="X1133" s="25">
        <f t="shared" si="160"/>
        <v>197041349</v>
      </c>
      <c r="Y1133" s="25">
        <v>0</v>
      </c>
      <c r="Z1133" s="22">
        <v>0</v>
      </c>
      <c r="AA1133" s="23">
        <v>0</v>
      </c>
      <c r="AB1133" s="22">
        <v>0</v>
      </c>
      <c r="AC1133" s="23">
        <v>0</v>
      </c>
      <c r="AD1133" s="23">
        <v>39408528</v>
      </c>
      <c r="AE1133" s="23">
        <v>0</v>
      </c>
      <c r="AF1133" s="24">
        <v>0</v>
      </c>
      <c r="AG1133" s="23">
        <v>0</v>
      </c>
      <c r="AH1133" s="23">
        <v>0</v>
      </c>
      <c r="AI1133" s="25">
        <f t="shared" si="161"/>
        <v>236449877</v>
      </c>
      <c r="AJ1133" s="25">
        <v>0</v>
      </c>
      <c r="AK1133" s="24">
        <v>0</v>
      </c>
      <c r="AL1133" s="23">
        <v>0</v>
      </c>
      <c r="AM1133" s="23">
        <v>0</v>
      </c>
      <c r="AN1133" s="24">
        <v>0</v>
      </c>
      <c r="AO1133" s="24">
        <v>0</v>
      </c>
      <c r="AP1133" s="23">
        <v>0</v>
      </c>
      <c r="AQ1133" s="23">
        <v>0</v>
      </c>
      <c r="AR1133" s="23">
        <v>0</v>
      </c>
      <c r="AS1133" s="41" t="s">
        <v>2304</v>
      </c>
      <c r="AT1133" s="23">
        <v>0</v>
      </c>
      <c r="AU1133" s="23">
        <v>0</v>
      </c>
      <c r="AV1133" s="25">
        <v>236449877</v>
      </c>
      <c r="AW1133" s="22">
        <v>0</v>
      </c>
      <c r="AX1133" s="23">
        <v>0</v>
      </c>
      <c r="AY1133" s="41">
        <v>0</v>
      </c>
      <c r="AZ1133" s="23">
        <v>0</v>
      </c>
      <c r="BA1133" s="24">
        <v>0</v>
      </c>
      <c r="BB1133" s="23">
        <v>0</v>
      </c>
      <c r="BC1133" s="23"/>
      <c r="BD1133" s="23">
        <v>0</v>
      </c>
      <c r="BE1133" s="41">
        <v>0</v>
      </c>
      <c r="BF1133" s="23">
        <v>278895895</v>
      </c>
      <c r="BG1133" s="23">
        <v>217317044</v>
      </c>
      <c r="BH1133" s="25">
        <v>732662816</v>
      </c>
      <c r="BI1133" s="23">
        <v>0</v>
      </c>
      <c r="BJ1133" s="23">
        <v>83473803</v>
      </c>
      <c r="BK1133" s="23">
        <v>0</v>
      </c>
      <c r="BL1133" s="23">
        <v>0</v>
      </c>
      <c r="BM1133" s="23">
        <v>0</v>
      </c>
      <c r="BN1133" s="24">
        <v>0</v>
      </c>
      <c r="BO1133" s="23">
        <v>0</v>
      </c>
      <c r="BP1133" s="23">
        <v>0</v>
      </c>
      <c r="BQ1133" s="23">
        <v>0</v>
      </c>
      <c r="BR1133" s="25">
        <v>816136619</v>
      </c>
      <c r="BS1133" s="22">
        <v>0</v>
      </c>
      <c r="BT1133" s="23">
        <v>0</v>
      </c>
      <c r="BU1133" s="23">
        <v>0</v>
      </c>
      <c r="BV1133" s="23">
        <v>0</v>
      </c>
      <c r="BW1133" s="24">
        <v>0</v>
      </c>
      <c r="BX1133" s="23">
        <v>0</v>
      </c>
      <c r="BY1133" s="23">
        <v>0</v>
      </c>
      <c r="BZ1133" s="23">
        <v>0</v>
      </c>
      <c r="CA1133" s="25">
        <f t="shared" si="162"/>
        <v>816136619</v>
      </c>
      <c r="CB1133" s="22">
        <v>0</v>
      </c>
      <c r="CC1133" s="23">
        <v>0</v>
      </c>
      <c r="CD1133" s="23">
        <v>0</v>
      </c>
      <c r="CE1133" s="23">
        <v>0</v>
      </c>
      <c r="CF1133" s="24">
        <v>0</v>
      </c>
      <c r="CG1133" s="23">
        <v>0</v>
      </c>
      <c r="CH1133" s="23">
        <v>0</v>
      </c>
      <c r="CI1133" s="23">
        <v>0</v>
      </c>
      <c r="CJ1133" s="25">
        <f t="shared" si="163"/>
        <v>816136619</v>
      </c>
      <c r="CK1133" s="22">
        <v>0</v>
      </c>
      <c r="CL1133" s="23">
        <v>0</v>
      </c>
      <c r="CM1133" s="23">
        <v>0</v>
      </c>
      <c r="CN1133" s="23">
        <v>0</v>
      </c>
      <c r="CO1133" s="23">
        <v>0</v>
      </c>
      <c r="CP1133" s="24">
        <v>0</v>
      </c>
      <c r="CQ1133" s="23">
        <v>0</v>
      </c>
      <c r="CR1133" s="23">
        <v>0</v>
      </c>
      <c r="CS1133" s="25">
        <f t="shared" si="164"/>
        <v>816136619</v>
      </c>
      <c r="CT1133" s="22">
        <v>0</v>
      </c>
      <c r="CU1133" s="23">
        <v>0</v>
      </c>
      <c r="CV1133" s="23">
        <v>0</v>
      </c>
      <c r="CW1133" s="23">
        <v>0</v>
      </c>
      <c r="CX1133" s="23">
        <v>0</v>
      </c>
      <c r="CY1133" s="24">
        <v>0</v>
      </c>
      <c r="CZ1133" s="23">
        <v>0</v>
      </c>
      <c r="DA1133" s="23">
        <v>0</v>
      </c>
      <c r="DB1133" s="25">
        <f t="shared" si="167"/>
        <v>816136619</v>
      </c>
      <c r="DC1133" s="22">
        <v>0</v>
      </c>
      <c r="DD1133" s="23">
        <v>0</v>
      </c>
      <c r="DE1133" s="23">
        <v>0</v>
      </c>
      <c r="DF1133" s="23">
        <v>0</v>
      </c>
      <c r="DG1133" s="23">
        <v>0</v>
      </c>
      <c r="DH1133" s="24">
        <v>0</v>
      </c>
      <c r="DI1133" s="23">
        <v>0</v>
      </c>
      <c r="DJ1133" s="23">
        <v>0</v>
      </c>
      <c r="DK1133" s="25">
        <f t="shared" si="166"/>
        <v>816136619</v>
      </c>
      <c r="DL1133" s="28">
        <v>0</v>
      </c>
      <c r="DM1133" s="23">
        <v>0</v>
      </c>
      <c r="DN1133" s="23">
        <v>0</v>
      </c>
      <c r="DO1133" s="23">
        <v>0</v>
      </c>
      <c r="DP1133" s="23">
        <v>0</v>
      </c>
      <c r="DQ1133" s="23"/>
      <c r="DR1133" s="23">
        <v>0</v>
      </c>
      <c r="DS1133" s="23">
        <v>0</v>
      </c>
      <c r="DT1133" s="24">
        <v>0</v>
      </c>
      <c r="DU1133" s="23">
        <v>0</v>
      </c>
      <c r="DV1133" s="23">
        <v>0</v>
      </c>
      <c r="DW1133" s="26">
        <f t="shared" si="165"/>
        <v>816136619</v>
      </c>
      <c r="DX1133" s="26">
        <f>VLOOKUP(B1133,[2]RPTNCT049_ConsultaSaldosContabl!$I$4:$K$7914,3,0)</f>
        <v>362369698</v>
      </c>
      <c r="DY1133" s="13" t="e">
        <f>+S1133+AD1133+AU1133+#REF!+BG1133+#REF!+BQ1133+#REF!</f>
        <v>#REF!</v>
      </c>
    </row>
    <row r="1134" spans="1:129" ht="15" customHeight="1" x14ac:dyDescent="0.2">
      <c r="A1134" s="9">
        <v>8000045746</v>
      </c>
      <c r="B1134" s="9">
        <v>800004574</v>
      </c>
      <c r="C1134" s="9"/>
      <c r="D1134" s="27">
        <v>219725797</v>
      </c>
      <c r="E1134" s="21" t="s">
        <v>619</v>
      </c>
      <c r="F1134" s="20" t="s">
        <v>1739</v>
      </c>
      <c r="G1134" s="22">
        <f>VLOOKUP(A1134,[1]SGP!$A$4:$G$1137,7,0)</f>
        <v>0</v>
      </c>
      <c r="H1134" s="23"/>
      <c r="I1134" s="23">
        <v>0</v>
      </c>
      <c r="J1134" s="23">
        <v>0</v>
      </c>
      <c r="K1134" s="24">
        <v>0</v>
      </c>
      <c r="L1134" s="23">
        <v>0</v>
      </c>
      <c r="M1134" s="23">
        <v>0</v>
      </c>
      <c r="N1134" s="25">
        <f t="shared" si="158"/>
        <v>0</v>
      </c>
      <c r="O1134" s="25">
        <v>0</v>
      </c>
      <c r="P1134" s="22">
        <v>0</v>
      </c>
      <c r="Q1134" s="23">
        <v>0</v>
      </c>
      <c r="R1134" s="23">
        <v>0</v>
      </c>
      <c r="S1134" s="31">
        <v>71694612</v>
      </c>
      <c r="T1134" s="23">
        <v>0</v>
      </c>
      <c r="U1134" s="24">
        <v>0</v>
      </c>
      <c r="V1134" s="23">
        <v>0</v>
      </c>
      <c r="W1134" s="23">
        <v>0</v>
      </c>
      <c r="X1134" s="25">
        <f t="shared" si="160"/>
        <v>71694612</v>
      </c>
      <c r="Y1134" s="25">
        <v>0</v>
      </c>
      <c r="Z1134" s="22">
        <v>0</v>
      </c>
      <c r="AA1134" s="23">
        <v>0</v>
      </c>
      <c r="AB1134" s="22">
        <v>0</v>
      </c>
      <c r="AC1134" s="23">
        <v>0</v>
      </c>
      <c r="AD1134" s="23">
        <v>0</v>
      </c>
      <c r="AE1134" s="23">
        <v>0</v>
      </c>
      <c r="AF1134" s="24">
        <v>0</v>
      </c>
      <c r="AG1134" s="23">
        <v>0</v>
      </c>
      <c r="AH1134" s="23">
        <v>0</v>
      </c>
      <c r="AI1134" s="25">
        <f t="shared" si="161"/>
        <v>71694612</v>
      </c>
      <c r="AJ1134" s="25">
        <v>0</v>
      </c>
      <c r="AK1134" s="24">
        <v>0</v>
      </c>
      <c r="AL1134" s="23">
        <v>0</v>
      </c>
      <c r="AM1134" s="23">
        <v>0</v>
      </c>
      <c r="AN1134" s="24">
        <v>0</v>
      </c>
      <c r="AO1134" s="24">
        <v>0</v>
      </c>
      <c r="AP1134" s="23">
        <v>0</v>
      </c>
      <c r="AQ1134" s="23">
        <v>0</v>
      </c>
      <c r="AR1134" s="23">
        <v>0</v>
      </c>
      <c r="AS1134" s="41" t="s">
        <v>2304</v>
      </c>
      <c r="AT1134" s="23">
        <v>0</v>
      </c>
      <c r="AU1134" s="23">
        <v>0</v>
      </c>
      <c r="AV1134" s="25">
        <v>71694612</v>
      </c>
      <c r="AW1134" s="22">
        <v>0</v>
      </c>
      <c r="AX1134" s="23">
        <v>0</v>
      </c>
      <c r="AY1134" s="41">
        <v>0</v>
      </c>
      <c r="AZ1134" s="23">
        <v>0</v>
      </c>
      <c r="BA1134" s="24">
        <v>0</v>
      </c>
      <c r="BB1134" s="23">
        <v>0</v>
      </c>
      <c r="BC1134" s="23"/>
      <c r="BD1134" s="23">
        <v>0</v>
      </c>
      <c r="BE1134" s="41">
        <v>0</v>
      </c>
      <c r="BF1134" s="23">
        <v>38430485</v>
      </c>
      <c r="BG1134" s="23">
        <v>68899145</v>
      </c>
      <c r="BH1134" s="25">
        <v>179024242</v>
      </c>
      <c r="BI1134" s="23">
        <v>0</v>
      </c>
      <c r="BJ1134" s="23">
        <v>11192929</v>
      </c>
      <c r="BK1134" s="23">
        <v>0</v>
      </c>
      <c r="BL1134" s="23">
        <v>0</v>
      </c>
      <c r="BM1134" s="23">
        <v>0</v>
      </c>
      <c r="BN1134" s="24">
        <v>0</v>
      </c>
      <c r="BO1134" s="23">
        <v>0</v>
      </c>
      <c r="BP1134" s="23">
        <v>0</v>
      </c>
      <c r="BQ1134" s="23">
        <v>0</v>
      </c>
      <c r="BR1134" s="25">
        <v>190217171</v>
      </c>
      <c r="BS1134" s="22">
        <v>0</v>
      </c>
      <c r="BT1134" s="23">
        <v>0</v>
      </c>
      <c r="BU1134" s="23">
        <v>0</v>
      </c>
      <c r="BV1134" s="23">
        <v>0</v>
      </c>
      <c r="BW1134" s="24">
        <v>0</v>
      </c>
      <c r="BX1134" s="23">
        <v>0</v>
      </c>
      <c r="BY1134" s="23">
        <v>0</v>
      </c>
      <c r="BZ1134" s="23">
        <v>0</v>
      </c>
      <c r="CA1134" s="25">
        <f t="shared" si="162"/>
        <v>190217171</v>
      </c>
      <c r="CB1134" s="22">
        <v>0</v>
      </c>
      <c r="CC1134" s="23">
        <v>0</v>
      </c>
      <c r="CD1134" s="23">
        <v>0</v>
      </c>
      <c r="CE1134" s="23">
        <v>0</v>
      </c>
      <c r="CF1134" s="24">
        <v>0</v>
      </c>
      <c r="CG1134" s="23">
        <v>0</v>
      </c>
      <c r="CH1134" s="23">
        <v>0</v>
      </c>
      <c r="CI1134" s="23">
        <v>0</v>
      </c>
      <c r="CJ1134" s="25">
        <f t="shared" si="163"/>
        <v>190217171</v>
      </c>
      <c r="CK1134" s="22">
        <v>0</v>
      </c>
      <c r="CL1134" s="23">
        <v>0</v>
      </c>
      <c r="CM1134" s="23">
        <v>0</v>
      </c>
      <c r="CN1134" s="23">
        <v>0</v>
      </c>
      <c r="CO1134" s="23">
        <v>0</v>
      </c>
      <c r="CP1134" s="24">
        <v>0</v>
      </c>
      <c r="CQ1134" s="23">
        <v>0</v>
      </c>
      <c r="CR1134" s="23">
        <v>0</v>
      </c>
      <c r="CS1134" s="25">
        <f t="shared" si="164"/>
        <v>190217171</v>
      </c>
      <c r="CT1134" s="22">
        <v>0</v>
      </c>
      <c r="CU1134" s="23">
        <v>0</v>
      </c>
      <c r="CV1134" s="23">
        <v>0</v>
      </c>
      <c r="CW1134" s="23"/>
      <c r="CX1134" s="23">
        <v>0</v>
      </c>
      <c r="CY1134" s="24">
        <v>0</v>
      </c>
      <c r="CZ1134" s="23">
        <v>0</v>
      </c>
      <c r="DA1134" s="23">
        <v>0</v>
      </c>
      <c r="DB1134" s="25">
        <f t="shared" si="167"/>
        <v>190217171</v>
      </c>
      <c r="DC1134" s="22">
        <v>0</v>
      </c>
      <c r="DD1134" s="23">
        <v>0</v>
      </c>
      <c r="DE1134" s="23">
        <v>0</v>
      </c>
      <c r="DF1134" s="23">
        <v>0</v>
      </c>
      <c r="DG1134" s="23">
        <v>0</v>
      </c>
      <c r="DH1134" s="24">
        <v>0</v>
      </c>
      <c r="DI1134" s="23">
        <v>0</v>
      </c>
      <c r="DJ1134" s="23">
        <v>0</v>
      </c>
      <c r="DK1134" s="25">
        <f t="shared" si="166"/>
        <v>190217171</v>
      </c>
      <c r="DL1134" s="28">
        <v>0</v>
      </c>
      <c r="DM1134" s="23">
        <v>0</v>
      </c>
      <c r="DN1134" s="23">
        <v>0</v>
      </c>
      <c r="DO1134" s="23">
        <v>0</v>
      </c>
      <c r="DP1134" s="23"/>
      <c r="DQ1134" s="23"/>
      <c r="DR1134" s="23">
        <v>0</v>
      </c>
      <c r="DS1134" s="23">
        <v>0</v>
      </c>
      <c r="DT1134" s="24">
        <v>0</v>
      </c>
      <c r="DU1134" s="23">
        <v>0</v>
      </c>
      <c r="DV1134" s="23">
        <v>0</v>
      </c>
      <c r="DW1134" s="26">
        <f t="shared" si="165"/>
        <v>190217171</v>
      </c>
      <c r="DX1134" s="26">
        <f>VLOOKUP(B1134,[2]RPTNCT049_ConsultaSaldosContabl!$I$4:$K$7914,3,0)</f>
        <v>49623414</v>
      </c>
      <c r="DY1134" s="13" t="e">
        <f>+S1134+AD1134+AU1134+#REF!+BG1134+#REF!+BQ1134+#REF!</f>
        <v>#REF!</v>
      </c>
    </row>
    <row r="1135" spans="1:129" ht="15" customHeight="1" x14ac:dyDescent="0.2">
      <c r="A1135" s="9">
        <v>8000040182</v>
      </c>
      <c r="B1135" s="9">
        <v>800004018</v>
      </c>
      <c r="C1135" s="9"/>
      <c r="D1135" s="27">
        <v>216825368</v>
      </c>
      <c r="E1135" s="21" t="s">
        <v>570</v>
      </c>
      <c r="F1135" s="20" t="s">
        <v>1712</v>
      </c>
      <c r="G1135" s="22">
        <f>VLOOKUP(A1135,[1]SGP!$A$4:$G$1137,7,0)</f>
        <v>0</v>
      </c>
      <c r="H1135" s="23"/>
      <c r="I1135" s="23">
        <v>0</v>
      </c>
      <c r="J1135" s="23">
        <v>0</v>
      </c>
      <c r="K1135" s="24">
        <v>0</v>
      </c>
      <c r="L1135" s="23">
        <v>0</v>
      </c>
      <c r="M1135" s="23">
        <v>0</v>
      </c>
      <c r="N1135" s="25">
        <f t="shared" si="158"/>
        <v>0</v>
      </c>
      <c r="O1135" s="25">
        <v>0</v>
      </c>
      <c r="P1135" s="22">
        <v>0</v>
      </c>
      <c r="Q1135" s="23">
        <v>0</v>
      </c>
      <c r="R1135" s="23">
        <v>0</v>
      </c>
      <c r="S1135" s="29">
        <v>0</v>
      </c>
      <c r="T1135" s="23">
        <v>0</v>
      </c>
      <c r="U1135" s="24">
        <v>0</v>
      </c>
      <c r="V1135" s="23">
        <v>0</v>
      </c>
      <c r="W1135" s="23">
        <v>0</v>
      </c>
      <c r="X1135" s="25">
        <f t="shared" si="160"/>
        <v>0</v>
      </c>
      <c r="Y1135" s="25">
        <v>0</v>
      </c>
      <c r="Z1135" s="22">
        <v>0</v>
      </c>
      <c r="AA1135" s="23">
        <v>0</v>
      </c>
      <c r="AB1135" s="22">
        <v>0</v>
      </c>
      <c r="AC1135" s="23">
        <v>0</v>
      </c>
      <c r="AD1135" s="23">
        <v>0</v>
      </c>
      <c r="AE1135" s="23">
        <v>0</v>
      </c>
      <c r="AF1135" s="24">
        <v>0</v>
      </c>
      <c r="AG1135" s="23">
        <v>0</v>
      </c>
      <c r="AH1135" s="23">
        <v>0</v>
      </c>
      <c r="AI1135" s="25">
        <f t="shared" si="161"/>
        <v>0</v>
      </c>
      <c r="AJ1135" s="25">
        <v>0</v>
      </c>
      <c r="AK1135" s="52">
        <v>0</v>
      </c>
      <c r="AL1135" s="23">
        <v>0</v>
      </c>
      <c r="AM1135" s="23">
        <v>0</v>
      </c>
      <c r="AN1135" s="24">
        <v>0</v>
      </c>
      <c r="AO1135" s="24">
        <v>0</v>
      </c>
      <c r="AP1135" s="23">
        <v>0</v>
      </c>
      <c r="AQ1135" s="23">
        <v>0</v>
      </c>
      <c r="AR1135" s="23">
        <v>0</v>
      </c>
      <c r="AS1135" s="41" t="s">
        <v>2304</v>
      </c>
      <c r="AT1135" s="23">
        <v>0</v>
      </c>
      <c r="AU1135" s="23">
        <v>0</v>
      </c>
      <c r="AV1135" s="25">
        <v>0</v>
      </c>
      <c r="AW1135" s="22">
        <v>0</v>
      </c>
      <c r="AX1135" s="23">
        <v>0</v>
      </c>
      <c r="AY1135" s="41">
        <v>0</v>
      </c>
      <c r="AZ1135" s="23">
        <v>0</v>
      </c>
      <c r="BA1135" s="24">
        <v>0</v>
      </c>
      <c r="BB1135" s="23">
        <v>0</v>
      </c>
      <c r="BC1135" s="23"/>
      <c r="BD1135" s="23">
        <v>0</v>
      </c>
      <c r="BE1135" s="41">
        <v>0</v>
      </c>
      <c r="BF1135" s="23">
        <v>17918050</v>
      </c>
      <c r="BG1135" s="23">
        <v>0</v>
      </c>
      <c r="BH1135" s="25">
        <v>17918050</v>
      </c>
      <c r="BI1135" s="23">
        <v>0</v>
      </c>
      <c r="BJ1135" s="23">
        <v>5117483</v>
      </c>
      <c r="BK1135" s="23">
        <v>0</v>
      </c>
      <c r="BL1135" s="23">
        <v>0</v>
      </c>
      <c r="BM1135" s="23">
        <v>0</v>
      </c>
      <c r="BN1135" s="24">
        <v>0</v>
      </c>
      <c r="BO1135" s="23">
        <v>0</v>
      </c>
      <c r="BP1135" s="23">
        <v>0</v>
      </c>
      <c r="BQ1135" s="23">
        <v>0</v>
      </c>
      <c r="BR1135" s="25">
        <v>23035533</v>
      </c>
      <c r="BS1135" s="22">
        <v>0</v>
      </c>
      <c r="BT1135" s="23">
        <v>0</v>
      </c>
      <c r="BU1135" s="23">
        <v>0</v>
      </c>
      <c r="BV1135" s="23">
        <v>0</v>
      </c>
      <c r="BW1135" s="24">
        <v>0</v>
      </c>
      <c r="BX1135" s="23">
        <v>0</v>
      </c>
      <c r="BY1135" s="23">
        <v>0</v>
      </c>
      <c r="BZ1135" s="23">
        <v>0</v>
      </c>
      <c r="CA1135" s="25">
        <f t="shared" si="162"/>
        <v>23035533</v>
      </c>
      <c r="CB1135" s="22">
        <v>0</v>
      </c>
      <c r="CC1135" s="23">
        <v>0</v>
      </c>
      <c r="CD1135" s="23">
        <v>0</v>
      </c>
      <c r="CE1135" s="23">
        <v>0</v>
      </c>
      <c r="CF1135" s="24">
        <v>0</v>
      </c>
      <c r="CG1135" s="23">
        <v>0</v>
      </c>
      <c r="CH1135" s="23">
        <v>0</v>
      </c>
      <c r="CI1135" s="23">
        <v>0</v>
      </c>
      <c r="CJ1135" s="25">
        <f t="shared" si="163"/>
        <v>23035533</v>
      </c>
      <c r="CK1135" s="22">
        <v>0</v>
      </c>
      <c r="CL1135" s="23">
        <v>0</v>
      </c>
      <c r="CM1135" s="23">
        <v>0</v>
      </c>
      <c r="CN1135" s="23">
        <v>0</v>
      </c>
      <c r="CO1135" s="23">
        <v>0</v>
      </c>
      <c r="CP1135" s="24">
        <v>0</v>
      </c>
      <c r="CQ1135" s="23">
        <v>0</v>
      </c>
      <c r="CR1135" s="23">
        <v>0</v>
      </c>
      <c r="CS1135" s="25">
        <f t="shared" si="164"/>
        <v>23035533</v>
      </c>
      <c r="CT1135" s="22">
        <v>0</v>
      </c>
      <c r="CU1135" s="23">
        <v>0</v>
      </c>
      <c r="CV1135" s="23">
        <v>0</v>
      </c>
      <c r="CW1135" s="23"/>
      <c r="CX1135" s="23">
        <v>0</v>
      </c>
      <c r="CY1135" s="24">
        <v>0</v>
      </c>
      <c r="CZ1135" s="23">
        <v>0</v>
      </c>
      <c r="DA1135" s="23">
        <v>0</v>
      </c>
      <c r="DB1135" s="25">
        <f t="shared" si="167"/>
        <v>23035533</v>
      </c>
      <c r="DC1135" s="22">
        <v>0</v>
      </c>
      <c r="DD1135" s="23">
        <v>0</v>
      </c>
      <c r="DE1135" s="23">
        <v>0</v>
      </c>
      <c r="DF1135" s="23">
        <v>0</v>
      </c>
      <c r="DG1135" s="23">
        <v>0</v>
      </c>
      <c r="DH1135" s="24">
        <v>0</v>
      </c>
      <c r="DI1135" s="23">
        <v>0</v>
      </c>
      <c r="DJ1135" s="23">
        <v>0</v>
      </c>
      <c r="DK1135" s="25">
        <f t="shared" si="166"/>
        <v>23035533</v>
      </c>
      <c r="DL1135" s="28">
        <v>0</v>
      </c>
      <c r="DM1135" s="23">
        <v>0</v>
      </c>
      <c r="DN1135" s="23">
        <v>0</v>
      </c>
      <c r="DO1135" s="23">
        <v>0</v>
      </c>
      <c r="DP1135" s="23"/>
      <c r="DQ1135" s="23"/>
      <c r="DR1135" s="23">
        <v>0</v>
      </c>
      <c r="DS1135" s="23">
        <v>0</v>
      </c>
      <c r="DT1135" s="24">
        <v>0</v>
      </c>
      <c r="DU1135" s="23">
        <v>0</v>
      </c>
      <c r="DV1135" s="23">
        <v>0</v>
      </c>
      <c r="DW1135" s="26">
        <f t="shared" si="165"/>
        <v>23035533</v>
      </c>
      <c r="DX1135" s="26">
        <f>VLOOKUP(B1135,[2]RPTNCT049_ConsultaSaldosContabl!$I$4:$K$7914,3,0)</f>
        <v>23035533</v>
      </c>
      <c r="DY1135" s="13" t="e">
        <f>+S1135+AD1135+AU1135+#REF!+BG1135+#REF!+BQ1135+#REF!</f>
        <v>#REF!</v>
      </c>
    </row>
    <row r="1136" spans="1:129" ht="15" customHeight="1" x14ac:dyDescent="0.2">
      <c r="A1136" s="9">
        <v>8000032532</v>
      </c>
      <c r="B1136" s="9">
        <v>800003253</v>
      </c>
      <c r="C1136" s="9"/>
      <c r="D1136" s="27">
        <v>212468524</v>
      </c>
      <c r="E1136" s="21" t="s">
        <v>950</v>
      </c>
      <c r="F1136" s="20" t="s">
        <v>2078</v>
      </c>
      <c r="G1136" s="22">
        <f>VLOOKUP(A1136,[1]SGP!$A$4:$G$1137,7,0)</f>
        <v>0</v>
      </c>
      <c r="H1136" s="23"/>
      <c r="I1136" s="23">
        <v>0</v>
      </c>
      <c r="J1136" s="23">
        <v>0</v>
      </c>
      <c r="K1136" s="24">
        <v>0</v>
      </c>
      <c r="L1136" s="23">
        <v>0</v>
      </c>
      <c r="M1136" s="23">
        <v>0</v>
      </c>
      <c r="N1136" s="25">
        <f t="shared" si="158"/>
        <v>0</v>
      </c>
      <c r="O1136" s="25">
        <v>0</v>
      </c>
      <c r="P1136" s="22">
        <v>0</v>
      </c>
      <c r="Q1136" s="23">
        <v>0</v>
      </c>
      <c r="R1136" s="23">
        <v>0</v>
      </c>
      <c r="S1136" s="31">
        <v>13751510</v>
      </c>
      <c r="T1136" s="23">
        <v>0</v>
      </c>
      <c r="U1136" s="24">
        <v>0</v>
      </c>
      <c r="V1136" s="23">
        <v>0</v>
      </c>
      <c r="W1136" s="23">
        <v>0</v>
      </c>
      <c r="X1136" s="25">
        <f t="shared" si="160"/>
        <v>13751510</v>
      </c>
      <c r="Y1136" s="25">
        <v>0</v>
      </c>
      <c r="Z1136" s="22">
        <v>0</v>
      </c>
      <c r="AA1136" s="23">
        <v>0</v>
      </c>
      <c r="AB1136" s="22">
        <v>0</v>
      </c>
      <c r="AC1136" s="23">
        <v>0</v>
      </c>
      <c r="AD1136" s="23">
        <v>7017029</v>
      </c>
      <c r="AE1136" s="23">
        <v>0</v>
      </c>
      <c r="AF1136" s="24">
        <v>0</v>
      </c>
      <c r="AG1136" s="23">
        <v>0</v>
      </c>
      <c r="AH1136" s="23">
        <v>0</v>
      </c>
      <c r="AI1136" s="25">
        <f t="shared" si="161"/>
        <v>20768539</v>
      </c>
      <c r="AJ1136" s="25">
        <v>0</v>
      </c>
      <c r="AK1136" s="24">
        <v>0</v>
      </c>
      <c r="AL1136" s="23">
        <v>0</v>
      </c>
      <c r="AM1136" s="23">
        <v>0</v>
      </c>
      <c r="AN1136" s="24">
        <v>0</v>
      </c>
      <c r="AO1136" s="24">
        <v>0</v>
      </c>
      <c r="AP1136" s="23">
        <v>0</v>
      </c>
      <c r="AQ1136" s="23">
        <v>0</v>
      </c>
      <c r="AR1136" s="23">
        <v>0</v>
      </c>
      <c r="AS1136" s="41" t="s">
        <v>2304</v>
      </c>
      <c r="AT1136" s="23">
        <v>0</v>
      </c>
      <c r="AU1136" s="23">
        <v>0</v>
      </c>
      <c r="AV1136" s="25">
        <v>20768539</v>
      </c>
      <c r="AW1136" s="22">
        <v>0</v>
      </c>
      <c r="AX1136" s="23">
        <v>0</v>
      </c>
      <c r="AY1136" s="41">
        <v>0</v>
      </c>
      <c r="AZ1136" s="23">
        <v>0</v>
      </c>
      <c r="BA1136" s="24">
        <v>0</v>
      </c>
      <c r="BB1136" s="23">
        <v>0</v>
      </c>
      <c r="BC1136" s="23"/>
      <c r="BD1136" s="23">
        <v>0</v>
      </c>
      <c r="BE1136" s="41">
        <v>0</v>
      </c>
      <c r="BF1136" s="23">
        <v>12003255</v>
      </c>
      <c r="BG1136" s="23">
        <v>20055308</v>
      </c>
      <c r="BH1136" s="25">
        <v>52827102</v>
      </c>
      <c r="BI1136" s="23">
        <v>0</v>
      </c>
      <c r="BJ1136" s="23">
        <v>3534206</v>
      </c>
      <c r="BK1136" s="23">
        <v>0</v>
      </c>
      <c r="BL1136" s="23">
        <v>0</v>
      </c>
      <c r="BM1136" s="23">
        <v>0</v>
      </c>
      <c r="BN1136" s="24">
        <v>0</v>
      </c>
      <c r="BO1136" s="23">
        <v>0</v>
      </c>
      <c r="BP1136" s="23">
        <v>0</v>
      </c>
      <c r="BQ1136" s="23">
        <v>0</v>
      </c>
      <c r="BR1136" s="25">
        <v>56361308</v>
      </c>
      <c r="BS1136" s="22">
        <v>0</v>
      </c>
      <c r="BT1136" s="23">
        <v>0</v>
      </c>
      <c r="BU1136" s="23">
        <v>0</v>
      </c>
      <c r="BV1136" s="23">
        <v>0</v>
      </c>
      <c r="BW1136" s="24">
        <v>0</v>
      </c>
      <c r="BX1136" s="23">
        <v>0</v>
      </c>
      <c r="BY1136" s="23">
        <v>0</v>
      </c>
      <c r="BZ1136" s="23">
        <v>0</v>
      </c>
      <c r="CA1136" s="25">
        <f t="shared" si="162"/>
        <v>56361308</v>
      </c>
      <c r="CB1136" s="22">
        <v>0</v>
      </c>
      <c r="CC1136" s="23">
        <v>0</v>
      </c>
      <c r="CD1136" s="23">
        <v>0</v>
      </c>
      <c r="CE1136" s="23">
        <v>0</v>
      </c>
      <c r="CF1136" s="24">
        <v>0</v>
      </c>
      <c r="CG1136" s="23">
        <v>0</v>
      </c>
      <c r="CH1136" s="23">
        <v>0</v>
      </c>
      <c r="CI1136" s="23">
        <v>0</v>
      </c>
      <c r="CJ1136" s="25">
        <f t="shared" si="163"/>
        <v>56361308</v>
      </c>
      <c r="CK1136" s="22">
        <v>0</v>
      </c>
      <c r="CL1136" s="23">
        <v>0</v>
      </c>
      <c r="CM1136" s="23">
        <v>0</v>
      </c>
      <c r="CN1136" s="23">
        <v>0</v>
      </c>
      <c r="CO1136" s="23">
        <v>0</v>
      </c>
      <c r="CP1136" s="24">
        <v>0</v>
      </c>
      <c r="CQ1136" s="23">
        <v>0</v>
      </c>
      <c r="CR1136" s="23">
        <v>0</v>
      </c>
      <c r="CS1136" s="25">
        <f t="shared" si="164"/>
        <v>56361308</v>
      </c>
      <c r="CT1136" s="22">
        <v>0</v>
      </c>
      <c r="CU1136" s="23">
        <v>0</v>
      </c>
      <c r="CV1136" s="23">
        <v>0</v>
      </c>
      <c r="CW1136" s="23"/>
      <c r="CX1136" s="23">
        <v>0</v>
      </c>
      <c r="CY1136" s="24">
        <v>0</v>
      </c>
      <c r="CZ1136" s="23">
        <v>0</v>
      </c>
      <c r="DA1136" s="23">
        <v>0</v>
      </c>
      <c r="DB1136" s="25">
        <f t="shared" si="167"/>
        <v>56361308</v>
      </c>
      <c r="DC1136" s="22">
        <v>0</v>
      </c>
      <c r="DD1136" s="23">
        <v>0</v>
      </c>
      <c r="DE1136" s="23">
        <v>0</v>
      </c>
      <c r="DF1136" s="23">
        <v>0</v>
      </c>
      <c r="DG1136" s="23">
        <v>0</v>
      </c>
      <c r="DH1136" s="24">
        <v>0</v>
      </c>
      <c r="DI1136" s="23">
        <v>0</v>
      </c>
      <c r="DJ1136" s="23">
        <v>0</v>
      </c>
      <c r="DK1136" s="25">
        <f t="shared" si="166"/>
        <v>56361308</v>
      </c>
      <c r="DL1136" s="28">
        <v>0</v>
      </c>
      <c r="DM1136" s="23">
        <v>0</v>
      </c>
      <c r="DN1136" s="23">
        <v>0</v>
      </c>
      <c r="DO1136" s="23">
        <v>0</v>
      </c>
      <c r="DP1136" s="23"/>
      <c r="DQ1136" s="23"/>
      <c r="DR1136" s="23">
        <v>0</v>
      </c>
      <c r="DS1136" s="23">
        <v>0</v>
      </c>
      <c r="DT1136" s="24">
        <v>0</v>
      </c>
      <c r="DU1136" s="23">
        <v>0</v>
      </c>
      <c r="DV1136" s="23">
        <v>0</v>
      </c>
      <c r="DW1136" s="26">
        <f t="shared" si="165"/>
        <v>56361308</v>
      </c>
      <c r="DX1136" s="26">
        <f>VLOOKUP(B1136,[2]RPTNCT049_ConsultaSaldosContabl!$I$4:$K$7914,3,0)</f>
        <v>15537461</v>
      </c>
      <c r="DY1136" s="13" t="e">
        <f>+S1136+AD1136+AU1136+#REF!+BG1136+#REF!+BQ1136+#REF!</f>
        <v>#REF!</v>
      </c>
    </row>
    <row r="1137" spans="1:129" ht="15" customHeight="1" x14ac:dyDescent="0.2">
      <c r="A1137" s="9">
        <v>8000006818</v>
      </c>
      <c r="B1137" s="9">
        <v>800000681</v>
      </c>
      <c r="C1137" s="9"/>
      <c r="D1137" s="27">
        <v>219854398</v>
      </c>
      <c r="E1137" s="21" t="s">
        <v>854</v>
      </c>
      <c r="F1137" s="20" t="s">
        <v>1986</v>
      </c>
      <c r="G1137" s="22">
        <f>VLOOKUP(A1137,[1]SGP!$A$4:$G$1137,7,0)</f>
        <v>0</v>
      </c>
      <c r="H1137" s="23"/>
      <c r="I1137" s="23">
        <v>0</v>
      </c>
      <c r="J1137" s="23">
        <v>0</v>
      </c>
      <c r="K1137" s="24">
        <v>0</v>
      </c>
      <c r="L1137" s="23">
        <v>0</v>
      </c>
      <c r="M1137" s="23">
        <v>0</v>
      </c>
      <c r="N1137" s="25">
        <f t="shared" si="158"/>
        <v>0</v>
      </c>
      <c r="O1137" s="25">
        <v>0</v>
      </c>
      <c r="P1137" s="22">
        <v>0</v>
      </c>
      <c r="Q1137" s="23">
        <v>0</v>
      </c>
      <c r="R1137" s="23">
        <v>0</v>
      </c>
      <c r="S1137" s="31">
        <v>33323192</v>
      </c>
      <c r="T1137" s="23">
        <v>0</v>
      </c>
      <c r="U1137" s="24">
        <v>0</v>
      </c>
      <c r="V1137" s="23">
        <v>0</v>
      </c>
      <c r="W1137" s="23">
        <v>0</v>
      </c>
      <c r="X1137" s="25">
        <f t="shared" si="160"/>
        <v>33323192</v>
      </c>
      <c r="Y1137" s="25">
        <v>0</v>
      </c>
      <c r="Z1137" s="22">
        <v>0</v>
      </c>
      <c r="AA1137" s="23">
        <v>0</v>
      </c>
      <c r="AB1137" s="22">
        <v>0</v>
      </c>
      <c r="AC1137" s="23">
        <v>0</v>
      </c>
      <c r="AD1137" s="23">
        <v>0</v>
      </c>
      <c r="AE1137" s="23">
        <v>0</v>
      </c>
      <c r="AF1137" s="24">
        <v>0</v>
      </c>
      <c r="AG1137" s="23">
        <v>0</v>
      </c>
      <c r="AH1137" s="23">
        <v>0</v>
      </c>
      <c r="AI1137" s="25">
        <f t="shared" si="161"/>
        <v>33323192</v>
      </c>
      <c r="AJ1137" s="25">
        <v>0</v>
      </c>
      <c r="AK1137" s="24">
        <v>0</v>
      </c>
      <c r="AL1137" s="23">
        <v>0</v>
      </c>
      <c r="AM1137" s="23">
        <v>0</v>
      </c>
      <c r="AN1137" s="24">
        <v>0</v>
      </c>
      <c r="AO1137" s="24">
        <v>0</v>
      </c>
      <c r="AP1137" s="23">
        <v>0</v>
      </c>
      <c r="AQ1137" s="23">
        <v>0</v>
      </c>
      <c r="AR1137" s="23">
        <v>0</v>
      </c>
      <c r="AS1137" s="41" t="s">
        <v>2304</v>
      </c>
      <c r="AT1137" s="23">
        <v>0</v>
      </c>
      <c r="AU1137" s="23">
        <v>0</v>
      </c>
      <c r="AV1137" s="25">
        <v>33323192</v>
      </c>
      <c r="AW1137" s="22">
        <v>0</v>
      </c>
      <c r="AX1137" s="23">
        <v>0</v>
      </c>
      <c r="AY1137" s="41">
        <v>0</v>
      </c>
      <c r="AZ1137" s="23">
        <v>0</v>
      </c>
      <c r="BA1137" s="24">
        <v>0</v>
      </c>
      <c r="BB1137" s="23">
        <v>0</v>
      </c>
      <c r="BC1137" s="23"/>
      <c r="BD1137" s="23">
        <v>0</v>
      </c>
      <c r="BE1137" s="41">
        <v>0</v>
      </c>
      <c r="BF1137" s="23">
        <v>66930455</v>
      </c>
      <c r="BG1137" s="23">
        <v>64636803</v>
      </c>
      <c r="BH1137" s="25">
        <v>164890450</v>
      </c>
      <c r="BI1137" s="23">
        <v>0</v>
      </c>
      <c r="BJ1137" s="23">
        <v>18579604</v>
      </c>
      <c r="BK1137" s="23">
        <v>0</v>
      </c>
      <c r="BL1137" s="23">
        <v>0</v>
      </c>
      <c r="BM1137" s="23">
        <v>0</v>
      </c>
      <c r="BN1137" s="24">
        <v>0</v>
      </c>
      <c r="BO1137" s="23">
        <v>0</v>
      </c>
      <c r="BP1137" s="23">
        <v>0</v>
      </c>
      <c r="BQ1137" s="23">
        <v>0</v>
      </c>
      <c r="BR1137" s="25">
        <v>183470054</v>
      </c>
      <c r="BS1137" s="22">
        <v>0</v>
      </c>
      <c r="BT1137" s="23">
        <v>0</v>
      </c>
      <c r="BU1137" s="23">
        <v>0</v>
      </c>
      <c r="BV1137" s="23">
        <v>0</v>
      </c>
      <c r="BW1137" s="24">
        <v>0</v>
      </c>
      <c r="BX1137" s="23">
        <v>0</v>
      </c>
      <c r="BY1137" s="23">
        <v>0</v>
      </c>
      <c r="BZ1137" s="23">
        <v>0</v>
      </c>
      <c r="CA1137" s="25">
        <f t="shared" si="162"/>
        <v>183470054</v>
      </c>
      <c r="CB1137" s="22">
        <v>0</v>
      </c>
      <c r="CC1137" s="23">
        <v>0</v>
      </c>
      <c r="CD1137" s="23">
        <v>0</v>
      </c>
      <c r="CE1137" s="23">
        <v>0</v>
      </c>
      <c r="CF1137" s="24">
        <v>0</v>
      </c>
      <c r="CG1137" s="23">
        <v>0</v>
      </c>
      <c r="CH1137" s="23">
        <v>0</v>
      </c>
      <c r="CI1137" s="23">
        <v>0</v>
      </c>
      <c r="CJ1137" s="25">
        <f t="shared" si="163"/>
        <v>183470054</v>
      </c>
      <c r="CK1137" s="22">
        <v>0</v>
      </c>
      <c r="CL1137" s="23">
        <v>0</v>
      </c>
      <c r="CM1137" s="23">
        <v>0</v>
      </c>
      <c r="CN1137" s="23">
        <v>0</v>
      </c>
      <c r="CO1137" s="23">
        <v>0</v>
      </c>
      <c r="CP1137" s="24">
        <v>0</v>
      </c>
      <c r="CQ1137" s="23">
        <v>0</v>
      </c>
      <c r="CR1137" s="23">
        <v>0</v>
      </c>
      <c r="CS1137" s="25">
        <f t="shared" si="164"/>
        <v>183470054</v>
      </c>
      <c r="CT1137" s="22">
        <v>0</v>
      </c>
      <c r="CU1137" s="23">
        <v>0</v>
      </c>
      <c r="CV1137" s="23">
        <v>0</v>
      </c>
      <c r="CW1137" s="23"/>
      <c r="CX1137" s="23">
        <v>0</v>
      </c>
      <c r="CY1137" s="24">
        <v>0</v>
      </c>
      <c r="CZ1137" s="23">
        <v>0</v>
      </c>
      <c r="DA1137" s="23">
        <v>0</v>
      </c>
      <c r="DB1137" s="25">
        <f t="shared" si="167"/>
        <v>183470054</v>
      </c>
      <c r="DC1137" s="22">
        <v>0</v>
      </c>
      <c r="DD1137" s="23">
        <v>0</v>
      </c>
      <c r="DE1137" s="23">
        <v>0</v>
      </c>
      <c r="DF1137" s="23">
        <v>0</v>
      </c>
      <c r="DG1137" s="23">
        <v>0</v>
      </c>
      <c r="DH1137" s="24">
        <v>0</v>
      </c>
      <c r="DI1137" s="23">
        <v>0</v>
      </c>
      <c r="DJ1137" s="23">
        <v>0</v>
      </c>
      <c r="DK1137" s="25">
        <f t="shared" si="166"/>
        <v>183470054</v>
      </c>
      <c r="DL1137" s="28">
        <v>0</v>
      </c>
      <c r="DM1137" s="23">
        <v>0</v>
      </c>
      <c r="DN1137" s="23">
        <v>0</v>
      </c>
      <c r="DO1137" s="23">
        <v>0</v>
      </c>
      <c r="DP1137" s="23"/>
      <c r="DQ1137" s="23"/>
      <c r="DR1137" s="23">
        <v>0</v>
      </c>
      <c r="DS1137" s="23">
        <v>0</v>
      </c>
      <c r="DT1137" s="24">
        <v>0</v>
      </c>
      <c r="DU1137" s="23">
        <v>0</v>
      </c>
      <c r="DV1137" s="23">
        <v>0</v>
      </c>
      <c r="DW1137" s="26">
        <f t="shared" si="165"/>
        <v>183470054</v>
      </c>
      <c r="DX1137" s="26">
        <f>VLOOKUP(B1137,[2]RPTNCT049_ConsultaSaldosContabl!$I$4:$K$7914,3,0)</f>
        <v>85510059</v>
      </c>
      <c r="DY1137" s="13" t="e">
        <f>+S1137+AD1137+AU1137+#REF!+BG1137+#REF!+BQ1137+#REF!</f>
        <v>#REF!</v>
      </c>
    </row>
    <row r="1138" spans="1:129" s="5" customFormat="1" ht="13.5" customHeight="1" x14ac:dyDescent="0.2">
      <c r="A1138" s="4" t="s">
        <v>1142</v>
      </c>
      <c r="B1138" s="11"/>
      <c r="C1138" s="11"/>
      <c r="D1138" s="4"/>
      <c r="E1138" s="8"/>
      <c r="F1138" s="17"/>
      <c r="G1138" s="67">
        <f t="shared" ref="G1138:AL1138" si="168">SUM(G4:G1137)</f>
        <v>1064819872807</v>
      </c>
      <c r="H1138" s="67">
        <f t="shared" si="168"/>
        <v>0</v>
      </c>
      <c r="I1138" s="67">
        <f t="shared" si="168"/>
        <v>23204622215</v>
      </c>
      <c r="J1138" s="67">
        <f t="shared" si="168"/>
        <v>0</v>
      </c>
      <c r="K1138" s="67">
        <f t="shared" si="168"/>
        <v>63100134149</v>
      </c>
      <c r="L1138" s="67">
        <f t="shared" si="168"/>
        <v>134576484454</v>
      </c>
      <c r="M1138" s="67">
        <f t="shared" si="168"/>
        <v>3577472275</v>
      </c>
      <c r="N1138" s="67">
        <f t="shared" si="168"/>
        <v>1289278585900</v>
      </c>
      <c r="O1138" s="67">
        <f t="shared" si="168"/>
        <v>0</v>
      </c>
      <c r="P1138" s="67">
        <f t="shared" si="168"/>
        <v>1031053759099</v>
      </c>
      <c r="Q1138" s="67">
        <f t="shared" si="168"/>
        <v>0</v>
      </c>
      <c r="R1138" s="67">
        <f t="shared" si="168"/>
        <v>20196792401</v>
      </c>
      <c r="S1138" s="68">
        <f t="shared" si="168"/>
        <v>284005813614</v>
      </c>
      <c r="T1138" s="67">
        <f t="shared" si="168"/>
        <v>0</v>
      </c>
      <c r="U1138" s="67">
        <f t="shared" si="168"/>
        <v>64915187473</v>
      </c>
      <c r="V1138" s="67">
        <f t="shared" si="168"/>
        <v>138020744606</v>
      </c>
      <c r="W1138" s="67">
        <f t="shared" si="168"/>
        <v>3577472275</v>
      </c>
      <c r="X1138" s="67">
        <f t="shared" si="168"/>
        <v>2831048355368</v>
      </c>
      <c r="Y1138" s="67">
        <f t="shared" si="168"/>
        <v>0</v>
      </c>
      <c r="Z1138" s="67">
        <f t="shared" si="168"/>
        <v>585518427006</v>
      </c>
      <c r="AA1138" s="67">
        <f t="shared" si="168"/>
        <v>0</v>
      </c>
      <c r="AB1138" s="67">
        <f t="shared" si="168"/>
        <v>20179615525</v>
      </c>
      <c r="AC1138" s="67">
        <f t="shared" si="168"/>
        <v>103135000000</v>
      </c>
      <c r="AD1138" s="67">
        <f t="shared" si="168"/>
        <v>11313093201</v>
      </c>
      <c r="AE1138" s="67">
        <f t="shared" si="168"/>
        <v>526101129333</v>
      </c>
      <c r="AF1138" s="67">
        <f t="shared" si="168"/>
        <v>64007660811</v>
      </c>
      <c r="AG1138" s="67">
        <f t="shared" si="168"/>
        <v>136298614530</v>
      </c>
      <c r="AH1138" s="67">
        <f t="shared" si="168"/>
        <v>3577472275</v>
      </c>
      <c r="AI1138" s="67">
        <f t="shared" si="168"/>
        <v>4281179368049</v>
      </c>
      <c r="AJ1138" s="67">
        <f t="shared" si="168"/>
        <v>0</v>
      </c>
      <c r="AK1138" s="67">
        <f t="shared" si="168"/>
        <v>611444300539</v>
      </c>
      <c r="AL1138" s="67">
        <f t="shared" si="168"/>
        <v>0</v>
      </c>
      <c r="AM1138" s="67">
        <v>20045410611</v>
      </c>
      <c r="AN1138" s="67">
        <f t="shared" ref="AN1138:BF1138" si="169">SUM(AN4:AN1137)</f>
        <v>275149935245</v>
      </c>
      <c r="AO1138" s="67">
        <f t="shared" si="169"/>
        <v>560786639268</v>
      </c>
      <c r="AP1138" s="67">
        <f t="shared" si="169"/>
        <v>64429735144</v>
      </c>
      <c r="AQ1138" s="67">
        <f t="shared" si="169"/>
        <v>136572719560</v>
      </c>
      <c r="AR1138" s="67">
        <f t="shared" si="169"/>
        <v>3577472275</v>
      </c>
      <c r="AS1138" s="67">
        <f t="shared" si="169"/>
        <v>249849090548</v>
      </c>
      <c r="AT1138" s="67">
        <f t="shared" si="169"/>
        <v>0</v>
      </c>
      <c r="AU1138" s="67">
        <f t="shared" si="169"/>
        <v>1991036954</v>
      </c>
      <c r="AV1138" s="67">
        <v>6203931658819</v>
      </c>
      <c r="AW1138" s="67">
        <f t="shared" si="169"/>
        <v>617849165760</v>
      </c>
      <c r="AX1138" s="67">
        <f t="shared" si="169"/>
        <v>94692995</v>
      </c>
      <c r="AY1138" s="67">
        <f t="shared" si="169"/>
        <v>20591240227</v>
      </c>
      <c r="AZ1138" s="67">
        <f t="shared" si="169"/>
        <v>0</v>
      </c>
      <c r="BA1138" s="72">
        <f t="shared" si="169"/>
        <v>64429735144</v>
      </c>
      <c r="BB1138" s="72">
        <f t="shared" si="169"/>
        <v>136572719560</v>
      </c>
      <c r="BC1138" s="72">
        <f t="shared" si="169"/>
        <v>3577472275</v>
      </c>
      <c r="BD1138" s="72">
        <f t="shared" si="169"/>
        <v>0</v>
      </c>
      <c r="BE1138" s="72">
        <f t="shared" si="169"/>
        <v>1555571687</v>
      </c>
      <c r="BF1138" s="72">
        <f t="shared" si="169"/>
        <v>214134174685</v>
      </c>
      <c r="BG1138" s="72">
        <f t="shared" ref="BG1138" si="170">SUM(BG4:BG1137)</f>
        <v>278964662986</v>
      </c>
      <c r="BH1138" s="72">
        <v>7541642514419</v>
      </c>
      <c r="BI1138" s="82">
        <f>SUM(BI4:BI1137)</f>
        <v>1209908150619</v>
      </c>
      <c r="BJ1138" s="82">
        <f>SUM(BJ4:BJ1137)</f>
        <v>97755889005</v>
      </c>
      <c r="BK1138" s="82">
        <f t="shared" ref="BK1138:BZ1138" si="171">SUM(BK4:BK1137)</f>
        <v>48700332521</v>
      </c>
      <c r="BL1138" s="82">
        <f t="shared" ref="BL1138" si="172">SUM(BL4:BL1137)</f>
        <v>0</v>
      </c>
      <c r="BM1138" s="82">
        <f t="shared" ref="BM1138" si="173">SUM(BM4:BM1137)</f>
        <v>0</v>
      </c>
      <c r="BN1138" s="82">
        <f t="shared" ref="BN1138" si="174">SUM(BN4:BN1137)</f>
        <v>64429735144</v>
      </c>
      <c r="BO1138" s="82">
        <f t="shared" ref="BO1138:BQ1138" si="175">SUM(BO4:BO1137)</f>
        <v>136572719560</v>
      </c>
      <c r="BP1138" s="82">
        <f t="shared" si="175"/>
        <v>0</v>
      </c>
      <c r="BQ1138" s="82">
        <f t="shared" si="175"/>
        <v>3582813157</v>
      </c>
      <c r="BR1138" s="82">
        <v>9102303599243</v>
      </c>
      <c r="BS1138" s="82">
        <f t="shared" si="171"/>
        <v>0</v>
      </c>
      <c r="BT1138" s="82">
        <f t="shared" si="171"/>
        <v>0</v>
      </c>
      <c r="BU1138" s="82">
        <f t="shared" si="171"/>
        <v>0</v>
      </c>
      <c r="BV1138" s="82">
        <f t="shared" si="171"/>
        <v>0</v>
      </c>
      <c r="BW1138" s="82">
        <f t="shared" si="171"/>
        <v>0</v>
      </c>
      <c r="BX1138" s="82">
        <f t="shared" si="171"/>
        <v>0</v>
      </c>
      <c r="BY1138" s="82">
        <f t="shared" si="171"/>
        <v>0</v>
      </c>
      <c r="BZ1138" s="82">
        <f t="shared" si="171"/>
        <v>0</v>
      </c>
      <c r="CA1138" s="72">
        <f t="shared" ref="CA1138:CX1138" si="176">SUM(CA4:CA1137)</f>
        <v>9102303599243</v>
      </c>
      <c r="CB1138" s="72">
        <f t="shared" si="176"/>
        <v>0</v>
      </c>
      <c r="CC1138" s="72">
        <f t="shared" si="176"/>
        <v>0</v>
      </c>
      <c r="CD1138" s="72">
        <f t="shared" si="176"/>
        <v>0</v>
      </c>
      <c r="CE1138" s="72">
        <f t="shared" si="176"/>
        <v>0</v>
      </c>
      <c r="CF1138" s="72">
        <f t="shared" si="176"/>
        <v>0</v>
      </c>
      <c r="CG1138" s="72">
        <f t="shared" si="176"/>
        <v>0</v>
      </c>
      <c r="CH1138" s="72">
        <f t="shared" si="176"/>
        <v>0</v>
      </c>
      <c r="CI1138" s="72">
        <f t="shared" si="176"/>
        <v>0</v>
      </c>
      <c r="CJ1138" s="72">
        <f t="shared" si="176"/>
        <v>9102303599243</v>
      </c>
      <c r="CK1138" s="72">
        <f t="shared" si="176"/>
        <v>0</v>
      </c>
      <c r="CL1138" s="72">
        <f t="shared" si="176"/>
        <v>0</v>
      </c>
      <c r="CM1138" s="72">
        <f t="shared" si="176"/>
        <v>0</v>
      </c>
      <c r="CN1138" s="72">
        <f t="shared" si="176"/>
        <v>0</v>
      </c>
      <c r="CO1138" s="72">
        <f t="shared" si="176"/>
        <v>0</v>
      </c>
      <c r="CP1138" s="72">
        <f t="shared" si="176"/>
        <v>0</v>
      </c>
      <c r="CQ1138" s="72">
        <f t="shared" si="176"/>
        <v>0</v>
      </c>
      <c r="CR1138" s="72">
        <f t="shared" si="176"/>
        <v>0</v>
      </c>
      <c r="CS1138" s="72">
        <f t="shared" si="176"/>
        <v>9102303599243</v>
      </c>
      <c r="CT1138" s="72">
        <f t="shared" si="176"/>
        <v>0</v>
      </c>
      <c r="CU1138" s="72">
        <f t="shared" si="176"/>
        <v>0</v>
      </c>
      <c r="CV1138" s="72">
        <f t="shared" si="176"/>
        <v>0</v>
      </c>
      <c r="CW1138" s="72">
        <f t="shared" si="176"/>
        <v>0</v>
      </c>
      <c r="CX1138" s="72">
        <f t="shared" si="176"/>
        <v>0</v>
      </c>
      <c r="CY1138" s="72">
        <f t="shared" ref="CY1138:DX1138" si="177">SUM(CY4:CY1137)</f>
        <v>0</v>
      </c>
      <c r="CZ1138" s="72">
        <f t="shared" si="177"/>
        <v>0</v>
      </c>
      <c r="DA1138" s="72">
        <f t="shared" si="177"/>
        <v>0</v>
      </c>
      <c r="DB1138" s="72">
        <f t="shared" si="177"/>
        <v>9102303599243</v>
      </c>
      <c r="DC1138" s="72">
        <f t="shared" si="177"/>
        <v>0</v>
      </c>
      <c r="DD1138" s="72">
        <f t="shared" si="177"/>
        <v>0</v>
      </c>
      <c r="DE1138" s="72">
        <f t="shared" si="177"/>
        <v>0</v>
      </c>
      <c r="DF1138" s="72">
        <f t="shared" si="177"/>
        <v>-147601993</v>
      </c>
      <c r="DG1138" s="72">
        <f t="shared" si="177"/>
        <v>0</v>
      </c>
      <c r="DH1138" s="72">
        <f t="shared" si="177"/>
        <v>0</v>
      </c>
      <c r="DI1138" s="72">
        <f t="shared" si="177"/>
        <v>0</v>
      </c>
      <c r="DJ1138" s="72">
        <f t="shared" si="177"/>
        <v>0</v>
      </c>
      <c r="DK1138" s="72">
        <f t="shared" si="177"/>
        <v>9102155997250</v>
      </c>
      <c r="DL1138" s="72">
        <f t="shared" si="177"/>
        <v>0</v>
      </c>
      <c r="DM1138" s="72">
        <f t="shared" si="177"/>
        <v>0</v>
      </c>
      <c r="DN1138" s="72">
        <f t="shared" si="177"/>
        <v>0</v>
      </c>
      <c r="DO1138" s="72">
        <f t="shared" si="177"/>
        <v>0</v>
      </c>
      <c r="DP1138" s="72">
        <f t="shared" si="177"/>
        <v>0</v>
      </c>
      <c r="DQ1138" s="72">
        <f t="shared" si="177"/>
        <v>0</v>
      </c>
      <c r="DR1138" s="72">
        <f t="shared" si="177"/>
        <v>147601993</v>
      </c>
      <c r="DS1138" s="72">
        <f t="shared" si="177"/>
        <v>0</v>
      </c>
      <c r="DT1138" s="72">
        <f t="shared" si="177"/>
        <v>0</v>
      </c>
      <c r="DU1138" s="72">
        <f t="shared" si="177"/>
        <v>0</v>
      </c>
      <c r="DV1138" s="72">
        <f t="shared" si="177"/>
        <v>0</v>
      </c>
      <c r="DW1138" s="72">
        <f t="shared" si="177"/>
        <v>9102303599243</v>
      </c>
      <c r="DX1138" s="72">
        <f t="shared" si="177"/>
        <v>8523887363606</v>
      </c>
      <c r="DY1138" s="72" t="e">
        <f t="shared" ref="DY1138" si="178">SUM(DY4:DY1137)</f>
        <v>#REF!</v>
      </c>
    </row>
    <row r="1139" spans="1:129" ht="23.25" customHeight="1" x14ac:dyDescent="0.2">
      <c r="A1139" s="3"/>
      <c r="B1139" s="70"/>
      <c r="C1139" s="70"/>
      <c r="D1139" s="3"/>
      <c r="E1139" s="85"/>
      <c r="F1139" s="86"/>
      <c r="G1139" s="69"/>
      <c r="H1139" s="69"/>
      <c r="I1139" s="69"/>
      <c r="J1139" s="69"/>
      <c r="K1139" s="69"/>
      <c r="L1139" s="69"/>
      <c r="M1139" s="69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70"/>
      <c r="AL1139" s="3"/>
      <c r="AM1139" s="3"/>
      <c r="AN1139" s="3"/>
      <c r="AO1139" s="3"/>
      <c r="AP1139" s="3"/>
      <c r="AQ1139" s="3"/>
      <c r="AR1139" s="3"/>
      <c r="AS1139" s="3"/>
      <c r="AT1139" s="3"/>
      <c r="AU1139" s="47" t="s">
        <v>2304</v>
      </c>
      <c r="AV1139" s="59"/>
      <c r="AW1139" s="3" t="s">
        <v>2311</v>
      </c>
      <c r="AX1139" s="3" t="s">
        <v>2311</v>
      </c>
      <c r="AY1139" s="12" t="s">
        <v>2304</v>
      </c>
      <c r="AZ1139" s="3"/>
      <c r="BA1139" s="3" t="s">
        <v>2311</v>
      </c>
      <c r="BB1139" s="3" t="s">
        <v>2311</v>
      </c>
      <c r="BC1139" s="12" t="s">
        <v>2304</v>
      </c>
      <c r="BD1139" s="3"/>
      <c r="BE1139" s="3"/>
      <c r="BF1139" s="3" t="s">
        <v>2304</v>
      </c>
      <c r="BG1139" s="35"/>
      <c r="BH1139" s="3"/>
      <c r="BI1139" s="49" t="s">
        <v>2304</v>
      </c>
      <c r="BJ1139" s="3"/>
      <c r="BK1139" s="3"/>
      <c r="BL1139" s="3"/>
      <c r="BM1139" s="3"/>
      <c r="BN1139" s="3"/>
      <c r="BO1139" s="3"/>
      <c r="BP1139" s="3"/>
      <c r="BQ1139" s="3"/>
      <c r="BR1139" s="87">
        <v>9102303599243</v>
      </c>
      <c r="BS1139" s="3"/>
      <c r="BT1139" s="3"/>
      <c r="BU1139" s="3"/>
      <c r="BV1139" s="3"/>
      <c r="BW1139" s="3"/>
      <c r="BX1139" s="3"/>
      <c r="BY1139" s="3"/>
      <c r="BZ1139" s="3"/>
      <c r="CA1139" s="3" t="s">
        <v>2314</v>
      </c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1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71"/>
      <c r="DX1139" s="84" t="e">
        <f>+DX1138+DY1138</f>
        <v>#REF!</v>
      </c>
    </row>
    <row r="1140" spans="1:129" x14ac:dyDescent="0.2">
      <c r="A1140" s="80" t="s">
        <v>2313</v>
      </c>
      <c r="G1140" s="69"/>
      <c r="H1140" s="69"/>
      <c r="I1140" s="69"/>
      <c r="J1140" s="69"/>
      <c r="K1140" s="69"/>
      <c r="L1140" s="69"/>
      <c r="M1140" s="69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67">
        <v>2831048355368</v>
      </c>
      <c r="Y1140" s="3"/>
      <c r="Z1140" s="3"/>
      <c r="AA1140" s="3"/>
      <c r="AB1140" s="3"/>
      <c r="AC1140" s="3"/>
      <c r="AD1140" s="13" t="s">
        <v>2304</v>
      </c>
      <c r="AE1140" s="3"/>
      <c r="AF1140" s="3"/>
      <c r="AG1140" s="3"/>
      <c r="AH1140" s="3"/>
      <c r="AI1140" s="45">
        <v>4281179368049</v>
      </c>
      <c r="AJ1140" s="3"/>
      <c r="AK1140" s="70"/>
      <c r="AL1140" s="3"/>
      <c r="AM1140" s="3"/>
      <c r="AN1140" s="3"/>
      <c r="AO1140" s="3"/>
      <c r="AP1140" s="3"/>
      <c r="AQ1140" s="3"/>
      <c r="AR1140" s="3"/>
      <c r="AS1140" s="3"/>
      <c r="AT1140" s="3"/>
      <c r="AU1140" s="12" t="s">
        <v>2304</v>
      </c>
      <c r="AV1140" s="59">
        <v>6203931658819</v>
      </c>
      <c r="AW1140" s="12" t="s">
        <v>2304</v>
      </c>
      <c r="AX1140" s="3"/>
      <c r="AY1140" s="3" t="s">
        <v>2311</v>
      </c>
      <c r="AZ1140" s="3"/>
      <c r="BA1140" s="3"/>
      <c r="BB1140" s="3"/>
      <c r="BC1140" s="3" t="s">
        <v>2311</v>
      </c>
      <c r="BD1140" s="13" t="s">
        <v>2304</v>
      </c>
      <c r="BE1140" s="3" t="s">
        <v>2312</v>
      </c>
      <c r="BF1140" s="12" t="s">
        <v>2304</v>
      </c>
      <c r="BG1140" s="35"/>
      <c r="BH1140" s="74">
        <v>7541642514419</v>
      </c>
      <c r="BI1140" s="49" t="s">
        <v>2304</v>
      </c>
      <c r="BJ1140" s="3"/>
      <c r="BK1140" s="3"/>
      <c r="BL1140" s="3"/>
      <c r="BM1140" s="3"/>
      <c r="BN1140" s="3"/>
      <c r="BO1140" s="3"/>
      <c r="BP1140" s="3"/>
      <c r="BQ1140" s="3"/>
      <c r="BR1140" s="12">
        <v>0</v>
      </c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1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76"/>
      <c r="DX1140" s="84" t="e">
        <f>+BR1139-DX1139</f>
        <v>#REF!</v>
      </c>
      <c r="DY1140" s="77"/>
    </row>
    <row r="1141" spans="1:129" x14ac:dyDescent="0.2">
      <c r="AI1141" s="2">
        <f>+AI1138-AI1140</f>
        <v>0</v>
      </c>
      <c r="AV1141" s="2">
        <f>+AV1138-AV1140</f>
        <v>0</v>
      </c>
      <c r="BF1141" s="2" t="s">
        <v>2304</v>
      </c>
      <c r="BG1141" s="35"/>
      <c r="BH1141" s="78">
        <f>+BH1140-BH1138</f>
        <v>0</v>
      </c>
      <c r="BI1141" s="49" t="s">
        <v>2304</v>
      </c>
      <c r="DW1141" s="76"/>
      <c r="DX1141" s="84"/>
      <c r="DY1141" s="77"/>
    </row>
    <row r="1142" spans="1:129" x14ac:dyDescent="0.2">
      <c r="X1142" s="2">
        <f>+X1140-X1138</f>
        <v>0</v>
      </c>
      <c r="AV1142" s="2" t="s">
        <v>2304</v>
      </c>
      <c r="BF1142" t="s">
        <v>2304</v>
      </c>
      <c r="BG1142" s="35"/>
      <c r="BH1142" s="79"/>
      <c r="BI1142" s="49" t="s">
        <v>2304</v>
      </c>
      <c r="BR1142" s="5" t="s">
        <v>2304</v>
      </c>
      <c r="CA1142" t="s">
        <v>2304</v>
      </c>
      <c r="DW1142" s="76"/>
      <c r="DX1142" s="84"/>
      <c r="DY1142" s="77"/>
    </row>
    <row r="1143" spans="1:129" x14ac:dyDescent="0.2">
      <c r="AV1143" t="s">
        <v>2304</v>
      </c>
      <c r="BF1143" s="73" t="s">
        <v>2304</v>
      </c>
      <c r="BG1143" s="35"/>
      <c r="BH1143" s="79" t="s">
        <v>2304</v>
      </c>
      <c r="BI1143" s="49" t="s">
        <v>2304</v>
      </c>
      <c r="DW1143" s="76"/>
      <c r="DX1143" s="77"/>
      <c r="DY1143" s="77"/>
    </row>
    <row r="1144" spans="1:129" x14ac:dyDescent="0.2">
      <c r="AV1144" s="2" t="s">
        <v>2304</v>
      </c>
      <c r="BF1144" t="s">
        <v>2304</v>
      </c>
      <c r="BG1144" s="35"/>
      <c r="BH1144" s="74" t="s">
        <v>2304</v>
      </c>
      <c r="BI1144" s="49" t="s">
        <v>2304</v>
      </c>
      <c r="DW1144" s="76"/>
      <c r="DX1144" s="77"/>
      <c r="DY1144" s="77"/>
    </row>
    <row r="1145" spans="1:129" x14ac:dyDescent="0.2">
      <c r="AV1145" s="2" t="s">
        <v>2304</v>
      </c>
      <c r="BG1145" s="75"/>
      <c r="BH1145" s="75"/>
      <c r="BI1145" s="73">
        <f>369873167-278977677</f>
        <v>90895490</v>
      </c>
      <c r="BR1145" s="2" t="s">
        <v>2304</v>
      </c>
      <c r="DW1145" s="76"/>
      <c r="DX1145" s="77"/>
      <c r="DY1145" s="77"/>
    </row>
    <row r="1146" spans="1:129" x14ac:dyDescent="0.2">
      <c r="AV1146" s="2" t="s">
        <v>2304</v>
      </c>
      <c r="BG1146" s="75"/>
      <c r="DW1146" s="76"/>
      <c r="DX1146" s="77"/>
      <c r="DY1146" s="77"/>
    </row>
    <row r="1147" spans="1:129" x14ac:dyDescent="0.2">
      <c r="D1147" s="81" t="s">
        <v>2304</v>
      </c>
    </row>
  </sheetData>
  <autoFilter ref="A3:DY1138"/>
  <mergeCells count="46">
    <mergeCell ref="CT2:CW2"/>
    <mergeCell ref="DC2:DF2"/>
    <mergeCell ref="X2:X3"/>
    <mergeCell ref="Y2:Y3"/>
    <mergeCell ref="BR2:BR3"/>
    <mergeCell ref="BI2:BK2"/>
    <mergeCell ref="BM2:BP2"/>
    <mergeCell ref="BS2:BU2"/>
    <mergeCell ref="BD2:BF2"/>
    <mergeCell ref="BH2:BH3"/>
    <mergeCell ref="Z2:AD2"/>
    <mergeCell ref="AE2:AH2"/>
    <mergeCell ref="AI2:AI3"/>
    <mergeCell ref="AJ2:AJ3"/>
    <mergeCell ref="AK2:AN2"/>
    <mergeCell ref="AO2:AR2"/>
    <mergeCell ref="AV2:AV3"/>
    <mergeCell ref="AW2:AY2"/>
    <mergeCell ref="AZ2:BC2"/>
    <mergeCell ref="A2:A3"/>
    <mergeCell ref="D2:D3"/>
    <mergeCell ref="E2:E3"/>
    <mergeCell ref="F2:F3"/>
    <mergeCell ref="G2:I2"/>
    <mergeCell ref="B2:B3"/>
    <mergeCell ref="J2:M2"/>
    <mergeCell ref="N2:N3"/>
    <mergeCell ref="O2:O3"/>
    <mergeCell ref="P2:S2"/>
    <mergeCell ref="T2:W2"/>
    <mergeCell ref="DX2:DY2"/>
    <mergeCell ref="DL2:DR2"/>
    <mergeCell ref="DS2:DV2"/>
    <mergeCell ref="DW2:DW3"/>
    <mergeCell ref="BV2:BY2"/>
    <mergeCell ref="CA2:CA3"/>
    <mergeCell ref="CB2:CD2"/>
    <mergeCell ref="CE2:CH2"/>
    <mergeCell ref="CJ2:CJ3"/>
    <mergeCell ref="DG2:DJ2"/>
    <mergeCell ref="DK2:DK3"/>
    <mergeCell ref="CX2:DA2"/>
    <mergeCell ref="DB2:DB3"/>
    <mergeCell ref="CK2:CN2"/>
    <mergeCell ref="CO2:CR2"/>
    <mergeCell ref="CS2:CS3"/>
  </mergeCells>
  <hyperlinks>
    <hyperlink ref="F1085" r:id="rId1"/>
    <hyperlink ref="F1081" r:id="rId2"/>
    <hyperlink ref="F260" r:id="rId3"/>
    <hyperlink ref="F337" r:id="rId4"/>
    <hyperlink ref="F620" r:id="rId5"/>
    <hyperlink ref="F1019" r:id="rId6"/>
    <hyperlink ref="F353" r:id="rId7"/>
    <hyperlink ref="F649" r:id="rId8"/>
  </hyperlinks>
  <printOptions horizontalCentered="1"/>
  <pageMargins left="1.1811023622047245" right="0.39370078740157483" top="0.78740157480314965" bottom="0.78740157480314965" header="0" footer="0"/>
  <pageSetup paperSize="5" scale="65" orientation="landscape" horizontalDpi="300" verticalDpi="300" r:id="rId9"/>
  <headerFooter alignWithMargins="0">
    <oddFooter>&amp;L&amp;8Archivo: jfontecha\SGP\&amp;F&amp;C&amp;8Fecha de Impresión  &amp;D</oddFooter>
  </headerFooter>
  <legacy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SGP</vt:lpstr>
      <vt:lpstr>Hoja1</vt:lpstr>
      <vt:lpstr>Hoja8</vt:lpstr>
      <vt:lpstr>Hoja6</vt:lpstr>
      <vt:lpstr>Hoja3</vt:lpstr>
      <vt:lpstr>Hoja4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Amanda Isabel Gamboa Gamboa</dc:creator>
  <cp:lastModifiedBy>Gladys Liliana Najar Sarmiento</cp:lastModifiedBy>
  <cp:lastPrinted>2014-07-29T16:06:45Z</cp:lastPrinted>
  <dcterms:created xsi:type="dcterms:W3CDTF">2014-04-28T22:59:51Z</dcterms:created>
  <dcterms:modified xsi:type="dcterms:W3CDTF">2016-09-29T15:33:05Z</dcterms:modified>
</cp:coreProperties>
</file>